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25230" windowHeight="6225" activeTab="0"/>
  </bookViews>
  <sheets>
    <sheet name="Tabel 1" sheetId="1" r:id="rId1"/>
    <sheet name="Tabel 2" sheetId="2" r:id="rId2"/>
    <sheet name="Tabel 3" sheetId="3" r:id="rId3"/>
  </sheets>
  <definedNames>
    <definedName name="_xlnm.Print_Area" localSheetId="0">'Tabel 1'!$A$1:$N$27</definedName>
    <definedName name="_xlnm.Print_Area" localSheetId="1">'Tabel 2'!$A$1:$Y$24</definedName>
    <definedName name="_xlnm.Print_Area" localSheetId="2">'Tabel 3'!$A$1:$J$39</definedName>
  </definedNames>
  <calcPr fullCalcOnLoad="1"/>
</workbook>
</file>

<file path=xl/sharedStrings.xml><?xml version="1.0" encoding="utf-8"?>
<sst xmlns="http://schemas.openxmlformats.org/spreadsheetml/2006/main" count="146" uniqueCount="59">
  <si>
    <t>Totaal</t>
  </si>
  <si>
    <t>EU-28</t>
  </si>
  <si>
    <t>Naar alle bestemmingen</t>
  </si>
  <si>
    <t>Uitvoerwaarde</t>
  </si>
  <si>
    <t>Aandeel in het totaal</t>
  </si>
  <si>
    <t>Naar totale EU-28</t>
  </si>
  <si>
    <t>Naar niet-EU-28</t>
  </si>
  <si>
    <t>Naar landen sinds 2002 of eerder EU-lid (*)</t>
  </si>
  <si>
    <t>Naar toegetrede EU-landen na 2002 (**)</t>
  </si>
  <si>
    <t>%</t>
  </si>
  <si>
    <t>Tabel 1. Export van Nederlands product</t>
  </si>
  <si>
    <t>Dit bedrag is inclusief de exportwaarde die niet is toe te wijzen aan een specifiek EU-land (ruim 2 miljard euro in 2014).</t>
  </si>
  <si>
    <t>mld euro</t>
  </si>
  <si>
    <r>
      <t>(*) EU-15 met uitzondering van Nederland zelf: Frankrijk, Duitsland, Verenigd Koninkrijk, Belgi</t>
    </r>
    <r>
      <rPr>
        <sz val="11"/>
        <color indexed="8"/>
        <rFont val="Calibri"/>
        <family val="2"/>
      </rPr>
      <t>ë</t>
    </r>
    <r>
      <rPr>
        <sz val="11"/>
        <color indexed="8"/>
        <rFont val="Calibri"/>
        <family val="2"/>
      </rPr>
      <t>, Luxemburg, Spanje, Itali</t>
    </r>
    <r>
      <rPr>
        <sz val="11"/>
        <color indexed="8"/>
        <rFont val="Calibri"/>
        <family val="2"/>
      </rPr>
      <t>ë</t>
    </r>
    <r>
      <rPr>
        <sz val="11"/>
        <color indexed="8"/>
        <rFont val="Calibri"/>
        <family val="2"/>
      </rPr>
      <t>, Portugal, Denemarken, Finland, Griekenland, Zweden, Oostenrijk en Ierland.</t>
    </r>
  </si>
  <si>
    <r>
      <t>(**) Overige EU-landen van de EU-28: Malta, Letland, Estland, Litouwen, Polen, Hongarije, Tsjechi</t>
    </r>
    <r>
      <rPr>
        <sz val="11"/>
        <color indexed="8"/>
        <rFont val="Calibri"/>
        <family val="2"/>
      </rPr>
      <t>ë</t>
    </r>
    <r>
      <rPr>
        <sz val="11"/>
        <color indexed="8"/>
        <rFont val="Calibri"/>
        <family val="2"/>
      </rPr>
      <t>, Slowakije, Sloveni</t>
    </r>
    <r>
      <rPr>
        <sz val="11"/>
        <color indexed="8"/>
        <rFont val="Calibri"/>
        <family val="2"/>
      </rPr>
      <t>ë</t>
    </r>
    <r>
      <rPr>
        <sz val="11"/>
        <color indexed="8"/>
        <rFont val="Calibri"/>
        <family val="2"/>
      </rPr>
      <t>, Cyprus (allen toegetreden in 2004), Roemeni</t>
    </r>
    <r>
      <rPr>
        <sz val="11"/>
        <color indexed="8"/>
        <rFont val="Calibri"/>
        <family val="2"/>
      </rPr>
      <t>ë</t>
    </r>
    <r>
      <rPr>
        <sz val="11"/>
        <color indexed="8"/>
        <rFont val="Calibri"/>
        <family val="2"/>
      </rPr>
      <t>, Bulgarije (2007) en Kroati</t>
    </r>
    <r>
      <rPr>
        <sz val="11"/>
        <color indexed="8"/>
        <rFont val="Calibri"/>
        <family val="2"/>
      </rPr>
      <t>ë</t>
    </r>
    <r>
      <rPr>
        <sz val="11"/>
        <color indexed="8"/>
        <rFont val="Calibri"/>
        <family val="2"/>
      </rPr>
      <t xml:space="preserve"> (2013)</t>
    </r>
  </si>
  <si>
    <t>Tabel 2. Totale Nederlandse export</t>
  </si>
  <si>
    <t>Uitvoer Nederlands product</t>
  </si>
  <si>
    <t>Wederuitvoer</t>
  </si>
  <si>
    <t>Quasi-doorvoer</t>
  </si>
  <si>
    <t>Totale export (nationale definitie *)</t>
  </si>
  <si>
    <t>Totale export (Europese definitie **)</t>
  </si>
  <si>
    <t>(**) Totale goederenexport volgens de Europese definitie (Eurostat) betreft de som van uitvoer van Nederlands product, wederuitvoer en quasi-doorvoer</t>
  </si>
  <si>
    <t>(*) Totale goederenexport volgens de nationale definitie (StatLine) betreft de som van uitvoer van Nederlands product en wederuitvoer</t>
  </si>
  <si>
    <t>Bron: CBS</t>
  </si>
  <si>
    <t>Bron: CBS, Eurostat</t>
  </si>
  <si>
    <t>EU-aandeel</t>
  </si>
  <si>
    <t>Tabel 3. Europese vergelijking</t>
  </si>
  <si>
    <t>Oostenrijk</t>
  </si>
  <si>
    <t>Bulgarije</t>
  </si>
  <si>
    <t>Cyprus</t>
  </si>
  <si>
    <t>Duitsland</t>
  </si>
  <si>
    <t>Denemarken</t>
  </si>
  <si>
    <t>Estland</t>
  </si>
  <si>
    <t>Spanje</t>
  </si>
  <si>
    <t>Finland</t>
  </si>
  <si>
    <t>Frankrijk</t>
  </si>
  <si>
    <t>Verenigd Koninkrijk</t>
  </si>
  <si>
    <t>Griekenland</t>
  </si>
  <si>
    <t>Hongarije</t>
  </si>
  <si>
    <t>Ierland</t>
  </si>
  <si>
    <t>Italie</t>
  </si>
  <si>
    <t>Litouwen</t>
  </si>
  <si>
    <t>Luxemburg</t>
  </si>
  <si>
    <t>Letland</t>
  </si>
  <si>
    <t>Malta</t>
  </si>
  <si>
    <t>Nederland</t>
  </si>
  <si>
    <t>Polen</t>
  </si>
  <si>
    <t>Portugal</t>
  </si>
  <si>
    <t>Zweden</t>
  </si>
  <si>
    <t>Slowakije</t>
  </si>
  <si>
    <t>2002-2014</t>
  </si>
  <si>
    <r>
      <t>Belgi</t>
    </r>
    <r>
      <rPr>
        <sz val="11"/>
        <color indexed="8"/>
        <rFont val="Calibri"/>
        <family val="2"/>
      </rPr>
      <t>ë</t>
    </r>
  </si>
  <si>
    <r>
      <t>Tsjechi</t>
    </r>
    <r>
      <rPr>
        <sz val="11"/>
        <color indexed="8"/>
        <rFont val="Calibri"/>
        <family val="2"/>
      </rPr>
      <t>ë</t>
    </r>
  </si>
  <si>
    <r>
      <t>Kroati</t>
    </r>
    <r>
      <rPr>
        <sz val="11"/>
        <color indexed="8"/>
        <rFont val="Calibri"/>
        <family val="2"/>
      </rPr>
      <t>ë</t>
    </r>
  </si>
  <si>
    <r>
      <t>Roemeni</t>
    </r>
    <r>
      <rPr>
        <sz val="11"/>
        <color indexed="8"/>
        <rFont val="Calibri"/>
        <family val="2"/>
      </rPr>
      <t>ë</t>
    </r>
  </si>
  <si>
    <r>
      <t>Sloveni</t>
    </r>
    <r>
      <rPr>
        <sz val="11"/>
        <color indexed="8"/>
        <rFont val="Calibri"/>
        <family val="2"/>
      </rPr>
      <t>ë</t>
    </r>
  </si>
  <si>
    <t>Bron: Eurostat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</si>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</sst>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#,##0.0"/>
  </numFmts>
  <fonts count="21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72" fontId="0" fillId="0" borderId="11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right"/>
    </xf>
    <xf numFmtId="172" fontId="0" fillId="0" borderId="11" xfId="0" applyNumberForma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2.8515625" style="0" customWidth="1"/>
    <col min="4" max="4" width="16.421875" style="0" customWidth="1"/>
    <col min="5" max="5" width="21.8515625" style="0" customWidth="1"/>
    <col min="6" max="6" width="3.140625" style="0" customWidth="1"/>
    <col min="7" max="7" width="18.00390625" style="0" customWidth="1"/>
    <col min="8" max="8" width="21.8515625" style="0" customWidth="1"/>
    <col min="9" max="9" width="2.140625" style="0" customWidth="1"/>
    <col min="10" max="10" width="15.7109375" style="0" customWidth="1"/>
    <col min="11" max="11" width="20.8515625" style="0" customWidth="1"/>
    <col min="12" max="12" width="1.8515625" style="0" customWidth="1"/>
    <col min="13" max="13" width="15.7109375" style="0" customWidth="1"/>
    <col min="14" max="14" width="21.8515625" style="0" customWidth="1"/>
  </cols>
  <sheetData>
    <row r="1" ht="15.75">
      <c r="A1" s="6" t="s">
        <v>10</v>
      </c>
    </row>
    <row r="2" spans="1:14" ht="15">
      <c r="A2" s="7"/>
      <c r="B2" s="13" t="s">
        <v>2</v>
      </c>
      <c r="C2" s="14"/>
      <c r="D2" s="32" t="s">
        <v>7</v>
      </c>
      <c r="E2" s="32"/>
      <c r="F2" s="14"/>
      <c r="G2" s="32" t="s">
        <v>8</v>
      </c>
      <c r="H2" s="32"/>
      <c r="I2" s="14"/>
      <c r="J2" s="32" t="s">
        <v>5</v>
      </c>
      <c r="K2" s="33"/>
      <c r="L2" s="15"/>
      <c r="M2" s="32" t="s">
        <v>6</v>
      </c>
      <c r="N2" s="32"/>
    </row>
    <row r="3" spans="1:14" ht="15">
      <c r="A3" s="10"/>
      <c r="B3" s="11" t="s">
        <v>3</v>
      </c>
      <c r="C3" s="11"/>
      <c r="D3" s="11" t="s">
        <v>3</v>
      </c>
      <c r="E3" s="11" t="s">
        <v>4</v>
      </c>
      <c r="F3" s="11"/>
      <c r="G3" s="11" t="s">
        <v>3</v>
      </c>
      <c r="H3" s="11" t="s">
        <v>4</v>
      </c>
      <c r="I3" s="11"/>
      <c r="J3" s="11" t="s">
        <v>3</v>
      </c>
      <c r="K3" s="11" t="s">
        <v>4</v>
      </c>
      <c r="L3" s="11"/>
      <c r="M3" s="11" t="s">
        <v>3</v>
      </c>
      <c r="N3" s="11" t="s">
        <v>4</v>
      </c>
    </row>
    <row r="4" spans="2:14" ht="15">
      <c r="B4" s="24" t="s">
        <v>12</v>
      </c>
      <c r="C4" s="24"/>
      <c r="D4" s="24" t="s">
        <v>12</v>
      </c>
      <c r="E4" s="25" t="s">
        <v>9</v>
      </c>
      <c r="F4" s="25"/>
      <c r="G4" s="24" t="s">
        <v>12</v>
      </c>
      <c r="H4" s="25" t="s">
        <v>9</v>
      </c>
      <c r="I4" s="25"/>
      <c r="J4" s="24" t="s">
        <v>12</v>
      </c>
      <c r="K4" s="25" t="s">
        <v>9</v>
      </c>
      <c r="L4" s="25"/>
      <c r="M4" s="24" t="s">
        <v>12</v>
      </c>
      <c r="N4" s="25" t="s">
        <v>9</v>
      </c>
    </row>
    <row r="5" spans="2:14" ht="15">
      <c r="B5" s="16"/>
      <c r="C5" s="16"/>
      <c r="D5" s="16"/>
      <c r="E5" s="17"/>
      <c r="F5" s="17"/>
      <c r="G5" s="16"/>
      <c r="H5" s="17"/>
      <c r="I5" s="17"/>
      <c r="J5" s="16"/>
      <c r="K5" s="17"/>
      <c r="L5" s="17"/>
      <c r="M5" s="16"/>
      <c r="N5" s="17"/>
    </row>
    <row r="6" spans="1:14" ht="15">
      <c r="A6">
        <v>2002</v>
      </c>
      <c r="B6" s="3">
        <v>134.605289</v>
      </c>
      <c r="C6" s="3"/>
      <c r="D6" s="3">
        <v>96.36410977566466</v>
      </c>
      <c r="E6" s="3">
        <f>(D6/B6)*100</f>
        <v>71.59013623577945</v>
      </c>
      <c r="F6" s="3"/>
      <c r="G6" s="3">
        <v>4.747785811495502</v>
      </c>
      <c r="H6" s="3">
        <f>(G6/B6)*100</f>
        <v>3.5271911280510695</v>
      </c>
      <c r="I6" s="3"/>
      <c r="J6" s="3">
        <f>SUM(G6,D6)</f>
        <v>101.11189558716016</v>
      </c>
      <c r="K6" s="3">
        <f>(J6/B6)*100</f>
        <v>75.11732736383053</v>
      </c>
      <c r="L6" s="3"/>
      <c r="M6" s="3">
        <f>B6-J6</f>
        <v>33.493393412839836</v>
      </c>
      <c r="N6" s="3">
        <f>(M6/B6)*100</f>
        <v>24.882672636169474</v>
      </c>
    </row>
    <row r="7" spans="1:14" ht="15">
      <c r="A7">
        <v>2003</v>
      </c>
      <c r="B7" s="3">
        <v>136.204424</v>
      </c>
      <c r="C7" s="3"/>
      <c r="D7" s="3">
        <v>97.60897549603551</v>
      </c>
      <c r="E7" s="3">
        <f aca="true" t="shared" si="0" ref="E7:E18">(D7/B7)*100</f>
        <v>71.66358670995557</v>
      </c>
      <c r="F7" s="3"/>
      <c r="G7" s="3">
        <v>5.153166196015072</v>
      </c>
      <c r="H7" s="3">
        <f aca="true" t="shared" si="1" ref="H7:H18">(G7/B7)*100</f>
        <v>3.7834058870327683</v>
      </c>
      <c r="I7" s="3"/>
      <c r="J7" s="3">
        <f aca="true" t="shared" si="2" ref="J7:J18">SUM(G7,D7)</f>
        <v>102.76214169205059</v>
      </c>
      <c r="K7" s="3">
        <f aca="true" t="shared" si="3" ref="K7:K18">(J7/B7)*100</f>
        <v>75.44699259698832</v>
      </c>
      <c r="L7" s="3"/>
      <c r="M7" s="3">
        <f aca="true" t="shared" si="4" ref="M7:M18">B7-J7</f>
        <v>33.4422823079494</v>
      </c>
      <c r="N7" s="3">
        <f aca="true" t="shared" si="5" ref="N7:N18">(M7/B7)*100</f>
        <v>24.553007403011666</v>
      </c>
    </row>
    <row r="8" spans="1:14" ht="15">
      <c r="A8">
        <v>2004</v>
      </c>
      <c r="B8" s="3">
        <v>145.152842</v>
      </c>
      <c r="C8" s="3"/>
      <c r="D8" s="3">
        <v>103.1845254861655</v>
      </c>
      <c r="E8" s="3">
        <f t="shared" si="0"/>
        <v>71.08681033345906</v>
      </c>
      <c r="F8" s="3"/>
      <c r="G8" s="3">
        <v>5.6030708987306355</v>
      </c>
      <c r="H8" s="3">
        <f t="shared" si="1"/>
        <v>3.860117942940887</v>
      </c>
      <c r="I8" s="3"/>
      <c r="J8" s="3">
        <f t="shared" si="2"/>
        <v>108.78759638489613</v>
      </c>
      <c r="K8" s="3">
        <f t="shared" si="3"/>
        <v>74.94692827639994</v>
      </c>
      <c r="L8" s="3"/>
      <c r="M8" s="3">
        <f t="shared" si="4"/>
        <v>36.36524561510386</v>
      </c>
      <c r="N8" s="3">
        <f t="shared" si="5"/>
        <v>25.053071723600052</v>
      </c>
    </row>
    <row r="9" spans="1:14" ht="15">
      <c r="A9">
        <v>2005</v>
      </c>
      <c r="B9" s="3">
        <v>159.235488</v>
      </c>
      <c r="C9" s="3"/>
      <c r="D9" s="3">
        <v>112.04743569406274</v>
      </c>
      <c r="E9" s="3">
        <f t="shared" si="0"/>
        <v>70.365869506465</v>
      </c>
      <c r="F9" s="3"/>
      <c r="G9" s="3">
        <v>6.3044330526964725</v>
      </c>
      <c r="H9" s="3">
        <f t="shared" si="1"/>
        <v>3.9591884521975858</v>
      </c>
      <c r="I9" s="3"/>
      <c r="J9" s="3">
        <f t="shared" si="2"/>
        <v>118.35186874675921</v>
      </c>
      <c r="K9" s="3">
        <f t="shared" si="3"/>
        <v>74.32505795866258</v>
      </c>
      <c r="L9" s="3"/>
      <c r="M9" s="3">
        <f t="shared" si="4"/>
        <v>40.883619253240795</v>
      </c>
      <c r="N9" s="3">
        <f t="shared" si="5"/>
        <v>25.674942041337417</v>
      </c>
    </row>
    <row r="10" spans="1:14" ht="15">
      <c r="A10">
        <v>2006</v>
      </c>
      <c r="B10" s="3">
        <v>179.03575800000002</v>
      </c>
      <c r="C10" s="3"/>
      <c r="D10" s="3">
        <v>123.1751985510342</v>
      </c>
      <c r="E10" s="3">
        <f t="shared" si="0"/>
        <v>68.79921638393274</v>
      </c>
      <c r="F10" s="3"/>
      <c r="G10" s="3">
        <v>7.570375616928076</v>
      </c>
      <c r="H10" s="3">
        <f t="shared" si="1"/>
        <v>4.228415430244988</v>
      </c>
      <c r="I10" s="3"/>
      <c r="J10" s="3">
        <f t="shared" si="2"/>
        <v>130.74557416796227</v>
      </c>
      <c r="K10" s="3">
        <f t="shared" si="3"/>
        <v>73.02763181417774</v>
      </c>
      <c r="L10" s="3"/>
      <c r="M10" s="3">
        <f t="shared" si="4"/>
        <v>48.29018383203774</v>
      </c>
      <c r="N10" s="3">
        <f t="shared" si="5"/>
        <v>26.972368185822265</v>
      </c>
    </row>
    <row r="11" spans="1:14" ht="15">
      <c r="A11">
        <v>2007</v>
      </c>
      <c r="B11" s="3">
        <v>192.326647</v>
      </c>
      <c r="C11" s="3"/>
      <c r="D11" s="3">
        <v>128.21737044963987</v>
      </c>
      <c r="E11" s="3">
        <f t="shared" si="0"/>
        <v>66.66646169401574</v>
      </c>
      <c r="F11" s="3"/>
      <c r="G11" s="3">
        <v>9.108787245896066</v>
      </c>
      <c r="H11" s="3">
        <f t="shared" si="1"/>
        <v>4.736102556759109</v>
      </c>
      <c r="I11" s="3"/>
      <c r="J11" s="3">
        <f t="shared" si="2"/>
        <v>137.32615769553593</v>
      </c>
      <c r="K11" s="3">
        <f t="shared" si="3"/>
        <v>71.40256425077483</v>
      </c>
      <c r="L11" s="3"/>
      <c r="M11" s="3">
        <f t="shared" si="4"/>
        <v>55.00048930446408</v>
      </c>
      <c r="N11" s="3">
        <f t="shared" si="5"/>
        <v>28.59743574922516</v>
      </c>
    </row>
    <row r="12" spans="1:14" ht="15">
      <c r="A12">
        <v>2008</v>
      </c>
      <c r="B12" s="3">
        <v>212.547603</v>
      </c>
      <c r="C12" s="3"/>
      <c r="D12" s="3">
        <v>144.58956144810867</v>
      </c>
      <c r="E12" s="3">
        <f t="shared" si="0"/>
        <v>68.02690757613891</v>
      </c>
      <c r="F12" s="3"/>
      <c r="G12" s="3">
        <v>9.95465543804821</v>
      </c>
      <c r="H12" s="3">
        <f t="shared" si="1"/>
        <v>4.683494566649246</v>
      </c>
      <c r="I12" s="3"/>
      <c r="J12" s="3">
        <f t="shared" si="2"/>
        <v>154.54421688615687</v>
      </c>
      <c r="K12" s="3">
        <f t="shared" si="3"/>
        <v>72.71040214278815</v>
      </c>
      <c r="L12" s="3"/>
      <c r="M12" s="3">
        <f t="shared" si="4"/>
        <v>58.003386113843135</v>
      </c>
      <c r="N12" s="3">
        <f t="shared" si="5"/>
        <v>27.289597857211838</v>
      </c>
    </row>
    <row r="13" spans="1:14" ht="15">
      <c r="A13">
        <v>2009</v>
      </c>
      <c r="B13" s="3">
        <v>169.427395</v>
      </c>
      <c r="C13" s="3"/>
      <c r="D13" s="3">
        <v>112.81721832767647</v>
      </c>
      <c r="E13" s="3">
        <f t="shared" si="0"/>
        <v>66.58735343695538</v>
      </c>
      <c r="F13" s="3"/>
      <c r="G13" s="3">
        <v>7.500561631261223</v>
      </c>
      <c r="H13" s="3">
        <f t="shared" si="1"/>
        <v>4.427006406644701</v>
      </c>
      <c r="I13" s="3"/>
      <c r="J13" s="3">
        <f t="shared" si="2"/>
        <v>120.31777995893769</v>
      </c>
      <c r="K13" s="3">
        <f t="shared" si="3"/>
        <v>71.01435984360009</v>
      </c>
      <c r="L13" s="3"/>
      <c r="M13" s="3">
        <f t="shared" si="4"/>
        <v>49.1096150410623</v>
      </c>
      <c r="N13" s="3">
        <f t="shared" si="5"/>
        <v>28.985640156399917</v>
      </c>
    </row>
    <row r="14" spans="1:14" ht="15">
      <c r="A14">
        <v>2010</v>
      </c>
      <c r="B14" s="3">
        <v>199.91154999999998</v>
      </c>
      <c r="C14" s="3"/>
      <c r="D14" s="3">
        <v>131.58442239799032</v>
      </c>
      <c r="E14" s="3">
        <f t="shared" si="0"/>
        <v>65.82132067806505</v>
      </c>
      <c r="F14" s="3"/>
      <c r="G14" s="3">
        <v>8.707853106242979</v>
      </c>
      <c r="H14" s="3">
        <f t="shared" si="1"/>
        <v>4.355852929079376</v>
      </c>
      <c r="I14" s="3"/>
      <c r="J14" s="3">
        <f t="shared" si="2"/>
        <v>140.29227550423332</v>
      </c>
      <c r="K14" s="3">
        <f t="shared" si="3"/>
        <v>70.17717360714443</v>
      </c>
      <c r="L14" s="3"/>
      <c r="M14" s="3">
        <f t="shared" si="4"/>
        <v>59.61927449576666</v>
      </c>
      <c r="N14" s="3">
        <f t="shared" si="5"/>
        <v>29.82282639285557</v>
      </c>
    </row>
    <row r="15" spans="1:14" ht="15">
      <c r="A15">
        <v>2011</v>
      </c>
      <c r="B15" s="3">
        <v>231.06402799999998</v>
      </c>
      <c r="C15" s="3"/>
      <c r="D15" s="3">
        <v>150.50714501870357</v>
      </c>
      <c r="E15" s="3">
        <f t="shared" si="0"/>
        <v>65.1365538467561</v>
      </c>
      <c r="F15" s="3"/>
      <c r="G15" s="3">
        <v>10.400950125945721</v>
      </c>
      <c r="H15" s="3">
        <f t="shared" si="1"/>
        <v>4.501328145264447</v>
      </c>
      <c r="I15" s="3"/>
      <c r="J15" s="3">
        <f t="shared" si="2"/>
        <v>160.90809514464928</v>
      </c>
      <c r="K15" s="3">
        <f t="shared" si="3"/>
        <v>69.63788199202054</v>
      </c>
      <c r="L15" s="3"/>
      <c r="M15" s="3">
        <f t="shared" si="4"/>
        <v>70.1559328553507</v>
      </c>
      <c r="N15" s="3">
        <f t="shared" si="5"/>
        <v>30.36211800797946</v>
      </c>
    </row>
    <row r="16" spans="1:14" ht="15">
      <c r="A16">
        <v>2012</v>
      </c>
      <c r="B16" s="3">
        <v>233.683165</v>
      </c>
      <c r="C16" s="3"/>
      <c r="D16" s="3">
        <v>147.1520584797874</v>
      </c>
      <c r="E16" s="3">
        <f t="shared" si="0"/>
        <v>62.97075721299281</v>
      </c>
      <c r="F16" s="3"/>
      <c r="G16" s="3">
        <v>10.318180916278642</v>
      </c>
      <c r="H16" s="3">
        <f t="shared" si="1"/>
        <v>4.415457534683187</v>
      </c>
      <c r="I16" s="3"/>
      <c r="J16" s="3">
        <f t="shared" si="2"/>
        <v>157.47023939606603</v>
      </c>
      <c r="K16" s="3">
        <f t="shared" si="3"/>
        <v>67.386214747676</v>
      </c>
      <c r="L16" s="3"/>
      <c r="M16" s="3">
        <f t="shared" si="4"/>
        <v>76.21292560393397</v>
      </c>
      <c r="N16" s="3">
        <f t="shared" si="5"/>
        <v>32.613785252324</v>
      </c>
    </row>
    <row r="17" spans="1:14" ht="15">
      <c r="A17">
        <v>2013</v>
      </c>
      <c r="B17" s="3">
        <v>233.321601</v>
      </c>
      <c r="C17" s="3"/>
      <c r="D17" s="3">
        <v>146.1083898372374</v>
      </c>
      <c r="E17" s="3">
        <f t="shared" si="0"/>
        <v>62.62103003366475</v>
      </c>
      <c r="F17" s="3"/>
      <c r="G17" s="3">
        <v>10.941475178907044</v>
      </c>
      <c r="H17" s="3">
        <f t="shared" si="1"/>
        <v>4.689439439817252</v>
      </c>
      <c r="I17" s="3"/>
      <c r="J17" s="3">
        <f t="shared" si="2"/>
        <v>157.04986501614445</v>
      </c>
      <c r="K17" s="3">
        <f t="shared" si="3"/>
        <v>67.31046947348199</v>
      </c>
      <c r="L17" s="3"/>
      <c r="M17" s="3">
        <f t="shared" si="4"/>
        <v>76.27173598385554</v>
      </c>
      <c r="N17" s="3">
        <f t="shared" si="5"/>
        <v>32.689530526518006</v>
      </c>
    </row>
    <row r="18" spans="1:14" ht="15">
      <c r="A18" s="10">
        <v>2014</v>
      </c>
      <c r="B18" s="29">
        <f>232614736584.67/1000000000</f>
        <v>232.61473658467003</v>
      </c>
      <c r="C18" s="29"/>
      <c r="D18" s="29">
        <f>143362746062.99/1000000000</f>
        <v>143.36274606299</v>
      </c>
      <c r="E18" s="29">
        <f t="shared" si="0"/>
        <v>61.630981840570975</v>
      </c>
      <c r="F18" s="29"/>
      <c r="G18" s="29">
        <f>11919401721.3911/1000000000</f>
        <v>11.9194017213911</v>
      </c>
      <c r="H18" s="29">
        <f t="shared" si="1"/>
        <v>5.124095702789891</v>
      </c>
      <c r="I18" s="29"/>
      <c r="J18" s="29">
        <f t="shared" si="2"/>
        <v>155.2821477843811</v>
      </c>
      <c r="K18" s="29">
        <f t="shared" si="3"/>
        <v>66.75507754336087</v>
      </c>
      <c r="L18" s="29"/>
      <c r="M18" s="29">
        <f t="shared" si="4"/>
        <v>77.33258880028893</v>
      </c>
      <c r="N18" s="29">
        <f t="shared" si="5"/>
        <v>33.24492245663913</v>
      </c>
    </row>
    <row r="19" spans="1:14" ht="15">
      <c r="A19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ht="15">
      <c r="B21" t="s">
        <v>13</v>
      </c>
    </row>
    <row r="22" ht="15">
      <c r="B22" t="s">
        <v>11</v>
      </c>
    </row>
    <row r="24" ht="15">
      <c r="B24" t="s">
        <v>14</v>
      </c>
    </row>
  </sheetData>
  <sheetProtection/>
  <mergeCells count="4">
    <mergeCell ref="G2:H2"/>
    <mergeCell ref="J2:K2"/>
    <mergeCell ref="M2:N2"/>
    <mergeCell ref="D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3" width="11.7109375" style="0" customWidth="1"/>
    <col min="4" max="4" width="2.28125" style="0" customWidth="1"/>
    <col min="5" max="5" width="11.7109375" style="0" customWidth="1"/>
    <col min="6" max="6" width="2.7109375" style="0" customWidth="1"/>
    <col min="7" max="8" width="11.7109375" style="0" customWidth="1"/>
    <col min="9" max="9" width="1.7109375" style="0" customWidth="1"/>
    <col min="10" max="10" width="11.7109375" style="0" customWidth="1"/>
    <col min="11" max="11" width="2.7109375" style="0" customWidth="1"/>
    <col min="12" max="13" width="11.7109375" style="0" customWidth="1"/>
    <col min="14" max="14" width="1.7109375" style="0" customWidth="1"/>
    <col min="15" max="15" width="11.7109375" style="0" customWidth="1"/>
    <col min="16" max="16" width="2.7109375" style="0" customWidth="1"/>
    <col min="17" max="18" width="11.7109375" style="0" customWidth="1"/>
    <col min="19" max="19" width="1.1484375" style="0" customWidth="1"/>
    <col min="20" max="20" width="11.7109375" style="0" customWidth="1"/>
    <col min="21" max="21" width="2.7109375" style="0" customWidth="1"/>
    <col min="22" max="23" width="11.7109375" style="0" customWidth="1"/>
    <col min="24" max="24" width="1.8515625" style="0" customWidth="1"/>
    <col min="25" max="25" width="11.7109375" style="0" customWidth="1"/>
    <col min="26" max="31" width="13.00390625" style="0" customWidth="1"/>
  </cols>
  <sheetData>
    <row r="1" spans="1:4" ht="18.75">
      <c r="A1" s="20" t="s">
        <v>15</v>
      </c>
      <c r="B1" s="20"/>
      <c r="C1" s="20"/>
      <c r="D1" s="20"/>
    </row>
    <row r="2" spans="1:25" ht="15">
      <c r="A2" s="7"/>
      <c r="B2" s="32" t="s">
        <v>16</v>
      </c>
      <c r="C2" s="32"/>
      <c r="D2" s="32"/>
      <c r="E2" s="32"/>
      <c r="F2" s="7"/>
      <c r="G2" s="32" t="s">
        <v>17</v>
      </c>
      <c r="H2" s="32"/>
      <c r="I2" s="32"/>
      <c r="J2" s="32"/>
      <c r="K2" s="7"/>
      <c r="L2" s="32" t="s">
        <v>19</v>
      </c>
      <c r="M2" s="32"/>
      <c r="N2" s="32"/>
      <c r="O2" s="32"/>
      <c r="P2" s="7"/>
      <c r="Q2" s="32" t="s">
        <v>18</v>
      </c>
      <c r="R2" s="32"/>
      <c r="S2" s="32"/>
      <c r="T2" s="32"/>
      <c r="U2" s="7"/>
      <c r="V2" s="32" t="s">
        <v>20</v>
      </c>
      <c r="W2" s="32"/>
      <c r="X2" s="32"/>
      <c r="Y2" s="32"/>
    </row>
    <row r="3" spans="1:25" ht="15">
      <c r="A3" s="8"/>
      <c r="B3" s="32" t="s">
        <v>3</v>
      </c>
      <c r="C3" s="32"/>
      <c r="D3" s="9"/>
      <c r="E3" s="22" t="s">
        <v>25</v>
      </c>
      <c r="F3" s="8"/>
      <c r="G3" s="32" t="s">
        <v>3</v>
      </c>
      <c r="H3" s="32"/>
      <c r="I3" s="9"/>
      <c r="J3" s="22" t="s">
        <v>25</v>
      </c>
      <c r="K3" s="8"/>
      <c r="L3" s="32" t="s">
        <v>3</v>
      </c>
      <c r="M3" s="32"/>
      <c r="N3" s="9"/>
      <c r="O3" s="22" t="s">
        <v>25</v>
      </c>
      <c r="P3" s="8"/>
      <c r="Q3" s="32" t="s">
        <v>3</v>
      </c>
      <c r="R3" s="32"/>
      <c r="S3" s="9"/>
      <c r="T3" s="22" t="s">
        <v>25</v>
      </c>
      <c r="U3" s="8"/>
      <c r="V3" s="32" t="s">
        <v>3</v>
      </c>
      <c r="W3" s="32"/>
      <c r="X3" s="9"/>
      <c r="Y3" s="22" t="s">
        <v>25</v>
      </c>
    </row>
    <row r="4" spans="1:25" ht="15">
      <c r="A4" s="8"/>
      <c r="B4" s="7" t="s">
        <v>0</v>
      </c>
      <c r="C4" s="7" t="s">
        <v>1</v>
      </c>
      <c r="D4" s="8"/>
      <c r="E4" s="8"/>
      <c r="F4" s="8"/>
      <c r="G4" s="7" t="s">
        <v>0</v>
      </c>
      <c r="H4" s="7" t="s">
        <v>1</v>
      </c>
      <c r="I4" s="8"/>
      <c r="J4" s="8"/>
      <c r="K4" s="8"/>
      <c r="L4" s="7" t="s">
        <v>0</v>
      </c>
      <c r="M4" s="7" t="s">
        <v>1</v>
      </c>
      <c r="N4" s="8"/>
      <c r="O4" s="8"/>
      <c r="P4" s="8"/>
      <c r="Q4" s="7" t="s">
        <v>0</v>
      </c>
      <c r="R4" s="7" t="s">
        <v>1</v>
      </c>
      <c r="S4" s="8"/>
      <c r="T4" s="8"/>
      <c r="U4" s="8"/>
      <c r="V4" s="7" t="s">
        <v>0</v>
      </c>
      <c r="W4" s="7" t="s">
        <v>1</v>
      </c>
      <c r="X4" s="8"/>
      <c r="Y4" s="8"/>
    </row>
    <row r="5" spans="1:25" ht="15">
      <c r="A5" s="7"/>
      <c r="B5" s="23" t="s">
        <v>12</v>
      </c>
      <c r="C5" s="23" t="s">
        <v>12</v>
      </c>
      <c r="D5" s="23"/>
      <c r="E5" s="23" t="s">
        <v>9</v>
      </c>
      <c r="F5" s="23"/>
      <c r="G5" s="23" t="s">
        <v>12</v>
      </c>
      <c r="H5" s="23" t="s">
        <v>12</v>
      </c>
      <c r="I5" s="23"/>
      <c r="J5" s="23" t="s">
        <v>9</v>
      </c>
      <c r="K5" s="23"/>
      <c r="L5" s="23" t="s">
        <v>12</v>
      </c>
      <c r="M5" s="23" t="s">
        <v>12</v>
      </c>
      <c r="N5" s="23"/>
      <c r="O5" s="23" t="s">
        <v>9</v>
      </c>
      <c r="P5" s="23"/>
      <c r="Q5" s="23" t="s">
        <v>12</v>
      </c>
      <c r="R5" s="23" t="s">
        <v>12</v>
      </c>
      <c r="S5" s="23"/>
      <c r="T5" s="23" t="s">
        <v>9</v>
      </c>
      <c r="U5" s="23"/>
      <c r="V5" s="23" t="s">
        <v>12</v>
      </c>
      <c r="W5" s="23" t="s">
        <v>12</v>
      </c>
      <c r="X5" s="23"/>
      <c r="Y5" s="23" t="s">
        <v>9</v>
      </c>
    </row>
    <row r="6" spans="2:26" ht="15">
      <c r="B6" t="s">
        <v>57</v>
      </c>
      <c r="C6" t="s">
        <v>57</v>
      </c>
      <c r="E6" t="s">
        <v>57</v>
      </c>
      <c r="F6" t="s">
        <v>57</v>
      </c>
      <c r="G6" t="s">
        <v>57</v>
      </c>
      <c r="H6" t="s">
        <v>58</v>
      </c>
      <c r="J6" t="s">
        <v>57</v>
      </c>
      <c r="K6" t="s">
        <v>57</v>
      </c>
      <c r="L6" t="s">
        <v>57</v>
      </c>
      <c r="M6" t="s">
        <v>57</v>
      </c>
      <c r="O6" t="s">
        <v>57</v>
      </c>
      <c r="Q6" t="s">
        <v>57</v>
      </c>
      <c r="R6" t="s">
        <v>58</v>
      </c>
      <c r="T6" t="s">
        <v>57</v>
      </c>
      <c r="V6" t="s">
        <v>57</v>
      </c>
      <c r="W6" t="s">
        <v>57</v>
      </c>
      <c r="Y6" t="s">
        <v>57</v>
      </c>
      <c r="Z6" t="s">
        <v>57</v>
      </c>
    </row>
    <row r="7" spans="1:25" ht="15">
      <c r="A7">
        <v>2002</v>
      </c>
      <c r="B7" s="4">
        <v>134.605289</v>
      </c>
      <c r="C7" s="4">
        <v>101.111895587173</v>
      </c>
      <c r="D7" s="4"/>
      <c r="E7" s="3">
        <v>75.11732736384008</v>
      </c>
      <c r="G7" s="4">
        <v>98.09841499999999</v>
      </c>
      <c r="H7" s="4">
        <v>83.11621844282699</v>
      </c>
      <c r="I7" s="4"/>
      <c r="J7" s="3">
        <v>84.72738162265618</v>
      </c>
      <c r="K7" s="3"/>
      <c r="L7" s="4">
        <v>232.703704</v>
      </c>
      <c r="M7" s="4">
        <v>184.22811403</v>
      </c>
      <c r="N7" s="4"/>
      <c r="O7" s="3">
        <v>79.16853529327578</v>
      </c>
      <c r="P7" s="3"/>
      <c r="Q7" s="4">
        <v>25.395323139</v>
      </c>
      <c r="R7" s="4">
        <v>23.585775523</v>
      </c>
      <c r="S7" s="4"/>
      <c r="T7" s="3">
        <v>92.87448477778553</v>
      </c>
      <c r="U7" s="3"/>
      <c r="V7" s="4">
        <v>258.099027139</v>
      </c>
      <c r="W7" s="4">
        <v>207.813889553</v>
      </c>
      <c r="X7" s="4"/>
      <c r="Y7" s="3">
        <v>80.51711463487277</v>
      </c>
    </row>
    <row r="8" spans="1:31" s="2" customFormat="1" ht="15">
      <c r="A8">
        <v>2003</v>
      </c>
      <c r="B8" s="4">
        <v>136.204424</v>
      </c>
      <c r="C8" s="4">
        <v>102.76214169206347</v>
      </c>
      <c r="D8" s="4"/>
      <c r="E8" s="3">
        <v>75.44699259699777</v>
      </c>
      <c r="F8" s="4"/>
      <c r="G8" s="4">
        <v>97.961667</v>
      </c>
      <c r="H8" s="4">
        <v>82.16574288993654</v>
      </c>
      <c r="I8" s="4"/>
      <c r="J8" s="3">
        <v>83.87540290625775</v>
      </c>
      <c r="K8" s="3"/>
      <c r="L8" s="4">
        <v>234.166091</v>
      </c>
      <c r="M8" s="4">
        <v>184.927884582</v>
      </c>
      <c r="N8" s="4"/>
      <c r="O8" s="3">
        <v>78.97295624326752</v>
      </c>
      <c r="P8" s="3"/>
      <c r="Q8" s="4">
        <v>27.513784131</v>
      </c>
      <c r="R8" s="4">
        <v>25.764336902</v>
      </c>
      <c r="S8" s="4"/>
      <c r="T8" s="3">
        <v>93.64156082394757</v>
      </c>
      <c r="U8" s="3"/>
      <c r="V8" s="4">
        <v>261.679875131</v>
      </c>
      <c r="W8" s="4">
        <v>210.69222148400002</v>
      </c>
      <c r="X8" s="4"/>
      <c r="Y8" s="3">
        <v>80.51525604654351</v>
      </c>
      <c r="Z8" s="4"/>
      <c r="AA8" s="4"/>
      <c r="AB8" s="4"/>
      <c r="AC8" s="4"/>
      <c r="AD8" s="4"/>
      <c r="AE8" s="4"/>
    </row>
    <row r="9" spans="1:31" s="2" customFormat="1" ht="15">
      <c r="A9">
        <v>2004</v>
      </c>
      <c r="B9" s="4">
        <v>145.152842</v>
      </c>
      <c r="C9" s="4">
        <v>108.78759638490831</v>
      </c>
      <c r="D9" s="4"/>
      <c r="E9" s="3">
        <v>74.94692827640833</v>
      </c>
      <c r="F9" s="4"/>
      <c r="G9" s="4">
        <v>110.543803</v>
      </c>
      <c r="H9" s="4">
        <v>91.64422712909169</v>
      </c>
      <c r="I9" s="4"/>
      <c r="J9" s="3">
        <v>82.90308876843298</v>
      </c>
      <c r="K9" s="3"/>
      <c r="L9" s="4">
        <v>255.696645</v>
      </c>
      <c r="M9" s="4">
        <v>200.431823514</v>
      </c>
      <c r="N9" s="4"/>
      <c r="O9" s="3">
        <v>78.38656761178856</v>
      </c>
      <c r="P9" s="3"/>
      <c r="Q9" s="4">
        <v>31.639236762</v>
      </c>
      <c r="R9" s="4">
        <v>29.448425595</v>
      </c>
      <c r="S9" s="4"/>
      <c r="T9" s="3">
        <v>93.07565102319013</v>
      </c>
      <c r="U9" s="3"/>
      <c r="V9" s="4">
        <v>287.335881762</v>
      </c>
      <c r="W9" s="4">
        <v>229.880249109</v>
      </c>
      <c r="X9" s="4"/>
      <c r="Y9" s="3">
        <v>80.00401749316138</v>
      </c>
      <c r="Z9" s="4"/>
      <c r="AA9" s="4"/>
      <c r="AB9" s="4"/>
      <c r="AC9" s="4"/>
      <c r="AD9" s="4"/>
      <c r="AE9" s="4"/>
    </row>
    <row r="10" spans="1:25" s="3" customFormat="1" ht="15">
      <c r="A10">
        <v>2005</v>
      </c>
      <c r="B10" s="4">
        <v>159.235488</v>
      </c>
      <c r="C10" s="4">
        <v>118.35186874677062</v>
      </c>
      <c r="D10" s="4"/>
      <c r="E10" s="3">
        <v>74.32505795866975</v>
      </c>
      <c r="G10" s="4">
        <v>122.071919</v>
      </c>
      <c r="H10" s="4">
        <v>99.38486906722939</v>
      </c>
      <c r="I10" s="4"/>
      <c r="J10" s="3">
        <v>81.4150132818256</v>
      </c>
      <c r="L10" s="4">
        <v>281.307407</v>
      </c>
      <c r="M10" s="4">
        <v>217.73673781399998</v>
      </c>
      <c r="N10" s="4"/>
      <c r="O10" s="3">
        <v>77.40170802328002</v>
      </c>
      <c r="Q10" s="4">
        <v>45.332291414</v>
      </c>
      <c r="R10" s="4">
        <v>43.359193045</v>
      </c>
      <c r="S10" s="4"/>
      <c r="T10" s="3">
        <v>95.6474770909316</v>
      </c>
      <c r="V10" s="4">
        <v>326.639698414</v>
      </c>
      <c r="W10" s="4">
        <v>261.09593085899996</v>
      </c>
      <c r="X10" s="4"/>
      <c r="Y10" s="3">
        <v>79.93392478830714</v>
      </c>
    </row>
    <row r="11" spans="1:25" ht="15">
      <c r="A11">
        <v>2006</v>
      </c>
      <c r="B11" s="4">
        <v>179.03575800000002</v>
      </c>
      <c r="C11" s="4">
        <v>130.7455741679739</v>
      </c>
      <c r="D11" s="4"/>
      <c r="E11" s="3">
        <v>73.02763181418423</v>
      </c>
      <c r="G11" s="4">
        <v>139.925352</v>
      </c>
      <c r="H11" s="4">
        <v>113.64823774702612</v>
      </c>
      <c r="I11" s="4"/>
      <c r="J11" s="3">
        <v>81.22061951077036</v>
      </c>
      <c r="K11" s="3"/>
      <c r="L11" s="4">
        <v>318.96110999999996</v>
      </c>
      <c r="M11" s="4">
        <v>244.393811915</v>
      </c>
      <c r="N11" s="4"/>
      <c r="O11" s="3">
        <v>76.62182136091764</v>
      </c>
      <c r="P11" s="3"/>
      <c r="Q11" s="4">
        <v>50.288214376000006</v>
      </c>
      <c r="R11" s="4">
        <v>48.352392327000004</v>
      </c>
      <c r="S11" s="4"/>
      <c r="T11" s="3">
        <v>96.15054526588268</v>
      </c>
      <c r="U11" s="3"/>
      <c r="V11" s="4">
        <v>369.24932437599995</v>
      </c>
      <c r="W11" s="4">
        <v>292.74620424200003</v>
      </c>
      <c r="X11" s="4"/>
      <c r="Y11" s="3">
        <v>79.28144614393437</v>
      </c>
    </row>
    <row r="12" spans="1:38" ht="15">
      <c r="A12">
        <v>2007</v>
      </c>
      <c r="B12" s="4">
        <v>192.326647</v>
      </c>
      <c r="C12" s="4">
        <v>137.3261576955481</v>
      </c>
      <c r="D12" s="4"/>
      <c r="E12" s="3">
        <v>71.40256425078118</v>
      </c>
      <c r="G12" s="4">
        <v>155.183548</v>
      </c>
      <c r="H12" s="4">
        <v>125.06750069545191</v>
      </c>
      <c r="I12" s="4"/>
      <c r="J12" s="3">
        <v>80.59327313192497</v>
      </c>
      <c r="K12" s="3"/>
      <c r="L12" s="4">
        <v>347.510195</v>
      </c>
      <c r="M12" s="4">
        <v>262.39365839100003</v>
      </c>
      <c r="N12" s="4"/>
      <c r="O12" s="3">
        <v>75.5067512166082</v>
      </c>
      <c r="P12" s="3"/>
      <c r="Q12" s="4">
        <v>54.390559138</v>
      </c>
      <c r="R12" s="4">
        <v>51.774667508</v>
      </c>
      <c r="S12" s="4"/>
      <c r="T12" s="3">
        <v>95.19054102135088</v>
      </c>
      <c r="U12" s="3"/>
      <c r="V12" s="4">
        <v>401.900754138</v>
      </c>
      <c r="W12" s="4">
        <v>314.16832589899997</v>
      </c>
      <c r="X12" s="4"/>
      <c r="Y12" s="3">
        <v>78.17062363389459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">
      <c r="A13">
        <v>2008</v>
      </c>
      <c r="B13" s="4">
        <v>212.547603</v>
      </c>
      <c r="C13" s="4">
        <v>154.54421688616853</v>
      </c>
      <c r="D13" s="4"/>
      <c r="E13" s="3">
        <v>72.71040214279364</v>
      </c>
      <c r="G13" s="4">
        <v>157.941178</v>
      </c>
      <c r="H13" s="4">
        <v>128.72964086383146</v>
      </c>
      <c r="I13" s="4"/>
      <c r="J13" s="3">
        <v>81.50479975768667</v>
      </c>
      <c r="K13" s="3"/>
      <c r="L13" s="4">
        <v>370.488781</v>
      </c>
      <c r="M13" s="4">
        <v>283.27385775000005</v>
      </c>
      <c r="N13" s="4"/>
      <c r="O13" s="3">
        <v>76.45949682616705</v>
      </c>
      <c r="P13" s="3"/>
      <c r="Q13" s="4">
        <v>63.23294554</v>
      </c>
      <c r="R13" s="4">
        <v>59.644844325</v>
      </c>
      <c r="S13" s="4"/>
      <c r="T13" s="3">
        <v>94.3255826778934</v>
      </c>
      <c r="U13" s="3"/>
      <c r="V13" s="4">
        <v>433.72172654</v>
      </c>
      <c r="W13" s="4">
        <v>342.918702075</v>
      </c>
      <c r="X13" s="4"/>
      <c r="Y13" s="3">
        <v>79.06422046472564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>
      <c r="A14">
        <v>2009</v>
      </c>
      <c r="B14" s="4">
        <v>169.427395</v>
      </c>
      <c r="C14" s="4">
        <v>120.31777995894979</v>
      </c>
      <c r="D14" s="4"/>
      <c r="E14" s="3">
        <v>71.01435984360722</v>
      </c>
      <c r="G14" s="4">
        <v>139.941799</v>
      </c>
      <c r="H14" s="4">
        <v>111.51854630305021</v>
      </c>
      <c r="I14" s="4"/>
      <c r="J14" s="3">
        <v>79.68923302397322</v>
      </c>
      <c r="K14" s="3"/>
      <c r="L14" s="4">
        <v>309.369194</v>
      </c>
      <c r="M14" s="4">
        <v>231.836326262</v>
      </c>
      <c r="N14" s="4"/>
      <c r="O14" s="3">
        <v>74.93840070643878</v>
      </c>
      <c r="P14" s="3"/>
      <c r="Q14" s="4">
        <v>47.593076485</v>
      </c>
      <c r="R14" s="4">
        <v>44.911191975</v>
      </c>
      <c r="S14" s="4"/>
      <c r="T14" s="3">
        <v>94.3649692180642</v>
      </c>
      <c r="U14" s="3"/>
      <c r="V14" s="4">
        <v>356.962270485</v>
      </c>
      <c r="W14" s="4">
        <v>276.747518237</v>
      </c>
      <c r="X14" s="4"/>
      <c r="Y14" s="3">
        <v>77.5285068253815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5">
      <c r="A15">
        <v>2010</v>
      </c>
      <c r="B15" s="4">
        <v>199.91154999999998</v>
      </c>
      <c r="C15" s="4">
        <v>140.29227550424494</v>
      </c>
      <c r="D15" s="4"/>
      <c r="E15" s="3">
        <v>70.17717360715024</v>
      </c>
      <c r="G15" s="4">
        <v>171.637663</v>
      </c>
      <c r="H15" s="4">
        <v>135.85123635475506</v>
      </c>
      <c r="I15" s="4"/>
      <c r="J15" s="3">
        <v>79.15001520077506</v>
      </c>
      <c r="K15" s="3"/>
      <c r="L15" s="4">
        <v>371.549213</v>
      </c>
      <c r="M15" s="4">
        <v>276.143511859</v>
      </c>
      <c r="N15" s="4"/>
      <c r="O15" s="3">
        <v>74.32218995414748</v>
      </c>
      <c r="P15" s="3"/>
      <c r="Q15" s="4">
        <v>61.605697651</v>
      </c>
      <c r="R15" s="4">
        <v>58.799204917000004</v>
      </c>
      <c r="S15" s="4"/>
      <c r="T15" s="3">
        <v>95.4444266666714</v>
      </c>
      <c r="U15" s="3"/>
      <c r="V15" s="4">
        <v>433.15491065099997</v>
      </c>
      <c r="W15" s="4">
        <v>334.942716776</v>
      </c>
      <c r="X15" s="4"/>
      <c r="Y15" s="3">
        <v>77.32631179745965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" customFormat="1" ht="15">
      <c r="A16">
        <v>2011</v>
      </c>
      <c r="B16" s="4">
        <v>231.06402799999998</v>
      </c>
      <c r="C16" s="4">
        <v>160.90809514466022</v>
      </c>
      <c r="D16" s="4"/>
      <c r="E16" s="3">
        <v>69.63788199202526</v>
      </c>
      <c r="G16" s="4">
        <v>178.294179</v>
      </c>
      <c r="H16" s="4">
        <v>142.4195234133398</v>
      </c>
      <c r="I16" s="4"/>
      <c r="J16" s="3">
        <v>79.87895298216088</v>
      </c>
      <c r="K16" s="3"/>
      <c r="L16" s="4">
        <v>409.358207</v>
      </c>
      <c r="M16" s="4">
        <v>303.32761855800004</v>
      </c>
      <c r="N16" s="4"/>
      <c r="O16" s="3">
        <v>74.09833572922602</v>
      </c>
      <c r="P16" s="3"/>
      <c r="Q16" s="4">
        <v>69.88121164799999</v>
      </c>
      <c r="R16" s="4">
        <v>66.198369765</v>
      </c>
      <c r="S16" s="4"/>
      <c r="T16" s="3">
        <v>94.72985399630602</v>
      </c>
      <c r="U16" s="3"/>
      <c r="V16" s="4">
        <v>479.23941864799997</v>
      </c>
      <c r="W16" s="4">
        <v>369.52598832300004</v>
      </c>
      <c r="X16" s="4"/>
      <c r="Y16" s="3">
        <v>77.10675999179772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s="2" customFormat="1" ht="15">
      <c r="A17">
        <v>2012</v>
      </c>
      <c r="B17" s="4">
        <v>233.683165</v>
      </c>
      <c r="C17" s="4">
        <v>157.47023939607584</v>
      </c>
      <c r="D17" s="4"/>
      <c r="E17" s="3">
        <v>67.3862147476802</v>
      </c>
      <c r="G17" s="4">
        <v>196.033427</v>
      </c>
      <c r="H17" s="4">
        <v>154.68762612992418</v>
      </c>
      <c r="I17" s="4"/>
      <c r="J17" s="3">
        <v>78.90880065567806</v>
      </c>
      <c r="K17" s="3"/>
      <c r="L17" s="4">
        <v>429.716592</v>
      </c>
      <c r="M17" s="4">
        <v>312.15786552599997</v>
      </c>
      <c r="N17" s="4"/>
      <c r="O17" s="3">
        <v>72.6427304268484</v>
      </c>
      <c r="P17" s="3"/>
      <c r="Q17" s="4">
        <v>80.38137023499999</v>
      </c>
      <c r="R17" s="4">
        <v>74.231920846</v>
      </c>
      <c r="S17" s="4"/>
      <c r="T17" s="3">
        <v>92.34965842082352</v>
      </c>
      <c r="U17" s="3"/>
      <c r="V17" s="4">
        <v>510.097962235</v>
      </c>
      <c r="W17" s="4">
        <v>386.389786372</v>
      </c>
      <c r="X17" s="4"/>
      <c r="Y17" s="3">
        <v>75.74815329177729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25" s="3" customFormat="1" ht="15">
      <c r="A18">
        <v>2013</v>
      </c>
      <c r="B18" s="4">
        <v>233.321601</v>
      </c>
      <c r="C18" s="4">
        <v>157.0498650161543</v>
      </c>
      <c r="D18" s="4"/>
      <c r="E18" s="3">
        <v>67.31046947348621</v>
      </c>
      <c r="G18" s="4">
        <v>199.78441</v>
      </c>
      <c r="H18" s="4">
        <v>160.1894879868457</v>
      </c>
      <c r="I18" s="4"/>
      <c r="J18" s="3">
        <v>80.18117529132815</v>
      </c>
      <c r="L18" s="4">
        <v>433.106011</v>
      </c>
      <c r="M18" s="4">
        <v>317.239353003</v>
      </c>
      <c r="N18" s="4"/>
      <c r="O18" s="3">
        <v>73.24750637159825</v>
      </c>
      <c r="Q18" s="4">
        <v>72.545468965</v>
      </c>
      <c r="R18" s="4">
        <v>65.319298956</v>
      </c>
      <c r="S18" s="4"/>
      <c r="T18" s="3">
        <v>90.03911600256342</v>
      </c>
      <c r="V18" s="4">
        <v>505.651479965</v>
      </c>
      <c r="W18" s="4">
        <v>382.558651959</v>
      </c>
      <c r="X18" s="4"/>
      <c r="Y18" s="3">
        <v>75.65658702026934</v>
      </c>
    </row>
    <row r="19" spans="1:25" ht="15">
      <c r="A19" s="10">
        <v>2014</v>
      </c>
      <c r="B19" s="30">
        <v>232.61473658467003</v>
      </c>
      <c r="C19" s="30">
        <f>'Tabel 1'!J18</f>
        <v>155.2821477843811</v>
      </c>
      <c r="D19" s="30"/>
      <c r="E19" s="29">
        <f>(C19/B19)*100</f>
        <v>66.75507754336087</v>
      </c>
      <c r="F19" s="31"/>
      <c r="G19" s="30">
        <f>199770959080.33/1000000000</f>
        <v>199.77095908033</v>
      </c>
      <c r="H19" s="30">
        <f>160999051188.619/1000000000</f>
        <v>160.99905118861898</v>
      </c>
      <c r="I19" s="30"/>
      <c r="J19" s="29">
        <f>(H19/G19)*100</f>
        <v>80.59181971683861</v>
      </c>
      <c r="K19" s="29"/>
      <c r="L19" s="30">
        <f>432385695665/1000000000</f>
        <v>432.385695665</v>
      </c>
      <c r="M19" s="30">
        <f>316281198973/1000000000</f>
        <v>316.281198973</v>
      </c>
      <c r="N19" s="30"/>
      <c r="O19" s="29">
        <f>(M19/L19)*100</f>
        <v>73.14793300147598</v>
      </c>
      <c r="P19" s="29"/>
      <c r="Q19" s="30">
        <f>V19-L19</f>
        <v>73.58581450499997</v>
      </c>
      <c r="R19" s="30">
        <f>W19-M19</f>
        <v>67.43241986699996</v>
      </c>
      <c r="S19" s="30"/>
      <c r="T19" s="29">
        <f>(R19/Q19)*100</f>
        <v>91.63779774757823</v>
      </c>
      <c r="U19" s="29"/>
      <c r="V19" s="30">
        <f>505971510170/1000000000</f>
        <v>505.97151017</v>
      </c>
      <c r="W19" s="30">
        <f>383713618840/1000000000</f>
        <v>383.71361884</v>
      </c>
      <c r="X19" s="30"/>
      <c r="Y19" s="29">
        <f>(W19/V19)*100</f>
        <v>75.83700092344668</v>
      </c>
    </row>
    <row r="20" spans="1:38" ht="15">
      <c r="A20" s="2" t="s">
        <v>24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6:38" ht="15"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5">
      <c r="B22" t="s">
        <v>22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ht="15">
      <c r="B23" s="2" t="s">
        <v>21</v>
      </c>
    </row>
    <row r="24" spans="26:38" s="2" customFormat="1" ht="15"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26:38" s="2" customFormat="1" ht="15"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="3" customFormat="1" ht="15"/>
    <row r="28" s="2" customFormat="1" ht="15"/>
    <row r="29" s="2" customFormat="1" ht="15"/>
    <row r="30" s="3" customFormat="1" ht="15"/>
    <row r="32" s="2" customFormat="1" ht="15"/>
    <row r="33" s="2" customFormat="1" ht="15"/>
    <row r="34" s="3" customFormat="1" ht="15"/>
  </sheetData>
  <sheetProtection/>
  <mergeCells count="10">
    <mergeCell ref="G3:H3"/>
    <mergeCell ref="B3:C3"/>
    <mergeCell ref="V2:Y2"/>
    <mergeCell ref="V3:W3"/>
    <mergeCell ref="Q3:R3"/>
    <mergeCell ref="L3:M3"/>
    <mergeCell ref="B2:E2"/>
    <mergeCell ref="G2:J2"/>
    <mergeCell ref="L2:O2"/>
    <mergeCell ref="Q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F3" sqref="F3:G3"/>
    </sheetView>
  </sheetViews>
  <sheetFormatPr defaultColWidth="9.140625" defaultRowHeight="15"/>
  <cols>
    <col min="1" max="1" width="25.28125" style="0" customWidth="1"/>
    <col min="2" max="2" width="12.421875" style="2" customWidth="1"/>
    <col min="3" max="3" width="14.421875" style="2" customWidth="1"/>
    <col min="4" max="4" width="14.28125" style="0" customWidth="1"/>
    <col min="5" max="5" width="2.421875" style="0" customWidth="1"/>
    <col min="6" max="6" width="13.421875" style="2" customWidth="1"/>
    <col min="7" max="7" width="14.421875" style="2" customWidth="1"/>
    <col min="8" max="8" width="15.28125" style="0" customWidth="1"/>
    <col min="9" max="9" width="1.7109375" style="0" customWidth="1"/>
    <col min="10" max="10" width="15.57421875" style="0" customWidth="1"/>
    <col min="13" max="13" width="11.00390625" style="0" bestFit="1" customWidth="1"/>
  </cols>
  <sheetData>
    <row r="1" ht="18.75">
      <c r="A1" s="20" t="s">
        <v>26</v>
      </c>
    </row>
    <row r="2" spans="1:10" ht="15">
      <c r="A2" s="7"/>
      <c r="B2" s="34">
        <v>2002</v>
      </c>
      <c r="C2" s="34"/>
      <c r="D2" s="34"/>
      <c r="E2" s="26"/>
      <c r="F2" s="34">
        <v>2014</v>
      </c>
      <c r="G2" s="34"/>
      <c r="H2" s="34"/>
      <c r="I2" s="26"/>
      <c r="J2" s="27" t="s">
        <v>50</v>
      </c>
    </row>
    <row r="3" spans="1:10" ht="15">
      <c r="A3" s="8"/>
      <c r="B3" s="32" t="s">
        <v>3</v>
      </c>
      <c r="C3" s="32"/>
      <c r="D3" s="9" t="s">
        <v>25</v>
      </c>
      <c r="E3" s="12"/>
      <c r="F3" s="32" t="s">
        <v>3</v>
      </c>
      <c r="G3" s="32"/>
      <c r="H3" s="9" t="s">
        <v>25</v>
      </c>
      <c r="I3" s="12"/>
      <c r="J3" s="14" t="s">
        <v>25</v>
      </c>
    </row>
    <row r="4" spans="1:10" ht="15">
      <c r="A4" s="10"/>
      <c r="B4" s="11" t="s">
        <v>0</v>
      </c>
      <c r="C4" s="11" t="s">
        <v>1</v>
      </c>
      <c r="D4" s="11"/>
      <c r="E4" s="11"/>
      <c r="F4" s="11" t="s">
        <v>0</v>
      </c>
      <c r="G4" s="11" t="s">
        <v>1</v>
      </c>
      <c r="H4" s="11"/>
      <c r="I4" s="11"/>
      <c r="J4" s="11"/>
    </row>
    <row r="5" spans="2:10" ht="15">
      <c r="B5" s="25" t="s">
        <v>12</v>
      </c>
      <c r="C5" s="25" t="s">
        <v>12</v>
      </c>
      <c r="D5" s="25" t="s">
        <v>9</v>
      </c>
      <c r="E5" s="25"/>
      <c r="F5" s="25" t="s">
        <v>12</v>
      </c>
      <c r="G5" s="25" t="s">
        <v>12</v>
      </c>
      <c r="H5" s="25" t="s">
        <v>9</v>
      </c>
      <c r="I5" s="25"/>
      <c r="J5" s="25" t="s">
        <v>9</v>
      </c>
    </row>
    <row r="6" spans="2:11" ht="15">
      <c r="B6" s="1" t="s">
        <v>57</v>
      </c>
      <c r="C6" s="1" t="s">
        <v>57</v>
      </c>
      <c r="D6" s="1" t="s">
        <v>57</v>
      </c>
      <c r="E6" s="1"/>
      <c r="F6" s="1" t="s">
        <v>57</v>
      </c>
      <c r="G6" s="1" t="s">
        <v>57</v>
      </c>
      <c r="H6" s="1" t="s">
        <v>57</v>
      </c>
      <c r="I6" s="1"/>
      <c r="J6" s="1" t="s">
        <v>57</v>
      </c>
      <c r="K6" t="s">
        <v>57</v>
      </c>
    </row>
    <row r="7" spans="1:10" ht="15">
      <c r="A7" t="s">
        <v>27</v>
      </c>
      <c r="B7" s="4">
        <v>83.198982398</v>
      </c>
      <c r="C7" s="4">
        <v>63.333312287</v>
      </c>
      <c r="D7" s="5">
        <v>76.1227006167355</v>
      </c>
      <c r="E7" s="5"/>
      <c r="F7" s="3">
        <v>134.89034448254546</v>
      </c>
      <c r="G7" s="3">
        <v>94.52507106654545</v>
      </c>
      <c r="H7" s="5">
        <f>(G7/F7)*100</f>
        <v>70.07549089533003</v>
      </c>
      <c r="I7" s="5"/>
      <c r="J7" s="3">
        <f>H7-D7</f>
        <v>-6.047209721405466</v>
      </c>
    </row>
    <row r="8" spans="1:10" ht="15">
      <c r="A8" t="s">
        <v>51</v>
      </c>
      <c r="B8" s="4">
        <v>228.561124588</v>
      </c>
      <c r="C8" s="4">
        <v>172.623765129</v>
      </c>
      <c r="D8" s="5">
        <v>75.52630196415438</v>
      </c>
      <c r="E8" s="5"/>
      <c r="F8" s="3">
        <v>355.72351829081816</v>
      </c>
      <c r="G8" s="3">
        <v>251.8721875178182</v>
      </c>
      <c r="H8" s="5">
        <f aca="true" t="shared" si="0" ref="H8:H36">(G8/F8)*100</f>
        <v>70.80560451218258</v>
      </c>
      <c r="I8" s="5"/>
      <c r="J8" s="3">
        <f aca="true" t="shared" si="1" ref="J8:J36">H8-D8</f>
        <v>-4.720697451971802</v>
      </c>
    </row>
    <row r="9" spans="1:10" ht="15">
      <c r="A9" t="s">
        <v>28</v>
      </c>
      <c r="B9" s="4">
        <v>6.062850088</v>
      </c>
      <c r="C9" s="4">
        <v>3.778852692</v>
      </c>
      <c r="D9" s="5">
        <v>62.32799157411725</v>
      </c>
      <c r="E9" s="5"/>
      <c r="F9" s="3">
        <v>22.147010216545457</v>
      </c>
      <c r="G9" s="3">
        <v>13.878538110545454</v>
      </c>
      <c r="H9" s="5">
        <f t="shared" si="0"/>
        <v>62.66551545714807</v>
      </c>
      <c r="I9" s="5"/>
      <c r="J9" s="3">
        <f t="shared" si="1"/>
        <v>0.33752388303081915</v>
      </c>
    </row>
    <row r="10" spans="1:10" ht="15">
      <c r="A10" t="s">
        <v>29</v>
      </c>
      <c r="B10" s="4">
        <v>0.449383747</v>
      </c>
      <c r="C10" s="4">
        <v>0.259681337</v>
      </c>
      <c r="D10" s="5">
        <v>57.78609901528103</v>
      </c>
      <c r="E10" s="5"/>
      <c r="F10" s="3">
        <v>1.3687617777272727</v>
      </c>
      <c r="G10" s="3">
        <v>0.7753367967272727</v>
      </c>
      <c r="H10" s="5">
        <f t="shared" si="0"/>
        <v>56.645123303681224</v>
      </c>
      <c r="I10" s="5"/>
      <c r="J10" s="3">
        <f t="shared" si="1"/>
        <v>-1.1409757115998076</v>
      </c>
    </row>
    <row r="11" spans="1:10" ht="15">
      <c r="A11" t="s">
        <v>52</v>
      </c>
      <c r="B11" s="4">
        <v>40.70634501</v>
      </c>
      <c r="C11" s="4">
        <v>35.144631956</v>
      </c>
      <c r="D11" s="5">
        <v>86.33698738456204</v>
      </c>
      <c r="E11" s="5"/>
      <c r="F11" s="3">
        <v>130.807999623</v>
      </c>
      <c r="G11" s="3">
        <v>107.424497405</v>
      </c>
      <c r="H11" s="5">
        <f t="shared" si="0"/>
        <v>82.1237980204626</v>
      </c>
      <c r="I11" s="5"/>
      <c r="J11" s="3">
        <f t="shared" si="1"/>
        <v>-4.213189364099435</v>
      </c>
    </row>
    <row r="12" spans="1:10" ht="15">
      <c r="A12" t="s">
        <v>30</v>
      </c>
      <c r="B12" s="4">
        <v>651.259219283</v>
      </c>
      <c r="C12" s="4">
        <v>414.541012048</v>
      </c>
      <c r="D12" s="5">
        <v>63.65222936949537</v>
      </c>
      <c r="E12" s="5"/>
      <c r="F12" s="3">
        <v>1141.6607236399093</v>
      </c>
      <c r="G12" s="3">
        <v>661.6589586829091</v>
      </c>
      <c r="H12" s="5">
        <f t="shared" si="0"/>
        <v>57.95583092088597</v>
      </c>
      <c r="I12" s="5"/>
      <c r="J12" s="3">
        <f t="shared" si="1"/>
        <v>-5.696398448609401</v>
      </c>
    </row>
    <row r="13" spans="1:10" ht="15">
      <c r="A13" t="s">
        <v>31</v>
      </c>
      <c r="B13" s="4">
        <v>60.802433945</v>
      </c>
      <c r="C13" s="4">
        <v>42.492956617</v>
      </c>
      <c r="D13" s="5">
        <v>69.88693356492573</v>
      </c>
      <c r="E13" s="5"/>
      <c r="F13" s="3">
        <v>83.91092195054546</v>
      </c>
      <c r="G13" s="3">
        <v>53.468378682545456</v>
      </c>
      <c r="H13" s="5">
        <f t="shared" si="0"/>
        <v>63.72040425685954</v>
      </c>
      <c r="I13" s="5"/>
      <c r="J13" s="3">
        <f t="shared" si="1"/>
        <v>-6.166529308066188</v>
      </c>
    </row>
    <row r="14" spans="1:10" ht="15">
      <c r="A14" t="s">
        <v>32</v>
      </c>
      <c r="B14" s="4">
        <v>3.64237483</v>
      </c>
      <c r="C14" s="4">
        <v>2.975838147</v>
      </c>
      <c r="D14" s="5">
        <v>81.70049173659592</v>
      </c>
      <c r="E14" s="5"/>
      <c r="F14" s="3">
        <v>12.077030986</v>
      </c>
      <c r="G14" s="3">
        <v>8.721955988</v>
      </c>
      <c r="H14" s="5">
        <f t="shared" si="0"/>
        <v>72.21937244435914</v>
      </c>
      <c r="I14" s="5"/>
      <c r="J14" s="3">
        <f t="shared" si="1"/>
        <v>-9.481119292236784</v>
      </c>
    </row>
    <row r="15" spans="1:10" ht="15">
      <c r="A15" t="s">
        <v>33</v>
      </c>
      <c r="B15" s="4">
        <v>132.917929692</v>
      </c>
      <c r="C15" s="4">
        <v>99.540910709</v>
      </c>
      <c r="D15" s="5">
        <v>74.88900176195801</v>
      </c>
      <c r="E15" s="5"/>
      <c r="F15" s="3">
        <v>244.47319614790908</v>
      </c>
      <c r="G15" s="3">
        <v>156.0420858109091</v>
      </c>
      <c r="H15" s="5">
        <f t="shared" si="0"/>
        <v>63.82789126563464</v>
      </c>
      <c r="I15" s="5"/>
      <c r="J15" s="3">
        <f t="shared" si="1"/>
        <v>-11.061110496323373</v>
      </c>
    </row>
    <row r="16" spans="1:10" ht="15">
      <c r="A16" t="s">
        <v>34</v>
      </c>
      <c r="B16" s="4">
        <v>47.742334309</v>
      </c>
      <c r="C16" s="4">
        <v>29.220252792</v>
      </c>
      <c r="D16" s="5">
        <v>61.204072266092844</v>
      </c>
      <c r="E16" s="5"/>
      <c r="F16" s="3">
        <v>55.995167191090914</v>
      </c>
      <c r="G16" s="3">
        <v>32.18326473709091</v>
      </c>
      <c r="H16" s="5">
        <f t="shared" si="0"/>
        <v>57.47507571012559</v>
      </c>
      <c r="I16" s="5"/>
      <c r="J16" s="3">
        <f t="shared" si="1"/>
        <v>-3.7289965559672567</v>
      </c>
    </row>
    <row r="17" spans="1:10" ht="15">
      <c r="A17" t="s">
        <v>35</v>
      </c>
      <c r="B17" s="4">
        <v>350.802851259</v>
      </c>
      <c r="C17" s="4">
        <v>228.849136127</v>
      </c>
      <c r="D17" s="5">
        <v>65.23582556575039</v>
      </c>
      <c r="E17" s="5"/>
      <c r="F17" s="3">
        <v>438.978657753</v>
      </c>
      <c r="G17" s="3">
        <v>264.706018779</v>
      </c>
      <c r="H17" s="5">
        <f t="shared" si="0"/>
        <v>60.30043012431416</v>
      </c>
      <c r="I17" s="5"/>
      <c r="J17" s="3">
        <f t="shared" si="1"/>
        <v>-4.935395441436228</v>
      </c>
    </row>
    <row r="18" spans="1:10" ht="15">
      <c r="A18" t="s">
        <v>36</v>
      </c>
      <c r="B18" s="4">
        <v>296.315073858</v>
      </c>
      <c r="C18" s="4">
        <v>182.068578538</v>
      </c>
      <c r="D18" s="5">
        <v>61.44425127195886</v>
      </c>
      <c r="E18" s="5"/>
      <c r="F18" s="3">
        <v>381.478979503</v>
      </c>
      <c r="G18" s="3">
        <v>183.328276624</v>
      </c>
      <c r="H18" s="5">
        <f t="shared" si="0"/>
        <v>48.05724206949607</v>
      </c>
      <c r="I18" s="5"/>
      <c r="J18" s="3">
        <f t="shared" si="1"/>
        <v>-13.387009202462792</v>
      </c>
    </row>
    <row r="19" spans="1:10" ht="15">
      <c r="A19" t="s">
        <v>37</v>
      </c>
      <c r="B19" s="4">
        <v>11.01325354</v>
      </c>
      <c r="C19" s="4">
        <v>6.725738333</v>
      </c>
      <c r="D19" s="5">
        <v>61.069495118515185</v>
      </c>
      <c r="E19" s="5"/>
      <c r="F19" s="3">
        <v>27.073096989</v>
      </c>
      <c r="G19" s="3">
        <v>12.925484087</v>
      </c>
      <c r="H19" s="5">
        <f t="shared" si="0"/>
        <v>47.74290910364529</v>
      </c>
      <c r="I19" s="5"/>
      <c r="J19" s="3">
        <f t="shared" si="1"/>
        <v>-13.326586014869896</v>
      </c>
    </row>
    <row r="20" spans="1:10" ht="15">
      <c r="A20" t="s">
        <v>53</v>
      </c>
      <c r="B20" s="4">
        <v>5.18815393</v>
      </c>
      <c r="C20" s="4">
        <v>3.427162378</v>
      </c>
      <c r="D20" s="5">
        <v>66.0574536577021</v>
      </c>
      <c r="E20" s="5"/>
      <c r="F20" s="3">
        <v>10.228572612363635</v>
      </c>
      <c r="G20" s="3">
        <v>6.411342952363636</v>
      </c>
      <c r="H20" s="5">
        <f t="shared" si="0"/>
        <v>62.680719933630044</v>
      </c>
      <c r="I20" s="5"/>
      <c r="J20" s="3">
        <f t="shared" si="1"/>
        <v>-3.3767337240720536</v>
      </c>
    </row>
    <row r="21" spans="1:10" ht="15">
      <c r="A21" t="s">
        <v>38</v>
      </c>
      <c r="B21" s="4">
        <v>36.503087262</v>
      </c>
      <c r="C21" s="4">
        <v>31.159548291</v>
      </c>
      <c r="D21" s="5">
        <v>85.36140537197065</v>
      </c>
      <c r="E21" s="5"/>
      <c r="F21" s="3">
        <v>84.17190680072729</v>
      </c>
      <c r="G21" s="3">
        <v>67.32897132872728</v>
      </c>
      <c r="H21" s="5">
        <f t="shared" si="0"/>
        <v>79.98983733150445</v>
      </c>
      <c r="I21" s="5"/>
      <c r="J21" s="3">
        <f t="shared" si="1"/>
        <v>-5.371568040466201</v>
      </c>
    </row>
    <row r="22" spans="1:10" ht="15">
      <c r="A22" t="s">
        <v>39</v>
      </c>
      <c r="B22" s="4">
        <v>93.343303504</v>
      </c>
      <c r="C22" s="4">
        <v>61.636381661</v>
      </c>
      <c r="D22" s="5">
        <v>66.031926605596</v>
      </c>
      <c r="E22" s="5"/>
      <c r="F22" s="3">
        <v>88.420580501</v>
      </c>
      <c r="G22" s="3">
        <v>48.388380692</v>
      </c>
      <c r="H22" s="5">
        <f t="shared" si="0"/>
        <v>54.725246563443164</v>
      </c>
      <c r="I22" s="5"/>
      <c r="J22" s="3">
        <f t="shared" si="1"/>
        <v>-11.306680042152834</v>
      </c>
    </row>
    <row r="23" spans="1:10" ht="15">
      <c r="A23" t="s">
        <v>40</v>
      </c>
      <c r="B23" s="4">
        <v>269.063520444</v>
      </c>
      <c r="C23" s="4">
        <v>165.96453023</v>
      </c>
      <c r="D23" s="5">
        <v>61.68228601043004</v>
      </c>
      <c r="E23" s="5"/>
      <c r="F23" s="3">
        <v>399.4055767040909</v>
      </c>
      <c r="G23" s="3">
        <v>219.13052218909093</v>
      </c>
      <c r="H23" s="5">
        <f t="shared" si="0"/>
        <v>54.864161887113305</v>
      </c>
      <c r="I23" s="5"/>
      <c r="J23" s="3">
        <f t="shared" si="1"/>
        <v>-6.818124123316736</v>
      </c>
    </row>
    <row r="24" spans="1:10" ht="15">
      <c r="A24" t="s">
        <v>41</v>
      </c>
      <c r="B24" s="4">
        <v>5.536793052</v>
      </c>
      <c r="C24" s="4">
        <v>3.839424653</v>
      </c>
      <c r="D24" s="5">
        <v>69.34383526603226</v>
      </c>
      <c r="E24" s="5"/>
      <c r="F24" s="3">
        <v>24.362221593</v>
      </c>
      <c r="G24" s="3">
        <v>13.366207822</v>
      </c>
      <c r="H24" s="5">
        <f t="shared" si="0"/>
        <v>54.864486684746815</v>
      </c>
      <c r="I24" s="5"/>
      <c r="J24" s="3">
        <f t="shared" si="1"/>
        <v>-14.479348581285443</v>
      </c>
    </row>
    <row r="25" spans="1:10" ht="15">
      <c r="A25" t="s">
        <v>42</v>
      </c>
      <c r="B25" s="4">
        <v>10.801886089</v>
      </c>
      <c r="C25" s="4">
        <v>9.543286699</v>
      </c>
      <c r="D25" s="5">
        <v>88.34833676609789</v>
      </c>
      <c r="E25" s="5"/>
      <c r="F25" s="3">
        <v>14.400918034636364</v>
      </c>
      <c r="G25" s="3">
        <v>11.898925051636365</v>
      </c>
      <c r="H25" s="5">
        <f t="shared" si="0"/>
        <v>82.6261563534885</v>
      </c>
      <c r="I25" s="5"/>
      <c r="J25" s="3">
        <f t="shared" si="1"/>
        <v>-5.72218041260939</v>
      </c>
    </row>
    <row r="26" spans="1:10" ht="15">
      <c r="A26" t="s">
        <v>43</v>
      </c>
      <c r="B26" s="4">
        <v>2.416589564</v>
      </c>
      <c r="C26" s="4">
        <v>1.879920722</v>
      </c>
      <c r="D26" s="5">
        <v>77.79230490792602</v>
      </c>
      <c r="E26" s="5"/>
      <c r="F26" s="3">
        <v>10.982120612363635</v>
      </c>
      <c r="G26" s="3">
        <v>7.467661444363636</v>
      </c>
      <c r="H26" s="5">
        <f t="shared" si="0"/>
        <v>67.99835576342666</v>
      </c>
      <c r="I26" s="5"/>
      <c r="J26" s="3">
        <f t="shared" si="1"/>
        <v>-9.793949144499365</v>
      </c>
    </row>
    <row r="27" spans="1:10" ht="15">
      <c r="A27" t="s">
        <v>44</v>
      </c>
      <c r="B27" s="4">
        <v>2.144292303</v>
      </c>
      <c r="C27" s="4">
        <v>1.017355855</v>
      </c>
      <c r="D27" s="5">
        <v>47.4448307992644</v>
      </c>
      <c r="E27" s="5"/>
      <c r="F27" s="3">
        <v>2.1344913232727274</v>
      </c>
      <c r="G27" s="3">
        <v>1.0330243352727273</v>
      </c>
      <c r="H27" s="5">
        <f t="shared" si="0"/>
        <v>48.39674558568052</v>
      </c>
      <c r="I27" s="5"/>
      <c r="J27" s="3">
        <f t="shared" si="1"/>
        <v>0.9519147864161184</v>
      </c>
    </row>
    <row r="28" spans="1:10" ht="15">
      <c r="A28" t="s">
        <v>45</v>
      </c>
      <c r="B28" s="4">
        <v>258.099027139</v>
      </c>
      <c r="C28" s="4">
        <v>207.813889553</v>
      </c>
      <c r="D28" s="5">
        <v>80.51711463487277</v>
      </c>
      <c r="E28" s="5"/>
      <c r="F28" s="3">
        <f>'Tabel 2'!V19</f>
        <v>505.97151017</v>
      </c>
      <c r="G28" s="3">
        <f>'Tabel 2'!W19</f>
        <v>383.71361884</v>
      </c>
      <c r="H28" s="5">
        <f t="shared" si="0"/>
        <v>75.83700092344668</v>
      </c>
      <c r="I28" s="5"/>
      <c r="J28" s="3">
        <f t="shared" si="1"/>
        <v>-4.680113711426088</v>
      </c>
    </row>
    <row r="29" spans="1:10" ht="15">
      <c r="A29" t="s">
        <v>46</v>
      </c>
      <c r="B29" s="4">
        <v>43.499272975</v>
      </c>
      <c r="C29" s="4">
        <v>35.429845953</v>
      </c>
      <c r="D29" s="5">
        <v>81.44928301068921</v>
      </c>
      <c r="E29" s="5"/>
      <c r="F29" s="3">
        <v>164.646257073</v>
      </c>
      <c r="G29" s="3">
        <v>127.233365616</v>
      </c>
      <c r="H29" s="5">
        <f t="shared" si="0"/>
        <v>77.27680414841616</v>
      </c>
      <c r="I29" s="5"/>
      <c r="J29" s="3">
        <f t="shared" si="1"/>
        <v>-4.172478862273053</v>
      </c>
    </row>
    <row r="30" spans="1:10" ht="15">
      <c r="A30" t="s">
        <v>47</v>
      </c>
      <c r="B30" s="4">
        <v>27.398284109</v>
      </c>
      <c r="C30" s="4">
        <v>22.298185089</v>
      </c>
      <c r="D30" s="5">
        <v>81.38533420666049</v>
      </c>
      <c r="E30" s="5"/>
      <c r="F30" s="3">
        <v>48.168116469</v>
      </c>
      <c r="G30" s="3">
        <v>34.147650171</v>
      </c>
      <c r="H30" s="5">
        <f t="shared" si="0"/>
        <v>70.89264159410659</v>
      </c>
      <c r="I30" s="5"/>
      <c r="J30" s="3">
        <f t="shared" si="1"/>
        <v>-10.492692612553896</v>
      </c>
    </row>
    <row r="31" spans="1:10" ht="15">
      <c r="A31" t="s">
        <v>54</v>
      </c>
      <c r="B31" s="4">
        <v>14.674866351</v>
      </c>
      <c r="C31" s="4">
        <v>10.870817222</v>
      </c>
      <c r="D31" s="5">
        <v>74.07779370514828</v>
      </c>
      <c r="E31" s="5"/>
      <c r="F31" s="3">
        <v>53.00099011990909</v>
      </c>
      <c r="G31" s="3">
        <v>37.81604055490909</v>
      </c>
      <c r="H31" s="5">
        <f t="shared" si="0"/>
        <v>71.34968699519449</v>
      </c>
      <c r="I31" s="5"/>
      <c r="J31" s="3">
        <f t="shared" si="1"/>
        <v>-2.728106709953792</v>
      </c>
    </row>
    <row r="32" spans="1:10" ht="15">
      <c r="A32" t="s">
        <v>48</v>
      </c>
      <c r="B32" s="4">
        <v>86.187656</v>
      </c>
      <c r="C32" s="4">
        <v>50.547130539</v>
      </c>
      <c r="D32" s="5">
        <v>58.64776104248618</v>
      </c>
      <c r="E32" s="5"/>
      <c r="F32" s="3">
        <v>124.56275559954545</v>
      </c>
      <c r="G32" s="3">
        <v>73.11644153454546</v>
      </c>
      <c r="H32" s="5">
        <f t="shared" si="0"/>
        <v>58.698477873760424</v>
      </c>
      <c r="I32" s="5"/>
      <c r="J32" s="3">
        <f t="shared" si="1"/>
        <v>0.050716831274243646</v>
      </c>
    </row>
    <row r="33" spans="1:10" ht="15">
      <c r="A33" t="s">
        <v>55</v>
      </c>
      <c r="B33" s="4">
        <v>10.962012047</v>
      </c>
      <c r="C33" s="4">
        <v>8.476998776</v>
      </c>
      <c r="D33" s="5">
        <v>77.33068290432979</v>
      </c>
      <c r="E33" s="5"/>
      <c r="F33" s="3">
        <v>27.316157906545456</v>
      </c>
      <c r="G33" s="3">
        <v>20.617937790545454</v>
      </c>
      <c r="H33" s="5">
        <f t="shared" si="0"/>
        <v>75.47890834825279</v>
      </c>
      <c r="I33" s="5"/>
      <c r="J33" s="3">
        <f t="shared" si="1"/>
        <v>-1.8517745560770038</v>
      </c>
    </row>
    <row r="34" spans="1:10" ht="15">
      <c r="A34" t="s">
        <v>49</v>
      </c>
      <c r="B34" s="4">
        <v>15.234107322</v>
      </c>
      <c r="C34" s="4">
        <v>13.723862773</v>
      </c>
      <c r="D34" s="5">
        <v>90.08642569545894</v>
      </c>
      <c r="E34" s="5"/>
      <c r="F34" s="3">
        <v>65.65196937863637</v>
      </c>
      <c r="G34" s="3">
        <v>55.47527291563637</v>
      </c>
      <c r="H34" s="5">
        <f t="shared" si="0"/>
        <v>84.49902332052271</v>
      </c>
      <c r="I34" s="5"/>
      <c r="J34" s="3">
        <f t="shared" si="1"/>
        <v>-5.587402374936232</v>
      </c>
    </row>
    <row r="35" spans="2:10" ht="15">
      <c r="B35" s="4"/>
      <c r="C35" s="4"/>
      <c r="D35" s="5"/>
      <c r="E35" s="5"/>
      <c r="F35" s="4"/>
      <c r="G35" s="4"/>
      <c r="H35" s="5"/>
      <c r="I35" s="5"/>
      <c r="J35" s="3"/>
    </row>
    <row r="36" spans="1:10" ht="15">
      <c r="A36" s="10" t="s">
        <v>1</v>
      </c>
      <c r="B36" s="21">
        <v>2794.527008638</v>
      </c>
      <c r="C36" s="21">
        <v>1909.183007106</v>
      </c>
      <c r="D36" s="28">
        <v>68.31864573878282</v>
      </c>
      <c r="E36" s="28"/>
      <c r="F36" s="21">
        <f>SUM(F7:F35)</f>
        <v>4654.009553449183</v>
      </c>
      <c r="G36" s="21">
        <f>SUM(G7:G35)</f>
        <v>2948.655417526182</v>
      </c>
      <c r="H36" s="28">
        <f t="shared" si="0"/>
        <v>63.3573133802631</v>
      </c>
      <c r="I36" s="28"/>
      <c r="J36" s="18">
        <f t="shared" si="1"/>
        <v>-4.961332358519719</v>
      </c>
    </row>
    <row r="37" ht="15">
      <c r="A37" s="2" t="s">
        <v>56</v>
      </c>
    </row>
  </sheetData>
  <sheetProtection/>
  <mergeCells count="4">
    <mergeCell ref="B3:C3"/>
    <mergeCell ref="B2:D2"/>
    <mergeCell ref="F2:H2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Ramaekers, drs P.T.J.</dc:creator>
  <cp:keywords/>
  <dc:description/>
  <cp:lastModifiedBy>cprk</cp:lastModifiedBy>
  <cp:lastPrinted>2015-02-24T12:27:20Z</cp:lastPrinted>
  <dcterms:created xsi:type="dcterms:W3CDTF">2015-02-20T10:04:55Z</dcterms:created>
  <dcterms:modified xsi:type="dcterms:W3CDTF">2015-03-02T15:36:01Z</dcterms:modified>
  <cp:category/>
  <cp:version/>
  <cp:contentType/>
  <cp:contentStatus/>
</cp:coreProperties>
</file>