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20940" windowHeight="1317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<sst xmlns="http://schemas.openxmlformats.org/spreadsheetml/2006/main" count="62" uniqueCount="49">
  <si>
    <t>Taakstraf</t>
  </si>
  <si>
    <t>Geldboete</t>
  </si>
  <si>
    <t>Vrijheidsstraf</t>
  </si>
  <si>
    <t>Toewijzing</t>
  </si>
  <si>
    <t>Afwijzing</t>
  </si>
  <si>
    <t>Totaal</t>
  </si>
  <si>
    <t>Overig</t>
  </si>
  <si>
    <t>Werk</t>
  </si>
  <si>
    <t>Ziekte</t>
  </si>
  <si>
    <t>Verslaving</t>
  </si>
  <si>
    <t>Anders</t>
  </si>
  <si>
    <t>Werknemer of zelfstandige</t>
  </si>
  <si>
    <t>Uitkering</t>
  </si>
  <si>
    <t>Man</t>
  </si>
  <si>
    <t>Vrouw</t>
  </si>
  <si>
    <t>Nederland</t>
  </si>
  <si>
    <t>Financiële reden</t>
  </si>
  <si>
    <t>Zorg</t>
  </si>
  <si>
    <t>Hulpverlening</t>
  </si>
  <si>
    <t>Hechtenis</t>
  </si>
  <si>
    <t>Vervangende hechtenis</t>
  </si>
  <si>
    <t>Kenmerk</t>
  </si>
  <si>
    <t>Gevangenisstraf</t>
  </si>
  <si>
    <t>Overige delicten</t>
  </si>
  <si>
    <t>Geweldsmisdrijven</t>
  </si>
  <si>
    <t>Vermogensmisdrijven</t>
  </si>
  <si>
    <t>Vernielingen en misdrijven tegen de openbare orde en gezag</t>
  </si>
  <si>
    <t>Drugsmisdrijven</t>
  </si>
  <si>
    <t>Verkeersdelicten</t>
  </si>
  <si>
    <t>Kenmerken van gratiebeslissingen, 2008</t>
  </si>
  <si>
    <t>% van totale aantal beslissingen</t>
  </si>
  <si>
    <t>% van totaal van kenmerk</t>
  </si>
  <si>
    <t>Ontzegging van de rijbevoegdheid</t>
  </si>
  <si>
    <t xml:space="preserve">Sancties </t>
  </si>
  <si>
    <t xml:space="preserve">Delicten </t>
  </si>
  <si>
    <t>Sociaal-economische categorie</t>
  </si>
  <si>
    <t xml:space="preserve">Geslacht </t>
  </si>
  <si>
    <t xml:space="preserve">Geboorteland </t>
  </si>
  <si>
    <t>Totale aantal beslissingen</t>
  </si>
  <si>
    <t>x</t>
  </si>
  <si>
    <r>
      <t xml:space="preserve">Geschatte absolute aantallen </t>
    </r>
    <r>
      <rPr>
        <vertAlign val="superscript"/>
        <sz val="10"/>
        <rFont val="Arial"/>
        <family val="2"/>
      </rPr>
      <t>1</t>
    </r>
  </si>
  <si>
    <r>
      <t xml:space="preserve">(Vervangende) jeugddetentie </t>
    </r>
    <r>
      <rPr>
        <vertAlign val="superscript"/>
        <sz val="10"/>
        <rFont val="Arial"/>
        <family val="2"/>
      </rPr>
      <t>2</t>
    </r>
  </si>
  <si>
    <r>
      <t xml:space="preserve">Maatregel </t>
    </r>
    <r>
      <rPr>
        <vertAlign val="superscript"/>
        <sz val="10"/>
        <rFont val="Arial"/>
        <family val="2"/>
      </rPr>
      <t>3</t>
    </r>
  </si>
  <si>
    <r>
      <t xml:space="preserve">Redenen </t>
    </r>
    <r>
      <rPr>
        <vertAlign val="superscript"/>
        <sz val="10"/>
        <rFont val="Arial"/>
        <family val="2"/>
      </rPr>
      <t>4</t>
    </r>
  </si>
  <si>
    <t>1) Aantallen worden geschat op basis van de percentages in de steekproef. De geschatte aantallen zijn afgerond op tientallen.</t>
  </si>
  <si>
    <t>2) Vanwege de kleine aantallen en daardoor de onnauwkeurige schatting, zijn de categorieën jeugddetentie en vervangende jeugddetentie samengevoegd.</t>
  </si>
  <si>
    <t>3) Vanwege het kleine aantal en de daardoor onnauwkeurige schatting, wordt een groot aantal van de cellen leeggelaten.</t>
  </si>
  <si>
    <t>4) Vanwege de mogelijkheid om meerdere redenen op te geven, is het niet mogelijk om een verdeling te maken tussen toe- en afwijzingen per afzonderlijke reden.</t>
  </si>
  <si>
    <t>Bron: CBS, Ministerie van Veiligheid en Justitie.</t>
  </si>
</sst>
</file>

<file path=xl/styles.xml><?xml version="1.0" encoding="utf-8"?>
<styleSheet xmlns="http://schemas.openxmlformats.org/spreadsheetml/2006/main">
  <numFmts count="18">
    <numFmt numFmtId="5" formatCode="&quot;fl&quot;\ #,##0_-;&quot;fl&quot;\ #,##0\-"/>
    <numFmt numFmtId="6" formatCode="&quot;fl&quot;\ #,##0_-;[Red]&quot;fl&quot;\ #,##0\-"/>
    <numFmt numFmtId="7" formatCode="&quot;fl&quot;\ #,##0.00_-;&quot;fl&quot;\ #,##0.00\-"/>
    <numFmt numFmtId="8" formatCode="&quot;fl&quot;\ #,##0.00_-;[Red]&quot;fl&quot;\ #,##0.00\-"/>
    <numFmt numFmtId="42" formatCode="_-&quot;fl&quot;\ * #,##0_-;_-&quot;fl&quot;\ * #,##0\-;_-&quot;fl&quot;\ * &quot;-&quot;_-;_-@_-"/>
    <numFmt numFmtId="41" formatCode="_-* #,##0_-;_-* #,##0\-;_-* &quot;-&quot;_-;_-@_-"/>
    <numFmt numFmtId="44" formatCode="_-&quot;fl&quot;\ * #,##0.00_-;_-&quot;fl&quot;\ * #,##0.00\-;_-&quot;fl&quot;\ * &quot;-&quot;??_-;_-@_-"/>
    <numFmt numFmtId="43" formatCode="_-* #,##0.00_-;_-* #,##0.00\-;_-* &quot;-&quot;??_-;_-@_-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&quot;€&quot;\ * #,##0.00_-;_-&quot;€&quot;\ * #,##0.00\-;_-&quot;€&quot;\ * &quot;-&quot;??_-;_-@_-"/>
    <numFmt numFmtId="170" formatCode="0.00000"/>
    <numFmt numFmtId="171" formatCode="0.0000"/>
    <numFmt numFmtId="172" formatCode="0.000"/>
    <numFmt numFmtId="173" formatCode="0.0"/>
  </numFmts>
  <fonts count="3">
    <font>
      <sz val="10"/>
      <name val="Arial"/>
      <family val="0"/>
    </font>
    <font>
      <vertAlign val="superscript"/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left"/>
    </xf>
    <xf numFmtId="1" fontId="0" fillId="0" borderId="0" xfId="0" applyNumberFormat="1" applyAlignment="1">
      <alignment/>
    </xf>
    <xf numFmtId="1" fontId="0" fillId="0" borderId="0" xfId="0" applyNumberFormat="1" applyFont="1" applyAlignment="1">
      <alignment horizontal="right"/>
    </xf>
    <xf numFmtId="0" fontId="0" fillId="0" borderId="0" xfId="0" applyAlignment="1">
      <alignment horizontal="left" indent="2"/>
    </xf>
    <xf numFmtId="0" fontId="0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0" xfId="0" applyFont="1" applyAlignment="1">
      <alignment horizontal="left" indent="4"/>
    </xf>
    <xf numFmtId="3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1" fontId="0" fillId="0" borderId="0" xfId="0" applyNumberFormat="1" applyAlignment="1">
      <alignment horizontal="right"/>
    </xf>
    <xf numFmtId="3" fontId="0" fillId="0" borderId="0" xfId="0" applyNumberFormat="1" applyBorder="1" applyAlignment="1">
      <alignment/>
    </xf>
    <xf numFmtId="0" fontId="0" fillId="0" borderId="0" xfId="0" applyAlignment="1" quotePrefix="1">
      <alignment horizontal="left"/>
    </xf>
    <xf numFmtId="0" fontId="0" fillId="0" borderId="0" xfId="0" applyAlignment="1" quotePrefix="1">
      <alignment horizontal="left" indent="4"/>
    </xf>
    <xf numFmtId="0" fontId="0" fillId="0" borderId="0" xfId="0" applyAlignment="1" quotePrefix="1">
      <alignment horizontal="left" indent="2"/>
    </xf>
    <xf numFmtId="0" fontId="0" fillId="0" borderId="0" xfId="0" applyFill="1" applyBorder="1" applyAlignment="1" quotePrefix="1">
      <alignment horizontal="left"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"/>
  <sheetViews>
    <sheetView tabSelected="1" workbookViewId="0" topLeftCell="A1">
      <selection activeCell="A1" sqref="A1"/>
    </sheetView>
  </sheetViews>
  <sheetFormatPr defaultColWidth="9.140625" defaultRowHeight="12.75"/>
  <cols>
    <col min="1" max="1" width="55.57421875" style="0" bestFit="1" customWidth="1"/>
    <col min="2" max="2" width="10.7109375" style="0" bestFit="1" customWidth="1"/>
    <col min="13" max="13" width="10.7109375" style="0" bestFit="1" customWidth="1"/>
  </cols>
  <sheetData>
    <row r="1" ht="12.75">
      <c r="A1" s="18" t="s">
        <v>29</v>
      </c>
    </row>
    <row r="2" spans="1:13" ht="12.75">
      <c r="A2" s="6" t="s">
        <v>21</v>
      </c>
      <c r="B2" s="6" t="s">
        <v>3</v>
      </c>
      <c r="C2" s="6" t="s">
        <v>4</v>
      </c>
      <c r="D2" s="6" t="s">
        <v>5</v>
      </c>
      <c r="E2" s="6"/>
      <c r="F2" s="6" t="s">
        <v>3</v>
      </c>
      <c r="G2" s="6" t="s">
        <v>4</v>
      </c>
      <c r="H2" s="6" t="s">
        <v>5</v>
      </c>
      <c r="I2" s="6"/>
      <c r="J2" s="6" t="s">
        <v>3</v>
      </c>
      <c r="K2" s="6" t="s">
        <v>4</v>
      </c>
      <c r="L2" s="6" t="s">
        <v>5</v>
      </c>
      <c r="M2" s="6"/>
    </row>
    <row r="3" spans="1:12" ht="14.25">
      <c r="A3" s="7"/>
      <c r="B3" t="s">
        <v>30</v>
      </c>
      <c r="C3" s="7"/>
      <c r="D3" s="7"/>
      <c r="E3" s="7"/>
      <c r="F3" s="14" t="s">
        <v>40</v>
      </c>
      <c r="G3" s="7"/>
      <c r="H3" s="7"/>
      <c r="J3" t="s">
        <v>31</v>
      </c>
      <c r="K3" s="7"/>
      <c r="L3" s="7"/>
    </row>
    <row r="4" spans="1:12" ht="12.75">
      <c r="A4" s="7"/>
      <c r="C4" s="7"/>
      <c r="D4" s="7"/>
      <c r="E4" s="7"/>
      <c r="G4" s="7"/>
      <c r="H4" s="7"/>
      <c r="K4" s="7"/>
      <c r="L4" s="7"/>
    </row>
    <row r="5" spans="1:12" ht="12.75">
      <c r="A5" s="7" t="s">
        <v>38</v>
      </c>
      <c r="C5" s="7"/>
      <c r="D5" s="7"/>
      <c r="E5" s="7"/>
      <c r="F5">
        <v>670</v>
      </c>
      <c r="G5" s="7">
        <v>920</v>
      </c>
      <c r="H5" s="13">
        <v>1610</v>
      </c>
      <c r="J5">
        <v>43</v>
      </c>
      <c r="K5" s="7">
        <v>57</v>
      </c>
      <c r="L5" s="7">
        <v>100</v>
      </c>
    </row>
    <row r="7" spans="1:3" ht="12.75">
      <c r="A7" s="5" t="s">
        <v>33</v>
      </c>
      <c r="B7" s="2"/>
      <c r="C7" s="2"/>
    </row>
    <row r="8" spans="1:12" ht="12.75">
      <c r="A8" s="4" t="s">
        <v>2</v>
      </c>
      <c r="B8" s="2">
        <v>23.058028384</v>
      </c>
      <c r="C8" s="2">
        <v>39.345971616</v>
      </c>
      <c r="D8" s="2">
        <v>62.404000000000025</v>
      </c>
      <c r="E8" s="2"/>
      <c r="F8" s="10">
        <v>370</v>
      </c>
      <c r="G8" s="10">
        <v>630</v>
      </c>
      <c r="H8" s="10">
        <v>1000</v>
      </c>
      <c r="J8" s="2">
        <f>81/219.2178*100</f>
        <v>36.949554278895235</v>
      </c>
      <c r="K8" s="2">
        <f>(103*1.34192037)/219.2178*100</f>
        <v>63.05044485894848</v>
      </c>
      <c r="L8">
        <v>100</v>
      </c>
    </row>
    <row r="9" spans="1:12" ht="12.75">
      <c r="A9" s="9" t="s">
        <v>22</v>
      </c>
      <c r="B9" s="3">
        <v>7.686000000000001</v>
      </c>
      <c r="C9" s="2">
        <v>22.92</v>
      </c>
      <c r="D9" s="2">
        <v>30.606</v>
      </c>
      <c r="E9" s="2"/>
      <c r="F9" s="10">
        <v>120</v>
      </c>
      <c r="G9" s="10">
        <v>370</v>
      </c>
      <c r="H9" s="10">
        <v>490</v>
      </c>
      <c r="J9" s="2">
        <f>0.251127*100</f>
        <v>25.1127</v>
      </c>
      <c r="K9" s="2">
        <f>0.748873*100</f>
        <v>74.8873</v>
      </c>
      <c r="L9">
        <v>100</v>
      </c>
    </row>
    <row r="10" spans="1:12" ht="12.75">
      <c r="A10" s="9" t="s">
        <v>19</v>
      </c>
      <c r="B10" s="3">
        <v>3.9853333333333314</v>
      </c>
      <c r="C10" s="2">
        <v>1.5279999999999991</v>
      </c>
      <c r="D10" s="2">
        <v>5.51333333333333</v>
      </c>
      <c r="E10" s="2"/>
      <c r="F10" s="10">
        <v>60</v>
      </c>
      <c r="G10" s="10">
        <v>20</v>
      </c>
      <c r="H10" s="10">
        <v>90</v>
      </c>
      <c r="J10" s="2">
        <f>0.722854*100</f>
        <v>72.2854</v>
      </c>
      <c r="K10" s="2">
        <f>0.277146*100</f>
        <v>27.7146</v>
      </c>
      <c r="L10">
        <v>100</v>
      </c>
    </row>
    <row r="11" spans="1:12" ht="12.75">
      <c r="A11" s="9" t="s">
        <v>20</v>
      </c>
      <c r="B11" s="3">
        <v>9.67866666666668</v>
      </c>
      <c r="C11" s="2">
        <v>12.606000000000018</v>
      </c>
      <c r="D11" s="2">
        <v>22.2846666666667</v>
      </c>
      <c r="E11" s="2"/>
      <c r="F11" s="10">
        <v>160</v>
      </c>
      <c r="G11" s="10">
        <v>200</v>
      </c>
      <c r="H11" s="10">
        <v>360</v>
      </c>
      <c r="J11" s="2">
        <f>0.43432*100</f>
        <v>43.431999999999995</v>
      </c>
      <c r="K11" s="2">
        <f>0.56568*100</f>
        <v>56.568</v>
      </c>
      <c r="L11">
        <v>100</v>
      </c>
    </row>
    <row r="12" spans="1:12" ht="14.25">
      <c r="A12" s="15" t="s">
        <v>41</v>
      </c>
      <c r="B12" s="2">
        <v>2</v>
      </c>
      <c r="C12" s="2">
        <v>2</v>
      </c>
      <c r="D12" s="2">
        <v>4</v>
      </c>
      <c r="E12" s="2"/>
      <c r="F12" s="10">
        <v>30</v>
      </c>
      <c r="G12" s="10">
        <v>40</v>
      </c>
      <c r="H12" s="10">
        <v>60</v>
      </c>
      <c r="J12" s="2">
        <f>(27/64)*100</f>
        <v>42.1875</v>
      </c>
      <c r="K12" s="2">
        <f>(37/64)*100</f>
        <v>57.8125</v>
      </c>
      <c r="L12">
        <v>100</v>
      </c>
    </row>
    <row r="13" spans="1:12" ht="12.75">
      <c r="A13" s="4" t="s">
        <v>0</v>
      </c>
      <c r="B13" s="2">
        <v>5.1240046999999995</v>
      </c>
      <c r="C13" s="2">
        <v>4.9659953</v>
      </c>
      <c r="D13" s="2">
        <v>10.09</v>
      </c>
      <c r="E13" s="2"/>
      <c r="F13" s="10">
        <v>80</v>
      </c>
      <c r="G13" s="10">
        <f>(C13/100)*1606</f>
        <v>79.753884518</v>
      </c>
      <c r="H13" s="10">
        <v>160</v>
      </c>
      <c r="J13" s="2">
        <f>0.50783*100</f>
        <v>50.783</v>
      </c>
      <c r="K13" s="2">
        <f>0.49217*100</f>
        <v>49.217</v>
      </c>
      <c r="L13">
        <v>100</v>
      </c>
    </row>
    <row r="14" spans="1:12" ht="12.75">
      <c r="A14" s="4" t="s">
        <v>1</v>
      </c>
      <c r="B14" s="3">
        <v>6.262666069352</v>
      </c>
      <c r="C14" s="2">
        <v>3.056000930648</v>
      </c>
      <c r="D14" s="2">
        <v>9.318666666666665</v>
      </c>
      <c r="E14" s="2"/>
      <c r="F14" s="10">
        <v>100</v>
      </c>
      <c r="G14" s="10">
        <v>50</v>
      </c>
      <c r="H14" s="10">
        <v>150</v>
      </c>
      <c r="J14" s="2">
        <f>0.672056*100</f>
        <v>67.2056</v>
      </c>
      <c r="K14" s="2">
        <f>0.327944*100</f>
        <v>32.7944</v>
      </c>
      <c r="L14">
        <v>100</v>
      </c>
    </row>
    <row r="15" spans="1:12" ht="12.75">
      <c r="A15" s="4" t="s">
        <v>32</v>
      </c>
      <c r="B15" s="3">
        <v>8.25533056397</v>
      </c>
      <c r="C15" s="2">
        <v>9.16799943603</v>
      </c>
      <c r="D15" s="2">
        <v>17.423333333333332</v>
      </c>
      <c r="E15" s="2"/>
      <c r="F15" s="10">
        <v>130</v>
      </c>
      <c r="G15" s="10">
        <v>150</v>
      </c>
      <c r="H15" s="10">
        <v>280</v>
      </c>
      <c r="J15" s="2">
        <f>0.473809*100</f>
        <v>47.3809</v>
      </c>
      <c r="K15" s="2">
        <f>0.526191*100</f>
        <v>52.619099999999996</v>
      </c>
      <c r="L15">
        <v>100</v>
      </c>
    </row>
    <row r="16" spans="1:14" ht="14.25">
      <c r="A16" s="16" t="s">
        <v>42</v>
      </c>
      <c r="B16" s="12" t="s">
        <v>39</v>
      </c>
      <c r="C16" s="12" t="s">
        <v>39</v>
      </c>
      <c r="D16" s="2">
        <v>0.76399999809</v>
      </c>
      <c r="E16" s="2"/>
      <c r="F16" s="11" t="s">
        <v>39</v>
      </c>
      <c r="G16" s="11" t="s">
        <v>39</v>
      </c>
      <c r="H16" s="11" t="s">
        <v>39</v>
      </c>
      <c r="J16" s="12" t="s">
        <v>39</v>
      </c>
      <c r="K16" s="12" t="s">
        <v>39</v>
      </c>
      <c r="L16">
        <v>100</v>
      </c>
      <c r="N16" s="10"/>
    </row>
    <row r="17" spans="2:8" ht="12.75">
      <c r="B17" s="2"/>
      <c r="C17" s="2"/>
      <c r="F17" s="2"/>
      <c r="G17" s="2"/>
      <c r="H17" s="2"/>
    </row>
    <row r="18" spans="1:8" ht="12.75">
      <c r="A18" s="1" t="s">
        <v>34</v>
      </c>
      <c r="B18" s="2"/>
      <c r="C18" s="2"/>
      <c r="D18" s="2"/>
      <c r="E18" s="2"/>
      <c r="F18" s="2"/>
      <c r="G18" s="2"/>
      <c r="H18" s="2"/>
    </row>
    <row r="19" spans="1:12" ht="12.75">
      <c r="A19" s="4" t="s">
        <v>24</v>
      </c>
      <c r="B19" s="2">
        <v>7.1166593123999995</v>
      </c>
      <c r="C19" s="2">
        <v>11.0780006876</v>
      </c>
      <c r="D19" s="2">
        <v>18.19466378166525</v>
      </c>
      <c r="E19" s="2"/>
      <c r="F19" s="2">
        <v>100</v>
      </c>
      <c r="G19" s="2">
        <v>180</v>
      </c>
      <c r="H19" s="2">
        <v>290</v>
      </c>
      <c r="J19" s="2">
        <f>0.39114*100</f>
        <v>39.114</v>
      </c>
      <c r="K19" s="2">
        <f>0.60886*100</f>
        <v>60.885999999999996</v>
      </c>
      <c r="L19">
        <v>100</v>
      </c>
    </row>
    <row r="20" spans="1:12" ht="12.75">
      <c r="A20" s="4" t="s">
        <v>25</v>
      </c>
      <c r="B20" s="2">
        <v>9.963331909999999</v>
      </c>
      <c r="C20" s="2">
        <v>13.36999809</v>
      </c>
      <c r="D20" s="2">
        <v>23.333329680111564</v>
      </c>
      <c r="E20" s="2"/>
      <c r="F20" s="2">
        <f>(B20/100)*1606</f>
        <v>160.01111047459997</v>
      </c>
      <c r="G20" s="2">
        <v>210</v>
      </c>
      <c r="H20" s="2">
        <v>370</v>
      </c>
      <c r="J20" s="2">
        <f>0.427*100</f>
        <v>42.699999999999996</v>
      </c>
      <c r="K20" s="2">
        <f>0.573*100</f>
        <v>57.3</v>
      </c>
      <c r="L20">
        <v>100</v>
      </c>
    </row>
    <row r="21" spans="1:12" ht="12.75">
      <c r="A21" s="4" t="s">
        <v>26</v>
      </c>
      <c r="B21" s="2">
        <v>1.9926690947899999</v>
      </c>
      <c r="C21" s="2">
        <v>3.81999690521</v>
      </c>
      <c r="D21" s="2">
        <v>5.812665729354339</v>
      </c>
      <c r="E21" s="2"/>
      <c r="F21" s="2">
        <v>32</v>
      </c>
      <c r="G21" s="2">
        <v>60</v>
      </c>
      <c r="H21" s="2">
        <v>90</v>
      </c>
      <c r="J21" s="2">
        <f>0.342815*100</f>
        <v>34.2815</v>
      </c>
      <c r="K21" s="2">
        <f>0.657185*100</f>
        <v>65.7185</v>
      </c>
      <c r="L21">
        <v>100</v>
      </c>
    </row>
    <row r="22" spans="1:12" ht="12.75">
      <c r="A22" s="4" t="s">
        <v>27</v>
      </c>
      <c r="B22" s="2">
        <v>2.2773383482000003</v>
      </c>
      <c r="C22" s="2">
        <v>10.6959916518</v>
      </c>
      <c r="D22" s="2">
        <v>12.973331120524719</v>
      </c>
      <c r="E22" s="2"/>
      <c r="F22" s="2">
        <v>40</v>
      </c>
      <c r="G22" s="2">
        <v>170</v>
      </c>
      <c r="H22" s="2">
        <v>210</v>
      </c>
      <c r="J22" s="2">
        <f>0.17554*100</f>
        <v>17.554</v>
      </c>
      <c r="K22" s="2">
        <f>0.82446*100</f>
        <v>82.446</v>
      </c>
      <c r="L22">
        <v>100</v>
      </c>
    </row>
    <row r="23" spans="1:12" ht="12.75">
      <c r="A23" s="4" t="s">
        <v>28</v>
      </c>
      <c r="B23" s="2">
        <v>19.0726572037</v>
      </c>
      <c r="C23" s="2">
        <v>14.8980027963</v>
      </c>
      <c r="D23" s="2">
        <v>33.97066160225752</v>
      </c>
      <c r="E23" s="2"/>
      <c r="F23" s="2">
        <v>310</v>
      </c>
      <c r="G23" s="2">
        <v>240</v>
      </c>
      <c r="H23" s="2">
        <v>550</v>
      </c>
      <c r="J23" s="2">
        <f>0.561445*100</f>
        <v>56.144499999999994</v>
      </c>
      <c r="K23" s="2">
        <f>0.438555*100</f>
        <v>43.8555</v>
      </c>
      <c r="L23">
        <v>100</v>
      </c>
    </row>
    <row r="24" spans="1:12" ht="12.75">
      <c r="A24" s="4" t="s">
        <v>23</v>
      </c>
      <c r="B24" s="2">
        <v>2.27733118872</v>
      </c>
      <c r="C24" s="2">
        <v>3.43800081128</v>
      </c>
      <c r="D24" s="2">
        <v>5.71533242942189</v>
      </c>
      <c r="E24" s="2"/>
      <c r="F24" s="2">
        <v>40</v>
      </c>
      <c r="G24" s="2">
        <v>60</v>
      </c>
      <c r="H24" s="2">
        <v>90</v>
      </c>
      <c r="J24" s="2">
        <f>0.39846*100</f>
        <v>39.846</v>
      </c>
      <c r="K24" s="2">
        <f>0.60154*100</f>
        <v>60.153999999999996</v>
      </c>
      <c r="L24">
        <v>100</v>
      </c>
    </row>
    <row r="25" spans="6:8" ht="12.75">
      <c r="F25" s="2"/>
      <c r="G25" s="2"/>
      <c r="H25" s="2"/>
    </row>
    <row r="26" spans="1:8" ht="12.75">
      <c r="A26" t="s">
        <v>35</v>
      </c>
      <c r="F26" s="2"/>
      <c r="G26" s="2"/>
      <c r="H26" s="2"/>
    </row>
    <row r="27" spans="1:12" ht="12.75">
      <c r="A27" s="4" t="s">
        <v>11</v>
      </c>
      <c r="B27" s="2">
        <v>15.68294528592</v>
      </c>
      <c r="C27" s="2">
        <v>21.88711471408</v>
      </c>
      <c r="D27" s="2">
        <v>37.57005913003357</v>
      </c>
      <c r="E27" s="2"/>
      <c r="F27" s="2">
        <v>250</v>
      </c>
      <c r="G27" s="2">
        <v>350</v>
      </c>
      <c r="H27" s="2">
        <v>600</v>
      </c>
      <c r="J27" s="2">
        <f>0.417432*100</f>
        <v>41.7432</v>
      </c>
      <c r="K27" s="2">
        <f>0.582568*100</f>
        <v>58.2568</v>
      </c>
      <c r="L27">
        <v>100</v>
      </c>
    </row>
    <row r="28" spans="1:12" ht="12.75">
      <c r="A28" s="4" t="s">
        <v>12</v>
      </c>
      <c r="B28" s="2">
        <v>16.6239405962</v>
      </c>
      <c r="C28" s="2">
        <v>19.782569403799997</v>
      </c>
      <c r="D28" s="2">
        <v>36.406508248126705</v>
      </c>
      <c r="E28" s="2"/>
      <c r="F28" s="2">
        <v>270</v>
      </c>
      <c r="G28" s="2">
        <v>320</v>
      </c>
      <c r="H28" s="2">
        <v>580</v>
      </c>
      <c r="J28" s="2">
        <f>0.45662*100</f>
        <v>45.662000000000006</v>
      </c>
      <c r="K28" s="2">
        <f>0.54338*100</f>
        <v>54.337999999999994</v>
      </c>
      <c r="L28">
        <v>100</v>
      </c>
    </row>
    <row r="29" spans="1:12" ht="12.75">
      <c r="A29" s="4" t="s">
        <v>6</v>
      </c>
      <c r="B29" s="2">
        <v>11.29172241758</v>
      </c>
      <c r="C29" s="2">
        <v>14.73170758242</v>
      </c>
      <c r="D29" s="2">
        <v>26.02343262183973</v>
      </c>
      <c r="E29" s="2"/>
      <c r="F29" s="2">
        <v>180</v>
      </c>
      <c r="G29" s="2">
        <v>240</v>
      </c>
      <c r="H29" s="2">
        <v>420</v>
      </c>
      <c r="J29" s="2">
        <f>0.433906*100</f>
        <v>43.3906</v>
      </c>
      <c r="K29" s="2">
        <f>0.566094*100</f>
        <v>56.6094</v>
      </c>
      <c r="L29">
        <v>100</v>
      </c>
    </row>
    <row r="30" spans="6:8" ht="12.75">
      <c r="F30" s="2"/>
      <c r="G30" s="2"/>
      <c r="H30" s="2"/>
    </row>
    <row r="31" spans="1:8" ht="12.75">
      <c r="A31" s="1" t="s">
        <v>36</v>
      </c>
      <c r="F31" s="2"/>
      <c r="G31" s="2"/>
      <c r="H31" s="2"/>
    </row>
    <row r="32" spans="1:12" ht="12.75">
      <c r="A32" s="4" t="s">
        <v>13</v>
      </c>
      <c r="B32" s="2">
        <v>32.73669670952</v>
      </c>
      <c r="C32" s="2">
        <v>50.42397329048</v>
      </c>
      <c r="D32" s="2">
        <v>83.16066665693961</v>
      </c>
      <c r="E32" s="2"/>
      <c r="F32" s="10">
        <v>530</v>
      </c>
      <c r="G32" s="10">
        <f>(C32/100)*1606</f>
        <v>809.8090110451087</v>
      </c>
      <c r="H32" s="10">
        <v>1340</v>
      </c>
      <c r="J32" s="2">
        <f>0.393656*100</f>
        <v>39.3656</v>
      </c>
      <c r="K32" s="2">
        <f>0.606344*100</f>
        <v>60.6344</v>
      </c>
      <c r="L32">
        <v>100</v>
      </c>
    </row>
    <row r="33" spans="1:12" ht="12.75">
      <c r="A33" s="4" t="s">
        <v>14</v>
      </c>
      <c r="B33" s="2">
        <v>9.9633263811</v>
      </c>
      <c r="C33" s="2">
        <v>6.8760036189000004</v>
      </c>
      <c r="D33" s="2">
        <v>16.839333343060396</v>
      </c>
      <c r="E33" s="2"/>
      <c r="F33" s="10">
        <f>(B33/100)*1606</f>
        <v>160.011021680466</v>
      </c>
      <c r="G33" s="10">
        <f>(C33/100)*1606</f>
        <v>110.42861811953401</v>
      </c>
      <c r="H33" s="10">
        <f>(D33/100)*1606</f>
        <v>270.43969348954994</v>
      </c>
      <c r="J33" s="2">
        <f>0.59167*100</f>
        <v>59.167</v>
      </c>
      <c r="K33" s="2">
        <f>0.40833*100</f>
        <v>40.833000000000006</v>
      </c>
      <c r="L33">
        <v>100</v>
      </c>
    </row>
    <row r="34" spans="2:8" ht="12.75">
      <c r="B34" s="2"/>
      <c r="C34" s="2"/>
      <c r="D34" s="2"/>
      <c r="E34" s="2"/>
      <c r="F34" s="2"/>
      <c r="G34" s="2"/>
      <c r="H34" s="2"/>
    </row>
    <row r="35" spans="1:8" ht="12.75">
      <c r="A35" t="s">
        <v>37</v>
      </c>
      <c r="B35" s="2"/>
      <c r="C35" s="2"/>
      <c r="D35" s="2"/>
      <c r="E35" s="2"/>
      <c r="F35" s="2"/>
      <c r="G35" s="2"/>
      <c r="H35" s="2"/>
    </row>
    <row r="36" spans="1:12" ht="12.75">
      <c r="A36" s="4" t="s">
        <v>15</v>
      </c>
      <c r="B36" s="2">
        <v>28.751312840689998</v>
      </c>
      <c r="C36" s="2">
        <v>37.43601715931</v>
      </c>
      <c r="D36" s="2">
        <v>66.18733333504989</v>
      </c>
      <c r="E36" s="2"/>
      <c r="F36" s="2">
        <v>460</v>
      </c>
      <c r="G36" s="2">
        <v>600</v>
      </c>
      <c r="H36" s="10">
        <v>1060</v>
      </c>
      <c r="J36" s="2">
        <f>0.434393*100</f>
        <v>43.439299999999996</v>
      </c>
      <c r="K36" s="2">
        <f>0.565607*100</f>
        <v>56.5607</v>
      </c>
      <c r="L36">
        <v>100</v>
      </c>
    </row>
    <row r="37" spans="1:12" ht="12.75">
      <c r="A37" s="4" t="s">
        <v>6</v>
      </c>
      <c r="B37" s="2">
        <v>13.94867312976</v>
      </c>
      <c r="C37" s="2">
        <v>19.863996870239998</v>
      </c>
      <c r="D37" s="2">
        <v>33.81266666495012</v>
      </c>
      <c r="E37" s="2"/>
      <c r="F37" s="2">
        <v>220</v>
      </c>
      <c r="G37" s="2">
        <v>320</v>
      </c>
      <c r="H37" s="2">
        <v>540</v>
      </c>
      <c r="J37" s="2">
        <f>0.412528*100</f>
        <v>41.2528</v>
      </c>
      <c r="K37" s="2">
        <f>0.587472*100</f>
        <v>58.7472</v>
      </c>
      <c r="L37">
        <v>100</v>
      </c>
    </row>
    <row r="38" spans="1:11" ht="12.75">
      <c r="A38" s="4"/>
      <c r="B38" s="2"/>
      <c r="C38" s="2"/>
      <c r="D38" s="2"/>
      <c r="E38" s="2"/>
      <c r="F38" s="2"/>
      <c r="G38" s="2"/>
      <c r="H38" s="2"/>
      <c r="J38" s="2"/>
      <c r="K38" s="2"/>
    </row>
    <row r="39" spans="1:8" ht="14.25">
      <c r="A39" s="14" t="s">
        <v>43</v>
      </c>
      <c r="C39" s="2"/>
      <c r="F39" s="2"/>
      <c r="G39" s="2"/>
      <c r="H39" s="2"/>
    </row>
    <row r="40" spans="1:11" ht="12.75">
      <c r="A40" s="4" t="s">
        <v>7</v>
      </c>
      <c r="B40" s="12"/>
      <c r="C40" s="12"/>
      <c r="D40" s="2">
        <v>32.39092289270552</v>
      </c>
      <c r="E40" s="2"/>
      <c r="F40" s="2"/>
      <c r="G40" s="2"/>
      <c r="H40" s="2"/>
      <c r="J40" s="2"/>
      <c r="K40" s="2"/>
    </row>
    <row r="41" spans="1:11" ht="12.75">
      <c r="A41" s="4" t="s">
        <v>8</v>
      </c>
      <c r="B41" s="12"/>
      <c r="C41" s="12"/>
      <c r="D41" s="2">
        <v>22.642400327493696</v>
      </c>
      <c r="E41" s="2"/>
      <c r="F41" s="2"/>
      <c r="G41" s="2"/>
      <c r="H41" s="2"/>
      <c r="J41" s="2"/>
      <c r="K41" s="2"/>
    </row>
    <row r="42" spans="1:11" ht="12.75">
      <c r="A42" s="4" t="s">
        <v>9</v>
      </c>
      <c r="B42" s="12"/>
      <c r="C42" s="12"/>
      <c r="D42" s="2">
        <v>5.814036034535774</v>
      </c>
      <c r="E42" s="2"/>
      <c r="F42" s="2"/>
      <c r="G42" s="2"/>
      <c r="H42" s="2"/>
      <c r="J42" s="2"/>
      <c r="K42" s="2"/>
    </row>
    <row r="43" spans="1:11" ht="12.75">
      <c r="A43" s="4" t="s">
        <v>16</v>
      </c>
      <c r="B43" s="12"/>
      <c r="C43" s="12"/>
      <c r="D43" s="2">
        <v>9.03319774526954</v>
      </c>
      <c r="E43" s="2"/>
      <c r="F43" s="2"/>
      <c r="G43" s="2"/>
      <c r="H43" s="2"/>
      <c r="J43" s="2"/>
      <c r="K43" s="2"/>
    </row>
    <row r="44" spans="1:11" ht="12.75">
      <c r="A44" s="4" t="s">
        <v>17</v>
      </c>
      <c r="B44" s="12"/>
      <c r="C44" s="12"/>
      <c r="D44" s="2">
        <v>9.382950279263236</v>
      </c>
      <c r="E44" s="2"/>
      <c r="F44" s="2"/>
      <c r="G44" s="2"/>
      <c r="H44" s="2"/>
      <c r="J44" s="2"/>
      <c r="K44" s="2"/>
    </row>
    <row r="45" spans="1:11" ht="12.75">
      <c r="A45" s="4" t="s">
        <v>18</v>
      </c>
      <c r="B45" s="12"/>
      <c r="C45" s="12"/>
      <c r="D45" s="2">
        <v>9.027927504423115</v>
      </c>
      <c r="E45" s="2"/>
      <c r="F45" s="2"/>
      <c r="G45" s="2"/>
      <c r="H45" s="2"/>
      <c r="J45" s="2"/>
      <c r="K45" s="2"/>
    </row>
    <row r="46" spans="1:11" ht="12.75">
      <c r="A46" s="4" t="s">
        <v>10</v>
      </c>
      <c r="B46" s="12"/>
      <c r="C46" s="12"/>
      <c r="D46" s="2">
        <v>11.708565101956149</v>
      </c>
      <c r="E46" s="2"/>
      <c r="F46" s="2"/>
      <c r="G46" s="2"/>
      <c r="H46" s="2"/>
      <c r="J46" s="2"/>
      <c r="K46" s="2"/>
    </row>
    <row r="47" spans="1:13" ht="12.7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</row>
    <row r="48" ht="12.75">
      <c r="A48" s="17" t="s">
        <v>48</v>
      </c>
    </row>
    <row r="50" ht="12.75">
      <c r="A50" t="s">
        <v>44</v>
      </c>
    </row>
    <row r="51" ht="12.75">
      <c r="A51" t="s">
        <v>45</v>
      </c>
    </row>
    <row r="52" ht="12.75">
      <c r="A52" t="s">
        <v>46</v>
      </c>
    </row>
    <row r="53" ht="12.75">
      <c r="A53" t="s">
        <v>47</v>
      </c>
    </row>
  </sheetData>
  <printOptions/>
  <pageMargins left="0.75" right="0.75" top="1" bottom="1" header="0.5" footer="0.5"/>
  <pageSetup fitToHeight="1" fitToWidth="1"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cvry</dc:creator>
  <cp:keywords/>
  <dc:description/>
  <cp:lastModifiedBy>André Mares</cp:lastModifiedBy>
  <cp:lastPrinted>2010-11-10T11:56:04Z</cp:lastPrinted>
  <dcterms:created xsi:type="dcterms:W3CDTF">2010-11-01T10:54:09Z</dcterms:created>
  <dcterms:modified xsi:type="dcterms:W3CDTF">2010-11-18T14:15:37Z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-56076052</vt:i4>
  </property>
  <property fmtid="{D5CDD505-2E9C-101B-9397-08002B2CF9AE}" pid="3" name="_EmailSubject">
    <vt:lpwstr>Webartikel Gratie</vt:lpwstr>
  </property>
  <property fmtid="{D5CDD505-2E9C-101B-9397-08002B2CF9AE}" pid="4" name="_AuthorEmail">
    <vt:lpwstr>hg.aten@cbs.nl</vt:lpwstr>
  </property>
  <property fmtid="{D5CDD505-2E9C-101B-9397-08002B2CF9AE}" pid="5" name="_AuthorEmailDisplayName">
    <vt:lpwstr>Aten, H.G.</vt:lpwstr>
  </property>
  <property fmtid="{D5CDD505-2E9C-101B-9397-08002B2CF9AE}" pid="6" name="_PreviousAdHocReviewCycleID">
    <vt:i4>1879257111</vt:i4>
  </property>
  <property fmtid="{D5CDD505-2E9C-101B-9397-08002B2CF9AE}" pid="7" name="_ReviewingToolsShownOnce">
    <vt:lpwstr/>
  </property>
</Properties>
</file>