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48" windowWidth="15480" windowHeight="5412" tabRatio="994" activeTab="6"/>
  </bookViews>
  <sheets>
    <sheet name="tab 7.1" sheetId="1" r:id="rId1"/>
    <sheet name="tab 7.2" sheetId="2" r:id="rId2"/>
    <sheet name="tab 7.3" sheetId="3" r:id="rId3"/>
    <sheet name="tab 7.4" sheetId="4" r:id="rId4"/>
    <sheet name="tab 7.5" sheetId="5" r:id="rId5"/>
    <sheet name="tab 7.6" sheetId="6" r:id="rId6"/>
    <sheet name="tab 7.7" sheetId="7" r:id="rId7"/>
    <sheet name="tab 7.8" sheetId="8" r:id="rId8"/>
    <sheet name="tab 7.9" sheetId="9" r:id="rId9"/>
    <sheet name="tab 7.10" sheetId="10" r:id="rId10"/>
    <sheet name="tab 7.11" sheetId="11" r:id="rId11"/>
    <sheet name="tab 7.12" sheetId="12" r:id="rId12"/>
    <sheet name="tab 7.13" sheetId="13" r:id="rId13"/>
    <sheet name="tab 7.14" sheetId="14" r:id="rId14"/>
    <sheet name="tab 7.15" sheetId="15" r:id="rId15"/>
    <sheet name="tab 7.16" sheetId="16" r:id="rId16"/>
    <sheet name="tab 7.17" sheetId="17" r:id="rId17"/>
    <sheet name="tab 7.18" sheetId="18" r:id="rId18"/>
    <sheet name="tab 7.19" sheetId="19" r:id="rId19"/>
    <sheet name="tab 7.20" sheetId="20" r:id="rId20"/>
    <sheet name="tab 7.21" sheetId="21" r:id="rId21"/>
    <sheet name="tab 7.22" sheetId="22" r:id="rId22"/>
    <sheet name="tab 7.23" sheetId="23" r:id="rId23"/>
    <sheet name="tab 7.24" sheetId="24" r:id="rId24"/>
    <sheet name="tab 7.25" sheetId="25" r:id="rId25"/>
    <sheet name="tab 7.26" sheetId="26" r:id="rId26"/>
    <sheet name="tab 7.27" sheetId="27" r:id="rId27"/>
    <sheet name="tab 7.28" sheetId="28" r:id="rId28"/>
    <sheet name="tab 7.29" sheetId="29" r:id="rId29"/>
    <sheet name="tab 7.30" sheetId="30" r:id="rId30"/>
  </sheets>
  <definedNames>
    <definedName name="_xlnm.Print_Area" localSheetId="9">'tab 7.10'!$A$1:$P$24</definedName>
    <definedName name="_xlnm.Print_Area" localSheetId="11">'tab 7.12'!$A$1:$T$56</definedName>
    <definedName name="_xlnm.Print_Area" localSheetId="13">'tab 7.14'!$A$1:$T$59</definedName>
    <definedName name="_xlnm.Print_Area" localSheetId="14">'tab 7.15'!$A$2:$T$56</definedName>
    <definedName name="_xlnm.Print_Area" localSheetId="18">'tab 7.19'!$A$1:$T$56</definedName>
    <definedName name="_xlnm.Print_Area" localSheetId="1">'tab 7.2'!$A$1:$E$36</definedName>
    <definedName name="_xlnm.Print_Area" localSheetId="21">'tab 7.22'!$A$1:$T$31</definedName>
    <definedName name="_xlnm.Print_Area" localSheetId="23">'tab 7.24'!$A$1:$W$50</definedName>
    <definedName name="_xlnm.Print_Area" localSheetId="25">'tab 7.26'!$A$1:$T$50</definedName>
    <definedName name="_xlnm.Print_Area" localSheetId="2">'tab 7.3'!$A$1:$T$57</definedName>
    <definedName name="_xlnm.Print_Area" localSheetId="4">'tab 7.5'!$A$1:$S$56</definedName>
    <definedName name="_xlnm.Print_Area" localSheetId="7">'tab 7.8'!$A$1:$K$73</definedName>
  </definedNames>
  <calcPr fullCalcOnLoad="1"/>
</workbook>
</file>

<file path=xl/sharedStrings.xml><?xml version="1.0" encoding="utf-8"?>
<sst xmlns="http://schemas.openxmlformats.org/spreadsheetml/2006/main" count="1778" uniqueCount="330">
  <si>
    <t>.</t>
  </si>
  <si>
    <t xml:space="preserve">* </t>
  </si>
  <si>
    <t>Bron: CBS</t>
  </si>
  <si>
    <t>Totaal</t>
  </si>
  <si>
    <t>Mannen</t>
  </si>
  <si>
    <t>Meerderjarige mannen</t>
  </si>
  <si>
    <t>Minderjarige mannen</t>
  </si>
  <si>
    <t>Vrouwen</t>
  </si>
  <si>
    <t>Meerderjarige vrouwen</t>
  </si>
  <si>
    <t>Minderjarige vrouwen</t>
  </si>
  <si>
    <t>(%)</t>
  </si>
  <si>
    <t>Door de rechter in eerste aanleg afgedane rechtbankstrafzaken naar geslacht en meer- en minderjarigheid</t>
  </si>
  <si>
    <t>Door de rechter in eerste aanleg afgedane rechtbankstrafzaken naar soort rechter</t>
  </si>
  <si>
    <t>Politierechter</t>
  </si>
  <si>
    <t>Meervoudige kamer</t>
  </si>
  <si>
    <t>Kinderrechter</t>
  </si>
  <si>
    <t xml:space="preserve"> </t>
  </si>
  <si>
    <t>(abs.)</t>
  </si>
  <si>
    <t>Wetboek van Strafrecht</t>
  </si>
  <si>
    <t>Geweldsmisdrijven</t>
  </si>
  <si>
    <t>verkrachting</t>
  </si>
  <si>
    <t>feitelijke aanranding der eerbaarheid</t>
  </si>
  <si>
    <t>overige seksuele misdrijven</t>
  </si>
  <si>
    <t>bedreiging</t>
  </si>
  <si>
    <t>misdrijven tegen het leven*</t>
  </si>
  <si>
    <t>mishandeling</t>
  </si>
  <si>
    <t>dood en lichamelijk letsel door schuld</t>
  </si>
  <si>
    <t>diefstal met geweld</t>
  </si>
  <si>
    <t>afpersing</t>
  </si>
  <si>
    <t>Vermogensmisdrijven</t>
  </si>
  <si>
    <t>valsheidsmisdrijven</t>
  </si>
  <si>
    <t>eenvoudige diefstal</t>
  </si>
  <si>
    <t>gekwalificeerde diefstal</t>
  </si>
  <si>
    <t>verduistering</t>
  </si>
  <si>
    <t>bedrog</t>
  </si>
  <si>
    <t>heling en schuldheling</t>
  </si>
  <si>
    <t>tegen de openbare orde</t>
  </si>
  <si>
    <t>discriminatie</t>
  </si>
  <si>
    <t>gemeengevaarlijke misdrijven**</t>
  </si>
  <si>
    <t>tegen het openbaar gezag</t>
  </si>
  <si>
    <t>schennis der eerbaarheid</t>
  </si>
  <si>
    <t>vernieling</t>
  </si>
  <si>
    <t>Overige misdrijven Wetboek van Strafrecht</t>
  </si>
  <si>
    <t>Wegenverkeerswet</t>
  </si>
  <si>
    <t>rijden onder invloed</t>
  </si>
  <si>
    <t>doorrijden na ongeval</t>
  </si>
  <si>
    <t>overige misdrijven Wegenverkeerswet</t>
  </si>
  <si>
    <t>Wet op de economische delicten</t>
  </si>
  <si>
    <t>Opiumwet</t>
  </si>
  <si>
    <t>harddrugs</t>
  </si>
  <si>
    <t>softdrugs</t>
  </si>
  <si>
    <t>Overige wetten***</t>
  </si>
  <si>
    <t xml:space="preserve">*    </t>
  </si>
  <si>
    <t>Betreft (poging tot) doodslag/moord en overige misdrijven tegen het leven.</t>
  </si>
  <si>
    <t xml:space="preserve">**   </t>
  </si>
  <si>
    <t xml:space="preserve">*** </t>
  </si>
  <si>
    <t>Inclusief zaken waarvan het soort misdrijf onbekend is.</t>
  </si>
  <si>
    <t xml:space="preserve">**  </t>
  </si>
  <si>
    <t>w.o.</t>
  </si>
  <si>
    <t>taakstraf</t>
  </si>
  <si>
    <t>misdrijven tegen het leven**</t>
  </si>
  <si>
    <t>gemeengevaarlijke misdrijven***</t>
  </si>
  <si>
    <t>Overige wetten****</t>
  </si>
  <si>
    <t xml:space="preserve">*       </t>
  </si>
  <si>
    <t xml:space="preserve">**    </t>
  </si>
  <si>
    <t xml:space="preserve">***   </t>
  </si>
  <si>
    <t xml:space="preserve">**** </t>
  </si>
  <si>
    <t xml:space="preserve">*     </t>
  </si>
  <si>
    <t xml:space="preserve"> Door de rechter in eerste aanleg afgedane rechtbankstrafzaken* naar delictgroep</t>
  </si>
  <si>
    <t>Exclusief voegingen ter zitting.</t>
  </si>
  <si>
    <t xml:space="preserve">**     </t>
  </si>
  <si>
    <t>Schuldigverklaring</t>
  </si>
  <si>
    <t>met strafoplegging</t>
  </si>
  <si>
    <t>zonder strafoplegging</t>
  </si>
  <si>
    <t>Vrijspraak</t>
  </si>
  <si>
    <t>Ontslag van rechtsvervolging</t>
  </si>
  <si>
    <t>Overige uitspraken</t>
  </si>
  <si>
    <t>niet-ontvankelijk OM</t>
  </si>
  <si>
    <t>onbevoegdverklaring van de rechter</t>
  </si>
  <si>
    <t>schorsing van vervolging</t>
  </si>
  <si>
    <t xml:space="preserve"> -</t>
  </si>
  <si>
    <t xml:space="preserve">*      </t>
  </si>
  <si>
    <t xml:space="preserve"> Exclusief voegingen ter zitting.</t>
  </si>
  <si>
    <t>Door de rechter in eerste aanleg afgedane rechtbankstrafzaken: schuldigverklaringen naar delictgroep</t>
  </si>
  <si>
    <t xml:space="preserve"> Door de rechter in eerste aanleg afgedane rechtbankstrafzaken: vrijspraken en ontslagen van alle rechtsvervolging naar delictgroep</t>
  </si>
  <si>
    <t>-</t>
  </si>
  <si>
    <t>Enkelvoudige hoofdstraf of maatregel*</t>
  </si>
  <si>
    <t>geldboete</t>
  </si>
  <si>
    <t>jeugddetentie</t>
  </si>
  <si>
    <t>Gecombineerde hoofdstraffen (zonder bijkomende straf of maatregel)</t>
  </si>
  <si>
    <t>overige combinaties van hoofdstraffen (zonder bijkomende straf of maatregel)</t>
  </si>
  <si>
    <t xml:space="preserve">geldboete plus bijkomende straf en/of maatregel </t>
  </si>
  <si>
    <t>overige combinaties van hoofdstraffen (plus bijkomende straf of maatregel)</t>
  </si>
  <si>
    <t>Overige combinaties van straffen</t>
  </si>
  <si>
    <t>overige combinaties</t>
  </si>
  <si>
    <t xml:space="preserve">*   </t>
  </si>
  <si>
    <t>***</t>
  </si>
  <si>
    <t>Overige wetten*</t>
  </si>
  <si>
    <t>geweldsmisdrijven</t>
  </si>
  <si>
    <t>vermogensmisdrijven</t>
  </si>
  <si>
    <t>Enkelvoudige hoofdstraf of maatregel**</t>
  </si>
  <si>
    <t>gevangenisstraf</t>
  </si>
  <si>
    <t>leerproject</t>
  </si>
  <si>
    <t>ontzegging rijbevoegdheid</t>
  </si>
  <si>
    <t>onttrekking aan het verkeer</t>
  </si>
  <si>
    <t xml:space="preserve"> Door de rechter in eerste aanleg afgedane rechtbankstrafzaken: opgelegde (deels) onvoorwaardelijke gevangenisstraffen naar duur van het onvoorwaardelijke deel*</t>
  </si>
  <si>
    <t>Duur</t>
  </si>
  <si>
    <t>Minder dan 1 maand</t>
  </si>
  <si>
    <t>1 maand tot 3 maanden</t>
  </si>
  <si>
    <t>3 maanden tot  6 maanden</t>
  </si>
  <si>
    <t>6 maanden  tot 1 jaar</t>
  </si>
  <si>
    <t>1 jaar tot 3 jaar</t>
  </si>
  <si>
    <t>3 jaar en langer</t>
  </si>
  <si>
    <t>Totaal*</t>
  </si>
  <si>
    <t>Inclusief straffen met onbekende duur.</t>
  </si>
  <si>
    <t>Door de rechter in eerste aanleg afgedane rechtbankstrafzaken: opgelegde (deels) onvoorwaardelijke geldboeten naar hoogte van het onvoorwaardelijke deel</t>
  </si>
  <si>
    <t>Tot 100 euro</t>
  </si>
  <si>
    <t>100 tot 200 euro</t>
  </si>
  <si>
    <t>200 tot 250 euro</t>
  </si>
  <si>
    <t>250 tot 300 euro</t>
  </si>
  <si>
    <t>300 tot 450 euro</t>
  </si>
  <si>
    <t>450 tot 600 euro</t>
  </si>
  <si>
    <t>1.000 euro of meer</t>
  </si>
  <si>
    <t>Door de rechter in eerste aanleg afgedane rechtbankstrafzaken: opgelegde (deels) onvoorwaardelijke gevangenisstraffen en hechtenissen naar delictgroep</t>
  </si>
  <si>
    <t>Door de rechter in eerste aanleg afgedane rechtbankstrafzaken: opgelegde (deels) onvoorwaardelijke gevangenisstraffen en hechtenissen naar gemiddelde duur in detentiedagen* en delictgroep</t>
  </si>
  <si>
    <t>x</t>
  </si>
  <si>
    <t>Door de rechter in eerste aanleg afgedane rechtbankstrafzaken: doorlooptijd* (in dagen) van inschrijving tot afdoening naar soort rechter en delictgroep</t>
  </si>
  <si>
    <t>****</t>
  </si>
  <si>
    <t>Door de rechter in eerste aanleg afgedane rechtbankstrafzaken: opgelegde (deels) onvoorwaardelijke gevangenisstraffen en hechtenissen naar detentiejaren* en delictgroep</t>
  </si>
  <si>
    <t>Aantal verzoeken om schadevergoeding waarover in het jaar werd beslist</t>
  </si>
  <si>
    <t>Aantal verzoeken waarop schadevergoeding werd toegekend</t>
  </si>
  <si>
    <t>Toegekende schadevergoedingen ( in miljoenen euro's)</t>
  </si>
  <si>
    <t>Gemiddeld bedrag per toegekende schadevergoeding (in euro's)</t>
  </si>
  <si>
    <t>Op grond van artikelen 89 en 591a Wetboek van Strafvordering.</t>
  </si>
  <si>
    <t xml:space="preserve"> - </t>
  </si>
  <si>
    <t>Door de rechter in eerste aanleg afgedane rechtbankstrafzaken* met minderjarige verdachten naar delictgroep</t>
  </si>
  <si>
    <t>Door de rechter in eerste aanleg afgedane rechtbankstrafzaken met minderjarige verdachten: schuldigverklaringen naar delictgroep</t>
  </si>
  <si>
    <t>Door de rechter in eerste aanleg afgedane rechtbankstrafzaken met minderjarige verdachten: vrijspraken en ontslagen van rechtsvervolging naar delictgroep</t>
  </si>
  <si>
    <t>Door de rechter in eerste aanleg afgedane rechtbankstrafzaken met minderjarige verdachten: combinaties van opgelegde sancties</t>
  </si>
  <si>
    <t>voorwaardelijk</t>
  </si>
  <si>
    <t>gedeeltelijk (on) voorwaardelijk</t>
  </si>
  <si>
    <t>onvoorwaardelijk</t>
  </si>
  <si>
    <t>plaatsing in inrichting voor jeugdigen (PIJ)</t>
  </si>
  <si>
    <t>overige maatregel**</t>
  </si>
  <si>
    <t>taakstraf plus jeugddetentie</t>
  </si>
  <si>
    <t>taakstraf plus voorwaardelijke jeugddetentie</t>
  </si>
  <si>
    <t>taakstraf plus gevangenisstraf</t>
  </si>
  <si>
    <t>taakstraf plus geldboete</t>
  </si>
  <si>
    <t>Enkelvoudige hoofdstraf plus bijkomende straf en/of maatregel (exclusief PIJ)</t>
  </si>
  <si>
    <t xml:space="preserve">taakstraf plus bijkomende straf en/of maatregel </t>
  </si>
  <si>
    <t xml:space="preserve">gevangenisstraf plus bijkomende straf en/of maatregel </t>
  </si>
  <si>
    <t xml:space="preserve">jeugddetentie plus bijkomende straf en/of maatregel </t>
  </si>
  <si>
    <t>voorwaardelijke jeugddetentie</t>
  </si>
  <si>
    <t>Gecombineerde hoofdstraffen plus bijkomende straf en/of maatregel (exclusief PIJ)</t>
  </si>
  <si>
    <t xml:space="preserve">taakstraf en jeugddetentie plus bijkomende straf en/of maatregel </t>
  </si>
  <si>
    <t>jeugddetentie met PIJ</t>
  </si>
  <si>
    <t>overige combinaties ***</t>
  </si>
  <si>
    <t>Het betreft een afdoening waarbij één straf is opgelegd.</t>
  </si>
  <si>
    <t>Onttrekking aan het verkeer of betaling aan de staat.</t>
  </si>
  <si>
    <t>overig</t>
  </si>
  <si>
    <t>overige maatregel***</t>
  </si>
  <si>
    <t xml:space="preserve"> Door de rechter in eerste aanleg afgedane rechtbankstrafzaken met minderjarige verdachten: opgelegde straffen en maatregelen</t>
  </si>
  <si>
    <t>Hoofdstraffen*</t>
  </si>
  <si>
    <t>werkstraf</t>
  </si>
  <si>
    <t>Bijkomende straffen</t>
  </si>
  <si>
    <t>verbeurdverklaring voorwerpen</t>
  </si>
  <si>
    <t>Maatregelen</t>
  </si>
  <si>
    <t>betaling aan staat**</t>
  </si>
  <si>
    <t>plaatsing in inrichting voor jeugdigen (PIJ maatregel)</t>
  </si>
  <si>
    <t>Overige straffen en maatregelen ***</t>
  </si>
  <si>
    <t>Onbekend</t>
  </si>
  <si>
    <t xml:space="preserve">Totaal </t>
  </si>
  <si>
    <t>*</t>
  </si>
  <si>
    <t>Het betreft zowel voorwaardelijke als onvoorwaardelijke straffen.</t>
  </si>
  <si>
    <t>**</t>
  </si>
  <si>
    <t>Schadevergoeding en ontneming wederrechtelijk verkregen voordeel.</t>
  </si>
  <si>
    <t xml:space="preserve">      </t>
  </si>
  <si>
    <t>In 1995 en 1996 zijn respectievelijk 2.807 en 417 tuchtschoolstraffen en 782 en 85 arresten opgelegd.</t>
  </si>
  <si>
    <t>Door de rechter in eerste aanleg afgedane rechtbankstrafzaken met minderjarige verdachten: opgelegde (deels) onvoorwaardelijke jeugddetentie naar duur van het onvoorwaardelijke deel*</t>
  </si>
  <si>
    <t xml:space="preserve">                    </t>
  </si>
  <si>
    <t>Minder dan 2 weken</t>
  </si>
  <si>
    <t>2 weken tot 1 maand</t>
  </si>
  <si>
    <t>1 maand tot 2 maanden</t>
  </si>
  <si>
    <t>2 maanden tot 3 maanden</t>
  </si>
  <si>
    <t>3 maanden tot 4 maanden</t>
  </si>
  <si>
    <t>4 maanden tot 6 maanden</t>
  </si>
  <si>
    <t>6 maanden en langer</t>
  </si>
  <si>
    <t>Door de rechter in eerste aanleg afgedane rechtbankstrafzaken met minderjarige verdachten: opgelegde taakstraffen naar delictgroep</t>
  </si>
  <si>
    <t xml:space="preserve">- </t>
  </si>
  <si>
    <t>Door de rechter in eerste aanleg afgedane rechtbankstrafzaken met minderjarige verdachten: opgelegde (deels) onvoorwaardelijke geldboeten naar hoogte van het onvoorwaardelijke deel</t>
  </si>
  <si>
    <t xml:space="preserve">                     </t>
  </si>
  <si>
    <t>Tot 50 euro</t>
  </si>
  <si>
    <t>50 tot 100 euro</t>
  </si>
  <si>
    <t>100 tot 150 euro</t>
  </si>
  <si>
    <t>150 tot 200 euro</t>
  </si>
  <si>
    <t>200 tot 300 euro</t>
  </si>
  <si>
    <t>300 euro of meer</t>
  </si>
  <si>
    <t>Door de rechter in eerste aanleg afgedane rechtbankstrafzaken: opgelegde (deels) onvoorwaardelijke jeugddetenties* naar delictgroep</t>
  </si>
  <si>
    <t xml:space="preserve"> Door de rechter in eerste aanleg afgedane rechtbankstrafzaken: opgelegde (deels) onvoorwaardelijke jeugddetenties* naar gemiddelde duur in detentiedagen en delictgroep</t>
  </si>
  <si>
    <t>Door de rechter in eerste aanleg afgedane rechtbankstrafzaken: opgelegde (deels) onvoorwaardelijke jeugddetenties* in detentiejaren naar delictgroep</t>
  </si>
  <si>
    <t>Wet wapens en munitie</t>
  </si>
  <si>
    <t>Wet  wapens en munitie</t>
  </si>
  <si>
    <t>Door de rechter in eerste aanleg afgedane rechtbankstrafzaken met minderjarige verdachten: combinaties van opgelegde sancties naar soort misdrijven*, 2008</t>
  </si>
  <si>
    <t xml:space="preserve">Misdrijven waardoor de algemene veiligheid van personen of goederen in gevaar wordt gebracht, zoals brandstichting, tot ontploffing brengen, vernielen van elektriciteitswerken, </t>
  </si>
  <si>
    <t>vernieling van enig werk dienende voor het openbaar vervoer of luchtverkeer en de vernieling van gebouwen.</t>
  </si>
  <si>
    <t xml:space="preserve">Misdrijven waardoor de algemene veiligheid van personen of goederen in gevaar wordt gebracht, zoals brandstichting, tot ontploffing brengen, vernieling van elektriciteitswerken, </t>
  </si>
  <si>
    <t xml:space="preserve">In 1995 vervielen de straffen 'tuchtschool' en 'arrest'. Combinaties met deze straffen zijn in de rubriek 'Overige combinaties' geteld. </t>
  </si>
  <si>
    <t xml:space="preserve">Overige straffen en maatregelen: storting in waarborgfonds, openbaarmaking recht, ontzetting bepaalde rechten, plaatsing in psychiatrisch ziekenhuis, </t>
  </si>
  <si>
    <t>onderbewindstelling en oplegging verplichting. Bovendien zijn in deze rubriek de straffen 'tuchtschool' en 'arrest' opgenomen. Deze straffen zijn in 1995 vervallen.</t>
  </si>
  <si>
    <t xml:space="preserve">De gegevens zijn inclusief opgelegde tuchtschoolstraffen en arresten. De jeugddetentie is in 1995 in de plaats gekomen van deze straffen. </t>
  </si>
  <si>
    <t>De cijfers zijn inclusief jeugddetenties opgelegd aan meerderjarige verdachten.</t>
  </si>
  <si>
    <t>Door de rechter in eerste aanleg afgedane rechtbankstrafzaken* naar eindbeslissing</t>
  </si>
  <si>
    <t>Vernielingen en misdrijven tegen openbare orde en gezag</t>
  </si>
  <si>
    <t>Berekend op basis van de opgelegde strafduur van het onvoorwaardelijke deel, waarbij het deel dat op grond van de VI-regeling niet wordt uitgezeten, van de strafduur is afgetrokken. Er is geen gemiddelde</t>
  </si>
  <si>
    <t>Inclusief zaken waarbij het soort misdrijf onbekend is.</t>
  </si>
  <si>
    <t>Inclusief overige wetten en zaken waarbij het soort misdrijf onbekend is.</t>
  </si>
  <si>
    <t>Totaal****</t>
  </si>
  <si>
    <t xml:space="preserve"> Door de rechter in eerste aanleg afgedane rechtbankstrafzaken* met minderjarige verdachten naar eindbeslissing</t>
  </si>
  <si>
    <t>vernieling en openbare orde</t>
  </si>
  <si>
    <t>Als het aantal zaken kleiner is dan 10, is geen gemiddelde doorlooptijd berekend; dit wordt weergegeven met 'x'.</t>
  </si>
  <si>
    <t>Er is geen gemiddelde duur berekend als het aantal opgelegde straffen kleiner of gelijk is aan 5; dit wordt weergegeven met 'x'.</t>
  </si>
  <si>
    <t>duur berekend als het aantal opgelegde straffen kleiner of gelijk is aan 5; dit wordt weergegeven met 'x'.</t>
  </si>
  <si>
    <t>opgelegd aan meerderjarige verdachten. Er is geen gemiddelde duur berekend als het aantal straffen kleiner of gelijk is dan 5; dit wordt weergegeven met 'x'.</t>
  </si>
  <si>
    <t>De gegevens zijn inclusief opgelegde tuchtschoolstraffen en arresten. De jeugddetentie is in 1995 in de plaats gekomen van deze straffen. De cijfers zijn inclusief jeugddetenties</t>
  </si>
  <si>
    <t xml:space="preserve"> Door de rechter in eerste aanleg afgedane rechtbankstrafzaken: combinaties van opgelegde sancties naar soort misdrijven*, 2008</t>
  </si>
  <si>
    <t>overige</t>
  </si>
  <si>
    <t>geheel onvoorwaardelijk</t>
  </si>
  <si>
    <t>gedeeltelijk (on)voorwaardelijk</t>
  </si>
  <si>
    <t>geheel voorwaardelijk</t>
  </si>
  <si>
    <t>gevangenisstraf***</t>
  </si>
  <si>
    <t>maatregel</t>
  </si>
  <si>
    <t>betaling aan de staat</t>
  </si>
  <si>
    <t>geldboete plus gevangenisstraf***</t>
  </si>
  <si>
    <t>geldboete plus jeugdetentie</t>
  </si>
  <si>
    <t>geldboete plus taakstraf</t>
  </si>
  <si>
    <t>gevangenisstraf*** plus taakstraf</t>
  </si>
  <si>
    <t>voorwaardelijke gevangenisstraf*** plus taakstraf</t>
  </si>
  <si>
    <t>jeugddetentie plus taakstraf</t>
  </si>
  <si>
    <t>geldboete plus gevangenisstraf*** plus taakstraf</t>
  </si>
  <si>
    <t>Enkelvoudige hoofdstraf**** (plus bijkomende straf en/of maatregel)</t>
  </si>
  <si>
    <t>plus ontzegging van de rijbevoegdheid</t>
  </si>
  <si>
    <t>gevangenisstraf*** en bijkomende straf en/of maatregel</t>
  </si>
  <si>
    <t>jeugddetentie en bijkomende straf en/of maatregel</t>
  </si>
  <si>
    <t>taakstraf en bijkomende straf en/of maatregel</t>
  </si>
  <si>
    <t>Gecombineerde hoofdstraffen (plus bijkomende straf of maatregel)</t>
  </si>
  <si>
    <t>geldboete en taakstraf plus bijkomende straf en/of maatregel</t>
  </si>
  <si>
    <t>geldboete en gevangenisstraf*** plus bijkomende straf en/of maatregel</t>
  </si>
  <si>
    <t>geldboete,  jeugddetentie en bijkomende straf en/of maatregel</t>
  </si>
  <si>
    <t>gevangenisstraf*** plus taakstraf en bijkomende straf en/of maatregel</t>
  </si>
  <si>
    <t>jeugddetentie, taakstraf en bijkomende straf en/of maatregel</t>
  </si>
  <si>
    <t>uitsluitend bijkomende straffen en/of maatregelen</t>
  </si>
  <si>
    <t>Straf of maatregel onbekend</t>
  </si>
  <si>
    <t>Het betreft schuldigverklaringen waarbij één sanctie is opgelegd.</t>
  </si>
  <si>
    <t>In deze tabel zijn 'hechtenis' en 'militaire detentie' geteld bij de gevangenisstraf.</t>
  </si>
  <si>
    <t>Het betreft hier één hoofdstraf gecombineerd met een een bijkomende straf of met een maatregel.</t>
  </si>
  <si>
    <t>Door de rechter in eerste aanleg afgedane rechtbankstrafzaken: combinaties van opgelegde sancties</t>
  </si>
  <si>
    <t>gevangenisstraf**</t>
  </si>
  <si>
    <t>geldboete plus gevangenisstraf**</t>
  </si>
  <si>
    <t>gevangenisstraf** plus taakstraf</t>
  </si>
  <si>
    <t>voorwaardelijke gevangenisstraf** plus taakstraf</t>
  </si>
  <si>
    <t>geldboete plus gevangenisstraf** plus taakstraf</t>
  </si>
  <si>
    <t>Enkelvoudige hoofdstraf*** (plus bijkomende straf en/of maatregel)</t>
  </si>
  <si>
    <t>gevangenisstraf** en bijkomende straf en/of maatregel</t>
  </si>
  <si>
    <t>geldboete en gevangenisstraf** plus bijkomende straf en/of maatregel</t>
  </si>
  <si>
    <t>gevangenisstraf** plus taakstraf en bijkomende straf en/of maatregel</t>
  </si>
  <si>
    <t>Door de rechter in eerste aanleg afgedane rechtbankstrafzaken: opgelegde straffen en maatregelen</t>
  </si>
  <si>
    <t>Hoofdstraf</t>
  </si>
  <si>
    <t>deels onvoorwaardelijk</t>
  </si>
  <si>
    <t>hechtenis</t>
  </si>
  <si>
    <t>militaire detentie *</t>
  </si>
  <si>
    <t>tuchtschool **</t>
  </si>
  <si>
    <t>arrest **</t>
  </si>
  <si>
    <t>werkstraf/dienstverlening</t>
  </si>
  <si>
    <t>berisping</t>
  </si>
  <si>
    <t>Bijkomende straf</t>
  </si>
  <si>
    <t>verbeurdverklaring</t>
  </si>
  <si>
    <t>overige bijkomende straffen***</t>
  </si>
  <si>
    <t>Maatregel</t>
  </si>
  <si>
    <t>volwassen tbs</t>
  </si>
  <si>
    <t>plaatsing in een inrichting voor jeugdigen (PIJ) ****</t>
  </si>
  <si>
    <t>plaatsing in inrichting voor stelselmatige daders (ISD) *****</t>
  </si>
  <si>
    <t>plaatsing in een psychiatrische inrichting</t>
  </si>
  <si>
    <t>betaling aan de staat - schadevergoeding - ontneming wederrechtelijk verkregen voordeel</t>
  </si>
  <si>
    <t>overige maatregelen ******</t>
  </si>
  <si>
    <t>Met ingang van 2001 zijn deze straffen apart zichtbaar te maken. Tot die tijd zijn ze geteld onder 'Overige sancties'.</t>
  </si>
  <si>
    <t>Deze sancties bestaan niet meer. Ze zijn in 1995 vervangen door andere sancties in het kader van het nieuwe jeugdstrafrecht (PIJ en jeugddetentie).</t>
  </si>
  <si>
    <t>Hieronder vallen: storting in het waarborgfonds, ontzegging van bepaalde rechten, openbaarmaking gerechtelijke uitspraak en stillegging van de onderneming.</t>
  </si>
  <si>
    <t xml:space="preserve">De PIJ-maatregel is ingegaan op 1 september 1995, als opvolger van de 'Plaatsing in inrichting voor bijzondere behandeling (PIBB)'. In 1995 zijn overwegend PIBB-maatregelen opgelegd. </t>
  </si>
  <si>
    <t xml:space="preserve">***** </t>
  </si>
  <si>
    <t xml:space="preserve">Deze rubriek bevat de maatregelen in het kader van opvang verslaafden. Van 1 april 2001 tot 1 oktober 2004 was de maatregel 'Plaatsing in inrichting voor opvang verslaafden (PIOV)' van </t>
  </si>
  <si>
    <t>kracht, deze is vanaf 1 oktober 2004 opgevolgd door de maatregel 'Plaatsing in inrichting voor stelselmatige daders (ISD)'.</t>
  </si>
  <si>
    <t>******</t>
  </si>
  <si>
    <t>Hieronder vallen: jeugd tbs**, strafrechtelijk ots**, onderbewindstelling en opleggen verplichtingen.</t>
  </si>
  <si>
    <t xml:space="preserve">Tabel 7.1 </t>
  </si>
  <si>
    <t xml:space="preserve">Tabel 7.2 </t>
  </si>
  <si>
    <t xml:space="preserve">Tabel 7.3 </t>
  </si>
  <si>
    <t xml:space="preserve">Tabel 7.4  </t>
  </si>
  <si>
    <t xml:space="preserve">Tabel 7.5  </t>
  </si>
  <si>
    <t xml:space="preserve">Tabel 7.6 </t>
  </si>
  <si>
    <t xml:space="preserve">Tabel 7.7 </t>
  </si>
  <si>
    <t>Tabel 7.8</t>
  </si>
  <si>
    <t xml:space="preserve">Tabel 7.9 </t>
  </si>
  <si>
    <t xml:space="preserve">Tabel 7.10 </t>
  </si>
  <si>
    <t xml:space="preserve">Tabel 7.11  </t>
  </si>
  <si>
    <t xml:space="preserve">Tabel 7.12  </t>
  </si>
  <si>
    <t xml:space="preserve">Tabel 7.13  </t>
  </si>
  <si>
    <t xml:space="preserve">Tabel 7.14 </t>
  </si>
  <si>
    <t xml:space="preserve">Tabel 7.29 </t>
  </si>
  <si>
    <t xml:space="preserve">Tabel 7.30 </t>
  </si>
  <si>
    <t>Tabel 7.16</t>
  </si>
  <si>
    <t>Tabel 7.17</t>
  </si>
  <si>
    <t xml:space="preserve">Tabel 7.18  </t>
  </si>
  <si>
    <t xml:space="preserve">Tabel 7.19  </t>
  </si>
  <si>
    <t>Tabel 7.20</t>
  </si>
  <si>
    <t xml:space="preserve">Tabel 7.21 </t>
  </si>
  <si>
    <t xml:space="preserve">Tabel 7.22 </t>
  </si>
  <si>
    <t xml:space="preserve">Tabel 7.23 </t>
  </si>
  <si>
    <t xml:space="preserve">Tabel 7.27  </t>
  </si>
  <si>
    <t xml:space="preserve">Tabel 7.28 </t>
  </si>
  <si>
    <t xml:space="preserve">Tabel 7.24 </t>
  </si>
  <si>
    <t xml:space="preserve">Tabel 7.25 </t>
  </si>
  <si>
    <t xml:space="preserve">Tabel 7.26  </t>
  </si>
  <si>
    <t>Door de rechter in eerste aanleg afgedane rechtbankstrafzaken: opgelegde taakstraffen naar delictgroep</t>
  </si>
  <si>
    <t xml:space="preserve">Tabel 7.15  </t>
  </si>
  <si>
    <t>600 tot 1.000 euro</t>
  </si>
  <si>
    <t>Schadevergoeding aan ex-verdachten* wegens ondergane hechtenis*</t>
  </si>
  <si>
    <r>
      <t>*</t>
    </r>
    <r>
      <rPr>
        <sz val="9"/>
        <color indexed="8"/>
        <rFont val="Times New Roman"/>
        <family val="1"/>
      </rPr>
      <t xml:space="preserve">    </t>
    </r>
  </si>
  <si>
    <t>Rechtspersonen</t>
  </si>
  <si>
    <t xml:space="preserve">Detentiejaren zijn berekend door de som te nemen van de opgelegde strafduur van het onvoorwaardelijke deel, waarbij het deel dat op grond van de VI-regeling niet wordt  uitgezeten, </t>
  </si>
  <si>
    <t>van de strafduur is afgetrokken.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</si>
</sst>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,##0.0"/>
    <numFmt numFmtId="166" formatCode="_-* #,##0_-;_-* #,##0\-;_-* &quot;-&quot;??_-;_-@_-"/>
    <numFmt numFmtId="167" formatCode="&quot;Ja&quot;;&quot;Ja&quot;;&quot;Nee&quot;"/>
    <numFmt numFmtId="168" formatCode="&quot;Waar&quot;;&quot;Waar&quot;;&quot;Niet waar&quot;"/>
    <numFmt numFmtId="169" formatCode="&quot;Aan&quot;;&quot;Aan&quot;;&quot;Uit&quot;"/>
    <numFmt numFmtId="170" formatCode="[$€-2]\ #.##000_);[Red]\([$€-2]\ #.##000\)"/>
    <numFmt numFmtId="171" formatCode="0.0000"/>
    <numFmt numFmtId="172" formatCode="0.000"/>
    <numFmt numFmtId="173" formatCode="0.0000000"/>
    <numFmt numFmtId="174" formatCode="0.000000"/>
    <numFmt numFmtId="175" formatCode="0.00000000"/>
    <numFmt numFmtId="176" formatCode="0.00000"/>
    <numFmt numFmtId="177" formatCode="#,##0.0_-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8"/>
      <color indexed="63"/>
      <name val="Arial"/>
      <family val="2"/>
    </font>
    <font>
      <sz val="9"/>
      <color indexed="10"/>
      <name val="Arial"/>
      <family val="2"/>
    </font>
    <font>
      <sz val="9"/>
      <color indexed="63"/>
      <name val="Times New Roman"/>
      <family val="1"/>
    </font>
    <font>
      <sz val="9"/>
      <color indexed="8"/>
      <name val="Arial"/>
      <family val="2"/>
    </font>
    <font>
      <sz val="9"/>
      <color indexed="8"/>
      <name val="Utopia-Regular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Berthold Imago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indent="2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4" xfId="0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6" fillId="0" borderId="6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3" xfId="0" applyNumberFormat="1" applyFont="1" applyBorder="1" applyAlignment="1" quotePrefix="1">
      <alignment horizontal="right"/>
    </xf>
    <xf numFmtId="0" fontId="2" fillId="0" borderId="6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64" fontId="6" fillId="0" borderId="3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" fontId="6" fillId="0" borderId="4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/>
    </xf>
    <xf numFmtId="1" fontId="6" fillId="0" borderId="6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3" fontId="6" fillId="0" borderId="0" xfId="0" applyNumberFormat="1" applyFont="1" applyAlignment="1" quotePrefix="1">
      <alignment horizontal="right"/>
    </xf>
    <xf numFmtId="3" fontId="6" fillId="0" borderId="3" xfId="0" applyNumberFormat="1" applyFont="1" applyBorder="1" applyAlignment="1" quotePrefix="1">
      <alignment horizontal="right"/>
    </xf>
    <xf numFmtId="3" fontId="6" fillId="0" borderId="5" xfId="0" applyNumberFormat="1" applyFont="1" applyBorder="1" applyAlignment="1" quotePrefix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vertical="top"/>
    </xf>
    <xf numFmtId="0" fontId="12" fillId="0" borderId="0" xfId="0" applyFont="1" applyAlignment="1">
      <alignment/>
    </xf>
    <xf numFmtId="1" fontId="6" fillId="0" borderId="3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11" fillId="0" borderId="5" xfId="0" applyNumberFormat="1" applyFont="1" applyBorder="1" applyAlignment="1">
      <alignment/>
    </xf>
    <xf numFmtId="1" fontId="6" fillId="0" borderId="5" xfId="0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right"/>
    </xf>
    <xf numFmtId="1" fontId="6" fillId="0" borderId="0" xfId="0" applyNumberFormat="1" applyFont="1" applyFill="1" applyAlignment="1">
      <alignment horizontal="right"/>
    </xf>
    <xf numFmtId="3" fontId="6" fillId="0" borderId="3" xfId="0" applyNumberFormat="1" applyFont="1" applyBorder="1" applyAlignment="1" quotePrefix="1">
      <alignment horizontal="right"/>
    </xf>
    <xf numFmtId="3" fontId="6" fillId="0" borderId="0" xfId="0" applyNumberFormat="1" applyFont="1" applyAlignment="1">
      <alignment horizontal="right"/>
    </xf>
    <xf numFmtId="3" fontId="6" fillId="0" borderId="5" xfId="0" applyNumberFormat="1" applyFont="1" applyBorder="1" applyAlignment="1" quotePrefix="1">
      <alignment horizontal="right"/>
    </xf>
    <xf numFmtId="3" fontId="6" fillId="0" borderId="3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5" xfId="0" applyNumberFormat="1" applyFont="1" applyBorder="1" applyAlignment="1">
      <alignment horizontal="right"/>
    </xf>
    <xf numFmtId="1" fontId="6" fillId="0" borderId="4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12" fillId="0" borderId="1" xfId="0" applyFont="1" applyBorder="1" applyAlignment="1">
      <alignment/>
    </xf>
    <xf numFmtId="0" fontId="12" fillId="0" borderId="8" xfId="0" applyFont="1" applyBorder="1" applyAlignment="1">
      <alignment/>
    </xf>
    <xf numFmtId="166" fontId="6" fillId="0" borderId="1" xfId="17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/>
    </xf>
    <xf numFmtId="3" fontId="6" fillId="0" borderId="8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0" fontId="15" fillId="0" borderId="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horizontal="right" vertical="top" wrapText="1"/>
    </xf>
    <xf numFmtId="165" fontId="6" fillId="0" borderId="5" xfId="0" applyNumberFormat="1" applyFont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165" fontId="6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right"/>
    </xf>
    <xf numFmtId="3" fontId="6" fillId="0" borderId="2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indent="1"/>
    </xf>
    <xf numFmtId="3" fontId="6" fillId="0" borderId="6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4" fontId="6" fillId="0" borderId="3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12" fillId="0" borderId="8" xfId="0" applyFont="1" applyBorder="1" applyAlignment="1">
      <alignment/>
    </xf>
    <xf numFmtId="0" fontId="12" fillId="0" borderId="5" xfId="0" applyFont="1" applyBorder="1" applyAlignment="1">
      <alignment horizontal="right"/>
    </xf>
    <xf numFmtId="3" fontId="6" fillId="0" borderId="0" xfId="0" applyNumberFormat="1" applyFont="1" applyBorder="1" applyAlignment="1" quotePrefix="1">
      <alignment horizontal="right"/>
    </xf>
    <xf numFmtId="0" fontId="12" fillId="0" borderId="6" xfId="0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4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6" fillId="0" borderId="6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 indent="1"/>
    </xf>
    <xf numFmtId="3" fontId="6" fillId="0" borderId="0" xfId="0" applyNumberFormat="1" applyFont="1" applyBorder="1" applyAlignment="1">
      <alignment horizontal="left" indent="2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4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6" fillId="0" borderId="2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left"/>
    </xf>
    <xf numFmtId="3" fontId="6" fillId="0" borderId="1" xfId="0" applyNumberFormat="1" applyFont="1" applyFill="1" applyBorder="1" applyAlignment="1">
      <alignment horizontal="left"/>
    </xf>
    <xf numFmtId="3" fontId="15" fillId="0" borderId="3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indent="2"/>
    </xf>
    <xf numFmtId="3" fontId="6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 indent="1"/>
    </xf>
    <xf numFmtId="3" fontId="6" fillId="0" borderId="4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164" fontId="6" fillId="0" borderId="0" xfId="0" applyNumberFormat="1" applyFont="1" applyAlignment="1">
      <alignment horizontal="right"/>
    </xf>
    <xf numFmtId="0" fontId="6" fillId="0" borderId="4" xfId="0" applyFont="1" applyFill="1" applyBorder="1" applyAlignment="1">
      <alignment/>
    </xf>
    <xf numFmtId="0" fontId="12" fillId="0" borderId="7" xfId="0" applyFont="1" applyBorder="1" applyAlignment="1">
      <alignment/>
    </xf>
    <xf numFmtId="3" fontId="12" fillId="0" borderId="0" xfId="0" applyNumberFormat="1" applyFont="1" applyAlignment="1">
      <alignment/>
    </xf>
    <xf numFmtId="1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2" xfId="0" applyFont="1" applyBorder="1" applyAlignment="1">
      <alignment/>
    </xf>
    <xf numFmtId="0" fontId="16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0" fontId="6" fillId="0" borderId="0" xfId="0" applyFont="1" applyBorder="1" applyAlignment="1">
      <alignment horizontal="left" indent="2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left" vertical="top" wrapText="1" indent="2"/>
    </xf>
    <xf numFmtId="164" fontId="6" fillId="0" borderId="3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3" fontId="6" fillId="0" borderId="8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/>
    </xf>
    <xf numFmtId="0" fontId="6" fillId="0" borderId="5" xfId="0" applyFont="1" applyBorder="1" applyAlignment="1">
      <alignment/>
    </xf>
    <xf numFmtId="1" fontId="6" fillId="0" borderId="9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0" fontId="6" fillId="0" borderId="8" xfId="0" applyFont="1" applyBorder="1" applyAlignment="1">
      <alignment horizontal="right"/>
    </xf>
    <xf numFmtId="164" fontId="6" fillId="0" borderId="0" xfId="0" applyNumberFormat="1" applyFont="1" applyAlignment="1">
      <alignment/>
    </xf>
    <xf numFmtId="164" fontId="6" fillId="0" borderId="5" xfId="0" applyNumberFormat="1" applyFont="1" applyBorder="1" applyAlignment="1">
      <alignment/>
    </xf>
    <xf numFmtId="0" fontId="6" fillId="0" borderId="0" xfId="0" applyNumberFormat="1" applyFont="1" applyAlignment="1">
      <alignment vertical="top"/>
    </xf>
    <xf numFmtId="0" fontId="13" fillId="0" borderId="1" xfId="0" applyFont="1" applyBorder="1" applyAlignment="1">
      <alignment/>
    </xf>
    <xf numFmtId="0" fontId="13" fillId="0" borderId="1" xfId="0" applyNumberFormat="1" applyFont="1" applyBorder="1" applyAlignment="1">
      <alignment vertical="top"/>
    </xf>
    <xf numFmtId="0" fontId="6" fillId="0" borderId="2" xfId="0" applyNumberFormat="1" applyFont="1" applyBorder="1" applyAlignment="1">
      <alignment vertical="top"/>
    </xf>
    <xf numFmtId="0" fontId="6" fillId="0" borderId="1" xfId="0" applyNumberFormat="1" applyFont="1" applyBorder="1" applyAlignment="1">
      <alignment vertical="top"/>
    </xf>
    <xf numFmtId="0" fontId="6" fillId="0" borderId="3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vertical="top" wrapText="1"/>
    </xf>
    <xf numFmtId="3" fontId="6" fillId="0" borderId="3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3" xfId="0" applyNumberFormat="1" applyFont="1" applyBorder="1" applyAlignment="1">
      <alignment vertical="top"/>
    </xf>
    <xf numFmtId="1" fontId="6" fillId="0" borderId="0" xfId="0" applyNumberFormat="1" applyFont="1" applyBorder="1" applyAlignment="1">
      <alignment/>
    </xf>
    <xf numFmtId="0" fontId="6" fillId="0" borderId="3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1" fontId="6" fillId="0" borderId="3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6" fillId="0" borderId="3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12" fillId="0" borderId="0" xfId="0" applyFont="1" applyAlignment="1">
      <alignment/>
    </xf>
    <xf numFmtId="3" fontId="6" fillId="0" borderId="4" xfId="0" applyNumberFormat="1" applyFont="1" applyBorder="1" applyAlignment="1">
      <alignment vertical="top"/>
    </xf>
    <xf numFmtId="3" fontId="6" fillId="0" borderId="2" xfId="0" applyNumberFormat="1" applyFont="1" applyBorder="1" applyAlignment="1">
      <alignment vertical="top"/>
    </xf>
    <xf numFmtId="1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 vertical="top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6" fontId="6" fillId="0" borderId="0" xfId="17" applyNumberFormat="1" applyFont="1" applyBorder="1" applyAlignment="1">
      <alignment/>
    </xf>
    <xf numFmtId="166" fontId="6" fillId="0" borderId="5" xfId="17" applyNumberFormat="1" applyFont="1" applyBorder="1" applyAlignment="1">
      <alignment/>
    </xf>
    <xf numFmtId="166" fontId="13" fillId="0" borderId="0" xfId="17" applyNumberFormat="1" applyFont="1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3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2" xfId="0" applyNumberFormat="1" applyFont="1" applyFill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164" fontId="6" fillId="0" borderId="9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3" xfId="17" applyNumberFormat="1" applyFont="1" applyBorder="1" applyAlignment="1">
      <alignment/>
    </xf>
    <xf numFmtId="3" fontId="6" fillId="0" borderId="0" xfId="17" applyNumberFormat="1" applyFont="1" applyBorder="1" applyAlignment="1">
      <alignment/>
    </xf>
    <xf numFmtId="3" fontId="6" fillId="0" borderId="0" xfId="17" applyNumberFormat="1" applyFont="1" applyFill="1" applyBorder="1" applyAlignment="1">
      <alignment horizontal="right"/>
    </xf>
    <xf numFmtId="3" fontId="6" fillId="0" borderId="0" xfId="17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3" fontId="6" fillId="0" borderId="2" xfId="17" applyNumberFormat="1" applyFont="1" applyBorder="1" applyAlignment="1">
      <alignment horizontal="right"/>
    </xf>
    <xf numFmtId="3" fontId="6" fillId="0" borderId="3" xfId="17" applyNumberFormat="1" applyFont="1" applyFill="1" applyBorder="1" applyAlignment="1">
      <alignment/>
    </xf>
    <xf numFmtId="3" fontId="12" fillId="0" borderId="3" xfId="0" applyNumberFormat="1" applyFont="1" applyBorder="1" applyAlignment="1">
      <alignment/>
    </xf>
    <xf numFmtId="3" fontId="6" fillId="0" borderId="4" xfId="17" applyNumberFormat="1" applyFont="1" applyBorder="1" applyAlignment="1">
      <alignment horizontal="right"/>
    </xf>
    <xf numFmtId="1" fontId="6" fillId="0" borderId="0" xfId="17" applyNumberFormat="1" applyFont="1" applyAlignment="1">
      <alignment horizontal="right"/>
    </xf>
    <xf numFmtId="1" fontId="6" fillId="0" borderId="0" xfId="17" applyNumberFormat="1" applyFont="1" applyBorder="1" applyAlignment="1">
      <alignment horizontal="right"/>
    </xf>
    <xf numFmtId="1" fontId="6" fillId="0" borderId="0" xfId="17" applyNumberFormat="1" applyFont="1" applyFill="1" applyBorder="1" applyAlignment="1">
      <alignment horizontal="right"/>
    </xf>
    <xf numFmtId="1" fontId="6" fillId="0" borderId="2" xfId="17" applyNumberFormat="1" applyFont="1" applyFill="1" applyBorder="1" applyAlignment="1">
      <alignment horizontal="right"/>
    </xf>
    <xf numFmtId="1" fontId="6" fillId="0" borderId="2" xfId="17" applyNumberFormat="1" applyFont="1" applyBorder="1" applyAlignment="1">
      <alignment horizontal="right"/>
    </xf>
    <xf numFmtId="1" fontId="6" fillId="0" borderId="5" xfId="17" applyNumberFormat="1" applyFont="1" applyBorder="1" applyAlignment="1">
      <alignment horizontal="right"/>
    </xf>
    <xf numFmtId="1" fontId="6" fillId="0" borderId="6" xfId="17" applyNumberFormat="1" applyFont="1" applyBorder="1" applyAlignment="1">
      <alignment horizontal="right"/>
    </xf>
    <xf numFmtId="3" fontId="13" fillId="0" borderId="3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5" xfId="0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2" fillId="0" borderId="5" xfId="0" applyNumberFormat="1" applyFont="1" applyBorder="1" applyAlignment="1">
      <alignment/>
    </xf>
    <xf numFmtId="165" fontId="11" fillId="0" borderId="5" xfId="0" applyNumberFormat="1" applyFont="1" applyBorder="1" applyAlignment="1">
      <alignment horizontal="right"/>
    </xf>
    <xf numFmtId="165" fontId="6" fillId="0" borderId="0" xfId="0" applyNumberFormat="1" applyFont="1" applyAlignment="1" quotePrefix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0" fontId="15" fillId="0" borderId="2" xfId="0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165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K10" sqref="K10"/>
    </sheetView>
  </sheetViews>
  <sheetFormatPr defaultColWidth="9.140625" defaultRowHeight="12.75"/>
  <sheetData>
    <row r="1" spans="1:9" ht="12.75">
      <c r="A1" s="87" t="s">
        <v>293</v>
      </c>
      <c r="B1" s="87" t="s">
        <v>11</v>
      </c>
      <c r="C1" s="87"/>
      <c r="D1" s="87"/>
      <c r="E1" s="87"/>
      <c r="F1" s="87"/>
      <c r="G1" s="87"/>
      <c r="H1" s="87"/>
      <c r="I1" s="87"/>
    </row>
    <row r="2" spans="1:9" ht="12.75">
      <c r="A2" s="88"/>
      <c r="B2" s="88"/>
      <c r="C2" s="89"/>
      <c r="D2" s="89"/>
      <c r="E2" s="89"/>
      <c r="F2" s="89"/>
      <c r="G2" s="89"/>
      <c r="H2" s="89"/>
      <c r="I2" s="89"/>
    </row>
    <row r="3" spans="1:9" ht="33.75">
      <c r="A3" s="158"/>
      <c r="B3" s="159" t="s">
        <v>3</v>
      </c>
      <c r="C3" s="160" t="s">
        <v>4</v>
      </c>
      <c r="D3" s="160" t="s">
        <v>5</v>
      </c>
      <c r="E3" s="160" t="s">
        <v>6</v>
      </c>
      <c r="F3" s="160" t="s">
        <v>7</v>
      </c>
      <c r="G3" s="160" t="s">
        <v>8</v>
      </c>
      <c r="H3" s="161" t="s">
        <v>9</v>
      </c>
      <c r="I3" s="161" t="s">
        <v>327</v>
      </c>
    </row>
    <row r="4" spans="1:9" ht="12.75">
      <c r="A4" s="162"/>
      <c r="B4" s="91" t="s">
        <v>17</v>
      </c>
      <c r="C4" s="40"/>
      <c r="D4" s="40"/>
      <c r="E4" s="40"/>
      <c r="F4" s="114"/>
      <c r="G4" s="40"/>
      <c r="H4" s="163"/>
      <c r="I4" s="163"/>
    </row>
    <row r="5" spans="1:9" ht="12.75">
      <c r="A5" s="162">
        <v>1995</v>
      </c>
      <c r="B5" s="164">
        <v>102310</v>
      </c>
      <c r="C5" s="165">
        <v>88149</v>
      </c>
      <c r="D5" s="165">
        <v>81714</v>
      </c>
      <c r="E5" s="165">
        <v>6435</v>
      </c>
      <c r="F5" s="165">
        <v>11428</v>
      </c>
      <c r="G5" s="165">
        <v>10846</v>
      </c>
      <c r="H5" s="96">
        <v>582</v>
      </c>
      <c r="I5" s="96">
        <v>2735</v>
      </c>
    </row>
    <row r="6" spans="1:9" ht="12.75">
      <c r="A6" s="162">
        <v>1996</v>
      </c>
      <c r="B6" s="164">
        <v>104617</v>
      </c>
      <c r="C6" s="165">
        <v>90501</v>
      </c>
      <c r="D6" s="165">
        <v>83556</v>
      </c>
      <c r="E6" s="165">
        <v>6945</v>
      </c>
      <c r="F6" s="165">
        <v>11597</v>
      </c>
      <c r="G6" s="165">
        <v>10962</v>
      </c>
      <c r="H6" s="96">
        <v>635</v>
      </c>
      <c r="I6" s="96">
        <v>2520</v>
      </c>
    </row>
    <row r="7" spans="1:9" ht="12.75">
      <c r="A7" s="162">
        <v>1997</v>
      </c>
      <c r="B7" s="164">
        <v>106372</v>
      </c>
      <c r="C7" s="165">
        <v>92278</v>
      </c>
      <c r="D7" s="165">
        <v>85477</v>
      </c>
      <c r="E7" s="165">
        <v>6801</v>
      </c>
      <c r="F7" s="165">
        <v>11408</v>
      </c>
      <c r="G7" s="165">
        <v>10767</v>
      </c>
      <c r="H7" s="96">
        <v>641</v>
      </c>
      <c r="I7" s="96">
        <v>2685</v>
      </c>
    </row>
    <row r="8" spans="1:9" ht="12.75">
      <c r="A8" s="162">
        <v>1998</v>
      </c>
      <c r="B8" s="164">
        <v>105031</v>
      </c>
      <c r="C8" s="165">
        <v>90198</v>
      </c>
      <c r="D8" s="165">
        <v>83118</v>
      </c>
      <c r="E8" s="165">
        <v>7080</v>
      </c>
      <c r="F8" s="165">
        <v>11369</v>
      </c>
      <c r="G8" s="165">
        <v>10608</v>
      </c>
      <c r="H8" s="96">
        <v>761</v>
      </c>
      <c r="I8" s="96">
        <v>2740</v>
      </c>
    </row>
    <row r="9" spans="1:9" ht="12.75">
      <c r="A9" s="162">
        <v>1999</v>
      </c>
      <c r="B9" s="164">
        <v>111309</v>
      </c>
      <c r="C9" s="165">
        <v>96423</v>
      </c>
      <c r="D9" s="165">
        <v>88948</v>
      </c>
      <c r="E9" s="165">
        <v>7475</v>
      </c>
      <c r="F9" s="165">
        <v>12660</v>
      </c>
      <c r="G9" s="165">
        <v>11824</v>
      </c>
      <c r="H9" s="96">
        <v>836</v>
      </c>
      <c r="I9" s="96">
        <v>2225</v>
      </c>
    </row>
    <row r="10" spans="1:9" ht="12.75">
      <c r="A10" s="162">
        <v>2000</v>
      </c>
      <c r="B10" s="164">
        <v>111033</v>
      </c>
      <c r="C10" s="165">
        <v>96798</v>
      </c>
      <c r="D10" s="165">
        <v>88791</v>
      </c>
      <c r="E10" s="165">
        <v>8007</v>
      </c>
      <c r="F10" s="165">
        <v>12316</v>
      </c>
      <c r="G10" s="165">
        <v>11319</v>
      </c>
      <c r="H10" s="96">
        <v>997</v>
      </c>
      <c r="I10" s="96">
        <v>1920</v>
      </c>
    </row>
    <row r="11" spans="1:9" ht="12.75">
      <c r="A11" s="162">
        <v>2001</v>
      </c>
      <c r="B11" s="164">
        <v>112037</v>
      </c>
      <c r="C11" s="165">
        <v>97348</v>
      </c>
      <c r="D11" s="165">
        <v>89482</v>
      </c>
      <c r="E11" s="165">
        <v>7866</v>
      </c>
      <c r="F11" s="165">
        <v>12481</v>
      </c>
      <c r="G11" s="165">
        <v>11458</v>
      </c>
      <c r="H11" s="96">
        <v>1023</v>
      </c>
      <c r="I11" s="96">
        <v>1730</v>
      </c>
    </row>
    <row r="12" spans="1:9" ht="12.75">
      <c r="A12" s="166">
        <v>2002</v>
      </c>
      <c r="B12" s="164">
        <v>116810</v>
      </c>
      <c r="C12" s="165">
        <v>101277</v>
      </c>
      <c r="D12" s="165">
        <v>92611</v>
      </c>
      <c r="E12" s="165">
        <v>8666</v>
      </c>
      <c r="F12" s="165">
        <v>13213</v>
      </c>
      <c r="G12" s="165">
        <v>11883</v>
      </c>
      <c r="H12" s="96">
        <v>1330</v>
      </c>
      <c r="I12" s="96">
        <v>1845</v>
      </c>
    </row>
    <row r="13" spans="1:9" ht="12.75">
      <c r="A13" s="166">
        <v>2003</v>
      </c>
      <c r="B13" s="93">
        <v>134631</v>
      </c>
      <c r="C13" s="165">
        <v>116629</v>
      </c>
      <c r="D13" s="165">
        <v>107422</v>
      </c>
      <c r="E13" s="165">
        <v>9207</v>
      </c>
      <c r="F13" s="165">
        <v>15491</v>
      </c>
      <c r="G13" s="165">
        <v>13933</v>
      </c>
      <c r="H13" s="96">
        <v>1558</v>
      </c>
      <c r="I13" s="96">
        <v>1925</v>
      </c>
    </row>
    <row r="14" spans="1:9" ht="12.75">
      <c r="A14" s="166">
        <v>2004</v>
      </c>
      <c r="B14" s="93">
        <v>133218</v>
      </c>
      <c r="C14" s="165">
        <v>115700</v>
      </c>
      <c r="D14" s="165">
        <v>105345</v>
      </c>
      <c r="E14" s="165">
        <v>10355</v>
      </c>
      <c r="F14" s="165">
        <v>15225</v>
      </c>
      <c r="G14" s="165">
        <v>13688</v>
      </c>
      <c r="H14" s="96">
        <v>1537</v>
      </c>
      <c r="I14" s="96">
        <v>1860</v>
      </c>
    </row>
    <row r="15" spans="1:9" ht="12.75">
      <c r="A15" s="166">
        <v>2005</v>
      </c>
      <c r="B15" s="93">
        <v>132595</v>
      </c>
      <c r="C15" s="165">
        <v>114683</v>
      </c>
      <c r="D15" s="165">
        <v>103975</v>
      </c>
      <c r="E15" s="165">
        <v>10708</v>
      </c>
      <c r="F15" s="165">
        <v>15502</v>
      </c>
      <c r="G15" s="165">
        <v>13922</v>
      </c>
      <c r="H15" s="96">
        <v>1580</v>
      </c>
      <c r="I15" s="96">
        <v>2005</v>
      </c>
    </row>
    <row r="16" spans="1:9" ht="12.75">
      <c r="A16" s="166">
        <v>2006</v>
      </c>
      <c r="B16" s="93">
        <v>134375</v>
      </c>
      <c r="C16" s="165">
        <v>115784</v>
      </c>
      <c r="D16" s="165">
        <v>105019</v>
      </c>
      <c r="E16" s="165">
        <v>10765</v>
      </c>
      <c r="F16" s="165">
        <v>16354</v>
      </c>
      <c r="G16" s="165">
        <v>14680</v>
      </c>
      <c r="H16" s="96">
        <v>1674</v>
      </c>
      <c r="I16" s="96">
        <v>1920</v>
      </c>
    </row>
    <row r="17" spans="1:9" ht="12.75">
      <c r="A17" s="166">
        <v>2007</v>
      </c>
      <c r="B17" s="167">
        <v>127579</v>
      </c>
      <c r="C17" s="95">
        <v>109634</v>
      </c>
      <c r="D17" s="95">
        <v>98652</v>
      </c>
      <c r="E17" s="95">
        <v>10982</v>
      </c>
      <c r="F17" s="95">
        <v>16003</v>
      </c>
      <c r="G17" s="95">
        <v>14130</v>
      </c>
      <c r="H17" s="96">
        <v>1873</v>
      </c>
      <c r="I17" s="96">
        <v>1640</v>
      </c>
    </row>
    <row r="18" spans="1:9" ht="12.75">
      <c r="A18" s="166">
        <v>2008</v>
      </c>
      <c r="B18" s="72">
        <v>127389</v>
      </c>
      <c r="C18" s="52">
        <v>109201</v>
      </c>
      <c r="D18" s="52">
        <v>97734</v>
      </c>
      <c r="E18" s="52">
        <v>11467</v>
      </c>
      <c r="F18" s="52">
        <v>16396</v>
      </c>
      <c r="G18" s="52">
        <v>14360</v>
      </c>
      <c r="H18" s="168">
        <v>2036</v>
      </c>
      <c r="I18" s="168">
        <v>1425</v>
      </c>
    </row>
    <row r="19" spans="1:9" ht="12.75">
      <c r="A19" s="166"/>
      <c r="B19" s="74"/>
      <c r="C19" s="57"/>
      <c r="D19" s="57"/>
      <c r="E19" s="57"/>
      <c r="F19" s="57"/>
      <c r="G19" s="57"/>
      <c r="H19" s="168"/>
      <c r="I19" s="168"/>
    </row>
    <row r="20" spans="1:9" ht="12.75">
      <c r="A20" s="382"/>
      <c r="B20" s="116" t="s">
        <v>10</v>
      </c>
      <c r="C20" s="170"/>
      <c r="D20" s="170"/>
      <c r="E20" s="170"/>
      <c r="F20" s="170"/>
      <c r="G20" s="170"/>
      <c r="H20" s="100"/>
      <c r="I20" s="101"/>
    </row>
    <row r="21" spans="1:9" ht="12.75">
      <c r="A21" s="162">
        <v>1995</v>
      </c>
      <c r="B21" s="93">
        <v>100</v>
      </c>
      <c r="C21" s="173">
        <v>86.15873326165575</v>
      </c>
      <c r="D21" s="173">
        <v>79.86902551070276</v>
      </c>
      <c r="E21" s="173">
        <v>6.289707750952986</v>
      </c>
      <c r="F21" s="173">
        <v>11.169973609617829</v>
      </c>
      <c r="G21" s="173">
        <v>10.601114260580587</v>
      </c>
      <c r="H21" s="174">
        <v>0.5688593490372398</v>
      </c>
      <c r="I21" s="174">
        <v>2.7</v>
      </c>
    </row>
    <row r="22" spans="1:9" ht="12.75">
      <c r="A22" s="162">
        <v>1996</v>
      </c>
      <c r="B22" s="93">
        <v>100</v>
      </c>
      <c r="C22" s="173">
        <v>86.50697305409255</v>
      </c>
      <c r="D22" s="173">
        <v>79.86847261917279</v>
      </c>
      <c r="E22" s="173">
        <v>6.638500434919754</v>
      </c>
      <c r="F22" s="173">
        <v>11.085196478583786</v>
      </c>
      <c r="G22" s="173">
        <v>10.47822055688846</v>
      </c>
      <c r="H22" s="174">
        <v>0.6069759216953268</v>
      </c>
      <c r="I22" s="174">
        <v>2.4</v>
      </c>
    </row>
    <row r="23" spans="1:9" ht="12.75">
      <c r="A23" s="162">
        <v>1997</v>
      </c>
      <c r="B23" s="93">
        <v>100</v>
      </c>
      <c r="C23" s="173">
        <v>86.75027262813522</v>
      </c>
      <c r="D23" s="173">
        <v>80.35667280863386</v>
      </c>
      <c r="E23" s="173">
        <v>6.393599819501372</v>
      </c>
      <c r="F23" s="173">
        <v>10.724626781483849</v>
      </c>
      <c r="G23" s="173">
        <v>10.12202459293799</v>
      </c>
      <c r="H23" s="174">
        <v>0.6026021885458579</v>
      </c>
      <c r="I23" s="174">
        <v>2.5</v>
      </c>
    </row>
    <row r="24" spans="1:9" ht="12.75">
      <c r="A24" s="162">
        <v>1998</v>
      </c>
      <c r="B24" s="93">
        <v>100</v>
      </c>
      <c r="C24" s="173">
        <v>85.87750283249707</v>
      </c>
      <c r="D24" s="173">
        <v>79.13663585036798</v>
      </c>
      <c r="E24" s="173">
        <v>6.740866982129086</v>
      </c>
      <c r="F24" s="173">
        <v>10.824423265512086</v>
      </c>
      <c r="G24" s="173">
        <v>10.099875274918833</v>
      </c>
      <c r="H24" s="174">
        <v>0.7245479905932534</v>
      </c>
      <c r="I24" s="174">
        <v>2.6</v>
      </c>
    </row>
    <row r="25" spans="1:9" ht="12.75">
      <c r="A25" s="162">
        <v>1999</v>
      </c>
      <c r="B25" s="93">
        <v>100</v>
      </c>
      <c r="C25" s="173">
        <v>86.62641834892058</v>
      </c>
      <c r="D25" s="173">
        <v>79.91087872499078</v>
      </c>
      <c r="E25" s="173">
        <v>6.715539623929781</v>
      </c>
      <c r="F25" s="173">
        <v>11.373743363070371</v>
      </c>
      <c r="G25" s="173">
        <v>10.622681005129863</v>
      </c>
      <c r="H25" s="174">
        <v>0.7510623579405079</v>
      </c>
      <c r="I25" s="174">
        <v>2</v>
      </c>
    </row>
    <row r="26" spans="1:9" ht="12.75">
      <c r="A26" s="162">
        <v>2000</v>
      </c>
      <c r="B26" s="93">
        <v>100</v>
      </c>
      <c r="C26" s="173">
        <v>87.17948717948718</v>
      </c>
      <c r="D26" s="173">
        <v>79.96811758666342</v>
      </c>
      <c r="E26" s="173">
        <v>7.211369592823755</v>
      </c>
      <c r="F26" s="173">
        <v>11.09219781506399</v>
      </c>
      <c r="G26" s="173">
        <v>10.194266569398287</v>
      </c>
      <c r="H26" s="174">
        <v>0.8979312456657029</v>
      </c>
      <c r="I26" s="174">
        <v>1.7</v>
      </c>
    </row>
    <row r="27" spans="1:9" ht="12.75">
      <c r="A27" s="162">
        <v>2001</v>
      </c>
      <c r="B27" s="93">
        <v>100</v>
      </c>
      <c r="C27" s="173">
        <v>86.88915269062899</v>
      </c>
      <c r="D27" s="173">
        <v>79.86825780768854</v>
      </c>
      <c r="E27" s="173">
        <v>7.020894882940457</v>
      </c>
      <c r="F27" s="173">
        <v>11.140069798370181</v>
      </c>
      <c r="G27" s="173">
        <v>10.226978587430938</v>
      </c>
      <c r="H27" s="174">
        <v>0.9130912109392433</v>
      </c>
      <c r="I27" s="174">
        <v>1.5</v>
      </c>
    </row>
    <row r="28" spans="1:9" ht="12.75">
      <c r="A28" s="166">
        <v>2002</v>
      </c>
      <c r="B28" s="93">
        <v>100</v>
      </c>
      <c r="C28" s="173">
        <v>86.7023371286705</v>
      </c>
      <c r="D28" s="173">
        <v>79.2834517592672</v>
      </c>
      <c r="E28" s="173">
        <v>7.418885369403304</v>
      </c>
      <c r="F28" s="173">
        <v>11.311531546956596</v>
      </c>
      <c r="G28" s="173">
        <v>10.172930399794538</v>
      </c>
      <c r="H28" s="174">
        <v>1.138601147162058</v>
      </c>
      <c r="I28" s="174">
        <v>1.6</v>
      </c>
    </row>
    <row r="29" spans="1:9" ht="12.75">
      <c r="A29" s="166">
        <v>2003</v>
      </c>
      <c r="B29" s="93">
        <v>100</v>
      </c>
      <c r="C29" s="173">
        <v>86.6286367924178</v>
      </c>
      <c r="D29" s="173">
        <v>79.7899443664535</v>
      </c>
      <c r="E29" s="173">
        <v>6.838692425964303</v>
      </c>
      <c r="F29" s="173">
        <v>11.506265273228305</v>
      </c>
      <c r="G29" s="173">
        <v>10.349028084170808</v>
      </c>
      <c r="H29" s="174">
        <v>1.157237189057498</v>
      </c>
      <c r="I29" s="174">
        <v>1.4</v>
      </c>
    </row>
    <row r="30" spans="1:9" ht="12.75">
      <c r="A30" s="166">
        <v>2004</v>
      </c>
      <c r="B30" s="93">
        <v>100</v>
      </c>
      <c r="C30" s="173">
        <v>86.85012535843505</v>
      </c>
      <c r="D30" s="173">
        <v>79.07715173625186</v>
      </c>
      <c r="E30" s="173">
        <v>7.772973622183188</v>
      </c>
      <c r="F30" s="173">
        <v>11.428635769941</v>
      </c>
      <c r="G30" s="173">
        <v>10.274887777927907</v>
      </c>
      <c r="H30" s="174">
        <v>1.1537479920130913</v>
      </c>
      <c r="I30" s="174">
        <v>1.4</v>
      </c>
    </row>
    <row r="31" spans="1:9" ht="12.75">
      <c r="A31" s="166">
        <v>2005</v>
      </c>
      <c r="B31" s="93">
        <v>100</v>
      </c>
      <c r="C31" s="173">
        <v>86.4911949922697</v>
      </c>
      <c r="D31" s="173">
        <v>78.41547569667031</v>
      </c>
      <c r="E31" s="173">
        <v>8.07571929559938</v>
      </c>
      <c r="F31" s="173">
        <v>11.691240242844753</v>
      </c>
      <c r="G31" s="173">
        <v>10.49964176628078</v>
      </c>
      <c r="H31" s="174">
        <v>1.1915984765639729</v>
      </c>
      <c r="I31" s="174">
        <v>1.5</v>
      </c>
    </row>
    <row r="32" spans="1:9" ht="12.75">
      <c r="A32" s="166">
        <v>2006</v>
      </c>
      <c r="B32" s="93">
        <v>100</v>
      </c>
      <c r="C32" s="173">
        <v>86.16483720930232</v>
      </c>
      <c r="D32" s="173">
        <v>78.15367441860465</v>
      </c>
      <c r="E32" s="173">
        <v>8.011162790697675</v>
      </c>
      <c r="F32" s="173">
        <v>12.170418604651163</v>
      </c>
      <c r="G32" s="173">
        <v>10.924651162790697</v>
      </c>
      <c r="H32" s="174">
        <v>1.2457674418604652</v>
      </c>
      <c r="I32" s="174">
        <v>1.4</v>
      </c>
    </row>
    <row r="33" spans="1:9" ht="12.75">
      <c r="A33" s="166">
        <v>2007</v>
      </c>
      <c r="B33" s="93">
        <v>100</v>
      </c>
      <c r="C33" s="173">
        <v>85.93420547268751</v>
      </c>
      <c r="D33" s="173">
        <v>77.32620572351249</v>
      </c>
      <c r="E33" s="173">
        <v>8.607999749175022</v>
      </c>
      <c r="F33" s="173">
        <v>12.543600435808402</v>
      </c>
      <c r="G33" s="173">
        <v>11.075490480408218</v>
      </c>
      <c r="H33" s="174">
        <v>1.4681099554001833</v>
      </c>
      <c r="I33" s="174">
        <v>1.2</v>
      </c>
    </row>
    <row r="34" spans="1:9" ht="12.75">
      <c r="A34" s="166">
        <v>2008</v>
      </c>
      <c r="B34" s="172">
        <v>100</v>
      </c>
      <c r="C34" s="175">
        <v>84.39743718554128</v>
      </c>
      <c r="D34" s="175">
        <v>75.53501456847181</v>
      </c>
      <c r="E34" s="175">
        <v>8.862422617069457</v>
      </c>
      <c r="F34" s="175">
        <v>12.67186545996955</v>
      </c>
      <c r="G34" s="175">
        <v>11.098315931029685</v>
      </c>
      <c r="H34" s="176">
        <v>1.5735495289398636</v>
      </c>
      <c r="I34" s="176">
        <v>1.1</v>
      </c>
    </row>
    <row r="35" spans="1:9" ht="12.75">
      <c r="A35" s="177"/>
      <c r="B35" s="94"/>
      <c r="C35" s="94"/>
      <c r="D35" s="94"/>
      <c r="E35" s="94"/>
      <c r="F35" s="94"/>
      <c r="G35" s="94"/>
      <c r="H35" s="94"/>
      <c r="I35" s="94"/>
    </row>
    <row r="36" spans="1:9" ht="12.75">
      <c r="A36" s="151" t="s">
        <v>2</v>
      </c>
      <c r="B36" s="87"/>
      <c r="C36" s="87"/>
      <c r="D36" s="87"/>
      <c r="E36" s="87"/>
      <c r="F36" s="87"/>
      <c r="G36" s="87"/>
      <c r="H36" s="87"/>
      <c r="I36" s="87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6"/>
  <dimension ref="A1:R24"/>
  <sheetViews>
    <sheetView zoomScale="75" zoomScaleNormal="75" workbookViewId="0" topLeftCell="A1">
      <selection activeCell="G30" sqref="G30"/>
    </sheetView>
  </sheetViews>
  <sheetFormatPr defaultColWidth="9.140625" defaultRowHeight="12.75"/>
  <cols>
    <col min="1" max="1" width="24.140625" style="0" bestFit="1" customWidth="1"/>
    <col min="2" max="15" width="9.28125" style="0" customWidth="1"/>
    <col min="16" max="16" width="8.421875" style="0" customWidth="1"/>
    <col min="18" max="18" width="29.28125" style="14" bestFit="1" customWidth="1"/>
  </cols>
  <sheetData>
    <row r="1" spans="1:17" ht="12.75">
      <c r="A1" s="85" t="s">
        <v>302</v>
      </c>
      <c r="B1" s="87" t="s">
        <v>105</v>
      </c>
      <c r="C1" s="85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"/>
    </row>
    <row r="2" spans="1:17" ht="12.7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114"/>
      <c r="P2" s="87"/>
      <c r="Q2" s="1"/>
    </row>
    <row r="3" spans="1:18" ht="12.75">
      <c r="A3" s="41" t="s">
        <v>106</v>
      </c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70">
        <v>2002</v>
      </c>
      <c r="J3" s="70">
        <v>2003</v>
      </c>
      <c r="K3" s="70">
        <v>2004</v>
      </c>
      <c r="L3" s="70">
        <v>2005</v>
      </c>
      <c r="M3" s="70">
        <v>2006</v>
      </c>
      <c r="N3" s="70">
        <v>2007</v>
      </c>
      <c r="O3" s="75">
        <v>2008</v>
      </c>
      <c r="P3" s="84"/>
      <c r="R3" t="s">
        <v>16</v>
      </c>
    </row>
    <row r="4" spans="1:16" s="10" customFormat="1" ht="12.75">
      <c r="A4" s="41"/>
      <c r="B4" s="91" t="s">
        <v>17</v>
      </c>
      <c r="C4" s="187"/>
      <c r="D4" s="40"/>
      <c r="E4" s="40"/>
      <c r="F4" s="40"/>
      <c r="G4" s="187"/>
      <c r="H4" s="40"/>
      <c r="I4" s="40"/>
      <c r="J4" s="40"/>
      <c r="K4" s="40"/>
      <c r="L4" s="40"/>
      <c r="M4" s="40"/>
      <c r="N4" s="40"/>
      <c r="O4" s="92"/>
      <c r="P4" s="97"/>
    </row>
    <row r="5" spans="1:18" ht="12.75">
      <c r="A5" s="195" t="s">
        <v>107</v>
      </c>
      <c r="B5" s="72">
        <v>7559</v>
      </c>
      <c r="C5" s="52">
        <v>7574</v>
      </c>
      <c r="D5" s="52">
        <v>7939</v>
      </c>
      <c r="E5" s="52">
        <v>8962</v>
      </c>
      <c r="F5" s="52">
        <v>10725</v>
      </c>
      <c r="G5" s="52">
        <v>11158</v>
      </c>
      <c r="H5" s="52">
        <v>10706</v>
      </c>
      <c r="I5" s="52">
        <v>11418</v>
      </c>
      <c r="J5" s="52">
        <v>12305</v>
      </c>
      <c r="K5" s="52">
        <v>10357</v>
      </c>
      <c r="L5" s="52">
        <v>8755</v>
      </c>
      <c r="M5" s="52">
        <v>7712</v>
      </c>
      <c r="N5" s="52">
        <v>6703</v>
      </c>
      <c r="O5" s="96">
        <v>6869</v>
      </c>
      <c r="P5" s="84"/>
      <c r="R5"/>
    </row>
    <row r="6" spans="1:18" ht="12.75">
      <c r="A6" s="195" t="s">
        <v>108</v>
      </c>
      <c r="B6" s="72">
        <v>6280</v>
      </c>
      <c r="C6" s="52">
        <v>6125</v>
      </c>
      <c r="D6" s="52">
        <v>5626</v>
      </c>
      <c r="E6" s="52">
        <v>5756</v>
      </c>
      <c r="F6" s="52">
        <v>6493</v>
      </c>
      <c r="G6" s="52">
        <v>6408</v>
      </c>
      <c r="H6" s="52">
        <v>7768</v>
      </c>
      <c r="I6" s="52">
        <v>8869</v>
      </c>
      <c r="J6" s="52">
        <v>9789</v>
      </c>
      <c r="K6" s="52">
        <v>8472</v>
      </c>
      <c r="L6" s="52">
        <v>7351</v>
      </c>
      <c r="M6" s="52">
        <v>6651</v>
      </c>
      <c r="N6" s="52">
        <v>6516</v>
      </c>
      <c r="O6" s="96">
        <v>6047</v>
      </c>
      <c r="P6" s="84"/>
      <c r="R6"/>
    </row>
    <row r="7" spans="1:18" ht="12.75">
      <c r="A7" s="195" t="s">
        <v>109</v>
      </c>
      <c r="B7" s="72">
        <v>4678</v>
      </c>
      <c r="C7" s="52">
        <v>4187</v>
      </c>
      <c r="D7" s="52">
        <v>3923</v>
      </c>
      <c r="E7" s="52">
        <v>3856</v>
      </c>
      <c r="F7" s="52">
        <v>3939</v>
      </c>
      <c r="G7" s="52">
        <v>3823</v>
      </c>
      <c r="H7" s="52">
        <v>4296</v>
      </c>
      <c r="I7" s="52">
        <v>4939</v>
      </c>
      <c r="J7" s="52">
        <v>5951</v>
      </c>
      <c r="K7" s="52">
        <v>5862</v>
      </c>
      <c r="L7" s="52">
        <v>5080</v>
      </c>
      <c r="M7" s="52">
        <v>4662</v>
      </c>
      <c r="N7" s="52">
        <v>4274</v>
      </c>
      <c r="O7" s="96">
        <v>4162</v>
      </c>
      <c r="P7" s="84"/>
      <c r="R7"/>
    </row>
    <row r="8" spans="1:18" ht="12.75">
      <c r="A8" s="195" t="s">
        <v>110</v>
      </c>
      <c r="B8" s="72">
        <v>3062</v>
      </c>
      <c r="C8" s="52">
        <v>3075</v>
      </c>
      <c r="D8" s="52">
        <v>3004</v>
      </c>
      <c r="E8" s="52">
        <v>3097</v>
      </c>
      <c r="F8" s="52">
        <v>2846</v>
      </c>
      <c r="G8" s="52">
        <v>2893</v>
      </c>
      <c r="H8" s="52">
        <v>3231</v>
      </c>
      <c r="I8" s="52">
        <v>3966</v>
      </c>
      <c r="J8" s="52">
        <v>4360</v>
      </c>
      <c r="K8" s="52">
        <v>4210</v>
      </c>
      <c r="L8" s="52">
        <v>3763</v>
      </c>
      <c r="M8" s="52">
        <v>3214</v>
      </c>
      <c r="N8" s="52">
        <v>3129</v>
      </c>
      <c r="O8" s="96">
        <v>3233</v>
      </c>
      <c r="P8" s="84"/>
      <c r="R8"/>
    </row>
    <row r="9" spans="1:18" ht="12.75">
      <c r="A9" s="195" t="s">
        <v>111</v>
      </c>
      <c r="B9" s="72">
        <v>2732</v>
      </c>
      <c r="C9" s="52">
        <v>2586</v>
      </c>
      <c r="D9" s="52">
        <v>2627</v>
      </c>
      <c r="E9" s="52">
        <v>2435</v>
      </c>
      <c r="F9" s="52">
        <v>2417</v>
      </c>
      <c r="G9" s="52">
        <v>2284</v>
      </c>
      <c r="H9" s="52">
        <v>2626</v>
      </c>
      <c r="I9" s="52">
        <v>3186</v>
      </c>
      <c r="J9" s="52">
        <v>3142</v>
      </c>
      <c r="K9" s="52">
        <v>3088</v>
      </c>
      <c r="L9" s="52">
        <v>2652</v>
      </c>
      <c r="M9" s="52">
        <v>2200</v>
      </c>
      <c r="N9" s="52">
        <v>2086</v>
      </c>
      <c r="O9" s="96">
        <v>1815</v>
      </c>
      <c r="P9" s="84"/>
      <c r="R9"/>
    </row>
    <row r="10" spans="1:18" ht="12.75">
      <c r="A10" s="195" t="s">
        <v>112</v>
      </c>
      <c r="B10" s="73">
        <v>970</v>
      </c>
      <c r="C10" s="54">
        <v>976</v>
      </c>
      <c r="D10" s="54">
        <v>986</v>
      </c>
      <c r="E10" s="54">
        <v>858</v>
      </c>
      <c r="F10" s="54">
        <v>923</v>
      </c>
      <c r="G10" s="54">
        <v>875</v>
      </c>
      <c r="H10" s="52">
        <v>1046</v>
      </c>
      <c r="I10" s="52">
        <v>1194</v>
      </c>
      <c r="J10" s="52">
        <v>1374</v>
      </c>
      <c r="K10" s="52">
        <v>1324</v>
      </c>
      <c r="L10" s="52">
        <v>1097</v>
      </c>
      <c r="M10" s="52">
        <v>846</v>
      </c>
      <c r="N10" s="52">
        <v>824</v>
      </c>
      <c r="O10" s="168">
        <v>843</v>
      </c>
      <c r="P10" s="84"/>
      <c r="R10"/>
    </row>
    <row r="11" spans="1:18" ht="12.75">
      <c r="A11" s="195" t="s">
        <v>113</v>
      </c>
      <c r="B11" s="127">
        <v>25281</v>
      </c>
      <c r="C11" s="128">
        <v>24523</v>
      </c>
      <c r="D11" s="128">
        <v>24105</v>
      </c>
      <c r="E11" s="128">
        <v>24964</v>
      </c>
      <c r="F11" s="128">
        <v>27343</v>
      </c>
      <c r="G11" s="128">
        <v>27441</v>
      </c>
      <c r="H11" s="128">
        <v>29673</v>
      </c>
      <c r="I11" s="128">
        <v>33572</v>
      </c>
      <c r="J11" s="128">
        <v>36921</v>
      </c>
      <c r="K11" s="128">
        <v>33313</v>
      </c>
      <c r="L11" s="128">
        <v>28698</v>
      </c>
      <c r="M11" s="128">
        <v>25285</v>
      </c>
      <c r="N11" s="128">
        <f>SUM(N5:N10)</f>
        <v>23532</v>
      </c>
      <c r="O11" s="196">
        <v>22969</v>
      </c>
      <c r="P11" s="84"/>
      <c r="R11"/>
    </row>
    <row r="12" spans="1:18" ht="12.75">
      <c r="A12" s="41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0"/>
      <c r="O12" s="102"/>
      <c r="P12" s="84"/>
      <c r="R12"/>
    </row>
    <row r="13" spans="1:18" ht="12.75">
      <c r="A13" s="41"/>
      <c r="B13" s="71" t="s">
        <v>10</v>
      </c>
      <c r="C13" s="40"/>
      <c r="D13" s="40"/>
      <c r="E13" s="40"/>
      <c r="F13" s="40"/>
      <c r="G13" s="104"/>
      <c r="H13" s="40"/>
      <c r="I13" s="40"/>
      <c r="J13" s="40"/>
      <c r="K13" s="40"/>
      <c r="L13" s="40"/>
      <c r="M13" s="40"/>
      <c r="N13" s="170"/>
      <c r="O13" s="92"/>
      <c r="P13" s="84"/>
      <c r="R13"/>
    </row>
    <row r="14" spans="1:18" ht="12.75">
      <c r="A14" s="195" t="s">
        <v>107</v>
      </c>
      <c r="B14" s="198">
        <v>29.899924844745062</v>
      </c>
      <c r="C14" s="199">
        <v>30.885291359132243</v>
      </c>
      <c r="D14" s="199">
        <v>32.93507571043352</v>
      </c>
      <c r="E14" s="199">
        <v>35.899695561608716</v>
      </c>
      <c r="F14" s="199">
        <v>39.22393299930512</v>
      </c>
      <c r="G14" s="199">
        <v>40.66178346270179</v>
      </c>
      <c r="H14" s="199">
        <v>36.07993799076601</v>
      </c>
      <c r="I14" s="199">
        <v>34.01048492791612</v>
      </c>
      <c r="J14" s="199">
        <v>33.32791636196203</v>
      </c>
      <c r="K14" s="199">
        <v>31.08996487857593</v>
      </c>
      <c r="L14" s="199">
        <v>30.50735242874068</v>
      </c>
      <c r="M14" s="199">
        <v>30.500296618548546</v>
      </c>
      <c r="N14" s="199">
        <f>N5/N11*100</f>
        <v>28.48461669216386</v>
      </c>
      <c r="O14" s="200">
        <f aca="true" t="shared" si="0" ref="O14:O19">O5/O$11*100</f>
        <v>29.905524837824892</v>
      </c>
      <c r="P14" s="84"/>
      <c r="R14"/>
    </row>
    <row r="15" spans="1:18" ht="12.75">
      <c r="A15" s="195" t="s">
        <v>108</v>
      </c>
      <c r="B15" s="198">
        <v>24.840789525730784</v>
      </c>
      <c r="C15" s="199">
        <v>24.976552624067203</v>
      </c>
      <c r="D15" s="199">
        <v>23.33955610869114</v>
      </c>
      <c r="E15" s="199">
        <v>23.057202371414835</v>
      </c>
      <c r="F15" s="199">
        <v>23.74647990344878</v>
      </c>
      <c r="G15" s="199">
        <v>23.351918661856345</v>
      </c>
      <c r="H15" s="199">
        <v>26.17868095575102</v>
      </c>
      <c r="I15" s="199">
        <v>26.417848206839032</v>
      </c>
      <c r="J15" s="199">
        <v>26.5133663768587</v>
      </c>
      <c r="K15" s="199">
        <v>25.43151322306607</v>
      </c>
      <c r="L15" s="199">
        <v>25.615025437312706</v>
      </c>
      <c r="M15" s="199">
        <v>26.30413288510975</v>
      </c>
      <c r="N15" s="199">
        <f>N6/N11*100</f>
        <v>27.689954105048443</v>
      </c>
      <c r="O15" s="200">
        <f t="shared" si="0"/>
        <v>26.326788279855457</v>
      </c>
      <c r="P15" s="84"/>
      <c r="R15"/>
    </row>
    <row r="16" spans="1:18" ht="12.75">
      <c r="A16" s="195" t="s">
        <v>109</v>
      </c>
      <c r="B16" s="198">
        <v>18.504014872829398</v>
      </c>
      <c r="C16" s="199">
        <v>17.07376748358684</v>
      </c>
      <c r="D16" s="199">
        <v>16.274631819124664</v>
      </c>
      <c r="E16" s="199">
        <v>15.446242589328632</v>
      </c>
      <c r="F16" s="199">
        <v>14.405880847017519</v>
      </c>
      <c r="G16" s="199">
        <v>13.931708028133086</v>
      </c>
      <c r="H16" s="199">
        <v>14.477808108381357</v>
      </c>
      <c r="I16" s="199">
        <v>14.711664482306682</v>
      </c>
      <c r="J16" s="199">
        <v>16.1181983153219</v>
      </c>
      <c r="K16" s="199">
        <v>17.596734007744725</v>
      </c>
      <c r="L16" s="199">
        <v>17.70158199177643</v>
      </c>
      <c r="M16" s="199">
        <v>18.437808977654736</v>
      </c>
      <c r="N16" s="199">
        <f>N7/N11*100</f>
        <v>18.162502124766274</v>
      </c>
      <c r="O16" s="200">
        <f t="shared" si="0"/>
        <v>18.120074883538685</v>
      </c>
      <c r="P16" s="84"/>
      <c r="R16"/>
    </row>
    <row r="17" spans="1:18" ht="12.75">
      <c r="A17" s="195" t="s">
        <v>110</v>
      </c>
      <c r="B17" s="198">
        <v>12.111862663660457</v>
      </c>
      <c r="C17" s="199">
        <v>12.539248868409247</v>
      </c>
      <c r="D17" s="199">
        <v>12.462144783239992</v>
      </c>
      <c r="E17" s="199">
        <v>12.405864444800512</v>
      </c>
      <c r="F17" s="199">
        <v>10.40851406209999</v>
      </c>
      <c r="G17" s="199">
        <v>10.542618709230712</v>
      </c>
      <c r="H17" s="199">
        <v>10.888686684865029</v>
      </c>
      <c r="I17" s="199">
        <v>11.81341594185631</v>
      </c>
      <c r="J17" s="199">
        <v>11.80899758944774</v>
      </c>
      <c r="K17" s="199">
        <v>12.63770900249152</v>
      </c>
      <c r="L17" s="199">
        <v>13.112412014774549</v>
      </c>
      <c r="M17" s="199">
        <v>12.711093533715642</v>
      </c>
      <c r="N17" s="256">
        <f>N8/N11*100</f>
        <v>13.296787353391126</v>
      </c>
      <c r="O17" s="200">
        <f t="shared" si="0"/>
        <v>14.075493055857896</v>
      </c>
      <c r="P17" s="84"/>
      <c r="R17"/>
    </row>
    <row r="18" spans="1:18" ht="12.75">
      <c r="A18" s="195" t="s">
        <v>111</v>
      </c>
      <c r="B18" s="198">
        <v>10.80653455163957</v>
      </c>
      <c r="C18" s="199">
        <v>10.545202462993924</v>
      </c>
      <c r="D18" s="199">
        <v>10.898153909977184</v>
      </c>
      <c r="E18" s="199">
        <v>9.754045825989424</v>
      </c>
      <c r="F18" s="199">
        <v>8.839556742127783</v>
      </c>
      <c r="G18" s="199">
        <v>8.32331183265916</v>
      </c>
      <c r="H18" s="199">
        <v>8.849796110942608</v>
      </c>
      <c r="I18" s="199">
        <v>9.4900512331705</v>
      </c>
      <c r="J18" s="199">
        <v>8.5100620243222</v>
      </c>
      <c r="K18" s="199">
        <v>9.269654489238436</v>
      </c>
      <c r="L18" s="199">
        <v>9.241062094919506</v>
      </c>
      <c r="M18" s="199">
        <v>8.700810757366026</v>
      </c>
      <c r="N18" s="256">
        <f>N9/N11*100</f>
        <v>8.86452490226075</v>
      </c>
      <c r="O18" s="200">
        <f t="shared" si="0"/>
        <v>7.9019548086551445</v>
      </c>
      <c r="P18" s="84"/>
      <c r="R18"/>
    </row>
    <row r="19" spans="1:18" ht="12.75">
      <c r="A19" s="195" t="s">
        <v>112</v>
      </c>
      <c r="B19" s="198">
        <v>3.836873541394723</v>
      </c>
      <c r="C19" s="199">
        <v>3.979937201810545</v>
      </c>
      <c r="D19" s="199">
        <v>4.090437668533499</v>
      </c>
      <c r="E19" s="199">
        <v>3.4369492068578755</v>
      </c>
      <c r="F19" s="199">
        <v>3.3756354460008047</v>
      </c>
      <c r="G19" s="199">
        <v>3.1886593054188985</v>
      </c>
      <c r="H19" s="199">
        <v>3.525090149293971</v>
      </c>
      <c r="I19" s="199">
        <v>3.556535207911354</v>
      </c>
      <c r="J19" s="199">
        <v>3.72145933208743</v>
      </c>
      <c r="K19" s="199">
        <v>3.9744243988833188</v>
      </c>
      <c r="L19" s="199">
        <v>3.822566032476131</v>
      </c>
      <c r="M19" s="199">
        <v>3.3458572276053</v>
      </c>
      <c r="N19" s="256">
        <f>N10/N11*100</f>
        <v>3.501614822369539</v>
      </c>
      <c r="O19" s="200">
        <f t="shared" si="0"/>
        <v>3.670164134267926</v>
      </c>
      <c r="P19" s="84"/>
      <c r="R19"/>
    </row>
    <row r="20" spans="1:18" ht="12.75">
      <c r="A20" s="195" t="s">
        <v>113</v>
      </c>
      <c r="B20" s="144">
        <v>100</v>
      </c>
      <c r="C20" s="145">
        <v>100</v>
      </c>
      <c r="D20" s="145">
        <v>100</v>
      </c>
      <c r="E20" s="145">
        <v>100</v>
      </c>
      <c r="F20" s="145">
        <v>100</v>
      </c>
      <c r="G20" s="145">
        <v>100</v>
      </c>
      <c r="H20" s="145">
        <v>100</v>
      </c>
      <c r="I20" s="145">
        <v>100</v>
      </c>
      <c r="J20" s="145">
        <v>100</v>
      </c>
      <c r="K20" s="145">
        <v>100</v>
      </c>
      <c r="L20" s="145">
        <v>100</v>
      </c>
      <c r="M20" s="145">
        <v>100</v>
      </c>
      <c r="N20" s="145">
        <v>100</v>
      </c>
      <c r="O20" s="180">
        <v>100</v>
      </c>
      <c r="P20" s="84"/>
      <c r="R20"/>
    </row>
    <row r="21" spans="1:18" ht="12.7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R21"/>
    </row>
    <row r="22" spans="1:16" ht="12.75">
      <c r="A22" s="83" t="s">
        <v>1</v>
      </c>
      <c r="B22" s="113" t="s">
        <v>114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 ht="12.75">
      <c r="A23" s="83" t="s">
        <v>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1:16" ht="12.7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8"/>
  <dimension ref="A1:U28"/>
  <sheetViews>
    <sheetView zoomScale="75" zoomScaleNormal="75" workbookViewId="0" topLeftCell="A1">
      <selection activeCell="A28" sqref="A28"/>
    </sheetView>
  </sheetViews>
  <sheetFormatPr defaultColWidth="9.140625" defaultRowHeight="12.75"/>
  <cols>
    <col min="1" max="1" width="16.28125" style="0" bestFit="1" customWidth="1"/>
    <col min="2" max="15" width="8.7109375" style="0" customWidth="1"/>
    <col min="16" max="16" width="8.00390625" style="0" customWidth="1"/>
  </cols>
  <sheetData>
    <row r="1" spans="1:16" ht="12.75">
      <c r="A1" s="85" t="s">
        <v>303</v>
      </c>
      <c r="B1" s="85" t="s">
        <v>115</v>
      </c>
      <c r="C1" s="86"/>
      <c r="D1" s="86"/>
      <c r="E1" s="86"/>
      <c r="F1" s="86"/>
      <c r="G1" s="87"/>
      <c r="H1" s="87"/>
      <c r="I1" s="87"/>
      <c r="J1" s="87"/>
      <c r="K1" s="87"/>
      <c r="L1" s="87"/>
      <c r="M1" s="87"/>
      <c r="N1" s="84"/>
      <c r="O1" s="84"/>
      <c r="P1" s="84"/>
    </row>
    <row r="2" spans="1:16" ht="12.75">
      <c r="A2" s="88"/>
      <c r="B2" s="88"/>
      <c r="C2" s="88"/>
      <c r="D2" s="88"/>
      <c r="E2" s="88"/>
      <c r="F2" s="88"/>
      <c r="G2" s="89"/>
      <c r="H2" s="89"/>
      <c r="I2" s="89"/>
      <c r="J2" s="89"/>
      <c r="K2" s="87"/>
      <c r="L2" s="89"/>
      <c r="M2" s="89"/>
      <c r="N2" s="89"/>
      <c r="O2" s="90"/>
      <c r="P2" s="84"/>
    </row>
    <row r="3" spans="1:16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70">
        <v>2002</v>
      </c>
      <c r="J3" s="70">
        <v>2003</v>
      </c>
      <c r="K3" s="70">
        <v>2004</v>
      </c>
      <c r="L3" s="70">
        <v>2005</v>
      </c>
      <c r="M3" s="70">
        <v>2006</v>
      </c>
      <c r="N3" s="70">
        <v>2007</v>
      </c>
      <c r="O3" s="75">
        <v>2008</v>
      </c>
      <c r="P3" s="84"/>
    </row>
    <row r="4" spans="1:21" s="10" customFormat="1" ht="12.75">
      <c r="A4" s="41"/>
      <c r="B4" s="91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92"/>
      <c r="P4" s="84"/>
      <c r="Q4"/>
      <c r="S4"/>
      <c r="T4"/>
      <c r="U4"/>
    </row>
    <row r="5" spans="1:21" ht="12.75">
      <c r="A5" s="41" t="s">
        <v>116</v>
      </c>
      <c r="B5" s="93">
        <v>4954</v>
      </c>
      <c r="C5" s="94">
        <v>4431</v>
      </c>
      <c r="D5" s="94">
        <v>3527</v>
      </c>
      <c r="E5" s="94">
        <v>3061</v>
      </c>
      <c r="F5" s="94">
        <v>2907</v>
      </c>
      <c r="G5" s="94">
        <v>2611</v>
      </c>
      <c r="H5" s="94">
        <v>2256</v>
      </c>
      <c r="I5" s="94">
        <v>1619</v>
      </c>
      <c r="J5" s="94">
        <v>1946</v>
      </c>
      <c r="K5" s="94">
        <v>1957</v>
      </c>
      <c r="L5" s="94">
        <v>2093</v>
      </c>
      <c r="M5" s="94">
        <v>2479</v>
      </c>
      <c r="N5" s="95">
        <v>1750</v>
      </c>
      <c r="O5" s="96">
        <v>1837</v>
      </c>
      <c r="P5" s="97"/>
      <c r="Q5" s="10"/>
      <c r="S5" s="10"/>
      <c r="T5" s="10"/>
      <c r="U5" s="10"/>
    </row>
    <row r="6" spans="1:16" ht="12.75">
      <c r="A6" s="41" t="s">
        <v>117</v>
      </c>
      <c r="B6" s="93">
        <v>8771</v>
      </c>
      <c r="C6" s="94">
        <v>8565</v>
      </c>
      <c r="D6" s="94">
        <v>8209</v>
      </c>
      <c r="E6" s="94">
        <v>7697</v>
      </c>
      <c r="F6" s="94">
        <v>7655</v>
      </c>
      <c r="G6" s="94">
        <v>7702</v>
      </c>
      <c r="H6" s="94">
        <v>7517</v>
      </c>
      <c r="I6" s="94">
        <v>7138</v>
      </c>
      <c r="J6" s="94">
        <v>8542</v>
      </c>
      <c r="K6" s="94">
        <v>8643</v>
      </c>
      <c r="L6" s="94">
        <v>8281</v>
      </c>
      <c r="M6" s="94">
        <v>8006</v>
      </c>
      <c r="N6" s="95">
        <v>7302</v>
      </c>
      <c r="O6" s="96">
        <v>6861</v>
      </c>
      <c r="P6" s="84"/>
    </row>
    <row r="7" spans="1:16" ht="12.75">
      <c r="A7" s="41" t="s">
        <v>118</v>
      </c>
      <c r="B7" s="93">
        <v>6954</v>
      </c>
      <c r="C7" s="94">
        <v>7145</v>
      </c>
      <c r="D7" s="94">
        <v>8191</v>
      </c>
      <c r="E7" s="94">
        <v>7688</v>
      </c>
      <c r="F7" s="94">
        <v>7041</v>
      </c>
      <c r="G7" s="94">
        <v>7256</v>
      </c>
      <c r="H7" s="94">
        <v>6564</v>
      </c>
      <c r="I7" s="94">
        <v>4087</v>
      </c>
      <c r="J7" s="94">
        <v>4715</v>
      </c>
      <c r="K7" s="94">
        <v>4751</v>
      </c>
      <c r="L7" s="94">
        <v>5050</v>
      </c>
      <c r="M7" s="94">
        <v>5137</v>
      </c>
      <c r="N7" s="95">
        <v>4754</v>
      </c>
      <c r="O7" s="96">
        <v>4319</v>
      </c>
      <c r="P7" s="84"/>
    </row>
    <row r="8" spans="1:16" ht="12.75">
      <c r="A8" s="41" t="s">
        <v>119</v>
      </c>
      <c r="B8" s="93">
        <v>2495</v>
      </c>
      <c r="C8" s="94">
        <v>2819</v>
      </c>
      <c r="D8" s="94">
        <v>3295</v>
      </c>
      <c r="E8" s="94">
        <v>2540</v>
      </c>
      <c r="F8" s="94">
        <v>2941</v>
      </c>
      <c r="G8" s="94">
        <v>2960</v>
      </c>
      <c r="H8" s="94">
        <v>3230</v>
      </c>
      <c r="I8" s="94">
        <v>4580</v>
      </c>
      <c r="J8" s="94">
        <v>5480</v>
      </c>
      <c r="K8" s="94">
        <v>5757</v>
      </c>
      <c r="L8" s="94">
        <v>5799</v>
      </c>
      <c r="M8" s="94">
        <v>5804</v>
      </c>
      <c r="N8" s="95">
        <v>5201</v>
      </c>
      <c r="O8" s="96">
        <v>4707</v>
      </c>
      <c r="P8" s="84"/>
    </row>
    <row r="9" spans="1:16" ht="12.75">
      <c r="A9" s="41"/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41"/>
      <c r="N9" s="95"/>
      <c r="O9" s="96"/>
      <c r="P9" s="84"/>
    </row>
    <row r="10" spans="1:16" ht="12.75">
      <c r="A10" s="41" t="s">
        <v>120</v>
      </c>
      <c r="B10" s="93">
        <v>5921</v>
      </c>
      <c r="C10" s="94">
        <v>6139</v>
      </c>
      <c r="D10" s="94">
        <v>6360</v>
      </c>
      <c r="E10" s="94">
        <v>6170</v>
      </c>
      <c r="F10" s="94">
        <v>6362</v>
      </c>
      <c r="G10" s="94">
        <v>7062</v>
      </c>
      <c r="H10" s="94">
        <v>6084</v>
      </c>
      <c r="I10" s="94">
        <v>6768</v>
      </c>
      <c r="J10" s="94">
        <v>9004</v>
      </c>
      <c r="K10" s="94">
        <v>8686</v>
      </c>
      <c r="L10" s="94">
        <v>8554</v>
      </c>
      <c r="M10" s="94">
        <v>9597</v>
      </c>
      <c r="N10" s="95">
        <v>9791</v>
      </c>
      <c r="O10" s="96">
        <v>9716</v>
      </c>
      <c r="P10" s="84"/>
    </row>
    <row r="11" spans="1:16" ht="12.75">
      <c r="A11" s="41" t="s">
        <v>121</v>
      </c>
      <c r="B11" s="93">
        <v>7488</v>
      </c>
      <c r="C11" s="94">
        <v>7991</v>
      </c>
      <c r="D11" s="94">
        <v>8689</v>
      </c>
      <c r="E11" s="94">
        <v>7536</v>
      </c>
      <c r="F11" s="94">
        <v>6685</v>
      </c>
      <c r="G11" s="94">
        <v>6580</v>
      </c>
      <c r="H11" s="94">
        <v>6027</v>
      </c>
      <c r="I11" s="94">
        <v>5218</v>
      </c>
      <c r="J11" s="94">
        <v>7002</v>
      </c>
      <c r="K11" s="94">
        <v>7600</v>
      </c>
      <c r="L11" s="94">
        <v>7418</v>
      </c>
      <c r="M11" s="94">
        <v>7519</v>
      </c>
      <c r="N11" s="95">
        <v>7005</v>
      </c>
      <c r="O11" s="96">
        <v>6445</v>
      </c>
      <c r="P11" s="84"/>
    </row>
    <row r="12" spans="1:16" ht="12.75">
      <c r="A12" s="41" t="s">
        <v>324</v>
      </c>
      <c r="B12" s="93">
        <v>7236</v>
      </c>
      <c r="C12" s="94">
        <v>7146</v>
      </c>
      <c r="D12" s="94">
        <v>7571</v>
      </c>
      <c r="E12" s="94">
        <v>8897</v>
      </c>
      <c r="F12" s="94">
        <v>10321</v>
      </c>
      <c r="G12" s="94">
        <v>10807</v>
      </c>
      <c r="H12" s="94">
        <v>10209</v>
      </c>
      <c r="I12" s="94">
        <v>9240</v>
      </c>
      <c r="J12" s="94">
        <v>9932</v>
      </c>
      <c r="K12" s="94">
        <v>8661</v>
      </c>
      <c r="L12" s="94">
        <v>8488</v>
      </c>
      <c r="M12" s="94">
        <v>7457</v>
      </c>
      <c r="N12" s="95">
        <v>6811</v>
      </c>
      <c r="O12" s="96">
        <v>6709</v>
      </c>
      <c r="P12" s="84"/>
    </row>
    <row r="13" spans="1:16" ht="12.75">
      <c r="A13" s="41" t="s">
        <v>122</v>
      </c>
      <c r="B13" s="93">
        <v>2376</v>
      </c>
      <c r="C13" s="94">
        <v>2440</v>
      </c>
      <c r="D13" s="94">
        <v>2519</v>
      </c>
      <c r="E13" s="94">
        <v>2795</v>
      </c>
      <c r="F13" s="94">
        <v>3199</v>
      </c>
      <c r="G13" s="94">
        <v>3130</v>
      </c>
      <c r="H13" s="94">
        <v>3509</v>
      </c>
      <c r="I13" s="94">
        <v>5246</v>
      </c>
      <c r="J13" s="94">
        <v>5444</v>
      </c>
      <c r="K13" s="94">
        <v>4949</v>
      </c>
      <c r="L13" s="94">
        <v>4926</v>
      </c>
      <c r="M13" s="94">
        <v>4347</v>
      </c>
      <c r="N13" s="95">
        <v>3849</v>
      </c>
      <c r="O13" s="96">
        <v>3755</v>
      </c>
      <c r="P13" s="84"/>
    </row>
    <row r="14" spans="1:16" ht="12.75">
      <c r="A14" s="41" t="s">
        <v>3</v>
      </c>
      <c r="B14" s="98">
        <v>46195</v>
      </c>
      <c r="C14" s="99">
        <v>46676</v>
      </c>
      <c r="D14" s="99">
        <v>48361</v>
      </c>
      <c r="E14" s="99">
        <v>46384</v>
      </c>
      <c r="F14" s="99">
        <v>47111</v>
      </c>
      <c r="G14" s="99">
        <v>48108</v>
      </c>
      <c r="H14" s="99">
        <v>45396</v>
      </c>
      <c r="I14" s="99">
        <v>43896</v>
      </c>
      <c r="J14" s="99">
        <v>52065</v>
      </c>
      <c r="K14" s="99">
        <v>51004</v>
      </c>
      <c r="L14" s="99">
        <v>50609</v>
      </c>
      <c r="M14" s="99">
        <v>50346</v>
      </c>
      <c r="N14" s="100">
        <v>46463</v>
      </c>
      <c r="O14" s="101">
        <v>44349</v>
      </c>
      <c r="P14" s="84"/>
    </row>
    <row r="15" spans="1:16" ht="12.75">
      <c r="A15" s="41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102"/>
      <c r="P15" s="84"/>
    </row>
    <row r="16" spans="1:16" ht="12.75">
      <c r="A16" s="41"/>
      <c r="B16" s="103" t="s">
        <v>10</v>
      </c>
      <c r="C16" s="40"/>
      <c r="D16" s="40"/>
      <c r="E16" s="40"/>
      <c r="F16" s="40"/>
      <c r="G16" s="40"/>
      <c r="H16" s="104"/>
      <c r="I16" s="40"/>
      <c r="J16" s="40"/>
      <c r="K16" s="40"/>
      <c r="L16" s="40"/>
      <c r="M16" s="40"/>
      <c r="N16" s="90"/>
      <c r="O16" s="92"/>
      <c r="P16" s="84"/>
    </row>
    <row r="17" spans="1:16" ht="12.75">
      <c r="A17" s="41" t="s">
        <v>116</v>
      </c>
      <c r="B17" s="105">
        <v>10.724104340296568</v>
      </c>
      <c r="C17" s="106">
        <v>9.493101379724054</v>
      </c>
      <c r="D17" s="106">
        <v>7.2930667273216025</v>
      </c>
      <c r="E17" s="106">
        <v>6.599258364953433</v>
      </c>
      <c r="F17" s="106">
        <v>6.170533421069389</v>
      </c>
      <c r="G17" s="106">
        <v>5.427371746902802</v>
      </c>
      <c r="H17" s="106">
        <v>4.969600845889506</v>
      </c>
      <c r="I17" s="106">
        <v>3.6882631674867867</v>
      </c>
      <c r="J17" s="106">
        <v>3.7376356477480077</v>
      </c>
      <c r="K17" s="106">
        <v>3.836953964394949</v>
      </c>
      <c r="L17" s="106">
        <v>4.135628050346776</v>
      </c>
      <c r="M17" s="106">
        <v>4.923926429110555</v>
      </c>
      <c r="N17" s="107">
        <v>3.7664378107311194</v>
      </c>
      <c r="O17" s="108">
        <f>O5/O$14*100</f>
        <v>4.142145256939277</v>
      </c>
      <c r="P17" s="84"/>
    </row>
    <row r="18" spans="1:16" ht="12.75">
      <c r="A18" s="41" t="s">
        <v>117</v>
      </c>
      <c r="B18" s="105">
        <v>18.986903344517806</v>
      </c>
      <c r="C18" s="106">
        <v>18.349901448281773</v>
      </c>
      <c r="D18" s="106">
        <v>16.97442153801617</v>
      </c>
      <c r="E18" s="106">
        <v>16.594084166954122</v>
      </c>
      <c r="F18" s="106">
        <v>16.248859077497823</v>
      </c>
      <c r="G18" s="106">
        <v>16.009811258002827</v>
      </c>
      <c r="H18" s="106">
        <v>16.558727641201866</v>
      </c>
      <c r="I18" s="106">
        <v>16.2611627483142</v>
      </c>
      <c r="J18" s="106">
        <v>16.40641505810045</v>
      </c>
      <c r="K18" s="106">
        <v>16.94572974668653</v>
      </c>
      <c r="L18" s="106">
        <v>16.362702286154637</v>
      </c>
      <c r="M18" s="106">
        <v>15.901958447543002</v>
      </c>
      <c r="N18" s="107">
        <v>15.71573079654779</v>
      </c>
      <c r="O18" s="108">
        <f aca="true" t="shared" si="0" ref="O18:O25">O6/O$14*100</f>
        <v>15.470472840424812</v>
      </c>
      <c r="P18" s="84"/>
    </row>
    <row r="19" spans="1:16" ht="12.75">
      <c r="A19" s="41" t="s">
        <v>118</v>
      </c>
      <c r="B19" s="105">
        <v>15.053577226972617</v>
      </c>
      <c r="C19" s="106">
        <v>15.307652755163254</v>
      </c>
      <c r="D19" s="106">
        <v>16.937201463989577</v>
      </c>
      <c r="E19" s="106">
        <v>16.574680924456707</v>
      </c>
      <c r="F19" s="106">
        <v>14.945554116872916</v>
      </c>
      <c r="G19" s="106">
        <v>15.08273052298994</v>
      </c>
      <c r="H19" s="106">
        <v>14.459423737774255</v>
      </c>
      <c r="I19" s="106">
        <v>9.310643338800801</v>
      </c>
      <c r="J19" s="106">
        <v>9.0559877076731</v>
      </c>
      <c r="K19" s="106">
        <v>9.314955689749823</v>
      </c>
      <c r="L19" s="106">
        <v>9.978462328834791</v>
      </c>
      <c r="M19" s="106">
        <v>10.203392523735749</v>
      </c>
      <c r="N19" s="107">
        <v>10.231797344123281</v>
      </c>
      <c r="O19" s="108">
        <f t="shared" si="0"/>
        <v>9.738663780468556</v>
      </c>
      <c r="P19" s="84"/>
    </row>
    <row r="20" spans="1:16" ht="12.75">
      <c r="A20" s="41" t="s">
        <v>119</v>
      </c>
      <c r="B20" s="105">
        <v>5.401017426128369</v>
      </c>
      <c r="C20" s="106">
        <v>6.039506384437398</v>
      </c>
      <c r="D20" s="106">
        <v>6.8133413287566436</v>
      </c>
      <c r="E20" s="106">
        <v>5.476026215936529</v>
      </c>
      <c r="F20" s="106">
        <v>6.2427034026023644</v>
      </c>
      <c r="G20" s="106">
        <v>6.152822815332169</v>
      </c>
      <c r="H20" s="106">
        <v>7.115164331659177</v>
      </c>
      <c r="I20" s="106">
        <v>10.433752505923092</v>
      </c>
      <c r="J20" s="106">
        <v>10.52530490732738</v>
      </c>
      <c r="K20" s="106">
        <v>11.287350011763783</v>
      </c>
      <c r="L20" s="106">
        <v>11.458436246517417</v>
      </c>
      <c r="M20" s="106">
        <v>11.528224685178564</v>
      </c>
      <c r="N20" s="107">
        <v>11.193853173492887</v>
      </c>
      <c r="O20" s="108">
        <f t="shared" si="0"/>
        <v>10.61354258269634</v>
      </c>
      <c r="P20" s="84"/>
    </row>
    <row r="21" spans="1:16" ht="12.75">
      <c r="A21" s="41"/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  <c r="O21" s="108"/>
      <c r="P21" s="84"/>
    </row>
    <row r="22" spans="1:16" ht="12.75">
      <c r="A22" s="41" t="s">
        <v>120</v>
      </c>
      <c r="B22" s="105">
        <v>12.817404481004438</v>
      </c>
      <c r="C22" s="106">
        <v>13.152369526094782</v>
      </c>
      <c r="D22" s="106">
        <v>13.151092822729057</v>
      </c>
      <c r="E22" s="106">
        <v>13.302000689893067</v>
      </c>
      <c r="F22" s="106">
        <v>13.504277132729086</v>
      </c>
      <c r="G22" s="106">
        <v>14.679471189822898</v>
      </c>
      <c r="H22" s="106">
        <v>13.402061855670103</v>
      </c>
      <c r="I22" s="106">
        <v>15.418261344997267</v>
      </c>
      <c r="J22" s="106">
        <v>17.293767406126957</v>
      </c>
      <c r="K22" s="106">
        <v>17.03003685985413</v>
      </c>
      <c r="L22" s="106">
        <v>16.902132031852044</v>
      </c>
      <c r="M22" s="106">
        <v>19.062090334882612</v>
      </c>
      <c r="N22" s="107">
        <v>21.072681488496222</v>
      </c>
      <c r="O22" s="108">
        <f t="shared" si="0"/>
        <v>21.90804753207513</v>
      </c>
      <c r="P22" s="84"/>
    </row>
    <row r="23" spans="1:16" ht="12.75">
      <c r="A23" s="41" t="s">
        <v>121</v>
      </c>
      <c r="B23" s="105">
        <v>16.20954648771512</v>
      </c>
      <c r="C23" s="106">
        <v>17.12014739909161</v>
      </c>
      <c r="D23" s="106">
        <v>17.966956845391948</v>
      </c>
      <c r="E23" s="106">
        <v>16.246981717833737</v>
      </c>
      <c r="F23" s="106">
        <v>14.189891957292353</v>
      </c>
      <c r="G23" s="106">
        <v>13.67755882597489</v>
      </c>
      <c r="H23" s="106">
        <v>13.276500132170236</v>
      </c>
      <c r="I23" s="106">
        <v>11.887187898669582</v>
      </c>
      <c r="J23" s="106">
        <v>13.4485738980121</v>
      </c>
      <c r="K23" s="106">
        <v>14.900792094737666</v>
      </c>
      <c r="L23" s="106">
        <v>14.657471991147819</v>
      </c>
      <c r="M23" s="106">
        <v>14.934652206729432</v>
      </c>
      <c r="N23" s="107">
        <v>15.076512493812281</v>
      </c>
      <c r="O23" s="108">
        <f t="shared" si="0"/>
        <v>14.532458454531106</v>
      </c>
      <c r="P23" s="84"/>
    </row>
    <row r="24" spans="1:16" ht="12.75">
      <c r="A24" s="41" t="s">
        <v>324</v>
      </c>
      <c r="B24" s="105">
        <v>15.664032903993938</v>
      </c>
      <c r="C24" s="106">
        <v>15.309795183820379</v>
      </c>
      <c r="D24" s="106">
        <v>15.655176691962533</v>
      </c>
      <c r="E24" s="106">
        <v>19.181183166609177</v>
      </c>
      <c r="F24" s="106">
        <v>21.90783468828936</v>
      </c>
      <c r="G24" s="106">
        <v>22.464039245032012</v>
      </c>
      <c r="H24" s="106">
        <v>22.488765530002645</v>
      </c>
      <c r="I24" s="106">
        <v>21.049753963914707</v>
      </c>
      <c r="J24" s="106">
        <v>19.076154806491886</v>
      </c>
      <c r="K24" s="106">
        <v>16.981021096384595</v>
      </c>
      <c r="L24" s="106">
        <v>16.771720444980144</v>
      </c>
      <c r="M24" s="106">
        <v>14.811504389623803</v>
      </c>
      <c r="N24" s="107">
        <v>14.658975959365517</v>
      </c>
      <c r="O24" s="108">
        <f t="shared" si="0"/>
        <v>15.127736814809802</v>
      </c>
      <c r="P24" s="84"/>
    </row>
    <row r="25" spans="1:16" ht="12.75">
      <c r="A25" s="41" t="s">
        <v>122</v>
      </c>
      <c r="B25" s="105">
        <v>5.143413789371144</v>
      </c>
      <c r="C25" s="106">
        <v>5.227525923386751</v>
      </c>
      <c r="D25" s="106">
        <v>5.208742581832468</v>
      </c>
      <c r="E25" s="106">
        <v>6.0257847533632285</v>
      </c>
      <c r="F25" s="106">
        <v>6.790346203646706</v>
      </c>
      <c r="G25" s="106">
        <v>6.5061943959424635</v>
      </c>
      <c r="H25" s="106">
        <v>7.729755925632214</v>
      </c>
      <c r="I25" s="106">
        <v>11.950975031893567</v>
      </c>
      <c r="J25" s="106">
        <v>10.456160568520119</v>
      </c>
      <c r="K25" s="106">
        <v>9.703160536428515</v>
      </c>
      <c r="L25" s="106">
        <v>9.733446620166374</v>
      </c>
      <c r="M25" s="106">
        <v>8.634250983196281</v>
      </c>
      <c r="N25" s="109">
        <v>8.284010933430903</v>
      </c>
      <c r="O25" s="108">
        <f t="shared" si="0"/>
        <v>8.466932738054973</v>
      </c>
      <c r="P25" s="110"/>
    </row>
    <row r="26" spans="1:16" ht="12.75">
      <c r="A26" s="41" t="s">
        <v>3</v>
      </c>
      <c r="B26" s="111">
        <v>100</v>
      </c>
      <c r="C26" s="112">
        <v>100</v>
      </c>
      <c r="D26" s="112">
        <v>100</v>
      </c>
      <c r="E26" s="112">
        <v>100</v>
      </c>
      <c r="F26" s="112">
        <v>100</v>
      </c>
      <c r="G26" s="112">
        <v>100</v>
      </c>
      <c r="H26" s="112">
        <v>100</v>
      </c>
      <c r="I26" s="112">
        <v>100</v>
      </c>
      <c r="J26" s="112">
        <v>100</v>
      </c>
      <c r="K26" s="112">
        <v>100</v>
      </c>
      <c r="L26" s="112">
        <v>100</v>
      </c>
      <c r="M26" s="112">
        <v>100</v>
      </c>
      <c r="N26" s="112">
        <v>100</v>
      </c>
      <c r="O26" s="102">
        <v>100</v>
      </c>
      <c r="P26" s="84"/>
    </row>
    <row r="27" spans="1:16" ht="12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84"/>
      <c r="P27" s="84"/>
    </row>
    <row r="28" spans="1:16" ht="12.75">
      <c r="A28" s="83" t="s">
        <v>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84"/>
      <c r="P28" s="84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9"/>
  <dimension ref="A1:T94"/>
  <sheetViews>
    <sheetView zoomScale="75" zoomScaleNormal="75" workbookViewId="0" topLeftCell="A16">
      <selection activeCell="B55" sqref="B55"/>
    </sheetView>
  </sheetViews>
  <sheetFormatPr defaultColWidth="9.140625" defaultRowHeight="12.75"/>
  <cols>
    <col min="1" max="1" width="49.57421875" style="0" bestFit="1" customWidth="1"/>
    <col min="2" max="6" width="6.7109375" style="0" customWidth="1"/>
    <col min="7" max="13" width="6.7109375" style="34" customWidth="1"/>
    <col min="14" max="15" width="6.7109375" style="14" customWidth="1"/>
    <col min="16" max="19" width="6.7109375" style="0" customWidth="1"/>
    <col min="20" max="20" width="3.00390625" style="0" customWidth="1"/>
  </cols>
  <sheetData>
    <row r="1" spans="1:20" ht="12.75">
      <c r="A1" s="85" t="s">
        <v>304</v>
      </c>
      <c r="B1" s="85" t="s">
        <v>123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7"/>
      <c r="O1" s="87"/>
      <c r="P1" s="84"/>
      <c r="Q1" s="84"/>
      <c r="R1" s="84"/>
      <c r="S1" s="84"/>
      <c r="T1" s="84"/>
    </row>
    <row r="2" spans="1:20" ht="12.7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84"/>
      <c r="Q2" s="84"/>
      <c r="R2" s="84"/>
      <c r="S2" s="90"/>
      <c r="T2" s="84"/>
    </row>
    <row r="3" spans="1:20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69">
        <v>2002</v>
      </c>
      <c r="J3" s="69">
        <v>2003</v>
      </c>
      <c r="K3" s="69">
        <v>2004</v>
      </c>
      <c r="L3" s="69">
        <v>2005</v>
      </c>
      <c r="M3" s="69">
        <v>2006</v>
      </c>
      <c r="N3" s="69">
        <v>2007</v>
      </c>
      <c r="O3" s="69">
        <v>2008</v>
      </c>
      <c r="P3" s="70">
        <v>1995</v>
      </c>
      <c r="Q3" s="70">
        <v>2006</v>
      </c>
      <c r="R3" s="70">
        <v>2007</v>
      </c>
      <c r="S3" s="75">
        <v>2008</v>
      </c>
      <c r="T3" s="84"/>
    </row>
    <row r="4" spans="1:20" s="10" customFormat="1" ht="12.75">
      <c r="A4" s="41"/>
      <c r="B4" s="91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69"/>
      <c r="P4" s="90" t="s">
        <v>10</v>
      </c>
      <c r="Q4" s="90" t="s">
        <v>16</v>
      </c>
      <c r="R4" s="90"/>
      <c r="S4" s="201"/>
      <c r="T4" s="97"/>
    </row>
    <row r="5" spans="1:20" ht="12.75">
      <c r="A5" s="117" t="s">
        <v>18</v>
      </c>
      <c r="B5" s="72">
        <v>20441</v>
      </c>
      <c r="C5" s="118">
        <v>19760</v>
      </c>
      <c r="D5" s="118">
        <v>19338</v>
      </c>
      <c r="E5" s="118">
        <v>20172</v>
      </c>
      <c r="F5" s="118">
        <v>22374</v>
      </c>
      <c r="G5" s="118">
        <v>22362</v>
      </c>
      <c r="H5" s="118">
        <v>24042</v>
      </c>
      <c r="I5" s="118">
        <v>26725</v>
      </c>
      <c r="J5" s="118">
        <v>29007</v>
      </c>
      <c r="K5" s="118">
        <v>26313</v>
      </c>
      <c r="L5" s="118">
        <v>22786</v>
      </c>
      <c r="M5" s="118">
        <v>19667</v>
      </c>
      <c r="N5" s="118">
        <f>SUM(N7,N18,N26,N34)</f>
        <v>18289</v>
      </c>
      <c r="O5" s="52">
        <f>SUM(O7,O18,O26,O34)</f>
        <v>17843</v>
      </c>
      <c r="P5" s="55">
        <v>80.66374649777042</v>
      </c>
      <c r="Q5" s="119">
        <v>77.44132934320366</v>
      </c>
      <c r="R5" s="119">
        <v>77.25352707611725</v>
      </c>
      <c r="S5" s="120">
        <v>77.2691841330331</v>
      </c>
      <c r="T5" s="84"/>
    </row>
    <row r="6" spans="1:20" ht="12.75">
      <c r="A6" s="117"/>
      <c r="B6" s="72"/>
      <c r="C6" s="118"/>
      <c r="D6" s="118"/>
      <c r="E6" s="118"/>
      <c r="F6" s="118"/>
      <c r="G6" s="121"/>
      <c r="H6" s="121"/>
      <c r="I6" s="121"/>
      <c r="J6" s="121"/>
      <c r="K6" s="121"/>
      <c r="L6" s="121"/>
      <c r="M6" s="121"/>
      <c r="N6" s="118"/>
      <c r="O6" s="52"/>
      <c r="P6" s="264"/>
      <c r="Q6" s="193"/>
      <c r="R6" s="119"/>
      <c r="S6" s="120"/>
      <c r="T6" s="84"/>
    </row>
    <row r="7" spans="1:20" ht="12.75">
      <c r="A7" s="122" t="s">
        <v>19</v>
      </c>
      <c r="B7" s="72">
        <v>4624</v>
      </c>
      <c r="C7" s="118">
        <v>4571</v>
      </c>
      <c r="D7" s="118">
        <v>4690</v>
      </c>
      <c r="E7" s="118">
        <v>4622</v>
      </c>
      <c r="F7" s="118">
        <v>5148</v>
      </c>
      <c r="G7" s="118">
        <v>5388</v>
      </c>
      <c r="H7" s="118">
        <v>5674</v>
      </c>
      <c r="I7" s="118">
        <v>6361</v>
      </c>
      <c r="J7" s="118">
        <v>7076</v>
      </c>
      <c r="K7" s="118">
        <v>7233</v>
      </c>
      <c r="L7" s="118">
        <v>6813</v>
      </c>
      <c r="M7" s="118">
        <v>6034</v>
      </c>
      <c r="N7" s="118">
        <f>SUM(N8:N16)</f>
        <v>5773</v>
      </c>
      <c r="O7" s="52">
        <f>SUM(O8:O16)</f>
        <v>5592</v>
      </c>
      <c r="P7" s="55">
        <v>18.247109427410127</v>
      </c>
      <c r="Q7" s="119">
        <v>23.759647188533627</v>
      </c>
      <c r="R7" s="119">
        <v>24.385401706513473</v>
      </c>
      <c r="S7" s="120">
        <v>24.21617876320804</v>
      </c>
      <c r="T7" s="84"/>
    </row>
    <row r="8" spans="1:20" ht="12.75">
      <c r="A8" s="123" t="s">
        <v>20</v>
      </c>
      <c r="B8" s="72">
        <v>233</v>
      </c>
      <c r="C8" s="118">
        <v>240</v>
      </c>
      <c r="D8" s="118">
        <v>233</v>
      </c>
      <c r="E8" s="118">
        <v>225</v>
      </c>
      <c r="F8" s="118">
        <v>216</v>
      </c>
      <c r="G8" s="118">
        <v>192</v>
      </c>
      <c r="H8" s="118">
        <v>212</v>
      </c>
      <c r="I8" s="118">
        <v>241</v>
      </c>
      <c r="J8" s="118">
        <v>229</v>
      </c>
      <c r="K8" s="118">
        <v>222</v>
      </c>
      <c r="L8" s="118">
        <v>205</v>
      </c>
      <c r="M8" s="118">
        <v>177</v>
      </c>
      <c r="N8" s="118">
        <v>161</v>
      </c>
      <c r="O8" s="89">
        <v>126</v>
      </c>
      <c r="P8" s="55">
        <v>0.9194585849019375</v>
      </c>
      <c r="Q8" s="119">
        <v>0.6969601512049142</v>
      </c>
      <c r="R8" s="119">
        <v>0.6800709639266705</v>
      </c>
      <c r="S8" s="120">
        <v>0.5456435129049021</v>
      </c>
      <c r="T8" s="84"/>
    </row>
    <row r="9" spans="1:20" ht="12.75">
      <c r="A9" s="123" t="s">
        <v>21</v>
      </c>
      <c r="B9" s="72">
        <v>43</v>
      </c>
      <c r="C9" s="118">
        <v>43</v>
      </c>
      <c r="D9" s="118">
        <v>64</v>
      </c>
      <c r="E9" s="118">
        <v>24</v>
      </c>
      <c r="F9" s="118">
        <v>69</v>
      </c>
      <c r="G9" s="118">
        <v>73</v>
      </c>
      <c r="H9" s="118">
        <v>81</v>
      </c>
      <c r="I9" s="118">
        <v>69</v>
      </c>
      <c r="J9" s="118">
        <v>83</v>
      </c>
      <c r="K9" s="118">
        <v>92</v>
      </c>
      <c r="L9" s="118">
        <v>84</v>
      </c>
      <c r="M9" s="118">
        <v>72</v>
      </c>
      <c r="N9" s="118">
        <v>64</v>
      </c>
      <c r="O9" s="89">
        <v>70</v>
      </c>
      <c r="P9" s="55">
        <v>0.16968548991752497</v>
      </c>
      <c r="Q9" s="119">
        <v>0.2835092140494566</v>
      </c>
      <c r="R9" s="119">
        <v>0.27033876826898706</v>
      </c>
      <c r="S9" s="120">
        <v>0.30313528494716785</v>
      </c>
      <c r="T9" s="84"/>
    </row>
    <row r="10" spans="1:20" ht="12.75">
      <c r="A10" s="123" t="s">
        <v>22</v>
      </c>
      <c r="B10" s="72">
        <v>243</v>
      </c>
      <c r="C10" s="118">
        <v>254</v>
      </c>
      <c r="D10" s="118">
        <v>261</v>
      </c>
      <c r="E10" s="118">
        <v>226</v>
      </c>
      <c r="F10" s="118">
        <v>193</v>
      </c>
      <c r="G10" s="118">
        <v>212</v>
      </c>
      <c r="H10" s="118">
        <v>234</v>
      </c>
      <c r="I10" s="118">
        <v>229</v>
      </c>
      <c r="J10" s="118">
        <v>241</v>
      </c>
      <c r="K10" s="118">
        <v>270</v>
      </c>
      <c r="L10" s="118">
        <v>237</v>
      </c>
      <c r="M10" s="118">
        <v>209</v>
      </c>
      <c r="N10" s="118">
        <v>239</v>
      </c>
      <c r="O10" s="89">
        <v>204</v>
      </c>
      <c r="P10" s="55">
        <v>0.9589203267432225</v>
      </c>
      <c r="Q10" s="119">
        <v>0.822964246338006</v>
      </c>
      <c r="R10" s="119">
        <v>1.0095463377544986</v>
      </c>
      <c r="S10" s="120">
        <v>0.8834228304174605</v>
      </c>
      <c r="T10" s="84"/>
    </row>
    <row r="11" spans="1:20" ht="12.75">
      <c r="A11" s="123" t="s">
        <v>23</v>
      </c>
      <c r="B11" s="72">
        <v>300</v>
      </c>
      <c r="C11" s="118">
        <v>331</v>
      </c>
      <c r="D11" s="118">
        <v>330</v>
      </c>
      <c r="E11" s="118">
        <v>394</v>
      </c>
      <c r="F11" s="118">
        <v>495</v>
      </c>
      <c r="G11" s="118">
        <v>568</v>
      </c>
      <c r="H11" s="118">
        <v>732</v>
      </c>
      <c r="I11" s="118">
        <v>788</v>
      </c>
      <c r="J11" s="118">
        <v>1020</v>
      </c>
      <c r="K11" s="118">
        <v>1194</v>
      </c>
      <c r="L11" s="118">
        <v>1164</v>
      </c>
      <c r="M11" s="118">
        <v>1000</v>
      </c>
      <c r="N11" s="118">
        <v>1006</v>
      </c>
      <c r="O11" s="89">
        <v>946</v>
      </c>
      <c r="P11" s="55">
        <v>1.1838522552385462</v>
      </c>
      <c r="Q11" s="119">
        <v>3.93762797290912</v>
      </c>
      <c r="R11" s="119">
        <v>4.2493875137281405</v>
      </c>
      <c r="S11" s="120">
        <v>4.09665685085744</v>
      </c>
      <c r="T11" s="84"/>
    </row>
    <row r="12" spans="1:20" ht="12.75">
      <c r="A12" s="123" t="s">
        <v>24</v>
      </c>
      <c r="B12" s="72">
        <v>690</v>
      </c>
      <c r="C12" s="118">
        <v>709</v>
      </c>
      <c r="D12" s="118">
        <v>739</v>
      </c>
      <c r="E12" s="118">
        <v>756</v>
      </c>
      <c r="F12" s="118">
        <v>748</v>
      </c>
      <c r="G12" s="118">
        <v>831</v>
      </c>
      <c r="H12" s="118">
        <v>897</v>
      </c>
      <c r="I12" s="118">
        <v>1009</v>
      </c>
      <c r="J12" s="118">
        <v>1130</v>
      </c>
      <c r="K12" s="118">
        <v>1083</v>
      </c>
      <c r="L12" s="118">
        <v>961</v>
      </c>
      <c r="M12" s="118">
        <v>768</v>
      </c>
      <c r="N12" s="118">
        <v>667</v>
      </c>
      <c r="O12" s="89">
        <v>713</v>
      </c>
      <c r="P12" s="55">
        <v>2.7228601870486564</v>
      </c>
      <c r="Q12" s="119">
        <v>3.024098283194204</v>
      </c>
      <c r="R12" s="119">
        <v>2.8174368505533494</v>
      </c>
      <c r="S12" s="120">
        <v>3.087649402390438</v>
      </c>
      <c r="T12" s="84"/>
    </row>
    <row r="13" spans="1:20" ht="12.75">
      <c r="A13" s="123" t="s">
        <v>25</v>
      </c>
      <c r="B13" s="72">
        <v>810</v>
      </c>
      <c r="C13" s="118">
        <v>727</v>
      </c>
      <c r="D13" s="118">
        <v>829</v>
      </c>
      <c r="E13" s="118">
        <v>962</v>
      </c>
      <c r="F13" s="118">
        <v>1185</v>
      </c>
      <c r="G13" s="118">
        <v>1292</v>
      </c>
      <c r="H13" s="118">
        <v>1229</v>
      </c>
      <c r="I13" s="118">
        <v>1400</v>
      </c>
      <c r="J13" s="118">
        <v>1698</v>
      </c>
      <c r="K13" s="118">
        <v>1817</v>
      </c>
      <c r="L13" s="118">
        <v>1898</v>
      </c>
      <c r="M13" s="118">
        <v>1989</v>
      </c>
      <c r="N13" s="118">
        <v>1861</v>
      </c>
      <c r="O13" s="89">
        <v>1887</v>
      </c>
      <c r="P13" s="55">
        <v>3.196401089144075</v>
      </c>
      <c r="Q13" s="119">
        <v>7.83194203811624</v>
      </c>
      <c r="R13" s="119">
        <v>7.86094449607164</v>
      </c>
      <c r="S13" s="120">
        <v>8.17166118136151</v>
      </c>
      <c r="T13" s="84"/>
    </row>
    <row r="14" spans="1:20" ht="12.75">
      <c r="A14" s="123" t="s">
        <v>26</v>
      </c>
      <c r="B14" s="72">
        <v>4</v>
      </c>
      <c r="C14" s="118">
        <v>3</v>
      </c>
      <c r="D14" s="118">
        <v>1</v>
      </c>
      <c r="E14" s="118">
        <v>1</v>
      </c>
      <c r="F14" s="124" t="s">
        <v>85</v>
      </c>
      <c r="G14" s="118">
        <v>1</v>
      </c>
      <c r="H14" s="124" t="s">
        <v>85</v>
      </c>
      <c r="I14" s="118">
        <v>1</v>
      </c>
      <c r="J14" s="118">
        <v>2</v>
      </c>
      <c r="K14" s="118">
        <v>2</v>
      </c>
      <c r="L14" s="118">
        <v>5</v>
      </c>
      <c r="M14" s="118">
        <v>2</v>
      </c>
      <c r="N14" s="118">
        <v>3</v>
      </c>
      <c r="O14" s="89">
        <v>1</v>
      </c>
      <c r="P14" s="55">
        <v>0.015784696736513948</v>
      </c>
      <c r="Q14" s="119">
        <v>0.007875255945818239</v>
      </c>
      <c r="R14" s="119">
        <v>0.01267212976260877</v>
      </c>
      <c r="S14" s="120">
        <v>0.004330504070673827</v>
      </c>
      <c r="T14" s="84"/>
    </row>
    <row r="15" spans="1:20" ht="12.75">
      <c r="A15" s="123" t="s">
        <v>27</v>
      </c>
      <c r="B15" s="72">
        <v>2085</v>
      </c>
      <c r="C15" s="118">
        <v>2055</v>
      </c>
      <c r="D15" s="118">
        <v>2010</v>
      </c>
      <c r="E15" s="118">
        <v>1836</v>
      </c>
      <c r="F15" s="118">
        <v>1995</v>
      </c>
      <c r="G15" s="118">
        <v>2020</v>
      </c>
      <c r="H15" s="118">
        <v>2066</v>
      </c>
      <c r="I15" s="118">
        <v>2413</v>
      </c>
      <c r="J15" s="118">
        <v>2432</v>
      </c>
      <c r="K15" s="118">
        <v>2337</v>
      </c>
      <c r="L15" s="118">
        <v>2061</v>
      </c>
      <c r="M15" s="118">
        <v>1645</v>
      </c>
      <c r="N15" s="118">
        <v>1595</v>
      </c>
      <c r="O15" s="89">
        <v>1510</v>
      </c>
      <c r="P15" s="55">
        <v>8.227773173907895</v>
      </c>
      <c r="Q15" s="119">
        <v>6.477398015435501</v>
      </c>
      <c r="R15" s="119">
        <v>6.737348990453662</v>
      </c>
      <c r="S15" s="120">
        <v>6.5390611467174775</v>
      </c>
      <c r="T15" s="84"/>
    </row>
    <row r="16" spans="1:20" ht="12.75">
      <c r="A16" s="123" t="s">
        <v>28</v>
      </c>
      <c r="B16" s="72">
        <v>216</v>
      </c>
      <c r="C16" s="118">
        <v>209</v>
      </c>
      <c r="D16" s="118">
        <v>223</v>
      </c>
      <c r="E16" s="118">
        <v>198</v>
      </c>
      <c r="F16" s="118">
        <v>247</v>
      </c>
      <c r="G16" s="118">
        <v>199</v>
      </c>
      <c r="H16" s="118">
        <v>223</v>
      </c>
      <c r="I16" s="118">
        <v>211</v>
      </c>
      <c r="J16" s="118">
        <v>241</v>
      </c>
      <c r="K16" s="118">
        <v>216</v>
      </c>
      <c r="L16" s="118">
        <v>198</v>
      </c>
      <c r="M16" s="118">
        <v>172</v>
      </c>
      <c r="N16" s="118">
        <v>177</v>
      </c>
      <c r="O16" s="89">
        <v>135</v>
      </c>
      <c r="P16" s="55">
        <v>0.8523736237717534</v>
      </c>
      <c r="Q16" s="119">
        <v>0.6772720113403686</v>
      </c>
      <c r="R16" s="119">
        <v>0.7476556559939174</v>
      </c>
      <c r="S16" s="120">
        <v>0.5846180495409666</v>
      </c>
      <c r="T16" s="84"/>
    </row>
    <row r="17" spans="1:20" ht="12.75">
      <c r="A17" s="122"/>
      <c r="B17" s="72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52"/>
      <c r="P17" s="264"/>
      <c r="Q17" s="193"/>
      <c r="R17" s="119"/>
      <c r="S17" s="120"/>
      <c r="T17" s="84"/>
    </row>
    <row r="18" spans="1:20" ht="12.75">
      <c r="A18" s="122" t="s">
        <v>29</v>
      </c>
      <c r="B18" s="72">
        <v>14477</v>
      </c>
      <c r="C18" s="118">
        <v>13814</v>
      </c>
      <c r="D18" s="118">
        <v>13204</v>
      </c>
      <c r="E18" s="118">
        <v>14030</v>
      </c>
      <c r="F18" s="118">
        <v>15319</v>
      </c>
      <c r="G18" s="118">
        <v>14994</v>
      </c>
      <c r="H18" s="118">
        <v>16289</v>
      </c>
      <c r="I18" s="118">
        <v>18026</v>
      </c>
      <c r="J18" s="118">
        <v>19386</v>
      </c>
      <c r="K18" s="118">
        <v>16259</v>
      </c>
      <c r="L18" s="118">
        <v>13170</v>
      </c>
      <c r="M18" s="118">
        <v>11110</v>
      </c>
      <c r="N18" s="118">
        <f>SUM(N19:N24)</f>
        <v>10111</v>
      </c>
      <c r="O18" s="52">
        <f>SUM(O19:O24)</f>
        <v>9855</v>
      </c>
      <c r="P18" s="55">
        <v>57.12876366362811</v>
      </c>
      <c r="Q18" s="119">
        <v>43.747046779020316</v>
      </c>
      <c r="R18" s="119">
        <v>42.709301343245755</v>
      </c>
      <c r="S18" s="120">
        <v>42.67711761649056</v>
      </c>
      <c r="T18" s="84"/>
    </row>
    <row r="19" spans="1:20" ht="12.75">
      <c r="A19" s="123" t="s">
        <v>30</v>
      </c>
      <c r="B19" s="72">
        <v>1856</v>
      </c>
      <c r="C19" s="118">
        <v>1292</v>
      </c>
      <c r="D19" s="118">
        <v>1473</v>
      </c>
      <c r="E19" s="118">
        <v>1397</v>
      </c>
      <c r="F19" s="118">
        <v>1587</v>
      </c>
      <c r="G19" s="118">
        <v>1210</v>
      </c>
      <c r="H19" s="118">
        <v>2036</v>
      </c>
      <c r="I19" s="118">
        <v>2471</v>
      </c>
      <c r="J19" s="118">
        <v>2455</v>
      </c>
      <c r="K19" s="118">
        <v>1453</v>
      </c>
      <c r="L19" s="118">
        <v>1313</v>
      </c>
      <c r="M19" s="118">
        <v>1314</v>
      </c>
      <c r="N19" s="118">
        <v>1685</v>
      </c>
      <c r="O19" s="89">
        <v>1510</v>
      </c>
      <c r="P19" s="55">
        <v>7.324099285742474</v>
      </c>
      <c r="Q19" s="119">
        <v>5.174043156402583</v>
      </c>
      <c r="R19" s="119">
        <v>7.117512883331925</v>
      </c>
      <c r="S19" s="120">
        <v>6.5390611467174775</v>
      </c>
      <c r="T19" s="84"/>
    </row>
    <row r="20" spans="1:20" ht="12.75">
      <c r="A20" s="123" t="s">
        <v>31</v>
      </c>
      <c r="B20" s="72">
        <v>3625</v>
      </c>
      <c r="C20" s="118">
        <v>4168</v>
      </c>
      <c r="D20" s="118">
        <v>4501</v>
      </c>
      <c r="E20" s="118">
        <v>5232</v>
      </c>
      <c r="F20" s="118">
        <v>6003</v>
      </c>
      <c r="G20" s="118">
        <v>6240</v>
      </c>
      <c r="H20" s="118">
        <v>6225</v>
      </c>
      <c r="I20" s="118">
        <v>7006</v>
      </c>
      <c r="J20" s="118">
        <v>7391</v>
      </c>
      <c r="K20" s="118">
        <v>6266</v>
      </c>
      <c r="L20" s="118">
        <v>5016</v>
      </c>
      <c r="M20" s="118">
        <v>3769</v>
      </c>
      <c r="N20" s="118">
        <v>3315</v>
      </c>
      <c r="O20" s="89">
        <v>3149</v>
      </c>
      <c r="P20" s="55">
        <v>14.304881417465767</v>
      </c>
      <c r="Q20" s="119">
        <v>14.840919829894473</v>
      </c>
      <c r="R20" s="119">
        <v>14.002703387682692</v>
      </c>
      <c r="S20" s="120">
        <v>13.63675731855188</v>
      </c>
      <c r="T20" s="84"/>
    </row>
    <row r="21" spans="1:20" ht="12.75">
      <c r="A21" s="123" t="s">
        <v>32</v>
      </c>
      <c r="B21" s="72">
        <v>7909</v>
      </c>
      <c r="C21" s="118">
        <v>7232</v>
      </c>
      <c r="D21" s="118">
        <v>6200</v>
      </c>
      <c r="E21" s="118">
        <v>6268</v>
      </c>
      <c r="F21" s="118">
        <v>6356</v>
      </c>
      <c r="G21" s="118">
        <v>6076</v>
      </c>
      <c r="H21" s="118">
        <v>6390</v>
      </c>
      <c r="I21" s="118">
        <v>6883</v>
      </c>
      <c r="J21" s="118">
        <v>7680</v>
      </c>
      <c r="K21" s="118">
        <v>6833</v>
      </c>
      <c r="L21" s="118">
        <v>5380</v>
      </c>
      <c r="M21" s="118">
        <v>4775</v>
      </c>
      <c r="N21" s="118">
        <v>4004</v>
      </c>
      <c r="O21" s="89">
        <v>4044</v>
      </c>
      <c r="P21" s="55">
        <v>31.21029162227221</v>
      </c>
      <c r="Q21" s="119">
        <v>18.802173570641045</v>
      </c>
      <c r="R21" s="119">
        <v>16.9130691898285</v>
      </c>
      <c r="S21" s="120">
        <v>17.512558461804954</v>
      </c>
      <c r="T21" s="84"/>
    </row>
    <row r="22" spans="1:20" ht="12.75">
      <c r="A22" s="123" t="s">
        <v>33</v>
      </c>
      <c r="B22" s="72">
        <v>172</v>
      </c>
      <c r="C22" s="118">
        <v>187</v>
      </c>
      <c r="D22" s="118">
        <v>164</v>
      </c>
      <c r="E22" s="118">
        <v>187</v>
      </c>
      <c r="F22" s="118">
        <v>232</v>
      </c>
      <c r="G22" s="118">
        <v>276</v>
      </c>
      <c r="H22" s="118">
        <v>282</v>
      </c>
      <c r="I22" s="118">
        <v>257</v>
      </c>
      <c r="J22" s="118">
        <v>295</v>
      </c>
      <c r="K22" s="118">
        <v>285</v>
      </c>
      <c r="L22" s="118">
        <v>251</v>
      </c>
      <c r="M22" s="118">
        <v>220</v>
      </c>
      <c r="N22" s="118">
        <v>200</v>
      </c>
      <c r="O22" s="89">
        <v>203</v>
      </c>
      <c r="P22" s="55">
        <v>0.6787419596700999</v>
      </c>
      <c r="Q22" s="119">
        <v>0.8662781540400063</v>
      </c>
      <c r="R22" s="119">
        <v>0.8448086508405845</v>
      </c>
      <c r="S22" s="120">
        <v>0.8790923263467868</v>
      </c>
      <c r="T22" s="84"/>
    </row>
    <row r="23" spans="1:20" ht="12.75">
      <c r="A23" s="123" t="s">
        <v>34</v>
      </c>
      <c r="B23" s="72">
        <v>204</v>
      </c>
      <c r="C23" s="118">
        <v>213</v>
      </c>
      <c r="D23" s="118">
        <v>218</v>
      </c>
      <c r="E23" s="118">
        <v>221</v>
      </c>
      <c r="F23" s="118">
        <v>294</v>
      </c>
      <c r="G23" s="118">
        <v>280</v>
      </c>
      <c r="H23" s="118">
        <v>335</v>
      </c>
      <c r="I23" s="118">
        <v>324</v>
      </c>
      <c r="J23" s="118">
        <v>378</v>
      </c>
      <c r="K23" s="118">
        <v>348</v>
      </c>
      <c r="L23" s="118">
        <v>364</v>
      </c>
      <c r="M23" s="118">
        <v>291</v>
      </c>
      <c r="N23" s="118">
        <v>290</v>
      </c>
      <c r="O23" s="89">
        <v>314</v>
      </c>
      <c r="P23" s="55">
        <v>0.8050195335622115</v>
      </c>
      <c r="Q23" s="119">
        <v>1.1458497401165537</v>
      </c>
      <c r="R23" s="119">
        <v>1.2249725437188477</v>
      </c>
      <c r="S23" s="120">
        <v>1.3597782781915815</v>
      </c>
      <c r="T23" s="84"/>
    </row>
    <row r="24" spans="1:20" ht="12.75">
      <c r="A24" s="123" t="s">
        <v>35</v>
      </c>
      <c r="B24" s="72">
        <v>711</v>
      </c>
      <c r="C24" s="118">
        <v>722</v>
      </c>
      <c r="D24" s="118">
        <v>648</v>
      </c>
      <c r="E24" s="118">
        <v>725</v>
      </c>
      <c r="F24" s="118">
        <v>847</v>
      </c>
      <c r="G24" s="118">
        <v>912</v>
      </c>
      <c r="H24" s="118">
        <v>1021</v>
      </c>
      <c r="I24" s="118">
        <v>1085</v>
      </c>
      <c r="J24" s="118">
        <v>1187</v>
      </c>
      <c r="K24" s="118">
        <v>1074</v>
      </c>
      <c r="L24" s="118">
        <v>846</v>
      </c>
      <c r="M24" s="118">
        <v>741</v>
      </c>
      <c r="N24" s="118">
        <v>617</v>
      </c>
      <c r="O24" s="89">
        <v>635</v>
      </c>
      <c r="P24" s="55">
        <v>2.8057298449153545</v>
      </c>
      <c r="Q24" s="119">
        <v>2.9177823279256576</v>
      </c>
      <c r="R24" s="119">
        <v>2.6062346878432034</v>
      </c>
      <c r="S24" s="120">
        <v>2.74987008487788</v>
      </c>
      <c r="T24" s="84"/>
    </row>
    <row r="25" spans="1:20" ht="12.75">
      <c r="A25" s="122"/>
      <c r="B25" s="72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52"/>
      <c r="P25" s="264"/>
      <c r="Q25" s="193"/>
      <c r="R25" s="119"/>
      <c r="S25" s="120"/>
      <c r="T25" s="84"/>
    </row>
    <row r="26" spans="1:20" ht="12.75">
      <c r="A26" s="122" t="s">
        <v>212</v>
      </c>
      <c r="B26" s="72">
        <v>1149</v>
      </c>
      <c r="C26" s="118">
        <v>1152</v>
      </c>
      <c r="D26" s="118">
        <v>1223</v>
      </c>
      <c r="E26" s="118">
        <v>1327</v>
      </c>
      <c r="F26" s="118">
        <v>1634</v>
      </c>
      <c r="G26" s="118">
        <v>1727</v>
      </c>
      <c r="H26" s="118">
        <v>1806</v>
      </c>
      <c r="I26" s="118">
        <v>2007</v>
      </c>
      <c r="J26" s="118">
        <v>2146</v>
      </c>
      <c r="K26" s="118">
        <v>2373</v>
      </c>
      <c r="L26" s="118">
        <v>2327</v>
      </c>
      <c r="M26" s="118">
        <v>2107</v>
      </c>
      <c r="N26" s="118">
        <f>SUM(N27:N32)</f>
        <v>1927</v>
      </c>
      <c r="O26" s="52">
        <f>SUM(O27:O32)</f>
        <v>1858</v>
      </c>
      <c r="P26" s="55">
        <v>4.534154137563632</v>
      </c>
      <c r="Q26" s="119">
        <v>8.296582138919515</v>
      </c>
      <c r="R26" s="119">
        <v>8.139731350849033</v>
      </c>
      <c r="S26" s="120">
        <v>8.04607656331197</v>
      </c>
      <c r="T26" s="84"/>
    </row>
    <row r="27" spans="1:20" ht="12.75">
      <c r="A27" s="123" t="s">
        <v>36</v>
      </c>
      <c r="B27" s="72">
        <v>426</v>
      </c>
      <c r="C27" s="118">
        <v>414</v>
      </c>
      <c r="D27" s="118">
        <v>417</v>
      </c>
      <c r="E27" s="118">
        <v>478</v>
      </c>
      <c r="F27" s="118">
        <v>574</v>
      </c>
      <c r="G27" s="118">
        <v>561</v>
      </c>
      <c r="H27" s="118">
        <v>597</v>
      </c>
      <c r="I27" s="118">
        <v>650</v>
      </c>
      <c r="J27" s="118">
        <v>639</v>
      </c>
      <c r="K27" s="118">
        <v>701</v>
      </c>
      <c r="L27" s="118">
        <v>775</v>
      </c>
      <c r="M27" s="118">
        <v>682</v>
      </c>
      <c r="N27" s="118">
        <v>620</v>
      </c>
      <c r="O27" s="89">
        <v>568</v>
      </c>
      <c r="P27" s="55">
        <v>1.6810702024387356</v>
      </c>
      <c r="Q27" s="119">
        <v>2.6854622775240196</v>
      </c>
      <c r="R27" s="119">
        <v>2.6189068176058123</v>
      </c>
      <c r="S27" s="120">
        <v>2.4597263121427333</v>
      </c>
      <c r="T27" s="84"/>
    </row>
    <row r="28" spans="1:20" ht="12.75">
      <c r="A28" s="123" t="s">
        <v>37</v>
      </c>
      <c r="B28" s="125" t="s">
        <v>85</v>
      </c>
      <c r="C28" s="118">
        <v>3</v>
      </c>
      <c r="D28" s="118">
        <v>2</v>
      </c>
      <c r="E28" s="118">
        <v>1</v>
      </c>
      <c r="F28" s="118">
        <v>3</v>
      </c>
      <c r="G28" s="124" t="s">
        <v>85</v>
      </c>
      <c r="H28" s="118">
        <v>4</v>
      </c>
      <c r="I28" s="118">
        <v>1</v>
      </c>
      <c r="J28" s="118">
        <v>4</v>
      </c>
      <c r="K28" s="118">
        <v>3</v>
      </c>
      <c r="L28" s="118">
        <v>2</v>
      </c>
      <c r="M28" s="118">
        <v>1</v>
      </c>
      <c r="N28" s="124" t="s">
        <v>85</v>
      </c>
      <c r="O28" s="203" t="s">
        <v>85</v>
      </c>
      <c r="P28" s="203" t="s">
        <v>85</v>
      </c>
      <c r="Q28" s="119">
        <v>0.0039376279729091196</v>
      </c>
      <c r="R28" s="124" t="s">
        <v>85</v>
      </c>
      <c r="S28" s="126" t="s">
        <v>85</v>
      </c>
      <c r="T28" s="84"/>
    </row>
    <row r="29" spans="1:20" ht="12.75">
      <c r="A29" s="123" t="s">
        <v>38</v>
      </c>
      <c r="B29" s="72">
        <v>210</v>
      </c>
      <c r="C29" s="118">
        <v>176</v>
      </c>
      <c r="D29" s="118">
        <v>230</v>
      </c>
      <c r="E29" s="118">
        <v>189</v>
      </c>
      <c r="F29" s="118">
        <v>227</v>
      </c>
      <c r="G29" s="118">
        <v>210</v>
      </c>
      <c r="H29" s="118">
        <v>242</v>
      </c>
      <c r="I29" s="118">
        <v>254</v>
      </c>
      <c r="J29" s="118">
        <v>254</v>
      </c>
      <c r="K29" s="118">
        <v>288</v>
      </c>
      <c r="L29" s="118">
        <v>271</v>
      </c>
      <c r="M29" s="118">
        <v>251</v>
      </c>
      <c r="N29" s="118">
        <v>194</v>
      </c>
      <c r="O29" s="89">
        <v>193</v>
      </c>
      <c r="P29" s="55">
        <v>0.8286965786669823</v>
      </c>
      <c r="Q29" s="119">
        <v>0.9883446212001891</v>
      </c>
      <c r="R29" s="119">
        <v>0.8194643913153671</v>
      </c>
      <c r="S29" s="120">
        <v>0.8357872856400486</v>
      </c>
      <c r="T29" s="84"/>
    </row>
    <row r="30" spans="1:20" ht="12.75">
      <c r="A30" s="123" t="s">
        <v>39</v>
      </c>
      <c r="B30" s="72">
        <v>278</v>
      </c>
      <c r="C30" s="118">
        <v>279</v>
      </c>
      <c r="D30" s="118">
        <v>250</v>
      </c>
      <c r="E30" s="118">
        <v>324</v>
      </c>
      <c r="F30" s="118">
        <v>402</v>
      </c>
      <c r="G30" s="118">
        <v>519</v>
      </c>
      <c r="H30" s="118">
        <v>536</v>
      </c>
      <c r="I30" s="118">
        <v>606</v>
      </c>
      <c r="J30" s="118">
        <v>752</v>
      </c>
      <c r="K30" s="118">
        <v>859</v>
      </c>
      <c r="L30" s="118">
        <v>799</v>
      </c>
      <c r="M30" s="118">
        <v>726</v>
      </c>
      <c r="N30" s="118">
        <v>670</v>
      </c>
      <c r="O30" s="89">
        <v>674</v>
      </c>
      <c r="P30" s="55">
        <v>1.0970364231877194</v>
      </c>
      <c r="Q30" s="119">
        <v>2.858717908332021</v>
      </c>
      <c r="R30" s="119">
        <v>2.8301089803159587</v>
      </c>
      <c r="S30" s="120">
        <v>2.9187597436341592</v>
      </c>
      <c r="T30" s="84"/>
    </row>
    <row r="31" spans="1:20" ht="12.75">
      <c r="A31" s="123" t="s">
        <v>40</v>
      </c>
      <c r="B31" s="72">
        <v>5</v>
      </c>
      <c r="C31" s="118">
        <v>4</v>
      </c>
      <c r="D31" s="118">
        <v>6</v>
      </c>
      <c r="E31" s="118">
        <v>12</v>
      </c>
      <c r="F31" s="118">
        <v>12</v>
      </c>
      <c r="G31" s="118">
        <v>13</v>
      </c>
      <c r="H31" s="118">
        <v>16</v>
      </c>
      <c r="I31" s="118">
        <v>15</v>
      </c>
      <c r="J31" s="118">
        <v>23</v>
      </c>
      <c r="K31" s="118">
        <v>30</v>
      </c>
      <c r="L31" s="118">
        <v>11</v>
      </c>
      <c r="M31" s="118">
        <v>15</v>
      </c>
      <c r="N31" s="118">
        <v>15</v>
      </c>
      <c r="O31" s="89">
        <v>11</v>
      </c>
      <c r="P31" s="55">
        <v>0.01973087092064244</v>
      </c>
      <c r="Q31" s="119">
        <v>0.05906441959363679</v>
      </c>
      <c r="R31" s="119">
        <v>0.06336064881304385</v>
      </c>
      <c r="S31" s="120">
        <v>0.047635544777412095</v>
      </c>
      <c r="T31" s="84"/>
    </row>
    <row r="32" spans="1:20" ht="12.75">
      <c r="A32" s="123" t="s">
        <v>41</v>
      </c>
      <c r="B32" s="72">
        <v>230</v>
      </c>
      <c r="C32" s="118">
        <v>276</v>
      </c>
      <c r="D32" s="118">
        <v>318</v>
      </c>
      <c r="E32" s="118">
        <v>323</v>
      </c>
      <c r="F32" s="118">
        <v>416</v>
      </c>
      <c r="G32" s="118">
        <v>424</v>
      </c>
      <c r="H32" s="118">
        <v>411</v>
      </c>
      <c r="I32" s="118">
        <v>481</v>
      </c>
      <c r="J32" s="118">
        <v>474</v>
      </c>
      <c r="K32" s="118">
        <v>492</v>
      </c>
      <c r="L32" s="118">
        <v>469</v>
      </c>
      <c r="M32" s="118">
        <v>432</v>
      </c>
      <c r="N32" s="118">
        <v>428</v>
      </c>
      <c r="O32" s="89">
        <v>412</v>
      </c>
      <c r="P32" s="55">
        <v>0.9076200623495521</v>
      </c>
      <c r="Q32" s="119">
        <v>1.7010552842967395</v>
      </c>
      <c r="R32" s="119">
        <v>1.8078905127988512</v>
      </c>
      <c r="S32" s="120">
        <v>1.7841676771176165</v>
      </c>
      <c r="T32" s="84"/>
    </row>
    <row r="33" spans="1:20" ht="12.75">
      <c r="A33" s="122"/>
      <c r="B33" s="72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52"/>
      <c r="P33" s="264"/>
      <c r="Q33" s="193"/>
      <c r="R33" s="119"/>
      <c r="S33" s="120"/>
      <c r="T33" s="84"/>
    </row>
    <row r="34" spans="1:20" ht="12.75">
      <c r="A34" s="122" t="s">
        <v>42</v>
      </c>
      <c r="B34" s="72">
        <v>191</v>
      </c>
      <c r="C34" s="118">
        <v>223</v>
      </c>
      <c r="D34" s="118">
        <v>221</v>
      </c>
      <c r="E34" s="118">
        <v>193</v>
      </c>
      <c r="F34" s="118">
        <v>273</v>
      </c>
      <c r="G34" s="118">
        <v>253</v>
      </c>
      <c r="H34" s="118">
        <v>273</v>
      </c>
      <c r="I34" s="118">
        <v>331</v>
      </c>
      <c r="J34" s="118">
        <v>399</v>
      </c>
      <c r="K34" s="118">
        <v>448</v>
      </c>
      <c r="L34" s="118">
        <v>476</v>
      </c>
      <c r="M34" s="118">
        <v>416</v>
      </c>
      <c r="N34" s="118">
        <v>478</v>
      </c>
      <c r="O34" s="89">
        <v>538</v>
      </c>
      <c r="P34" s="55">
        <v>0.7537192691685412</v>
      </c>
      <c r="Q34" s="119">
        <v>1.6380532367301939</v>
      </c>
      <c r="R34" s="119">
        <v>2.0190926755089973</v>
      </c>
      <c r="S34" s="120">
        <v>2.3298111900225185</v>
      </c>
      <c r="T34" s="84"/>
    </row>
    <row r="35" spans="1:20" ht="12.75">
      <c r="A35" s="87"/>
      <c r="B35" s="72"/>
      <c r="C35" s="118"/>
      <c r="D35" s="118"/>
      <c r="E35" s="118"/>
      <c r="F35" s="118"/>
      <c r="G35" s="121"/>
      <c r="H35" s="121"/>
      <c r="I35" s="121"/>
      <c r="J35" s="121"/>
      <c r="K35" s="121"/>
      <c r="L35" s="118"/>
      <c r="M35" s="118"/>
      <c r="N35" s="118"/>
      <c r="O35" s="52"/>
      <c r="P35" s="264"/>
      <c r="Q35" s="193"/>
      <c r="R35" s="119"/>
      <c r="S35" s="120"/>
      <c r="T35" s="84"/>
    </row>
    <row r="36" spans="1:20" ht="12.75">
      <c r="A36" s="87" t="s">
        <v>43</v>
      </c>
      <c r="B36" s="72">
        <v>1054</v>
      </c>
      <c r="C36" s="118">
        <v>947</v>
      </c>
      <c r="D36" s="118">
        <v>933</v>
      </c>
      <c r="E36" s="118">
        <v>907</v>
      </c>
      <c r="F36" s="118">
        <v>1095</v>
      </c>
      <c r="G36" s="118">
        <v>1373</v>
      </c>
      <c r="H36" s="118">
        <v>1237</v>
      </c>
      <c r="I36" s="118">
        <v>1239</v>
      </c>
      <c r="J36" s="118">
        <v>1590</v>
      </c>
      <c r="K36" s="118">
        <v>1548</v>
      </c>
      <c r="L36" s="118">
        <v>1306</v>
      </c>
      <c r="M36" s="118">
        <v>1132</v>
      </c>
      <c r="N36" s="118">
        <f>SUM(N37:N39)</f>
        <v>1113</v>
      </c>
      <c r="O36" s="52">
        <f>SUM(O37:O39)</f>
        <v>1198</v>
      </c>
      <c r="P36" s="55">
        <v>4.159267590071425</v>
      </c>
      <c r="Q36" s="119">
        <v>4.457394865333123</v>
      </c>
      <c r="R36" s="119">
        <v>4.701360141927853</v>
      </c>
      <c r="S36" s="120">
        <v>5.187943876667244</v>
      </c>
      <c r="T36" s="84"/>
    </row>
    <row r="37" spans="1:20" ht="12.75">
      <c r="A37" s="122" t="s">
        <v>44</v>
      </c>
      <c r="B37" s="72">
        <v>391</v>
      </c>
      <c r="C37" s="118">
        <v>445</v>
      </c>
      <c r="D37" s="118">
        <v>372</v>
      </c>
      <c r="E37" s="118">
        <v>292</v>
      </c>
      <c r="F37" s="118">
        <v>342</v>
      </c>
      <c r="G37" s="118">
        <v>391</v>
      </c>
      <c r="H37" s="118">
        <v>527</v>
      </c>
      <c r="I37" s="118">
        <v>528</v>
      </c>
      <c r="J37" s="118">
        <v>575</v>
      </c>
      <c r="K37" s="118">
        <v>536</v>
      </c>
      <c r="L37" s="118">
        <v>474</v>
      </c>
      <c r="M37" s="118">
        <v>439</v>
      </c>
      <c r="N37" s="118">
        <v>420</v>
      </c>
      <c r="O37" s="89">
        <v>412</v>
      </c>
      <c r="P37" s="55">
        <v>1.5429541059942387</v>
      </c>
      <c r="Q37" s="119">
        <v>1.7286186801071035</v>
      </c>
      <c r="R37" s="119">
        <v>1.7740981667652276</v>
      </c>
      <c r="S37" s="120">
        <v>1.7841676771176165</v>
      </c>
      <c r="T37" s="84"/>
    </row>
    <row r="38" spans="1:20" ht="12.75">
      <c r="A38" s="122" t="s">
        <v>45</v>
      </c>
      <c r="B38" s="72">
        <v>47</v>
      </c>
      <c r="C38" s="118">
        <v>48</v>
      </c>
      <c r="D38" s="118">
        <v>32</v>
      </c>
      <c r="E38" s="118">
        <v>58</v>
      </c>
      <c r="F38" s="118">
        <v>60</v>
      </c>
      <c r="G38" s="118">
        <v>55</v>
      </c>
      <c r="H38" s="118">
        <v>59</v>
      </c>
      <c r="I38" s="118">
        <v>64</v>
      </c>
      <c r="J38" s="118">
        <v>93</v>
      </c>
      <c r="K38" s="118">
        <v>69</v>
      </c>
      <c r="L38" s="118">
        <v>71</v>
      </c>
      <c r="M38" s="118">
        <v>40</v>
      </c>
      <c r="N38" s="118">
        <v>58</v>
      </c>
      <c r="O38" s="89">
        <v>27</v>
      </c>
      <c r="P38" s="55">
        <v>0.18547018665403892</v>
      </c>
      <c r="Q38" s="119">
        <v>0.1575051189163648</v>
      </c>
      <c r="R38" s="119">
        <v>0.24499450874376955</v>
      </c>
      <c r="S38" s="120">
        <v>0.11692360990819331</v>
      </c>
      <c r="T38" s="84"/>
    </row>
    <row r="39" spans="1:20" ht="12.75">
      <c r="A39" s="122" t="s">
        <v>46</v>
      </c>
      <c r="B39" s="72">
        <v>616</v>
      </c>
      <c r="C39" s="118">
        <v>454</v>
      </c>
      <c r="D39" s="118">
        <v>529</v>
      </c>
      <c r="E39" s="118">
        <v>557</v>
      </c>
      <c r="F39" s="118">
        <v>693</v>
      </c>
      <c r="G39" s="118">
        <v>927</v>
      </c>
      <c r="H39" s="118">
        <v>651</v>
      </c>
      <c r="I39" s="118">
        <v>647</v>
      </c>
      <c r="J39" s="118">
        <v>922</v>
      </c>
      <c r="K39" s="118">
        <v>943</v>
      </c>
      <c r="L39" s="118">
        <v>761</v>
      </c>
      <c r="M39" s="118">
        <v>653</v>
      </c>
      <c r="N39" s="118">
        <v>635</v>
      </c>
      <c r="O39" s="89">
        <v>759</v>
      </c>
      <c r="P39" s="55">
        <v>2.430843297423148</v>
      </c>
      <c r="Q39" s="119">
        <v>2.571271066309655</v>
      </c>
      <c r="R39" s="119">
        <v>2.6822674664188564</v>
      </c>
      <c r="S39" s="120">
        <v>3.286852589641434</v>
      </c>
      <c r="T39" s="84"/>
    </row>
    <row r="40" spans="1:20" ht="12.75">
      <c r="A40" s="87"/>
      <c r="B40" s="72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52"/>
      <c r="P40" s="264"/>
      <c r="Q40" s="193"/>
      <c r="R40" s="119"/>
      <c r="S40" s="120"/>
      <c r="T40" s="84"/>
    </row>
    <row r="41" spans="1:20" ht="12.75">
      <c r="A41" s="87" t="s">
        <v>47</v>
      </c>
      <c r="B41" s="72">
        <v>199</v>
      </c>
      <c r="C41" s="118">
        <v>187</v>
      </c>
      <c r="D41" s="118">
        <v>173</v>
      </c>
      <c r="E41" s="118">
        <v>92</v>
      </c>
      <c r="F41" s="118">
        <v>150</v>
      </c>
      <c r="G41" s="118">
        <v>220</v>
      </c>
      <c r="H41" s="118">
        <v>45</v>
      </c>
      <c r="I41" s="118">
        <v>16</v>
      </c>
      <c r="J41" s="118">
        <v>30</v>
      </c>
      <c r="K41" s="118">
        <v>38</v>
      </c>
      <c r="L41" s="118">
        <v>42</v>
      </c>
      <c r="M41" s="118">
        <v>25</v>
      </c>
      <c r="N41" s="118">
        <v>39</v>
      </c>
      <c r="O41" s="89">
        <v>23</v>
      </c>
      <c r="P41" s="55">
        <v>0.785288662641569</v>
      </c>
      <c r="Q41" s="119">
        <v>0.09844069932272799</v>
      </c>
      <c r="R41" s="119">
        <v>0.16473768691391402</v>
      </c>
      <c r="S41" s="120">
        <v>0.099601593625498</v>
      </c>
      <c r="T41" s="84"/>
    </row>
    <row r="42" spans="1:20" ht="12.75">
      <c r="A42" s="87"/>
      <c r="B42" s="72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52"/>
      <c r="P42" s="264"/>
      <c r="Q42" s="193"/>
      <c r="R42" s="119"/>
      <c r="S42" s="120"/>
      <c r="T42" s="84"/>
    </row>
    <row r="43" spans="1:20" ht="12.75">
      <c r="A43" s="87" t="s">
        <v>48</v>
      </c>
      <c r="B43" s="72">
        <v>2974</v>
      </c>
      <c r="C43" s="118">
        <v>3067</v>
      </c>
      <c r="D43" s="118">
        <v>3132</v>
      </c>
      <c r="E43" s="118">
        <v>3282</v>
      </c>
      <c r="F43" s="118">
        <v>3185</v>
      </c>
      <c r="G43" s="118">
        <v>3025</v>
      </c>
      <c r="H43" s="118">
        <v>3649</v>
      </c>
      <c r="I43" s="118">
        <v>4962</v>
      </c>
      <c r="J43" s="118">
        <v>5554</v>
      </c>
      <c r="K43" s="118">
        <v>4562</v>
      </c>
      <c r="L43" s="118">
        <v>3865</v>
      </c>
      <c r="M43" s="118">
        <v>3848</v>
      </c>
      <c r="N43" s="118">
        <f>SUM(N44:N45)</f>
        <v>3582</v>
      </c>
      <c r="O43" s="52">
        <f>SUM(O44:O45)</f>
        <v>3533</v>
      </c>
      <c r="P43" s="55">
        <v>11.735922023598121</v>
      </c>
      <c r="Q43" s="119">
        <v>15.151992439754292</v>
      </c>
      <c r="R43" s="119">
        <v>15.130522936554872</v>
      </c>
      <c r="S43" s="120">
        <v>15.29967088169063</v>
      </c>
      <c r="T43" s="84"/>
    </row>
    <row r="44" spans="1:20" ht="12.75">
      <c r="A44" s="122" t="s">
        <v>49</v>
      </c>
      <c r="B44" s="72">
        <v>2819</v>
      </c>
      <c r="C44" s="118">
        <v>2929</v>
      </c>
      <c r="D44" s="118">
        <v>2920</v>
      </c>
      <c r="E44" s="118">
        <v>3020</v>
      </c>
      <c r="F44" s="118">
        <v>2863</v>
      </c>
      <c r="G44" s="118">
        <v>2797</v>
      </c>
      <c r="H44" s="118">
        <v>3437</v>
      </c>
      <c r="I44" s="118">
        <v>4717</v>
      </c>
      <c r="J44" s="118">
        <v>5226</v>
      </c>
      <c r="K44" s="118">
        <v>4218</v>
      </c>
      <c r="L44" s="118">
        <v>3535</v>
      </c>
      <c r="M44" s="118">
        <v>3453</v>
      </c>
      <c r="N44" s="118">
        <v>3271</v>
      </c>
      <c r="O44" s="89">
        <v>3217</v>
      </c>
      <c r="P44" s="55">
        <v>11.124265025058207</v>
      </c>
      <c r="Q44" s="119">
        <v>13.59662939045519</v>
      </c>
      <c r="R44" s="119">
        <v>13.816845484497762</v>
      </c>
      <c r="S44" s="120">
        <v>13.9312315953577</v>
      </c>
      <c r="T44" s="84"/>
    </row>
    <row r="45" spans="1:20" ht="12.75">
      <c r="A45" s="122" t="s">
        <v>50</v>
      </c>
      <c r="B45" s="72">
        <v>155</v>
      </c>
      <c r="C45" s="118">
        <v>138</v>
      </c>
      <c r="D45" s="118">
        <v>212</v>
      </c>
      <c r="E45" s="118">
        <v>262</v>
      </c>
      <c r="F45" s="118">
        <v>322</v>
      </c>
      <c r="G45" s="118">
        <v>228</v>
      </c>
      <c r="H45" s="118">
        <v>212</v>
      </c>
      <c r="I45" s="118">
        <v>245</v>
      </c>
      <c r="J45" s="118">
        <v>328</v>
      </c>
      <c r="K45" s="118">
        <v>344</v>
      </c>
      <c r="L45" s="118">
        <v>330</v>
      </c>
      <c r="M45" s="118">
        <v>395</v>
      </c>
      <c r="N45" s="118">
        <v>311</v>
      </c>
      <c r="O45" s="89">
        <v>316</v>
      </c>
      <c r="P45" s="55">
        <v>0.6116569985399155</v>
      </c>
      <c r="Q45" s="119">
        <v>1.5553630492991022</v>
      </c>
      <c r="R45" s="119">
        <v>1.313677452057109</v>
      </c>
      <c r="S45" s="120">
        <v>1.368439286332929</v>
      </c>
      <c r="T45" s="84"/>
    </row>
    <row r="46" spans="1:20" ht="12.75">
      <c r="A46" s="87"/>
      <c r="B46" s="72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52"/>
      <c r="P46" s="264"/>
      <c r="Q46" s="193"/>
      <c r="R46" s="119"/>
      <c r="S46" s="120"/>
      <c r="T46" s="84"/>
    </row>
    <row r="47" spans="1:20" ht="12.75">
      <c r="A47" s="87" t="s">
        <v>201</v>
      </c>
      <c r="B47" s="72">
        <v>505</v>
      </c>
      <c r="C47" s="118">
        <v>432</v>
      </c>
      <c r="D47" s="118">
        <v>393</v>
      </c>
      <c r="E47" s="118">
        <v>359</v>
      </c>
      <c r="F47" s="118">
        <v>404</v>
      </c>
      <c r="G47" s="118">
        <v>375</v>
      </c>
      <c r="H47" s="118">
        <v>453</v>
      </c>
      <c r="I47" s="118">
        <v>433</v>
      </c>
      <c r="J47" s="118">
        <v>517</v>
      </c>
      <c r="K47" s="118">
        <v>548</v>
      </c>
      <c r="L47" s="118">
        <v>509</v>
      </c>
      <c r="M47" s="118">
        <v>457</v>
      </c>
      <c r="N47" s="118">
        <v>422</v>
      </c>
      <c r="O47" s="89">
        <v>402</v>
      </c>
      <c r="P47" s="55">
        <v>1.9928179629848861</v>
      </c>
      <c r="Q47" s="119">
        <v>1.7994959836194677</v>
      </c>
      <c r="R47" s="119">
        <v>1.7825462532736334</v>
      </c>
      <c r="S47" s="120">
        <v>1.7408626364108781</v>
      </c>
      <c r="T47" s="84"/>
    </row>
    <row r="48" spans="1:20" ht="12.75">
      <c r="A48" s="87"/>
      <c r="B48" s="72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52"/>
      <c r="P48" s="264"/>
      <c r="Q48" s="193"/>
      <c r="R48" s="119"/>
      <c r="S48" s="120"/>
      <c r="T48" s="84"/>
    </row>
    <row r="49" spans="1:20" ht="12.75">
      <c r="A49" s="87" t="s">
        <v>51</v>
      </c>
      <c r="B49" s="72">
        <v>168</v>
      </c>
      <c r="C49" s="118">
        <v>177</v>
      </c>
      <c r="D49" s="118">
        <v>196</v>
      </c>
      <c r="E49" s="118">
        <v>202</v>
      </c>
      <c r="F49" s="118">
        <v>200</v>
      </c>
      <c r="G49" s="118">
        <v>144</v>
      </c>
      <c r="H49" s="118">
        <v>298</v>
      </c>
      <c r="I49" s="118">
        <v>244</v>
      </c>
      <c r="J49" s="118">
        <v>321</v>
      </c>
      <c r="K49" s="118">
        <v>397</v>
      </c>
      <c r="L49" s="118">
        <v>295</v>
      </c>
      <c r="M49" s="118">
        <v>267</v>
      </c>
      <c r="N49" s="118">
        <v>229</v>
      </c>
      <c r="O49" s="52">
        <v>93</v>
      </c>
      <c r="P49" s="55">
        <v>0.6629572629335859</v>
      </c>
      <c r="Q49" s="119">
        <v>1.051346668766735</v>
      </c>
      <c r="R49" s="119">
        <v>0.9673059052124693</v>
      </c>
      <c r="S49" s="120">
        <v>0.4027368785726659</v>
      </c>
      <c r="T49" s="84"/>
    </row>
    <row r="50" spans="1:20" ht="12.75">
      <c r="A50" s="89" t="s">
        <v>3</v>
      </c>
      <c r="B50" s="127">
        <v>25341</v>
      </c>
      <c r="C50" s="128">
        <v>24570</v>
      </c>
      <c r="D50" s="128">
        <v>24165</v>
      </c>
      <c r="E50" s="128">
        <v>25014</v>
      </c>
      <c r="F50" s="128">
        <v>27408</v>
      </c>
      <c r="G50" s="128">
        <v>27499</v>
      </c>
      <c r="H50" s="128">
        <v>29724</v>
      </c>
      <c r="I50" s="128">
        <v>33619</v>
      </c>
      <c r="J50" s="128">
        <v>37019</v>
      </c>
      <c r="K50" s="128">
        <v>33406</v>
      </c>
      <c r="L50" s="128">
        <v>28803</v>
      </c>
      <c r="M50" s="128">
        <v>25396</v>
      </c>
      <c r="N50" s="128">
        <v>23674</v>
      </c>
      <c r="O50" s="128">
        <v>23092</v>
      </c>
      <c r="P50" s="128">
        <v>100</v>
      </c>
      <c r="Q50" s="128">
        <v>100</v>
      </c>
      <c r="R50" s="128">
        <v>100</v>
      </c>
      <c r="S50" s="204">
        <v>100</v>
      </c>
      <c r="T50" s="84"/>
    </row>
    <row r="51" spans="1:20" ht="12.75">
      <c r="A51" s="84"/>
      <c r="B51" s="259"/>
      <c r="C51" s="259"/>
      <c r="D51" s="259"/>
      <c r="E51" s="259"/>
      <c r="F51" s="259"/>
      <c r="G51" s="193"/>
      <c r="H51" s="193"/>
      <c r="I51" s="193"/>
      <c r="J51" s="193"/>
      <c r="K51" s="193"/>
      <c r="L51" s="193"/>
      <c r="M51" s="193"/>
      <c r="N51" s="121"/>
      <c r="O51" s="121"/>
      <c r="P51" s="84"/>
      <c r="Q51" s="84"/>
      <c r="R51" s="84"/>
      <c r="S51" s="84"/>
      <c r="T51" s="84"/>
    </row>
    <row r="52" spans="1:20" ht="12.75">
      <c r="A52" s="83" t="s">
        <v>67</v>
      </c>
      <c r="B52" s="113" t="s">
        <v>53</v>
      </c>
      <c r="C52" s="84"/>
      <c r="D52" s="84"/>
      <c r="E52" s="84"/>
      <c r="F52" s="84"/>
      <c r="G52" s="193"/>
      <c r="H52" s="193"/>
      <c r="I52" s="193"/>
      <c r="J52" s="193"/>
      <c r="K52" s="193"/>
      <c r="L52" s="193"/>
      <c r="M52" s="193"/>
      <c r="N52" s="87"/>
      <c r="O52" s="87"/>
      <c r="P52" s="84"/>
      <c r="Q52" s="84"/>
      <c r="R52" s="84"/>
      <c r="S52" s="84"/>
      <c r="T52" s="84"/>
    </row>
    <row r="53" spans="1:20" ht="12.75">
      <c r="A53" s="83" t="s">
        <v>64</v>
      </c>
      <c r="B53" s="113" t="s">
        <v>205</v>
      </c>
      <c r="C53" s="84"/>
      <c r="D53" s="84"/>
      <c r="E53" s="84"/>
      <c r="F53" s="84"/>
      <c r="G53" s="193"/>
      <c r="H53" s="193"/>
      <c r="I53" s="193"/>
      <c r="J53" s="193"/>
      <c r="K53" s="193"/>
      <c r="L53" s="193"/>
      <c r="M53" s="193"/>
      <c r="N53" s="87"/>
      <c r="O53" s="87"/>
      <c r="P53" s="84"/>
      <c r="Q53" s="84"/>
      <c r="R53" s="84"/>
      <c r="S53" s="84"/>
      <c r="T53" s="84"/>
    </row>
    <row r="54" spans="1:20" ht="12.75">
      <c r="A54" s="83"/>
      <c r="B54" s="113" t="s">
        <v>204</v>
      </c>
      <c r="C54" s="84"/>
      <c r="D54" s="84"/>
      <c r="E54" s="84"/>
      <c r="F54" s="84"/>
      <c r="G54" s="193"/>
      <c r="H54" s="193"/>
      <c r="I54" s="193"/>
      <c r="J54" s="193"/>
      <c r="K54" s="193"/>
      <c r="L54" s="193"/>
      <c r="M54" s="193"/>
      <c r="N54" s="87"/>
      <c r="O54" s="87"/>
      <c r="P54" s="84"/>
      <c r="Q54" s="84"/>
      <c r="R54" s="84"/>
      <c r="S54" s="84"/>
      <c r="T54" s="84"/>
    </row>
    <row r="55" spans="1:20" ht="12.75">
      <c r="A55" s="83" t="s">
        <v>55</v>
      </c>
      <c r="B55" s="113" t="s">
        <v>214</v>
      </c>
      <c r="C55" s="84"/>
      <c r="D55" s="84"/>
      <c r="E55" s="84"/>
      <c r="F55" s="84"/>
      <c r="G55" s="193"/>
      <c r="H55" s="193"/>
      <c r="I55" s="193"/>
      <c r="J55" s="193"/>
      <c r="K55" s="193"/>
      <c r="L55" s="193"/>
      <c r="M55" s="193"/>
      <c r="N55" s="87"/>
      <c r="O55" s="87"/>
      <c r="P55" s="84"/>
      <c r="Q55" s="84"/>
      <c r="R55" s="84"/>
      <c r="S55" s="84"/>
      <c r="T55" s="84"/>
    </row>
    <row r="56" spans="1:20" ht="12.75">
      <c r="A56" s="83" t="s">
        <v>2</v>
      </c>
      <c r="B56" s="84"/>
      <c r="C56" s="84"/>
      <c r="D56" s="84"/>
      <c r="E56" s="84"/>
      <c r="F56" s="84"/>
      <c r="G56" s="193"/>
      <c r="H56" s="193"/>
      <c r="I56" s="193"/>
      <c r="J56" s="193"/>
      <c r="K56" s="193"/>
      <c r="L56" s="193"/>
      <c r="M56" s="193"/>
      <c r="N56" s="87"/>
      <c r="O56" s="87"/>
      <c r="P56" s="84"/>
      <c r="Q56" s="84"/>
      <c r="R56" s="84"/>
      <c r="S56" s="84"/>
      <c r="T56" s="84"/>
    </row>
    <row r="57" spans="12:17" ht="12.75">
      <c r="L57"/>
      <c r="N57"/>
      <c r="O57"/>
      <c r="Q57" s="34"/>
    </row>
    <row r="58" spans="12:17" ht="12.75">
      <c r="L58"/>
      <c r="M58"/>
      <c r="N58"/>
      <c r="O58"/>
      <c r="Q58" s="34"/>
    </row>
    <row r="59" spans="12:17" ht="12.75">
      <c r="L59"/>
      <c r="M59"/>
      <c r="N59"/>
      <c r="O59"/>
      <c r="Q59" s="34"/>
    </row>
    <row r="60" spans="12:17" ht="12.75">
      <c r="L60"/>
      <c r="M60"/>
      <c r="N60"/>
      <c r="O60"/>
      <c r="Q60" s="34"/>
    </row>
    <row r="61" spans="12:17" ht="12.75">
      <c r="L61"/>
      <c r="M61"/>
      <c r="N61"/>
      <c r="O61"/>
      <c r="Q61" s="34"/>
    </row>
    <row r="62" spans="12:17" ht="12.75">
      <c r="L62"/>
      <c r="N62"/>
      <c r="O62"/>
      <c r="Q62" s="34"/>
    </row>
    <row r="64" spans="12:17" ht="12.75">
      <c r="L64"/>
      <c r="N64"/>
      <c r="O64"/>
      <c r="Q64" s="34"/>
    </row>
    <row r="65" spans="12:17" ht="12.75">
      <c r="L65"/>
      <c r="N65"/>
      <c r="O65"/>
      <c r="Q65" s="34"/>
    </row>
    <row r="66" spans="12:17" ht="12.75">
      <c r="L66"/>
      <c r="N66"/>
      <c r="O66"/>
      <c r="Q66" s="34"/>
    </row>
    <row r="71" ht="12.75">
      <c r="K71"/>
    </row>
    <row r="72" ht="12.75">
      <c r="K72"/>
    </row>
    <row r="73" spans="11:17" ht="12.75">
      <c r="K73"/>
      <c r="L73"/>
      <c r="M73"/>
      <c r="N73"/>
      <c r="O73"/>
      <c r="Q73" s="34"/>
    </row>
    <row r="74" spans="11:17" ht="12.75">
      <c r="K74"/>
      <c r="M74"/>
      <c r="N74"/>
      <c r="O74"/>
      <c r="P74" s="34"/>
      <c r="Q74" s="34"/>
    </row>
    <row r="75" spans="11:17" ht="12.75">
      <c r="K75"/>
      <c r="M75"/>
      <c r="N75"/>
      <c r="O75"/>
      <c r="P75" s="34"/>
      <c r="Q75" s="34"/>
    </row>
    <row r="76" spans="11:17" ht="12.75">
      <c r="K76"/>
      <c r="M76"/>
      <c r="N76"/>
      <c r="O76"/>
      <c r="P76" s="34"/>
      <c r="Q76" s="34"/>
    </row>
    <row r="77" spans="11:17" ht="12.75">
      <c r="K77"/>
      <c r="M77"/>
      <c r="N77"/>
      <c r="O77"/>
      <c r="P77" s="34"/>
      <c r="Q77" s="34"/>
    </row>
    <row r="78" spans="11:17" ht="12.75">
      <c r="K78"/>
      <c r="M78"/>
      <c r="N78"/>
      <c r="O78"/>
      <c r="P78" s="34"/>
      <c r="Q78" s="34"/>
    </row>
    <row r="79" spans="11:17" ht="12.75">
      <c r="K79"/>
      <c r="M79"/>
      <c r="N79"/>
      <c r="O79"/>
      <c r="P79" s="34"/>
      <c r="Q79" s="34"/>
    </row>
    <row r="80" ht="12.75">
      <c r="Q80" s="34"/>
    </row>
    <row r="81" ht="12.75">
      <c r="Q81" s="34"/>
    </row>
    <row r="82" ht="12.75">
      <c r="Q82" s="34"/>
    </row>
    <row r="83" ht="12.75">
      <c r="Q83" s="34"/>
    </row>
    <row r="84" ht="12.75">
      <c r="Q84" s="34"/>
    </row>
    <row r="85" ht="12.75">
      <c r="Q85" s="34"/>
    </row>
    <row r="86" ht="12.75">
      <c r="Q86" s="34"/>
    </row>
    <row r="87" ht="12.75">
      <c r="Q87" s="34"/>
    </row>
    <row r="88" ht="12.75">
      <c r="Q88" s="34"/>
    </row>
    <row r="89" ht="12.75">
      <c r="Q89" s="34"/>
    </row>
    <row r="90" spans="11:17" ht="12.75">
      <c r="K90"/>
      <c r="L90"/>
      <c r="M90"/>
      <c r="N90"/>
      <c r="O90"/>
      <c r="P90" s="34"/>
      <c r="Q90" s="34"/>
    </row>
    <row r="91" spans="11:17" ht="12.75">
      <c r="K91"/>
      <c r="L91"/>
      <c r="M91"/>
      <c r="N91"/>
      <c r="O91"/>
      <c r="P91" s="34"/>
      <c r="Q91" s="34"/>
    </row>
    <row r="92" spans="11:17" ht="12.75">
      <c r="K92"/>
      <c r="L92"/>
      <c r="M92"/>
      <c r="N92"/>
      <c r="O92"/>
      <c r="P92" s="34"/>
      <c r="Q92" s="34"/>
    </row>
    <row r="93" spans="11:17" ht="12.75">
      <c r="K93"/>
      <c r="L93"/>
      <c r="M93"/>
      <c r="N93"/>
      <c r="O93"/>
      <c r="P93" s="34"/>
      <c r="Q93" s="34"/>
    </row>
    <row r="94" spans="11:17" ht="12.75">
      <c r="K94"/>
      <c r="L94"/>
      <c r="M94"/>
      <c r="N94"/>
      <c r="O94"/>
      <c r="P94" s="34"/>
      <c r="Q94" s="34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0"/>
  <dimension ref="A1:P61"/>
  <sheetViews>
    <sheetView zoomScale="75" zoomScaleNormal="75" workbookViewId="0" topLeftCell="A37">
      <selection activeCell="H58" sqref="H58"/>
    </sheetView>
  </sheetViews>
  <sheetFormatPr defaultColWidth="9.140625" defaultRowHeight="12.75"/>
  <cols>
    <col min="1" max="1" width="49.57421875" style="0" bestFit="1" customWidth="1"/>
    <col min="2" max="6" width="8.7109375" style="0" customWidth="1"/>
    <col min="7" max="13" width="8.7109375" style="34" customWidth="1"/>
    <col min="14" max="15" width="8.7109375" style="0" customWidth="1"/>
    <col min="16" max="16" width="4.00390625" style="0" customWidth="1"/>
  </cols>
  <sheetData>
    <row r="1" spans="1:16" ht="12.75">
      <c r="A1" s="85" t="s">
        <v>305</v>
      </c>
      <c r="B1" s="85" t="s">
        <v>124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4"/>
      <c r="O1" s="84"/>
      <c r="P1" s="84"/>
    </row>
    <row r="2" spans="1:16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4"/>
      <c r="P2" s="84"/>
    </row>
    <row r="3" spans="1:16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69">
        <v>2002</v>
      </c>
      <c r="J3" s="69">
        <v>2003</v>
      </c>
      <c r="K3" s="69">
        <v>2004</v>
      </c>
      <c r="L3" s="69">
        <v>2005</v>
      </c>
      <c r="M3" s="69">
        <v>2006</v>
      </c>
      <c r="N3" s="69">
        <v>2007</v>
      </c>
      <c r="O3" s="75">
        <v>2008</v>
      </c>
      <c r="P3" s="84"/>
    </row>
    <row r="4" spans="1:16" ht="12.75">
      <c r="A4" s="188" t="s">
        <v>18</v>
      </c>
      <c r="B4" s="131">
        <v>145.3238081257865</v>
      </c>
      <c r="C4" s="147">
        <v>142.49095816464447</v>
      </c>
      <c r="D4" s="147">
        <v>140.44599603482516</v>
      </c>
      <c r="E4" s="147">
        <v>124.44387704511655</v>
      </c>
      <c r="F4" s="147">
        <v>119.33182861059035</v>
      </c>
      <c r="G4" s="147">
        <v>117.25976446034618</v>
      </c>
      <c r="H4" s="147">
        <v>121.57572858608718</v>
      </c>
      <c r="I4" s="147">
        <v>120.66146554412458</v>
      </c>
      <c r="J4" s="147">
        <v>122.75704714954101</v>
      </c>
      <c r="K4" s="147">
        <v>138.24689903328712</v>
      </c>
      <c r="L4" s="147">
        <v>141.65724278209632</v>
      </c>
      <c r="M4" s="147">
        <v>135.19539937618728</v>
      </c>
      <c r="N4" s="147">
        <v>136.9709764457083</v>
      </c>
      <c r="O4" s="260">
        <v>136.41467697941127</v>
      </c>
      <c r="P4" s="84"/>
    </row>
    <row r="5" spans="1:16" ht="12.75">
      <c r="A5" s="117"/>
      <c r="B5" s="72"/>
      <c r="C5" s="118"/>
      <c r="D5" s="118"/>
      <c r="E5" s="118"/>
      <c r="F5" s="118"/>
      <c r="G5" s="121"/>
      <c r="H5" s="121"/>
      <c r="I5" s="121"/>
      <c r="J5" s="121"/>
      <c r="K5" s="121"/>
      <c r="L5" s="121"/>
      <c r="M5" s="121"/>
      <c r="N5" s="132"/>
      <c r="O5" s="135"/>
      <c r="P5" s="84"/>
    </row>
    <row r="6" spans="1:16" ht="12.75">
      <c r="A6" s="122" t="s">
        <v>19</v>
      </c>
      <c r="B6" s="72">
        <v>353.8888888888864</v>
      </c>
      <c r="C6" s="118">
        <v>345.57347042951653</v>
      </c>
      <c r="D6" s="118">
        <v>341.45515966147343</v>
      </c>
      <c r="E6" s="118">
        <v>302.1910533910517</v>
      </c>
      <c r="F6" s="118">
        <v>293.5536130536112</v>
      </c>
      <c r="G6" s="118">
        <v>288.63151380121104</v>
      </c>
      <c r="H6" s="118">
        <v>283.9569968276325</v>
      </c>
      <c r="I6" s="118">
        <v>288.15694597285164</v>
      </c>
      <c r="J6" s="118">
        <v>279.17622950819396</v>
      </c>
      <c r="K6" s="118">
        <v>281.92673029925373</v>
      </c>
      <c r="L6" s="118">
        <v>272.43556600078057</v>
      </c>
      <c r="M6" s="118">
        <v>241.6635167992918</v>
      </c>
      <c r="N6" s="132">
        <v>249.31478270919865</v>
      </c>
      <c r="O6" s="260">
        <v>255.63554522148536</v>
      </c>
      <c r="P6" s="84"/>
    </row>
    <row r="7" spans="1:16" ht="12.75">
      <c r="A7" s="123" t="s">
        <v>20</v>
      </c>
      <c r="B7" s="72">
        <v>451.1416309012875</v>
      </c>
      <c r="C7" s="118">
        <v>432.7652777777773</v>
      </c>
      <c r="D7" s="118">
        <v>468.83977110157343</v>
      </c>
      <c r="E7" s="118">
        <v>484.0237037037033</v>
      </c>
      <c r="F7" s="118">
        <v>460.52777777777766</v>
      </c>
      <c r="G7" s="118">
        <v>466.13888888888874</v>
      </c>
      <c r="H7" s="118">
        <v>422.9858490566036</v>
      </c>
      <c r="I7" s="118">
        <v>524.8575380359612</v>
      </c>
      <c r="J7" s="118">
        <v>521.2008733624451</v>
      </c>
      <c r="K7" s="118">
        <v>489.02852852852817</v>
      </c>
      <c r="L7" s="118">
        <v>494.48039215686254</v>
      </c>
      <c r="M7" s="118">
        <v>490.9491525423728</v>
      </c>
      <c r="N7" s="132">
        <v>501.79296066252556</v>
      </c>
      <c r="O7" s="260">
        <v>557.1005291005292</v>
      </c>
      <c r="P7" s="84"/>
    </row>
    <row r="8" spans="1:16" ht="12.75">
      <c r="A8" s="123" t="s">
        <v>21</v>
      </c>
      <c r="B8" s="72">
        <v>192.5038759689922</v>
      </c>
      <c r="C8" s="118">
        <v>159.50387596899225</v>
      </c>
      <c r="D8" s="118">
        <v>203.375</v>
      </c>
      <c r="E8" s="118">
        <v>166.41666666666666</v>
      </c>
      <c r="F8" s="118">
        <v>175.08695652173915</v>
      </c>
      <c r="G8" s="118">
        <v>135.46118721461187</v>
      </c>
      <c r="H8" s="118">
        <v>135.11111111111111</v>
      </c>
      <c r="I8" s="118">
        <v>144.37681159420293</v>
      </c>
      <c r="J8" s="118">
        <v>182.79116465863459</v>
      </c>
      <c r="K8" s="118">
        <v>160.3333333333334</v>
      </c>
      <c r="L8" s="118">
        <v>173.47222222222223</v>
      </c>
      <c r="M8" s="118">
        <v>176.92592592592595</v>
      </c>
      <c r="N8" s="132">
        <v>161.13541666666666</v>
      </c>
      <c r="O8" s="260">
        <v>143.995238095238</v>
      </c>
      <c r="P8" s="84"/>
    </row>
    <row r="9" spans="1:16" ht="12.75">
      <c r="A9" s="123" t="s">
        <v>22</v>
      </c>
      <c r="B9" s="72">
        <v>317.8888888888889</v>
      </c>
      <c r="C9" s="118">
        <v>332.40813648293926</v>
      </c>
      <c r="D9" s="118">
        <v>314.2656449553</v>
      </c>
      <c r="E9" s="118">
        <v>304.15486725663743</v>
      </c>
      <c r="F9" s="118">
        <v>301.81519861830753</v>
      </c>
      <c r="G9" s="118">
        <v>302.51100628930845</v>
      </c>
      <c r="H9" s="118">
        <v>305.9871794871795</v>
      </c>
      <c r="I9" s="118">
        <v>276.68995633187797</v>
      </c>
      <c r="J9" s="118">
        <v>271.6556016597512</v>
      </c>
      <c r="K9" s="118">
        <v>324.87407407407403</v>
      </c>
      <c r="L9" s="118">
        <v>283.0548523206753</v>
      </c>
      <c r="M9" s="118">
        <v>299.83094098883595</v>
      </c>
      <c r="N9" s="132">
        <v>310.2817294281729</v>
      </c>
      <c r="O9" s="260">
        <v>328.68464052287607</v>
      </c>
      <c r="P9" s="84"/>
    </row>
    <row r="10" spans="1:16" ht="12.75">
      <c r="A10" s="123" t="s">
        <v>23</v>
      </c>
      <c r="B10" s="72">
        <v>71.11555555555552</v>
      </c>
      <c r="C10" s="118">
        <v>71.37260825780464</v>
      </c>
      <c r="D10" s="118">
        <v>73.54949494949493</v>
      </c>
      <c r="E10" s="118">
        <v>65.39763113367172</v>
      </c>
      <c r="F10" s="118">
        <v>58.5191919191919</v>
      </c>
      <c r="G10" s="118">
        <v>58.89143192488262</v>
      </c>
      <c r="H10" s="118">
        <v>65.71675774134793</v>
      </c>
      <c r="I10" s="118">
        <v>72.65736040609141</v>
      </c>
      <c r="J10" s="118">
        <v>72.08235294117648</v>
      </c>
      <c r="K10" s="118">
        <v>72.0999441652708</v>
      </c>
      <c r="L10" s="118">
        <v>73.08591065292094</v>
      </c>
      <c r="M10" s="118">
        <v>67.94433333333336</v>
      </c>
      <c r="N10" s="132">
        <v>68.57521537442015</v>
      </c>
      <c r="O10" s="260">
        <v>70.17547568710363</v>
      </c>
      <c r="P10" s="84"/>
    </row>
    <row r="11" spans="1:16" ht="12.75">
      <c r="A11" s="123" t="s">
        <v>60</v>
      </c>
      <c r="B11" s="72">
        <v>749.4978165938859</v>
      </c>
      <c r="C11" s="118">
        <v>744.1875881523264</v>
      </c>
      <c r="D11" s="118">
        <v>765.5348731884056</v>
      </c>
      <c r="E11" s="118">
        <v>693.4969053934553</v>
      </c>
      <c r="F11" s="118">
        <v>716.2116755793211</v>
      </c>
      <c r="G11" s="118">
        <v>770.3940490550858</v>
      </c>
      <c r="H11" s="118">
        <v>702.2552954292086</v>
      </c>
      <c r="I11" s="118">
        <v>708.7337297654458</v>
      </c>
      <c r="J11" s="118">
        <v>678.8616519174046</v>
      </c>
      <c r="K11" s="118">
        <v>690.3707136237283</v>
      </c>
      <c r="L11" s="118">
        <v>695.3524904214553</v>
      </c>
      <c r="M11" s="118">
        <v>678.0948651000859</v>
      </c>
      <c r="N11" s="132">
        <v>745.7900302114786</v>
      </c>
      <c r="O11" s="260">
        <v>747.1886704119831</v>
      </c>
      <c r="P11" s="84"/>
    </row>
    <row r="12" spans="1:16" ht="12.75">
      <c r="A12" s="123" t="s">
        <v>25</v>
      </c>
      <c r="B12" s="72">
        <v>114.58384837247621</v>
      </c>
      <c r="C12" s="118">
        <v>94.33287482806053</v>
      </c>
      <c r="D12" s="118">
        <v>105.36228387615606</v>
      </c>
      <c r="E12" s="118">
        <v>98.82259182259172</v>
      </c>
      <c r="F12" s="118">
        <v>94.69845288326283</v>
      </c>
      <c r="G12" s="118">
        <v>98.09829721362212</v>
      </c>
      <c r="H12" s="118">
        <v>102.3528614049361</v>
      </c>
      <c r="I12" s="118">
        <v>97.92309523809514</v>
      </c>
      <c r="J12" s="118">
        <v>96.9970553592462</v>
      </c>
      <c r="K12" s="118">
        <v>106.0977802238123</v>
      </c>
      <c r="L12" s="118">
        <v>99.49402880224807</v>
      </c>
      <c r="M12" s="118">
        <v>93.58421317244863</v>
      </c>
      <c r="N12" s="132">
        <v>87.5722729715207</v>
      </c>
      <c r="O12" s="260">
        <v>83.86415827592306</v>
      </c>
      <c r="P12" s="84"/>
    </row>
    <row r="13" spans="1:16" ht="12.75">
      <c r="A13" s="123" t="s">
        <v>26</v>
      </c>
      <c r="B13" s="72" t="s">
        <v>125</v>
      </c>
      <c r="C13" s="118" t="s">
        <v>125</v>
      </c>
      <c r="D13" s="118" t="s">
        <v>125</v>
      </c>
      <c r="E13" s="118" t="s">
        <v>125</v>
      </c>
      <c r="F13" s="124" t="s">
        <v>85</v>
      </c>
      <c r="G13" s="118" t="s">
        <v>125</v>
      </c>
      <c r="H13" s="124" t="s">
        <v>85</v>
      </c>
      <c r="I13" s="118" t="s">
        <v>125</v>
      </c>
      <c r="J13" s="118" t="s">
        <v>125</v>
      </c>
      <c r="K13" s="118" t="s">
        <v>125</v>
      </c>
      <c r="L13" s="118" t="s">
        <v>125</v>
      </c>
      <c r="M13" s="118" t="s">
        <v>125</v>
      </c>
      <c r="N13" s="118" t="s">
        <v>125</v>
      </c>
      <c r="O13" s="261" t="s">
        <v>125</v>
      </c>
      <c r="P13" s="84"/>
    </row>
    <row r="14" spans="1:16" ht="12.75">
      <c r="A14" s="123" t="s">
        <v>27</v>
      </c>
      <c r="B14" s="72">
        <v>349.33061550759487</v>
      </c>
      <c r="C14" s="118">
        <v>338.59399837794143</v>
      </c>
      <c r="D14" s="118">
        <v>325.11177446102874</v>
      </c>
      <c r="E14" s="118">
        <v>277.71042120551755</v>
      </c>
      <c r="F14" s="118">
        <v>294.90292397660767</v>
      </c>
      <c r="G14" s="118">
        <v>263.78448844884326</v>
      </c>
      <c r="H14" s="118">
        <v>274.039367537915</v>
      </c>
      <c r="I14" s="118">
        <v>275.05732836027175</v>
      </c>
      <c r="J14" s="118">
        <v>288.67598684210554</v>
      </c>
      <c r="K14" s="118">
        <v>318.31222364855336</v>
      </c>
      <c r="L14" s="118">
        <v>332.180980106745</v>
      </c>
      <c r="M14" s="118">
        <v>290.0851063829778</v>
      </c>
      <c r="N14" s="132">
        <v>310.32309299895354</v>
      </c>
      <c r="O14" s="260">
        <v>317.6584988962459</v>
      </c>
      <c r="P14" s="84"/>
    </row>
    <row r="15" spans="1:16" ht="12.75">
      <c r="A15" s="123" t="s">
        <v>28</v>
      </c>
      <c r="B15" s="72">
        <v>398.57561728395024</v>
      </c>
      <c r="C15" s="118">
        <v>326.28867623604464</v>
      </c>
      <c r="D15" s="118">
        <v>302.1748878923769</v>
      </c>
      <c r="E15" s="118">
        <v>306.2424242424245</v>
      </c>
      <c r="F15" s="118">
        <v>308.3657219973009</v>
      </c>
      <c r="G15" s="118">
        <v>297.36180904522627</v>
      </c>
      <c r="H15" s="118">
        <v>309.27952167414077</v>
      </c>
      <c r="I15" s="118">
        <v>283.4107424960507</v>
      </c>
      <c r="J15" s="118">
        <v>280.7690179806364</v>
      </c>
      <c r="K15" s="118">
        <v>273.34876543209896</v>
      </c>
      <c r="L15" s="118">
        <v>239.53535353535364</v>
      </c>
      <c r="M15" s="118">
        <v>258.1162790697674</v>
      </c>
      <c r="N15" s="132">
        <v>291.92467043314525</v>
      </c>
      <c r="O15" s="260">
        <v>337.8962962962964</v>
      </c>
      <c r="P15" s="84"/>
    </row>
    <row r="16" spans="1:16" ht="12.75">
      <c r="A16" s="122"/>
      <c r="B16" s="72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32"/>
      <c r="O16" s="135"/>
      <c r="P16" s="84"/>
    </row>
    <row r="17" spans="1:16" ht="12.75">
      <c r="A17" s="122" t="s">
        <v>29</v>
      </c>
      <c r="B17" s="72">
        <v>78.23022725702853</v>
      </c>
      <c r="C17" s="118">
        <v>72.98238502002863</v>
      </c>
      <c r="D17" s="118">
        <v>68.12215995153026</v>
      </c>
      <c r="E17" s="118">
        <v>64.15426467094373</v>
      </c>
      <c r="F17" s="118">
        <v>58.38279261048409</v>
      </c>
      <c r="G17" s="118">
        <v>54.7487661731363</v>
      </c>
      <c r="H17" s="118">
        <v>61.239711870997276</v>
      </c>
      <c r="I17" s="118">
        <v>59.70490772587782</v>
      </c>
      <c r="J17" s="118">
        <v>64.21343581278576</v>
      </c>
      <c r="K17" s="118">
        <v>74.21155462615593</v>
      </c>
      <c r="L17" s="118">
        <v>74.92356365477143</v>
      </c>
      <c r="M17" s="118">
        <v>73.51980198019851</v>
      </c>
      <c r="N17" s="132">
        <v>72.42369696370305</v>
      </c>
      <c r="O17" s="260">
        <v>70.19485878572641</v>
      </c>
      <c r="P17" s="84"/>
    </row>
    <row r="18" spans="1:16" ht="12.75">
      <c r="A18" s="123" t="s">
        <v>30</v>
      </c>
      <c r="B18" s="72">
        <v>91.02514367816093</v>
      </c>
      <c r="C18" s="118">
        <v>99.8802889576882</v>
      </c>
      <c r="D18" s="118">
        <v>91.2830957230142</v>
      </c>
      <c r="E18" s="118">
        <v>88.28465759961803</v>
      </c>
      <c r="F18" s="118">
        <v>88.68956101659312</v>
      </c>
      <c r="G18" s="118">
        <v>89.07878787878781</v>
      </c>
      <c r="H18" s="118">
        <v>80.99754420432224</v>
      </c>
      <c r="I18" s="118">
        <v>77.39309321462304</v>
      </c>
      <c r="J18" s="118">
        <v>86.19592668024457</v>
      </c>
      <c r="K18" s="118">
        <v>113.8079834824502</v>
      </c>
      <c r="L18" s="118">
        <v>108.67961411525765</v>
      </c>
      <c r="M18" s="118">
        <v>108.00684931506845</v>
      </c>
      <c r="N18" s="132">
        <v>86.24886251236391</v>
      </c>
      <c r="O18" s="260">
        <v>92.33377483443701</v>
      </c>
      <c r="P18" s="84"/>
    </row>
    <row r="19" spans="1:16" ht="12.75">
      <c r="A19" s="123" t="s">
        <v>31</v>
      </c>
      <c r="B19" s="72">
        <v>32.701885057471266</v>
      </c>
      <c r="C19" s="118">
        <v>28.641874600127956</v>
      </c>
      <c r="D19" s="118">
        <v>25.932015107753827</v>
      </c>
      <c r="E19" s="118">
        <v>24.36601681957186</v>
      </c>
      <c r="F19" s="118">
        <v>23.06158032095063</v>
      </c>
      <c r="G19" s="118">
        <v>22.844070512820505</v>
      </c>
      <c r="H19" s="118">
        <v>25.523641231593047</v>
      </c>
      <c r="I19" s="118">
        <v>25.822200019031317</v>
      </c>
      <c r="J19" s="118">
        <v>27.69061471158617</v>
      </c>
      <c r="K19" s="118">
        <v>34.42483242898182</v>
      </c>
      <c r="L19" s="118">
        <v>35.86104465709731</v>
      </c>
      <c r="M19" s="118">
        <v>34.32227823472183</v>
      </c>
      <c r="N19" s="132">
        <v>36.66173956762189</v>
      </c>
      <c r="O19" s="260">
        <v>34.26590451995341</v>
      </c>
      <c r="P19" s="84"/>
    </row>
    <row r="20" spans="1:16" ht="12.75">
      <c r="A20" s="123" t="s">
        <v>32</v>
      </c>
      <c r="B20" s="72">
        <v>94.95245922366954</v>
      </c>
      <c r="C20" s="118">
        <v>93.00539269911542</v>
      </c>
      <c r="D20" s="118">
        <v>91.65516129032245</v>
      </c>
      <c r="E20" s="118">
        <v>89.2757392044243</v>
      </c>
      <c r="F20" s="118">
        <v>81.67264526956119</v>
      </c>
      <c r="G20" s="118">
        <v>77.64998902786884</v>
      </c>
      <c r="H20" s="118">
        <v>84.50631194574822</v>
      </c>
      <c r="I20" s="118">
        <v>83.64564869969486</v>
      </c>
      <c r="J20" s="118">
        <v>89.72717013888905</v>
      </c>
      <c r="K20" s="118">
        <v>99.50602468413118</v>
      </c>
      <c r="L20" s="118">
        <v>101.88178438661667</v>
      </c>
      <c r="M20" s="118">
        <v>93.30226876090708</v>
      </c>
      <c r="N20" s="132">
        <v>94.89577089577081</v>
      </c>
      <c r="O20" s="260">
        <v>88.05341246290786</v>
      </c>
      <c r="P20" s="84"/>
    </row>
    <row r="21" spans="1:16" ht="12.75">
      <c r="A21" s="123" t="s">
        <v>33</v>
      </c>
      <c r="B21" s="72">
        <v>64.75387596899226</v>
      </c>
      <c r="C21" s="118">
        <v>63.919786096256686</v>
      </c>
      <c r="D21" s="118">
        <v>61.705284552845534</v>
      </c>
      <c r="E21" s="118">
        <v>61.38502673796791</v>
      </c>
      <c r="F21" s="118">
        <v>56.67097701149425</v>
      </c>
      <c r="G21" s="118">
        <v>57.57850241545895</v>
      </c>
      <c r="H21" s="118">
        <v>69.36879432624112</v>
      </c>
      <c r="I21" s="118">
        <v>75.41115434500648</v>
      </c>
      <c r="J21" s="118">
        <v>69.09943502824856</v>
      </c>
      <c r="K21" s="118">
        <v>71.52397660818714</v>
      </c>
      <c r="L21" s="118">
        <v>68.29614873837983</v>
      </c>
      <c r="M21" s="118">
        <v>68.10909090909092</v>
      </c>
      <c r="N21" s="132">
        <v>57.55333333333333</v>
      </c>
      <c r="O21" s="260">
        <v>69.86699507389163</v>
      </c>
      <c r="P21" s="84"/>
    </row>
    <row r="22" spans="1:16" ht="12.75">
      <c r="A22" s="123" t="s">
        <v>34</v>
      </c>
      <c r="B22" s="72">
        <v>108.09150326797385</v>
      </c>
      <c r="C22" s="118">
        <v>107.22535211267606</v>
      </c>
      <c r="D22" s="118">
        <v>118.07186544342505</v>
      </c>
      <c r="E22" s="118">
        <v>108.21417797888387</v>
      </c>
      <c r="F22" s="118">
        <v>86.67120181405895</v>
      </c>
      <c r="G22" s="118">
        <v>83.32261904761904</v>
      </c>
      <c r="H22" s="118">
        <v>96.57711442786066</v>
      </c>
      <c r="I22" s="118">
        <v>91.00925925925924</v>
      </c>
      <c r="J22" s="118">
        <v>112.10846560846562</v>
      </c>
      <c r="K22" s="118">
        <v>117.64942528735637</v>
      </c>
      <c r="L22" s="118">
        <v>108.41300366300366</v>
      </c>
      <c r="M22" s="118">
        <v>115.91638029782357</v>
      </c>
      <c r="N22" s="132">
        <v>114.04022988505741</v>
      </c>
      <c r="O22" s="260">
        <v>98.83651804670912</v>
      </c>
      <c r="P22" s="84"/>
    </row>
    <row r="23" spans="1:16" ht="12.75">
      <c r="A23" s="123" t="s">
        <v>35</v>
      </c>
      <c r="B23" s="72">
        <v>85.63244256915144</v>
      </c>
      <c r="C23" s="118">
        <v>72.5027700831025</v>
      </c>
      <c r="D23" s="118">
        <v>68.18467078189302</v>
      </c>
      <c r="E23" s="118">
        <v>74.88689655172416</v>
      </c>
      <c r="F23" s="118">
        <v>67.81188508461236</v>
      </c>
      <c r="G23" s="118">
        <v>65.2931286549708</v>
      </c>
      <c r="H23" s="118">
        <v>80.14430297094351</v>
      </c>
      <c r="I23" s="118">
        <v>73.26390168970815</v>
      </c>
      <c r="J23" s="118">
        <v>64.61948890761022</v>
      </c>
      <c r="K23" s="118">
        <v>78.47827436374921</v>
      </c>
      <c r="L23" s="118">
        <v>70.25925925925928</v>
      </c>
      <c r="M23" s="118">
        <v>69.21637426900588</v>
      </c>
      <c r="N23" s="132">
        <v>66.23662884927067</v>
      </c>
      <c r="O23" s="260">
        <v>67.93280839895016</v>
      </c>
      <c r="P23" s="84"/>
    </row>
    <row r="24" spans="1:16" ht="12.75">
      <c r="A24" s="122"/>
      <c r="B24" s="72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32"/>
      <c r="O24" s="135"/>
      <c r="P24" s="84"/>
    </row>
    <row r="25" spans="1:16" ht="12.75">
      <c r="A25" s="122" t="s">
        <v>212</v>
      </c>
      <c r="B25" s="72">
        <v>124.75805047867706</v>
      </c>
      <c r="C25" s="118">
        <v>137.89583333333337</v>
      </c>
      <c r="D25" s="118">
        <v>128.58762605614606</v>
      </c>
      <c r="E25" s="118">
        <v>126.09922130118069</v>
      </c>
      <c r="F25" s="118">
        <v>108.39004487964102</v>
      </c>
      <c r="G25" s="118">
        <v>104.46438911407071</v>
      </c>
      <c r="H25" s="118">
        <v>134.3844592100409</v>
      </c>
      <c r="I25" s="118">
        <v>112.53031057963811</v>
      </c>
      <c r="J25" s="118">
        <v>114.91099720410092</v>
      </c>
      <c r="K25" s="118">
        <v>129.23303834808263</v>
      </c>
      <c r="L25" s="118">
        <v>124.13878136200725</v>
      </c>
      <c r="M25" s="118">
        <v>127.24157570004758</v>
      </c>
      <c r="N25" s="132">
        <v>115.73136135616684</v>
      </c>
      <c r="O25" s="260">
        <v>106.48959454610699</v>
      </c>
      <c r="P25" s="84"/>
    </row>
    <row r="26" spans="1:16" ht="12.75">
      <c r="A26" s="123" t="s">
        <v>36</v>
      </c>
      <c r="B26" s="72">
        <v>133.23239436619724</v>
      </c>
      <c r="C26" s="118">
        <v>190.94122383252812</v>
      </c>
      <c r="D26" s="118">
        <v>144.63069544364512</v>
      </c>
      <c r="E26" s="118">
        <v>163.30474198047423</v>
      </c>
      <c r="F26" s="118">
        <v>128.10627177700346</v>
      </c>
      <c r="G26" s="118">
        <v>127.69994058229358</v>
      </c>
      <c r="H26" s="118">
        <v>186.1987716359575</v>
      </c>
      <c r="I26" s="118">
        <v>137.16256410256412</v>
      </c>
      <c r="J26" s="118">
        <v>144.61606677099627</v>
      </c>
      <c r="K26" s="118">
        <v>178.54683785068937</v>
      </c>
      <c r="L26" s="118">
        <v>158.53919035314377</v>
      </c>
      <c r="M26" s="118">
        <v>179.62707722385144</v>
      </c>
      <c r="N26" s="132">
        <v>159.9338709677418</v>
      </c>
      <c r="O26" s="260">
        <v>154.26877934272292</v>
      </c>
      <c r="P26" s="84"/>
    </row>
    <row r="27" spans="1:16" ht="12.75">
      <c r="A27" s="123" t="s">
        <v>37</v>
      </c>
      <c r="B27" s="125" t="s">
        <v>85</v>
      </c>
      <c r="C27" s="118" t="s">
        <v>125</v>
      </c>
      <c r="D27" s="118" t="s">
        <v>125</v>
      </c>
      <c r="E27" s="118" t="s">
        <v>125</v>
      </c>
      <c r="F27" s="118" t="s">
        <v>125</v>
      </c>
      <c r="G27" s="124" t="s">
        <v>85</v>
      </c>
      <c r="H27" s="118" t="s">
        <v>125</v>
      </c>
      <c r="I27" s="118" t="s">
        <v>125</v>
      </c>
      <c r="J27" s="118" t="s">
        <v>125</v>
      </c>
      <c r="K27" s="118" t="s">
        <v>125</v>
      </c>
      <c r="L27" s="118" t="s">
        <v>125</v>
      </c>
      <c r="M27" s="118" t="s">
        <v>125</v>
      </c>
      <c r="N27" s="124" t="s">
        <v>85</v>
      </c>
      <c r="O27" s="126" t="s">
        <v>85</v>
      </c>
      <c r="P27" s="124"/>
    </row>
    <row r="28" spans="1:16" ht="12.75">
      <c r="A28" s="123" t="s">
        <v>61</v>
      </c>
      <c r="B28" s="72">
        <v>260.7095238095239</v>
      </c>
      <c r="C28" s="118">
        <v>274.82765151515173</v>
      </c>
      <c r="D28" s="118">
        <v>293.95942028985525</v>
      </c>
      <c r="E28" s="118">
        <v>276.9223985890653</v>
      </c>
      <c r="F28" s="118">
        <v>273.5345080763584</v>
      </c>
      <c r="G28" s="118">
        <v>265.2714285714288</v>
      </c>
      <c r="H28" s="118">
        <v>282.3264462809919</v>
      </c>
      <c r="I28" s="118">
        <v>263.5643044619424</v>
      </c>
      <c r="J28" s="118">
        <v>285.36351706036754</v>
      </c>
      <c r="K28" s="118">
        <v>304.39120370370347</v>
      </c>
      <c r="L28" s="118">
        <v>275.2691358024692</v>
      </c>
      <c r="M28" s="118">
        <v>254.01859229747694</v>
      </c>
      <c r="N28" s="132">
        <v>264.5103092783506</v>
      </c>
      <c r="O28" s="260">
        <v>252.67012089810027</v>
      </c>
      <c r="P28" s="84"/>
    </row>
    <row r="29" spans="1:16" ht="12.75">
      <c r="A29" s="123" t="s">
        <v>39</v>
      </c>
      <c r="B29" s="72">
        <v>81.33453237410072</v>
      </c>
      <c r="C29" s="118">
        <v>79.24133811230585</v>
      </c>
      <c r="D29" s="118">
        <v>76.248</v>
      </c>
      <c r="E29" s="118">
        <v>77.18209876543209</v>
      </c>
      <c r="F29" s="118">
        <v>71.25621890547262</v>
      </c>
      <c r="G29" s="118">
        <v>77.9858702633269</v>
      </c>
      <c r="H29" s="118">
        <v>90.27985074626868</v>
      </c>
      <c r="I29" s="118">
        <v>87.31738173817385</v>
      </c>
      <c r="J29" s="118">
        <v>87.019060283688</v>
      </c>
      <c r="K29" s="118">
        <v>85.64648816453243</v>
      </c>
      <c r="L29" s="118">
        <v>92.02544847726323</v>
      </c>
      <c r="M29" s="118">
        <v>88.82460973370065</v>
      </c>
      <c r="N29" s="132">
        <v>80.56815920398012</v>
      </c>
      <c r="O29" s="260">
        <v>68.29821958456975</v>
      </c>
      <c r="P29" s="84"/>
    </row>
    <row r="30" spans="1:16" ht="12.75">
      <c r="A30" s="123" t="s">
        <v>40</v>
      </c>
      <c r="B30" s="72" t="s">
        <v>125</v>
      </c>
      <c r="C30" s="118" t="s">
        <v>125</v>
      </c>
      <c r="D30" s="118">
        <v>14.333333333333334</v>
      </c>
      <c r="E30" s="118">
        <v>29.75</v>
      </c>
      <c r="F30" s="118">
        <v>21.25</v>
      </c>
      <c r="G30" s="118">
        <v>26.46153846153846</v>
      </c>
      <c r="H30" s="118">
        <v>33.3125</v>
      </c>
      <c r="I30" s="118">
        <v>21.533333333333335</v>
      </c>
      <c r="J30" s="118">
        <v>19.08695652173913</v>
      </c>
      <c r="K30" s="118">
        <v>28.566666666666666</v>
      </c>
      <c r="L30" s="118">
        <v>31.09090909090909</v>
      </c>
      <c r="M30" s="118">
        <v>19.666666666666668</v>
      </c>
      <c r="N30" s="132">
        <v>24.133333333333333</v>
      </c>
      <c r="O30" s="260">
        <v>16.454545454545453</v>
      </c>
      <c r="P30" s="84"/>
    </row>
    <row r="31" spans="1:16" ht="12.75">
      <c r="A31" s="123" t="s">
        <v>41</v>
      </c>
      <c r="B31" s="72">
        <v>39.70434782608696</v>
      </c>
      <c r="C31" s="118">
        <v>33.03381642512077</v>
      </c>
      <c r="D31" s="118">
        <v>31.965408805031448</v>
      </c>
      <c r="E31" s="118">
        <v>35.80392156862745</v>
      </c>
      <c r="F31" s="118">
        <v>30.004807692307686</v>
      </c>
      <c r="G31" s="118">
        <v>28.878930817610065</v>
      </c>
      <c r="H31" s="118">
        <v>34.62935928629359</v>
      </c>
      <c r="I31" s="118">
        <v>34.30977130977131</v>
      </c>
      <c r="J31" s="118">
        <v>33.10267229254571</v>
      </c>
      <c r="K31" s="118">
        <v>39.411924119241185</v>
      </c>
      <c r="L31" s="118">
        <v>37.49751243781095</v>
      </c>
      <c r="M31" s="118">
        <v>39.43518518518518</v>
      </c>
      <c r="N31" s="132">
        <v>42.517912772585674</v>
      </c>
      <c r="O31" s="260">
        <v>37.023462783171524</v>
      </c>
      <c r="P31" s="84"/>
    </row>
    <row r="32" spans="1:16" ht="12.75">
      <c r="A32" s="122"/>
      <c r="B32" s="72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32"/>
      <c r="O32" s="135"/>
      <c r="P32" s="84"/>
    </row>
    <row r="33" spans="1:16" ht="12.75">
      <c r="A33" s="122" t="s">
        <v>42</v>
      </c>
      <c r="B33" s="72">
        <v>309.581151832461</v>
      </c>
      <c r="C33" s="118">
        <v>309.2840059790734</v>
      </c>
      <c r="D33" s="118">
        <v>264.1417797888386</v>
      </c>
      <c r="E33" s="118">
        <v>240.8929188255614</v>
      </c>
      <c r="F33" s="118">
        <v>319.56410256410254</v>
      </c>
      <c r="G33" s="118">
        <v>261.0513833992096</v>
      </c>
      <c r="H33" s="118">
        <v>261.9768009768011</v>
      </c>
      <c r="I33" s="118">
        <v>270.7623363544813</v>
      </c>
      <c r="J33" s="118">
        <v>235.3934837092731</v>
      </c>
      <c r="K33" s="118">
        <v>191.5483630952381</v>
      </c>
      <c r="L33" s="118">
        <v>203.1575630252101</v>
      </c>
      <c r="M33" s="118">
        <v>279.19277108433715</v>
      </c>
      <c r="N33" s="132">
        <v>232.29986052998592</v>
      </c>
      <c r="O33" s="260">
        <v>213.79987608426225</v>
      </c>
      <c r="P33" s="84"/>
    </row>
    <row r="34" spans="1:16" ht="12.75">
      <c r="A34" s="87"/>
      <c r="B34" s="72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32"/>
      <c r="O34" s="135"/>
      <c r="P34" s="84"/>
    </row>
    <row r="35" spans="1:16" ht="12.75">
      <c r="A35" s="87" t="s">
        <v>43</v>
      </c>
      <c r="B35" s="72">
        <v>30.36179633143579</v>
      </c>
      <c r="C35" s="118">
        <v>31.503343892995417</v>
      </c>
      <c r="D35" s="118">
        <v>28.849231868524473</v>
      </c>
      <c r="E35" s="118">
        <v>32.11760382212421</v>
      </c>
      <c r="F35" s="118">
        <v>31.534246575342465</v>
      </c>
      <c r="G35" s="118">
        <v>33.351056081573205</v>
      </c>
      <c r="H35" s="118">
        <v>33.26893020749124</v>
      </c>
      <c r="I35" s="118">
        <v>35.13693839117569</v>
      </c>
      <c r="J35" s="118">
        <v>29.69308176100629</v>
      </c>
      <c r="K35" s="118">
        <v>33.43927648578812</v>
      </c>
      <c r="L35" s="118">
        <v>32.69091373149566</v>
      </c>
      <c r="M35" s="118">
        <v>38.65665488810365</v>
      </c>
      <c r="N35" s="132">
        <v>38.38784067085954</v>
      </c>
      <c r="O35" s="260">
        <v>36.37896494156928</v>
      </c>
      <c r="P35" s="84"/>
    </row>
    <row r="36" spans="1:16" ht="12.75">
      <c r="A36" s="122" t="s">
        <v>44</v>
      </c>
      <c r="B36" s="72">
        <v>21.815856777493607</v>
      </c>
      <c r="C36" s="118">
        <v>29.71910112359551</v>
      </c>
      <c r="D36" s="118">
        <v>25.359318996415773</v>
      </c>
      <c r="E36" s="118">
        <v>21.955479452054796</v>
      </c>
      <c r="F36" s="118">
        <v>23.026315789473685</v>
      </c>
      <c r="G36" s="118">
        <v>22.240409207161125</v>
      </c>
      <c r="H36" s="118">
        <v>27.804554079696395</v>
      </c>
      <c r="I36" s="118">
        <v>27.63320707070707</v>
      </c>
      <c r="J36" s="118">
        <v>26.58086956521739</v>
      </c>
      <c r="K36" s="118">
        <v>30.666044776119403</v>
      </c>
      <c r="L36" s="118">
        <v>31.82278481012658</v>
      </c>
      <c r="M36" s="118">
        <v>33.30447987851178</v>
      </c>
      <c r="N36" s="132">
        <v>30.406349206349205</v>
      </c>
      <c r="O36" s="260">
        <v>32.90129449838188</v>
      </c>
      <c r="P36" s="84"/>
    </row>
    <row r="37" spans="1:16" ht="12.75">
      <c r="A37" s="122" t="s">
        <v>45</v>
      </c>
      <c r="B37" s="72">
        <v>24.23404255319149</v>
      </c>
      <c r="C37" s="118">
        <v>20.916666666666668</v>
      </c>
      <c r="D37" s="118">
        <v>24.09375</v>
      </c>
      <c r="E37" s="118">
        <v>20.913793103448278</v>
      </c>
      <c r="F37" s="118">
        <v>26.966666666666665</v>
      </c>
      <c r="G37" s="118">
        <v>25.472727272727273</v>
      </c>
      <c r="H37" s="118">
        <v>37.209039548022595</v>
      </c>
      <c r="I37" s="118">
        <v>33.42708333333333</v>
      </c>
      <c r="J37" s="118">
        <v>35.193548387096776</v>
      </c>
      <c r="K37" s="118">
        <v>33.28019323671498</v>
      </c>
      <c r="L37" s="118">
        <v>40.15492957746479</v>
      </c>
      <c r="M37" s="118">
        <v>46.53333333333333</v>
      </c>
      <c r="N37" s="132">
        <v>39.166666666666664</v>
      </c>
      <c r="O37" s="260">
        <v>74.5679012345679</v>
      </c>
      <c r="P37" s="84"/>
    </row>
    <row r="38" spans="1:16" ht="12.75">
      <c r="A38" s="122" t="s">
        <v>46</v>
      </c>
      <c r="B38" s="72">
        <v>36.253787878787875</v>
      </c>
      <c r="C38" s="118">
        <v>34.37151248164464</v>
      </c>
      <c r="D38" s="118">
        <v>31.59105229993699</v>
      </c>
      <c r="E38" s="118">
        <v>38.61160981448234</v>
      </c>
      <c r="F38" s="118">
        <v>36.12842712842712</v>
      </c>
      <c r="G38" s="118">
        <v>38.50485436893204</v>
      </c>
      <c r="H38" s="118">
        <v>37.33538146441372</v>
      </c>
      <c r="I38" s="118">
        <v>41.429675425038624</v>
      </c>
      <c r="J38" s="118">
        <v>31.07917570498915</v>
      </c>
      <c r="K38" s="118">
        <v>35.02721809826793</v>
      </c>
      <c r="L38" s="118">
        <v>32.53526062198861</v>
      </c>
      <c r="M38" s="118">
        <v>41.77233282286881</v>
      </c>
      <c r="N38" s="132">
        <v>43.59580052493438</v>
      </c>
      <c r="O38" s="260">
        <v>36.90821256038647</v>
      </c>
      <c r="P38" s="84"/>
    </row>
    <row r="39" spans="1:16" ht="12.75">
      <c r="A39" s="87"/>
      <c r="B39" s="72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32"/>
      <c r="O39" s="135"/>
      <c r="P39" s="84"/>
    </row>
    <row r="40" spans="1:16" ht="12.75">
      <c r="A40" s="87" t="s">
        <v>47</v>
      </c>
      <c r="B40" s="72">
        <v>50.473118279569896</v>
      </c>
      <c r="C40" s="118">
        <v>36.13903743315508</v>
      </c>
      <c r="D40" s="118">
        <v>63.142581888246625</v>
      </c>
      <c r="E40" s="118">
        <v>52.2427536231884</v>
      </c>
      <c r="F40" s="118">
        <v>39.791111111111114</v>
      </c>
      <c r="G40" s="118">
        <v>45.357575757575766</v>
      </c>
      <c r="H40" s="118">
        <v>115.64444444444445</v>
      </c>
      <c r="I40" s="118">
        <v>116.79166666666666</v>
      </c>
      <c r="J40" s="118">
        <v>57.25555555555556</v>
      </c>
      <c r="K40" s="118">
        <v>59.692982456140356</v>
      </c>
      <c r="L40" s="118">
        <v>84.01587301587303</v>
      </c>
      <c r="M40" s="118">
        <v>69.97333333333334</v>
      </c>
      <c r="N40" s="132">
        <v>111.99145299145297</v>
      </c>
      <c r="O40" s="260">
        <v>73.6086956521739</v>
      </c>
      <c r="P40" s="84"/>
    </row>
    <row r="41" spans="1:16" ht="12.75">
      <c r="A41" s="87"/>
      <c r="B41" s="72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32"/>
      <c r="O41" s="135"/>
      <c r="P41" s="84"/>
    </row>
    <row r="42" spans="1:16" ht="12.75">
      <c r="A42" s="87" t="s">
        <v>48</v>
      </c>
      <c r="B42" s="72">
        <v>254.93308675185082</v>
      </c>
      <c r="C42" s="118">
        <v>261.8875122269329</v>
      </c>
      <c r="D42" s="118">
        <v>290.80917411664683</v>
      </c>
      <c r="E42" s="118">
        <v>277.90124961902035</v>
      </c>
      <c r="F42" s="118">
        <v>276.79497645212024</v>
      </c>
      <c r="G42" s="118">
        <v>276.65256198347237</v>
      </c>
      <c r="H42" s="118">
        <v>283.4076916050077</v>
      </c>
      <c r="I42" s="118">
        <v>298.24029289265025</v>
      </c>
      <c r="J42" s="118">
        <v>281.5588164686127</v>
      </c>
      <c r="K42" s="118">
        <v>280.56101125237495</v>
      </c>
      <c r="L42" s="118">
        <v>249.71737818025213</v>
      </c>
      <c r="M42" s="118">
        <v>208.16242203742286</v>
      </c>
      <c r="N42" s="132">
        <v>235.48418016006204</v>
      </c>
      <c r="O42" s="260">
        <v>246.13095575054618</v>
      </c>
      <c r="P42" s="84"/>
    </row>
    <row r="43" spans="1:16" ht="12.75">
      <c r="A43" s="122" t="s">
        <v>49</v>
      </c>
      <c r="B43" s="72">
        <v>261.65614284025213</v>
      </c>
      <c r="C43" s="118">
        <v>268.5791510185511</v>
      </c>
      <c r="D43" s="118">
        <v>300.76609589041226</v>
      </c>
      <c r="E43" s="118">
        <v>291.9715137462753</v>
      </c>
      <c r="F43" s="118">
        <v>296.15438351379754</v>
      </c>
      <c r="G43" s="118">
        <v>292.3764747944237</v>
      </c>
      <c r="H43" s="118">
        <v>293.4177092425582</v>
      </c>
      <c r="I43" s="118">
        <v>308.0973782771529</v>
      </c>
      <c r="J43" s="118">
        <v>291.08967980609935</v>
      </c>
      <c r="K43" s="118">
        <v>293.4776355302676</v>
      </c>
      <c r="L43" s="118">
        <v>261.2217821782198</v>
      </c>
      <c r="M43" s="118">
        <v>222.21710589825358</v>
      </c>
      <c r="N43" s="132">
        <v>249.1108733312978</v>
      </c>
      <c r="O43" s="260">
        <v>259.32017407522886</v>
      </c>
      <c r="P43" s="84"/>
    </row>
    <row r="44" spans="1:16" ht="12.75">
      <c r="A44" s="122" t="s">
        <v>50</v>
      </c>
      <c r="B44" s="72">
        <v>132.6602150537635</v>
      </c>
      <c r="C44" s="118">
        <v>119.85990338164252</v>
      </c>
      <c r="D44" s="118">
        <v>153.66666666666666</v>
      </c>
      <c r="E44" s="118">
        <v>115.77099236641216</v>
      </c>
      <c r="F44" s="118">
        <v>104.66459627329186</v>
      </c>
      <c r="G44" s="118">
        <v>83.75877192982456</v>
      </c>
      <c r="H44" s="118">
        <v>121.12264150943395</v>
      </c>
      <c r="I44" s="118">
        <v>108.46122448979587</v>
      </c>
      <c r="J44" s="118">
        <v>129.7042682926829</v>
      </c>
      <c r="K44" s="118">
        <v>122.18217054263565</v>
      </c>
      <c r="L44" s="118">
        <v>126.48080808080815</v>
      </c>
      <c r="M44" s="118">
        <v>85.29957805907168</v>
      </c>
      <c r="N44" s="132">
        <v>92.16291532690242</v>
      </c>
      <c r="O44" s="260">
        <v>111.85970464135018</v>
      </c>
      <c r="P44" s="84"/>
    </row>
    <row r="45" spans="1:16" ht="12.75">
      <c r="A45" s="87"/>
      <c r="B45" s="72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32"/>
      <c r="O45" s="135"/>
      <c r="P45" s="84"/>
    </row>
    <row r="46" spans="1:16" ht="12.75">
      <c r="A46" s="87" t="s">
        <v>200</v>
      </c>
      <c r="B46" s="72">
        <v>76.10033003300329</v>
      </c>
      <c r="C46" s="118">
        <v>86.92515432098766</v>
      </c>
      <c r="D46" s="118">
        <v>92.92027141645464</v>
      </c>
      <c r="E46" s="118">
        <v>101.38811513463322</v>
      </c>
      <c r="F46" s="118">
        <v>99.72277227722775</v>
      </c>
      <c r="G46" s="118">
        <v>97.76977777777779</v>
      </c>
      <c r="H46" s="118">
        <v>185.61957321559967</v>
      </c>
      <c r="I46" s="118">
        <v>153.25481139337958</v>
      </c>
      <c r="J46" s="118">
        <v>155.41843971631204</v>
      </c>
      <c r="K46" s="118">
        <v>163.49756690997572</v>
      </c>
      <c r="L46" s="118">
        <v>179.814669286182</v>
      </c>
      <c r="M46" s="118">
        <v>158.2647702407002</v>
      </c>
      <c r="N46" s="132">
        <v>147.97077409162733</v>
      </c>
      <c r="O46" s="260">
        <v>140.6525704809288</v>
      </c>
      <c r="P46" s="84"/>
    </row>
    <row r="47" spans="1:16" ht="12.75">
      <c r="A47" s="87"/>
      <c r="B47" s="72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32"/>
      <c r="O47" s="135"/>
      <c r="P47" s="84"/>
    </row>
    <row r="48" spans="1:16" ht="12.75">
      <c r="A48" s="87" t="s">
        <v>62</v>
      </c>
      <c r="B48" s="72">
        <v>87.41071428571432</v>
      </c>
      <c r="C48" s="118">
        <v>84.87758945386065</v>
      </c>
      <c r="D48" s="118">
        <v>80.24149659863947</v>
      </c>
      <c r="E48" s="118">
        <v>103.19141914191418</v>
      </c>
      <c r="F48" s="118">
        <v>89.97</v>
      </c>
      <c r="G48" s="118">
        <v>83.99074074074073</v>
      </c>
      <c r="H48" s="118">
        <v>80.35346756152123</v>
      </c>
      <c r="I48" s="118">
        <v>80.81284153005464</v>
      </c>
      <c r="J48" s="118">
        <v>80.5254413291796</v>
      </c>
      <c r="K48" s="118">
        <v>88.74727120067168</v>
      </c>
      <c r="L48" s="118">
        <v>119.88135593220342</v>
      </c>
      <c r="M48" s="118">
        <v>90.59425717852682</v>
      </c>
      <c r="N48" s="132">
        <v>66.3202328966521</v>
      </c>
      <c r="O48" s="260">
        <v>91.28673835125447</v>
      </c>
      <c r="P48" s="84"/>
    </row>
    <row r="49" spans="1:16" ht="12.75">
      <c r="A49" s="89" t="s">
        <v>3</v>
      </c>
      <c r="B49" s="127">
        <v>150.95003422313818</v>
      </c>
      <c r="C49" s="128">
        <v>150.91562881563226</v>
      </c>
      <c r="D49" s="128">
        <v>153.81270866098603</v>
      </c>
      <c r="E49" s="128">
        <v>140.45847826956552</v>
      </c>
      <c r="F49" s="128">
        <v>133.18385143024247</v>
      </c>
      <c r="G49" s="128">
        <v>129.58978555236644</v>
      </c>
      <c r="H49" s="128">
        <v>138.3214574081588</v>
      </c>
      <c r="I49" s="128">
        <v>143.84803236265319</v>
      </c>
      <c r="J49" s="128">
        <v>142.62192387692957</v>
      </c>
      <c r="K49" s="128">
        <v>152.56327964393344</v>
      </c>
      <c r="L49" s="128">
        <v>151.58638931333311</v>
      </c>
      <c r="M49" s="128">
        <v>141.83104267580615</v>
      </c>
      <c r="N49" s="145">
        <v>147</v>
      </c>
      <c r="O49" s="262">
        <v>148</v>
      </c>
      <c r="P49" s="84"/>
    </row>
    <row r="50" spans="1:16" ht="12.75">
      <c r="A50" s="89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263"/>
      <c r="O50" s="205"/>
      <c r="P50" s="84"/>
    </row>
    <row r="51" spans="1:16" ht="12.75">
      <c r="A51" s="83" t="s">
        <v>63</v>
      </c>
      <c r="B51" s="113" t="s">
        <v>213</v>
      </c>
      <c r="C51" s="84"/>
      <c r="D51" s="84"/>
      <c r="E51" s="84"/>
      <c r="F51" s="84"/>
      <c r="G51" s="193"/>
      <c r="H51" s="193"/>
      <c r="I51" s="193"/>
      <c r="J51" s="193"/>
      <c r="K51" s="193"/>
      <c r="L51" s="193"/>
      <c r="M51" s="193"/>
      <c r="N51" s="84"/>
      <c r="O51" s="84"/>
      <c r="P51" s="84"/>
    </row>
    <row r="52" spans="1:16" ht="12.75">
      <c r="A52" s="83"/>
      <c r="B52" s="113" t="s">
        <v>221</v>
      </c>
      <c r="C52" s="84"/>
      <c r="D52" s="84"/>
      <c r="E52" s="84"/>
      <c r="F52" s="84"/>
      <c r="G52" s="193"/>
      <c r="H52" s="193"/>
      <c r="I52" s="193"/>
      <c r="J52" s="193"/>
      <c r="K52" s="193"/>
      <c r="L52" s="193"/>
      <c r="M52" s="193"/>
      <c r="N52" s="84"/>
      <c r="O52" s="84"/>
      <c r="P52" s="84"/>
    </row>
    <row r="53" spans="1:16" ht="12.75">
      <c r="A53" s="83" t="s">
        <v>64</v>
      </c>
      <c r="B53" s="113" t="s">
        <v>53</v>
      </c>
      <c r="C53" s="84"/>
      <c r="D53" s="84"/>
      <c r="E53" s="84"/>
      <c r="F53" s="84"/>
      <c r="G53" s="193"/>
      <c r="H53" s="193"/>
      <c r="I53" s="193"/>
      <c r="J53" s="193"/>
      <c r="K53" s="193"/>
      <c r="L53" s="193"/>
      <c r="M53" s="193"/>
      <c r="N53" s="84"/>
      <c r="O53" s="84"/>
      <c r="P53" s="84"/>
    </row>
    <row r="54" spans="1:16" ht="12.75">
      <c r="A54" s="83" t="s">
        <v>96</v>
      </c>
      <c r="B54" s="113" t="s">
        <v>205</v>
      </c>
      <c r="C54" s="84"/>
      <c r="D54" s="84"/>
      <c r="E54" s="84"/>
      <c r="F54" s="84"/>
      <c r="G54" s="193"/>
      <c r="H54" s="193"/>
      <c r="I54" s="193"/>
      <c r="J54" s="193"/>
      <c r="K54" s="193"/>
      <c r="L54" s="193"/>
      <c r="M54" s="193"/>
      <c r="N54" s="84"/>
      <c r="O54" s="84"/>
      <c r="P54" s="84"/>
    </row>
    <row r="55" spans="1:16" ht="12.75">
      <c r="A55" s="83"/>
      <c r="B55" s="113" t="s">
        <v>204</v>
      </c>
      <c r="C55" s="84"/>
      <c r="D55" s="84"/>
      <c r="E55" s="84"/>
      <c r="F55" s="84"/>
      <c r="G55" s="193"/>
      <c r="H55" s="193"/>
      <c r="I55" s="193"/>
      <c r="J55" s="193"/>
      <c r="K55" s="193"/>
      <c r="L55" s="193"/>
      <c r="M55" s="193"/>
      <c r="N55" s="84"/>
      <c r="O55" s="84"/>
      <c r="P55" s="84"/>
    </row>
    <row r="56" spans="1:16" ht="12.75">
      <c r="A56" s="83" t="s">
        <v>127</v>
      </c>
      <c r="B56" s="113" t="s">
        <v>214</v>
      </c>
      <c r="C56" s="84"/>
      <c r="D56" s="84"/>
      <c r="E56" s="84"/>
      <c r="F56" s="84"/>
      <c r="G56" s="193"/>
      <c r="H56" s="193"/>
      <c r="I56" s="193"/>
      <c r="J56" s="193"/>
      <c r="K56" s="193"/>
      <c r="L56" s="193"/>
      <c r="M56" s="193"/>
      <c r="N56" s="84"/>
      <c r="O56" s="84"/>
      <c r="P56" s="84"/>
    </row>
    <row r="57" spans="1:16" ht="12.75">
      <c r="A57" s="83" t="s">
        <v>2</v>
      </c>
      <c r="B57" s="84"/>
      <c r="C57" s="84"/>
      <c r="D57" s="84"/>
      <c r="E57" s="84"/>
      <c r="F57" s="84"/>
      <c r="G57" s="193"/>
      <c r="H57" s="193"/>
      <c r="I57" s="193"/>
      <c r="J57" s="193"/>
      <c r="K57" s="193"/>
      <c r="L57" s="193"/>
      <c r="M57" s="193"/>
      <c r="N57" s="84"/>
      <c r="O57" s="84"/>
      <c r="P57" s="84"/>
    </row>
    <row r="60" ht="12.75">
      <c r="A60" s="11"/>
    </row>
    <row r="61" ht="12.75">
      <c r="A61" s="11"/>
    </row>
  </sheetData>
  <printOptions/>
  <pageMargins left="0.75" right="0.75" top="1" bottom="0.87" header="0.5" footer="0.5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1"/>
  <dimension ref="A1:T59"/>
  <sheetViews>
    <sheetView zoomScale="75" zoomScaleNormal="75" workbookViewId="0" topLeftCell="A19">
      <selection activeCell="P39" sqref="P39"/>
    </sheetView>
  </sheetViews>
  <sheetFormatPr defaultColWidth="9.140625" defaultRowHeight="12.75"/>
  <cols>
    <col min="1" max="1" width="49.57421875" style="19" bestFit="1" customWidth="1"/>
    <col min="2" max="6" width="7.28125" style="19" customWidth="1"/>
    <col min="7" max="13" width="7.28125" style="22" customWidth="1"/>
    <col min="14" max="19" width="7.28125" style="19" customWidth="1"/>
    <col min="20" max="20" width="6.00390625" style="19" customWidth="1"/>
    <col min="21" max="21" width="9.140625" style="19" hidden="1" customWidth="1"/>
    <col min="22" max="16384" width="9.140625" style="19" customWidth="1"/>
  </cols>
  <sheetData>
    <row r="1" spans="1:20" ht="12.75">
      <c r="A1" s="87" t="s">
        <v>306</v>
      </c>
      <c r="B1" s="84" t="s">
        <v>128</v>
      </c>
      <c r="C1" s="84"/>
      <c r="D1" s="84"/>
      <c r="E1" s="84"/>
      <c r="F1" s="84"/>
      <c r="G1" s="193"/>
      <c r="H1" s="193"/>
      <c r="I1" s="193"/>
      <c r="J1" s="193"/>
      <c r="K1" s="193"/>
      <c r="L1" s="193"/>
      <c r="M1" s="193"/>
      <c r="N1" s="84"/>
      <c r="O1" s="84"/>
      <c r="P1" s="84"/>
      <c r="Q1" s="84"/>
      <c r="R1" s="84"/>
      <c r="S1" s="84"/>
      <c r="T1" s="84"/>
    </row>
    <row r="2" spans="1:20" ht="12.7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84"/>
      <c r="Q2" s="84"/>
      <c r="R2" s="84"/>
      <c r="S2" s="90"/>
      <c r="T2" s="84"/>
    </row>
    <row r="3" spans="1:20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69">
        <v>2002</v>
      </c>
      <c r="J3" s="69">
        <v>2003</v>
      </c>
      <c r="K3" s="69">
        <v>2004</v>
      </c>
      <c r="L3" s="69">
        <v>2005</v>
      </c>
      <c r="M3" s="69">
        <v>2006</v>
      </c>
      <c r="N3" s="69">
        <v>2007</v>
      </c>
      <c r="O3" s="69">
        <v>2008</v>
      </c>
      <c r="P3" s="70">
        <v>1995</v>
      </c>
      <c r="Q3" s="70">
        <v>2006</v>
      </c>
      <c r="R3" s="70">
        <v>2007</v>
      </c>
      <c r="S3" s="102">
        <v>2008</v>
      </c>
      <c r="T3" s="84"/>
    </row>
    <row r="4" spans="1:20" ht="12.75">
      <c r="A4" s="41"/>
      <c r="B4" s="91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69"/>
      <c r="P4" s="90" t="s">
        <v>10</v>
      </c>
      <c r="Q4" s="90"/>
      <c r="R4" s="90"/>
      <c r="S4" s="92"/>
      <c r="T4" s="84"/>
    </row>
    <row r="5" spans="1:20" ht="12.75">
      <c r="A5" s="117" t="s">
        <v>18</v>
      </c>
      <c r="B5" s="72">
        <v>8136.9388127859065</v>
      </c>
      <c r="C5" s="118">
        <v>7714.031050228742</v>
      </c>
      <c r="D5" s="118">
        <v>7439.789954338176</v>
      </c>
      <c r="E5" s="118">
        <v>6876.80273972629</v>
      </c>
      <c r="F5" s="118">
        <v>7314.877625570952</v>
      </c>
      <c r="G5" s="118">
        <v>7183.365296803946</v>
      </c>
      <c r="H5" s="118">
        <v>8008.010045662407</v>
      </c>
      <c r="I5" s="118">
        <v>8834.733333333732</v>
      </c>
      <c r="J5" s="118">
        <v>9755.65388127921</v>
      </c>
      <c r="K5" s="118">
        <v>9964.760730593873</v>
      </c>
      <c r="L5" s="118">
        <v>8840.576255708065</v>
      </c>
      <c r="M5" s="118">
        <v>7283.513242009558</v>
      </c>
      <c r="N5" s="118">
        <v>6861.307762557739</v>
      </c>
      <c r="O5" s="95">
        <v>6668.248401827129</v>
      </c>
      <c r="P5" s="55">
        <v>77.69416329437946</v>
      </c>
      <c r="Q5" s="119">
        <v>73.8156537243093</v>
      </c>
      <c r="R5" s="119">
        <v>72.11809613107468</v>
      </c>
      <c r="S5" s="120">
        <v>71.29528923155274</v>
      </c>
      <c r="T5" s="84"/>
    </row>
    <row r="6" spans="1:20" ht="12.75">
      <c r="A6" s="117"/>
      <c r="B6" s="72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52"/>
      <c r="P6" s="54"/>
      <c r="Q6" s="121"/>
      <c r="R6" s="119"/>
      <c r="S6" s="120"/>
      <c r="T6" s="84"/>
    </row>
    <row r="7" spans="1:20" ht="12.75">
      <c r="A7" s="122" t="s">
        <v>19</v>
      </c>
      <c r="B7" s="72">
        <v>4479.36073059368</v>
      </c>
      <c r="C7" s="118">
        <v>4327.715981735222</v>
      </c>
      <c r="D7" s="118">
        <v>4384.658447488646</v>
      </c>
      <c r="E7" s="118">
        <v>3824.993607305983</v>
      </c>
      <c r="F7" s="118">
        <v>4140.3123287671615</v>
      </c>
      <c r="G7" s="118">
        <v>4259.094063927007</v>
      </c>
      <c r="H7" s="118">
        <v>4414.169863013772</v>
      </c>
      <c r="I7" s="118">
        <v>5021.825570776376</v>
      </c>
      <c r="J7" s="118">
        <v>5412.194520548081</v>
      </c>
      <c r="K7" s="118">
        <v>5583.694063927115</v>
      </c>
      <c r="L7" s="118">
        <v>5081.483105022955</v>
      </c>
      <c r="M7" s="118">
        <v>3993.737899543452</v>
      </c>
      <c r="N7" s="118">
        <v>3939.85662100465</v>
      </c>
      <c r="O7" s="95">
        <v>3915.776255707845</v>
      </c>
      <c r="P7" s="55">
        <v>42.77040691400037</v>
      </c>
      <c r="Q7" s="119">
        <v>40.475024080139235</v>
      </c>
      <c r="R7" s="119">
        <v>41.41119570336041</v>
      </c>
      <c r="S7" s="120">
        <v>41.86652684387731</v>
      </c>
      <c r="T7" s="84"/>
    </row>
    <row r="8" spans="1:20" ht="12.75">
      <c r="A8" s="123" t="s">
        <v>20</v>
      </c>
      <c r="B8" s="72">
        <v>287.9890410958902</v>
      </c>
      <c r="C8" s="118">
        <v>284.55799086758</v>
      </c>
      <c r="D8" s="118">
        <v>299.2867579908674</v>
      </c>
      <c r="E8" s="118">
        <v>298.3707762557075</v>
      </c>
      <c r="F8" s="118">
        <v>272.53150684931484</v>
      </c>
      <c r="G8" s="118">
        <v>245.20182648401837</v>
      </c>
      <c r="H8" s="118">
        <v>245.67945205479452</v>
      </c>
      <c r="I8" s="118">
        <v>346.54977168949773</v>
      </c>
      <c r="J8" s="118">
        <v>327</v>
      </c>
      <c r="K8" s="118">
        <v>297.4365296803649</v>
      </c>
      <c r="L8" s="118">
        <v>276.36712328767106</v>
      </c>
      <c r="M8" s="118">
        <v>238.07671232876726</v>
      </c>
      <c r="N8" s="118">
        <v>221.33881278538828</v>
      </c>
      <c r="O8" s="95">
        <v>192.3141552511416</v>
      </c>
      <c r="P8" s="55">
        <v>2.749813916596864</v>
      </c>
      <c r="Q8" s="119">
        <v>2.4128174924871266</v>
      </c>
      <c r="R8" s="119">
        <v>2.326456461420134</v>
      </c>
      <c r="S8" s="120">
        <v>2.0561761493760464</v>
      </c>
      <c r="T8" s="84"/>
    </row>
    <row r="9" spans="1:20" ht="12.75">
      <c r="A9" s="123" t="s">
        <v>21</v>
      </c>
      <c r="B9" s="72">
        <v>22.678538812785384</v>
      </c>
      <c r="C9" s="118">
        <v>18.790867579908674</v>
      </c>
      <c r="D9" s="118">
        <v>35.660273972602745</v>
      </c>
      <c r="E9" s="118">
        <v>10.942465753424656</v>
      </c>
      <c r="F9" s="118">
        <v>33.0986301369863</v>
      </c>
      <c r="G9" s="118">
        <v>27.092237442922375</v>
      </c>
      <c r="H9" s="118">
        <v>29.983561643835607</v>
      </c>
      <c r="I9" s="118">
        <v>27.293150684931497</v>
      </c>
      <c r="J9" s="118">
        <v>41.5662100456621</v>
      </c>
      <c r="K9" s="118">
        <v>40.41278538812786</v>
      </c>
      <c r="L9" s="118">
        <v>39.92237442922376</v>
      </c>
      <c r="M9" s="118">
        <v>34.90045662100457</v>
      </c>
      <c r="N9" s="118">
        <v>28.253881278538817</v>
      </c>
      <c r="O9" s="95">
        <v>27.615525114155258</v>
      </c>
      <c r="P9" s="55">
        <v>0.21654213437488096</v>
      </c>
      <c r="Q9" s="119">
        <v>0.35370293636557804</v>
      </c>
      <c r="R9" s="119">
        <v>0.2969719762813929</v>
      </c>
      <c r="S9" s="120">
        <v>0.29525847443766984</v>
      </c>
      <c r="T9" s="84"/>
    </row>
    <row r="10" spans="1:20" ht="12.75">
      <c r="A10" s="123" t="s">
        <v>22</v>
      </c>
      <c r="B10" s="72">
        <v>211.63561643835604</v>
      </c>
      <c r="C10" s="118">
        <v>231.31963470319613</v>
      </c>
      <c r="D10" s="118">
        <v>224.72146118721437</v>
      </c>
      <c r="E10" s="118">
        <v>188.32602739726022</v>
      </c>
      <c r="F10" s="118">
        <v>159.5899543378996</v>
      </c>
      <c r="G10" s="118">
        <v>175.70502283105026</v>
      </c>
      <c r="H10" s="118">
        <v>196.16712328767122</v>
      </c>
      <c r="I10" s="118">
        <v>173.59452054794525</v>
      </c>
      <c r="J10" s="118">
        <v>179.36712328767118</v>
      </c>
      <c r="K10" s="118">
        <v>240.31780821917786</v>
      </c>
      <c r="L10" s="118">
        <v>183.7917808219178</v>
      </c>
      <c r="M10" s="118">
        <v>171.68401826484003</v>
      </c>
      <c r="N10" s="118">
        <v>203.1707762557075</v>
      </c>
      <c r="O10" s="95">
        <v>183.7031963470318</v>
      </c>
      <c r="P10" s="55">
        <v>2.0207663497027855</v>
      </c>
      <c r="Q10" s="119">
        <v>1.739952632905338</v>
      </c>
      <c r="R10" s="119">
        <v>2.135495167989978</v>
      </c>
      <c r="S10" s="120">
        <v>1.9641098722017727</v>
      </c>
      <c r="T10" s="84"/>
    </row>
    <row r="11" spans="1:20" ht="12.75">
      <c r="A11" s="123" t="s">
        <v>23</v>
      </c>
      <c r="B11" s="72">
        <v>58.45114155251149</v>
      </c>
      <c r="C11" s="118">
        <v>64.7242009132421</v>
      </c>
      <c r="D11" s="118">
        <v>66.49680365296813</v>
      </c>
      <c r="E11" s="118">
        <v>70.59360730593617</v>
      </c>
      <c r="F11" s="118">
        <v>79.36164383561648</v>
      </c>
      <c r="G11" s="118">
        <v>91.6447488584474</v>
      </c>
      <c r="H11" s="118">
        <v>131.7936073059357</v>
      </c>
      <c r="I11" s="118">
        <v>156.86027397260224</v>
      </c>
      <c r="J11" s="118">
        <v>201.4356164383553</v>
      </c>
      <c r="K11" s="118">
        <v>235.85570776255548</v>
      </c>
      <c r="L11" s="118">
        <v>233.07397260273825</v>
      </c>
      <c r="M11" s="118">
        <v>186.14885844748795</v>
      </c>
      <c r="N11" s="118">
        <v>189.00456621004457</v>
      </c>
      <c r="O11" s="95">
        <v>181.87945205479366</v>
      </c>
      <c r="P11" s="55">
        <v>0.5581106901514075</v>
      </c>
      <c r="Q11" s="119">
        <v>1.8865483208133922</v>
      </c>
      <c r="R11" s="119">
        <v>1.986596425470189</v>
      </c>
      <c r="S11" s="120">
        <v>1.9446108420270891</v>
      </c>
      <c r="T11" s="84"/>
    </row>
    <row r="12" spans="1:20" ht="12.75">
      <c r="A12" s="123" t="s">
        <v>60</v>
      </c>
      <c r="B12" s="72">
        <v>1410.698630136984</v>
      </c>
      <c r="C12" s="118">
        <v>1445.558904109587</v>
      </c>
      <c r="D12" s="118">
        <v>1543.6538812785354</v>
      </c>
      <c r="E12" s="118">
        <v>1432.5936073059333</v>
      </c>
      <c r="F12" s="118">
        <v>1467.7433789954314</v>
      </c>
      <c r="G12" s="118">
        <v>1749.7442922374407</v>
      </c>
      <c r="H12" s="118">
        <v>1725.816438356161</v>
      </c>
      <c r="I12" s="118">
        <v>1959.2118721461159</v>
      </c>
      <c r="J12" s="118">
        <v>2101.6812785388083</v>
      </c>
      <c r="K12" s="118">
        <v>2040.8493150684913</v>
      </c>
      <c r="L12" s="118">
        <v>1823.1570776255674</v>
      </c>
      <c r="M12" s="118">
        <v>1423.0703196347008</v>
      </c>
      <c r="N12" s="118">
        <v>1352.6383561643809</v>
      </c>
      <c r="O12" s="95">
        <v>1457.5296803652925</v>
      </c>
      <c r="P12" s="55">
        <v>13.469813679414239</v>
      </c>
      <c r="Q12" s="119">
        <v>14.422279804974286</v>
      </c>
      <c r="R12" s="119">
        <v>14.217362983303545</v>
      </c>
      <c r="S12" s="120">
        <v>15.583552660807149</v>
      </c>
      <c r="T12" s="84"/>
    </row>
    <row r="13" spans="1:20" ht="12.75">
      <c r="A13" s="123" t="s">
        <v>25</v>
      </c>
      <c r="B13" s="72">
        <v>253.96803652967924</v>
      </c>
      <c r="C13" s="118">
        <v>187.89041095890366</v>
      </c>
      <c r="D13" s="118">
        <v>239.3022831050219</v>
      </c>
      <c r="E13" s="118">
        <v>260.45844748858354</v>
      </c>
      <c r="F13" s="118">
        <v>307.44566210045497</v>
      </c>
      <c r="G13" s="118">
        <v>347.2410958904097</v>
      </c>
      <c r="H13" s="118">
        <v>344.6347031963451</v>
      </c>
      <c r="I13" s="118">
        <v>375.5954337899521</v>
      </c>
      <c r="J13" s="118">
        <v>451.23561643835296</v>
      </c>
      <c r="K13" s="118">
        <v>528.1634703196313</v>
      </c>
      <c r="L13" s="118">
        <v>517.3689497716854</v>
      </c>
      <c r="M13" s="118">
        <v>509.9698630136953</v>
      </c>
      <c r="N13" s="118">
        <v>446.49863013698393</v>
      </c>
      <c r="O13" s="95">
        <v>433.56621004565824</v>
      </c>
      <c r="P13" s="55">
        <v>2.424970195263652</v>
      </c>
      <c r="Q13" s="119">
        <v>5.1683518059570766</v>
      </c>
      <c r="R13" s="119">
        <v>4.6930748838190155</v>
      </c>
      <c r="S13" s="120">
        <v>4.635584411906963</v>
      </c>
      <c r="T13" s="84"/>
    </row>
    <row r="14" spans="1:20" ht="12.75">
      <c r="A14" s="123" t="s">
        <v>26</v>
      </c>
      <c r="B14" s="72" t="s">
        <v>125</v>
      </c>
      <c r="C14" s="118" t="s">
        <v>125</v>
      </c>
      <c r="D14" s="118" t="s">
        <v>125</v>
      </c>
      <c r="E14" s="118" t="s">
        <v>125</v>
      </c>
      <c r="F14" s="124" t="s">
        <v>85</v>
      </c>
      <c r="G14" s="118" t="s">
        <v>125</v>
      </c>
      <c r="H14" s="124" t="s">
        <v>85</v>
      </c>
      <c r="I14" s="118" t="s">
        <v>125</v>
      </c>
      <c r="J14" s="118" t="s">
        <v>125</v>
      </c>
      <c r="K14" s="118" t="s">
        <v>125</v>
      </c>
      <c r="L14" s="118" t="s">
        <v>125</v>
      </c>
      <c r="M14" s="118" t="s">
        <v>125</v>
      </c>
      <c r="N14" s="118" t="s">
        <v>125</v>
      </c>
      <c r="O14" s="52" t="s">
        <v>125</v>
      </c>
      <c r="P14" s="55">
        <v>0</v>
      </c>
      <c r="Q14" s="119">
        <v>0</v>
      </c>
      <c r="R14" s="119">
        <v>0</v>
      </c>
      <c r="S14" s="120">
        <v>0</v>
      </c>
      <c r="T14" s="84"/>
    </row>
    <row r="15" spans="1:20" ht="12.75">
      <c r="A15" s="123" t="s">
        <v>27</v>
      </c>
      <c r="B15" s="72">
        <v>1995.4913242009102</v>
      </c>
      <c r="C15" s="118">
        <v>1906.3305936073073</v>
      </c>
      <c r="D15" s="118">
        <v>1790.341552511418</v>
      </c>
      <c r="E15" s="118">
        <v>1396.9214611872155</v>
      </c>
      <c r="F15" s="118">
        <v>1611.866666666668</v>
      </c>
      <c r="G15" s="118">
        <v>1459.848401826483</v>
      </c>
      <c r="H15" s="118">
        <v>1551.1378995433827</v>
      </c>
      <c r="I15" s="118">
        <v>1818.3926940639315</v>
      </c>
      <c r="J15" s="118">
        <v>1923.4520547945262</v>
      </c>
      <c r="K15" s="118">
        <v>2038.0703196347051</v>
      </c>
      <c r="L15" s="118">
        <v>1875.6849315068482</v>
      </c>
      <c r="M15" s="118">
        <v>1307.3698630136942</v>
      </c>
      <c r="N15" s="118">
        <v>1356.0694063926962</v>
      </c>
      <c r="O15" s="95">
        <v>1314.1488584474912</v>
      </c>
      <c r="P15" s="55">
        <v>19.053606320765912</v>
      </c>
      <c r="Q15" s="119">
        <v>13.249699408961396</v>
      </c>
      <c r="R15" s="119">
        <v>14.253426197308677</v>
      </c>
      <c r="S15" s="120">
        <v>14.050559803779441</v>
      </c>
      <c r="T15" s="84"/>
    </row>
    <row r="16" spans="1:20" ht="12.75">
      <c r="A16" s="123" t="s">
        <v>28</v>
      </c>
      <c r="B16" s="72">
        <v>235.86940639269383</v>
      </c>
      <c r="C16" s="118">
        <v>186.8337899543378</v>
      </c>
      <c r="D16" s="118">
        <v>184.6164383561643</v>
      </c>
      <c r="E16" s="118">
        <v>166.1260273972602</v>
      </c>
      <c r="F16" s="118">
        <v>208.6748858447487</v>
      </c>
      <c r="G16" s="118">
        <v>162.1232876712328</v>
      </c>
      <c r="H16" s="118">
        <v>188.9570776255706</v>
      </c>
      <c r="I16" s="118">
        <v>163.83470319634702</v>
      </c>
      <c r="J16" s="118">
        <v>185.38447488584472</v>
      </c>
      <c r="K16" s="118">
        <v>161.76255707762547</v>
      </c>
      <c r="L16" s="118">
        <v>129.93972602739726</v>
      </c>
      <c r="M16" s="118">
        <v>121.63287671232882</v>
      </c>
      <c r="N16" s="118">
        <v>141.56347031963466</v>
      </c>
      <c r="O16" s="95">
        <v>124.97534246575343</v>
      </c>
      <c r="P16" s="55">
        <v>2.252158532595381</v>
      </c>
      <c r="Q16" s="119">
        <v>1.23270323133396</v>
      </c>
      <c r="R16" s="119">
        <v>1.4879507397805694</v>
      </c>
      <c r="S16" s="120">
        <v>1.336205949596423</v>
      </c>
      <c r="T16" s="84"/>
    </row>
    <row r="17" spans="1:20" ht="12.75">
      <c r="A17" s="122"/>
      <c r="B17" s="72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52"/>
      <c r="P17" s="54"/>
      <c r="Q17" s="121"/>
      <c r="R17" s="119"/>
      <c r="S17" s="120"/>
      <c r="T17" s="84"/>
    </row>
    <row r="18" spans="1:20" ht="12.75">
      <c r="A18" s="122" t="s">
        <v>29</v>
      </c>
      <c r="B18" s="72">
        <v>3102.8465753426008</v>
      </c>
      <c r="C18" s="118">
        <v>2762.1333333333982</v>
      </c>
      <c r="D18" s="118">
        <v>2464.342465753421</v>
      </c>
      <c r="E18" s="118">
        <v>2465.984474885822</v>
      </c>
      <c r="F18" s="118">
        <v>2450.3178082191084</v>
      </c>
      <c r="G18" s="118">
        <v>2249.0493150684033</v>
      </c>
      <c r="H18" s="118">
        <v>2732.9689497717823</v>
      </c>
      <c r="I18" s="118">
        <v>2948.604566210237</v>
      </c>
      <c r="J18" s="118">
        <v>3410.525114155499</v>
      </c>
      <c r="K18" s="118">
        <v>3305.7689497717934</v>
      </c>
      <c r="L18" s="118">
        <v>2703.4063926940794</v>
      </c>
      <c r="M18" s="118">
        <v>2237.8219178082113</v>
      </c>
      <c r="N18" s="118">
        <v>2006.2356164383993</v>
      </c>
      <c r="O18" s="95">
        <v>1895.2611872146226</v>
      </c>
      <c r="P18" s="55">
        <v>29.626997824202157</v>
      </c>
      <c r="Q18" s="119">
        <v>22.679479297002686</v>
      </c>
      <c r="R18" s="119">
        <v>21.087218071960493</v>
      </c>
      <c r="S18" s="120">
        <v>20.263671412537395</v>
      </c>
      <c r="T18" s="84"/>
    </row>
    <row r="19" spans="1:20" ht="12.75">
      <c r="A19" s="123" t="s">
        <v>30</v>
      </c>
      <c r="B19" s="72">
        <v>462.85662100456153</v>
      </c>
      <c r="C19" s="118">
        <v>353.54885844748577</v>
      </c>
      <c r="D19" s="118">
        <v>368.38356164383123</v>
      </c>
      <c r="E19" s="118">
        <v>337.9004566209998</v>
      </c>
      <c r="F19" s="118">
        <v>385.6173515981685</v>
      </c>
      <c r="G19" s="118">
        <v>295.302283105021</v>
      </c>
      <c r="H19" s="118">
        <v>451.81095890410234</v>
      </c>
      <c r="I19" s="118">
        <v>523.9406392693988</v>
      </c>
      <c r="J19" s="118">
        <v>579.75616438356</v>
      </c>
      <c r="K19" s="118">
        <v>453.04931506848783</v>
      </c>
      <c r="L19" s="118">
        <v>390.94885844748484</v>
      </c>
      <c r="M19" s="118">
        <v>388.82465753424276</v>
      </c>
      <c r="N19" s="118">
        <v>398.1625570776193</v>
      </c>
      <c r="O19" s="95">
        <v>381.9835616438297</v>
      </c>
      <c r="P19" s="55">
        <v>4.419506981876982</v>
      </c>
      <c r="Q19" s="119">
        <v>3.9405909382409483</v>
      </c>
      <c r="R19" s="119">
        <v>4.1850222378618485</v>
      </c>
      <c r="S19" s="120">
        <v>4.084075287542283</v>
      </c>
      <c r="T19" s="84"/>
    </row>
    <row r="20" spans="1:20" ht="12.75">
      <c r="A20" s="123" t="s">
        <v>31</v>
      </c>
      <c r="B20" s="72">
        <v>324.778995433795</v>
      </c>
      <c r="C20" s="118">
        <v>327.0666666666745</v>
      </c>
      <c r="D20" s="118">
        <v>319.78082191781834</v>
      </c>
      <c r="E20" s="118">
        <v>349.2684931506989</v>
      </c>
      <c r="F20" s="118">
        <v>379.28401826485845</v>
      </c>
      <c r="G20" s="118">
        <v>390.53972602741635</v>
      </c>
      <c r="H20" s="118">
        <v>435.30045662102583</v>
      </c>
      <c r="I20" s="118">
        <v>495.644748858469</v>
      </c>
      <c r="J20" s="118">
        <v>560.7159817351711</v>
      </c>
      <c r="K20" s="118">
        <v>590.9753424657654</v>
      </c>
      <c r="L20" s="118">
        <v>492.8191780822023</v>
      </c>
      <c r="M20" s="118">
        <v>354.41278538813333</v>
      </c>
      <c r="N20" s="118">
        <v>332.96894977169273</v>
      </c>
      <c r="O20" s="95">
        <v>295.6255707762577</v>
      </c>
      <c r="P20" s="55">
        <v>3.1010964794484455</v>
      </c>
      <c r="Q20" s="119">
        <v>3.5918396208558807</v>
      </c>
      <c r="R20" s="119">
        <v>3.499782776009217</v>
      </c>
      <c r="S20" s="120">
        <v>3.1607566639180766</v>
      </c>
      <c r="T20" s="84"/>
    </row>
    <row r="21" spans="1:20" ht="12.75">
      <c r="A21" s="123" t="s">
        <v>32</v>
      </c>
      <c r="B21" s="72">
        <v>2057.4767123287993</v>
      </c>
      <c r="C21" s="118">
        <v>1842.7808219178332</v>
      </c>
      <c r="D21" s="118">
        <v>1556.8821917808405</v>
      </c>
      <c r="E21" s="118">
        <v>1533.096803652981</v>
      </c>
      <c r="F21" s="118">
        <v>1422.2228310502464</v>
      </c>
      <c r="G21" s="118">
        <v>1292.6063926940717</v>
      </c>
      <c r="H21" s="118">
        <v>1479.4392694064074</v>
      </c>
      <c r="I21" s="118">
        <v>1577.3506849315177</v>
      </c>
      <c r="J21" s="118">
        <v>1887.9579908675996</v>
      </c>
      <c r="K21" s="118">
        <v>1862.807305936079</v>
      </c>
      <c r="L21" s="118">
        <v>1501.7095890411001</v>
      </c>
      <c r="M21" s="118">
        <v>1220.5981735159921</v>
      </c>
      <c r="N21" s="118">
        <v>1040.9936073059507</v>
      </c>
      <c r="O21" s="95">
        <v>975.5835616438518</v>
      </c>
      <c r="P21" s="55">
        <v>19.645463157578583</v>
      </c>
      <c r="Q21" s="119">
        <v>12.370301133402215</v>
      </c>
      <c r="R21" s="119">
        <v>10.941715434076189</v>
      </c>
      <c r="S21" s="120">
        <v>10.430702038317671</v>
      </c>
      <c r="T21" s="84"/>
    </row>
    <row r="22" spans="1:20" ht="12.75">
      <c r="A22" s="123" t="s">
        <v>33</v>
      </c>
      <c r="B22" s="72">
        <v>30.51415525114156</v>
      </c>
      <c r="C22" s="118">
        <v>32.74794520547946</v>
      </c>
      <c r="D22" s="118">
        <v>27.72511415525115</v>
      </c>
      <c r="E22" s="118">
        <v>31.449315068493146</v>
      </c>
      <c r="F22" s="118">
        <v>36.02100456621007</v>
      </c>
      <c r="G22" s="118">
        <v>43.53881278538818</v>
      </c>
      <c r="H22" s="118">
        <v>53.594520547945244</v>
      </c>
      <c r="I22" s="118">
        <v>53.09771689497716</v>
      </c>
      <c r="J22" s="118">
        <v>55.847488584474945</v>
      </c>
      <c r="K22" s="118">
        <v>55.84748858447496</v>
      </c>
      <c r="L22" s="118">
        <v>46.96529680365305</v>
      </c>
      <c r="M22" s="118">
        <v>41.05205479452057</v>
      </c>
      <c r="N22" s="118">
        <v>31.53607305936076</v>
      </c>
      <c r="O22" s="95">
        <v>38.857534246575376</v>
      </c>
      <c r="P22" s="55">
        <v>0.29135917270840817</v>
      </c>
      <c r="Q22" s="119">
        <v>0.4160470587059208</v>
      </c>
      <c r="R22" s="119">
        <v>0.33147056322157437</v>
      </c>
      <c r="S22" s="120">
        <v>0.4154553004017468</v>
      </c>
      <c r="T22" s="84"/>
    </row>
    <row r="23" spans="1:20" ht="12.75">
      <c r="A23" s="123" t="s">
        <v>34</v>
      </c>
      <c r="B23" s="72">
        <v>60.412785388127865</v>
      </c>
      <c r="C23" s="118">
        <v>62.57260273972605</v>
      </c>
      <c r="D23" s="118">
        <v>70.51963470319639</v>
      </c>
      <c r="E23" s="118">
        <v>65.52146118721463</v>
      </c>
      <c r="F23" s="118">
        <v>69.8118721461188</v>
      </c>
      <c r="G23" s="118">
        <v>63.91872146118725</v>
      </c>
      <c r="H23" s="118">
        <v>88.63926940639267</v>
      </c>
      <c r="I23" s="118">
        <v>80.78630136986305</v>
      </c>
      <c r="J23" s="118">
        <v>116.10136986301364</v>
      </c>
      <c r="K23" s="118">
        <v>112.1698630136986</v>
      </c>
      <c r="L23" s="118">
        <v>108.11598173515989</v>
      </c>
      <c r="M23" s="118">
        <v>92.41552511415533</v>
      </c>
      <c r="N23" s="118">
        <v>90.60730593607302</v>
      </c>
      <c r="O23" s="95">
        <v>85.02648401826485</v>
      </c>
      <c r="P23" s="55">
        <v>0.5768411095384017</v>
      </c>
      <c r="Q23" s="119">
        <v>0.9365964163050735</v>
      </c>
      <c r="R23" s="119">
        <v>0.952358737693399</v>
      </c>
      <c r="S23" s="120">
        <v>0.9090824764061247</v>
      </c>
      <c r="T23" s="84"/>
    </row>
    <row r="24" spans="1:20" ht="12.75">
      <c r="A24" s="123" t="s">
        <v>35</v>
      </c>
      <c r="B24" s="72">
        <v>166.80730593607274</v>
      </c>
      <c r="C24" s="118">
        <v>143.4164383561643</v>
      </c>
      <c r="D24" s="118">
        <v>121.05114155251144</v>
      </c>
      <c r="E24" s="118">
        <v>148.74794520547934</v>
      </c>
      <c r="F24" s="118">
        <v>157.36073059360734</v>
      </c>
      <c r="G24" s="118">
        <v>163.14337899543375</v>
      </c>
      <c r="H24" s="118">
        <v>224.18447488584368</v>
      </c>
      <c r="I24" s="118">
        <v>217.78447488584382</v>
      </c>
      <c r="J24" s="118">
        <v>210.1461187214603</v>
      </c>
      <c r="K24" s="118">
        <v>230.91963470319516</v>
      </c>
      <c r="L24" s="118">
        <v>162.84748858447438</v>
      </c>
      <c r="M24" s="118">
        <v>140.51872146118717</v>
      </c>
      <c r="N24" s="118">
        <v>111.96712328767124</v>
      </c>
      <c r="O24" s="95">
        <v>118.18447488584462</v>
      </c>
      <c r="P24" s="55">
        <v>1.5927309230503541</v>
      </c>
      <c r="Q24" s="119">
        <v>1.4241041294928491</v>
      </c>
      <c r="R24" s="119">
        <v>1.1768683230979344</v>
      </c>
      <c r="S24" s="120">
        <v>1.2635996459515089</v>
      </c>
      <c r="T24" s="84"/>
    </row>
    <row r="25" spans="1:20" ht="12.75">
      <c r="A25" s="122"/>
      <c r="B25" s="72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52"/>
      <c r="P25" s="54"/>
      <c r="Q25" s="121"/>
      <c r="R25" s="119"/>
      <c r="S25" s="120"/>
      <c r="T25" s="84"/>
    </row>
    <row r="26" spans="1:20" ht="12.75">
      <c r="A26" s="122" t="s">
        <v>212</v>
      </c>
      <c r="B26" s="72">
        <v>392.7315068493128</v>
      </c>
      <c r="C26" s="118">
        <v>435.2219178082174</v>
      </c>
      <c r="D26" s="118">
        <v>430.8566210045638</v>
      </c>
      <c r="E26" s="118">
        <v>458.4484018264817</v>
      </c>
      <c r="F26" s="118">
        <v>485.23105022830805</v>
      </c>
      <c r="G26" s="118">
        <v>494.2739726027372</v>
      </c>
      <c r="H26" s="118">
        <v>664.9269406392683</v>
      </c>
      <c r="I26" s="118">
        <v>618.7625570776235</v>
      </c>
      <c r="J26" s="118">
        <v>675.6136986301351</v>
      </c>
      <c r="K26" s="118">
        <v>840.1917808219165</v>
      </c>
      <c r="L26" s="118">
        <v>790.7470319634701</v>
      </c>
      <c r="M26" s="118">
        <v>734.5150684931505</v>
      </c>
      <c r="N26" s="118">
        <v>610.99817351598</v>
      </c>
      <c r="O26" s="95">
        <v>542.075799086756</v>
      </c>
      <c r="P26" s="55">
        <v>3.7499293685300876</v>
      </c>
      <c r="Q26" s="119">
        <v>7.444032591093157</v>
      </c>
      <c r="R26" s="119">
        <v>6.422102977801776</v>
      </c>
      <c r="S26" s="120">
        <v>5.79574253273555</v>
      </c>
      <c r="T26" s="84"/>
    </row>
    <row r="27" spans="1:20" ht="12.75">
      <c r="A27" s="123" t="s">
        <v>36</v>
      </c>
      <c r="B27" s="72">
        <v>155.4986301369861</v>
      </c>
      <c r="C27" s="118">
        <v>216.57442922374386</v>
      </c>
      <c r="D27" s="118">
        <v>165.23561643835598</v>
      </c>
      <c r="E27" s="118">
        <v>213.86210045662062</v>
      </c>
      <c r="F27" s="118">
        <v>201.46027397260218</v>
      </c>
      <c r="G27" s="118">
        <v>196.2730593607304</v>
      </c>
      <c r="H27" s="118">
        <v>304.549771689497</v>
      </c>
      <c r="I27" s="118">
        <v>244.2621004566206</v>
      </c>
      <c r="J27" s="118">
        <v>253.17716894977136</v>
      </c>
      <c r="K27" s="118">
        <v>342.90776255707635</v>
      </c>
      <c r="L27" s="118">
        <v>336.18995433789854</v>
      </c>
      <c r="M27" s="118">
        <v>335.6319634703187</v>
      </c>
      <c r="N27" s="118">
        <v>271.66849315068373</v>
      </c>
      <c r="O27" s="95">
        <v>240.0675799086749</v>
      </c>
      <c r="P27" s="55">
        <v>1.4847519736699277</v>
      </c>
      <c r="Q27" s="119">
        <v>3.40150308939365</v>
      </c>
      <c r="R27" s="119">
        <v>2.855463591320044</v>
      </c>
      <c r="S27" s="120">
        <v>2.5667441452868056</v>
      </c>
      <c r="T27" s="84"/>
    </row>
    <row r="28" spans="1:20" ht="12.75">
      <c r="A28" s="123" t="s">
        <v>37</v>
      </c>
      <c r="B28" s="72" t="s">
        <v>134</v>
      </c>
      <c r="C28" s="118" t="s">
        <v>125</v>
      </c>
      <c r="D28" s="118" t="s">
        <v>125</v>
      </c>
      <c r="E28" s="118" t="s">
        <v>125</v>
      </c>
      <c r="F28" s="118" t="s">
        <v>125</v>
      </c>
      <c r="G28" s="118" t="s">
        <v>134</v>
      </c>
      <c r="H28" s="118" t="s">
        <v>125</v>
      </c>
      <c r="I28" s="118" t="s">
        <v>125</v>
      </c>
      <c r="J28" s="118" t="s">
        <v>125</v>
      </c>
      <c r="K28" s="118" t="s">
        <v>125</v>
      </c>
      <c r="L28" s="118" t="s">
        <v>125</v>
      </c>
      <c r="M28" s="118" t="s">
        <v>125</v>
      </c>
      <c r="N28" s="118" t="s">
        <v>134</v>
      </c>
      <c r="O28" s="52" t="s">
        <v>134</v>
      </c>
      <c r="P28" s="203" t="s">
        <v>85</v>
      </c>
      <c r="Q28" s="124" t="s">
        <v>85</v>
      </c>
      <c r="R28" s="124" t="s">
        <v>85</v>
      </c>
      <c r="S28" s="126" t="s">
        <v>85</v>
      </c>
      <c r="T28" s="84"/>
    </row>
    <row r="29" spans="1:20" ht="12.75">
      <c r="A29" s="123" t="s">
        <v>61</v>
      </c>
      <c r="B29" s="72">
        <v>149.99726027397264</v>
      </c>
      <c r="C29" s="118">
        <v>132.51963470319635</v>
      </c>
      <c r="D29" s="118">
        <v>185.23470319634677</v>
      </c>
      <c r="E29" s="118">
        <v>143.3926940639269</v>
      </c>
      <c r="F29" s="118">
        <v>170.11598173515975</v>
      </c>
      <c r="G29" s="118">
        <v>152.62191780821917</v>
      </c>
      <c r="H29" s="118">
        <v>187.18630136986283</v>
      </c>
      <c r="I29" s="118">
        <v>183.41187214611844</v>
      </c>
      <c r="J29" s="118">
        <v>198.58173515981713</v>
      </c>
      <c r="K29" s="118">
        <v>240.17716894977164</v>
      </c>
      <c r="L29" s="118">
        <v>203.62374429223726</v>
      </c>
      <c r="M29" s="118">
        <v>174.6812785388128</v>
      </c>
      <c r="N29" s="118">
        <v>140.58904109589045</v>
      </c>
      <c r="O29" s="95">
        <v>133.60365296803653</v>
      </c>
      <c r="P29" s="55">
        <v>1.4322230880147824</v>
      </c>
      <c r="Q29" s="119">
        <v>1.7703287328936124</v>
      </c>
      <c r="R29" s="119">
        <v>1.4777086718158587</v>
      </c>
      <c r="S29" s="120">
        <v>1.4284577458359513</v>
      </c>
      <c r="T29" s="84"/>
    </row>
    <row r="30" spans="1:20" ht="12.75">
      <c r="A30" s="123" t="s">
        <v>39</v>
      </c>
      <c r="B30" s="72">
        <v>61.94794520547949</v>
      </c>
      <c r="C30" s="118">
        <v>60.570776255707806</v>
      </c>
      <c r="D30" s="118">
        <v>52.22465753424666</v>
      </c>
      <c r="E30" s="118">
        <v>68.51232876712328</v>
      </c>
      <c r="F30" s="118">
        <v>78.47945205479448</v>
      </c>
      <c r="G30" s="118">
        <v>110.88949771689481</v>
      </c>
      <c r="H30" s="118">
        <v>132.57534246575307</v>
      </c>
      <c r="I30" s="118">
        <v>144.97077625570736</v>
      </c>
      <c r="J30" s="118">
        <v>179.28310502283026</v>
      </c>
      <c r="K30" s="118">
        <v>201.5625570776244</v>
      </c>
      <c r="L30" s="118">
        <v>201.44748858447332</v>
      </c>
      <c r="M30" s="118">
        <v>176.67579908675688</v>
      </c>
      <c r="N30" s="118">
        <v>147.89223744292187</v>
      </c>
      <c r="O30" s="95">
        <v>126.11780821917773</v>
      </c>
      <c r="P30" s="55">
        <v>0.5914993194962876</v>
      </c>
      <c r="Q30" s="119">
        <v>1.7905424447687952</v>
      </c>
      <c r="R30" s="119">
        <v>1.554471387386423</v>
      </c>
      <c r="S30" s="120">
        <v>1.3484209154194133</v>
      </c>
      <c r="T30" s="84"/>
    </row>
    <row r="31" spans="1:20" ht="12.75">
      <c r="A31" s="123" t="s">
        <v>40</v>
      </c>
      <c r="B31" s="72" t="s">
        <v>125</v>
      </c>
      <c r="C31" s="118" t="s">
        <v>125</v>
      </c>
      <c r="D31" s="118">
        <v>0</v>
      </c>
      <c r="E31" s="118">
        <v>0.9780821917808218</v>
      </c>
      <c r="F31" s="118">
        <v>0.6986301369863013</v>
      </c>
      <c r="G31" s="118">
        <v>0.9424657534246574</v>
      </c>
      <c r="H31" s="118">
        <v>1.4602739726027398</v>
      </c>
      <c r="I31" s="118">
        <v>0.8849315068493151</v>
      </c>
      <c r="J31" s="118">
        <v>1.202739726027397</v>
      </c>
      <c r="K31" s="118">
        <v>2.347945205479452</v>
      </c>
      <c r="L31" s="118">
        <v>0.936986301369863</v>
      </c>
      <c r="M31" s="118">
        <v>0.8082191780821917</v>
      </c>
      <c r="N31" s="118">
        <v>0.991780821917808</v>
      </c>
      <c r="O31" s="95">
        <v>1</v>
      </c>
      <c r="P31" s="203" t="s">
        <v>85</v>
      </c>
      <c r="Q31" s="119">
        <v>0.008190995883492161</v>
      </c>
      <c r="R31" s="119">
        <v>0.01042444780663238</v>
      </c>
      <c r="S31" s="126" t="s">
        <v>85</v>
      </c>
      <c r="T31" s="84"/>
    </row>
    <row r="32" spans="1:20" ht="12.75">
      <c r="A32" s="123" t="s">
        <v>41</v>
      </c>
      <c r="B32" s="72">
        <v>25.019178082191786</v>
      </c>
      <c r="C32" s="118">
        <v>24.97899543378995</v>
      </c>
      <c r="D32" s="118">
        <v>27.849315068493187</v>
      </c>
      <c r="E32" s="118">
        <v>31.684018264840212</v>
      </c>
      <c r="F32" s="118">
        <v>34.19726027397266</v>
      </c>
      <c r="G32" s="118">
        <v>33.547031963470396</v>
      </c>
      <c r="H32" s="118">
        <v>38.993607305936116</v>
      </c>
      <c r="I32" s="118">
        <v>45.21369863013708</v>
      </c>
      <c r="J32" s="118">
        <v>42.98812785388131</v>
      </c>
      <c r="K32" s="118">
        <v>53.125114155251225</v>
      </c>
      <c r="L32" s="118">
        <v>48.1817351598174</v>
      </c>
      <c r="M32" s="118">
        <v>46.67397260273981</v>
      </c>
      <c r="N32" s="118">
        <v>49.856621004566264</v>
      </c>
      <c r="O32" s="95">
        <v>41.79086757990874</v>
      </c>
      <c r="P32" s="55">
        <v>0.23889132659502443</v>
      </c>
      <c r="Q32" s="119">
        <v>0.47302307074973804</v>
      </c>
      <c r="R32" s="119">
        <v>0.5240348794728197</v>
      </c>
      <c r="S32" s="120">
        <v>0.44681778659156146</v>
      </c>
      <c r="T32" s="84"/>
    </row>
    <row r="33" spans="1:20" ht="12.75">
      <c r="A33" s="122"/>
      <c r="B33" s="72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52"/>
      <c r="P33" s="54"/>
      <c r="Q33" s="121"/>
      <c r="R33" s="119"/>
      <c r="S33" s="120"/>
      <c r="T33" s="84"/>
    </row>
    <row r="34" spans="1:20" ht="12.75">
      <c r="A34" s="122" t="s">
        <v>42</v>
      </c>
      <c r="B34" s="72">
        <v>162</v>
      </c>
      <c r="C34" s="118">
        <v>188.95981735159796</v>
      </c>
      <c r="D34" s="118">
        <v>159.93242009132408</v>
      </c>
      <c r="E34" s="118">
        <v>127.37625570776254</v>
      </c>
      <c r="F34" s="118">
        <v>239.0164383561641</v>
      </c>
      <c r="G34" s="118">
        <v>180.9479452054794</v>
      </c>
      <c r="H34" s="118">
        <v>195.9442922374427</v>
      </c>
      <c r="I34" s="118">
        <v>245.54063926940617</v>
      </c>
      <c r="J34" s="118">
        <v>257.32054794520496</v>
      </c>
      <c r="K34" s="118">
        <v>235.1059360730592</v>
      </c>
      <c r="L34" s="118">
        <v>264.9397260273969</v>
      </c>
      <c r="M34" s="118">
        <v>317.43835616438304</v>
      </c>
      <c r="N34" s="118">
        <v>304.21735159817325</v>
      </c>
      <c r="O34" s="95">
        <v>315.13515981735094</v>
      </c>
      <c r="P34" s="55">
        <v>1.5468291876438667</v>
      </c>
      <c r="Q34" s="119">
        <v>3.2171177560705684</v>
      </c>
      <c r="R34" s="119">
        <v>3.197579377946375</v>
      </c>
      <c r="S34" s="120">
        <v>3.369348442396567</v>
      </c>
      <c r="T34" s="84"/>
    </row>
    <row r="35" spans="1:20" ht="12.75">
      <c r="A35" s="87"/>
      <c r="B35" s="72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52"/>
      <c r="P35" s="54"/>
      <c r="Q35" s="121"/>
      <c r="R35" s="119"/>
      <c r="S35" s="120"/>
      <c r="T35" s="84"/>
    </row>
    <row r="36" spans="1:20" ht="12.75">
      <c r="A36" s="87" t="s">
        <v>43</v>
      </c>
      <c r="B36" s="72">
        <v>87.67488584474928</v>
      </c>
      <c r="C36" s="118">
        <v>81.73607305936125</v>
      </c>
      <c r="D36" s="118">
        <v>73.74337899543431</v>
      </c>
      <c r="E36" s="118">
        <v>79.81004566210107</v>
      </c>
      <c r="F36" s="118">
        <v>94.60273972602745</v>
      </c>
      <c r="G36" s="118">
        <v>125.45479452054782</v>
      </c>
      <c r="H36" s="118">
        <v>112.7497716894978</v>
      </c>
      <c r="I36" s="118">
        <v>119.27305936073023</v>
      </c>
      <c r="J36" s="118">
        <v>129.3479452054791</v>
      </c>
      <c r="K36" s="118">
        <v>141.81917808219148</v>
      </c>
      <c r="L36" s="118">
        <v>116.97077625570789</v>
      </c>
      <c r="M36" s="118">
        <v>119.88858447488597</v>
      </c>
      <c r="N36" s="118">
        <v>117.05662100456605</v>
      </c>
      <c r="O36" s="95">
        <v>119.40273972602728</v>
      </c>
      <c r="P36" s="55">
        <v>0.8371485953580388</v>
      </c>
      <c r="Q36" s="119">
        <v>1.215025488805746</v>
      </c>
      <c r="R36" s="119">
        <v>1.2303632104150248</v>
      </c>
      <c r="S36" s="120">
        <v>1.2766250371648378</v>
      </c>
      <c r="T36" s="84"/>
    </row>
    <row r="37" spans="1:20" ht="12.75">
      <c r="A37" s="122" t="s">
        <v>44</v>
      </c>
      <c r="B37" s="72">
        <v>23.369863013698545</v>
      </c>
      <c r="C37" s="118">
        <v>36.23287671232879</v>
      </c>
      <c r="D37" s="118">
        <v>25.845662100456526</v>
      </c>
      <c r="E37" s="118">
        <v>17.56438356164376</v>
      </c>
      <c r="F37" s="118">
        <v>21.575342465753337</v>
      </c>
      <c r="G37" s="118">
        <v>23.824657534246477</v>
      </c>
      <c r="H37" s="118">
        <v>40.14520547945211</v>
      </c>
      <c r="I37" s="118">
        <v>39.97351598173525</v>
      </c>
      <c r="J37" s="118">
        <v>41.87397260273982</v>
      </c>
      <c r="K37" s="118">
        <v>45.032876712328914</v>
      </c>
      <c r="L37" s="118">
        <v>41.32602739726035</v>
      </c>
      <c r="M37" s="118">
        <v>40.05662100456621</v>
      </c>
      <c r="N37" s="118">
        <v>34.98812785388127</v>
      </c>
      <c r="O37" s="95">
        <v>37.13789954337901</v>
      </c>
      <c r="P37" s="55">
        <v>0.2231431248199245</v>
      </c>
      <c r="Q37" s="119">
        <v>0.40595871349348384</v>
      </c>
      <c r="R37" s="119">
        <v>0.3677545528247695</v>
      </c>
      <c r="S37" s="120">
        <v>0.39706938461861446</v>
      </c>
      <c r="T37" s="84"/>
    </row>
    <row r="38" spans="1:20" ht="12.75">
      <c r="A38" s="122" t="s">
        <v>45</v>
      </c>
      <c r="B38" s="72">
        <v>3.1205479452054807</v>
      </c>
      <c r="C38" s="118">
        <v>2.7506849315068487</v>
      </c>
      <c r="D38" s="118">
        <v>2.1123287671232887</v>
      </c>
      <c r="E38" s="118">
        <v>3.3232876712328774</v>
      </c>
      <c r="F38" s="118">
        <v>4.432876712328767</v>
      </c>
      <c r="G38" s="118">
        <v>3.8383561643835624</v>
      </c>
      <c r="H38" s="118">
        <v>6.014611872146118</v>
      </c>
      <c r="I38" s="118">
        <v>5.861187214611869</v>
      </c>
      <c r="J38" s="118">
        <v>8.967123287671226</v>
      </c>
      <c r="K38" s="118">
        <v>6.291324200913243</v>
      </c>
      <c r="L38" s="118">
        <v>7.810958904109589</v>
      </c>
      <c r="M38" s="118">
        <v>5.099543378995432</v>
      </c>
      <c r="N38" s="118">
        <v>6.223744292237441</v>
      </c>
      <c r="O38" s="95">
        <v>5.515981735159817</v>
      </c>
      <c r="P38" s="55">
        <v>0.029796016315345255</v>
      </c>
      <c r="Q38" s="119">
        <v>0.05168194464793245</v>
      </c>
      <c r="R38" s="119">
        <v>0.06541676961528514</v>
      </c>
      <c r="S38" s="120">
        <v>0.058975534429165144</v>
      </c>
      <c r="T38" s="84"/>
    </row>
    <row r="39" spans="1:20" ht="12.75">
      <c r="A39" s="122" t="s">
        <v>46</v>
      </c>
      <c r="B39" s="72">
        <v>61.18447488584513</v>
      </c>
      <c r="C39" s="118">
        <v>42.75251141552526</v>
      </c>
      <c r="D39" s="118">
        <v>45.78538812785403</v>
      </c>
      <c r="E39" s="118">
        <v>58.92237442922391</v>
      </c>
      <c r="F39" s="118">
        <v>68.59452054794578</v>
      </c>
      <c r="G39" s="118">
        <v>97.79178082191801</v>
      </c>
      <c r="H39" s="118">
        <v>66.5899543379</v>
      </c>
      <c r="I39" s="118">
        <v>73.43835616438388</v>
      </c>
      <c r="J39" s="118">
        <v>78.50684931506892</v>
      </c>
      <c r="K39" s="118">
        <v>90.49497716894996</v>
      </c>
      <c r="L39" s="118">
        <v>67.8337899543383</v>
      </c>
      <c r="M39" s="118">
        <v>74.73242009132466</v>
      </c>
      <c r="N39" s="118">
        <v>75.84474885844777</v>
      </c>
      <c r="O39" s="95">
        <v>76.74885844748864</v>
      </c>
      <c r="P39" s="55">
        <v>0.5842094542227677</v>
      </c>
      <c r="Q39" s="119">
        <v>0.7573848306643329</v>
      </c>
      <c r="R39" s="119">
        <v>0.7971918879749746</v>
      </c>
      <c r="S39" s="120">
        <v>0.8205801181170601</v>
      </c>
      <c r="T39" s="84"/>
    </row>
    <row r="40" spans="1:20" ht="12.75">
      <c r="A40" s="87"/>
      <c r="B40" s="72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52"/>
      <c r="P40" s="54"/>
      <c r="Q40" s="121"/>
      <c r="R40" s="119"/>
      <c r="S40" s="120"/>
      <c r="T40" s="84"/>
    </row>
    <row r="41" spans="1:20" ht="12.75">
      <c r="A41" s="87" t="s">
        <v>47</v>
      </c>
      <c r="B41" s="72">
        <v>25.720547945205467</v>
      </c>
      <c r="C41" s="118">
        <v>18.51506849315066</v>
      </c>
      <c r="D41" s="118">
        <v>29.92785388127853</v>
      </c>
      <c r="E41" s="118">
        <v>13.168036529680366</v>
      </c>
      <c r="F41" s="118">
        <v>16.352511415525104</v>
      </c>
      <c r="G41" s="118">
        <v>27.33881278538813</v>
      </c>
      <c r="H41" s="118">
        <v>14.257534246575341</v>
      </c>
      <c r="I41" s="118">
        <v>5.119634703196347</v>
      </c>
      <c r="J41" s="118">
        <v>4.70593607305936</v>
      </c>
      <c r="K41" s="118">
        <v>6.214611872146117</v>
      </c>
      <c r="L41" s="118">
        <v>9.6675799086758</v>
      </c>
      <c r="M41" s="118">
        <v>4.792694063926939</v>
      </c>
      <c r="N41" s="118">
        <v>11.966210045662098</v>
      </c>
      <c r="O41" s="95">
        <v>4.638356164383561</v>
      </c>
      <c r="P41" s="55">
        <v>0.24558823631998333</v>
      </c>
      <c r="Q41" s="119">
        <v>0.0485721428209795</v>
      </c>
      <c r="R41" s="119">
        <v>0.12577489835202954</v>
      </c>
      <c r="S41" s="120">
        <v>0.049592175391677124</v>
      </c>
      <c r="T41" s="84"/>
    </row>
    <row r="42" spans="1:20" ht="12.75">
      <c r="A42" s="87"/>
      <c r="B42" s="72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52"/>
      <c r="P42" s="54"/>
      <c r="Q42" s="121"/>
      <c r="R42" s="119"/>
      <c r="S42" s="120"/>
      <c r="T42" s="84"/>
    </row>
    <row r="43" spans="1:20" ht="12.75">
      <c r="A43" s="87" t="s">
        <v>48</v>
      </c>
      <c r="B43" s="72">
        <v>2077.1808219178192</v>
      </c>
      <c r="C43" s="118">
        <v>2200.57260273974</v>
      </c>
      <c r="D43" s="118">
        <v>2495.3817351598414</v>
      </c>
      <c r="E43" s="118">
        <v>2498.0657534246775</v>
      </c>
      <c r="F43" s="118">
        <v>2415.320547945217</v>
      </c>
      <c r="G43" s="118">
        <v>2292.805479452046</v>
      </c>
      <c r="H43" s="118">
        <v>2833.3004566210507</v>
      </c>
      <c r="I43" s="118">
        <v>4054.4337899544194</v>
      </c>
      <c r="J43" s="118">
        <v>4284.322374429345</v>
      </c>
      <c r="K43" s="118">
        <v>3506.628310502369</v>
      </c>
      <c r="L43" s="118">
        <v>2644.2675799087115</v>
      </c>
      <c r="M43" s="118">
        <v>2194.5452054794596</v>
      </c>
      <c r="N43" s="118">
        <v>2310.9707762557437</v>
      </c>
      <c r="O43" s="95">
        <v>2382.4127853881696</v>
      </c>
      <c r="P43" s="55">
        <v>19.833604465163948</v>
      </c>
      <c r="Q43" s="119">
        <v>22.24088617505151</v>
      </c>
      <c r="R43" s="119">
        <v>24.290240048347272</v>
      </c>
      <c r="S43" s="120">
        <v>25.472177754604612</v>
      </c>
      <c r="T43" s="84"/>
    </row>
    <row r="44" spans="1:20" ht="12.75">
      <c r="A44" s="122" t="s">
        <v>49</v>
      </c>
      <c r="B44" s="72">
        <v>2020.8456621004661</v>
      </c>
      <c r="C44" s="118">
        <v>2155.2557077625715</v>
      </c>
      <c r="D44" s="118">
        <v>2406.128767123303</v>
      </c>
      <c r="E44" s="118">
        <v>2414.964383561656</v>
      </c>
      <c r="F44" s="118">
        <v>2322.986301369871</v>
      </c>
      <c r="G44" s="118">
        <v>2240.4849315068404</v>
      </c>
      <c r="H44" s="118">
        <v>2762.9497716895366</v>
      </c>
      <c r="I44" s="118">
        <v>3981.6310502283827</v>
      </c>
      <c r="J44" s="118">
        <v>4167.766210045769</v>
      </c>
      <c r="K44" s="118">
        <v>3391.475799086837</v>
      </c>
      <c r="L44" s="118">
        <v>2529.915068493178</v>
      </c>
      <c r="M44" s="118">
        <v>2102.2347031963495</v>
      </c>
      <c r="N44" s="118">
        <v>2232.4429223744587</v>
      </c>
      <c r="O44" s="95">
        <v>2285.569863013733</v>
      </c>
      <c r="P44" s="55">
        <v>19.295697863336393</v>
      </c>
      <c r="Q44" s="119">
        <v>21.305354125443113</v>
      </c>
      <c r="R44" s="119">
        <v>23.464846477447846</v>
      </c>
      <c r="S44" s="120">
        <v>24.436756794758185</v>
      </c>
      <c r="T44" s="84"/>
    </row>
    <row r="45" spans="1:20" ht="12.75">
      <c r="A45" s="122" t="s">
        <v>50</v>
      </c>
      <c r="B45" s="72">
        <v>56.335159817351624</v>
      </c>
      <c r="C45" s="118">
        <v>45.31689497716897</v>
      </c>
      <c r="D45" s="118">
        <v>89.25296803652958</v>
      </c>
      <c r="E45" s="118">
        <v>83.10136986301369</v>
      </c>
      <c r="F45" s="118">
        <v>92.33424657534236</v>
      </c>
      <c r="G45" s="118">
        <v>52.32054794520547</v>
      </c>
      <c r="H45" s="118">
        <v>70.35068493150689</v>
      </c>
      <c r="I45" s="118">
        <v>72.80273972602738</v>
      </c>
      <c r="J45" s="118">
        <v>116.55616438356157</v>
      </c>
      <c r="K45" s="118">
        <v>115.15251141552507</v>
      </c>
      <c r="L45" s="118">
        <v>114.35251141552506</v>
      </c>
      <c r="M45" s="118">
        <v>92.31050228310507</v>
      </c>
      <c r="N45" s="118">
        <v>78.52785388127857</v>
      </c>
      <c r="O45" s="95">
        <v>96.84292237442918</v>
      </c>
      <c r="P45" s="55">
        <v>0.5379066018275396</v>
      </c>
      <c r="Q45" s="119">
        <v>0.9355320496083482</v>
      </c>
      <c r="R45" s="119">
        <v>0.8253935708993606</v>
      </c>
      <c r="S45" s="120">
        <v>1.0354209598463509</v>
      </c>
      <c r="T45" s="84"/>
    </row>
    <row r="46" spans="1:20" ht="12.75">
      <c r="A46" s="87"/>
      <c r="B46" s="72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52"/>
      <c r="P46" s="54"/>
      <c r="Q46" s="121"/>
      <c r="R46" s="119"/>
      <c r="S46" s="120"/>
      <c r="T46" s="84"/>
    </row>
    <row r="47" spans="1:20" ht="12.75">
      <c r="A47" s="87" t="s">
        <v>200</v>
      </c>
      <c r="B47" s="72">
        <v>105.289497716895</v>
      </c>
      <c r="C47" s="118">
        <v>102.88127853881264</v>
      </c>
      <c r="D47" s="118">
        <v>100.04840182648381</v>
      </c>
      <c r="E47" s="118">
        <v>99.72146118721443</v>
      </c>
      <c r="F47" s="118">
        <v>110.3780821917806</v>
      </c>
      <c r="G47" s="118">
        <v>100.44840182648382</v>
      </c>
      <c r="H47" s="118">
        <v>230.37168949771595</v>
      </c>
      <c r="I47" s="118">
        <v>181.80639269406328</v>
      </c>
      <c r="J47" s="118">
        <v>220.1406392694053</v>
      </c>
      <c r="K47" s="118">
        <v>245.4703196347019</v>
      </c>
      <c r="L47" s="118">
        <v>250.75525114155144</v>
      </c>
      <c r="M47" s="118">
        <v>198.15616438356113</v>
      </c>
      <c r="N47" s="118">
        <v>171.0785388127847</v>
      </c>
      <c r="O47" s="95">
        <v>154.91050228310453</v>
      </c>
      <c r="P47" s="55">
        <v>1.00533869272133</v>
      </c>
      <c r="Q47" s="119">
        <v>2.008237828018088</v>
      </c>
      <c r="R47" s="119">
        <v>1.7981788508878846</v>
      </c>
      <c r="S47" s="120">
        <v>1.6562653938105905</v>
      </c>
      <c r="T47" s="84"/>
    </row>
    <row r="48" spans="1:20" ht="12.75">
      <c r="A48" s="87"/>
      <c r="B48" s="72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52"/>
      <c r="P48" s="54"/>
      <c r="Q48" s="121"/>
      <c r="R48" s="119"/>
      <c r="S48" s="120"/>
      <c r="T48" s="84"/>
    </row>
    <row r="49" spans="1:20" ht="12.75">
      <c r="A49" s="87" t="s">
        <v>62</v>
      </c>
      <c r="B49" s="72">
        <v>40.23287671232879</v>
      </c>
      <c r="C49" s="118">
        <v>41.15981735159817</v>
      </c>
      <c r="D49" s="118">
        <v>43.08858447488584</v>
      </c>
      <c r="E49" s="118">
        <v>57.1086757990868</v>
      </c>
      <c r="F49" s="118">
        <v>49.29863013698628</v>
      </c>
      <c r="G49" s="118">
        <v>33.13607305936073</v>
      </c>
      <c r="H49" s="118">
        <v>65.60365296803663</v>
      </c>
      <c r="I49" s="118">
        <v>54.022831050228284</v>
      </c>
      <c r="J49" s="118">
        <v>70.81826484018266</v>
      </c>
      <c r="K49" s="118">
        <v>96.52785388127847</v>
      </c>
      <c r="L49" s="118">
        <v>96.89041095890397</v>
      </c>
      <c r="M49" s="118">
        <v>66.27031963470321</v>
      </c>
      <c r="N49" s="118">
        <v>41.60913242009134</v>
      </c>
      <c r="O49" s="95">
        <v>23.25936073059359</v>
      </c>
      <c r="P49" s="55">
        <v>0.38415671605868756</v>
      </c>
      <c r="Q49" s="119">
        <v>0.6716246409960367</v>
      </c>
      <c r="R49" s="119">
        <v>0.437346860926137</v>
      </c>
      <c r="S49" s="120">
        <v>0.248683424896756</v>
      </c>
      <c r="T49" s="84"/>
    </row>
    <row r="50" spans="1:20" ht="12.75">
      <c r="A50" s="89" t="s">
        <v>3</v>
      </c>
      <c r="B50" s="127">
        <v>10473.037442922752</v>
      </c>
      <c r="C50" s="128">
        <v>10158.895890411222</v>
      </c>
      <c r="D50" s="128">
        <v>10181.979908676038</v>
      </c>
      <c r="E50" s="128">
        <v>9624.67671232907</v>
      </c>
      <c r="F50" s="128">
        <v>10000.830136986317</v>
      </c>
      <c r="G50" s="128">
        <v>9762.548858447708</v>
      </c>
      <c r="H50" s="128">
        <v>11264.293150685055</v>
      </c>
      <c r="I50" s="128">
        <v>13249.389041095703</v>
      </c>
      <c r="J50" s="128">
        <v>14464.989041095345</v>
      </c>
      <c r="K50" s="128">
        <v>13961.421004566027</v>
      </c>
      <c r="L50" s="128">
        <v>11959.127853881402</v>
      </c>
      <c r="M50" s="128">
        <v>9867.16621004593</v>
      </c>
      <c r="N50" s="128">
        <v>9513.989041096298</v>
      </c>
      <c r="O50" s="128">
        <v>9353</v>
      </c>
      <c r="P50" s="128">
        <v>100</v>
      </c>
      <c r="Q50" s="128">
        <v>100</v>
      </c>
      <c r="R50" s="128">
        <v>100</v>
      </c>
      <c r="S50" s="180">
        <v>100</v>
      </c>
      <c r="T50" s="84"/>
    </row>
    <row r="51" spans="1:20" ht="12.75">
      <c r="A51" s="84"/>
      <c r="B51" s="84"/>
      <c r="C51" s="84"/>
      <c r="D51" s="84"/>
      <c r="E51" s="84"/>
      <c r="F51" s="84"/>
      <c r="G51" s="193"/>
      <c r="H51" s="193"/>
      <c r="I51" s="193"/>
      <c r="J51" s="193"/>
      <c r="K51" s="193"/>
      <c r="L51" s="193"/>
      <c r="M51" s="193"/>
      <c r="N51" s="193"/>
      <c r="O51" s="193"/>
      <c r="P51" s="84"/>
      <c r="Q51" s="84"/>
      <c r="R51" s="84"/>
      <c r="S51" s="84"/>
      <c r="T51" s="84"/>
    </row>
    <row r="52" spans="1:20" ht="12.75">
      <c r="A52" s="83" t="s">
        <v>63</v>
      </c>
      <c r="B52" s="113" t="s">
        <v>328</v>
      </c>
      <c r="C52" s="259"/>
      <c r="D52" s="259"/>
      <c r="E52" s="259"/>
      <c r="F52" s="259"/>
      <c r="G52" s="259"/>
      <c r="H52" s="259"/>
      <c r="I52" s="193"/>
      <c r="J52" s="193"/>
      <c r="K52" s="193"/>
      <c r="L52" s="193"/>
      <c r="M52" s="193"/>
      <c r="N52" s="84"/>
      <c r="O52" s="84"/>
      <c r="P52" s="84"/>
      <c r="Q52" s="84"/>
      <c r="R52" s="84"/>
      <c r="S52" s="84"/>
      <c r="T52" s="84"/>
    </row>
    <row r="53" spans="1:20" ht="12.75">
      <c r="A53" s="83"/>
      <c r="B53" s="113" t="s">
        <v>329</v>
      </c>
      <c r="C53" s="259"/>
      <c r="D53" s="259"/>
      <c r="E53" s="259"/>
      <c r="F53" s="259"/>
      <c r="G53" s="259"/>
      <c r="H53" s="259"/>
      <c r="I53" s="193"/>
      <c r="J53" s="193"/>
      <c r="K53" s="193"/>
      <c r="L53" s="193"/>
      <c r="M53" s="193"/>
      <c r="N53" s="84"/>
      <c r="O53" s="84"/>
      <c r="P53" s="84"/>
      <c r="Q53" s="84"/>
      <c r="R53" s="84"/>
      <c r="S53" s="84"/>
      <c r="T53" s="84"/>
    </row>
    <row r="54" spans="1:20" ht="12.75">
      <c r="A54" s="83"/>
      <c r="B54" s="113" t="s">
        <v>220</v>
      </c>
      <c r="C54" s="259"/>
      <c r="D54" s="259"/>
      <c r="E54" s="259"/>
      <c r="F54" s="259"/>
      <c r="G54" s="259"/>
      <c r="H54" s="259"/>
      <c r="I54" s="193"/>
      <c r="J54" s="193"/>
      <c r="K54" s="193"/>
      <c r="L54" s="193"/>
      <c r="M54" s="193"/>
      <c r="N54" s="84"/>
      <c r="O54" s="84"/>
      <c r="P54" s="84"/>
      <c r="Q54" s="84"/>
      <c r="R54" s="84"/>
      <c r="S54" s="84"/>
      <c r="T54" s="84"/>
    </row>
    <row r="55" spans="1:20" ht="12.75">
      <c r="A55" s="83" t="s">
        <v>64</v>
      </c>
      <c r="B55" s="113" t="s">
        <v>53</v>
      </c>
      <c r="C55" s="259"/>
      <c r="D55" s="259"/>
      <c r="E55" s="259"/>
      <c r="F55" s="259"/>
      <c r="G55" s="259"/>
      <c r="H55" s="259"/>
      <c r="I55" s="193"/>
      <c r="J55" s="193"/>
      <c r="K55" s="193"/>
      <c r="L55" s="193"/>
      <c r="M55" s="193"/>
      <c r="N55" s="84"/>
      <c r="O55" s="84"/>
      <c r="P55" s="84"/>
      <c r="Q55" s="84"/>
      <c r="R55" s="84"/>
      <c r="S55" s="84"/>
      <c r="T55" s="84"/>
    </row>
    <row r="56" spans="1:20" ht="12.75">
      <c r="A56" s="83" t="s">
        <v>96</v>
      </c>
      <c r="B56" s="113" t="s">
        <v>205</v>
      </c>
      <c r="C56" s="84"/>
      <c r="D56" s="84"/>
      <c r="E56" s="84"/>
      <c r="F56" s="84"/>
      <c r="G56" s="193"/>
      <c r="H56" s="193"/>
      <c r="I56" s="193"/>
      <c r="J56" s="193"/>
      <c r="K56" s="193"/>
      <c r="L56" s="193"/>
      <c r="M56" s="193"/>
      <c r="N56" s="84"/>
      <c r="O56" s="84"/>
      <c r="P56" s="84"/>
      <c r="Q56" s="84"/>
      <c r="R56" s="84"/>
      <c r="S56" s="84"/>
      <c r="T56" s="84"/>
    </row>
    <row r="57" spans="1:20" ht="12.75">
      <c r="A57" s="83"/>
      <c r="B57" s="113" t="s">
        <v>204</v>
      </c>
      <c r="C57" s="84"/>
      <c r="D57" s="84"/>
      <c r="E57" s="84"/>
      <c r="F57" s="84"/>
      <c r="G57" s="193"/>
      <c r="H57" s="193"/>
      <c r="I57" s="193"/>
      <c r="J57" s="193"/>
      <c r="K57" s="193"/>
      <c r="L57" s="193"/>
      <c r="M57" s="193"/>
      <c r="N57" s="84"/>
      <c r="O57" s="84"/>
      <c r="P57" s="84"/>
      <c r="Q57" s="84"/>
      <c r="R57" s="84"/>
      <c r="S57" s="84"/>
      <c r="T57" s="84"/>
    </row>
    <row r="58" spans="1:20" ht="12.75">
      <c r="A58" s="83" t="s">
        <v>66</v>
      </c>
      <c r="B58" s="113" t="s">
        <v>214</v>
      </c>
      <c r="C58" s="84"/>
      <c r="D58" s="84"/>
      <c r="E58" s="84"/>
      <c r="F58" s="84"/>
      <c r="G58" s="193"/>
      <c r="H58" s="193"/>
      <c r="I58" s="193"/>
      <c r="J58" s="193"/>
      <c r="K58" s="193"/>
      <c r="L58" s="193"/>
      <c r="M58" s="193"/>
      <c r="N58" s="84"/>
      <c r="O58" s="84"/>
      <c r="P58" s="84"/>
      <c r="Q58" s="84"/>
      <c r="R58" s="84"/>
      <c r="S58" s="84"/>
      <c r="T58" s="84"/>
    </row>
    <row r="59" spans="1:20" ht="12.75">
      <c r="A59" s="83" t="s">
        <v>2</v>
      </c>
      <c r="B59" s="84"/>
      <c r="C59" s="84"/>
      <c r="D59" s="84"/>
      <c r="E59" s="84"/>
      <c r="F59" s="84"/>
      <c r="G59" s="193"/>
      <c r="H59" s="193"/>
      <c r="I59" s="193"/>
      <c r="J59" s="193"/>
      <c r="K59" s="193"/>
      <c r="L59" s="193"/>
      <c r="M59" s="193"/>
      <c r="N59" s="84"/>
      <c r="O59" s="84"/>
      <c r="P59" s="84"/>
      <c r="Q59" s="84"/>
      <c r="R59" s="84"/>
      <c r="S59" s="84"/>
      <c r="T59" s="84"/>
    </row>
  </sheetData>
  <printOptions/>
  <pageMargins left="0.75" right="0.75" top="0.75" bottom="1" header="0.43" footer="0.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3"/>
  <dimension ref="A1:V61"/>
  <sheetViews>
    <sheetView zoomScale="75" zoomScaleNormal="75" workbookViewId="0" topLeftCell="A19">
      <selection activeCell="B52" sqref="B52"/>
    </sheetView>
  </sheetViews>
  <sheetFormatPr defaultColWidth="9.140625" defaultRowHeight="12.75"/>
  <cols>
    <col min="1" max="1" width="47.00390625" style="19" customWidth="1"/>
    <col min="2" max="6" width="7.28125" style="19" customWidth="1"/>
    <col min="7" max="13" width="7.28125" style="22" customWidth="1"/>
    <col min="14" max="19" width="7.28125" style="19" customWidth="1"/>
    <col min="20" max="20" width="2.57421875" style="19" customWidth="1"/>
    <col min="21" max="21" width="9.140625" style="19" hidden="1" customWidth="1"/>
    <col min="22" max="16384" width="9.140625" style="19" customWidth="1"/>
  </cols>
  <sheetData>
    <row r="1" spans="1:20" ht="12.75">
      <c r="A1" s="89" t="s">
        <v>323</v>
      </c>
      <c r="B1" s="97" t="s">
        <v>322</v>
      </c>
      <c r="C1" s="84"/>
      <c r="D1" s="84"/>
      <c r="E1" s="84"/>
      <c r="F1" s="84"/>
      <c r="G1" s="193"/>
      <c r="H1" s="193"/>
      <c r="I1" s="193"/>
      <c r="J1" s="193"/>
      <c r="K1" s="193"/>
      <c r="L1" s="193"/>
      <c r="M1" s="193"/>
      <c r="N1" s="84"/>
      <c r="O1" s="84"/>
      <c r="P1" s="84"/>
      <c r="Q1" s="84"/>
      <c r="R1" s="84"/>
      <c r="S1" s="84"/>
      <c r="T1" s="84"/>
    </row>
    <row r="2" spans="1:20" ht="12.75">
      <c r="A2" s="84"/>
      <c r="B2" s="84"/>
      <c r="C2" s="97"/>
      <c r="D2" s="97"/>
      <c r="E2" s="97"/>
      <c r="F2" s="97"/>
      <c r="G2" s="264"/>
      <c r="H2" s="264"/>
      <c r="I2" s="264"/>
      <c r="J2" s="264"/>
      <c r="K2" s="264"/>
      <c r="L2" s="264"/>
      <c r="M2" s="264"/>
      <c r="N2" s="97"/>
      <c r="O2" s="97"/>
      <c r="P2" s="97"/>
      <c r="Q2" s="97"/>
      <c r="R2" s="97"/>
      <c r="S2" s="97"/>
      <c r="T2" s="97"/>
    </row>
    <row r="3" spans="1:20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69">
        <v>2002</v>
      </c>
      <c r="J3" s="69">
        <v>2003</v>
      </c>
      <c r="K3" s="69">
        <v>2004</v>
      </c>
      <c r="L3" s="69">
        <v>2005</v>
      </c>
      <c r="M3" s="69">
        <v>2006</v>
      </c>
      <c r="N3" s="69">
        <v>2007</v>
      </c>
      <c r="O3" s="69">
        <v>2008</v>
      </c>
      <c r="P3" s="70">
        <v>1995</v>
      </c>
      <c r="Q3" s="70">
        <v>2006</v>
      </c>
      <c r="R3" s="70">
        <v>2007</v>
      </c>
      <c r="S3" s="102">
        <v>2008</v>
      </c>
      <c r="T3" s="97"/>
    </row>
    <row r="4" spans="1:20" ht="12.75">
      <c r="A4" s="41"/>
      <c r="B4" s="71" t="s">
        <v>17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265" t="s">
        <v>10</v>
      </c>
      <c r="Q4" s="265"/>
      <c r="R4" s="265"/>
      <c r="S4" s="102"/>
      <c r="T4" s="97"/>
    </row>
    <row r="5" spans="1:22" ht="12.75">
      <c r="A5" s="89" t="s">
        <v>18</v>
      </c>
      <c r="B5" s="167">
        <v>11559</v>
      </c>
      <c r="C5" s="95">
        <v>14091</v>
      </c>
      <c r="D5" s="95">
        <v>14498</v>
      </c>
      <c r="E5" s="95">
        <v>14733</v>
      </c>
      <c r="F5" s="95">
        <v>16831</v>
      </c>
      <c r="G5" s="95">
        <v>16285</v>
      </c>
      <c r="H5" s="95">
        <v>18379</v>
      </c>
      <c r="I5" s="95">
        <v>21109</v>
      </c>
      <c r="J5" s="95">
        <v>24020</v>
      </c>
      <c r="K5" s="95">
        <v>26745</v>
      </c>
      <c r="L5" s="95">
        <v>29072</v>
      </c>
      <c r="M5" s="95">
        <v>31555</v>
      </c>
      <c r="N5" s="95">
        <v>31876</v>
      </c>
      <c r="O5" s="95">
        <v>33174</v>
      </c>
      <c r="P5" s="107">
        <v>82.8305266929416</v>
      </c>
      <c r="Q5" s="107">
        <v>75.4795962302062</v>
      </c>
      <c r="R5" s="107">
        <v>78.49104922311689</v>
      </c>
      <c r="S5" s="108">
        <v>79.28018353885862</v>
      </c>
      <c r="T5" s="97"/>
      <c r="U5" s="33"/>
      <c r="V5" s="33"/>
    </row>
    <row r="6" spans="1:22" ht="12.75">
      <c r="A6" s="266"/>
      <c r="B6" s="380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7"/>
      <c r="Q6" s="107"/>
      <c r="R6" s="107"/>
      <c r="S6" s="108"/>
      <c r="T6" s="97"/>
      <c r="U6" s="33"/>
      <c r="V6" s="33"/>
    </row>
    <row r="7" spans="1:22" ht="12.75">
      <c r="A7" s="195" t="s">
        <v>19</v>
      </c>
      <c r="B7" s="93">
        <v>1808</v>
      </c>
      <c r="C7" s="94">
        <v>2804</v>
      </c>
      <c r="D7" s="94">
        <v>3298</v>
      </c>
      <c r="E7" s="94">
        <v>3641</v>
      </c>
      <c r="F7" s="94">
        <v>4343</v>
      </c>
      <c r="G7" s="94">
        <v>4395</v>
      </c>
      <c r="H7" s="94">
        <v>5205</v>
      </c>
      <c r="I7" s="94">
        <v>6326</v>
      </c>
      <c r="J7" s="205">
        <v>7569</v>
      </c>
      <c r="K7" s="94">
        <v>8826</v>
      </c>
      <c r="L7" s="205">
        <v>9647</v>
      </c>
      <c r="M7" s="205">
        <v>10609</v>
      </c>
      <c r="N7" s="205">
        <v>11068</v>
      </c>
      <c r="O7" s="205">
        <v>11883</v>
      </c>
      <c r="P7" s="267">
        <v>12.955929774274452</v>
      </c>
      <c r="Q7" s="267">
        <v>25.376740180835288</v>
      </c>
      <c r="R7" s="267">
        <v>27.253699736524588</v>
      </c>
      <c r="S7" s="268">
        <v>28.398336679093777</v>
      </c>
      <c r="T7" s="97"/>
      <c r="U7" s="33"/>
      <c r="V7" s="33"/>
    </row>
    <row r="8" spans="1:22" ht="12.75">
      <c r="A8" s="269" t="s">
        <v>20</v>
      </c>
      <c r="B8" s="270">
        <v>30</v>
      </c>
      <c r="C8" s="41">
        <v>38</v>
      </c>
      <c r="D8" s="41">
        <v>57</v>
      </c>
      <c r="E8" s="41">
        <v>49</v>
      </c>
      <c r="F8" s="41">
        <v>62</v>
      </c>
      <c r="G8" s="41">
        <v>57</v>
      </c>
      <c r="H8" s="41">
        <v>73</v>
      </c>
      <c r="I8" s="41">
        <v>83</v>
      </c>
      <c r="J8" s="177">
        <v>79</v>
      </c>
      <c r="K8" s="41">
        <v>86</v>
      </c>
      <c r="L8" s="177">
        <v>73</v>
      </c>
      <c r="M8" s="177">
        <v>60</v>
      </c>
      <c r="N8" s="177">
        <v>44</v>
      </c>
      <c r="O8" s="177">
        <v>34</v>
      </c>
      <c r="P8" s="107">
        <v>0.21497671085632392</v>
      </c>
      <c r="Q8" s="107">
        <v>0.14352006888963306</v>
      </c>
      <c r="R8" s="107">
        <v>0.10834502967176379</v>
      </c>
      <c r="S8" s="108">
        <v>0.08125418220055444</v>
      </c>
      <c r="T8" s="97"/>
      <c r="U8" s="33"/>
      <c r="V8" s="33"/>
    </row>
    <row r="9" spans="1:22" ht="12.75">
      <c r="A9" s="271" t="s">
        <v>21</v>
      </c>
      <c r="B9" s="93">
        <v>35</v>
      </c>
      <c r="C9" s="94">
        <v>97</v>
      </c>
      <c r="D9" s="94">
        <v>120</v>
      </c>
      <c r="E9" s="94">
        <v>133</v>
      </c>
      <c r="F9" s="94">
        <v>132</v>
      </c>
      <c r="G9" s="94">
        <v>145</v>
      </c>
      <c r="H9" s="94">
        <v>158</v>
      </c>
      <c r="I9" s="94">
        <v>214</v>
      </c>
      <c r="J9" s="94">
        <v>196</v>
      </c>
      <c r="K9" s="94">
        <v>225</v>
      </c>
      <c r="L9" s="94">
        <v>211</v>
      </c>
      <c r="M9" s="94">
        <v>232</v>
      </c>
      <c r="N9" s="95">
        <v>199</v>
      </c>
      <c r="O9" s="95">
        <v>177</v>
      </c>
      <c r="P9" s="107">
        <v>0.2508061626657112</v>
      </c>
      <c r="Q9" s="107">
        <v>0.5549442663732479</v>
      </c>
      <c r="R9" s="107">
        <v>0.49001502056093177</v>
      </c>
      <c r="S9" s="108">
        <v>0.4229997132205334</v>
      </c>
      <c r="T9" s="97"/>
      <c r="U9" s="33"/>
      <c r="V9" s="33"/>
    </row>
    <row r="10" spans="1:22" ht="12.75">
      <c r="A10" s="271" t="s">
        <v>22</v>
      </c>
      <c r="B10" s="93">
        <v>199</v>
      </c>
      <c r="C10" s="94">
        <v>251</v>
      </c>
      <c r="D10" s="94">
        <v>320</v>
      </c>
      <c r="E10" s="94">
        <v>279</v>
      </c>
      <c r="F10" s="94">
        <v>308</v>
      </c>
      <c r="G10" s="94">
        <v>296</v>
      </c>
      <c r="H10" s="94">
        <v>320</v>
      </c>
      <c r="I10" s="94">
        <v>308</v>
      </c>
      <c r="J10" s="94">
        <v>289</v>
      </c>
      <c r="K10" s="94">
        <v>303</v>
      </c>
      <c r="L10" s="94">
        <v>253</v>
      </c>
      <c r="M10" s="94">
        <v>293</v>
      </c>
      <c r="N10" s="95">
        <v>288</v>
      </c>
      <c r="O10" s="95">
        <v>257</v>
      </c>
      <c r="P10" s="107">
        <v>1.4260121820136151</v>
      </c>
      <c r="Q10" s="107">
        <v>0.7008563364110415</v>
      </c>
      <c r="R10" s="107">
        <v>0.709167466942454</v>
      </c>
      <c r="S10" s="108">
        <v>0.6141860242806615</v>
      </c>
      <c r="T10" s="97"/>
      <c r="U10" s="33"/>
      <c r="V10" s="33"/>
    </row>
    <row r="11" spans="1:22" ht="12.75">
      <c r="A11" s="269" t="s">
        <v>23</v>
      </c>
      <c r="B11" s="93">
        <v>170</v>
      </c>
      <c r="C11" s="94">
        <v>241</v>
      </c>
      <c r="D11" s="94">
        <v>300</v>
      </c>
      <c r="E11" s="94">
        <v>366</v>
      </c>
      <c r="F11" s="94">
        <v>525</v>
      </c>
      <c r="G11" s="94">
        <v>571</v>
      </c>
      <c r="H11" s="94">
        <v>710</v>
      </c>
      <c r="I11" s="94">
        <v>1086</v>
      </c>
      <c r="J11" s="94">
        <v>1422</v>
      </c>
      <c r="K11" s="94">
        <v>1825</v>
      </c>
      <c r="L11" s="94">
        <v>2020</v>
      </c>
      <c r="M11" s="94">
        <v>2118</v>
      </c>
      <c r="N11" s="95">
        <v>2230</v>
      </c>
      <c r="O11" s="95">
        <v>2446</v>
      </c>
      <c r="P11" s="107">
        <v>1.2182013615191687</v>
      </c>
      <c r="Q11" s="107">
        <v>5.066258431804047</v>
      </c>
      <c r="R11" s="107">
        <v>5.49112309472803</v>
      </c>
      <c r="S11" s="108">
        <v>5.8455214606634165</v>
      </c>
      <c r="T11" s="97"/>
      <c r="U11" s="33"/>
      <c r="V11" s="33"/>
    </row>
    <row r="12" spans="1:22" ht="12.75">
      <c r="A12" s="269" t="s">
        <v>24</v>
      </c>
      <c r="B12" s="93">
        <v>127</v>
      </c>
      <c r="C12" s="94">
        <v>191</v>
      </c>
      <c r="D12" s="94">
        <v>154</v>
      </c>
      <c r="E12" s="94">
        <v>196</v>
      </c>
      <c r="F12" s="94">
        <v>193</v>
      </c>
      <c r="G12" s="94">
        <v>230</v>
      </c>
      <c r="H12" s="94">
        <v>261</v>
      </c>
      <c r="I12" s="94">
        <v>274</v>
      </c>
      <c r="J12" s="94">
        <v>314</v>
      </c>
      <c r="K12" s="94">
        <v>318</v>
      </c>
      <c r="L12" s="94">
        <v>313</v>
      </c>
      <c r="M12" s="94">
        <v>262</v>
      </c>
      <c r="N12" s="95">
        <v>183</v>
      </c>
      <c r="O12" s="95">
        <v>209</v>
      </c>
      <c r="P12" s="107">
        <v>0.9100680759584377</v>
      </c>
      <c r="Q12" s="107">
        <v>0.6267043008180644</v>
      </c>
      <c r="R12" s="107">
        <v>0.45061682795301766</v>
      </c>
      <c r="S12" s="108">
        <v>0.49947423764458465</v>
      </c>
      <c r="T12" s="97"/>
      <c r="U12" s="33"/>
      <c r="V12" s="33"/>
    </row>
    <row r="13" spans="1:22" ht="12.75">
      <c r="A13" s="269" t="s">
        <v>25</v>
      </c>
      <c r="B13" s="93">
        <v>715</v>
      </c>
      <c r="C13" s="94">
        <v>1053</v>
      </c>
      <c r="D13" s="94">
        <v>1283</v>
      </c>
      <c r="E13" s="94">
        <v>1530</v>
      </c>
      <c r="F13" s="94">
        <v>1952</v>
      </c>
      <c r="G13" s="94">
        <v>2004</v>
      </c>
      <c r="H13" s="94">
        <v>2455</v>
      </c>
      <c r="I13" s="94">
        <v>3203</v>
      </c>
      <c r="J13" s="94">
        <v>4083</v>
      </c>
      <c r="K13" s="94">
        <v>4864</v>
      </c>
      <c r="L13" s="94">
        <v>5615</v>
      </c>
      <c r="M13" s="94">
        <v>6542</v>
      </c>
      <c r="N13" s="95">
        <v>6996</v>
      </c>
      <c r="O13" s="95">
        <v>7812</v>
      </c>
      <c r="P13" s="107">
        <v>5.123611608742387</v>
      </c>
      <c r="Q13" s="107">
        <v>15.648471511266326</v>
      </c>
      <c r="R13" s="107">
        <v>17.226859717810445</v>
      </c>
      <c r="S13" s="108">
        <v>18.669343275021507</v>
      </c>
      <c r="T13" s="97"/>
      <c r="U13" s="33"/>
      <c r="V13" s="33"/>
    </row>
    <row r="14" spans="1:22" ht="12.75">
      <c r="A14" s="269" t="s">
        <v>26</v>
      </c>
      <c r="B14" s="93">
        <v>1</v>
      </c>
      <c r="C14" s="94">
        <v>7</v>
      </c>
      <c r="D14" s="94">
        <v>3</v>
      </c>
      <c r="E14" s="94">
        <v>4</v>
      </c>
      <c r="F14" s="94">
        <v>8</v>
      </c>
      <c r="G14" s="94">
        <v>6</v>
      </c>
      <c r="H14" s="94">
        <v>5</v>
      </c>
      <c r="I14" s="94">
        <v>7</v>
      </c>
      <c r="J14" s="94">
        <v>12</v>
      </c>
      <c r="K14" s="94">
        <v>12</v>
      </c>
      <c r="L14" s="94">
        <v>9</v>
      </c>
      <c r="M14" s="94">
        <v>14</v>
      </c>
      <c r="N14" s="95">
        <v>12</v>
      </c>
      <c r="O14" s="95">
        <v>10</v>
      </c>
      <c r="P14" s="107">
        <v>0.007165890361877464</v>
      </c>
      <c r="Q14" s="107">
        <v>0.03348801607424772</v>
      </c>
      <c r="R14" s="107">
        <v>0.029548644455935583</v>
      </c>
      <c r="S14" s="108">
        <v>0.023898288882516012</v>
      </c>
      <c r="T14" s="97"/>
      <c r="U14" s="33"/>
      <c r="V14" s="33"/>
    </row>
    <row r="15" spans="1:22" ht="12.75">
      <c r="A15" s="269" t="s">
        <v>27</v>
      </c>
      <c r="B15" s="93">
        <v>463</v>
      </c>
      <c r="C15" s="94">
        <v>849</v>
      </c>
      <c r="D15" s="94">
        <v>977</v>
      </c>
      <c r="E15" s="94">
        <v>1003</v>
      </c>
      <c r="F15" s="94">
        <v>1068</v>
      </c>
      <c r="G15" s="94">
        <v>1003</v>
      </c>
      <c r="H15" s="94">
        <v>1132</v>
      </c>
      <c r="I15" s="94">
        <v>1080</v>
      </c>
      <c r="J15" s="94">
        <v>1089</v>
      </c>
      <c r="K15" s="94">
        <v>1095</v>
      </c>
      <c r="L15" s="94">
        <v>1045</v>
      </c>
      <c r="M15" s="94">
        <v>997</v>
      </c>
      <c r="N15" s="95">
        <v>1053</v>
      </c>
      <c r="O15" s="95">
        <v>859</v>
      </c>
      <c r="P15" s="107">
        <v>3.3178072375492653</v>
      </c>
      <c r="Q15" s="107">
        <v>2.3848251447160695</v>
      </c>
      <c r="R15" s="107">
        <v>2.5928935510083475</v>
      </c>
      <c r="S15" s="108">
        <v>2.0528630150081257</v>
      </c>
      <c r="T15" s="97"/>
      <c r="U15" s="33"/>
      <c r="V15" s="33"/>
    </row>
    <row r="16" spans="1:22" ht="12.75">
      <c r="A16" s="269" t="s">
        <v>28</v>
      </c>
      <c r="B16" s="93">
        <v>68</v>
      </c>
      <c r="C16" s="94">
        <v>77</v>
      </c>
      <c r="D16" s="94">
        <v>84</v>
      </c>
      <c r="E16" s="94">
        <v>81</v>
      </c>
      <c r="F16" s="94">
        <v>95</v>
      </c>
      <c r="G16" s="94">
        <v>83</v>
      </c>
      <c r="H16" s="94">
        <v>91</v>
      </c>
      <c r="I16" s="94">
        <v>71</v>
      </c>
      <c r="J16" s="94">
        <v>85</v>
      </c>
      <c r="K16" s="94">
        <v>98</v>
      </c>
      <c r="L16" s="94">
        <v>108</v>
      </c>
      <c r="M16" s="94">
        <v>91</v>
      </c>
      <c r="N16" s="95">
        <v>63</v>
      </c>
      <c r="O16" s="95">
        <v>79</v>
      </c>
      <c r="P16" s="107">
        <v>0.48728054460766745</v>
      </c>
      <c r="Q16" s="107">
        <v>0.21767210448261015</v>
      </c>
      <c r="R16" s="107">
        <v>0.1551303833936618</v>
      </c>
      <c r="S16" s="108">
        <v>0.1887964821718765</v>
      </c>
      <c r="T16" s="97"/>
      <c r="U16" s="33"/>
      <c r="V16" s="33"/>
    </row>
    <row r="17" spans="1:22" ht="12.75">
      <c r="A17" s="269"/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  <c r="O17" s="95"/>
      <c r="P17" s="107"/>
      <c r="Q17" s="107"/>
      <c r="R17" s="107"/>
      <c r="S17" s="108"/>
      <c r="T17" s="97"/>
      <c r="U17" s="33"/>
      <c r="V17" s="33"/>
    </row>
    <row r="18" spans="1:22" ht="12.75">
      <c r="A18" s="195" t="s">
        <v>29</v>
      </c>
      <c r="B18" s="93">
        <v>8628</v>
      </c>
      <c r="C18" s="94">
        <v>9406</v>
      </c>
      <c r="D18" s="94">
        <v>8834</v>
      </c>
      <c r="E18" s="94">
        <v>8384</v>
      </c>
      <c r="F18" s="94">
        <v>9330</v>
      </c>
      <c r="G18" s="94">
        <v>8706</v>
      </c>
      <c r="H18" s="94">
        <v>9458</v>
      </c>
      <c r="I18" s="94">
        <v>10274</v>
      </c>
      <c r="J18" s="94">
        <v>11103</v>
      </c>
      <c r="K18" s="94">
        <v>11935</v>
      </c>
      <c r="L18" s="94">
        <v>12594</v>
      </c>
      <c r="M18" s="94">
        <v>13644</v>
      </c>
      <c r="N18" s="95">
        <v>13019</v>
      </c>
      <c r="O18" s="95">
        <v>12934</v>
      </c>
      <c r="P18" s="107">
        <v>61.82730204227875</v>
      </c>
      <c r="Q18" s="107">
        <v>32.63646366550256</v>
      </c>
      <c r="R18" s="107">
        <v>32.05781684765211</v>
      </c>
      <c r="S18" s="108">
        <v>30.91004684064621</v>
      </c>
      <c r="T18" s="97"/>
      <c r="U18" s="33"/>
      <c r="V18" s="33"/>
    </row>
    <row r="19" spans="1:22" ht="12.75">
      <c r="A19" s="269" t="s">
        <v>30</v>
      </c>
      <c r="B19" s="93">
        <v>4290</v>
      </c>
      <c r="C19" s="94">
        <v>3206</v>
      </c>
      <c r="D19" s="94">
        <v>2732</v>
      </c>
      <c r="E19" s="94">
        <v>2171</v>
      </c>
      <c r="F19" s="94">
        <v>2386</v>
      </c>
      <c r="G19" s="94">
        <v>1959</v>
      </c>
      <c r="H19" s="94">
        <v>1746</v>
      </c>
      <c r="I19" s="94">
        <v>1551</v>
      </c>
      <c r="J19" s="94">
        <v>1575</v>
      </c>
      <c r="K19" s="94">
        <v>1593</v>
      </c>
      <c r="L19" s="94">
        <v>1672</v>
      </c>
      <c r="M19" s="94">
        <v>1838</v>
      </c>
      <c r="N19" s="95">
        <v>1652</v>
      </c>
      <c r="O19" s="95">
        <v>1527</v>
      </c>
      <c r="P19" s="107">
        <v>30.741669652454316</v>
      </c>
      <c r="Q19" s="107">
        <v>4.396498110319093</v>
      </c>
      <c r="R19" s="107">
        <v>4.067863386767132</v>
      </c>
      <c r="S19" s="108">
        <v>3.649268712360195</v>
      </c>
      <c r="T19" s="97"/>
      <c r="U19" s="33"/>
      <c r="V19" s="33"/>
    </row>
    <row r="20" spans="1:22" ht="12.75">
      <c r="A20" s="269" t="s">
        <v>31</v>
      </c>
      <c r="B20" s="93">
        <v>524</v>
      </c>
      <c r="C20" s="94">
        <v>806</v>
      </c>
      <c r="D20" s="94">
        <v>959</v>
      </c>
      <c r="E20" s="94">
        <v>1033</v>
      </c>
      <c r="F20" s="94">
        <v>1263</v>
      </c>
      <c r="G20" s="94">
        <v>1325</v>
      </c>
      <c r="H20" s="94">
        <v>1615</v>
      </c>
      <c r="I20" s="94">
        <v>1952</v>
      </c>
      <c r="J20" s="94">
        <v>2000</v>
      </c>
      <c r="K20" s="94">
        <v>2375</v>
      </c>
      <c r="L20" s="94">
        <v>2576</v>
      </c>
      <c r="M20" s="94">
        <v>2855</v>
      </c>
      <c r="N20" s="95">
        <v>2667</v>
      </c>
      <c r="O20" s="95">
        <v>2808</v>
      </c>
      <c r="P20" s="107">
        <v>3.754926549623791</v>
      </c>
      <c r="Q20" s="107">
        <v>6.829163277998374</v>
      </c>
      <c r="R20" s="107">
        <v>6.567186230331684</v>
      </c>
      <c r="S20" s="108">
        <v>6.710639518210495</v>
      </c>
      <c r="T20" s="97"/>
      <c r="U20" s="33"/>
      <c r="V20" s="33"/>
    </row>
    <row r="21" spans="1:22" ht="12.75">
      <c r="A21" s="269" t="s">
        <v>32</v>
      </c>
      <c r="B21" s="93">
        <v>2981</v>
      </c>
      <c r="C21" s="94">
        <v>4307</v>
      </c>
      <c r="D21" s="94">
        <v>4024</v>
      </c>
      <c r="E21" s="94">
        <v>4121</v>
      </c>
      <c r="F21" s="94">
        <v>4376</v>
      </c>
      <c r="G21" s="94">
        <v>4071</v>
      </c>
      <c r="H21" s="94">
        <v>4295</v>
      </c>
      <c r="I21" s="94">
        <v>4812</v>
      </c>
      <c r="J21" s="94">
        <v>5212</v>
      </c>
      <c r="K21" s="94">
        <v>5633</v>
      </c>
      <c r="L21" s="94">
        <v>5901</v>
      </c>
      <c r="M21" s="94">
        <v>6441</v>
      </c>
      <c r="N21" s="95">
        <v>6149</v>
      </c>
      <c r="O21" s="95">
        <v>5996</v>
      </c>
      <c r="P21" s="107">
        <v>21.36151916875672</v>
      </c>
      <c r="Q21" s="107">
        <v>15.40687939530211</v>
      </c>
      <c r="R21" s="107">
        <v>15.141217896628993</v>
      </c>
      <c r="S21" s="108">
        <v>14.329414013956601</v>
      </c>
      <c r="T21" s="97"/>
      <c r="U21" s="33"/>
      <c r="V21" s="33"/>
    </row>
    <row r="22" spans="1:22" ht="12.75">
      <c r="A22" s="269" t="s">
        <v>33</v>
      </c>
      <c r="B22" s="93">
        <v>209</v>
      </c>
      <c r="C22" s="94">
        <v>265</v>
      </c>
      <c r="D22" s="94">
        <v>278</v>
      </c>
      <c r="E22" s="94">
        <v>280</v>
      </c>
      <c r="F22" s="94">
        <v>355</v>
      </c>
      <c r="G22" s="94">
        <v>450</v>
      </c>
      <c r="H22" s="94">
        <v>647</v>
      </c>
      <c r="I22" s="94">
        <v>637</v>
      </c>
      <c r="J22" s="94">
        <v>832</v>
      </c>
      <c r="K22" s="94">
        <v>769</v>
      </c>
      <c r="L22" s="94">
        <v>770</v>
      </c>
      <c r="M22" s="94">
        <v>765</v>
      </c>
      <c r="N22" s="95">
        <v>845</v>
      </c>
      <c r="O22" s="95">
        <v>861</v>
      </c>
      <c r="P22" s="107">
        <v>1.4976710856323898</v>
      </c>
      <c r="Q22" s="107">
        <v>1.8298808783428215</v>
      </c>
      <c r="R22" s="107">
        <v>2.080717047105464</v>
      </c>
      <c r="S22" s="108">
        <v>2.0576426727846284</v>
      </c>
      <c r="T22" s="97"/>
      <c r="U22" s="33"/>
      <c r="V22" s="33"/>
    </row>
    <row r="23" spans="1:22" ht="12.75">
      <c r="A23" s="269" t="s">
        <v>34</v>
      </c>
      <c r="B23" s="93">
        <v>116</v>
      </c>
      <c r="C23" s="94">
        <v>166</v>
      </c>
      <c r="D23" s="94">
        <v>155</v>
      </c>
      <c r="E23" s="94">
        <v>139</v>
      </c>
      <c r="F23" s="94">
        <v>166</v>
      </c>
      <c r="G23" s="94">
        <v>160</v>
      </c>
      <c r="H23" s="94">
        <v>250</v>
      </c>
      <c r="I23" s="94">
        <v>288</v>
      </c>
      <c r="J23" s="94">
        <v>319</v>
      </c>
      <c r="K23" s="94">
        <v>368</v>
      </c>
      <c r="L23" s="94">
        <v>395</v>
      </c>
      <c r="M23" s="94">
        <v>444</v>
      </c>
      <c r="N23" s="95">
        <v>474</v>
      </c>
      <c r="O23" s="95">
        <v>509</v>
      </c>
      <c r="P23" s="107">
        <v>0.8312432819777859</v>
      </c>
      <c r="Q23" s="107">
        <v>1.0620485097832846</v>
      </c>
      <c r="R23" s="107">
        <v>1.1671714560094555</v>
      </c>
      <c r="S23" s="108">
        <v>1.2164229041200652</v>
      </c>
      <c r="T23" s="97"/>
      <c r="U23" s="33"/>
      <c r="V23" s="33"/>
    </row>
    <row r="24" spans="1:22" ht="12.75">
      <c r="A24" s="269" t="s">
        <v>35</v>
      </c>
      <c r="B24" s="93">
        <v>508</v>
      </c>
      <c r="C24" s="94">
        <v>656</v>
      </c>
      <c r="D24" s="94">
        <v>686</v>
      </c>
      <c r="E24" s="94">
        <v>640</v>
      </c>
      <c r="F24" s="94">
        <v>784</v>
      </c>
      <c r="G24" s="94">
        <v>741</v>
      </c>
      <c r="H24" s="94">
        <v>905</v>
      </c>
      <c r="I24" s="94">
        <v>1034</v>
      </c>
      <c r="J24" s="94">
        <v>1165</v>
      </c>
      <c r="K24" s="94">
        <v>1197</v>
      </c>
      <c r="L24" s="94">
        <v>1280</v>
      </c>
      <c r="M24" s="94">
        <v>1301</v>
      </c>
      <c r="N24" s="95">
        <v>1232</v>
      </c>
      <c r="O24" s="95">
        <v>1233</v>
      </c>
      <c r="P24" s="107">
        <v>3.640272303833751</v>
      </c>
      <c r="Q24" s="107">
        <v>3.111993493756877</v>
      </c>
      <c r="R24" s="107">
        <v>3.033660830809387</v>
      </c>
      <c r="S24" s="108">
        <v>2.9466590192142244</v>
      </c>
      <c r="T24" s="97"/>
      <c r="U24" s="33"/>
      <c r="V24" s="33"/>
    </row>
    <row r="25" spans="1:22" ht="12.75">
      <c r="A25" s="269"/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  <c r="O25" s="95"/>
      <c r="P25" s="107"/>
      <c r="Q25" s="107"/>
      <c r="R25" s="107"/>
      <c r="S25" s="108"/>
      <c r="T25" s="97"/>
      <c r="U25" s="33"/>
      <c r="V25" s="33"/>
    </row>
    <row r="26" spans="1:22" ht="12.75">
      <c r="A26" s="195" t="s">
        <v>212</v>
      </c>
      <c r="B26" s="93">
        <v>987</v>
      </c>
      <c r="C26" s="94">
        <v>1718</v>
      </c>
      <c r="D26" s="94">
        <v>2196</v>
      </c>
      <c r="E26" s="94">
        <v>2532</v>
      </c>
      <c r="F26" s="94">
        <v>2983</v>
      </c>
      <c r="G26" s="94">
        <v>2978</v>
      </c>
      <c r="H26" s="94">
        <v>3485</v>
      </c>
      <c r="I26" s="94">
        <v>4177</v>
      </c>
      <c r="J26" s="94">
        <v>4867</v>
      </c>
      <c r="K26" s="94">
        <v>5469</v>
      </c>
      <c r="L26" s="94">
        <v>6133</v>
      </c>
      <c r="M26" s="94">
        <v>6499</v>
      </c>
      <c r="N26" s="95">
        <v>6961</v>
      </c>
      <c r="O26" s="95">
        <v>7393</v>
      </c>
      <c r="P26" s="107">
        <v>7.072733787173056</v>
      </c>
      <c r="Q26" s="107">
        <v>15.545615461895421</v>
      </c>
      <c r="R26" s="107">
        <v>17.140676171480635</v>
      </c>
      <c r="S26" s="108">
        <v>17.668004970844088</v>
      </c>
      <c r="T26" s="97"/>
      <c r="U26" s="33"/>
      <c r="V26" s="33"/>
    </row>
    <row r="27" spans="1:22" ht="12.75">
      <c r="A27" s="269" t="s">
        <v>36</v>
      </c>
      <c r="B27" s="93">
        <v>616</v>
      </c>
      <c r="C27" s="94">
        <v>1136</v>
      </c>
      <c r="D27" s="94">
        <v>1454</v>
      </c>
      <c r="E27" s="94">
        <v>1694</v>
      </c>
      <c r="F27" s="94">
        <v>1990</v>
      </c>
      <c r="G27" s="94">
        <v>1928</v>
      </c>
      <c r="H27" s="94">
        <v>2181</v>
      </c>
      <c r="I27" s="94">
        <v>2482</v>
      </c>
      <c r="J27" s="94">
        <v>3012</v>
      </c>
      <c r="K27" s="94">
        <v>3341</v>
      </c>
      <c r="L27" s="94">
        <v>3792</v>
      </c>
      <c r="M27" s="94">
        <v>3940</v>
      </c>
      <c r="N27" s="95">
        <v>4196</v>
      </c>
      <c r="O27" s="95">
        <v>4325</v>
      </c>
      <c r="P27" s="107">
        <v>4.414188462916517</v>
      </c>
      <c r="Q27" s="107">
        <v>9.424484523752572</v>
      </c>
      <c r="R27" s="107">
        <v>10.332176011425476</v>
      </c>
      <c r="S27" s="108">
        <v>10.336009941688175</v>
      </c>
      <c r="T27" s="97"/>
      <c r="U27" s="33"/>
      <c r="V27" s="33"/>
    </row>
    <row r="28" spans="1:22" ht="12.75">
      <c r="A28" s="269" t="s">
        <v>37</v>
      </c>
      <c r="B28" s="93">
        <v>1</v>
      </c>
      <c r="C28" s="94">
        <v>6</v>
      </c>
      <c r="D28" s="94">
        <v>6</v>
      </c>
      <c r="E28" s="94">
        <v>4</v>
      </c>
      <c r="F28" s="94">
        <v>3</v>
      </c>
      <c r="G28" s="94">
        <v>4</v>
      </c>
      <c r="H28" s="94">
        <v>5</v>
      </c>
      <c r="I28" s="94">
        <v>9</v>
      </c>
      <c r="J28" s="94">
        <v>13</v>
      </c>
      <c r="K28" s="94">
        <v>14</v>
      </c>
      <c r="L28" s="94">
        <v>26</v>
      </c>
      <c r="M28" s="94">
        <v>26</v>
      </c>
      <c r="N28" s="95">
        <v>10</v>
      </c>
      <c r="O28" s="95">
        <v>16</v>
      </c>
      <c r="P28" s="107">
        <v>0.007165890361877464</v>
      </c>
      <c r="Q28" s="107">
        <v>0.062192029852174334</v>
      </c>
      <c r="R28" s="107">
        <v>0.024623870379946317</v>
      </c>
      <c r="S28" s="108">
        <v>0.03823726221202562</v>
      </c>
      <c r="T28" s="97"/>
      <c r="U28" s="33"/>
      <c r="V28" s="33"/>
    </row>
    <row r="29" spans="1:22" ht="12.75">
      <c r="A29" s="269" t="s">
        <v>38</v>
      </c>
      <c r="B29" s="93">
        <v>151</v>
      </c>
      <c r="C29" s="94">
        <v>228</v>
      </c>
      <c r="D29" s="94">
        <v>257</v>
      </c>
      <c r="E29" s="94">
        <v>282</v>
      </c>
      <c r="F29" s="94">
        <v>299</v>
      </c>
      <c r="G29" s="94">
        <v>314</v>
      </c>
      <c r="H29" s="94">
        <v>355</v>
      </c>
      <c r="I29" s="94">
        <v>404</v>
      </c>
      <c r="J29" s="94">
        <v>395</v>
      </c>
      <c r="K29" s="94">
        <v>413</v>
      </c>
      <c r="L29" s="94">
        <v>411</v>
      </c>
      <c r="M29" s="94">
        <v>472</v>
      </c>
      <c r="N29" s="95">
        <v>448</v>
      </c>
      <c r="O29" s="95">
        <v>442</v>
      </c>
      <c r="P29" s="107">
        <v>1.082049444643497</v>
      </c>
      <c r="Q29" s="107">
        <v>1.1290245419317801</v>
      </c>
      <c r="R29" s="107">
        <v>1.1031493930215952</v>
      </c>
      <c r="S29" s="108">
        <v>1.0563043686072078</v>
      </c>
      <c r="T29" s="97"/>
      <c r="U29" s="33"/>
      <c r="V29" s="33"/>
    </row>
    <row r="30" spans="1:22" ht="12.75">
      <c r="A30" s="269" t="s">
        <v>39</v>
      </c>
      <c r="B30" s="93">
        <v>44</v>
      </c>
      <c r="C30" s="94">
        <v>98</v>
      </c>
      <c r="D30" s="94">
        <v>90</v>
      </c>
      <c r="E30" s="94">
        <v>121</v>
      </c>
      <c r="F30" s="94">
        <v>191</v>
      </c>
      <c r="G30" s="94">
        <v>238</v>
      </c>
      <c r="H30" s="94">
        <v>323</v>
      </c>
      <c r="I30" s="94">
        <v>439</v>
      </c>
      <c r="J30" s="94">
        <v>489</v>
      </c>
      <c r="K30" s="94">
        <v>583</v>
      </c>
      <c r="L30" s="94">
        <v>680</v>
      </c>
      <c r="M30" s="94">
        <v>638</v>
      </c>
      <c r="N30" s="95">
        <v>749</v>
      </c>
      <c r="O30" s="95">
        <v>842</v>
      </c>
      <c r="P30" s="107">
        <v>0.31529917592260837</v>
      </c>
      <c r="Q30" s="107">
        <v>1.5260967325264316</v>
      </c>
      <c r="R30" s="107">
        <v>1.8443278914579795</v>
      </c>
      <c r="S30" s="108">
        <v>2.012235923907848</v>
      </c>
      <c r="T30" s="97"/>
      <c r="U30" s="33"/>
      <c r="V30" s="33"/>
    </row>
    <row r="31" spans="1:22" ht="12.75">
      <c r="A31" s="269" t="s">
        <v>40</v>
      </c>
      <c r="B31" s="93">
        <v>9</v>
      </c>
      <c r="C31" s="94">
        <v>9</v>
      </c>
      <c r="D31" s="94">
        <v>20</v>
      </c>
      <c r="E31" s="94">
        <v>23</v>
      </c>
      <c r="F31" s="94">
        <v>24</v>
      </c>
      <c r="G31" s="94">
        <v>25</v>
      </c>
      <c r="H31" s="94">
        <v>35</v>
      </c>
      <c r="I31" s="94">
        <v>54</v>
      </c>
      <c r="J31" s="94">
        <v>50</v>
      </c>
      <c r="K31" s="94">
        <v>55</v>
      </c>
      <c r="L31" s="94">
        <v>64</v>
      </c>
      <c r="M31" s="94">
        <v>88</v>
      </c>
      <c r="N31" s="95">
        <v>101</v>
      </c>
      <c r="O31" s="95">
        <v>97</v>
      </c>
      <c r="P31" s="107">
        <v>0.06449301325689717</v>
      </c>
      <c r="Q31" s="107">
        <v>0.2104961010381285</v>
      </c>
      <c r="R31" s="107">
        <v>0.24870109083745784</v>
      </c>
      <c r="S31" s="108">
        <v>0.2318134021604053</v>
      </c>
      <c r="T31" s="97"/>
      <c r="U31" s="33"/>
      <c r="V31" s="33"/>
    </row>
    <row r="32" spans="1:22" ht="12.75">
      <c r="A32" s="269" t="s">
        <v>41</v>
      </c>
      <c r="B32" s="93">
        <v>166</v>
      </c>
      <c r="C32" s="94">
        <v>241</v>
      </c>
      <c r="D32" s="94">
        <v>369</v>
      </c>
      <c r="E32" s="94">
        <v>408</v>
      </c>
      <c r="F32" s="94">
        <v>476</v>
      </c>
      <c r="G32" s="94">
        <v>469</v>
      </c>
      <c r="H32" s="94">
        <v>586</v>
      </c>
      <c r="I32" s="94">
        <v>789</v>
      </c>
      <c r="J32" s="94">
        <v>908</v>
      </c>
      <c r="K32" s="94">
        <v>1063</v>
      </c>
      <c r="L32" s="94">
        <v>1160</v>
      </c>
      <c r="M32" s="94">
        <v>1335</v>
      </c>
      <c r="N32" s="95">
        <v>1457</v>
      </c>
      <c r="O32" s="95">
        <v>1671</v>
      </c>
      <c r="P32" s="107">
        <v>1.189537800071659</v>
      </c>
      <c r="Q32" s="107">
        <v>3.1933215327943363</v>
      </c>
      <c r="R32" s="107">
        <v>3.587697914358179</v>
      </c>
      <c r="S32" s="108">
        <v>3.993404072268426</v>
      </c>
      <c r="T32" s="97"/>
      <c r="U32" s="33"/>
      <c r="V32" s="33"/>
    </row>
    <row r="33" spans="1:22" ht="12.75">
      <c r="A33" s="269"/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  <c r="O33" s="95"/>
      <c r="P33" s="107"/>
      <c r="Q33" s="107"/>
      <c r="R33" s="107"/>
      <c r="S33" s="108">
        <v>0</v>
      </c>
      <c r="T33" s="97"/>
      <c r="U33" s="33"/>
      <c r="V33" s="33"/>
    </row>
    <row r="34" spans="1:22" ht="12.75">
      <c r="A34" s="269" t="s">
        <v>42</v>
      </c>
      <c r="B34" s="93">
        <v>136</v>
      </c>
      <c r="C34" s="94">
        <v>163</v>
      </c>
      <c r="D34" s="94">
        <v>170</v>
      </c>
      <c r="E34" s="94">
        <v>176</v>
      </c>
      <c r="F34" s="94">
        <v>175</v>
      </c>
      <c r="G34" s="94">
        <v>206</v>
      </c>
      <c r="H34" s="94">
        <v>231</v>
      </c>
      <c r="I34" s="94">
        <v>332</v>
      </c>
      <c r="J34" s="94">
        <v>481</v>
      </c>
      <c r="K34" s="94">
        <v>515</v>
      </c>
      <c r="L34" s="94">
        <v>698</v>
      </c>
      <c r="M34" s="94">
        <v>803</v>
      </c>
      <c r="N34" s="95">
        <v>828</v>
      </c>
      <c r="O34" s="95">
        <v>964</v>
      </c>
      <c r="P34" s="107">
        <v>0.9745610892153349</v>
      </c>
      <c r="Q34" s="107">
        <v>1.9207769219729225</v>
      </c>
      <c r="R34" s="107">
        <v>2.0388564674595555</v>
      </c>
      <c r="S34" s="108">
        <v>2.3037950482745435</v>
      </c>
      <c r="T34" s="97"/>
      <c r="U34" s="33"/>
      <c r="V34" s="33"/>
    </row>
    <row r="35" spans="1:22" ht="12.75">
      <c r="A35" s="269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95"/>
      <c r="P35" s="107"/>
      <c r="Q35" s="107"/>
      <c r="R35" s="107"/>
      <c r="S35" s="108"/>
      <c r="T35" s="97"/>
      <c r="U35" s="33"/>
      <c r="V35" s="33"/>
    </row>
    <row r="36" spans="1:22" ht="12.75">
      <c r="A36" s="195" t="s">
        <v>43</v>
      </c>
      <c r="B36" s="93">
        <v>927</v>
      </c>
      <c r="C36" s="94">
        <v>1322</v>
      </c>
      <c r="D36" s="94">
        <v>1432</v>
      </c>
      <c r="E36" s="94">
        <v>1328</v>
      </c>
      <c r="F36" s="94">
        <v>1596</v>
      </c>
      <c r="G36" s="94">
        <v>1774</v>
      </c>
      <c r="H36" s="94">
        <v>2490</v>
      </c>
      <c r="I36" s="94">
        <v>2770</v>
      </c>
      <c r="J36" s="94">
        <v>3828</v>
      </c>
      <c r="K36" s="94">
        <v>4373</v>
      </c>
      <c r="L36" s="94">
        <v>4840</v>
      </c>
      <c r="M36" s="94">
        <v>5248</v>
      </c>
      <c r="N36" s="95">
        <v>4637</v>
      </c>
      <c r="O36" s="95">
        <v>4754</v>
      </c>
      <c r="P36" s="107">
        <v>6.642780365460409</v>
      </c>
      <c r="Q36" s="107">
        <v>12.553222025546573</v>
      </c>
      <c r="R36" s="107">
        <v>11.418088695181108</v>
      </c>
      <c r="S36" s="108">
        <v>11.361246534748112</v>
      </c>
      <c r="T36" s="97"/>
      <c r="U36" s="33"/>
      <c r="V36" s="33"/>
    </row>
    <row r="37" spans="1:22" ht="12.75">
      <c r="A37" s="269" t="s">
        <v>44</v>
      </c>
      <c r="B37" s="93">
        <v>467</v>
      </c>
      <c r="C37" s="94">
        <v>764</v>
      </c>
      <c r="D37" s="94">
        <v>743</v>
      </c>
      <c r="E37" s="94">
        <v>606</v>
      </c>
      <c r="F37" s="94">
        <v>659</v>
      </c>
      <c r="G37" s="94">
        <v>785</v>
      </c>
      <c r="H37" s="94">
        <v>1338</v>
      </c>
      <c r="I37" s="94">
        <v>1511</v>
      </c>
      <c r="J37" s="94">
        <v>1980</v>
      </c>
      <c r="K37" s="94">
        <v>2301</v>
      </c>
      <c r="L37" s="94">
        <v>2504</v>
      </c>
      <c r="M37" s="94">
        <v>2660</v>
      </c>
      <c r="N37" s="95">
        <v>2327</v>
      </c>
      <c r="O37" s="95">
        <v>2190</v>
      </c>
      <c r="P37" s="107">
        <v>3.3464707989967755</v>
      </c>
      <c r="Q37" s="107">
        <v>6.362723054107065</v>
      </c>
      <c r="R37" s="107">
        <v>5.729974637413509</v>
      </c>
      <c r="S37" s="108">
        <v>5.233725265271007</v>
      </c>
      <c r="T37" s="97"/>
      <c r="U37" s="33"/>
      <c r="V37" s="33"/>
    </row>
    <row r="38" spans="1:22" ht="12.75">
      <c r="A38" s="269" t="s">
        <v>45</v>
      </c>
      <c r="B38" s="93">
        <v>45</v>
      </c>
      <c r="C38" s="94">
        <v>56</v>
      </c>
      <c r="D38" s="94">
        <v>56</v>
      </c>
      <c r="E38" s="94">
        <v>80</v>
      </c>
      <c r="F38" s="94">
        <v>73</v>
      </c>
      <c r="G38" s="94">
        <v>101</v>
      </c>
      <c r="H38" s="94">
        <v>103</v>
      </c>
      <c r="I38" s="94">
        <v>106</v>
      </c>
      <c r="J38" s="94">
        <v>202</v>
      </c>
      <c r="K38" s="94">
        <v>198</v>
      </c>
      <c r="L38" s="94">
        <v>222</v>
      </c>
      <c r="M38" s="94">
        <v>248</v>
      </c>
      <c r="N38" s="95">
        <v>229</v>
      </c>
      <c r="O38" s="95">
        <v>275</v>
      </c>
      <c r="P38" s="107">
        <v>0.32246506628448585</v>
      </c>
      <c r="Q38" s="107">
        <v>0.5932162847438167</v>
      </c>
      <c r="R38" s="107">
        <v>0.5638866317007708</v>
      </c>
      <c r="S38" s="108">
        <v>0.6572029442691903</v>
      </c>
      <c r="T38" s="97"/>
      <c r="U38" s="33"/>
      <c r="V38" s="33"/>
    </row>
    <row r="39" spans="1:22" ht="12.75">
      <c r="A39" s="269" t="s">
        <v>46</v>
      </c>
      <c r="B39" s="93">
        <v>415</v>
      </c>
      <c r="C39" s="94">
        <v>502</v>
      </c>
      <c r="D39" s="94">
        <v>633</v>
      </c>
      <c r="E39" s="94">
        <v>642</v>
      </c>
      <c r="F39" s="94">
        <v>864</v>
      </c>
      <c r="G39" s="94">
        <v>888</v>
      </c>
      <c r="H39" s="94">
        <v>1049</v>
      </c>
      <c r="I39" s="94">
        <v>1153</v>
      </c>
      <c r="J39" s="94">
        <v>1646</v>
      </c>
      <c r="K39" s="94">
        <v>1874</v>
      </c>
      <c r="L39" s="94">
        <v>2114</v>
      </c>
      <c r="M39" s="94">
        <v>2340</v>
      </c>
      <c r="N39" s="95">
        <v>2081</v>
      </c>
      <c r="O39" s="95">
        <v>2289</v>
      </c>
      <c r="P39" s="107">
        <v>2.973844500179147</v>
      </c>
      <c r="Q39" s="107">
        <v>5.5972826866956895</v>
      </c>
      <c r="R39" s="107">
        <v>5.124227426066829</v>
      </c>
      <c r="S39" s="108">
        <v>5.4703183252079155</v>
      </c>
      <c r="T39" s="97"/>
      <c r="U39" s="33"/>
      <c r="V39" s="33"/>
    </row>
    <row r="40" spans="1:22" ht="12.75">
      <c r="A40" s="89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95"/>
      <c r="P40" s="107"/>
      <c r="Q40" s="107"/>
      <c r="R40" s="107"/>
      <c r="S40" s="108"/>
      <c r="T40" s="97"/>
      <c r="U40" s="33"/>
      <c r="V40" s="33"/>
    </row>
    <row r="41" spans="1:22" ht="12.75">
      <c r="A41" s="195" t="s">
        <v>47</v>
      </c>
      <c r="B41" s="93">
        <v>24</v>
      </c>
      <c r="C41" s="94">
        <v>28</v>
      </c>
      <c r="D41" s="94">
        <v>25</v>
      </c>
      <c r="E41" s="94">
        <v>20</v>
      </c>
      <c r="F41" s="94">
        <v>21</v>
      </c>
      <c r="G41" s="94">
        <v>34</v>
      </c>
      <c r="H41" s="94">
        <v>35</v>
      </c>
      <c r="I41" s="94">
        <v>57</v>
      </c>
      <c r="J41" s="94">
        <v>154</v>
      </c>
      <c r="K41" s="94">
        <v>253</v>
      </c>
      <c r="L41" s="94">
        <v>282</v>
      </c>
      <c r="M41" s="94">
        <v>210</v>
      </c>
      <c r="N41" s="95">
        <v>229</v>
      </c>
      <c r="O41" s="95">
        <v>240</v>
      </c>
      <c r="P41" s="107">
        <v>0.17198136868505912</v>
      </c>
      <c r="Q41" s="107">
        <v>0.5023202411137158</v>
      </c>
      <c r="R41" s="107">
        <v>0.5638866317007708</v>
      </c>
      <c r="S41" s="108">
        <v>0.5735589331803843</v>
      </c>
      <c r="T41" s="97"/>
      <c r="U41" s="33"/>
      <c r="V41" s="33"/>
    </row>
    <row r="42" spans="1:22" ht="12.75">
      <c r="A42" s="195"/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5"/>
      <c r="O42" s="95"/>
      <c r="P42" s="107"/>
      <c r="Q42" s="107"/>
      <c r="R42" s="107"/>
      <c r="S42" s="108"/>
      <c r="T42" s="97"/>
      <c r="U42" s="33"/>
      <c r="V42" s="33"/>
    </row>
    <row r="43" spans="1:22" ht="12.75">
      <c r="A43" s="162" t="s">
        <v>48</v>
      </c>
      <c r="B43" s="93">
        <v>639</v>
      </c>
      <c r="C43" s="94">
        <v>1005</v>
      </c>
      <c r="D43" s="94">
        <v>1522</v>
      </c>
      <c r="E43" s="94">
        <v>1747</v>
      </c>
      <c r="F43" s="94">
        <v>1945</v>
      </c>
      <c r="G43" s="94">
        <v>1760</v>
      </c>
      <c r="H43" s="94">
        <v>1969</v>
      </c>
      <c r="I43" s="94">
        <v>2250</v>
      </c>
      <c r="J43" s="94">
        <v>2778</v>
      </c>
      <c r="K43" s="94">
        <v>2806</v>
      </c>
      <c r="L43" s="94">
        <v>3194</v>
      </c>
      <c r="M43" s="94">
        <v>3792</v>
      </c>
      <c r="N43" s="95">
        <v>3000</v>
      </c>
      <c r="O43" s="95">
        <v>2808</v>
      </c>
      <c r="P43" s="107">
        <v>4.579003941239699</v>
      </c>
      <c r="Q43" s="107">
        <v>9.07046835382481</v>
      </c>
      <c r="R43" s="107">
        <v>7.387161113983896</v>
      </c>
      <c r="S43" s="108">
        <v>6.710639518210495</v>
      </c>
      <c r="T43" s="97"/>
      <c r="U43" s="33"/>
      <c r="V43" s="33"/>
    </row>
    <row r="44" spans="1:22" ht="12.75">
      <c r="A44" s="195" t="s">
        <v>49</v>
      </c>
      <c r="B44" s="93">
        <v>545</v>
      </c>
      <c r="C44" s="94">
        <v>825</v>
      </c>
      <c r="D44" s="94">
        <v>990</v>
      </c>
      <c r="E44" s="94">
        <v>960</v>
      </c>
      <c r="F44" s="94">
        <v>964</v>
      </c>
      <c r="G44" s="94">
        <v>948</v>
      </c>
      <c r="H44" s="94">
        <v>1052</v>
      </c>
      <c r="I44" s="94">
        <v>1202</v>
      </c>
      <c r="J44" s="94">
        <v>1414</v>
      </c>
      <c r="K44" s="94">
        <v>1328</v>
      </c>
      <c r="L44" s="94">
        <v>1494</v>
      </c>
      <c r="M44" s="94">
        <v>1966</v>
      </c>
      <c r="N44" s="95">
        <v>1381</v>
      </c>
      <c r="O44" s="95">
        <v>1228</v>
      </c>
      <c r="P44" s="381">
        <v>3.9054102472232177</v>
      </c>
      <c r="Q44" s="381">
        <v>4.702674257283643</v>
      </c>
      <c r="R44" s="381">
        <v>3.400556499470587</v>
      </c>
      <c r="S44" s="273">
        <v>2.9347098747729663</v>
      </c>
      <c r="T44" s="97"/>
      <c r="U44" s="33"/>
      <c r="V44" s="33"/>
    </row>
    <row r="45" spans="1:22" ht="12.75">
      <c r="A45" s="195" t="s">
        <v>50</v>
      </c>
      <c r="B45" s="93">
        <v>94</v>
      </c>
      <c r="C45" s="94">
        <v>180</v>
      </c>
      <c r="D45" s="94">
        <v>532</v>
      </c>
      <c r="E45" s="94">
        <v>787</v>
      </c>
      <c r="F45" s="94">
        <v>981</v>
      </c>
      <c r="G45" s="94">
        <v>812</v>
      </c>
      <c r="H45" s="94">
        <v>917</v>
      </c>
      <c r="I45" s="94">
        <v>1048</v>
      </c>
      <c r="J45" s="94">
        <v>1364</v>
      </c>
      <c r="K45" s="94">
        <v>1478</v>
      </c>
      <c r="L45" s="94">
        <v>1700</v>
      </c>
      <c r="M45" s="94">
        <v>1826</v>
      </c>
      <c r="N45" s="95">
        <v>1619</v>
      </c>
      <c r="O45" s="95">
        <v>1580</v>
      </c>
      <c r="P45" s="107">
        <v>0.6735936940164815</v>
      </c>
      <c r="Q45" s="107">
        <v>4.367794096541166</v>
      </c>
      <c r="R45" s="107">
        <v>3.9866046145133094</v>
      </c>
      <c r="S45" s="108">
        <v>3.7759296434375296</v>
      </c>
      <c r="T45" s="97"/>
      <c r="U45" s="33"/>
      <c r="V45" s="33"/>
    </row>
    <row r="46" spans="1:22" ht="12.75">
      <c r="A46" s="89"/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  <c r="O46" s="95"/>
      <c r="P46" s="89"/>
      <c r="Q46" s="89"/>
      <c r="R46" s="89"/>
      <c r="S46" s="108"/>
      <c r="T46" s="97"/>
      <c r="U46" s="33"/>
      <c r="V46" s="33"/>
    </row>
    <row r="47" spans="1:22" ht="12.75">
      <c r="A47" s="89" t="s">
        <v>201</v>
      </c>
      <c r="B47" s="93">
        <v>344</v>
      </c>
      <c r="C47" s="94">
        <v>383</v>
      </c>
      <c r="D47" s="94">
        <v>403</v>
      </c>
      <c r="E47" s="94">
        <v>428</v>
      </c>
      <c r="F47" s="94">
        <v>518</v>
      </c>
      <c r="G47" s="94">
        <v>461</v>
      </c>
      <c r="H47" s="94">
        <v>521</v>
      </c>
      <c r="I47" s="94">
        <v>553</v>
      </c>
      <c r="J47" s="94">
        <v>652</v>
      </c>
      <c r="K47" s="94">
        <v>678</v>
      </c>
      <c r="L47" s="94">
        <v>715</v>
      </c>
      <c r="M47" s="94">
        <v>754</v>
      </c>
      <c r="N47" s="95">
        <v>662</v>
      </c>
      <c r="O47" s="95">
        <v>679</v>
      </c>
      <c r="P47" s="107">
        <v>2.4650662844858475</v>
      </c>
      <c r="Q47" s="107">
        <v>1.8035688657130555</v>
      </c>
      <c r="R47" s="107">
        <v>1.6301002191524465</v>
      </c>
      <c r="S47" s="108">
        <v>1.6226938151228374</v>
      </c>
      <c r="T47" s="97"/>
      <c r="U47" s="33"/>
      <c r="V47" s="33"/>
    </row>
    <row r="48" spans="1:22" ht="12.75">
      <c r="A48" s="195"/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5"/>
      <c r="O48" s="95"/>
      <c r="P48" s="107"/>
      <c r="Q48" s="107"/>
      <c r="R48" s="107"/>
      <c r="S48" s="108"/>
      <c r="T48" s="97"/>
      <c r="U48" s="33"/>
      <c r="V48" s="33"/>
    </row>
    <row r="49" spans="1:22" ht="12.75">
      <c r="A49" s="162" t="s">
        <v>51</v>
      </c>
      <c r="B49" s="93">
        <v>462</v>
      </c>
      <c r="C49" s="94">
        <v>690</v>
      </c>
      <c r="D49" s="94">
        <v>678</v>
      </c>
      <c r="E49" s="94">
        <v>550</v>
      </c>
      <c r="F49" s="94">
        <v>664</v>
      </c>
      <c r="G49" s="94">
        <v>458</v>
      </c>
      <c r="H49" s="94">
        <v>380</v>
      </c>
      <c r="I49" s="94">
        <v>379</v>
      </c>
      <c r="J49" s="94">
        <v>393</v>
      </c>
      <c r="K49" s="94">
        <v>287</v>
      </c>
      <c r="L49" s="94">
        <v>319</v>
      </c>
      <c r="M49" s="94">
        <v>247</v>
      </c>
      <c r="N49" s="95">
        <v>207</v>
      </c>
      <c r="O49" s="95">
        <v>189</v>
      </c>
      <c r="P49" s="107">
        <v>3.310641347187388</v>
      </c>
      <c r="Q49" s="107">
        <v>0.5908242835956561</v>
      </c>
      <c r="R49" s="107">
        <v>0.5097141168648889</v>
      </c>
      <c r="S49" s="108">
        <v>0.4516776598795526</v>
      </c>
      <c r="T49" s="97"/>
      <c r="U49" s="33"/>
      <c r="V49" s="33"/>
    </row>
    <row r="50" spans="1:22" ht="12.75">
      <c r="A50" s="89" t="s">
        <v>3</v>
      </c>
      <c r="B50" s="98">
        <v>13955</v>
      </c>
      <c r="C50" s="99">
        <v>17519</v>
      </c>
      <c r="D50" s="99">
        <v>18558</v>
      </c>
      <c r="E50" s="99">
        <v>18806</v>
      </c>
      <c r="F50" s="99">
        <v>21575</v>
      </c>
      <c r="G50" s="99">
        <v>20772</v>
      </c>
      <c r="H50" s="99">
        <v>23774</v>
      </c>
      <c r="I50" s="99">
        <v>27118</v>
      </c>
      <c r="J50" s="99">
        <v>31825</v>
      </c>
      <c r="K50" s="99">
        <v>35142</v>
      </c>
      <c r="L50" s="99">
        <v>38422</v>
      </c>
      <c r="M50" s="99">
        <v>41806</v>
      </c>
      <c r="N50" s="100">
        <v>40611</v>
      </c>
      <c r="O50" s="396">
        <v>41844</v>
      </c>
      <c r="P50" s="352">
        <v>100</v>
      </c>
      <c r="Q50" s="352">
        <v>100</v>
      </c>
      <c r="R50" s="352">
        <v>100</v>
      </c>
      <c r="S50" s="354">
        <v>100</v>
      </c>
      <c r="T50" s="97"/>
      <c r="U50" s="33"/>
      <c r="V50" s="33"/>
    </row>
    <row r="51" spans="1:22" ht="12.75">
      <c r="A51" s="89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5"/>
      <c r="O51" s="95"/>
      <c r="P51" s="107"/>
      <c r="Q51" s="107"/>
      <c r="R51" s="107"/>
      <c r="S51" s="107"/>
      <c r="T51" s="97"/>
      <c r="U51" s="33"/>
      <c r="V51" s="33"/>
    </row>
    <row r="52" spans="1:22" ht="12.75">
      <c r="A52" s="275" t="s">
        <v>52</v>
      </c>
      <c r="B52" s="397" t="s">
        <v>53</v>
      </c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8"/>
      <c r="O52" s="398"/>
      <c r="P52" s="275"/>
      <c r="Q52" s="275"/>
      <c r="R52" s="275"/>
      <c r="S52" s="399"/>
      <c r="T52" s="275"/>
      <c r="U52" s="82"/>
      <c r="V52" s="82"/>
    </row>
    <row r="53" spans="1:22" ht="12.75">
      <c r="A53" s="275" t="s">
        <v>64</v>
      </c>
      <c r="B53" s="397" t="s">
        <v>205</v>
      </c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8"/>
      <c r="O53" s="398"/>
      <c r="P53" s="399"/>
      <c r="Q53" s="399"/>
      <c r="R53" s="399"/>
      <c r="S53" s="399"/>
      <c r="T53" s="275"/>
      <c r="U53" s="82"/>
      <c r="V53" s="82"/>
    </row>
    <row r="54" spans="1:22" ht="12.75">
      <c r="A54" s="275"/>
      <c r="B54" s="397" t="s">
        <v>204</v>
      </c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8"/>
      <c r="O54" s="398"/>
      <c r="P54" s="400"/>
      <c r="Q54" s="400"/>
      <c r="R54" s="400"/>
      <c r="S54" s="275"/>
      <c r="T54" s="275"/>
      <c r="U54" s="82"/>
      <c r="V54" s="82"/>
    </row>
    <row r="55" spans="1:22" ht="12.75">
      <c r="A55" s="275" t="s">
        <v>55</v>
      </c>
      <c r="B55" s="275" t="s">
        <v>214</v>
      </c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82"/>
      <c r="V55" s="82"/>
    </row>
    <row r="56" spans="1:22" ht="12.75">
      <c r="A56" s="274" t="s">
        <v>2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82"/>
      <c r="V56" s="82"/>
    </row>
    <row r="57" spans="1:22" ht="12.75">
      <c r="A57" s="44"/>
      <c r="B57" s="4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33"/>
      <c r="V57" s="33"/>
    </row>
    <row r="58" spans="1:22" ht="12.75">
      <c r="A58" s="44"/>
      <c r="B58" s="4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33"/>
      <c r="V58" s="33"/>
    </row>
    <row r="59" spans="1:22" ht="12.75">
      <c r="A59" s="44"/>
      <c r="B59" s="8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33"/>
      <c r="V59" s="33"/>
    </row>
    <row r="60" spans="1:20" ht="12.75">
      <c r="A60" s="33"/>
      <c r="B60" s="33"/>
      <c r="C60" s="33"/>
      <c r="D60" s="33"/>
      <c r="E60" s="33"/>
      <c r="F60" s="33"/>
      <c r="G60" s="81"/>
      <c r="H60" s="81"/>
      <c r="I60" s="81"/>
      <c r="J60" s="81"/>
      <c r="K60" s="81"/>
      <c r="L60" s="81"/>
      <c r="M60" s="81"/>
      <c r="N60" s="33"/>
      <c r="O60" s="33"/>
      <c r="P60" s="33"/>
      <c r="Q60" s="33"/>
      <c r="R60" s="33"/>
      <c r="S60" s="33"/>
      <c r="T60" s="33"/>
    </row>
    <row r="61" spans="1:20" ht="12.75">
      <c r="A61" s="33"/>
      <c r="B61" s="33"/>
      <c r="C61" s="33"/>
      <c r="D61" s="33"/>
      <c r="E61" s="33"/>
      <c r="F61" s="33"/>
      <c r="G61" s="81"/>
      <c r="H61" s="81"/>
      <c r="I61" s="81"/>
      <c r="J61" s="81"/>
      <c r="K61" s="81"/>
      <c r="L61" s="81"/>
      <c r="M61" s="81"/>
      <c r="N61" s="33"/>
      <c r="O61" s="33"/>
      <c r="P61" s="33"/>
      <c r="Q61" s="33"/>
      <c r="R61" s="33"/>
      <c r="S61" s="33"/>
      <c r="T61" s="33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32"/>
  <dimension ref="A1:T57"/>
  <sheetViews>
    <sheetView zoomScale="75" zoomScaleNormal="75" workbookViewId="0" topLeftCell="A34">
      <selection activeCell="A57" sqref="A57"/>
    </sheetView>
  </sheetViews>
  <sheetFormatPr defaultColWidth="9.140625" defaultRowHeight="12.75"/>
  <cols>
    <col min="1" max="1" width="49.57421875" style="0" bestFit="1" customWidth="1"/>
    <col min="2" max="19" width="6.7109375" style="0" customWidth="1"/>
    <col min="20" max="20" width="4.00390625" style="0" customWidth="1"/>
  </cols>
  <sheetData>
    <row r="1" spans="1:20" ht="12.75">
      <c r="A1" s="89" t="s">
        <v>309</v>
      </c>
      <c r="B1" s="87" t="s">
        <v>135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4"/>
      <c r="O1" s="84"/>
      <c r="P1" s="87"/>
      <c r="Q1" s="87"/>
      <c r="R1" s="84"/>
      <c r="S1" s="84"/>
      <c r="T1" s="84"/>
    </row>
    <row r="2" spans="1:20" ht="12.7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0"/>
      <c r="T2" s="84"/>
    </row>
    <row r="3" spans="1:20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69">
        <v>2002</v>
      </c>
      <c r="J3" s="69">
        <v>2003</v>
      </c>
      <c r="K3" s="69">
        <v>2004</v>
      </c>
      <c r="L3" s="69">
        <v>2005</v>
      </c>
      <c r="M3" s="69">
        <v>2006</v>
      </c>
      <c r="N3" s="69">
        <v>2007</v>
      </c>
      <c r="O3" s="69">
        <v>2008</v>
      </c>
      <c r="P3" s="69">
        <v>1995</v>
      </c>
      <c r="Q3" s="70">
        <v>2006</v>
      </c>
      <c r="R3" s="70">
        <v>2007</v>
      </c>
      <c r="S3" s="75">
        <v>2008</v>
      </c>
      <c r="T3" s="84"/>
    </row>
    <row r="4" spans="1:20" s="31" customFormat="1" ht="12.75">
      <c r="A4" s="162"/>
      <c r="B4" s="103" t="s">
        <v>17</v>
      </c>
      <c r="C4" s="276"/>
      <c r="D4" s="276"/>
      <c r="E4" s="276"/>
      <c r="F4" s="276"/>
      <c r="G4" s="277"/>
      <c r="H4" s="276"/>
      <c r="I4" s="276"/>
      <c r="J4" s="276"/>
      <c r="K4" s="276"/>
      <c r="L4" s="276"/>
      <c r="M4" s="276"/>
      <c r="N4" s="276"/>
      <c r="O4" s="401"/>
      <c r="P4" s="276" t="s">
        <v>10</v>
      </c>
      <c r="Q4" s="276"/>
      <c r="R4" s="276"/>
      <c r="S4" s="278"/>
      <c r="T4" s="279"/>
    </row>
    <row r="5" spans="1:20" ht="12.75">
      <c r="A5" s="117" t="s">
        <v>18</v>
      </c>
      <c r="B5" s="72">
        <v>6661</v>
      </c>
      <c r="C5" s="52">
        <v>7234</v>
      </c>
      <c r="D5" s="52">
        <v>7030</v>
      </c>
      <c r="E5" s="52">
        <v>7416</v>
      </c>
      <c r="F5" s="52">
        <v>7847</v>
      </c>
      <c r="G5" s="52">
        <v>8499</v>
      </c>
      <c r="H5" s="52">
        <v>8327</v>
      </c>
      <c r="I5" s="52">
        <v>9266</v>
      </c>
      <c r="J5" s="52">
        <v>9944</v>
      </c>
      <c r="K5" s="52">
        <v>11002</v>
      </c>
      <c r="L5" s="52">
        <v>11379</v>
      </c>
      <c r="M5" s="52">
        <v>11636</v>
      </c>
      <c r="N5" s="118">
        <f>N7+N18+N26+N34</f>
        <v>11999</v>
      </c>
      <c r="O5" s="52">
        <f>O7+O18+O26+O34</f>
        <v>12521</v>
      </c>
      <c r="P5" s="199">
        <v>94.92660681202794</v>
      </c>
      <c r="Q5" s="199">
        <v>93.52945904670042</v>
      </c>
      <c r="R5" s="199">
        <v>93.3411124076235</v>
      </c>
      <c r="S5" s="200">
        <v>92.69321883328398</v>
      </c>
      <c r="T5" s="84"/>
    </row>
    <row r="6" spans="1:20" ht="12.75">
      <c r="A6" s="117"/>
      <c r="B6" s="7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18"/>
      <c r="O6" s="52"/>
      <c r="P6" s="199"/>
      <c r="Q6" s="199"/>
      <c r="R6" s="199"/>
      <c r="S6" s="200"/>
      <c r="T6" s="84"/>
    </row>
    <row r="7" spans="1:20" ht="12.75">
      <c r="A7" s="122" t="s">
        <v>19</v>
      </c>
      <c r="B7" s="72">
        <v>1822</v>
      </c>
      <c r="C7" s="52">
        <v>2051</v>
      </c>
      <c r="D7" s="52">
        <v>2175</v>
      </c>
      <c r="E7" s="52">
        <v>2356</v>
      </c>
      <c r="F7" s="52">
        <v>2492</v>
      </c>
      <c r="G7" s="52">
        <v>2703</v>
      </c>
      <c r="H7" s="52">
        <v>2732</v>
      </c>
      <c r="I7" s="52">
        <v>2983</v>
      </c>
      <c r="J7" s="52">
        <v>3132</v>
      </c>
      <c r="K7" s="52">
        <v>3479</v>
      </c>
      <c r="L7" s="52">
        <v>3655</v>
      </c>
      <c r="M7" s="52">
        <v>3544</v>
      </c>
      <c r="N7" s="118">
        <v>3761</v>
      </c>
      <c r="O7" s="95">
        <v>3842</v>
      </c>
      <c r="P7" s="199">
        <v>25.96551232720536</v>
      </c>
      <c r="Q7" s="199">
        <v>28.486456072662968</v>
      </c>
      <c r="R7" s="199">
        <v>29.25709840528977</v>
      </c>
      <c r="S7" s="200">
        <v>28.44240450103642</v>
      </c>
      <c r="T7" s="84"/>
    </row>
    <row r="8" spans="1:20" ht="12.75">
      <c r="A8" s="123" t="s">
        <v>20</v>
      </c>
      <c r="B8" s="73">
        <v>72</v>
      </c>
      <c r="C8" s="54">
        <v>52</v>
      </c>
      <c r="D8" s="54">
        <v>58</v>
      </c>
      <c r="E8" s="54">
        <v>54</v>
      </c>
      <c r="F8" s="54">
        <v>65</v>
      </c>
      <c r="G8" s="54">
        <v>62</v>
      </c>
      <c r="H8" s="54">
        <v>80</v>
      </c>
      <c r="I8" s="52">
        <v>80</v>
      </c>
      <c r="J8" s="52">
        <v>60</v>
      </c>
      <c r="K8" s="54">
        <v>100</v>
      </c>
      <c r="L8" s="52">
        <v>86</v>
      </c>
      <c r="M8" s="52">
        <v>69</v>
      </c>
      <c r="N8" s="118">
        <v>49</v>
      </c>
      <c r="O8" s="95">
        <v>43</v>
      </c>
      <c r="P8" s="199">
        <v>1.0260795211628901</v>
      </c>
      <c r="Q8" s="199">
        <v>0.5546177959971064</v>
      </c>
      <c r="R8" s="199">
        <v>0.38117464021781405</v>
      </c>
      <c r="S8" s="200">
        <v>0.3183298785904649</v>
      </c>
      <c r="T8" s="84"/>
    </row>
    <row r="9" spans="1:20" ht="12.75">
      <c r="A9" s="123" t="s">
        <v>21</v>
      </c>
      <c r="B9" s="73">
        <v>62</v>
      </c>
      <c r="C9" s="54">
        <v>97</v>
      </c>
      <c r="D9" s="54">
        <v>100</v>
      </c>
      <c r="E9" s="54">
        <v>121</v>
      </c>
      <c r="F9" s="54">
        <v>101</v>
      </c>
      <c r="G9" s="54">
        <v>125</v>
      </c>
      <c r="H9" s="54">
        <v>123</v>
      </c>
      <c r="I9" s="52">
        <v>140</v>
      </c>
      <c r="J9" s="52">
        <v>134</v>
      </c>
      <c r="K9" s="54">
        <v>124</v>
      </c>
      <c r="L9" s="52">
        <v>152</v>
      </c>
      <c r="M9" s="52">
        <v>135</v>
      </c>
      <c r="N9" s="118">
        <v>114</v>
      </c>
      <c r="O9" s="95">
        <v>94</v>
      </c>
      <c r="P9" s="199">
        <v>0.8835684765569332</v>
      </c>
      <c r="Q9" s="199">
        <v>1.085121774776947</v>
      </c>
      <c r="R9" s="199">
        <v>0.8868144690781797</v>
      </c>
      <c r="S9" s="200">
        <v>0.695883920639621</v>
      </c>
      <c r="T9" s="84"/>
    </row>
    <row r="10" spans="1:20" ht="12.75">
      <c r="A10" s="123" t="s">
        <v>22</v>
      </c>
      <c r="B10" s="73">
        <v>81</v>
      </c>
      <c r="C10" s="54">
        <v>83</v>
      </c>
      <c r="D10" s="54">
        <v>118</v>
      </c>
      <c r="E10" s="54">
        <v>106</v>
      </c>
      <c r="F10" s="54">
        <v>111</v>
      </c>
      <c r="G10" s="54">
        <v>113</v>
      </c>
      <c r="H10" s="54">
        <v>106</v>
      </c>
      <c r="I10" s="52">
        <v>102</v>
      </c>
      <c r="J10" s="52">
        <v>131</v>
      </c>
      <c r="K10" s="54">
        <v>138</v>
      </c>
      <c r="L10" s="52">
        <v>144</v>
      </c>
      <c r="M10" s="52">
        <v>121</v>
      </c>
      <c r="N10" s="118">
        <v>159</v>
      </c>
      <c r="O10" s="95">
        <v>127</v>
      </c>
      <c r="P10" s="199">
        <v>1.1543394613082514</v>
      </c>
      <c r="Q10" s="199">
        <v>0.9725906277630416</v>
      </c>
      <c r="R10" s="199">
        <v>1.2368728121353558</v>
      </c>
      <c r="S10" s="200">
        <v>0.940183594906722</v>
      </c>
      <c r="T10" s="84"/>
    </row>
    <row r="11" spans="1:20" ht="12.75">
      <c r="A11" s="123" t="s">
        <v>23</v>
      </c>
      <c r="B11" s="73">
        <v>104</v>
      </c>
      <c r="C11" s="54">
        <v>110</v>
      </c>
      <c r="D11" s="54">
        <v>139</v>
      </c>
      <c r="E11" s="54">
        <v>142</v>
      </c>
      <c r="F11" s="54">
        <v>183</v>
      </c>
      <c r="G11" s="54">
        <v>219</v>
      </c>
      <c r="H11" s="54">
        <v>188</v>
      </c>
      <c r="I11" s="52">
        <v>257</v>
      </c>
      <c r="J11" s="52">
        <v>382</v>
      </c>
      <c r="K11" s="54">
        <v>491</v>
      </c>
      <c r="L11" s="52">
        <v>544</v>
      </c>
      <c r="M11" s="52">
        <v>526</v>
      </c>
      <c r="N11" s="118">
        <v>528</v>
      </c>
      <c r="O11" s="95">
        <v>571</v>
      </c>
      <c r="P11" s="199">
        <v>1.4821148639019524</v>
      </c>
      <c r="Q11" s="199">
        <v>4.2279559520938825</v>
      </c>
      <c r="R11" s="199">
        <v>4.107351225204201</v>
      </c>
      <c r="S11" s="200">
        <v>4.227124666864081</v>
      </c>
      <c r="T11" s="84"/>
    </row>
    <row r="12" spans="1:20" ht="12.75">
      <c r="A12" s="123" t="s">
        <v>60</v>
      </c>
      <c r="B12" s="73">
        <v>52</v>
      </c>
      <c r="C12" s="54">
        <v>86</v>
      </c>
      <c r="D12" s="54">
        <v>90</v>
      </c>
      <c r="E12" s="54">
        <v>91</v>
      </c>
      <c r="F12" s="54">
        <v>87</v>
      </c>
      <c r="G12" s="54">
        <v>82</v>
      </c>
      <c r="H12" s="54">
        <v>133</v>
      </c>
      <c r="I12" s="52">
        <v>119</v>
      </c>
      <c r="J12" s="52">
        <v>116</v>
      </c>
      <c r="K12" s="54">
        <v>119</v>
      </c>
      <c r="L12" s="52">
        <v>170</v>
      </c>
      <c r="M12" s="52">
        <v>111</v>
      </c>
      <c r="N12" s="118">
        <v>93</v>
      </c>
      <c r="O12" s="95">
        <v>119</v>
      </c>
      <c r="P12" s="199">
        <v>0.7410574319509762</v>
      </c>
      <c r="Q12" s="199">
        <v>0.8922112370388232</v>
      </c>
      <c r="R12" s="199">
        <v>0.7234539089848309</v>
      </c>
      <c r="S12" s="200">
        <v>0.8809594314480309</v>
      </c>
      <c r="T12" s="84"/>
    </row>
    <row r="13" spans="1:20" ht="12.75">
      <c r="A13" s="123" t="s">
        <v>25</v>
      </c>
      <c r="B13" s="73">
        <v>506</v>
      </c>
      <c r="C13" s="54">
        <v>582</v>
      </c>
      <c r="D13" s="54">
        <v>594</v>
      </c>
      <c r="E13" s="54">
        <v>729</v>
      </c>
      <c r="F13" s="54">
        <v>761</v>
      </c>
      <c r="G13" s="54">
        <v>927</v>
      </c>
      <c r="H13" s="54">
        <v>899</v>
      </c>
      <c r="I13" s="52">
        <v>1045</v>
      </c>
      <c r="J13" s="52">
        <v>1169</v>
      </c>
      <c r="K13" s="52">
        <v>1308</v>
      </c>
      <c r="L13" s="52">
        <v>1413</v>
      </c>
      <c r="M13" s="52">
        <v>1523</v>
      </c>
      <c r="N13" s="118">
        <v>1782</v>
      </c>
      <c r="O13" s="95">
        <v>2034</v>
      </c>
      <c r="P13" s="199">
        <v>7.211058857061422</v>
      </c>
      <c r="Q13" s="199">
        <v>12.241781207298448</v>
      </c>
      <c r="R13" s="199">
        <v>13.862310385064177</v>
      </c>
      <c r="S13" s="200">
        <v>15.057743559372225</v>
      </c>
      <c r="T13" s="84"/>
    </row>
    <row r="14" spans="1:20" ht="12.75">
      <c r="A14" s="123" t="s">
        <v>26</v>
      </c>
      <c r="B14" s="73">
        <v>5</v>
      </c>
      <c r="C14" s="54">
        <v>1</v>
      </c>
      <c r="D14" s="54">
        <v>1</v>
      </c>
      <c r="E14" s="54">
        <v>3</v>
      </c>
      <c r="F14" s="54">
        <v>1</v>
      </c>
      <c r="G14" s="54">
        <v>3</v>
      </c>
      <c r="H14" s="52">
        <v>2</v>
      </c>
      <c r="I14" s="52">
        <v>3</v>
      </c>
      <c r="J14" s="52">
        <v>1</v>
      </c>
      <c r="K14" s="54">
        <v>2</v>
      </c>
      <c r="L14" s="52">
        <v>1</v>
      </c>
      <c r="M14" s="52">
        <v>1</v>
      </c>
      <c r="N14" s="118">
        <v>4</v>
      </c>
      <c r="O14" s="95">
        <v>2</v>
      </c>
      <c r="P14" s="199">
        <v>0.07125552230297848</v>
      </c>
      <c r="Q14" s="199">
        <v>0.00803793907242183</v>
      </c>
      <c r="R14" s="199">
        <v>0.031116297160637883</v>
      </c>
      <c r="S14" s="200">
        <v>0.014806040864672786</v>
      </c>
      <c r="T14" s="84"/>
    </row>
    <row r="15" spans="1:20" ht="12.75">
      <c r="A15" s="123" t="s">
        <v>27</v>
      </c>
      <c r="B15" s="73">
        <v>887</v>
      </c>
      <c r="C15" s="54">
        <v>979</v>
      </c>
      <c r="D15" s="52">
        <v>1002</v>
      </c>
      <c r="E15" s="52">
        <v>1033</v>
      </c>
      <c r="F15" s="52">
        <v>1095</v>
      </c>
      <c r="G15" s="52">
        <v>1106</v>
      </c>
      <c r="H15" s="52">
        <v>1135</v>
      </c>
      <c r="I15" s="52">
        <v>1178</v>
      </c>
      <c r="J15" s="52">
        <v>1069</v>
      </c>
      <c r="K15" s="54">
        <v>1122</v>
      </c>
      <c r="L15" s="52">
        <v>1081</v>
      </c>
      <c r="M15" s="52">
        <v>1004</v>
      </c>
      <c r="N15" s="118">
        <v>989</v>
      </c>
      <c r="O15" s="95">
        <v>804</v>
      </c>
      <c r="P15" s="199">
        <v>12.640729656548382</v>
      </c>
      <c r="Q15" s="199">
        <v>8.070090828711518</v>
      </c>
      <c r="R15" s="199">
        <v>7.693504472967717</v>
      </c>
      <c r="S15" s="200">
        <v>5.95202842759846</v>
      </c>
      <c r="T15" s="84"/>
    </row>
    <row r="16" spans="1:20" ht="12.75">
      <c r="A16" s="123" t="s">
        <v>28</v>
      </c>
      <c r="B16" s="73">
        <v>53</v>
      </c>
      <c r="C16" s="54">
        <v>61</v>
      </c>
      <c r="D16" s="54">
        <v>73</v>
      </c>
      <c r="E16" s="54">
        <v>77</v>
      </c>
      <c r="F16" s="54">
        <v>88</v>
      </c>
      <c r="G16" s="54">
        <v>66</v>
      </c>
      <c r="H16" s="54">
        <v>66</v>
      </c>
      <c r="I16" s="52">
        <v>59</v>
      </c>
      <c r="J16" s="52">
        <v>70</v>
      </c>
      <c r="K16" s="54">
        <v>75</v>
      </c>
      <c r="L16" s="52">
        <v>64</v>
      </c>
      <c r="M16" s="52">
        <v>54</v>
      </c>
      <c r="N16" s="118">
        <v>43</v>
      </c>
      <c r="O16" s="95">
        <v>48</v>
      </c>
      <c r="P16" s="199">
        <v>0.7553085364115719</v>
      </c>
      <c r="Q16" s="199">
        <v>0.4340487099107788</v>
      </c>
      <c r="R16" s="199">
        <v>0.33450019447685725</v>
      </c>
      <c r="S16" s="200">
        <v>0.3553449807521469</v>
      </c>
      <c r="T16" s="84"/>
    </row>
    <row r="17" spans="1:20" ht="12.75">
      <c r="A17" s="122"/>
      <c r="B17" s="73"/>
      <c r="C17" s="54"/>
      <c r="D17" s="54"/>
      <c r="E17" s="54"/>
      <c r="F17" s="54"/>
      <c r="G17" s="54"/>
      <c r="H17" s="54"/>
      <c r="I17" s="52"/>
      <c r="J17" s="52"/>
      <c r="K17" s="52"/>
      <c r="L17" s="52"/>
      <c r="M17" s="52"/>
      <c r="N17" s="118"/>
      <c r="O17" s="52"/>
      <c r="P17" s="199"/>
      <c r="Q17" s="199"/>
      <c r="R17" s="199"/>
      <c r="S17" s="200"/>
      <c r="T17" s="84"/>
    </row>
    <row r="18" spans="1:20" ht="12.75">
      <c r="A18" s="122" t="s">
        <v>29</v>
      </c>
      <c r="B18" s="72">
        <v>3545</v>
      </c>
      <c r="C18" s="52">
        <v>3657</v>
      </c>
      <c r="D18" s="52">
        <v>3134</v>
      </c>
      <c r="E18" s="52">
        <v>3212</v>
      </c>
      <c r="F18" s="52">
        <v>3362</v>
      </c>
      <c r="G18" s="52">
        <v>3623</v>
      </c>
      <c r="H18" s="52">
        <v>3436</v>
      </c>
      <c r="I18" s="52">
        <v>3876</v>
      </c>
      <c r="J18" s="52">
        <v>3971</v>
      </c>
      <c r="K18" s="52">
        <v>4307</v>
      </c>
      <c r="L18" s="52">
        <v>4271</v>
      </c>
      <c r="M18" s="52">
        <v>4454</v>
      </c>
      <c r="N18" s="118">
        <v>4391</v>
      </c>
      <c r="O18" s="95">
        <v>4452</v>
      </c>
      <c r="P18" s="199">
        <v>50.52016531281174</v>
      </c>
      <c r="Q18" s="199">
        <v>35.80098062856683</v>
      </c>
      <c r="R18" s="199">
        <v>34.15791520809024</v>
      </c>
      <c r="S18" s="200">
        <v>32.95824696476162</v>
      </c>
      <c r="T18" s="84"/>
    </row>
    <row r="19" spans="1:20" ht="12.75">
      <c r="A19" s="123" t="s">
        <v>30</v>
      </c>
      <c r="B19" s="73">
        <v>91</v>
      </c>
      <c r="C19" s="54">
        <v>69</v>
      </c>
      <c r="D19" s="54">
        <v>74</v>
      </c>
      <c r="E19" s="54">
        <v>49</v>
      </c>
      <c r="F19" s="54">
        <v>52</v>
      </c>
      <c r="G19" s="54">
        <v>106</v>
      </c>
      <c r="H19" s="54">
        <v>79</v>
      </c>
      <c r="I19" s="52">
        <v>123</v>
      </c>
      <c r="J19" s="52">
        <v>85</v>
      </c>
      <c r="K19" s="54">
        <v>100</v>
      </c>
      <c r="L19" s="52">
        <v>71</v>
      </c>
      <c r="M19" s="52">
        <v>83</v>
      </c>
      <c r="N19" s="118">
        <v>74</v>
      </c>
      <c r="O19" s="95">
        <v>95</v>
      </c>
      <c r="P19" s="199">
        <v>1.2968505059142084</v>
      </c>
      <c r="Q19" s="199">
        <v>0.6671489430110119</v>
      </c>
      <c r="R19" s="199">
        <v>0.5756514974718009</v>
      </c>
      <c r="S19" s="200">
        <v>0.7032869410719573</v>
      </c>
      <c r="T19" s="84"/>
    </row>
    <row r="20" spans="1:20" ht="12.75">
      <c r="A20" s="123" t="s">
        <v>31</v>
      </c>
      <c r="B20" s="73">
        <v>366</v>
      </c>
      <c r="C20" s="54">
        <v>404</v>
      </c>
      <c r="D20" s="54">
        <v>398</v>
      </c>
      <c r="E20" s="54">
        <v>417</v>
      </c>
      <c r="F20" s="54">
        <v>480</v>
      </c>
      <c r="G20" s="54">
        <v>565</v>
      </c>
      <c r="H20" s="54">
        <v>542</v>
      </c>
      <c r="I20" s="52">
        <v>639</v>
      </c>
      <c r="J20" s="52">
        <v>680</v>
      </c>
      <c r="K20" s="54">
        <v>767</v>
      </c>
      <c r="L20" s="52">
        <v>698</v>
      </c>
      <c r="M20" s="52">
        <v>780</v>
      </c>
      <c r="N20" s="118">
        <v>755</v>
      </c>
      <c r="O20" s="95">
        <v>815</v>
      </c>
      <c r="P20" s="199">
        <v>5.2159042325780245</v>
      </c>
      <c r="Q20" s="199">
        <v>6.269592476489027</v>
      </c>
      <c r="R20" s="199">
        <v>5.873201089070401</v>
      </c>
      <c r="S20" s="200">
        <v>6.033461652354161</v>
      </c>
      <c r="T20" s="84"/>
    </row>
    <row r="21" spans="1:20" ht="12.75">
      <c r="A21" s="123" t="s">
        <v>32</v>
      </c>
      <c r="B21" s="72">
        <v>2803</v>
      </c>
      <c r="C21" s="52">
        <v>2841</v>
      </c>
      <c r="D21" s="52">
        <v>2372</v>
      </c>
      <c r="E21" s="52">
        <v>2401</v>
      </c>
      <c r="F21" s="52">
        <v>2427</v>
      </c>
      <c r="G21" s="52">
        <v>2462</v>
      </c>
      <c r="H21" s="52">
        <v>2285</v>
      </c>
      <c r="I21" s="52">
        <v>2557</v>
      </c>
      <c r="J21" s="52">
        <v>2614</v>
      </c>
      <c r="K21" s="52">
        <v>2768</v>
      </c>
      <c r="L21" s="52">
        <v>2817</v>
      </c>
      <c r="M21" s="52">
        <v>2874</v>
      </c>
      <c r="N21" s="118">
        <v>2815</v>
      </c>
      <c r="O21" s="95">
        <v>2623</v>
      </c>
      <c r="P21" s="199">
        <v>39.945845803049735</v>
      </c>
      <c r="Q21" s="199">
        <v>23.101036894140343</v>
      </c>
      <c r="R21" s="199">
        <v>21.898094126798913</v>
      </c>
      <c r="S21" s="200">
        <v>19.418122594018357</v>
      </c>
      <c r="T21" s="84"/>
    </row>
    <row r="22" spans="1:20" ht="12.75">
      <c r="A22" s="123" t="s">
        <v>33</v>
      </c>
      <c r="B22" s="73">
        <v>39</v>
      </c>
      <c r="C22" s="54">
        <v>61</v>
      </c>
      <c r="D22" s="54">
        <v>45</v>
      </c>
      <c r="E22" s="54">
        <v>51</v>
      </c>
      <c r="F22" s="54">
        <v>80</v>
      </c>
      <c r="G22" s="54">
        <v>131</v>
      </c>
      <c r="H22" s="54">
        <v>174</v>
      </c>
      <c r="I22" s="52">
        <v>114</v>
      </c>
      <c r="J22" s="52">
        <v>150</v>
      </c>
      <c r="K22" s="54">
        <v>174</v>
      </c>
      <c r="L22" s="52">
        <v>177</v>
      </c>
      <c r="M22" s="52">
        <v>160</v>
      </c>
      <c r="N22" s="118">
        <v>180</v>
      </c>
      <c r="O22" s="95">
        <v>247</v>
      </c>
      <c r="P22" s="199">
        <v>0.5557930739632322</v>
      </c>
      <c r="Q22" s="199">
        <v>1.2860702515874929</v>
      </c>
      <c r="R22" s="199">
        <v>1.4002333722287048</v>
      </c>
      <c r="S22" s="200">
        <v>1.828546046787089</v>
      </c>
      <c r="T22" s="84"/>
    </row>
    <row r="23" spans="1:20" ht="12.75">
      <c r="A23" s="123" t="s">
        <v>34</v>
      </c>
      <c r="B23" s="73">
        <v>18</v>
      </c>
      <c r="C23" s="54">
        <v>12</v>
      </c>
      <c r="D23" s="54">
        <v>12</v>
      </c>
      <c r="E23" s="54">
        <v>32</v>
      </c>
      <c r="F23" s="54">
        <v>22</v>
      </c>
      <c r="G23" s="54">
        <v>29</v>
      </c>
      <c r="H23" s="54">
        <v>35</v>
      </c>
      <c r="I23" s="52">
        <v>37</v>
      </c>
      <c r="J23" s="52">
        <v>38</v>
      </c>
      <c r="K23" s="54">
        <v>47</v>
      </c>
      <c r="L23" s="52">
        <v>54</v>
      </c>
      <c r="M23" s="52">
        <v>60</v>
      </c>
      <c r="N23" s="118">
        <v>52</v>
      </c>
      <c r="O23" s="95">
        <v>77</v>
      </c>
      <c r="P23" s="199">
        <v>0.25651988029072254</v>
      </c>
      <c r="Q23" s="199">
        <v>0.48227634434530986</v>
      </c>
      <c r="R23" s="199">
        <v>0.4045118630882925</v>
      </c>
      <c r="S23" s="200">
        <v>0.5700325732899023</v>
      </c>
      <c r="T23" s="84"/>
    </row>
    <row r="24" spans="1:20" ht="12.75">
      <c r="A24" s="123" t="s">
        <v>35</v>
      </c>
      <c r="B24" s="73">
        <v>228</v>
      </c>
      <c r="C24" s="54">
        <v>270</v>
      </c>
      <c r="D24" s="54">
        <v>233</v>
      </c>
      <c r="E24" s="54">
        <v>262</v>
      </c>
      <c r="F24" s="54">
        <v>301</v>
      </c>
      <c r="G24" s="54">
        <v>330</v>
      </c>
      <c r="H24" s="54">
        <v>321</v>
      </c>
      <c r="I24" s="52">
        <v>406</v>
      </c>
      <c r="J24" s="52">
        <v>404</v>
      </c>
      <c r="K24" s="54">
        <v>451</v>
      </c>
      <c r="L24" s="52">
        <v>454</v>
      </c>
      <c r="M24" s="52">
        <v>497</v>
      </c>
      <c r="N24" s="118">
        <v>515</v>
      </c>
      <c r="O24" s="95">
        <v>595</v>
      </c>
      <c r="P24" s="199">
        <v>3.2492518170158182</v>
      </c>
      <c r="Q24" s="199">
        <v>3.9948557189936498</v>
      </c>
      <c r="R24" s="199">
        <v>4.006223259432128</v>
      </c>
      <c r="S24" s="200">
        <v>4.4047971572401545</v>
      </c>
      <c r="T24" s="84"/>
    </row>
    <row r="25" spans="1:20" ht="12.75">
      <c r="A25" s="122"/>
      <c r="B25" s="73"/>
      <c r="C25" s="54"/>
      <c r="D25" s="54"/>
      <c r="E25" s="54"/>
      <c r="F25" s="54"/>
      <c r="G25" s="54"/>
      <c r="H25" s="54"/>
      <c r="I25" s="52"/>
      <c r="J25" s="52"/>
      <c r="K25" s="52"/>
      <c r="L25" s="52"/>
      <c r="M25" s="52"/>
      <c r="N25" s="118"/>
      <c r="O25" s="95"/>
      <c r="P25" s="199"/>
      <c r="Q25" s="199"/>
      <c r="R25" s="199"/>
      <c r="S25" s="200"/>
      <c r="T25" s="84"/>
    </row>
    <row r="26" spans="1:20" ht="12.75">
      <c r="A26" s="122" t="s">
        <v>212</v>
      </c>
      <c r="B26" s="72">
        <v>1259</v>
      </c>
      <c r="C26" s="52">
        <v>1490</v>
      </c>
      <c r="D26" s="52">
        <v>1683</v>
      </c>
      <c r="E26" s="52">
        <v>1795</v>
      </c>
      <c r="F26" s="52">
        <v>1935</v>
      </c>
      <c r="G26" s="52">
        <v>2070</v>
      </c>
      <c r="H26" s="52">
        <v>2069</v>
      </c>
      <c r="I26" s="52">
        <v>2275</v>
      </c>
      <c r="J26" s="52">
        <v>2686</v>
      </c>
      <c r="K26" s="52">
        <v>2992</v>
      </c>
      <c r="L26" s="52">
        <v>3230</v>
      </c>
      <c r="M26" s="52">
        <v>3438</v>
      </c>
      <c r="N26" s="118">
        <v>3590</v>
      </c>
      <c r="O26" s="95">
        <v>3942</v>
      </c>
      <c r="P26" s="199">
        <v>17.94214051588998</v>
      </c>
      <c r="Q26" s="199">
        <v>27.63443453098626</v>
      </c>
      <c r="R26" s="199">
        <v>27.926876701672498</v>
      </c>
      <c r="S26" s="200">
        <v>29.182706544270058</v>
      </c>
      <c r="T26" s="84"/>
    </row>
    <row r="27" spans="1:20" ht="12.75">
      <c r="A27" s="123" t="s">
        <v>36</v>
      </c>
      <c r="B27" s="73">
        <v>780</v>
      </c>
      <c r="C27" s="52">
        <v>1016</v>
      </c>
      <c r="D27" s="52">
        <v>1100</v>
      </c>
      <c r="E27" s="52">
        <v>1165</v>
      </c>
      <c r="F27" s="52">
        <v>1210</v>
      </c>
      <c r="G27" s="52">
        <v>1269</v>
      </c>
      <c r="H27" s="52">
        <v>1366</v>
      </c>
      <c r="I27" s="52">
        <v>1456</v>
      </c>
      <c r="J27" s="52">
        <v>1838</v>
      </c>
      <c r="K27" s="52">
        <v>2010</v>
      </c>
      <c r="L27" s="52">
        <v>2227</v>
      </c>
      <c r="M27" s="52">
        <v>2295</v>
      </c>
      <c r="N27" s="118">
        <v>2420</v>
      </c>
      <c r="O27" s="95">
        <v>2581</v>
      </c>
      <c r="P27" s="199">
        <v>11.115861479264643</v>
      </c>
      <c r="Q27" s="199">
        <v>18.447070171208104</v>
      </c>
      <c r="R27" s="199">
        <v>18.82535978218592</v>
      </c>
      <c r="S27" s="200">
        <v>19.10719573586023</v>
      </c>
      <c r="T27" s="84"/>
    </row>
    <row r="28" spans="1:20" ht="12.75">
      <c r="A28" s="123" t="s">
        <v>37</v>
      </c>
      <c r="B28" s="73">
        <v>2</v>
      </c>
      <c r="C28" s="54">
        <v>3</v>
      </c>
      <c r="D28" s="54">
        <v>2</v>
      </c>
      <c r="E28" s="54">
        <v>4</v>
      </c>
      <c r="F28" s="54">
        <v>4</v>
      </c>
      <c r="G28" s="54">
        <v>1</v>
      </c>
      <c r="H28" s="54">
        <v>1</v>
      </c>
      <c r="I28" s="52">
        <v>2</v>
      </c>
      <c r="J28" s="52">
        <v>7</v>
      </c>
      <c r="K28" s="54">
        <v>12</v>
      </c>
      <c r="L28" s="52">
        <v>16</v>
      </c>
      <c r="M28" s="52">
        <v>21</v>
      </c>
      <c r="N28" s="118">
        <v>4</v>
      </c>
      <c r="O28" s="95">
        <v>8</v>
      </c>
      <c r="P28" s="199">
        <v>0.02850220892119139</v>
      </c>
      <c r="Q28" s="199">
        <v>0.16879672052085845</v>
      </c>
      <c r="R28" s="199">
        <v>0.031116297160637883</v>
      </c>
      <c r="S28" s="200">
        <v>0.059224163458691144</v>
      </c>
      <c r="T28" s="84"/>
    </row>
    <row r="29" spans="1:20" ht="12.75">
      <c r="A29" s="123" t="s">
        <v>61</v>
      </c>
      <c r="B29" s="73">
        <v>187</v>
      </c>
      <c r="C29" s="54">
        <v>142</v>
      </c>
      <c r="D29" s="54">
        <v>186</v>
      </c>
      <c r="E29" s="54">
        <v>217</v>
      </c>
      <c r="F29" s="54">
        <v>219</v>
      </c>
      <c r="G29" s="54">
        <v>268</v>
      </c>
      <c r="H29" s="54">
        <v>246</v>
      </c>
      <c r="I29" s="52">
        <v>279</v>
      </c>
      <c r="J29" s="52">
        <v>267</v>
      </c>
      <c r="K29" s="54">
        <v>294</v>
      </c>
      <c r="L29" s="52">
        <v>304</v>
      </c>
      <c r="M29" s="52">
        <v>351</v>
      </c>
      <c r="N29" s="118">
        <v>358</v>
      </c>
      <c r="O29" s="95">
        <v>352</v>
      </c>
      <c r="P29" s="199">
        <v>2.664956534131395</v>
      </c>
      <c r="Q29" s="199">
        <v>2.8213166144200628</v>
      </c>
      <c r="R29" s="199">
        <v>2.7849085958770905</v>
      </c>
      <c r="S29" s="200">
        <v>2.6058631921824107</v>
      </c>
      <c r="T29" s="84"/>
    </row>
    <row r="30" spans="1:20" ht="12.75">
      <c r="A30" s="123" t="s">
        <v>39</v>
      </c>
      <c r="B30" s="73">
        <v>30</v>
      </c>
      <c r="C30" s="54">
        <v>47</v>
      </c>
      <c r="D30" s="54">
        <v>49</v>
      </c>
      <c r="E30" s="54">
        <v>49</v>
      </c>
      <c r="F30" s="54">
        <v>113</v>
      </c>
      <c r="G30" s="54">
        <v>123</v>
      </c>
      <c r="H30" s="54">
        <v>116</v>
      </c>
      <c r="I30" s="52">
        <v>123</v>
      </c>
      <c r="J30" s="52">
        <v>165</v>
      </c>
      <c r="K30" s="54">
        <v>173</v>
      </c>
      <c r="L30" s="52">
        <v>204</v>
      </c>
      <c r="M30" s="52">
        <v>205</v>
      </c>
      <c r="N30" s="118">
        <v>235</v>
      </c>
      <c r="O30" s="95">
        <v>294</v>
      </c>
      <c r="P30" s="199">
        <v>0.42753313381787095</v>
      </c>
      <c r="Q30" s="199">
        <v>1.6477775098464753</v>
      </c>
      <c r="R30" s="199">
        <v>1.8280824581874757</v>
      </c>
      <c r="S30" s="200">
        <v>2.1764880071068995</v>
      </c>
      <c r="T30" s="84"/>
    </row>
    <row r="31" spans="1:20" ht="12.75">
      <c r="A31" s="123" t="s">
        <v>40</v>
      </c>
      <c r="B31" s="73">
        <v>6</v>
      </c>
      <c r="C31" s="54">
        <v>6</v>
      </c>
      <c r="D31" s="54">
        <v>11</v>
      </c>
      <c r="E31" s="54">
        <v>4</v>
      </c>
      <c r="F31" s="54">
        <v>9</v>
      </c>
      <c r="G31" s="54">
        <v>13</v>
      </c>
      <c r="H31" s="54">
        <v>10</v>
      </c>
      <c r="I31" s="52">
        <v>15</v>
      </c>
      <c r="J31" s="52">
        <v>13</v>
      </c>
      <c r="K31" s="54">
        <v>11</v>
      </c>
      <c r="L31" s="52">
        <v>13</v>
      </c>
      <c r="M31" s="52">
        <v>14</v>
      </c>
      <c r="N31" s="118">
        <v>16</v>
      </c>
      <c r="O31" s="95">
        <v>10</v>
      </c>
      <c r="P31" s="199">
        <v>0.08550662676357418</v>
      </c>
      <c r="Q31" s="199">
        <v>0.11253114701390562</v>
      </c>
      <c r="R31" s="199">
        <v>0.12446518864255153</v>
      </c>
      <c r="S31" s="200">
        <v>0.07403020432336394</v>
      </c>
      <c r="T31" s="84"/>
    </row>
    <row r="32" spans="1:20" ht="12.75">
      <c r="A32" s="123" t="s">
        <v>41</v>
      </c>
      <c r="B32" s="73">
        <v>254</v>
      </c>
      <c r="C32" s="54">
        <v>276</v>
      </c>
      <c r="D32" s="54">
        <v>335</v>
      </c>
      <c r="E32" s="54">
        <v>356</v>
      </c>
      <c r="F32" s="54">
        <v>380</v>
      </c>
      <c r="G32" s="54">
        <v>396</v>
      </c>
      <c r="H32" s="54">
        <v>330</v>
      </c>
      <c r="I32" s="52">
        <v>400</v>
      </c>
      <c r="J32" s="52">
        <v>396</v>
      </c>
      <c r="K32" s="54">
        <v>492</v>
      </c>
      <c r="L32" s="52">
        <v>466</v>
      </c>
      <c r="M32" s="52">
        <v>552</v>
      </c>
      <c r="N32" s="118">
        <v>557</v>
      </c>
      <c r="O32" s="95">
        <v>697</v>
      </c>
      <c r="P32" s="199">
        <v>3.6197805329913066</v>
      </c>
      <c r="Q32" s="199">
        <v>4.436942367976851</v>
      </c>
      <c r="R32" s="199">
        <v>4.332944379618826</v>
      </c>
      <c r="S32" s="200">
        <v>5.159905241338466</v>
      </c>
      <c r="T32" s="84"/>
    </row>
    <row r="33" spans="1:20" ht="12.75">
      <c r="A33" s="122"/>
      <c r="B33" s="73"/>
      <c r="C33" s="54"/>
      <c r="D33" s="54"/>
      <c r="E33" s="54"/>
      <c r="F33" s="54"/>
      <c r="G33" s="54"/>
      <c r="H33" s="54"/>
      <c r="I33" s="52"/>
      <c r="J33" s="52"/>
      <c r="K33" s="52"/>
      <c r="L33" s="52"/>
      <c r="M33" s="52"/>
      <c r="N33" s="118"/>
      <c r="O33" s="52"/>
      <c r="P33" s="199"/>
      <c r="Q33" s="199"/>
      <c r="R33" s="199"/>
      <c r="S33" s="200"/>
      <c r="T33" s="84"/>
    </row>
    <row r="34" spans="1:20" ht="12.75">
      <c r="A34" s="122" t="s">
        <v>42</v>
      </c>
      <c r="B34" s="73">
        <v>35</v>
      </c>
      <c r="C34" s="54">
        <v>36</v>
      </c>
      <c r="D34" s="54">
        <v>38</v>
      </c>
      <c r="E34" s="54">
        <v>53</v>
      </c>
      <c r="F34" s="54">
        <v>58</v>
      </c>
      <c r="G34" s="54">
        <v>103</v>
      </c>
      <c r="H34" s="54">
        <v>90</v>
      </c>
      <c r="I34" s="52">
        <v>132</v>
      </c>
      <c r="J34" s="52">
        <v>155</v>
      </c>
      <c r="K34" s="52">
        <v>224</v>
      </c>
      <c r="L34" s="52">
        <v>223</v>
      </c>
      <c r="M34" s="52">
        <v>200</v>
      </c>
      <c r="N34" s="118">
        <v>257</v>
      </c>
      <c r="O34" s="95">
        <v>285</v>
      </c>
      <c r="P34" s="199">
        <v>0.4987886561208493</v>
      </c>
      <c r="Q34" s="199">
        <v>1.6075878144843663</v>
      </c>
      <c r="R34" s="199">
        <v>1.999222092570984</v>
      </c>
      <c r="S34" s="200">
        <v>2.109860823215872</v>
      </c>
      <c r="T34" s="84"/>
    </row>
    <row r="35" spans="1:20" ht="12.75">
      <c r="A35" s="87"/>
      <c r="B35" s="73"/>
      <c r="C35" s="54"/>
      <c r="D35" s="54"/>
      <c r="E35" s="54"/>
      <c r="F35" s="54"/>
      <c r="G35" s="54"/>
      <c r="H35" s="54"/>
      <c r="I35" s="52"/>
      <c r="J35" s="52"/>
      <c r="K35" s="52"/>
      <c r="L35" s="52"/>
      <c r="M35" s="52"/>
      <c r="N35" s="118"/>
      <c r="O35" s="52"/>
      <c r="P35" s="199"/>
      <c r="Q35" s="199"/>
      <c r="R35" s="199"/>
      <c r="S35" s="200"/>
      <c r="T35" s="84"/>
    </row>
    <row r="36" spans="1:20" ht="12.75">
      <c r="A36" s="87" t="s">
        <v>43</v>
      </c>
      <c r="B36" s="73">
        <v>81</v>
      </c>
      <c r="C36" s="54">
        <v>77</v>
      </c>
      <c r="D36" s="54">
        <v>98</v>
      </c>
      <c r="E36" s="54">
        <v>132</v>
      </c>
      <c r="F36" s="54">
        <v>133</v>
      </c>
      <c r="G36" s="54">
        <v>145</v>
      </c>
      <c r="H36" s="54">
        <v>158</v>
      </c>
      <c r="I36" s="52">
        <v>167</v>
      </c>
      <c r="J36" s="52">
        <v>166</v>
      </c>
      <c r="K36" s="52">
        <v>180</v>
      </c>
      <c r="L36" s="52">
        <v>197</v>
      </c>
      <c r="M36" s="52">
        <v>202</v>
      </c>
      <c r="N36" s="118">
        <v>242</v>
      </c>
      <c r="O36" s="95">
        <v>291</v>
      </c>
      <c r="P36" s="199">
        <v>1.1543394613082514</v>
      </c>
      <c r="Q36" s="199">
        <v>1.6236636926292096</v>
      </c>
      <c r="R36" s="199">
        <v>1.882535978218592</v>
      </c>
      <c r="S36" s="200">
        <v>2.1542789458098905</v>
      </c>
      <c r="T36" s="84"/>
    </row>
    <row r="37" spans="1:20" ht="12.75">
      <c r="A37" s="122" t="s">
        <v>44</v>
      </c>
      <c r="B37" s="73">
        <v>25</v>
      </c>
      <c r="C37" s="54">
        <v>20</v>
      </c>
      <c r="D37" s="54">
        <v>27</v>
      </c>
      <c r="E37" s="54">
        <v>48</v>
      </c>
      <c r="F37" s="54">
        <v>42</v>
      </c>
      <c r="G37" s="54">
        <v>41</v>
      </c>
      <c r="H37" s="54">
        <v>52</v>
      </c>
      <c r="I37" s="52">
        <v>55</v>
      </c>
      <c r="J37" s="52">
        <v>55</v>
      </c>
      <c r="K37" s="54">
        <v>53</v>
      </c>
      <c r="L37" s="52">
        <v>84</v>
      </c>
      <c r="M37" s="52">
        <v>81</v>
      </c>
      <c r="N37" s="118">
        <v>107</v>
      </c>
      <c r="O37" s="95">
        <v>132</v>
      </c>
      <c r="P37" s="199">
        <v>0.3562776115148924</v>
      </c>
      <c r="Q37" s="199">
        <v>0.6510730648661683</v>
      </c>
      <c r="R37" s="199">
        <v>0.8323609490470634</v>
      </c>
      <c r="S37" s="200">
        <v>0.9771986970684038</v>
      </c>
      <c r="T37" s="84"/>
    </row>
    <row r="38" spans="1:20" ht="12.75">
      <c r="A38" s="122" t="s">
        <v>45</v>
      </c>
      <c r="B38" s="73">
        <v>22</v>
      </c>
      <c r="C38" s="54">
        <v>25</v>
      </c>
      <c r="D38" s="54">
        <v>33</v>
      </c>
      <c r="E38" s="54">
        <v>37</v>
      </c>
      <c r="F38" s="54">
        <v>39</v>
      </c>
      <c r="G38" s="54">
        <v>47</v>
      </c>
      <c r="H38" s="54">
        <v>62</v>
      </c>
      <c r="I38" s="52">
        <v>48</v>
      </c>
      <c r="J38" s="52">
        <v>42</v>
      </c>
      <c r="K38" s="54">
        <v>47</v>
      </c>
      <c r="L38" s="52">
        <v>47</v>
      </c>
      <c r="M38" s="52">
        <v>53</v>
      </c>
      <c r="N38" s="118">
        <v>44</v>
      </c>
      <c r="O38" s="95">
        <v>64</v>
      </c>
      <c r="P38" s="199">
        <v>0.31352429813310534</v>
      </c>
      <c r="Q38" s="199">
        <v>0.42601077083835703</v>
      </c>
      <c r="R38" s="199">
        <v>0.34227926876701675</v>
      </c>
      <c r="S38" s="200">
        <v>0.47379330766952915</v>
      </c>
      <c r="T38" s="84"/>
    </row>
    <row r="39" spans="1:20" ht="12.75">
      <c r="A39" s="122" t="s">
        <v>46</v>
      </c>
      <c r="B39" s="73">
        <v>34</v>
      </c>
      <c r="C39" s="54">
        <v>32</v>
      </c>
      <c r="D39" s="54">
        <v>38</v>
      </c>
      <c r="E39" s="54">
        <v>47</v>
      </c>
      <c r="F39" s="54">
        <v>52</v>
      </c>
      <c r="G39" s="54">
        <v>57</v>
      </c>
      <c r="H39" s="54">
        <v>44</v>
      </c>
      <c r="I39" s="52">
        <v>64</v>
      </c>
      <c r="J39" s="52">
        <v>69</v>
      </c>
      <c r="K39" s="54">
        <v>80</v>
      </c>
      <c r="L39" s="52">
        <v>66</v>
      </c>
      <c r="M39" s="52">
        <v>68</v>
      </c>
      <c r="N39" s="118">
        <v>91</v>
      </c>
      <c r="O39" s="95">
        <v>95</v>
      </c>
      <c r="P39" s="199">
        <v>0.48453755166025364</v>
      </c>
      <c r="Q39" s="199">
        <v>0.5465798569246845</v>
      </c>
      <c r="R39" s="199">
        <v>0.7078957604045119</v>
      </c>
      <c r="S39" s="200">
        <v>0.7032869410719573</v>
      </c>
      <c r="T39" s="84"/>
    </row>
    <row r="40" spans="1:20" ht="12.75">
      <c r="A40" s="87"/>
      <c r="B40" s="73"/>
      <c r="C40" s="54"/>
      <c r="D40" s="54"/>
      <c r="E40" s="54"/>
      <c r="F40" s="54"/>
      <c r="G40" s="54"/>
      <c r="H40" s="54"/>
      <c r="I40" s="52"/>
      <c r="J40" s="52"/>
      <c r="K40" s="52"/>
      <c r="L40" s="52"/>
      <c r="M40" s="52"/>
      <c r="N40" s="118"/>
      <c r="O40" s="95"/>
      <c r="P40" s="199"/>
      <c r="Q40" s="199"/>
      <c r="R40" s="199"/>
      <c r="S40" s="200"/>
      <c r="T40" s="84"/>
    </row>
    <row r="41" spans="1:20" ht="12.75">
      <c r="A41" s="87" t="s">
        <v>47</v>
      </c>
      <c r="B41" s="73">
        <v>7</v>
      </c>
      <c r="C41" s="54">
        <v>5</v>
      </c>
      <c r="D41" s="54">
        <v>5</v>
      </c>
      <c r="E41" s="54">
        <v>12</v>
      </c>
      <c r="F41" s="54">
        <v>6</v>
      </c>
      <c r="G41" s="54">
        <v>10</v>
      </c>
      <c r="H41" s="54">
        <v>9</v>
      </c>
      <c r="I41" s="52">
        <v>15</v>
      </c>
      <c r="J41" s="52">
        <v>70</v>
      </c>
      <c r="K41" s="52">
        <v>92</v>
      </c>
      <c r="L41" s="52">
        <v>81</v>
      </c>
      <c r="M41" s="52">
        <v>80</v>
      </c>
      <c r="N41" s="118">
        <v>109</v>
      </c>
      <c r="O41" s="95">
        <v>157</v>
      </c>
      <c r="P41" s="199">
        <v>0.09975773122416988</v>
      </c>
      <c r="Q41" s="199">
        <v>0.6430351257937464</v>
      </c>
      <c r="R41" s="199">
        <v>0.8479190976273823</v>
      </c>
      <c r="S41" s="200">
        <v>1.1622742078768138</v>
      </c>
      <c r="T41" s="84"/>
    </row>
    <row r="42" spans="1:20" ht="12.75">
      <c r="A42" s="87"/>
      <c r="B42" s="73"/>
      <c r="C42" s="54"/>
      <c r="D42" s="54"/>
      <c r="E42" s="54"/>
      <c r="F42" s="54"/>
      <c r="G42" s="54"/>
      <c r="H42" s="54"/>
      <c r="I42" s="52"/>
      <c r="J42" s="52"/>
      <c r="K42" s="52"/>
      <c r="L42" s="52"/>
      <c r="M42" s="52"/>
      <c r="N42" s="118"/>
      <c r="O42" s="52"/>
      <c r="P42" s="199"/>
      <c r="Q42" s="199"/>
      <c r="R42" s="199"/>
      <c r="S42" s="200"/>
      <c r="T42" s="84"/>
    </row>
    <row r="43" spans="1:20" ht="12.75">
      <c r="A43" s="87" t="s">
        <v>48</v>
      </c>
      <c r="B43" s="73">
        <v>123</v>
      </c>
      <c r="C43" s="54">
        <v>133</v>
      </c>
      <c r="D43" s="54">
        <v>180</v>
      </c>
      <c r="E43" s="54">
        <v>204</v>
      </c>
      <c r="F43" s="54">
        <v>177</v>
      </c>
      <c r="G43" s="54">
        <v>164</v>
      </c>
      <c r="H43" s="54">
        <v>180</v>
      </c>
      <c r="I43" s="52">
        <v>232</v>
      </c>
      <c r="J43" s="52">
        <v>276</v>
      </c>
      <c r="K43" s="52">
        <v>259</v>
      </c>
      <c r="L43" s="52">
        <v>277</v>
      </c>
      <c r="M43" s="52">
        <v>249</v>
      </c>
      <c r="N43" s="118">
        <v>232</v>
      </c>
      <c r="O43" s="95">
        <v>228</v>
      </c>
      <c r="P43" s="199">
        <v>1.7528858486532708</v>
      </c>
      <c r="Q43" s="199">
        <v>2.001446829033036</v>
      </c>
      <c r="R43" s="199">
        <v>1.8047452353169975</v>
      </c>
      <c r="S43" s="200">
        <v>1.6878886585726978</v>
      </c>
      <c r="T43" s="84"/>
    </row>
    <row r="44" spans="1:20" ht="12.75">
      <c r="A44" s="122" t="s">
        <v>49</v>
      </c>
      <c r="B44" s="73">
        <v>118</v>
      </c>
      <c r="C44" s="54">
        <v>127</v>
      </c>
      <c r="D44" s="54">
        <v>173</v>
      </c>
      <c r="E44" s="54">
        <v>187</v>
      </c>
      <c r="F44" s="54">
        <v>161</v>
      </c>
      <c r="G44" s="54">
        <v>142</v>
      </c>
      <c r="H44" s="54">
        <v>166</v>
      </c>
      <c r="I44" s="52">
        <v>225</v>
      </c>
      <c r="J44" s="52">
        <v>249</v>
      </c>
      <c r="K44" s="54">
        <v>210</v>
      </c>
      <c r="L44" s="52">
        <v>227</v>
      </c>
      <c r="M44" s="52">
        <v>194</v>
      </c>
      <c r="N44" s="118">
        <v>155</v>
      </c>
      <c r="O44" s="95">
        <v>157</v>
      </c>
      <c r="P44" s="199">
        <v>1.6816303263502923</v>
      </c>
      <c r="Q44" s="199">
        <v>1.5593601800498351</v>
      </c>
      <c r="R44" s="199">
        <v>1.205756514974718</v>
      </c>
      <c r="S44" s="200">
        <v>1.1622742078768138</v>
      </c>
      <c r="T44" s="84"/>
    </row>
    <row r="45" spans="1:20" ht="12.75">
      <c r="A45" s="122" t="s">
        <v>50</v>
      </c>
      <c r="B45" s="73">
        <v>5</v>
      </c>
      <c r="C45" s="54">
        <v>6</v>
      </c>
      <c r="D45" s="54">
        <v>7</v>
      </c>
      <c r="E45" s="54">
        <v>17</v>
      </c>
      <c r="F45" s="54">
        <v>16</v>
      </c>
      <c r="G45" s="54">
        <v>22</v>
      </c>
      <c r="H45" s="54">
        <v>14</v>
      </c>
      <c r="I45" s="52">
        <v>7</v>
      </c>
      <c r="J45" s="52">
        <v>27</v>
      </c>
      <c r="K45" s="54">
        <v>49</v>
      </c>
      <c r="L45" s="52">
        <v>50</v>
      </c>
      <c r="M45" s="52">
        <v>55</v>
      </c>
      <c r="N45" s="118">
        <v>77</v>
      </c>
      <c r="O45" s="95">
        <v>71</v>
      </c>
      <c r="P45" s="199">
        <v>0.07125552230297848</v>
      </c>
      <c r="Q45" s="199">
        <v>0.4420866489832007</v>
      </c>
      <c r="R45" s="199">
        <v>0.5989887203422792</v>
      </c>
      <c r="S45" s="200">
        <v>0.525614450695884</v>
      </c>
      <c r="T45" s="84"/>
    </row>
    <row r="46" spans="1:20" ht="12.75">
      <c r="A46" s="87"/>
      <c r="B46" s="73"/>
      <c r="C46" s="54"/>
      <c r="D46" s="54"/>
      <c r="E46" s="54"/>
      <c r="F46" s="54"/>
      <c r="G46" s="54"/>
      <c r="H46" s="54"/>
      <c r="I46" s="52"/>
      <c r="J46" s="52"/>
      <c r="K46" s="52"/>
      <c r="L46" s="52"/>
      <c r="M46" s="52"/>
      <c r="N46" s="118"/>
      <c r="O46" s="52"/>
      <c r="P46" s="199"/>
      <c r="Q46" s="199"/>
      <c r="R46" s="199"/>
      <c r="S46" s="200"/>
      <c r="T46" s="84"/>
    </row>
    <row r="47" spans="1:20" ht="12.75">
      <c r="A47" s="87" t="s">
        <v>200</v>
      </c>
      <c r="B47" s="73">
        <v>95</v>
      </c>
      <c r="C47" s="54">
        <v>75</v>
      </c>
      <c r="D47" s="54">
        <v>89</v>
      </c>
      <c r="E47" s="54">
        <v>87</v>
      </c>
      <c r="F47" s="54">
        <v>100</v>
      </c>
      <c r="G47" s="54">
        <v>109</v>
      </c>
      <c r="H47" s="54">
        <v>111</v>
      </c>
      <c r="I47" s="52">
        <v>143</v>
      </c>
      <c r="J47" s="52">
        <v>151</v>
      </c>
      <c r="K47" s="52">
        <v>173</v>
      </c>
      <c r="L47" s="52">
        <v>167</v>
      </c>
      <c r="M47" s="52">
        <v>177</v>
      </c>
      <c r="N47" s="118">
        <v>181</v>
      </c>
      <c r="O47" s="95">
        <v>220</v>
      </c>
      <c r="P47" s="199">
        <v>1.353854923756591</v>
      </c>
      <c r="Q47" s="199">
        <v>1.422715215818664</v>
      </c>
      <c r="R47" s="199">
        <v>1.4080124465188641</v>
      </c>
      <c r="S47" s="200">
        <v>1.6286644951140066</v>
      </c>
      <c r="T47" s="84"/>
    </row>
    <row r="48" spans="1:20" ht="12.75">
      <c r="A48" s="87"/>
      <c r="B48" s="73"/>
      <c r="C48" s="54"/>
      <c r="D48" s="54"/>
      <c r="E48" s="54"/>
      <c r="F48" s="54"/>
      <c r="G48" s="54"/>
      <c r="H48" s="54"/>
      <c r="I48" s="52"/>
      <c r="J48" s="52"/>
      <c r="K48" s="52"/>
      <c r="L48" s="52"/>
      <c r="M48" s="52"/>
      <c r="N48" s="118"/>
      <c r="O48" s="52"/>
      <c r="P48" s="199"/>
      <c r="Q48" s="199"/>
      <c r="R48" s="199"/>
      <c r="S48" s="200"/>
      <c r="T48" s="84"/>
    </row>
    <row r="49" spans="1:20" ht="12.75">
      <c r="A49" s="87" t="s">
        <v>62</v>
      </c>
      <c r="B49" s="73">
        <v>50</v>
      </c>
      <c r="C49" s="54">
        <v>56</v>
      </c>
      <c r="D49" s="54">
        <v>40</v>
      </c>
      <c r="E49" s="54">
        <v>44</v>
      </c>
      <c r="F49" s="54">
        <v>48</v>
      </c>
      <c r="G49" s="54">
        <v>77</v>
      </c>
      <c r="H49" s="54">
        <v>118</v>
      </c>
      <c r="I49" s="52">
        <v>191</v>
      </c>
      <c r="J49" s="52">
        <v>175</v>
      </c>
      <c r="K49" s="52">
        <v>191</v>
      </c>
      <c r="L49" s="52">
        <v>191</v>
      </c>
      <c r="M49" s="52">
        <v>97</v>
      </c>
      <c r="N49" s="118">
        <v>92</v>
      </c>
      <c r="O49" s="95">
        <v>91</v>
      </c>
      <c r="P49" s="199">
        <v>0.7125552230297848</v>
      </c>
      <c r="Q49" s="199">
        <v>0.7796800900249176</v>
      </c>
      <c r="R49" s="199">
        <v>0.7156748346946714</v>
      </c>
      <c r="S49" s="200">
        <v>0.6736748593426118</v>
      </c>
      <c r="T49" s="84"/>
    </row>
    <row r="50" spans="1:20" ht="12.75">
      <c r="A50" s="89" t="s">
        <v>3</v>
      </c>
      <c r="B50" s="127">
        <v>7017</v>
      </c>
      <c r="C50" s="128">
        <v>7580</v>
      </c>
      <c r="D50" s="128">
        <v>7442</v>
      </c>
      <c r="E50" s="128">
        <v>7895</v>
      </c>
      <c r="F50" s="128">
        <v>8311</v>
      </c>
      <c r="G50" s="128">
        <v>9004</v>
      </c>
      <c r="H50" s="128">
        <v>8903</v>
      </c>
      <c r="I50" s="128">
        <v>10014</v>
      </c>
      <c r="J50" s="128">
        <v>10782</v>
      </c>
      <c r="K50" s="128">
        <v>11897</v>
      </c>
      <c r="L50" s="128">
        <v>12292</v>
      </c>
      <c r="M50" s="128">
        <v>12441</v>
      </c>
      <c r="N50" s="128">
        <v>12855</v>
      </c>
      <c r="O50" s="128">
        <v>13508</v>
      </c>
      <c r="P50" s="128">
        <v>100</v>
      </c>
      <c r="Q50" s="128">
        <v>100</v>
      </c>
      <c r="R50" s="128">
        <v>100</v>
      </c>
      <c r="S50" s="180">
        <v>100</v>
      </c>
      <c r="T50" s="84"/>
    </row>
    <row r="51" spans="1:20" ht="12.75">
      <c r="A51" s="8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5"/>
      <c r="O51" s="55"/>
      <c r="P51" s="52"/>
      <c r="Q51" s="55"/>
      <c r="R51" s="55"/>
      <c r="S51" s="264"/>
      <c r="T51" s="84"/>
    </row>
    <row r="52" spans="1:20" ht="12.75">
      <c r="A52" s="83" t="s">
        <v>67</v>
      </c>
      <c r="B52" s="113" t="s">
        <v>69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12.75">
      <c r="A53" s="83" t="s">
        <v>54</v>
      </c>
      <c r="B53" s="113" t="s">
        <v>53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ht="12.75">
      <c r="A54" s="83" t="s">
        <v>65</v>
      </c>
      <c r="B54" s="113" t="s">
        <v>205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12.75">
      <c r="A55" s="83"/>
      <c r="B55" s="113" t="s">
        <v>204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2.75">
      <c r="A56" s="83" t="s">
        <v>127</v>
      </c>
      <c r="B56" s="113" t="s">
        <v>214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7" spans="1:20" ht="12.75">
      <c r="A57" s="83" t="s">
        <v>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</sheetData>
  <printOptions/>
  <pageMargins left="0.75" right="0.75" top="1" bottom="0.74" header="0.5" footer="0.5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33"/>
  <dimension ref="A1:P38"/>
  <sheetViews>
    <sheetView zoomScale="75" zoomScaleNormal="75" workbookViewId="0" topLeftCell="A1">
      <selection activeCell="H27" sqref="H27"/>
    </sheetView>
  </sheetViews>
  <sheetFormatPr defaultColWidth="9.140625" defaultRowHeight="12.75"/>
  <cols>
    <col min="1" max="1" width="31.57421875" style="0" bestFit="1" customWidth="1"/>
    <col min="2" max="14" width="6.28125" style="0" customWidth="1"/>
    <col min="15" max="15" width="6.7109375" style="0" customWidth="1"/>
  </cols>
  <sheetData>
    <row r="1" spans="1:16" ht="12.75">
      <c r="A1" s="41" t="s">
        <v>310</v>
      </c>
      <c r="B1" s="89" t="s">
        <v>217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4"/>
      <c r="O1" s="84"/>
      <c r="P1" s="84"/>
    </row>
    <row r="2" spans="1:16" ht="12.75">
      <c r="A2" s="41"/>
      <c r="B2" s="41"/>
      <c r="C2" s="41"/>
      <c r="D2" s="41"/>
      <c r="E2" s="41"/>
      <c r="F2" s="280"/>
      <c r="G2" s="41"/>
      <c r="H2" s="41"/>
      <c r="I2" s="41"/>
      <c r="J2" s="41"/>
      <c r="K2" s="41"/>
      <c r="L2" s="41"/>
      <c r="M2" s="41"/>
      <c r="N2" s="41"/>
      <c r="O2" s="90"/>
      <c r="P2" s="84"/>
    </row>
    <row r="3" spans="1:16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70">
        <v>2002</v>
      </c>
      <c r="J3" s="70">
        <v>2003</v>
      </c>
      <c r="K3" s="70">
        <v>2004</v>
      </c>
      <c r="L3" s="70">
        <v>2005</v>
      </c>
      <c r="M3" s="70">
        <v>2006</v>
      </c>
      <c r="N3" s="70">
        <v>2007</v>
      </c>
      <c r="O3" s="75">
        <v>2008</v>
      </c>
      <c r="P3" s="84"/>
    </row>
    <row r="4" spans="1:16" ht="12.75">
      <c r="A4" s="41"/>
      <c r="B4" s="91" t="s">
        <v>17</v>
      </c>
      <c r="C4" s="40"/>
      <c r="D4" s="40"/>
      <c r="E4" s="40"/>
      <c r="F4" s="40"/>
      <c r="G4" s="187"/>
      <c r="H4" s="40"/>
      <c r="I4" s="40"/>
      <c r="J4" s="40"/>
      <c r="K4" s="40"/>
      <c r="L4" s="40"/>
      <c r="M4" s="40"/>
      <c r="N4" s="90"/>
      <c r="O4" s="92"/>
      <c r="P4" s="84"/>
    </row>
    <row r="5" spans="1:16" ht="12.75">
      <c r="A5" s="41" t="s">
        <v>71</v>
      </c>
      <c r="B5" s="72">
        <v>6710</v>
      </c>
      <c r="C5" s="52">
        <v>7260</v>
      </c>
      <c r="D5" s="52">
        <v>7122</v>
      </c>
      <c r="E5" s="52">
        <v>7479</v>
      </c>
      <c r="F5" s="52">
        <v>7859</v>
      </c>
      <c r="G5" s="52">
        <v>8461</v>
      </c>
      <c r="H5" s="52">
        <v>8324</v>
      </c>
      <c r="I5" s="52">
        <v>9312</v>
      </c>
      <c r="J5" s="52">
        <v>10077</v>
      </c>
      <c r="K5" s="52">
        <v>11132</v>
      </c>
      <c r="L5" s="52">
        <v>11390</v>
      </c>
      <c r="M5" s="52">
        <v>11415</v>
      </c>
      <c r="N5" s="52">
        <v>11814</v>
      </c>
      <c r="O5" s="168">
        <v>12092</v>
      </c>
      <c r="P5" s="84"/>
    </row>
    <row r="6" spans="1:16" ht="12.75">
      <c r="A6" s="195" t="s">
        <v>72</v>
      </c>
      <c r="B6" s="72">
        <v>6562</v>
      </c>
      <c r="C6" s="52">
        <v>7131</v>
      </c>
      <c r="D6" s="52">
        <v>6996</v>
      </c>
      <c r="E6" s="52">
        <v>7414</v>
      </c>
      <c r="F6" s="52">
        <v>7752</v>
      </c>
      <c r="G6" s="52">
        <v>8343</v>
      </c>
      <c r="H6" s="52">
        <v>8220</v>
      </c>
      <c r="I6" s="52">
        <v>9169</v>
      </c>
      <c r="J6" s="52">
        <v>9944</v>
      </c>
      <c r="K6" s="52">
        <v>10996</v>
      </c>
      <c r="L6" s="52">
        <v>11233</v>
      </c>
      <c r="M6" s="52">
        <v>11210</v>
      </c>
      <c r="N6" s="52">
        <v>11603</v>
      </c>
      <c r="O6" s="96">
        <v>11800</v>
      </c>
      <c r="P6" s="84"/>
    </row>
    <row r="7" spans="1:16" ht="12.75">
      <c r="A7" s="195" t="s">
        <v>73</v>
      </c>
      <c r="B7" s="72">
        <v>148</v>
      </c>
      <c r="C7" s="52">
        <v>129</v>
      </c>
      <c r="D7" s="52">
        <v>126</v>
      </c>
      <c r="E7" s="52">
        <v>117</v>
      </c>
      <c r="F7" s="52">
        <v>107</v>
      </c>
      <c r="G7" s="52">
        <v>118</v>
      </c>
      <c r="H7" s="52">
        <v>117</v>
      </c>
      <c r="I7" s="52">
        <v>161</v>
      </c>
      <c r="J7" s="52">
        <v>147</v>
      </c>
      <c r="K7" s="52">
        <v>141</v>
      </c>
      <c r="L7" s="52">
        <v>161</v>
      </c>
      <c r="M7" s="52">
        <v>207</v>
      </c>
      <c r="N7" s="52">
        <v>211</v>
      </c>
      <c r="O7" s="96">
        <v>292</v>
      </c>
      <c r="P7" s="84"/>
    </row>
    <row r="8" spans="1:16" ht="12.75">
      <c r="A8" s="195"/>
      <c r="B8" s="7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168"/>
      <c r="P8" s="84"/>
    </row>
    <row r="9" spans="1:16" ht="12.75">
      <c r="A9" s="41" t="s">
        <v>74</v>
      </c>
      <c r="B9" s="72">
        <v>201</v>
      </c>
      <c r="C9" s="52">
        <v>253</v>
      </c>
      <c r="D9" s="52">
        <v>263</v>
      </c>
      <c r="E9" s="52">
        <v>300</v>
      </c>
      <c r="F9" s="52">
        <v>377</v>
      </c>
      <c r="G9" s="52">
        <v>449</v>
      </c>
      <c r="H9" s="52">
        <v>402</v>
      </c>
      <c r="I9" s="52">
        <v>526</v>
      </c>
      <c r="J9" s="52">
        <v>553</v>
      </c>
      <c r="K9" s="52">
        <v>642</v>
      </c>
      <c r="L9" s="52">
        <v>734</v>
      </c>
      <c r="M9" s="52">
        <v>902</v>
      </c>
      <c r="N9" s="52">
        <v>908</v>
      </c>
      <c r="O9" s="96">
        <v>1221</v>
      </c>
      <c r="P9" s="84"/>
    </row>
    <row r="10" spans="1:16" ht="12.75">
      <c r="A10" s="41"/>
      <c r="B10" s="7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68"/>
      <c r="P10" s="84"/>
    </row>
    <row r="11" spans="1:16" ht="12.75">
      <c r="A11" s="41" t="s">
        <v>75</v>
      </c>
      <c r="B11" s="72">
        <v>14</v>
      </c>
      <c r="C11" s="52">
        <v>9</v>
      </c>
      <c r="D11" s="52">
        <v>8</v>
      </c>
      <c r="E11" s="52">
        <v>12</v>
      </c>
      <c r="F11" s="52">
        <v>11</v>
      </c>
      <c r="G11" s="52">
        <v>15</v>
      </c>
      <c r="H11" s="52">
        <v>18</v>
      </c>
      <c r="I11" s="52">
        <v>13</v>
      </c>
      <c r="J11" s="52">
        <v>15</v>
      </c>
      <c r="K11" s="52">
        <v>26</v>
      </c>
      <c r="L11" s="52">
        <v>14</v>
      </c>
      <c r="M11" s="52">
        <v>25</v>
      </c>
      <c r="N11" s="52">
        <v>23</v>
      </c>
      <c r="O11" s="96">
        <v>53</v>
      </c>
      <c r="P11" s="84"/>
    </row>
    <row r="12" spans="1:16" ht="12.75">
      <c r="A12" s="41"/>
      <c r="B12" s="7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168"/>
      <c r="P12" s="84"/>
    </row>
    <row r="13" spans="1:16" ht="12.75">
      <c r="A13" s="41" t="s">
        <v>76</v>
      </c>
      <c r="B13" s="72">
        <v>92</v>
      </c>
      <c r="C13" s="52">
        <v>58</v>
      </c>
      <c r="D13" s="52">
        <v>49</v>
      </c>
      <c r="E13" s="52">
        <v>50</v>
      </c>
      <c r="F13" s="52">
        <v>64</v>
      </c>
      <c r="G13" s="52">
        <v>79</v>
      </c>
      <c r="H13" s="52">
        <v>145</v>
      </c>
      <c r="I13" s="52">
        <v>145</v>
      </c>
      <c r="J13" s="52">
        <v>120</v>
      </c>
      <c r="K13" s="52">
        <v>92</v>
      </c>
      <c r="L13" s="52">
        <v>150</v>
      </c>
      <c r="M13" s="52">
        <v>97</v>
      </c>
      <c r="N13" s="52">
        <v>110</v>
      </c>
      <c r="O13" s="182">
        <v>142</v>
      </c>
      <c r="P13" s="84"/>
    </row>
    <row r="14" spans="1:16" ht="12.75">
      <c r="A14" s="195" t="s">
        <v>77</v>
      </c>
      <c r="B14" s="72">
        <v>80</v>
      </c>
      <c r="C14" s="52">
        <v>48</v>
      </c>
      <c r="D14" s="52">
        <v>41</v>
      </c>
      <c r="E14" s="52">
        <v>41</v>
      </c>
      <c r="F14" s="52">
        <v>58</v>
      </c>
      <c r="G14" s="52">
        <v>68</v>
      </c>
      <c r="H14" s="52">
        <v>131</v>
      </c>
      <c r="I14" s="52">
        <v>128</v>
      </c>
      <c r="J14" s="52">
        <v>101</v>
      </c>
      <c r="K14" s="52">
        <v>84</v>
      </c>
      <c r="L14" s="52">
        <v>139</v>
      </c>
      <c r="M14" s="52">
        <v>88</v>
      </c>
      <c r="N14" s="52">
        <v>98</v>
      </c>
      <c r="O14" s="96">
        <v>129</v>
      </c>
      <c r="P14" s="84"/>
    </row>
    <row r="15" spans="1:16" ht="12.75">
      <c r="A15" s="195" t="s">
        <v>78</v>
      </c>
      <c r="B15" s="72">
        <v>12</v>
      </c>
      <c r="C15" s="52">
        <v>10</v>
      </c>
      <c r="D15" s="52">
        <v>8</v>
      </c>
      <c r="E15" s="52">
        <v>9</v>
      </c>
      <c r="F15" s="52">
        <v>6</v>
      </c>
      <c r="G15" s="52">
        <v>11</v>
      </c>
      <c r="H15" s="52">
        <v>14</v>
      </c>
      <c r="I15" s="52">
        <v>17</v>
      </c>
      <c r="J15" s="52">
        <v>17</v>
      </c>
      <c r="K15" s="52">
        <v>8</v>
      </c>
      <c r="L15" s="52">
        <v>11</v>
      </c>
      <c r="M15" s="52">
        <v>9</v>
      </c>
      <c r="N15" s="52">
        <v>11</v>
      </c>
      <c r="O15" s="96">
        <v>13</v>
      </c>
      <c r="P15" s="84"/>
    </row>
    <row r="16" spans="1:16" ht="12.75">
      <c r="A16" s="195" t="s">
        <v>79</v>
      </c>
      <c r="B16" s="74" t="s">
        <v>80</v>
      </c>
      <c r="C16" s="57" t="s">
        <v>80</v>
      </c>
      <c r="D16" s="57" t="s">
        <v>80</v>
      </c>
      <c r="E16" s="57" t="s">
        <v>80</v>
      </c>
      <c r="F16" s="57" t="s">
        <v>80</v>
      </c>
      <c r="G16" s="57" t="s">
        <v>80</v>
      </c>
      <c r="H16" s="57" t="s">
        <v>80</v>
      </c>
      <c r="I16" s="57" t="s">
        <v>80</v>
      </c>
      <c r="J16" s="57">
        <v>2</v>
      </c>
      <c r="K16" s="57" t="s">
        <v>80</v>
      </c>
      <c r="L16" s="57" t="s">
        <v>80</v>
      </c>
      <c r="M16" s="57" t="s">
        <v>80</v>
      </c>
      <c r="N16" s="57">
        <v>1</v>
      </c>
      <c r="O16" s="281" t="s">
        <v>80</v>
      </c>
      <c r="P16" s="84"/>
    </row>
    <row r="17" spans="1:16" ht="12.75">
      <c r="A17" s="41" t="s">
        <v>3</v>
      </c>
      <c r="B17" s="127">
        <v>7017</v>
      </c>
      <c r="C17" s="128">
        <v>7580</v>
      </c>
      <c r="D17" s="128">
        <v>7442</v>
      </c>
      <c r="E17" s="128">
        <v>7841</v>
      </c>
      <c r="F17" s="128">
        <v>8311</v>
      </c>
      <c r="G17" s="128">
        <v>9004</v>
      </c>
      <c r="H17" s="128">
        <v>8889</v>
      </c>
      <c r="I17" s="128">
        <v>9996</v>
      </c>
      <c r="J17" s="128">
        <v>10765</v>
      </c>
      <c r="K17" s="128">
        <v>11892</v>
      </c>
      <c r="L17" s="128">
        <v>12288</v>
      </c>
      <c r="M17" s="128">
        <v>12439</v>
      </c>
      <c r="N17" s="128">
        <v>12855</v>
      </c>
      <c r="O17" s="196">
        <v>13508</v>
      </c>
      <c r="P17" s="84"/>
    </row>
    <row r="18" spans="1:16" ht="12.75">
      <c r="A18" s="41"/>
      <c r="B18" s="172" t="s">
        <v>10</v>
      </c>
      <c r="C18" s="116"/>
      <c r="D18" s="116"/>
      <c r="E18" s="116"/>
      <c r="F18" s="116"/>
      <c r="G18" s="282"/>
      <c r="H18" s="116"/>
      <c r="I18" s="116"/>
      <c r="J18" s="116"/>
      <c r="K18" s="116"/>
      <c r="L18" s="116"/>
      <c r="M18" s="116"/>
      <c r="N18" s="170"/>
      <c r="O18" s="283"/>
      <c r="P18" s="84"/>
    </row>
    <row r="19" spans="1:16" ht="12.75">
      <c r="A19" s="41" t="s">
        <v>71</v>
      </c>
      <c r="B19" s="72">
        <v>95.62491093059712</v>
      </c>
      <c r="C19" s="52">
        <v>95.77836411609498</v>
      </c>
      <c r="D19" s="52">
        <v>95.70008062348832</v>
      </c>
      <c r="E19" s="52">
        <v>95.38324193342686</v>
      </c>
      <c r="F19" s="52">
        <v>94.56142461797617</v>
      </c>
      <c r="G19" s="52">
        <v>93.96934695690804</v>
      </c>
      <c r="H19" s="52">
        <v>93.64382945213184</v>
      </c>
      <c r="I19" s="52">
        <v>93.15726290516207</v>
      </c>
      <c r="J19" s="52">
        <v>93.60891778913144</v>
      </c>
      <c r="K19" s="52">
        <v>93.60914900773629</v>
      </c>
      <c r="L19" s="52">
        <v>92.69205729166666</v>
      </c>
      <c r="M19" s="52">
        <v>91.76782699573921</v>
      </c>
      <c r="N19" s="52">
        <v>91.90198366394398</v>
      </c>
      <c r="O19" s="284">
        <v>89.517</v>
      </c>
      <c r="P19" s="84"/>
    </row>
    <row r="20" spans="1:16" ht="12.75">
      <c r="A20" s="195" t="s">
        <v>72</v>
      </c>
      <c r="B20" s="72">
        <v>93.51574747042896</v>
      </c>
      <c r="C20" s="52">
        <v>94.07651715039577</v>
      </c>
      <c r="D20" s="52">
        <v>94.00698736898683</v>
      </c>
      <c r="E20" s="52">
        <v>93.8910853207499</v>
      </c>
      <c r="F20" s="52">
        <v>93.27397425099267</v>
      </c>
      <c r="G20" s="52">
        <v>92.65881830297646</v>
      </c>
      <c r="H20" s="52">
        <v>92.32759590505118</v>
      </c>
      <c r="I20" s="52">
        <v>91.54661864745898</v>
      </c>
      <c r="J20" s="52">
        <v>92.243381328379</v>
      </c>
      <c r="K20" s="52">
        <v>92.4234779683821</v>
      </c>
      <c r="L20" s="52">
        <v>91.3818359375</v>
      </c>
      <c r="M20" s="52">
        <v>90.1037060856982</v>
      </c>
      <c r="N20" s="52">
        <v>90.26059898872035</v>
      </c>
      <c r="O20" s="260">
        <v>87.35564110156945</v>
      </c>
      <c r="P20" s="84"/>
    </row>
    <row r="21" spans="1:16" ht="12.75">
      <c r="A21" s="195" t="s">
        <v>73</v>
      </c>
      <c r="B21" s="72">
        <v>2.109163460168163</v>
      </c>
      <c r="C21" s="52">
        <v>1.7018469656992083</v>
      </c>
      <c r="D21" s="52">
        <v>1.6930932545014783</v>
      </c>
      <c r="E21" s="52">
        <v>1.4921566126769545</v>
      </c>
      <c r="F21" s="52">
        <v>1.2874503669835158</v>
      </c>
      <c r="G21" s="52">
        <v>1.310528653931586</v>
      </c>
      <c r="H21" s="52">
        <v>1.3162335470806614</v>
      </c>
      <c r="I21" s="52">
        <v>1.610644257703081</v>
      </c>
      <c r="J21" s="52">
        <v>1.3655364607524385</v>
      </c>
      <c r="K21" s="52">
        <v>1.1856710393541878</v>
      </c>
      <c r="L21" s="52">
        <v>1.3102213541666665</v>
      </c>
      <c r="M21" s="52">
        <v>1.664120910041</v>
      </c>
      <c r="N21" s="52">
        <v>1.6413846752236485</v>
      </c>
      <c r="O21" s="260">
        <v>2.161681966242227</v>
      </c>
      <c r="P21" s="84"/>
    </row>
    <row r="22" spans="1:16" ht="12.75">
      <c r="A22" s="195"/>
      <c r="B22" s="7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135"/>
      <c r="P22" s="84"/>
    </row>
    <row r="23" spans="1:16" ht="12.75">
      <c r="A23" s="41" t="s">
        <v>74</v>
      </c>
      <c r="B23" s="72">
        <v>2.864471996579735</v>
      </c>
      <c r="C23" s="52">
        <v>3.3377308707124014</v>
      </c>
      <c r="D23" s="52">
        <v>3.5339962375705456</v>
      </c>
      <c r="E23" s="52">
        <v>3.8260425966075755</v>
      </c>
      <c r="F23" s="52">
        <v>4.536156900493322</v>
      </c>
      <c r="G23" s="52">
        <v>4.986672589960018</v>
      </c>
      <c r="H23" s="52">
        <v>4.522443469456632</v>
      </c>
      <c r="I23" s="52">
        <v>5.262104841936774</v>
      </c>
      <c r="J23" s="52">
        <v>5.137018114259173</v>
      </c>
      <c r="K23" s="52">
        <v>5.398587285570131</v>
      </c>
      <c r="L23" s="52">
        <v>5.973307291666666</v>
      </c>
      <c r="M23" s="52">
        <v>7.251386767425035</v>
      </c>
      <c r="N23" s="52">
        <v>7.0633994554648</v>
      </c>
      <c r="O23" s="260">
        <v>9.039087947882736</v>
      </c>
      <c r="P23" s="84"/>
    </row>
    <row r="24" spans="1:16" ht="12.75">
      <c r="A24" s="41"/>
      <c r="B24" s="7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135"/>
      <c r="P24" s="84"/>
    </row>
    <row r="25" spans="1:16" ht="12.75">
      <c r="A25" s="41" t="s">
        <v>75</v>
      </c>
      <c r="B25" s="72">
        <v>0.19951546244833976</v>
      </c>
      <c r="C25" s="52">
        <v>0.11873350923482849</v>
      </c>
      <c r="D25" s="52">
        <v>0.10749798441279225</v>
      </c>
      <c r="E25" s="52">
        <v>0.15304170386430302</v>
      </c>
      <c r="F25" s="52">
        <v>0.1323547106244736</v>
      </c>
      <c r="G25" s="52">
        <v>0.16659262549977788</v>
      </c>
      <c r="H25" s="52">
        <v>0.20249746878164024</v>
      </c>
      <c r="I25" s="52">
        <v>0.13005202080832332</v>
      </c>
      <c r="J25" s="52">
        <v>0.13934045517882027</v>
      </c>
      <c r="K25" s="52">
        <v>0.2186343760511268</v>
      </c>
      <c r="L25" s="52">
        <v>0.11393229166666667</v>
      </c>
      <c r="M25" s="52">
        <v>0.20098078623683574</v>
      </c>
      <c r="N25" s="52">
        <v>0.17891870867366785</v>
      </c>
      <c r="O25" s="260">
        <v>0.39236008291382884</v>
      </c>
      <c r="P25" s="84"/>
    </row>
    <row r="26" spans="1:16" ht="12.75">
      <c r="A26" s="41"/>
      <c r="B26" s="7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135"/>
      <c r="P26" s="84"/>
    </row>
    <row r="27" spans="1:16" ht="12.75">
      <c r="A27" s="41" t="s">
        <v>76</v>
      </c>
      <c r="B27" s="72">
        <v>1.311101610374804</v>
      </c>
      <c r="C27" s="52">
        <v>0.7651715039577837</v>
      </c>
      <c r="D27" s="52">
        <v>0.6584251545283526</v>
      </c>
      <c r="E27" s="52">
        <v>0.6376737661012626</v>
      </c>
      <c r="F27" s="52">
        <v>0.7700637709060282</v>
      </c>
      <c r="G27" s="52">
        <v>0.8773878276321635</v>
      </c>
      <c r="H27" s="52">
        <v>1.6312296096298795</v>
      </c>
      <c r="I27" s="52">
        <v>1.4505802320928372</v>
      </c>
      <c r="J27" s="52">
        <v>1.1147236414305621</v>
      </c>
      <c r="K27" s="52">
        <v>0.7736293306424488</v>
      </c>
      <c r="L27" s="52">
        <v>1.220703125</v>
      </c>
      <c r="M27" s="52">
        <v>0.7798054505989227</v>
      </c>
      <c r="N27" s="52">
        <v>0.8556981719175418</v>
      </c>
      <c r="O27" s="135">
        <v>1.05</v>
      </c>
      <c r="P27" s="84"/>
    </row>
    <row r="28" spans="1:16" ht="12.75">
      <c r="A28" s="195" t="s">
        <v>77</v>
      </c>
      <c r="B28" s="72">
        <v>1.1400883568476556</v>
      </c>
      <c r="C28" s="52">
        <v>0.6332453825857519</v>
      </c>
      <c r="D28" s="52">
        <v>0.5509271701155604</v>
      </c>
      <c r="E28" s="52">
        <v>0.5228924882030354</v>
      </c>
      <c r="F28" s="52">
        <v>0.697870292383588</v>
      </c>
      <c r="G28" s="52">
        <v>0.7552199022656597</v>
      </c>
      <c r="H28" s="52">
        <v>1.4737315783552707</v>
      </c>
      <c r="I28" s="52">
        <v>1.2805122048819528</v>
      </c>
      <c r="J28" s="52">
        <v>0.9382257315373896</v>
      </c>
      <c r="K28" s="52">
        <v>0.7063572149344097</v>
      </c>
      <c r="L28" s="52">
        <v>1.1311848958333335</v>
      </c>
      <c r="M28" s="52">
        <v>0.7074523675536619</v>
      </c>
      <c r="N28" s="52">
        <v>0.7623492804356281</v>
      </c>
      <c r="O28" s="260">
        <v>0.9549896357713947</v>
      </c>
      <c r="P28" s="84"/>
    </row>
    <row r="29" spans="1:16" ht="12.75">
      <c r="A29" s="195" t="s">
        <v>78</v>
      </c>
      <c r="B29" s="72">
        <v>0.17101325352714836</v>
      </c>
      <c r="C29" s="52">
        <v>0.13192612137203166</v>
      </c>
      <c r="D29" s="52">
        <v>0.10749798441279225</v>
      </c>
      <c r="E29" s="52">
        <v>0.11478127789822726</v>
      </c>
      <c r="F29" s="52">
        <v>0.07219347852244014</v>
      </c>
      <c r="G29" s="52">
        <v>0.12216792536650378</v>
      </c>
      <c r="H29" s="52">
        <v>0.15749803127460907</v>
      </c>
      <c r="I29" s="52">
        <v>0.17006802721088435</v>
      </c>
      <c r="J29" s="52">
        <v>0.1579191825359963</v>
      </c>
      <c r="K29" s="52">
        <v>0.06727211570803902</v>
      </c>
      <c r="L29" s="52">
        <v>0.08951822916666666</v>
      </c>
      <c r="M29" s="52">
        <v>0.07235308304526088</v>
      </c>
      <c r="N29" s="52">
        <v>0.08556981719175419</v>
      </c>
      <c r="O29" s="260">
        <v>0.09623926562037312</v>
      </c>
      <c r="P29" s="84"/>
    </row>
    <row r="30" spans="1:16" ht="12.75">
      <c r="A30" s="195" t="s">
        <v>79</v>
      </c>
      <c r="B30" s="74" t="s">
        <v>80</v>
      </c>
      <c r="C30" s="57" t="s">
        <v>80</v>
      </c>
      <c r="D30" s="57" t="s">
        <v>80</v>
      </c>
      <c r="E30" s="57" t="s">
        <v>80</v>
      </c>
      <c r="F30" s="57" t="s">
        <v>80</v>
      </c>
      <c r="G30" s="57" t="s">
        <v>80</v>
      </c>
      <c r="H30" s="57" t="s">
        <v>80</v>
      </c>
      <c r="I30" s="57" t="s">
        <v>80</v>
      </c>
      <c r="J30" s="52">
        <v>0.01857872735717603</v>
      </c>
      <c r="K30" s="57" t="s">
        <v>80</v>
      </c>
      <c r="L30" s="57" t="s">
        <v>80</v>
      </c>
      <c r="M30" s="57" t="s">
        <v>80</v>
      </c>
      <c r="N30" s="52">
        <v>0.007779074290159471</v>
      </c>
      <c r="O30" s="281" t="s">
        <v>80</v>
      </c>
      <c r="P30" s="84"/>
    </row>
    <row r="31" spans="1:16" ht="12.75">
      <c r="A31" s="41" t="s">
        <v>3</v>
      </c>
      <c r="B31" s="127">
        <v>100</v>
      </c>
      <c r="C31" s="128">
        <v>100</v>
      </c>
      <c r="D31" s="128">
        <v>100</v>
      </c>
      <c r="E31" s="128">
        <v>100</v>
      </c>
      <c r="F31" s="128">
        <v>100</v>
      </c>
      <c r="G31" s="128">
        <v>100</v>
      </c>
      <c r="H31" s="128">
        <v>100</v>
      </c>
      <c r="I31" s="128">
        <v>100</v>
      </c>
      <c r="J31" s="128">
        <v>100</v>
      </c>
      <c r="K31" s="128">
        <v>100</v>
      </c>
      <c r="L31" s="128">
        <v>100</v>
      </c>
      <c r="M31" s="128">
        <v>100</v>
      </c>
      <c r="N31" s="128">
        <v>100</v>
      </c>
      <c r="O31" s="180">
        <v>100</v>
      </c>
      <c r="P31" s="84"/>
    </row>
    <row r="32" spans="1:16" ht="12.75">
      <c r="A32" s="41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84"/>
      <c r="P32" s="84"/>
    </row>
    <row r="33" spans="1:16" ht="12.75">
      <c r="A33" s="83" t="s">
        <v>63</v>
      </c>
      <c r="B33" s="253" t="s">
        <v>69</v>
      </c>
      <c r="C33" s="253"/>
      <c r="D33" s="253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84"/>
      <c r="P33" s="84"/>
    </row>
    <row r="34" spans="1:16" ht="12.75">
      <c r="A34" s="83" t="s">
        <v>2</v>
      </c>
      <c r="B34" s="253"/>
      <c r="C34" s="253"/>
      <c r="D34" s="253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84"/>
      <c r="P34" s="84"/>
    </row>
    <row r="35" spans="1:14" ht="12.75">
      <c r="A35" s="1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2:14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6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2:14" ht="12.7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34"/>
  <dimension ref="A1:T56"/>
  <sheetViews>
    <sheetView zoomScale="75" zoomScaleNormal="75" workbookViewId="0" topLeftCell="A16">
      <selection activeCell="B55" sqref="B55"/>
    </sheetView>
  </sheetViews>
  <sheetFormatPr defaultColWidth="9.140625" defaultRowHeight="12.75"/>
  <cols>
    <col min="1" max="1" width="49.57421875" style="0" bestFit="1" customWidth="1"/>
    <col min="2" max="19" width="6.7109375" style="0" customWidth="1"/>
    <col min="20" max="20" width="2.421875" style="0" customWidth="1"/>
  </cols>
  <sheetData>
    <row r="1" spans="1:20" ht="12.75">
      <c r="A1" s="89" t="s">
        <v>311</v>
      </c>
      <c r="B1" s="89" t="s">
        <v>136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4"/>
      <c r="O1" s="84"/>
      <c r="P1" s="87"/>
      <c r="Q1" s="87"/>
      <c r="R1" s="84"/>
      <c r="S1" s="84"/>
      <c r="T1" s="84"/>
    </row>
    <row r="2" spans="1:20" ht="12.75">
      <c r="A2" s="88"/>
      <c r="B2" s="28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90"/>
      <c r="T2" s="84"/>
    </row>
    <row r="3" spans="1:20" ht="12.75">
      <c r="A3" s="41"/>
      <c r="B3" s="9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69">
        <v>2002</v>
      </c>
      <c r="J3" s="69">
        <v>2003</v>
      </c>
      <c r="K3" s="69">
        <v>2004</v>
      </c>
      <c r="L3" s="69">
        <v>2005</v>
      </c>
      <c r="M3" s="69">
        <v>2006</v>
      </c>
      <c r="N3" s="69">
        <v>2007</v>
      </c>
      <c r="O3" s="69">
        <v>2008</v>
      </c>
      <c r="P3" s="69">
        <v>1995</v>
      </c>
      <c r="Q3" s="69">
        <v>2006</v>
      </c>
      <c r="R3" s="69">
        <v>2007</v>
      </c>
      <c r="S3" s="75">
        <v>2008</v>
      </c>
      <c r="T3" s="84"/>
    </row>
    <row r="4" spans="1:20" ht="12.75">
      <c r="A4" s="41"/>
      <c r="B4" s="91" t="s">
        <v>17</v>
      </c>
      <c r="C4" s="40"/>
      <c r="D4" s="40"/>
      <c r="E4" s="40"/>
      <c r="F4" s="40"/>
      <c r="G4" s="187"/>
      <c r="H4" s="40"/>
      <c r="I4" s="40"/>
      <c r="J4" s="40"/>
      <c r="K4" s="40"/>
      <c r="L4" s="40"/>
      <c r="M4" s="40"/>
      <c r="N4" s="40"/>
      <c r="O4" s="69"/>
      <c r="P4" s="276" t="s">
        <v>10</v>
      </c>
      <c r="Q4" s="104"/>
      <c r="R4" s="104"/>
      <c r="S4" s="286"/>
      <c r="T4" s="84"/>
    </row>
    <row r="5" spans="1:20" ht="12.75">
      <c r="A5" s="129" t="s">
        <v>18</v>
      </c>
      <c r="B5" s="93">
        <v>6373</v>
      </c>
      <c r="C5" s="228">
        <v>6931</v>
      </c>
      <c r="D5" s="228">
        <v>6727</v>
      </c>
      <c r="E5" s="228">
        <v>7074</v>
      </c>
      <c r="F5" s="228">
        <v>7420</v>
      </c>
      <c r="G5" s="228">
        <v>7990</v>
      </c>
      <c r="H5" s="228">
        <v>7841</v>
      </c>
      <c r="I5" s="228">
        <v>8748</v>
      </c>
      <c r="J5" s="228">
        <v>9404</v>
      </c>
      <c r="K5" s="228">
        <v>10426</v>
      </c>
      <c r="L5" s="228">
        <v>10674</v>
      </c>
      <c r="M5" s="228">
        <v>10736</v>
      </c>
      <c r="N5" s="165">
        <f>N7+N18+N26+N34</f>
        <v>11078</v>
      </c>
      <c r="O5" s="95">
        <f>O7+O18+O26+O34</f>
        <v>11250</v>
      </c>
      <c r="P5" s="106">
        <v>94.97764530551416</v>
      </c>
      <c r="Q5" s="287">
        <v>94.03521065078392</v>
      </c>
      <c r="R5" s="287">
        <v>93.77010326730996</v>
      </c>
      <c r="S5" s="288">
        <v>93.03671849156467</v>
      </c>
      <c r="T5" s="84"/>
    </row>
    <row r="6" spans="1:20" ht="12.75">
      <c r="A6" s="117"/>
      <c r="B6" s="270"/>
      <c r="C6" s="85"/>
      <c r="D6" s="85"/>
      <c r="E6" s="85"/>
      <c r="F6" s="85"/>
      <c r="G6" s="85"/>
      <c r="H6" s="85"/>
      <c r="I6" s="228"/>
      <c r="J6" s="228"/>
      <c r="K6" s="228"/>
      <c r="L6" s="228"/>
      <c r="M6" s="228"/>
      <c r="N6" s="165"/>
      <c r="O6" s="95"/>
      <c r="P6" s="106"/>
      <c r="Q6" s="287"/>
      <c r="R6" s="287"/>
      <c r="S6" s="288"/>
      <c r="T6" s="84"/>
    </row>
    <row r="7" spans="1:20" ht="12.75">
      <c r="A7" s="122" t="s">
        <v>19</v>
      </c>
      <c r="B7" s="93">
        <v>1748</v>
      </c>
      <c r="C7" s="228">
        <v>1967</v>
      </c>
      <c r="D7" s="228">
        <v>2100</v>
      </c>
      <c r="E7" s="228">
        <v>2258</v>
      </c>
      <c r="F7" s="228">
        <v>2368</v>
      </c>
      <c r="G7" s="228">
        <v>2533</v>
      </c>
      <c r="H7" s="228">
        <v>2577</v>
      </c>
      <c r="I7" s="228">
        <v>2812</v>
      </c>
      <c r="J7" s="228">
        <v>2970</v>
      </c>
      <c r="K7" s="228">
        <v>3282</v>
      </c>
      <c r="L7" s="228">
        <v>3448</v>
      </c>
      <c r="M7" s="228">
        <v>3298</v>
      </c>
      <c r="N7" s="165">
        <v>3489</v>
      </c>
      <c r="O7" s="95">
        <v>3455</v>
      </c>
      <c r="P7" s="106">
        <v>26.05067064083458</v>
      </c>
      <c r="Q7" s="287">
        <v>28.88674783218008</v>
      </c>
      <c r="R7" s="287">
        <v>29.53275774504825</v>
      </c>
      <c r="S7" s="288">
        <v>28.57260999007608</v>
      </c>
      <c r="T7" s="84"/>
    </row>
    <row r="8" spans="1:20" ht="12.75">
      <c r="A8" s="123" t="s">
        <v>20</v>
      </c>
      <c r="B8" s="270">
        <v>62</v>
      </c>
      <c r="C8" s="85">
        <v>40</v>
      </c>
      <c r="D8" s="85">
        <v>51</v>
      </c>
      <c r="E8" s="85">
        <v>47</v>
      </c>
      <c r="F8" s="85">
        <v>55</v>
      </c>
      <c r="G8" s="85">
        <v>46</v>
      </c>
      <c r="H8" s="85">
        <v>68</v>
      </c>
      <c r="I8" s="228">
        <v>66</v>
      </c>
      <c r="J8" s="228">
        <v>54</v>
      </c>
      <c r="K8" s="85">
        <v>81</v>
      </c>
      <c r="L8" s="228">
        <v>74</v>
      </c>
      <c r="M8" s="228">
        <v>55</v>
      </c>
      <c r="N8" s="165">
        <v>36</v>
      </c>
      <c r="O8" s="95">
        <v>28</v>
      </c>
      <c r="P8" s="106">
        <v>0.9239940387481372</v>
      </c>
      <c r="Q8" s="287">
        <v>0.48173775948147496</v>
      </c>
      <c r="R8" s="287">
        <v>0.30472320975114275</v>
      </c>
      <c r="S8" s="288">
        <v>0.23155805491233872</v>
      </c>
      <c r="T8" s="84"/>
    </row>
    <row r="9" spans="1:20" ht="12.75">
      <c r="A9" s="123" t="s">
        <v>21</v>
      </c>
      <c r="B9" s="270">
        <v>54</v>
      </c>
      <c r="C9" s="85">
        <v>94</v>
      </c>
      <c r="D9" s="85">
        <v>97</v>
      </c>
      <c r="E9" s="85">
        <v>114</v>
      </c>
      <c r="F9" s="85">
        <v>92</v>
      </c>
      <c r="G9" s="85">
        <v>107</v>
      </c>
      <c r="H9" s="85">
        <v>108</v>
      </c>
      <c r="I9" s="228">
        <v>124</v>
      </c>
      <c r="J9" s="228">
        <v>118</v>
      </c>
      <c r="K9" s="85">
        <v>116</v>
      </c>
      <c r="L9" s="228">
        <v>131</v>
      </c>
      <c r="M9" s="228">
        <v>120</v>
      </c>
      <c r="N9" s="165">
        <v>95</v>
      </c>
      <c r="O9" s="95">
        <v>73</v>
      </c>
      <c r="P9" s="106">
        <v>0.804769001490313</v>
      </c>
      <c r="Q9" s="287">
        <v>1.0510642025050363</v>
      </c>
      <c r="R9" s="287">
        <v>0.8041306923988488</v>
      </c>
      <c r="S9" s="288">
        <v>0.6037049288785974</v>
      </c>
      <c r="T9" s="84"/>
    </row>
    <row r="10" spans="1:20" ht="12.75">
      <c r="A10" s="123" t="s">
        <v>22</v>
      </c>
      <c r="B10" s="270">
        <v>77</v>
      </c>
      <c r="C10" s="85">
        <v>73</v>
      </c>
      <c r="D10" s="85">
        <v>114</v>
      </c>
      <c r="E10" s="85">
        <v>100</v>
      </c>
      <c r="F10" s="85">
        <v>107</v>
      </c>
      <c r="G10" s="85">
        <v>105</v>
      </c>
      <c r="H10" s="85">
        <v>99</v>
      </c>
      <c r="I10" s="228">
        <v>93</v>
      </c>
      <c r="J10" s="228">
        <v>119</v>
      </c>
      <c r="K10" s="85">
        <v>128</v>
      </c>
      <c r="L10" s="228">
        <v>140</v>
      </c>
      <c r="M10" s="228">
        <v>108</v>
      </c>
      <c r="N10" s="165">
        <v>138</v>
      </c>
      <c r="O10" s="95">
        <v>109</v>
      </c>
      <c r="P10" s="106">
        <v>1.1475409836065573</v>
      </c>
      <c r="Q10" s="287">
        <v>0.9459577822545328</v>
      </c>
      <c r="R10" s="287">
        <v>1.1681056373793803</v>
      </c>
      <c r="S10" s="288">
        <v>0.9014224280516044</v>
      </c>
      <c r="T10" s="84"/>
    </row>
    <row r="11" spans="1:20" ht="12.75">
      <c r="A11" s="123" t="s">
        <v>23</v>
      </c>
      <c r="B11" s="270">
        <v>99</v>
      </c>
      <c r="C11" s="85">
        <v>100</v>
      </c>
      <c r="D11" s="85">
        <v>136</v>
      </c>
      <c r="E11" s="85">
        <v>137</v>
      </c>
      <c r="F11" s="85">
        <v>173</v>
      </c>
      <c r="G11" s="85">
        <v>211</v>
      </c>
      <c r="H11" s="85">
        <v>182</v>
      </c>
      <c r="I11" s="228">
        <v>246</v>
      </c>
      <c r="J11" s="228">
        <v>373</v>
      </c>
      <c r="K11" s="85">
        <v>464</v>
      </c>
      <c r="L11" s="228">
        <v>513</v>
      </c>
      <c r="M11" s="228">
        <v>485</v>
      </c>
      <c r="N11" s="165">
        <v>496</v>
      </c>
      <c r="O11" s="95">
        <v>506</v>
      </c>
      <c r="P11" s="106">
        <v>1.4754098360655739</v>
      </c>
      <c r="Q11" s="287">
        <v>4.248051151791189</v>
      </c>
      <c r="R11" s="287">
        <v>4.19840866768241</v>
      </c>
      <c r="S11" s="288">
        <v>4.184584849487264</v>
      </c>
      <c r="T11" s="84"/>
    </row>
    <row r="12" spans="1:20" ht="12.75">
      <c r="A12" s="123" t="s">
        <v>24</v>
      </c>
      <c r="B12" s="270">
        <v>51</v>
      </c>
      <c r="C12" s="85">
        <v>83</v>
      </c>
      <c r="D12" s="85">
        <v>86</v>
      </c>
      <c r="E12" s="85">
        <v>84</v>
      </c>
      <c r="F12" s="85">
        <v>82</v>
      </c>
      <c r="G12" s="85">
        <v>77</v>
      </c>
      <c r="H12" s="85">
        <v>122</v>
      </c>
      <c r="I12" s="228">
        <v>107</v>
      </c>
      <c r="J12" s="228">
        <v>105</v>
      </c>
      <c r="K12" s="85">
        <v>113</v>
      </c>
      <c r="L12" s="228">
        <v>160</v>
      </c>
      <c r="M12" s="228">
        <v>102</v>
      </c>
      <c r="N12" s="165">
        <v>89</v>
      </c>
      <c r="O12" s="95">
        <v>101</v>
      </c>
      <c r="P12" s="106">
        <v>0.760059612518629</v>
      </c>
      <c r="Q12" s="287">
        <v>0.8934045721292808</v>
      </c>
      <c r="R12" s="287">
        <v>0.7533434907736584</v>
      </c>
      <c r="S12" s="288">
        <v>0.8352629837909362</v>
      </c>
      <c r="T12" s="84"/>
    </row>
    <row r="13" spans="1:20" ht="12.75">
      <c r="A13" s="123" t="s">
        <v>25</v>
      </c>
      <c r="B13" s="270">
        <v>476</v>
      </c>
      <c r="C13" s="85">
        <v>560</v>
      </c>
      <c r="D13" s="85">
        <v>563</v>
      </c>
      <c r="E13" s="85">
        <v>691</v>
      </c>
      <c r="F13" s="85">
        <v>718</v>
      </c>
      <c r="G13" s="85">
        <v>871</v>
      </c>
      <c r="H13" s="85">
        <v>844</v>
      </c>
      <c r="I13" s="228">
        <v>988</v>
      </c>
      <c r="J13" s="228">
        <v>1107</v>
      </c>
      <c r="K13" s="228">
        <v>1232</v>
      </c>
      <c r="L13" s="228">
        <v>1336</v>
      </c>
      <c r="M13" s="228">
        <v>1432</v>
      </c>
      <c r="N13" s="165">
        <v>1653</v>
      </c>
      <c r="O13" s="95">
        <v>1855</v>
      </c>
      <c r="P13" s="106">
        <v>7.093889716840536</v>
      </c>
      <c r="Q13" s="287">
        <v>12.542699483226766</v>
      </c>
      <c r="R13" s="287">
        <v>13.99187404773997</v>
      </c>
      <c r="S13" s="288">
        <v>15.340721137942442</v>
      </c>
      <c r="T13" s="84"/>
    </row>
    <row r="14" spans="1:20" ht="12.75">
      <c r="A14" s="123" t="s">
        <v>26</v>
      </c>
      <c r="B14" s="270">
        <v>5</v>
      </c>
      <c r="C14" s="85">
        <v>1</v>
      </c>
      <c r="D14" s="85">
        <v>1</v>
      </c>
      <c r="E14" s="85">
        <v>3</v>
      </c>
      <c r="F14" s="85">
        <v>1</v>
      </c>
      <c r="G14" s="85">
        <v>3</v>
      </c>
      <c r="H14" s="85">
        <v>1</v>
      </c>
      <c r="I14" s="228">
        <v>3</v>
      </c>
      <c r="J14" s="228">
        <v>1</v>
      </c>
      <c r="K14" s="85">
        <v>2</v>
      </c>
      <c r="L14" s="228">
        <v>1</v>
      </c>
      <c r="M14" s="228">
        <v>1</v>
      </c>
      <c r="N14" s="165">
        <v>3</v>
      </c>
      <c r="O14" s="95">
        <v>2</v>
      </c>
      <c r="P14" s="106">
        <v>0.07451564828614009</v>
      </c>
      <c r="Q14" s="287">
        <v>0.008758868354208636</v>
      </c>
      <c r="R14" s="287">
        <v>0.025393600812595223</v>
      </c>
      <c r="S14" s="288">
        <v>0.016539861065167055</v>
      </c>
      <c r="T14" s="84"/>
    </row>
    <row r="15" spans="1:20" ht="12.75">
      <c r="A15" s="123" t="s">
        <v>27</v>
      </c>
      <c r="B15" s="270">
        <v>874</v>
      </c>
      <c r="C15" s="85">
        <v>956</v>
      </c>
      <c r="D15" s="85">
        <v>982</v>
      </c>
      <c r="E15" s="228">
        <v>1012</v>
      </c>
      <c r="F15" s="228">
        <v>1055</v>
      </c>
      <c r="G15" s="228">
        <v>1052</v>
      </c>
      <c r="H15" s="228">
        <v>1089</v>
      </c>
      <c r="I15" s="228">
        <v>1129</v>
      </c>
      <c r="J15" s="228">
        <v>1028</v>
      </c>
      <c r="K15" s="228">
        <v>1076</v>
      </c>
      <c r="L15" s="228">
        <v>1031</v>
      </c>
      <c r="M15" s="228">
        <v>944</v>
      </c>
      <c r="N15" s="165">
        <v>939</v>
      </c>
      <c r="O15" s="95">
        <v>739</v>
      </c>
      <c r="P15" s="106">
        <v>13.02533532041729</v>
      </c>
      <c r="Q15" s="287">
        <v>8.268371726372953</v>
      </c>
      <c r="R15" s="287">
        <v>7.948197054342305</v>
      </c>
      <c r="S15" s="288">
        <v>6.111478663579225</v>
      </c>
      <c r="T15" s="84"/>
    </row>
    <row r="16" spans="1:20" ht="12.75">
      <c r="A16" s="123" t="s">
        <v>28</v>
      </c>
      <c r="B16" s="270">
        <v>50</v>
      </c>
      <c r="C16" s="85">
        <v>60</v>
      </c>
      <c r="D16" s="85">
        <v>70</v>
      </c>
      <c r="E16" s="85">
        <v>70</v>
      </c>
      <c r="F16" s="85">
        <v>85</v>
      </c>
      <c r="G16" s="85">
        <v>61</v>
      </c>
      <c r="H16" s="85">
        <v>64</v>
      </c>
      <c r="I16" s="228">
        <v>56</v>
      </c>
      <c r="J16" s="228">
        <v>65</v>
      </c>
      <c r="K16" s="85">
        <v>70</v>
      </c>
      <c r="L16" s="228">
        <v>62</v>
      </c>
      <c r="M16" s="228">
        <v>51</v>
      </c>
      <c r="N16" s="165">
        <v>40</v>
      </c>
      <c r="O16" s="95">
        <v>42</v>
      </c>
      <c r="P16" s="106">
        <v>0.7451564828614009</v>
      </c>
      <c r="Q16" s="287">
        <v>0.4467022860646404</v>
      </c>
      <c r="R16" s="287">
        <v>0.33858134416793634</v>
      </c>
      <c r="S16" s="288">
        <v>0.3473370823685081</v>
      </c>
      <c r="T16" s="84"/>
    </row>
    <row r="17" spans="1:20" ht="12.75">
      <c r="A17" s="122"/>
      <c r="B17" s="270"/>
      <c r="C17" s="85"/>
      <c r="D17" s="85"/>
      <c r="E17" s="85"/>
      <c r="F17" s="85"/>
      <c r="G17" s="85"/>
      <c r="H17" s="85"/>
      <c r="I17" s="228"/>
      <c r="J17" s="228"/>
      <c r="K17" s="228"/>
      <c r="L17" s="228"/>
      <c r="M17" s="228"/>
      <c r="N17" s="165"/>
      <c r="O17" s="95"/>
      <c r="P17" s="106"/>
      <c r="Q17" s="287"/>
      <c r="R17" s="287"/>
      <c r="S17" s="288"/>
      <c r="T17" s="84"/>
    </row>
    <row r="18" spans="1:20" ht="12.75">
      <c r="A18" s="122" t="s">
        <v>29</v>
      </c>
      <c r="B18" s="93">
        <v>3414</v>
      </c>
      <c r="C18" s="228">
        <v>3532</v>
      </c>
      <c r="D18" s="228">
        <v>3028</v>
      </c>
      <c r="E18" s="228">
        <v>3088</v>
      </c>
      <c r="F18" s="228">
        <v>3211</v>
      </c>
      <c r="G18" s="228">
        <v>3442</v>
      </c>
      <c r="H18" s="228">
        <v>3261</v>
      </c>
      <c r="I18" s="228">
        <v>3694</v>
      </c>
      <c r="J18" s="228">
        <v>3796</v>
      </c>
      <c r="K18" s="228">
        <v>4136</v>
      </c>
      <c r="L18" s="228">
        <v>4024</v>
      </c>
      <c r="M18" s="228">
        <v>4178</v>
      </c>
      <c r="N18" s="165">
        <v>4113</v>
      </c>
      <c r="O18" s="95">
        <v>4052</v>
      </c>
      <c r="P18" s="106">
        <v>50.87928464977646</v>
      </c>
      <c r="Q18" s="287">
        <v>36.59455198388368</v>
      </c>
      <c r="R18" s="287">
        <v>34.814626714068055</v>
      </c>
      <c r="S18" s="288">
        <v>33.50975851802845</v>
      </c>
      <c r="T18" s="84"/>
    </row>
    <row r="19" spans="1:20" ht="12.75">
      <c r="A19" s="123" t="s">
        <v>30</v>
      </c>
      <c r="B19" s="270">
        <v>88</v>
      </c>
      <c r="C19" s="85">
        <v>63</v>
      </c>
      <c r="D19" s="85">
        <v>69</v>
      </c>
      <c r="E19" s="85">
        <v>49</v>
      </c>
      <c r="F19" s="85">
        <v>49</v>
      </c>
      <c r="G19" s="85">
        <v>98</v>
      </c>
      <c r="H19" s="85">
        <v>75</v>
      </c>
      <c r="I19" s="228">
        <v>116</v>
      </c>
      <c r="J19" s="228">
        <v>80</v>
      </c>
      <c r="K19" s="85">
        <v>96</v>
      </c>
      <c r="L19" s="228">
        <v>66</v>
      </c>
      <c r="M19" s="228">
        <v>79</v>
      </c>
      <c r="N19" s="165">
        <v>69</v>
      </c>
      <c r="O19" s="95">
        <v>88</v>
      </c>
      <c r="P19" s="106">
        <v>1.3114754098360655</v>
      </c>
      <c r="Q19" s="287">
        <v>0.6919505999824823</v>
      </c>
      <c r="R19" s="287">
        <v>0.5840528186896902</v>
      </c>
      <c r="S19" s="288">
        <v>0.7277538868673503</v>
      </c>
      <c r="T19" s="84"/>
    </row>
    <row r="20" spans="1:20" ht="12.75">
      <c r="A20" s="123" t="s">
        <v>31</v>
      </c>
      <c r="B20" s="270">
        <v>337</v>
      </c>
      <c r="C20" s="85">
        <v>377</v>
      </c>
      <c r="D20" s="85">
        <v>378</v>
      </c>
      <c r="E20" s="85">
        <v>391</v>
      </c>
      <c r="F20" s="85">
        <v>440</v>
      </c>
      <c r="G20" s="85">
        <v>529</v>
      </c>
      <c r="H20" s="85">
        <v>503</v>
      </c>
      <c r="I20" s="228">
        <v>590</v>
      </c>
      <c r="J20" s="228">
        <v>635</v>
      </c>
      <c r="K20" s="85">
        <v>722</v>
      </c>
      <c r="L20" s="228">
        <v>642</v>
      </c>
      <c r="M20" s="228">
        <v>716</v>
      </c>
      <c r="N20" s="165">
        <v>689</v>
      </c>
      <c r="O20" s="95">
        <v>724</v>
      </c>
      <c r="P20" s="106">
        <v>5.022354694485842</v>
      </c>
      <c r="Q20" s="287">
        <v>6.271349741613383</v>
      </c>
      <c r="R20" s="287">
        <v>5.832063653292704</v>
      </c>
      <c r="S20" s="288">
        <v>5.987429705590473</v>
      </c>
      <c r="T20" s="84"/>
    </row>
    <row r="21" spans="1:20" ht="12.75">
      <c r="A21" s="123" t="s">
        <v>32</v>
      </c>
      <c r="B21" s="93">
        <v>2721</v>
      </c>
      <c r="C21" s="228">
        <v>2770</v>
      </c>
      <c r="D21" s="228">
        <v>2304</v>
      </c>
      <c r="E21" s="228">
        <v>2325</v>
      </c>
      <c r="F21" s="228">
        <v>2339</v>
      </c>
      <c r="G21" s="228">
        <v>2355</v>
      </c>
      <c r="H21" s="228">
        <v>2176</v>
      </c>
      <c r="I21" s="228">
        <v>2460</v>
      </c>
      <c r="J21" s="228">
        <v>2514</v>
      </c>
      <c r="K21" s="228">
        <v>2674</v>
      </c>
      <c r="L21" s="228">
        <v>2676</v>
      </c>
      <c r="M21" s="228">
        <v>2714</v>
      </c>
      <c r="N21" s="165">
        <v>2667</v>
      </c>
      <c r="O21" s="95">
        <v>2423</v>
      </c>
      <c r="P21" s="106">
        <v>40.55141579731744</v>
      </c>
      <c r="Q21" s="287">
        <v>23.77156871332224</v>
      </c>
      <c r="R21" s="287">
        <v>22.574911122397157</v>
      </c>
      <c r="S21" s="288">
        <v>20.038041680449883</v>
      </c>
      <c r="T21" s="84"/>
    </row>
    <row r="22" spans="1:20" ht="12.75">
      <c r="A22" s="123" t="s">
        <v>33</v>
      </c>
      <c r="B22" s="270">
        <v>37</v>
      </c>
      <c r="C22" s="85">
        <v>53</v>
      </c>
      <c r="D22" s="85">
        <v>43</v>
      </c>
      <c r="E22" s="85">
        <v>48</v>
      </c>
      <c r="F22" s="85">
        <v>79</v>
      </c>
      <c r="G22" s="85">
        <v>125</v>
      </c>
      <c r="H22" s="85">
        <v>168</v>
      </c>
      <c r="I22" s="228">
        <v>107</v>
      </c>
      <c r="J22" s="228">
        <v>148</v>
      </c>
      <c r="K22" s="85">
        <v>166</v>
      </c>
      <c r="L22" s="228">
        <v>166</v>
      </c>
      <c r="M22" s="228">
        <v>148</v>
      </c>
      <c r="N22" s="165">
        <v>170</v>
      </c>
      <c r="O22" s="95">
        <v>227</v>
      </c>
      <c r="P22" s="106">
        <v>0.5514157973174367</v>
      </c>
      <c r="Q22" s="287">
        <v>1.2963125164228781</v>
      </c>
      <c r="R22" s="287">
        <v>1.4389707127137294</v>
      </c>
      <c r="S22" s="288">
        <v>1.8772742308964605</v>
      </c>
      <c r="T22" s="84"/>
    </row>
    <row r="23" spans="1:20" ht="12.75">
      <c r="A23" s="123" t="s">
        <v>34</v>
      </c>
      <c r="B23" s="270">
        <v>17</v>
      </c>
      <c r="C23" s="85">
        <v>11</v>
      </c>
      <c r="D23" s="85">
        <v>9</v>
      </c>
      <c r="E23" s="85">
        <v>29</v>
      </c>
      <c r="F23" s="85">
        <v>20</v>
      </c>
      <c r="G23" s="85">
        <v>29</v>
      </c>
      <c r="H23" s="85">
        <v>33</v>
      </c>
      <c r="I23" s="228">
        <v>35</v>
      </c>
      <c r="J23" s="228">
        <v>35</v>
      </c>
      <c r="K23" s="85">
        <v>46</v>
      </c>
      <c r="L23" s="228">
        <v>53</v>
      </c>
      <c r="M23" s="228">
        <v>56</v>
      </c>
      <c r="N23" s="165">
        <v>48</v>
      </c>
      <c r="O23" s="95">
        <v>65</v>
      </c>
      <c r="P23" s="106">
        <v>0.2533532041728763</v>
      </c>
      <c r="Q23" s="287">
        <v>0.4904966278356836</v>
      </c>
      <c r="R23" s="287">
        <v>0.40629761300152356</v>
      </c>
      <c r="S23" s="288">
        <v>0.5375454846179293</v>
      </c>
      <c r="T23" s="84"/>
    </row>
    <row r="24" spans="1:20" ht="12.75">
      <c r="A24" s="123" t="s">
        <v>35</v>
      </c>
      <c r="B24" s="270">
        <v>214</v>
      </c>
      <c r="C24" s="85">
        <v>258</v>
      </c>
      <c r="D24" s="85">
        <v>225</v>
      </c>
      <c r="E24" s="85">
        <v>246</v>
      </c>
      <c r="F24" s="85">
        <v>284</v>
      </c>
      <c r="G24" s="85">
        <v>306</v>
      </c>
      <c r="H24" s="85">
        <v>306</v>
      </c>
      <c r="I24" s="228">
        <v>386</v>
      </c>
      <c r="J24" s="228">
        <v>384</v>
      </c>
      <c r="K24" s="85">
        <v>432</v>
      </c>
      <c r="L24" s="228">
        <v>421</v>
      </c>
      <c r="M24" s="228">
        <v>465</v>
      </c>
      <c r="N24" s="165">
        <v>470</v>
      </c>
      <c r="O24" s="95">
        <v>525</v>
      </c>
      <c r="P24" s="106">
        <v>3.189269746646796</v>
      </c>
      <c r="Q24" s="287">
        <v>4.072873784707016</v>
      </c>
      <c r="R24" s="287">
        <v>3.9783307939732517</v>
      </c>
      <c r="S24" s="288">
        <v>4.341713529606352</v>
      </c>
      <c r="T24" s="84"/>
    </row>
    <row r="25" spans="1:20" ht="12.75">
      <c r="A25" s="122"/>
      <c r="B25" s="270"/>
      <c r="C25" s="85"/>
      <c r="D25" s="85"/>
      <c r="E25" s="85"/>
      <c r="F25" s="85"/>
      <c r="G25" s="85"/>
      <c r="H25" s="85"/>
      <c r="I25" s="228"/>
      <c r="J25" s="228"/>
      <c r="K25" s="228"/>
      <c r="L25" s="228"/>
      <c r="M25" s="228"/>
      <c r="N25" s="165"/>
      <c r="O25" s="95"/>
      <c r="P25" s="106"/>
      <c r="Q25" s="287"/>
      <c r="R25" s="287"/>
      <c r="S25" s="288"/>
      <c r="T25" s="84"/>
    </row>
    <row r="26" spans="1:20" ht="12.75">
      <c r="A26" s="122" t="s">
        <v>212</v>
      </c>
      <c r="B26" s="93">
        <v>1178</v>
      </c>
      <c r="C26" s="228">
        <v>1398</v>
      </c>
      <c r="D26" s="228">
        <v>1565</v>
      </c>
      <c r="E26" s="228">
        <v>1675</v>
      </c>
      <c r="F26" s="228">
        <v>1788</v>
      </c>
      <c r="G26" s="228">
        <v>1922</v>
      </c>
      <c r="H26" s="228">
        <v>1925</v>
      </c>
      <c r="I26" s="228">
        <v>2121</v>
      </c>
      <c r="J26" s="228">
        <v>2494</v>
      </c>
      <c r="K26" s="228">
        <v>2800</v>
      </c>
      <c r="L26" s="228">
        <v>2999</v>
      </c>
      <c r="M26" s="228">
        <v>3084</v>
      </c>
      <c r="N26" s="165">
        <v>3250</v>
      </c>
      <c r="O26" s="95">
        <v>3507</v>
      </c>
      <c r="P26" s="106">
        <v>17.555886736214603</v>
      </c>
      <c r="Q26" s="287">
        <v>27.01235000437943</v>
      </c>
      <c r="R26" s="287">
        <v>27.509734213644826</v>
      </c>
      <c r="S26" s="288">
        <v>29.002646377770425</v>
      </c>
      <c r="T26" s="84"/>
    </row>
    <row r="27" spans="1:20" ht="12.75">
      <c r="A27" s="123" t="s">
        <v>36</v>
      </c>
      <c r="B27" s="270">
        <v>738</v>
      </c>
      <c r="C27" s="85">
        <v>959</v>
      </c>
      <c r="D27" s="228">
        <v>1034</v>
      </c>
      <c r="E27" s="228">
        <v>1085</v>
      </c>
      <c r="F27" s="228">
        <v>1127</v>
      </c>
      <c r="G27" s="228">
        <v>1179</v>
      </c>
      <c r="H27" s="228">
        <v>1278</v>
      </c>
      <c r="I27" s="228">
        <v>1351</v>
      </c>
      <c r="J27" s="228">
        <v>1712</v>
      </c>
      <c r="K27" s="228">
        <v>1879</v>
      </c>
      <c r="L27" s="228">
        <v>2060</v>
      </c>
      <c r="M27" s="228">
        <v>2070</v>
      </c>
      <c r="N27" s="165">
        <v>2181</v>
      </c>
      <c r="O27" s="95">
        <v>2309</v>
      </c>
      <c r="P27" s="106">
        <v>10.998509687034277</v>
      </c>
      <c r="Q27" s="287">
        <v>18.130857493211877</v>
      </c>
      <c r="R27" s="287">
        <v>18.46114779075673</v>
      </c>
      <c r="S27" s="288">
        <v>19.095269599735364</v>
      </c>
      <c r="T27" s="84"/>
    </row>
    <row r="28" spans="1:20" ht="12.75">
      <c r="A28" s="123" t="s">
        <v>37</v>
      </c>
      <c r="B28" s="270">
        <v>2</v>
      </c>
      <c r="C28" s="85">
        <v>2</v>
      </c>
      <c r="D28" s="85">
        <v>2</v>
      </c>
      <c r="E28" s="85">
        <v>3</v>
      </c>
      <c r="F28" s="85">
        <v>4</v>
      </c>
      <c r="G28" s="52" t="s">
        <v>80</v>
      </c>
      <c r="H28" s="85">
        <v>1</v>
      </c>
      <c r="I28" s="228">
        <v>2</v>
      </c>
      <c r="J28" s="228">
        <v>5</v>
      </c>
      <c r="K28" s="85">
        <v>11</v>
      </c>
      <c r="L28" s="228">
        <v>16</v>
      </c>
      <c r="M28" s="228">
        <v>19</v>
      </c>
      <c r="N28" s="165">
        <v>3</v>
      </c>
      <c r="O28" s="95">
        <v>7</v>
      </c>
      <c r="P28" s="106">
        <v>0.029806259314456036</v>
      </c>
      <c r="Q28" s="287">
        <v>0.1664184987299641</v>
      </c>
      <c r="R28" s="287">
        <v>0.025393600812595223</v>
      </c>
      <c r="S28" s="288">
        <v>0.05788951372808468</v>
      </c>
      <c r="T28" s="84"/>
    </row>
    <row r="29" spans="1:20" ht="12.75">
      <c r="A29" s="123" t="s">
        <v>38</v>
      </c>
      <c r="B29" s="270">
        <v>180</v>
      </c>
      <c r="C29" s="85">
        <v>137</v>
      </c>
      <c r="D29" s="85">
        <v>172</v>
      </c>
      <c r="E29" s="85">
        <v>209</v>
      </c>
      <c r="F29" s="85">
        <v>213</v>
      </c>
      <c r="G29" s="85">
        <v>254</v>
      </c>
      <c r="H29" s="85">
        <v>235</v>
      </c>
      <c r="I29" s="228">
        <v>264</v>
      </c>
      <c r="J29" s="228">
        <v>247</v>
      </c>
      <c r="K29" s="85">
        <v>278</v>
      </c>
      <c r="L29" s="228">
        <v>292</v>
      </c>
      <c r="M29" s="228">
        <v>328</v>
      </c>
      <c r="N29" s="165">
        <v>335</v>
      </c>
      <c r="O29" s="95">
        <v>313</v>
      </c>
      <c r="P29" s="106">
        <v>2.682563338301043</v>
      </c>
      <c r="Q29" s="287">
        <v>2.8729088201804327</v>
      </c>
      <c r="R29" s="287">
        <v>2.835618757406467</v>
      </c>
      <c r="S29" s="288">
        <v>2.588488256698644</v>
      </c>
      <c r="T29" s="84"/>
    </row>
    <row r="30" spans="1:20" ht="12.75">
      <c r="A30" s="123" t="s">
        <v>39</v>
      </c>
      <c r="B30" s="270">
        <v>23</v>
      </c>
      <c r="C30" s="85">
        <v>40</v>
      </c>
      <c r="D30" s="85">
        <v>41</v>
      </c>
      <c r="E30" s="85">
        <v>45</v>
      </c>
      <c r="F30" s="85">
        <v>82</v>
      </c>
      <c r="G30" s="85">
        <v>116</v>
      </c>
      <c r="H30" s="85">
        <v>103</v>
      </c>
      <c r="I30" s="228">
        <v>115</v>
      </c>
      <c r="J30" s="228">
        <v>154</v>
      </c>
      <c r="K30" s="85">
        <v>164</v>
      </c>
      <c r="L30" s="228">
        <v>191</v>
      </c>
      <c r="M30" s="228">
        <v>176</v>
      </c>
      <c r="N30" s="165">
        <v>215</v>
      </c>
      <c r="O30" s="95">
        <v>267</v>
      </c>
      <c r="P30" s="106">
        <v>0.34277198211624443</v>
      </c>
      <c r="Q30" s="287">
        <v>1.54156083034072</v>
      </c>
      <c r="R30" s="287">
        <v>1.819874724902658</v>
      </c>
      <c r="S30" s="288">
        <v>2.2080714521998015</v>
      </c>
      <c r="T30" s="84"/>
    </row>
    <row r="31" spans="1:20" ht="12.75">
      <c r="A31" s="123" t="s">
        <v>40</v>
      </c>
      <c r="B31" s="270">
        <v>6</v>
      </c>
      <c r="C31" s="85">
        <v>5</v>
      </c>
      <c r="D31" s="85">
        <v>10</v>
      </c>
      <c r="E31" s="85">
        <v>4</v>
      </c>
      <c r="F31" s="85">
        <v>7</v>
      </c>
      <c r="G31" s="85">
        <v>12</v>
      </c>
      <c r="H31" s="85">
        <v>9</v>
      </c>
      <c r="I31" s="228">
        <v>14</v>
      </c>
      <c r="J31" s="228">
        <v>11</v>
      </c>
      <c r="K31" s="85">
        <v>11</v>
      </c>
      <c r="L31" s="228">
        <v>13</v>
      </c>
      <c r="M31" s="228">
        <v>12</v>
      </c>
      <c r="N31" s="165">
        <v>14</v>
      </c>
      <c r="O31" s="95">
        <v>9</v>
      </c>
      <c r="P31" s="106">
        <v>0.08941877794336811</v>
      </c>
      <c r="Q31" s="287">
        <v>0.10510642025050364</v>
      </c>
      <c r="R31" s="287">
        <v>0.11850347045877772</v>
      </c>
      <c r="S31" s="288">
        <v>0.07442937479325173</v>
      </c>
      <c r="T31" s="84"/>
    </row>
    <row r="32" spans="1:20" ht="12.75">
      <c r="A32" s="123" t="s">
        <v>41</v>
      </c>
      <c r="B32" s="270">
        <v>229</v>
      </c>
      <c r="C32" s="85">
        <v>255</v>
      </c>
      <c r="D32" s="85">
        <v>306</v>
      </c>
      <c r="E32" s="85">
        <v>329</v>
      </c>
      <c r="F32" s="85">
        <v>355</v>
      </c>
      <c r="G32" s="85">
        <v>361</v>
      </c>
      <c r="H32" s="85">
        <v>299</v>
      </c>
      <c r="I32" s="228">
        <v>375</v>
      </c>
      <c r="J32" s="228">
        <v>365</v>
      </c>
      <c r="K32" s="85">
        <v>457</v>
      </c>
      <c r="L32" s="228">
        <v>427</v>
      </c>
      <c r="M32" s="228">
        <v>479</v>
      </c>
      <c r="N32" s="165">
        <v>502</v>
      </c>
      <c r="O32" s="95">
        <v>602</v>
      </c>
      <c r="P32" s="106">
        <v>3.412816691505216</v>
      </c>
      <c r="Q32" s="287">
        <v>4.195497941665937</v>
      </c>
      <c r="R32" s="287">
        <v>4.249195869307601</v>
      </c>
      <c r="S32" s="288">
        <v>4.978498180615283</v>
      </c>
      <c r="T32" s="84"/>
    </row>
    <row r="33" spans="1:20" ht="12.75">
      <c r="A33" s="122"/>
      <c r="B33" s="270"/>
      <c r="C33" s="85"/>
      <c r="D33" s="85"/>
      <c r="E33" s="85"/>
      <c r="F33" s="85"/>
      <c r="G33" s="85"/>
      <c r="H33" s="85"/>
      <c r="I33" s="228"/>
      <c r="J33" s="228"/>
      <c r="K33" s="228"/>
      <c r="L33" s="228"/>
      <c r="M33" s="228"/>
      <c r="N33" s="165"/>
      <c r="O33" s="95"/>
      <c r="P33" s="106"/>
      <c r="Q33" s="287"/>
      <c r="R33" s="287"/>
      <c r="S33" s="288"/>
      <c r="T33" s="84"/>
    </row>
    <row r="34" spans="1:20" ht="12.75">
      <c r="A34" s="122" t="s">
        <v>42</v>
      </c>
      <c r="B34" s="270">
        <v>33</v>
      </c>
      <c r="C34" s="85">
        <v>34</v>
      </c>
      <c r="D34" s="85">
        <v>34</v>
      </c>
      <c r="E34" s="85">
        <v>53</v>
      </c>
      <c r="F34" s="85">
        <v>53</v>
      </c>
      <c r="G34" s="85">
        <v>93</v>
      </c>
      <c r="H34" s="85">
        <v>78</v>
      </c>
      <c r="I34" s="228">
        <v>121</v>
      </c>
      <c r="J34" s="228">
        <v>144</v>
      </c>
      <c r="K34" s="85">
        <v>208</v>
      </c>
      <c r="L34" s="228">
        <v>203</v>
      </c>
      <c r="M34" s="228">
        <v>176</v>
      </c>
      <c r="N34" s="165">
        <v>226</v>
      </c>
      <c r="O34" s="95">
        <v>236</v>
      </c>
      <c r="P34" s="106">
        <v>0.49180327868852464</v>
      </c>
      <c r="Q34" s="287">
        <v>1.54156083034072</v>
      </c>
      <c r="R34" s="287">
        <v>1.9129845945488402</v>
      </c>
      <c r="S34" s="288">
        <v>1.9517036056897121</v>
      </c>
      <c r="T34" s="84"/>
    </row>
    <row r="35" spans="1:20" ht="12.75">
      <c r="A35" s="87"/>
      <c r="B35" s="270"/>
      <c r="C35" s="85"/>
      <c r="D35" s="85"/>
      <c r="E35" s="85"/>
      <c r="F35" s="85"/>
      <c r="G35" s="85"/>
      <c r="H35" s="85"/>
      <c r="I35" s="228"/>
      <c r="J35" s="228"/>
      <c r="K35" s="228"/>
      <c r="L35" s="228"/>
      <c r="M35" s="228"/>
      <c r="N35" s="165"/>
      <c r="O35" s="95"/>
      <c r="P35" s="106"/>
      <c r="Q35" s="287"/>
      <c r="R35" s="287"/>
      <c r="S35" s="288"/>
      <c r="T35" s="84"/>
    </row>
    <row r="36" spans="1:20" ht="12.75">
      <c r="A36" s="87" t="s">
        <v>43</v>
      </c>
      <c r="B36" s="270">
        <v>79</v>
      </c>
      <c r="C36" s="85">
        <v>75</v>
      </c>
      <c r="D36" s="85">
        <v>94</v>
      </c>
      <c r="E36" s="85">
        <v>127</v>
      </c>
      <c r="F36" s="85">
        <v>129</v>
      </c>
      <c r="G36" s="85">
        <v>139</v>
      </c>
      <c r="H36" s="85">
        <v>152</v>
      </c>
      <c r="I36" s="228">
        <v>159</v>
      </c>
      <c r="J36" s="228">
        <v>157</v>
      </c>
      <c r="K36" s="85">
        <v>169</v>
      </c>
      <c r="L36" s="228">
        <v>190</v>
      </c>
      <c r="M36" s="228">
        <v>190</v>
      </c>
      <c r="N36" s="165">
        <v>231</v>
      </c>
      <c r="O36" s="95">
        <v>271</v>
      </c>
      <c r="P36" s="106">
        <v>1.1773472429210134</v>
      </c>
      <c r="Q36" s="287">
        <v>1.6641849872996408</v>
      </c>
      <c r="R36" s="287">
        <v>1.9553072625698324</v>
      </c>
      <c r="S36" s="288">
        <v>2.2411511743301356</v>
      </c>
      <c r="T36" s="84"/>
    </row>
    <row r="37" spans="1:20" ht="12.75">
      <c r="A37" s="122" t="s">
        <v>44</v>
      </c>
      <c r="B37" s="270">
        <v>25</v>
      </c>
      <c r="C37" s="85">
        <v>19</v>
      </c>
      <c r="D37" s="85">
        <v>27</v>
      </c>
      <c r="E37" s="85">
        <v>47</v>
      </c>
      <c r="F37" s="85">
        <v>42</v>
      </c>
      <c r="G37" s="85">
        <v>40</v>
      </c>
      <c r="H37" s="85">
        <v>51</v>
      </c>
      <c r="I37" s="228">
        <v>54</v>
      </c>
      <c r="J37" s="228">
        <v>54</v>
      </c>
      <c r="K37" s="85">
        <v>52</v>
      </c>
      <c r="L37" s="228">
        <v>83</v>
      </c>
      <c r="M37" s="228">
        <v>80</v>
      </c>
      <c r="N37" s="165">
        <v>103</v>
      </c>
      <c r="O37" s="95">
        <v>125</v>
      </c>
      <c r="P37" s="106">
        <v>0.37257824143070045</v>
      </c>
      <c r="Q37" s="287">
        <v>0.7007094683366909</v>
      </c>
      <c r="R37" s="287">
        <v>0.8718469612324361</v>
      </c>
      <c r="S37" s="288">
        <v>1.0337413165729408</v>
      </c>
      <c r="T37" s="84"/>
    </row>
    <row r="38" spans="1:20" ht="12.75">
      <c r="A38" s="122" t="s">
        <v>45</v>
      </c>
      <c r="B38" s="270">
        <v>21</v>
      </c>
      <c r="C38" s="85">
        <v>25</v>
      </c>
      <c r="D38" s="85">
        <v>31</v>
      </c>
      <c r="E38" s="85">
        <v>34</v>
      </c>
      <c r="F38" s="85">
        <v>37</v>
      </c>
      <c r="G38" s="85">
        <v>45</v>
      </c>
      <c r="H38" s="85">
        <v>57</v>
      </c>
      <c r="I38" s="228">
        <v>44</v>
      </c>
      <c r="J38" s="228">
        <v>38</v>
      </c>
      <c r="K38" s="85">
        <v>42</v>
      </c>
      <c r="L38" s="228">
        <v>45</v>
      </c>
      <c r="M38" s="228">
        <v>46</v>
      </c>
      <c r="N38" s="165">
        <v>40</v>
      </c>
      <c r="O38" s="95">
        <v>59</v>
      </c>
      <c r="P38" s="106">
        <v>0.31296572280178836</v>
      </c>
      <c r="Q38" s="287">
        <v>0.4029079442935972</v>
      </c>
      <c r="R38" s="287">
        <v>0.33858134416793634</v>
      </c>
      <c r="S38" s="288">
        <v>0.48792590142242803</v>
      </c>
      <c r="T38" s="84"/>
    </row>
    <row r="39" spans="1:20" ht="12.75">
      <c r="A39" s="122" t="s">
        <v>46</v>
      </c>
      <c r="B39" s="270">
        <v>33</v>
      </c>
      <c r="C39" s="85">
        <v>31</v>
      </c>
      <c r="D39" s="85">
        <v>36</v>
      </c>
      <c r="E39" s="85">
        <v>46</v>
      </c>
      <c r="F39" s="85">
        <v>50</v>
      </c>
      <c r="G39" s="85">
        <v>54</v>
      </c>
      <c r="H39" s="85">
        <v>44</v>
      </c>
      <c r="I39" s="228">
        <v>61</v>
      </c>
      <c r="J39" s="228">
        <v>65</v>
      </c>
      <c r="K39" s="85">
        <v>75</v>
      </c>
      <c r="L39" s="228">
        <v>62</v>
      </c>
      <c r="M39" s="228">
        <v>64</v>
      </c>
      <c r="N39" s="165">
        <v>88</v>
      </c>
      <c r="O39" s="95">
        <v>87</v>
      </c>
      <c r="P39" s="106">
        <v>0.49180327868852464</v>
      </c>
      <c r="Q39" s="287">
        <v>0.5605675746693527</v>
      </c>
      <c r="R39" s="287">
        <v>0.74487895716946</v>
      </c>
      <c r="S39" s="288">
        <v>0.7194839563347668</v>
      </c>
      <c r="T39" s="84"/>
    </row>
    <row r="40" spans="1:20" ht="12.75">
      <c r="A40" s="87"/>
      <c r="B40" s="270"/>
      <c r="C40" s="85"/>
      <c r="D40" s="85"/>
      <c r="E40" s="85"/>
      <c r="F40" s="85"/>
      <c r="G40" s="85"/>
      <c r="H40" s="85"/>
      <c r="I40" s="228"/>
      <c r="J40" s="228"/>
      <c r="K40" s="228"/>
      <c r="L40" s="228"/>
      <c r="M40" s="228"/>
      <c r="N40" s="165"/>
      <c r="O40" s="95"/>
      <c r="P40" s="106"/>
      <c r="Q40" s="287"/>
      <c r="R40" s="287"/>
      <c r="S40" s="288"/>
      <c r="T40" s="84"/>
    </row>
    <row r="41" spans="1:20" ht="12.75">
      <c r="A41" s="87" t="s">
        <v>47</v>
      </c>
      <c r="B41" s="270">
        <v>7</v>
      </c>
      <c r="C41" s="85">
        <v>5</v>
      </c>
      <c r="D41" s="85">
        <v>4</v>
      </c>
      <c r="E41" s="85">
        <v>9</v>
      </c>
      <c r="F41" s="85">
        <v>5</v>
      </c>
      <c r="G41" s="85">
        <v>8</v>
      </c>
      <c r="H41" s="85">
        <v>9</v>
      </c>
      <c r="I41" s="228">
        <v>12</v>
      </c>
      <c r="J41" s="228">
        <v>63</v>
      </c>
      <c r="K41" s="85">
        <v>82</v>
      </c>
      <c r="L41" s="228">
        <v>77</v>
      </c>
      <c r="M41" s="228">
        <v>57</v>
      </c>
      <c r="N41" s="165">
        <v>92</v>
      </c>
      <c r="O41" s="95">
        <v>128</v>
      </c>
      <c r="P41" s="106">
        <v>0.10432190760059612</v>
      </c>
      <c r="Q41" s="287">
        <v>0.49925549618989223</v>
      </c>
      <c r="R41" s="287">
        <v>0.7787370915862536</v>
      </c>
      <c r="S41" s="288">
        <v>1.0585511081706915</v>
      </c>
      <c r="T41" s="84"/>
    </row>
    <row r="42" spans="1:20" ht="12.75">
      <c r="A42" s="87"/>
      <c r="B42" s="270"/>
      <c r="C42" s="85"/>
      <c r="D42" s="85"/>
      <c r="E42" s="85"/>
      <c r="F42" s="85"/>
      <c r="G42" s="85"/>
      <c r="H42" s="85"/>
      <c r="I42" s="228"/>
      <c r="J42" s="228"/>
      <c r="K42" s="228"/>
      <c r="L42" s="228"/>
      <c r="M42" s="228"/>
      <c r="N42" s="165"/>
      <c r="O42" s="95"/>
      <c r="P42" s="106"/>
      <c r="Q42" s="287"/>
      <c r="R42" s="287"/>
      <c r="S42" s="288"/>
      <c r="T42" s="84"/>
    </row>
    <row r="43" spans="1:20" ht="12.75">
      <c r="A43" s="87" t="s">
        <v>48</v>
      </c>
      <c r="B43" s="270">
        <v>118</v>
      </c>
      <c r="C43" s="85">
        <v>125</v>
      </c>
      <c r="D43" s="85">
        <v>176</v>
      </c>
      <c r="E43" s="85">
        <v>196</v>
      </c>
      <c r="F43" s="85">
        <v>168</v>
      </c>
      <c r="G43" s="85">
        <v>155</v>
      </c>
      <c r="H43" s="85">
        <v>175</v>
      </c>
      <c r="I43" s="228">
        <v>223</v>
      </c>
      <c r="J43" s="228">
        <v>271</v>
      </c>
      <c r="K43" s="85">
        <v>252</v>
      </c>
      <c r="L43" s="228">
        <v>266</v>
      </c>
      <c r="M43" s="228">
        <v>239</v>
      </c>
      <c r="N43" s="165">
        <v>215</v>
      </c>
      <c r="O43" s="95">
        <v>207</v>
      </c>
      <c r="P43" s="106">
        <v>1.758569299552906</v>
      </c>
      <c r="Q43" s="287">
        <v>2.093369536655864</v>
      </c>
      <c r="R43" s="287">
        <v>1.819874724902658</v>
      </c>
      <c r="S43" s="288">
        <v>1.71187562024479</v>
      </c>
      <c r="T43" s="84"/>
    </row>
    <row r="44" spans="1:20" ht="12.75">
      <c r="A44" s="122" t="s">
        <v>49</v>
      </c>
      <c r="B44" s="270">
        <v>113</v>
      </c>
      <c r="C44" s="85">
        <v>119</v>
      </c>
      <c r="D44" s="85">
        <v>170</v>
      </c>
      <c r="E44" s="85">
        <v>180</v>
      </c>
      <c r="F44" s="85">
        <v>152</v>
      </c>
      <c r="G44" s="85">
        <v>136</v>
      </c>
      <c r="H44" s="85">
        <v>163</v>
      </c>
      <c r="I44" s="228">
        <v>216</v>
      </c>
      <c r="J44" s="228">
        <v>245</v>
      </c>
      <c r="K44" s="85">
        <v>204</v>
      </c>
      <c r="L44" s="228">
        <v>218</v>
      </c>
      <c r="M44" s="228">
        <v>186</v>
      </c>
      <c r="N44" s="165">
        <v>142</v>
      </c>
      <c r="O44" s="95">
        <v>145</v>
      </c>
      <c r="P44" s="106">
        <v>1.684053651266766</v>
      </c>
      <c r="Q44" s="287">
        <v>1.6291495138828063</v>
      </c>
      <c r="R44" s="287">
        <v>1.201963771796174</v>
      </c>
      <c r="S44" s="288">
        <v>1.1991399272246113</v>
      </c>
      <c r="T44" s="84"/>
    </row>
    <row r="45" spans="1:20" ht="12.75">
      <c r="A45" s="122" t="s">
        <v>50</v>
      </c>
      <c r="B45" s="270">
        <v>5</v>
      </c>
      <c r="C45" s="85">
        <v>6</v>
      </c>
      <c r="D45" s="85">
        <v>6</v>
      </c>
      <c r="E45" s="85">
        <v>16</v>
      </c>
      <c r="F45" s="85">
        <v>16</v>
      </c>
      <c r="G45" s="85">
        <v>19</v>
      </c>
      <c r="H45" s="85">
        <v>12</v>
      </c>
      <c r="I45" s="228">
        <v>7</v>
      </c>
      <c r="J45" s="228">
        <v>26</v>
      </c>
      <c r="K45" s="85">
        <v>48</v>
      </c>
      <c r="L45" s="228">
        <v>48</v>
      </c>
      <c r="M45" s="228">
        <v>53</v>
      </c>
      <c r="N45" s="165">
        <v>73</v>
      </c>
      <c r="O45" s="95">
        <v>62</v>
      </c>
      <c r="P45" s="106">
        <v>0.07451564828614009</v>
      </c>
      <c r="Q45" s="287">
        <v>0.46422002277305774</v>
      </c>
      <c r="R45" s="287">
        <v>0.6179109531064838</v>
      </c>
      <c r="S45" s="288">
        <v>0.5127356930201786</v>
      </c>
      <c r="T45" s="84"/>
    </row>
    <row r="46" spans="1:20" ht="12.75">
      <c r="A46" s="87"/>
      <c r="B46" s="270"/>
      <c r="C46" s="85"/>
      <c r="D46" s="85"/>
      <c r="E46" s="85"/>
      <c r="F46" s="85"/>
      <c r="G46" s="85"/>
      <c r="H46" s="85"/>
      <c r="I46" s="228"/>
      <c r="J46" s="228"/>
      <c r="K46" s="228"/>
      <c r="L46" s="228"/>
      <c r="M46" s="228"/>
      <c r="N46" s="165"/>
      <c r="O46" s="95"/>
      <c r="P46" s="106"/>
      <c r="Q46" s="287"/>
      <c r="R46" s="287"/>
      <c r="S46" s="288"/>
      <c r="T46" s="84"/>
    </row>
    <row r="47" spans="1:20" ht="12.75">
      <c r="A47" s="87" t="s">
        <v>200</v>
      </c>
      <c r="B47" s="270">
        <v>90</v>
      </c>
      <c r="C47" s="85">
        <v>72</v>
      </c>
      <c r="D47" s="85">
        <v>85</v>
      </c>
      <c r="E47" s="85">
        <v>86</v>
      </c>
      <c r="F47" s="85">
        <v>95</v>
      </c>
      <c r="G47" s="85">
        <v>101</v>
      </c>
      <c r="H47" s="85">
        <v>106</v>
      </c>
      <c r="I47" s="228">
        <v>136</v>
      </c>
      <c r="J47" s="228">
        <v>147</v>
      </c>
      <c r="K47" s="85">
        <v>164</v>
      </c>
      <c r="L47" s="228">
        <v>160</v>
      </c>
      <c r="M47" s="228">
        <v>167</v>
      </c>
      <c r="N47" s="165">
        <v>170</v>
      </c>
      <c r="O47" s="95">
        <v>208</v>
      </c>
      <c r="P47" s="106">
        <v>1.3412816691505216</v>
      </c>
      <c r="Q47" s="287">
        <v>1.4627310151528423</v>
      </c>
      <c r="R47" s="287">
        <v>1.4389707127137294</v>
      </c>
      <c r="S47" s="288">
        <v>1.7201455507773733</v>
      </c>
      <c r="T47" s="84"/>
    </row>
    <row r="48" spans="1:20" ht="12.75">
      <c r="A48" s="87"/>
      <c r="B48" s="270"/>
      <c r="C48" s="85"/>
      <c r="D48" s="85"/>
      <c r="E48" s="85"/>
      <c r="F48" s="85"/>
      <c r="G48" s="85"/>
      <c r="H48" s="85"/>
      <c r="I48" s="228"/>
      <c r="J48" s="228"/>
      <c r="K48" s="228"/>
      <c r="L48" s="228"/>
      <c r="M48" s="228"/>
      <c r="N48" s="165"/>
      <c r="O48" s="95"/>
      <c r="P48" s="106"/>
      <c r="Q48" s="287"/>
      <c r="R48" s="287"/>
      <c r="S48" s="288"/>
      <c r="T48" s="84"/>
    </row>
    <row r="49" spans="1:20" ht="12.75">
      <c r="A49" s="87" t="s">
        <v>51</v>
      </c>
      <c r="B49" s="270">
        <v>43</v>
      </c>
      <c r="C49" s="85">
        <v>52</v>
      </c>
      <c r="D49" s="85">
        <v>36</v>
      </c>
      <c r="E49" s="85">
        <v>39</v>
      </c>
      <c r="F49" s="85">
        <v>42</v>
      </c>
      <c r="G49" s="85">
        <v>68</v>
      </c>
      <c r="H49" s="85">
        <v>54</v>
      </c>
      <c r="I49" s="228">
        <v>52</v>
      </c>
      <c r="J49" s="228">
        <v>50</v>
      </c>
      <c r="K49" s="228">
        <v>44</v>
      </c>
      <c r="L49" s="228">
        <v>27</v>
      </c>
      <c r="M49" s="228">
        <v>28</v>
      </c>
      <c r="N49" s="165">
        <v>28</v>
      </c>
      <c r="O49" s="95">
        <v>28</v>
      </c>
      <c r="P49" s="106">
        <v>0.6408345752608048</v>
      </c>
      <c r="Q49" s="287">
        <v>0.2452483139178418</v>
      </c>
      <c r="R49" s="287">
        <v>0.23700694091755545</v>
      </c>
      <c r="S49" s="288">
        <v>0.23155805491233872</v>
      </c>
      <c r="T49" s="84"/>
    </row>
    <row r="50" spans="1:20" ht="12.75">
      <c r="A50" s="89" t="s">
        <v>3</v>
      </c>
      <c r="B50" s="98">
        <v>6710</v>
      </c>
      <c r="C50" s="99">
        <v>7260</v>
      </c>
      <c r="D50" s="99">
        <v>7122</v>
      </c>
      <c r="E50" s="99">
        <v>7531</v>
      </c>
      <c r="F50" s="99">
        <v>7859</v>
      </c>
      <c r="G50" s="99">
        <v>8461</v>
      </c>
      <c r="H50" s="99">
        <v>8337</v>
      </c>
      <c r="I50" s="99">
        <v>9330</v>
      </c>
      <c r="J50" s="99">
        <v>10092</v>
      </c>
      <c r="K50" s="99">
        <v>11137</v>
      </c>
      <c r="L50" s="99">
        <v>11394</v>
      </c>
      <c r="M50" s="99">
        <v>11417</v>
      </c>
      <c r="N50" s="100">
        <v>11814</v>
      </c>
      <c r="O50" s="100">
        <v>12092</v>
      </c>
      <c r="P50" s="112">
        <v>100</v>
      </c>
      <c r="Q50" s="112">
        <v>100</v>
      </c>
      <c r="R50" s="112">
        <v>100</v>
      </c>
      <c r="S50" s="102">
        <v>100</v>
      </c>
      <c r="T50" s="84"/>
    </row>
    <row r="51" spans="1:20" ht="12.75">
      <c r="A51" s="41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173"/>
      <c r="O51" s="173"/>
      <c r="P51" s="94"/>
      <c r="Q51" s="173"/>
      <c r="R51" s="173"/>
      <c r="S51" s="84"/>
      <c r="T51" s="84"/>
    </row>
    <row r="52" spans="1:20" ht="12.75">
      <c r="A52" s="274" t="s">
        <v>67</v>
      </c>
      <c r="B52" s="275" t="s">
        <v>53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84"/>
      <c r="T52" s="84"/>
    </row>
    <row r="53" spans="1:20" ht="12.75">
      <c r="A53" s="83" t="s">
        <v>64</v>
      </c>
      <c r="B53" s="113" t="s">
        <v>205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84"/>
      <c r="T53" s="84"/>
    </row>
    <row r="54" spans="1:20" ht="12.75">
      <c r="A54" s="83"/>
      <c r="B54" s="113" t="s">
        <v>204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84"/>
      <c r="T54" s="84"/>
    </row>
    <row r="55" spans="1:20" ht="12.75">
      <c r="A55" s="83" t="s">
        <v>96</v>
      </c>
      <c r="B55" s="113" t="s">
        <v>214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2.75">
      <c r="A56" s="83" t="s">
        <v>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</sheetData>
  <printOptions/>
  <pageMargins left="0.75" right="0.75" top="0.77" bottom="0.57" header="0.5" footer="0.5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35"/>
  <dimension ref="A1:T62"/>
  <sheetViews>
    <sheetView zoomScale="75" zoomScaleNormal="75" workbookViewId="0" topLeftCell="A22">
      <selection activeCell="H60" sqref="H60"/>
    </sheetView>
  </sheetViews>
  <sheetFormatPr defaultColWidth="9.140625" defaultRowHeight="12.75"/>
  <cols>
    <col min="1" max="1" width="49.57421875" style="0" bestFit="1" customWidth="1"/>
    <col min="2" max="19" width="6.8515625" style="0" customWidth="1"/>
    <col min="20" max="20" width="3.57421875" style="0" customWidth="1"/>
  </cols>
  <sheetData>
    <row r="1" spans="1:20" ht="12.75">
      <c r="A1" s="89" t="s">
        <v>312</v>
      </c>
      <c r="B1" s="89" t="s">
        <v>137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4"/>
      <c r="O1" s="84"/>
      <c r="P1" s="89"/>
      <c r="Q1" s="89"/>
      <c r="R1" s="84"/>
      <c r="S1" s="84"/>
      <c r="T1" s="84"/>
    </row>
    <row r="2" spans="1:20" ht="12.7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0"/>
      <c r="T2" s="84"/>
    </row>
    <row r="3" spans="1:20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69">
        <v>2002</v>
      </c>
      <c r="J3" s="69">
        <v>2003</v>
      </c>
      <c r="K3" s="69">
        <v>2004</v>
      </c>
      <c r="L3" s="69">
        <v>2005</v>
      </c>
      <c r="M3" s="69">
        <v>2006</v>
      </c>
      <c r="N3" s="69">
        <v>2007</v>
      </c>
      <c r="O3" s="69">
        <v>2008</v>
      </c>
      <c r="P3" s="69">
        <v>1995</v>
      </c>
      <c r="Q3" s="69">
        <v>2006</v>
      </c>
      <c r="R3" s="69">
        <v>2007</v>
      </c>
      <c r="S3" s="75">
        <v>2008</v>
      </c>
      <c r="T3" s="84"/>
    </row>
    <row r="4" spans="1:20" ht="12.75">
      <c r="A4" s="41"/>
      <c r="B4" s="91" t="s">
        <v>17</v>
      </c>
      <c r="C4" s="40"/>
      <c r="D4" s="40"/>
      <c r="E4" s="40"/>
      <c r="F4" s="40"/>
      <c r="G4" s="187"/>
      <c r="H4" s="40"/>
      <c r="I4" s="187"/>
      <c r="J4" s="187"/>
      <c r="K4" s="187"/>
      <c r="L4" s="187"/>
      <c r="M4" s="187"/>
      <c r="N4" s="187"/>
      <c r="O4" s="402"/>
      <c r="P4" s="276" t="s">
        <v>10</v>
      </c>
      <c r="Q4" s="104"/>
      <c r="R4" s="104"/>
      <c r="S4" s="92" t="s">
        <v>16</v>
      </c>
      <c r="T4" s="84"/>
    </row>
    <row r="5" spans="1:20" ht="12.75">
      <c r="A5" s="117" t="s">
        <v>18</v>
      </c>
      <c r="B5" s="73">
        <v>205</v>
      </c>
      <c r="C5" s="54">
        <v>251</v>
      </c>
      <c r="D5" s="54">
        <v>260</v>
      </c>
      <c r="E5" s="54">
        <v>299</v>
      </c>
      <c r="F5" s="54">
        <v>370</v>
      </c>
      <c r="G5" s="54">
        <v>439</v>
      </c>
      <c r="H5" s="54">
        <v>353</v>
      </c>
      <c r="I5" s="52">
        <v>397</v>
      </c>
      <c r="J5" s="52">
        <v>448</v>
      </c>
      <c r="K5" s="52">
        <v>510</v>
      </c>
      <c r="L5" s="52">
        <v>580</v>
      </c>
      <c r="M5" s="52">
        <v>834</v>
      </c>
      <c r="N5" s="132">
        <f>N7+N18+N26+N34</f>
        <v>837</v>
      </c>
      <c r="O5" s="52">
        <f>O7+O18+O26+O34</f>
        <v>1155</v>
      </c>
      <c r="P5" s="199">
        <v>95.34883720930233</v>
      </c>
      <c r="Q5" s="199">
        <v>89.96763754045307</v>
      </c>
      <c r="R5" s="199">
        <v>89.90332975295381</v>
      </c>
      <c r="S5" s="200">
        <v>90.65934065934066</v>
      </c>
      <c r="T5" s="84"/>
    </row>
    <row r="6" spans="1:20" ht="12.75">
      <c r="A6" s="117"/>
      <c r="B6" s="73"/>
      <c r="C6" s="54"/>
      <c r="D6" s="54"/>
      <c r="E6" s="54"/>
      <c r="F6" s="54"/>
      <c r="G6" s="54"/>
      <c r="H6" s="54"/>
      <c r="I6" s="52"/>
      <c r="J6" s="52"/>
      <c r="K6" s="52"/>
      <c r="L6" s="54"/>
      <c r="M6" s="54"/>
      <c r="N6" s="132"/>
      <c r="O6" s="52"/>
      <c r="P6" s="199"/>
      <c r="Q6" s="199"/>
      <c r="R6" s="199"/>
      <c r="S6" s="200"/>
      <c r="T6" s="84"/>
    </row>
    <row r="7" spans="1:20" ht="12.75">
      <c r="A7" s="122" t="s">
        <v>19</v>
      </c>
      <c r="B7" s="73">
        <v>59</v>
      </c>
      <c r="C7" s="54">
        <v>68</v>
      </c>
      <c r="D7" s="54">
        <v>64</v>
      </c>
      <c r="E7" s="54">
        <v>86</v>
      </c>
      <c r="F7" s="54">
        <v>107</v>
      </c>
      <c r="G7" s="54">
        <v>145</v>
      </c>
      <c r="H7" s="54">
        <v>120</v>
      </c>
      <c r="I7" s="52">
        <v>129</v>
      </c>
      <c r="J7" s="52">
        <v>130</v>
      </c>
      <c r="K7" s="54">
        <v>177</v>
      </c>
      <c r="L7" s="54">
        <v>165</v>
      </c>
      <c r="M7" s="54">
        <v>218</v>
      </c>
      <c r="N7" s="132">
        <v>254</v>
      </c>
      <c r="O7" s="95">
        <v>338</v>
      </c>
      <c r="P7" s="199">
        <v>27.44186046511628</v>
      </c>
      <c r="Q7" s="199">
        <v>23.516720604099245</v>
      </c>
      <c r="R7" s="199">
        <v>27.28249194414608</v>
      </c>
      <c r="S7" s="200">
        <v>26.53061224489796</v>
      </c>
      <c r="T7" s="84"/>
    </row>
    <row r="8" spans="1:20" ht="12.75">
      <c r="A8" s="123" t="s">
        <v>20</v>
      </c>
      <c r="B8" s="73">
        <v>8</v>
      </c>
      <c r="C8" s="54">
        <v>10</v>
      </c>
      <c r="D8" s="54">
        <v>6</v>
      </c>
      <c r="E8" s="54">
        <v>7</v>
      </c>
      <c r="F8" s="54">
        <v>8</v>
      </c>
      <c r="G8" s="54">
        <v>12</v>
      </c>
      <c r="H8" s="54">
        <v>12</v>
      </c>
      <c r="I8" s="52">
        <v>14</v>
      </c>
      <c r="J8" s="52">
        <v>6</v>
      </c>
      <c r="K8" s="54">
        <v>17</v>
      </c>
      <c r="L8" s="54">
        <v>11</v>
      </c>
      <c r="M8" s="54">
        <v>13</v>
      </c>
      <c r="N8" s="132">
        <v>13</v>
      </c>
      <c r="O8" s="95">
        <v>12</v>
      </c>
      <c r="P8" s="199">
        <v>3.7209302325581395</v>
      </c>
      <c r="Q8" s="199">
        <v>1.4023732470334414</v>
      </c>
      <c r="R8" s="199">
        <v>1.3963480128893664</v>
      </c>
      <c r="S8" s="200">
        <v>0.9419152276295133</v>
      </c>
      <c r="T8" s="84"/>
    </row>
    <row r="9" spans="1:20" ht="12.75">
      <c r="A9" s="123" t="s">
        <v>21</v>
      </c>
      <c r="B9" s="73">
        <v>7</v>
      </c>
      <c r="C9" s="54">
        <v>3</v>
      </c>
      <c r="D9" s="54">
        <v>2</v>
      </c>
      <c r="E9" s="54">
        <v>6</v>
      </c>
      <c r="F9" s="54">
        <v>7</v>
      </c>
      <c r="G9" s="54">
        <v>17</v>
      </c>
      <c r="H9" s="54">
        <v>14</v>
      </c>
      <c r="I9" s="52">
        <v>13</v>
      </c>
      <c r="J9" s="52">
        <v>14</v>
      </c>
      <c r="K9" s="54">
        <v>8</v>
      </c>
      <c r="L9" s="54">
        <v>19</v>
      </c>
      <c r="M9" s="54">
        <v>14</v>
      </c>
      <c r="N9" s="132">
        <v>18</v>
      </c>
      <c r="O9" s="95">
        <v>21</v>
      </c>
      <c r="P9" s="199">
        <v>3.255813953488372</v>
      </c>
      <c r="Q9" s="199">
        <v>1.5102481121898599</v>
      </c>
      <c r="R9" s="199">
        <v>1.933404940923738</v>
      </c>
      <c r="S9" s="200">
        <v>1.6483516483516485</v>
      </c>
      <c r="T9" s="84"/>
    </row>
    <row r="10" spans="1:20" ht="12.75">
      <c r="A10" s="123" t="s">
        <v>22</v>
      </c>
      <c r="B10" s="73">
        <v>3</v>
      </c>
      <c r="C10" s="54">
        <v>8</v>
      </c>
      <c r="D10" s="54">
        <v>4</v>
      </c>
      <c r="E10" s="54">
        <v>5</v>
      </c>
      <c r="F10" s="54">
        <v>3</v>
      </c>
      <c r="G10" s="54">
        <v>6</v>
      </c>
      <c r="H10" s="54">
        <v>7</v>
      </c>
      <c r="I10" s="52">
        <v>8</v>
      </c>
      <c r="J10" s="52">
        <v>12</v>
      </c>
      <c r="K10" s="54">
        <v>10</v>
      </c>
      <c r="L10" s="54">
        <v>4</v>
      </c>
      <c r="M10" s="54">
        <v>10</v>
      </c>
      <c r="N10" s="132">
        <v>18</v>
      </c>
      <c r="O10" s="95">
        <v>16</v>
      </c>
      <c r="P10" s="199">
        <v>1.3953488372093024</v>
      </c>
      <c r="Q10" s="199">
        <v>1.0787486515641855</v>
      </c>
      <c r="R10" s="199">
        <v>1.933404940923738</v>
      </c>
      <c r="S10" s="200">
        <v>1.2558869701726845</v>
      </c>
      <c r="T10" s="84"/>
    </row>
    <row r="11" spans="1:20" ht="12.75">
      <c r="A11" s="123" t="s">
        <v>23</v>
      </c>
      <c r="B11" s="73">
        <v>5</v>
      </c>
      <c r="C11" s="54">
        <v>7</v>
      </c>
      <c r="D11" s="54">
        <v>3</v>
      </c>
      <c r="E11" s="54">
        <v>2</v>
      </c>
      <c r="F11" s="54">
        <v>8</v>
      </c>
      <c r="G11" s="54">
        <v>8</v>
      </c>
      <c r="H11" s="54">
        <v>3</v>
      </c>
      <c r="I11" s="52">
        <v>10</v>
      </c>
      <c r="J11" s="52">
        <v>6</v>
      </c>
      <c r="K11" s="54">
        <v>25</v>
      </c>
      <c r="L11" s="54">
        <v>27</v>
      </c>
      <c r="M11" s="54">
        <v>38</v>
      </c>
      <c r="N11" s="132">
        <v>29</v>
      </c>
      <c r="O11" s="95">
        <v>55</v>
      </c>
      <c r="P11" s="199">
        <v>2.3255813953488373</v>
      </c>
      <c r="Q11" s="199">
        <v>4.0992448759439055</v>
      </c>
      <c r="R11" s="199">
        <v>3.1149301825993554</v>
      </c>
      <c r="S11" s="200">
        <v>4.3171114599686025</v>
      </c>
      <c r="T11" s="84"/>
    </row>
    <row r="12" spans="1:20" ht="12.75">
      <c r="A12" s="123" t="s">
        <v>24</v>
      </c>
      <c r="B12" s="73">
        <v>1</v>
      </c>
      <c r="C12" s="54">
        <v>3</v>
      </c>
      <c r="D12" s="54">
        <v>4</v>
      </c>
      <c r="E12" s="54">
        <v>7</v>
      </c>
      <c r="F12" s="54">
        <v>5</v>
      </c>
      <c r="G12" s="54">
        <v>5</v>
      </c>
      <c r="H12" s="54">
        <v>8</v>
      </c>
      <c r="I12" s="52">
        <v>10</v>
      </c>
      <c r="J12" s="52">
        <v>9</v>
      </c>
      <c r="K12" s="54">
        <v>6</v>
      </c>
      <c r="L12" s="54">
        <v>6</v>
      </c>
      <c r="M12" s="54">
        <v>7</v>
      </c>
      <c r="N12" s="132">
        <v>4</v>
      </c>
      <c r="O12" s="95">
        <v>16</v>
      </c>
      <c r="P12" s="199">
        <v>0.46511627906976744</v>
      </c>
      <c r="Q12" s="199">
        <v>0.7551240560949299</v>
      </c>
      <c r="R12" s="199">
        <v>0.4296455424274973</v>
      </c>
      <c r="S12" s="200">
        <v>1.2558869701726845</v>
      </c>
      <c r="T12" s="84"/>
    </row>
    <row r="13" spans="1:20" ht="12.75">
      <c r="A13" s="123" t="s">
        <v>25</v>
      </c>
      <c r="B13" s="73">
        <v>23</v>
      </c>
      <c r="C13" s="54">
        <v>19</v>
      </c>
      <c r="D13" s="54">
        <v>25</v>
      </c>
      <c r="E13" s="54">
        <v>35</v>
      </c>
      <c r="F13" s="54">
        <v>41</v>
      </c>
      <c r="G13" s="54">
        <v>47</v>
      </c>
      <c r="H13" s="54">
        <v>45</v>
      </c>
      <c r="I13" s="52">
        <v>44</v>
      </c>
      <c r="J13" s="52">
        <v>52</v>
      </c>
      <c r="K13" s="54">
        <v>69</v>
      </c>
      <c r="L13" s="54">
        <v>65</v>
      </c>
      <c r="M13" s="54">
        <v>83</v>
      </c>
      <c r="N13" s="132">
        <v>122</v>
      </c>
      <c r="O13" s="95">
        <v>158</v>
      </c>
      <c r="P13" s="199">
        <v>10.69767441860465</v>
      </c>
      <c r="Q13" s="199">
        <v>8.95361380798274</v>
      </c>
      <c r="R13" s="199">
        <v>13.10418904403867</v>
      </c>
      <c r="S13" s="200">
        <v>12.401883830455258</v>
      </c>
      <c r="T13" s="84"/>
    </row>
    <row r="14" spans="1:20" ht="12.75">
      <c r="A14" s="123" t="s">
        <v>26</v>
      </c>
      <c r="B14" s="73" t="s">
        <v>85</v>
      </c>
      <c r="C14" s="54" t="s">
        <v>85</v>
      </c>
      <c r="D14" s="54" t="s">
        <v>85</v>
      </c>
      <c r="E14" s="54" t="s">
        <v>85</v>
      </c>
      <c r="F14" s="54" t="s">
        <v>85</v>
      </c>
      <c r="G14" s="54" t="s">
        <v>85</v>
      </c>
      <c r="H14" s="54" t="s">
        <v>85</v>
      </c>
      <c r="I14" s="54" t="s">
        <v>85</v>
      </c>
      <c r="J14" s="54" t="s">
        <v>85</v>
      </c>
      <c r="K14" s="54" t="s">
        <v>85</v>
      </c>
      <c r="L14" s="54" t="s">
        <v>85</v>
      </c>
      <c r="M14" s="54" t="s">
        <v>85</v>
      </c>
      <c r="N14" s="132">
        <v>1</v>
      </c>
      <c r="O14" s="52" t="s">
        <v>85</v>
      </c>
      <c r="P14" s="54" t="s">
        <v>85</v>
      </c>
      <c r="Q14" s="54" t="s">
        <v>85</v>
      </c>
      <c r="R14" s="199">
        <v>0.10741138560687433</v>
      </c>
      <c r="S14" s="261" t="s">
        <v>85</v>
      </c>
      <c r="T14" s="84"/>
    </row>
    <row r="15" spans="1:20" ht="12.75">
      <c r="A15" s="123" t="s">
        <v>27</v>
      </c>
      <c r="B15" s="73">
        <v>9</v>
      </c>
      <c r="C15" s="54">
        <v>18</v>
      </c>
      <c r="D15" s="54">
        <v>18</v>
      </c>
      <c r="E15" s="54">
        <v>17</v>
      </c>
      <c r="F15" s="54">
        <v>33</v>
      </c>
      <c r="G15" s="54">
        <v>46</v>
      </c>
      <c r="H15" s="54">
        <v>29</v>
      </c>
      <c r="I15" s="52">
        <v>28</v>
      </c>
      <c r="J15" s="52">
        <v>28</v>
      </c>
      <c r="K15" s="54">
        <v>39</v>
      </c>
      <c r="L15" s="54">
        <v>31</v>
      </c>
      <c r="M15" s="54">
        <v>51</v>
      </c>
      <c r="N15" s="132">
        <v>46</v>
      </c>
      <c r="O15" s="95">
        <v>54</v>
      </c>
      <c r="P15" s="199">
        <v>4.186046511627907</v>
      </c>
      <c r="Q15" s="199">
        <v>5.501618122977346</v>
      </c>
      <c r="R15" s="199">
        <v>4.9409237379162185</v>
      </c>
      <c r="S15" s="200">
        <v>4.23861852433281</v>
      </c>
      <c r="T15" s="84"/>
    </row>
    <row r="16" spans="1:20" ht="12.75">
      <c r="A16" s="123" t="s">
        <v>28</v>
      </c>
      <c r="B16" s="73">
        <v>3</v>
      </c>
      <c r="C16" s="54" t="s">
        <v>85</v>
      </c>
      <c r="D16" s="54">
        <v>2</v>
      </c>
      <c r="E16" s="54">
        <v>7</v>
      </c>
      <c r="F16" s="54">
        <v>2</v>
      </c>
      <c r="G16" s="54">
        <v>4</v>
      </c>
      <c r="H16" s="54">
        <v>2</v>
      </c>
      <c r="I16" s="52">
        <v>2</v>
      </c>
      <c r="J16" s="52">
        <v>3</v>
      </c>
      <c r="K16" s="54">
        <v>3</v>
      </c>
      <c r="L16" s="54">
        <v>2</v>
      </c>
      <c r="M16" s="54">
        <v>2</v>
      </c>
      <c r="N16" s="132">
        <v>3</v>
      </c>
      <c r="O16" s="95">
        <v>6</v>
      </c>
      <c r="P16" s="199">
        <v>1.3953488372093024</v>
      </c>
      <c r="Q16" s="199">
        <v>0.2157497303128371</v>
      </c>
      <c r="R16" s="199">
        <v>0.322234156820623</v>
      </c>
      <c r="S16" s="200">
        <v>0.47095761381475665</v>
      </c>
      <c r="T16" s="84"/>
    </row>
    <row r="17" spans="1:20" ht="12.75">
      <c r="A17" s="122"/>
      <c r="B17" s="73"/>
      <c r="C17" s="54"/>
      <c r="D17" s="54"/>
      <c r="E17" s="54"/>
      <c r="F17" s="54"/>
      <c r="G17" s="54"/>
      <c r="H17" s="54"/>
      <c r="I17" s="52"/>
      <c r="J17" s="52"/>
      <c r="K17" s="52"/>
      <c r="L17" s="54"/>
      <c r="M17" s="54"/>
      <c r="N17" s="132"/>
      <c r="O17" s="52"/>
      <c r="P17" s="199"/>
      <c r="Q17" s="199"/>
      <c r="R17" s="199"/>
      <c r="S17" s="200"/>
      <c r="T17" s="84"/>
    </row>
    <row r="18" spans="1:20" ht="12.75">
      <c r="A18" s="122" t="s">
        <v>29</v>
      </c>
      <c r="B18" s="73">
        <v>76</v>
      </c>
      <c r="C18" s="54">
        <v>94</v>
      </c>
      <c r="D18" s="54">
        <v>86</v>
      </c>
      <c r="E18" s="54">
        <v>105</v>
      </c>
      <c r="F18" s="54">
        <v>124</v>
      </c>
      <c r="G18" s="54">
        <v>151</v>
      </c>
      <c r="H18" s="54">
        <v>110</v>
      </c>
      <c r="I18" s="52">
        <v>126</v>
      </c>
      <c r="J18" s="52">
        <v>133</v>
      </c>
      <c r="K18" s="54">
        <v>142</v>
      </c>
      <c r="L18" s="54">
        <v>199</v>
      </c>
      <c r="M18" s="54">
        <v>254</v>
      </c>
      <c r="N18" s="132">
        <v>240</v>
      </c>
      <c r="O18" s="95">
        <v>365</v>
      </c>
      <c r="P18" s="199">
        <v>35.348837209302324</v>
      </c>
      <c r="Q18" s="199">
        <v>27.40021574973031</v>
      </c>
      <c r="R18" s="199">
        <v>25.77873254564984</v>
      </c>
      <c r="S18" s="200">
        <v>28.649921507064363</v>
      </c>
      <c r="T18" s="84"/>
    </row>
    <row r="19" spans="1:20" ht="12.75">
      <c r="A19" s="123" t="s">
        <v>30</v>
      </c>
      <c r="B19" s="73">
        <v>1</v>
      </c>
      <c r="C19" s="54">
        <v>5</v>
      </c>
      <c r="D19" s="54">
        <v>4</v>
      </c>
      <c r="E19" s="54" t="s">
        <v>85</v>
      </c>
      <c r="F19" s="54">
        <v>2</v>
      </c>
      <c r="G19" s="54">
        <v>7</v>
      </c>
      <c r="H19" s="54">
        <v>3</v>
      </c>
      <c r="I19" s="52">
        <v>3</v>
      </c>
      <c r="J19" s="52">
        <v>5</v>
      </c>
      <c r="K19" s="54">
        <v>4</v>
      </c>
      <c r="L19" s="54">
        <v>4</v>
      </c>
      <c r="M19" s="54">
        <v>4</v>
      </c>
      <c r="N19" s="132">
        <v>5</v>
      </c>
      <c r="O19" s="95">
        <v>6</v>
      </c>
      <c r="P19" s="199">
        <v>0.46511627906976744</v>
      </c>
      <c r="Q19" s="199">
        <v>0.4314994606256742</v>
      </c>
      <c r="R19" s="199">
        <v>0.5370569280343717</v>
      </c>
      <c r="S19" s="200">
        <v>0.47095761381475665</v>
      </c>
      <c r="T19" s="84"/>
    </row>
    <row r="20" spans="1:20" ht="12.75">
      <c r="A20" s="123" t="s">
        <v>31</v>
      </c>
      <c r="B20" s="73">
        <v>20</v>
      </c>
      <c r="C20" s="54">
        <v>21</v>
      </c>
      <c r="D20" s="54">
        <v>16</v>
      </c>
      <c r="E20" s="54">
        <v>22</v>
      </c>
      <c r="F20" s="54">
        <v>34</v>
      </c>
      <c r="G20" s="54">
        <v>32</v>
      </c>
      <c r="H20" s="54">
        <v>24</v>
      </c>
      <c r="I20" s="52">
        <v>35</v>
      </c>
      <c r="J20" s="52">
        <v>34</v>
      </c>
      <c r="K20" s="54">
        <v>39</v>
      </c>
      <c r="L20" s="54">
        <v>44</v>
      </c>
      <c r="M20" s="54">
        <v>62</v>
      </c>
      <c r="N20" s="132">
        <v>57</v>
      </c>
      <c r="O20" s="95">
        <v>85</v>
      </c>
      <c r="P20" s="199">
        <v>9.30232558139535</v>
      </c>
      <c r="Q20" s="199">
        <v>6.68824163969795</v>
      </c>
      <c r="R20" s="199">
        <v>6.122448979591836</v>
      </c>
      <c r="S20" s="200">
        <v>6.671899529042387</v>
      </c>
      <c r="T20" s="84"/>
    </row>
    <row r="21" spans="1:20" ht="12.75">
      <c r="A21" s="123" t="s">
        <v>32</v>
      </c>
      <c r="B21" s="73">
        <v>45</v>
      </c>
      <c r="C21" s="54">
        <v>51</v>
      </c>
      <c r="D21" s="54">
        <v>54</v>
      </c>
      <c r="E21" s="54">
        <v>64</v>
      </c>
      <c r="F21" s="54">
        <v>70</v>
      </c>
      <c r="G21" s="54">
        <v>85</v>
      </c>
      <c r="H21" s="54">
        <v>65</v>
      </c>
      <c r="I21" s="54">
        <v>65</v>
      </c>
      <c r="J21" s="54">
        <v>72</v>
      </c>
      <c r="K21" s="54">
        <v>75</v>
      </c>
      <c r="L21" s="54">
        <v>108</v>
      </c>
      <c r="M21" s="54">
        <v>142</v>
      </c>
      <c r="N21" s="132">
        <v>122</v>
      </c>
      <c r="O21" s="95">
        <v>176</v>
      </c>
      <c r="P21" s="199">
        <v>20.930232558139537</v>
      </c>
      <c r="Q21" s="199">
        <v>15.318230852211434</v>
      </c>
      <c r="R21" s="199">
        <v>13.10418904403867</v>
      </c>
      <c r="S21" s="200">
        <v>13.814756671899527</v>
      </c>
      <c r="T21" s="84"/>
    </row>
    <row r="22" spans="1:20" ht="12.75">
      <c r="A22" s="123" t="s">
        <v>33</v>
      </c>
      <c r="B22" s="73">
        <v>1</v>
      </c>
      <c r="C22" s="54">
        <v>7</v>
      </c>
      <c r="D22" s="54">
        <v>2</v>
      </c>
      <c r="E22" s="54">
        <v>3</v>
      </c>
      <c r="F22" s="54">
        <v>1</v>
      </c>
      <c r="G22" s="54">
        <v>4</v>
      </c>
      <c r="H22" s="54">
        <v>6</v>
      </c>
      <c r="I22" s="52">
        <v>6</v>
      </c>
      <c r="J22" s="52">
        <v>2</v>
      </c>
      <c r="K22" s="54">
        <v>5</v>
      </c>
      <c r="L22" s="54">
        <v>9</v>
      </c>
      <c r="M22" s="54">
        <v>11</v>
      </c>
      <c r="N22" s="132">
        <v>10</v>
      </c>
      <c r="O22" s="95">
        <v>18</v>
      </c>
      <c r="P22" s="199">
        <v>0.46511627906976744</v>
      </c>
      <c r="Q22" s="199">
        <v>1.186623516720604</v>
      </c>
      <c r="R22" s="199">
        <v>1.0741138560687433</v>
      </c>
      <c r="S22" s="200">
        <v>1.4128728414442702</v>
      </c>
      <c r="T22" s="84"/>
    </row>
    <row r="23" spans="1:20" ht="12.75">
      <c r="A23" s="123" t="s">
        <v>34</v>
      </c>
      <c r="B23" s="73">
        <v>1</v>
      </c>
      <c r="C23" s="54" t="s">
        <v>85</v>
      </c>
      <c r="D23" s="54">
        <v>2</v>
      </c>
      <c r="E23" s="54">
        <v>3</v>
      </c>
      <c r="F23" s="54">
        <v>1</v>
      </c>
      <c r="G23" s="54" t="s">
        <v>85</v>
      </c>
      <c r="H23" s="54">
        <v>1</v>
      </c>
      <c r="I23" s="52">
        <v>1</v>
      </c>
      <c r="J23" s="52">
        <v>2</v>
      </c>
      <c r="K23" s="54">
        <v>1</v>
      </c>
      <c r="L23" s="54">
        <v>1</v>
      </c>
      <c r="M23" s="54">
        <v>4</v>
      </c>
      <c r="N23" s="132">
        <v>4</v>
      </c>
      <c r="O23" s="95">
        <v>12</v>
      </c>
      <c r="P23" s="199">
        <v>0.46511627906976744</v>
      </c>
      <c r="Q23" s="199">
        <v>0.4314994606256742</v>
      </c>
      <c r="R23" s="199">
        <v>0.4296455424274973</v>
      </c>
      <c r="S23" s="200">
        <v>0.9419152276295133</v>
      </c>
      <c r="T23" s="84"/>
    </row>
    <row r="24" spans="1:20" ht="12.75">
      <c r="A24" s="123" t="s">
        <v>35</v>
      </c>
      <c r="B24" s="73">
        <v>8</v>
      </c>
      <c r="C24" s="54">
        <v>10</v>
      </c>
      <c r="D24" s="54">
        <v>8</v>
      </c>
      <c r="E24" s="54">
        <v>13</v>
      </c>
      <c r="F24" s="54">
        <v>16</v>
      </c>
      <c r="G24" s="54">
        <v>23</v>
      </c>
      <c r="H24" s="54">
        <v>11</v>
      </c>
      <c r="I24" s="52">
        <v>16</v>
      </c>
      <c r="J24" s="52">
        <v>18</v>
      </c>
      <c r="K24" s="54">
        <v>18</v>
      </c>
      <c r="L24" s="54">
        <v>33</v>
      </c>
      <c r="M24" s="54">
        <v>31</v>
      </c>
      <c r="N24" s="132">
        <v>42</v>
      </c>
      <c r="O24" s="95">
        <v>68</v>
      </c>
      <c r="P24" s="199">
        <v>3.7209302325581395</v>
      </c>
      <c r="Q24" s="199">
        <v>3.344120819848975</v>
      </c>
      <c r="R24" s="199">
        <v>4.511278195488721</v>
      </c>
      <c r="S24" s="200">
        <v>5.337519623233909</v>
      </c>
      <c r="T24" s="84"/>
    </row>
    <row r="25" spans="1:20" ht="12.75">
      <c r="A25" s="122"/>
      <c r="B25" s="73"/>
      <c r="C25" s="54"/>
      <c r="D25" s="54"/>
      <c r="E25" s="54"/>
      <c r="F25" s="54"/>
      <c r="G25" s="54"/>
      <c r="H25" s="54"/>
      <c r="I25" s="52"/>
      <c r="J25" s="52"/>
      <c r="K25" s="52"/>
      <c r="L25" s="54"/>
      <c r="M25" s="54"/>
      <c r="N25" s="132"/>
      <c r="O25" s="95"/>
      <c r="P25" s="199"/>
      <c r="Q25" s="199"/>
      <c r="R25" s="199"/>
      <c r="S25" s="200"/>
      <c r="T25" s="84"/>
    </row>
    <row r="26" spans="1:20" ht="12.75">
      <c r="A26" s="122" t="s">
        <v>212</v>
      </c>
      <c r="B26" s="73">
        <v>68</v>
      </c>
      <c r="C26" s="54">
        <v>87</v>
      </c>
      <c r="D26" s="54">
        <v>106</v>
      </c>
      <c r="E26" s="54">
        <v>108</v>
      </c>
      <c r="F26" s="54">
        <v>135</v>
      </c>
      <c r="G26" s="54">
        <v>133</v>
      </c>
      <c r="H26" s="54">
        <v>115</v>
      </c>
      <c r="I26" s="52">
        <v>132</v>
      </c>
      <c r="J26" s="52">
        <v>176</v>
      </c>
      <c r="K26" s="54">
        <v>177</v>
      </c>
      <c r="L26" s="54">
        <v>200</v>
      </c>
      <c r="M26" s="54">
        <v>338</v>
      </c>
      <c r="N26" s="132">
        <v>314</v>
      </c>
      <c r="O26" s="95">
        <v>406</v>
      </c>
      <c r="P26" s="199">
        <v>31.627906976744185</v>
      </c>
      <c r="Q26" s="199">
        <v>36.461704422869474</v>
      </c>
      <c r="R26" s="199">
        <v>33.72717508055854</v>
      </c>
      <c r="S26" s="200">
        <v>31.868131868131865</v>
      </c>
      <c r="T26" s="84"/>
    </row>
    <row r="27" spans="1:20" ht="12.75">
      <c r="A27" s="123" t="s">
        <v>36</v>
      </c>
      <c r="B27" s="73">
        <v>33</v>
      </c>
      <c r="C27" s="54">
        <v>53</v>
      </c>
      <c r="D27" s="54">
        <v>59</v>
      </c>
      <c r="E27" s="54">
        <v>72</v>
      </c>
      <c r="F27" s="54">
        <v>77</v>
      </c>
      <c r="G27" s="54">
        <v>79</v>
      </c>
      <c r="H27" s="54">
        <v>72</v>
      </c>
      <c r="I27" s="52">
        <v>87</v>
      </c>
      <c r="J27" s="52">
        <v>119</v>
      </c>
      <c r="K27" s="54">
        <v>120</v>
      </c>
      <c r="L27" s="54">
        <v>148</v>
      </c>
      <c r="M27" s="54">
        <v>214</v>
      </c>
      <c r="N27" s="132">
        <v>226</v>
      </c>
      <c r="O27" s="95">
        <v>257</v>
      </c>
      <c r="P27" s="199">
        <v>15.348837209302326</v>
      </c>
      <c r="Q27" s="199">
        <v>23.085221143473568</v>
      </c>
      <c r="R27" s="199">
        <v>24.2749731471536</v>
      </c>
      <c r="S27" s="200">
        <v>20.17268445839874</v>
      </c>
      <c r="T27" s="84"/>
    </row>
    <row r="28" spans="1:20" ht="12.75">
      <c r="A28" s="123" t="s">
        <v>37</v>
      </c>
      <c r="B28" s="73" t="s">
        <v>85</v>
      </c>
      <c r="C28" s="54">
        <v>1</v>
      </c>
      <c r="D28" s="54" t="s">
        <v>85</v>
      </c>
      <c r="E28" s="54" t="s">
        <v>85</v>
      </c>
      <c r="F28" s="54" t="s">
        <v>85</v>
      </c>
      <c r="G28" s="54">
        <v>1</v>
      </c>
      <c r="H28" s="54" t="s">
        <v>85</v>
      </c>
      <c r="I28" s="54" t="s">
        <v>85</v>
      </c>
      <c r="J28" s="54">
        <v>2</v>
      </c>
      <c r="K28" s="54" t="s">
        <v>85</v>
      </c>
      <c r="L28" s="54" t="s">
        <v>85</v>
      </c>
      <c r="M28" s="54">
        <v>2</v>
      </c>
      <c r="N28" s="132">
        <v>1</v>
      </c>
      <c r="O28" s="95">
        <v>1</v>
      </c>
      <c r="P28" s="54" t="s">
        <v>85</v>
      </c>
      <c r="Q28" s="199">
        <v>0.2157497303128371</v>
      </c>
      <c r="R28" s="199">
        <v>0.10741138560687433</v>
      </c>
      <c r="S28" s="200">
        <v>0.07849293563579278</v>
      </c>
      <c r="T28" s="84"/>
    </row>
    <row r="29" spans="1:20" ht="12.75">
      <c r="A29" s="123" t="s">
        <v>38</v>
      </c>
      <c r="B29" s="73">
        <v>6</v>
      </c>
      <c r="C29" s="54">
        <v>5</v>
      </c>
      <c r="D29" s="54">
        <v>14</v>
      </c>
      <c r="E29" s="54">
        <v>8</v>
      </c>
      <c r="F29" s="54">
        <v>5</v>
      </c>
      <c r="G29" s="54">
        <v>14</v>
      </c>
      <c r="H29" s="54">
        <v>8</v>
      </c>
      <c r="I29" s="52">
        <v>15</v>
      </c>
      <c r="J29" s="52">
        <v>17</v>
      </c>
      <c r="K29" s="54">
        <v>15</v>
      </c>
      <c r="L29" s="54">
        <v>10</v>
      </c>
      <c r="M29" s="54">
        <v>21</v>
      </c>
      <c r="N29" s="132">
        <v>18</v>
      </c>
      <c r="O29" s="95">
        <v>37</v>
      </c>
      <c r="P29" s="199">
        <v>2.7906976744186047</v>
      </c>
      <c r="Q29" s="199">
        <v>2.26537216828479</v>
      </c>
      <c r="R29" s="199">
        <v>1.933404940923738</v>
      </c>
      <c r="S29" s="200">
        <v>2.904238618524333</v>
      </c>
      <c r="T29" s="84"/>
    </row>
    <row r="30" spans="1:20" ht="12.75">
      <c r="A30" s="123" t="s">
        <v>39</v>
      </c>
      <c r="B30" s="73">
        <v>6</v>
      </c>
      <c r="C30" s="54">
        <v>7</v>
      </c>
      <c r="D30" s="54">
        <v>8</v>
      </c>
      <c r="E30" s="54">
        <v>4</v>
      </c>
      <c r="F30" s="54">
        <v>30</v>
      </c>
      <c r="G30" s="54">
        <v>7</v>
      </c>
      <c r="H30" s="54">
        <v>10</v>
      </c>
      <c r="I30" s="52">
        <v>7</v>
      </c>
      <c r="J30" s="52">
        <v>9</v>
      </c>
      <c r="K30" s="54">
        <v>9</v>
      </c>
      <c r="L30" s="54">
        <v>10</v>
      </c>
      <c r="M30" s="54">
        <v>28</v>
      </c>
      <c r="N30" s="132">
        <v>17</v>
      </c>
      <c r="O30" s="95">
        <v>25</v>
      </c>
      <c r="P30" s="199">
        <v>2.7906976744186047</v>
      </c>
      <c r="Q30" s="199">
        <v>3.0204962243797198</v>
      </c>
      <c r="R30" s="199">
        <v>1.8259935553168638</v>
      </c>
      <c r="S30" s="200">
        <v>1.9623233908948194</v>
      </c>
      <c r="T30" s="84"/>
    </row>
    <row r="31" spans="1:20" ht="12.75">
      <c r="A31" s="123" t="s">
        <v>40</v>
      </c>
      <c r="B31" s="73" t="s">
        <v>85</v>
      </c>
      <c r="C31" s="54">
        <v>1</v>
      </c>
      <c r="D31" s="54">
        <v>1</v>
      </c>
      <c r="E31" s="54" t="s">
        <v>85</v>
      </c>
      <c r="F31" s="54">
        <v>2</v>
      </c>
      <c r="G31" s="54" t="s">
        <v>85</v>
      </c>
      <c r="H31" s="54">
        <v>1</v>
      </c>
      <c r="I31" s="52">
        <v>1</v>
      </c>
      <c r="J31" s="52">
        <v>2</v>
      </c>
      <c r="K31" s="54" t="s">
        <v>85</v>
      </c>
      <c r="L31" s="54" t="s">
        <v>85</v>
      </c>
      <c r="M31" s="54">
        <v>2</v>
      </c>
      <c r="N31" s="132">
        <v>2</v>
      </c>
      <c r="O31" s="95">
        <v>1</v>
      </c>
      <c r="P31" s="54" t="s">
        <v>85</v>
      </c>
      <c r="Q31" s="199">
        <v>0.2157497303128371</v>
      </c>
      <c r="R31" s="199">
        <v>0.21482277121374865</v>
      </c>
      <c r="S31" s="200">
        <v>0.07849293563579278</v>
      </c>
      <c r="T31" s="84"/>
    </row>
    <row r="32" spans="1:20" ht="12.75">
      <c r="A32" s="123" t="s">
        <v>41</v>
      </c>
      <c r="B32" s="73">
        <v>23</v>
      </c>
      <c r="C32" s="54">
        <v>20</v>
      </c>
      <c r="D32" s="54">
        <v>24</v>
      </c>
      <c r="E32" s="54">
        <v>24</v>
      </c>
      <c r="F32" s="54">
        <v>21</v>
      </c>
      <c r="G32" s="54">
        <v>32</v>
      </c>
      <c r="H32" s="54">
        <v>24</v>
      </c>
      <c r="I32" s="52">
        <v>22</v>
      </c>
      <c r="J32" s="52">
        <v>27</v>
      </c>
      <c r="K32" s="54">
        <v>33</v>
      </c>
      <c r="L32" s="54">
        <v>32</v>
      </c>
      <c r="M32" s="54">
        <v>71</v>
      </c>
      <c r="N32" s="132">
        <v>50</v>
      </c>
      <c r="O32" s="95">
        <v>85</v>
      </c>
      <c r="P32" s="199">
        <v>10.69767441860465</v>
      </c>
      <c r="Q32" s="199">
        <v>7.659115426105717</v>
      </c>
      <c r="R32" s="199">
        <v>5.370569280343716</v>
      </c>
      <c r="S32" s="200">
        <v>6.671899529042387</v>
      </c>
      <c r="T32" s="84"/>
    </row>
    <row r="33" spans="1:20" ht="12.75">
      <c r="A33" s="122"/>
      <c r="B33" s="73"/>
      <c r="C33" s="54"/>
      <c r="D33" s="54"/>
      <c r="E33" s="54"/>
      <c r="F33" s="54"/>
      <c r="G33" s="54"/>
      <c r="H33" s="54"/>
      <c r="I33" s="52"/>
      <c r="J33" s="52"/>
      <c r="K33" s="52"/>
      <c r="L33" s="54"/>
      <c r="M33" s="54"/>
      <c r="N33" s="132"/>
      <c r="O33" s="52"/>
      <c r="P33" s="199"/>
      <c r="Q33" s="199"/>
      <c r="R33" s="199"/>
      <c r="S33" s="200"/>
      <c r="T33" s="84"/>
    </row>
    <row r="34" spans="1:20" ht="12.75">
      <c r="A34" s="122" t="s">
        <v>42</v>
      </c>
      <c r="B34" s="73">
        <v>2</v>
      </c>
      <c r="C34" s="54">
        <v>2</v>
      </c>
      <c r="D34" s="54">
        <v>4</v>
      </c>
      <c r="E34" s="54" t="s">
        <v>85</v>
      </c>
      <c r="F34" s="54">
        <v>4</v>
      </c>
      <c r="G34" s="54">
        <v>10</v>
      </c>
      <c r="H34" s="54">
        <v>8</v>
      </c>
      <c r="I34" s="52">
        <v>10</v>
      </c>
      <c r="J34" s="52">
        <v>9</v>
      </c>
      <c r="K34" s="52">
        <v>14</v>
      </c>
      <c r="L34" s="54">
        <v>16</v>
      </c>
      <c r="M34" s="54">
        <v>24</v>
      </c>
      <c r="N34" s="132">
        <v>29</v>
      </c>
      <c r="O34" s="95">
        <v>46</v>
      </c>
      <c r="P34" s="199">
        <v>0.9302325581395349</v>
      </c>
      <c r="Q34" s="199">
        <v>2.5889967637540456</v>
      </c>
      <c r="R34" s="199">
        <v>3.1149301825993554</v>
      </c>
      <c r="S34" s="200">
        <v>3.610675039246468</v>
      </c>
      <c r="T34" s="84"/>
    </row>
    <row r="35" spans="1:20" ht="12.75">
      <c r="A35" s="87"/>
      <c r="B35" s="73"/>
      <c r="C35" s="54"/>
      <c r="D35" s="54"/>
      <c r="E35" s="54"/>
      <c r="F35" s="54"/>
      <c r="G35" s="54"/>
      <c r="H35" s="54"/>
      <c r="I35" s="52"/>
      <c r="J35" s="52"/>
      <c r="K35" s="52"/>
      <c r="L35" s="54"/>
      <c r="M35" s="54"/>
      <c r="N35" s="132"/>
      <c r="O35" s="52"/>
      <c r="P35" s="199"/>
      <c r="Q35" s="199"/>
      <c r="R35" s="199"/>
      <c r="S35" s="200"/>
      <c r="T35" s="84"/>
    </row>
    <row r="36" spans="1:20" ht="12.75">
      <c r="A36" s="87" t="s">
        <v>43</v>
      </c>
      <c r="B36" s="73">
        <v>2</v>
      </c>
      <c r="C36" s="54">
        <v>2</v>
      </c>
      <c r="D36" s="54">
        <v>3</v>
      </c>
      <c r="E36" s="54">
        <v>2</v>
      </c>
      <c r="F36" s="54">
        <v>3</v>
      </c>
      <c r="G36" s="54">
        <v>5</v>
      </c>
      <c r="H36" s="54">
        <v>5</v>
      </c>
      <c r="I36" s="52">
        <v>5</v>
      </c>
      <c r="J36" s="52">
        <v>7</v>
      </c>
      <c r="K36" s="52">
        <v>10</v>
      </c>
      <c r="L36" s="54">
        <v>6</v>
      </c>
      <c r="M36" s="54">
        <v>11</v>
      </c>
      <c r="N36" s="132">
        <v>10</v>
      </c>
      <c r="O36" s="95">
        <v>19</v>
      </c>
      <c r="P36" s="199">
        <v>0.9302325581395349</v>
      </c>
      <c r="Q36" s="199">
        <v>1.186623516720604</v>
      </c>
      <c r="R36" s="199">
        <v>1.0741138560687433</v>
      </c>
      <c r="S36" s="200">
        <v>1.4913657770800628</v>
      </c>
      <c r="T36" s="84"/>
    </row>
    <row r="37" spans="1:20" ht="12.75">
      <c r="A37" s="122" t="s">
        <v>44</v>
      </c>
      <c r="B37" s="73" t="s">
        <v>85</v>
      </c>
      <c r="C37" s="54">
        <v>1</v>
      </c>
      <c r="D37" s="54" t="s">
        <v>85</v>
      </c>
      <c r="E37" s="54" t="s">
        <v>85</v>
      </c>
      <c r="F37" s="54" t="s">
        <v>85</v>
      </c>
      <c r="G37" s="54" t="s">
        <v>85</v>
      </c>
      <c r="H37" s="54">
        <v>1</v>
      </c>
      <c r="I37" s="52">
        <v>1</v>
      </c>
      <c r="J37" s="54" t="s">
        <v>85</v>
      </c>
      <c r="K37" s="54">
        <v>1</v>
      </c>
      <c r="L37" s="54">
        <v>1</v>
      </c>
      <c r="M37" s="54">
        <v>1</v>
      </c>
      <c r="N37" s="132">
        <v>4</v>
      </c>
      <c r="O37" s="95">
        <v>6</v>
      </c>
      <c r="P37" s="54" t="s">
        <v>85</v>
      </c>
      <c r="Q37" s="199">
        <v>0.10787486515641855</v>
      </c>
      <c r="R37" s="199">
        <v>0.4296455424274973</v>
      </c>
      <c r="S37" s="200">
        <v>0.47095761381475665</v>
      </c>
      <c r="T37" s="84"/>
    </row>
    <row r="38" spans="1:20" ht="12.75">
      <c r="A38" s="122" t="s">
        <v>45</v>
      </c>
      <c r="B38" s="73">
        <v>1</v>
      </c>
      <c r="C38" s="54" t="s">
        <v>85</v>
      </c>
      <c r="D38" s="54">
        <v>1</v>
      </c>
      <c r="E38" s="54">
        <v>1</v>
      </c>
      <c r="F38" s="54">
        <v>2</v>
      </c>
      <c r="G38" s="54">
        <v>2</v>
      </c>
      <c r="H38" s="54">
        <v>4</v>
      </c>
      <c r="I38" s="52">
        <v>2</v>
      </c>
      <c r="J38" s="52">
        <v>3</v>
      </c>
      <c r="K38" s="54">
        <v>5</v>
      </c>
      <c r="L38" s="54">
        <v>2</v>
      </c>
      <c r="M38" s="54">
        <v>7</v>
      </c>
      <c r="N38" s="132">
        <v>3</v>
      </c>
      <c r="O38" s="95">
        <v>5</v>
      </c>
      <c r="P38" s="199">
        <v>0.46511627906976744</v>
      </c>
      <c r="Q38" s="199">
        <v>0.7551240560949299</v>
      </c>
      <c r="R38" s="199">
        <v>0.322234156820623</v>
      </c>
      <c r="S38" s="200">
        <v>0.39246467817896385</v>
      </c>
      <c r="T38" s="84"/>
    </row>
    <row r="39" spans="1:20" ht="12.75">
      <c r="A39" s="122" t="s">
        <v>46</v>
      </c>
      <c r="B39" s="73">
        <v>1</v>
      </c>
      <c r="C39" s="54">
        <v>1</v>
      </c>
      <c r="D39" s="54">
        <v>2</v>
      </c>
      <c r="E39" s="54">
        <v>1</v>
      </c>
      <c r="F39" s="54">
        <v>1</v>
      </c>
      <c r="G39" s="54">
        <v>3</v>
      </c>
      <c r="H39" s="54" t="s">
        <v>85</v>
      </c>
      <c r="I39" s="52">
        <v>2</v>
      </c>
      <c r="J39" s="52">
        <v>4</v>
      </c>
      <c r="K39" s="54">
        <v>4</v>
      </c>
      <c r="L39" s="54">
        <v>3</v>
      </c>
      <c r="M39" s="54">
        <v>3</v>
      </c>
      <c r="N39" s="132">
        <v>3</v>
      </c>
      <c r="O39" s="95">
        <v>8</v>
      </c>
      <c r="P39" s="199">
        <v>0.46511627906976744</v>
      </c>
      <c r="Q39" s="199">
        <v>0.3236245954692557</v>
      </c>
      <c r="R39" s="199">
        <v>0.322234156820623</v>
      </c>
      <c r="S39" s="200">
        <v>0.6279434850863422</v>
      </c>
      <c r="T39" s="84"/>
    </row>
    <row r="40" spans="1:20" ht="12.75">
      <c r="A40" s="87"/>
      <c r="B40" s="73"/>
      <c r="C40" s="54"/>
      <c r="D40" s="54"/>
      <c r="E40" s="54"/>
      <c r="F40" s="54"/>
      <c r="G40" s="54"/>
      <c r="H40" s="54"/>
      <c r="I40" s="52"/>
      <c r="J40" s="52"/>
      <c r="K40" s="52"/>
      <c r="L40" s="54"/>
      <c r="M40" s="54"/>
      <c r="N40" s="132"/>
      <c r="O40" s="52"/>
      <c r="P40" s="199"/>
      <c r="Q40" s="199"/>
      <c r="R40" s="199"/>
      <c r="S40" s="200"/>
      <c r="T40" s="84"/>
    </row>
    <row r="41" spans="1:20" ht="12.75">
      <c r="A41" s="87" t="s">
        <v>47</v>
      </c>
      <c r="B41" s="73" t="s">
        <v>85</v>
      </c>
      <c r="C41" s="54" t="s">
        <v>85</v>
      </c>
      <c r="D41" s="54" t="s">
        <v>85</v>
      </c>
      <c r="E41" s="54">
        <v>3</v>
      </c>
      <c r="F41" s="54">
        <v>1</v>
      </c>
      <c r="G41" s="54">
        <v>1</v>
      </c>
      <c r="H41" s="54" t="s">
        <v>85</v>
      </c>
      <c r="I41" s="52">
        <v>2</v>
      </c>
      <c r="J41" s="52">
        <v>4</v>
      </c>
      <c r="K41" s="52">
        <v>8</v>
      </c>
      <c r="L41" s="54">
        <v>3</v>
      </c>
      <c r="M41" s="54">
        <v>18</v>
      </c>
      <c r="N41" s="132">
        <v>8</v>
      </c>
      <c r="O41" s="95">
        <v>25</v>
      </c>
      <c r="P41" s="54" t="s">
        <v>85</v>
      </c>
      <c r="Q41" s="199">
        <v>1.9417475728155338</v>
      </c>
      <c r="R41" s="199">
        <v>0.8592910848549946</v>
      </c>
      <c r="S41" s="200">
        <v>1.9623233908948194</v>
      </c>
      <c r="T41" s="84"/>
    </row>
    <row r="42" spans="1:20" ht="12.75">
      <c r="A42" s="87"/>
      <c r="B42" s="73"/>
      <c r="C42" s="54"/>
      <c r="D42" s="54"/>
      <c r="E42" s="54"/>
      <c r="F42" s="54"/>
      <c r="G42" s="54"/>
      <c r="H42" s="54"/>
      <c r="I42" s="52"/>
      <c r="J42" s="52"/>
      <c r="K42" s="52"/>
      <c r="L42" s="54"/>
      <c r="M42" s="54"/>
      <c r="N42" s="132"/>
      <c r="O42" s="52"/>
      <c r="P42" s="199"/>
      <c r="Q42" s="199"/>
      <c r="R42" s="199"/>
      <c r="S42" s="200"/>
      <c r="T42" s="84"/>
    </row>
    <row r="43" spans="1:20" ht="12.75">
      <c r="A43" s="87" t="s">
        <v>48</v>
      </c>
      <c r="B43" s="73">
        <v>2</v>
      </c>
      <c r="C43" s="54">
        <v>6</v>
      </c>
      <c r="D43" s="54">
        <v>3</v>
      </c>
      <c r="E43" s="54">
        <v>7</v>
      </c>
      <c r="F43" s="54">
        <v>7</v>
      </c>
      <c r="G43" s="54">
        <v>7</v>
      </c>
      <c r="H43" s="54">
        <v>2</v>
      </c>
      <c r="I43" s="52">
        <v>8</v>
      </c>
      <c r="J43" s="52">
        <v>3</v>
      </c>
      <c r="K43" s="52">
        <v>6</v>
      </c>
      <c r="L43" s="54">
        <v>9</v>
      </c>
      <c r="M43" s="54">
        <v>9</v>
      </c>
      <c r="N43" s="132">
        <v>14</v>
      </c>
      <c r="O43" s="95">
        <v>18</v>
      </c>
      <c r="P43" s="199">
        <v>0.9302325581395349</v>
      </c>
      <c r="Q43" s="199">
        <v>0.9708737864077669</v>
      </c>
      <c r="R43" s="199">
        <v>1.5037593984962405</v>
      </c>
      <c r="S43" s="200">
        <v>1.4128728414442702</v>
      </c>
      <c r="T43" s="84"/>
    </row>
    <row r="44" spans="1:20" ht="12.75">
      <c r="A44" s="122" t="s">
        <v>49</v>
      </c>
      <c r="B44" s="73">
        <v>2</v>
      </c>
      <c r="C44" s="54">
        <v>6</v>
      </c>
      <c r="D44" s="54">
        <v>2</v>
      </c>
      <c r="E44" s="54">
        <v>6</v>
      </c>
      <c r="F44" s="54">
        <v>7</v>
      </c>
      <c r="G44" s="54">
        <v>5</v>
      </c>
      <c r="H44" s="54">
        <v>1</v>
      </c>
      <c r="I44" s="52">
        <v>8</v>
      </c>
      <c r="J44" s="52">
        <v>3</v>
      </c>
      <c r="K44" s="52">
        <v>5</v>
      </c>
      <c r="L44" s="54">
        <v>7</v>
      </c>
      <c r="M44" s="54">
        <v>7</v>
      </c>
      <c r="N44" s="132">
        <v>11</v>
      </c>
      <c r="O44" s="95">
        <v>11</v>
      </c>
      <c r="P44" s="199">
        <v>0.9302325581395349</v>
      </c>
      <c r="Q44" s="199">
        <v>0.7551240560949299</v>
      </c>
      <c r="R44" s="199">
        <v>1.1815252416756177</v>
      </c>
      <c r="S44" s="200">
        <v>0.8634222919937204</v>
      </c>
      <c r="T44" s="84"/>
    </row>
    <row r="45" spans="1:20" ht="12.75">
      <c r="A45" s="122" t="s">
        <v>50</v>
      </c>
      <c r="B45" s="73" t="s">
        <v>85</v>
      </c>
      <c r="C45" s="54" t="s">
        <v>85</v>
      </c>
      <c r="D45" s="54">
        <v>1</v>
      </c>
      <c r="E45" s="54">
        <v>1</v>
      </c>
      <c r="F45" s="54" t="s">
        <v>85</v>
      </c>
      <c r="G45" s="54">
        <v>2</v>
      </c>
      <c r="H45" s="54">
        <v>1</v>
      </c>
      <c r="I45" s="54" t="s">
        <v>85</v>
      </c>
      <c r="J45" s="54" t="s">
        <v>85</v>
      </c>
      <c r="K45" s="54">
        <v>1</v>
      </c>
      <c r="L45" s="54">
        <v>2</v>
      </c>
      <c r="M45" s="54">
        <v>2</v>
      </c>
      <c r="N45" s="132">
        <v>3</v>
      </c>
      <c r="O45" s="95">
        <v>7</v>
      </c>
      <c r="P45" s="54" t="s">
        <v>85</v>
      </c>
      <c r="Q45" s="199">
        <v>0.2157497303128371</v>
      </c>
      <c r="R45" s="199">
        <v>0.322234156820623</v>
      </c>
      <c r="S45" s="200">
        <v>0.5494505494505495</v>
      </c>
      <c r="T45" s="84"/>
    </row>
    <row r="46" spans="1:20" ht="12.75">
      <c r="A46" s="87"/>
      <c r="B46" s="73"/>
      <c r="C46" s="54"/>
      <c r="D46" s="54"/>
      <c r="E46" s="54"/>
      <c r="F46" s="54"/>
      <c r="G46" s="54"/>
      <c r="H46" s="54"/>
      <c r="I46" s="52"/>
      <c r="J46" s="52"/>
      <c r="K46" s="52"/>
      <c r="L46" s="54"/>
      <c r="M46" s="54"/>
      <c r="N46" s="132"/>
      <c r="O46" s="95"/>
      <c r="P46" s="199"/>
      <c r="Q46" s="199"/>
      <c r="R46" s="199"/>
      <c r="S46" s="200"/>
      <c r="T46" s="84"/>
    </row>
    <row r="47" spans="1:20" ht="12.75">
      <c r="A47" s="87" t="s">
        <v>201</v>
      </c>
      <c r="B47" s="73">
        <v>2</v>
      </c>
      <c r="C47" s="54">
        <v>2</v>
      </c>
      <c r="D47" s="54">
        <v>3</v>
      </c>
      <c r="E47" s="54" t="s">
        <v>85</v>
      </c>
      <c r="F47" s="54">
        <v>4</v>
      </c>
      <c r="G47" s="54">
        <v>7</v>
      </c>
      <c r="H47" s="54">
        <v>3</v>
      </c>
      <c r="I47" s="52">
        <v>5</v>
      </c>
      <c r="J47" s="52">
        <v>2</v>
      </c>
      <c r="K47" s="54">
        <v>9</v>
      </c>
      <c r="L47" s="54">
        <v>6</v>
      </c>
      <c r="M47" s="54">
        <v>7</v>
      </c>
      <c r="N47" s="132">
        <v>10</v>
      </c>
      <c r="O47" s="95">
        <v>8</v>
      </c>
      <c r="P47" s="199">
        <v>0.9302325581395349</v>
      </c>
      <c r="Q47" s="199">
        <v>0.7551240560949299</v>
      </c>
      <c r="R47" s="199">
        <v>1.0741138560687433</v>
      </c>
      <c r="S47" s="200">
        <v>0.6279434850863422</v>
      </c>
      <c r="T47" s="84"/>
    </row>
    <row r="48" spans="1:20" ht="12.75">
      <c r="A48" s="87"/>
      <c r="B48" s="73"/>
      <c r="C48" s="54"/>
      <c r="D48" s="54"/>
      <c r="E48" s="54"/>
      <c r="F48" s="54"/>
      <c r="G48" s="54"/>
      <c r="H48" s="54"/>
      <c r="I48" s="52"/>
      <c r="J48" s="52"/>
      <c r="K48" s="52"/>
      <c r="L48" s="54"/>
      <c r="M48" s="54"/>
      <c r="N48" s="132"/>
      <c r="O48" s="52"/>
      <c r="P48" s="199"/>
      <c r="Q48" s="199"/>
      <c r="R48" s="199"/>
      <c r="S48" s="200"/>
      <c r="T48" s="84"/>
    </row>
    <row r="49" spans="1:20" ht="12.75">
      <c r="A49" s="87" t="s">
        <v>51</v>
      </c>
      <c r="B49" s="73">
        <v>4</v>
      </c>
      <c r="C49" s="54">
        <v>1</v>
      </c>
      <c r="D49" s="54">
        <v>2</v>
      </c>
      <c r="E49" s="54">
        <v>3</v>
      </c>
      <c r="F49" s="54">
        <v>3</v>
      </c>
      <c r="G49" s="54">
        <v>5</v>
      </c>
      <c r="H49" s="54">
        <v>58</v>
      </c>
      <c r="I49" s="52">
        <v>122</v>
      </c>
      <c r="J49" s="52">
        <v>105</v>
      </c>
      <c r="K49" s="52">
        <v>125</v>
      </c>
      <c r="L49" s="52">
        <v>144</v>
      </c>
      <c r="M49" s="54">
        <v>48</v>
      </c>
      <c r="N49" s="132">
        <v>52</v>
      </c>
      <c r="O49" s="95">
        <v>49</v>
      </c>
      <c r="P49" s="199">
        <v>1.8604651162790697</v>
      </c>
      <c r="Q49" s="199">
        <v>5.177993527508091</v>
      </c>
      <c r="R49" s="199">
        <v>5.5853920515574655</v>
      </c>
      <c r="S49" s="200">
        <v>3.8461538461538463</v>
      </c>
      <c r="T49" s="84"/>
    </row>
    <row r="50" spans="1:20" ht="12.75">
      <c r="A50" s="89" t="s">
        <v>3</v>
      </c>
      <c r="B50" s="178">
        <v>215</v>
      </c>
      <c r="C50" s="179">
        <v>262</v>
      </c>
      <c r="D50" s="179">
        <v>271</v>
      </c>
      <c r="E50" s="179">
        <v>314</v>
      </c>
      <c r="F50" s="179">
        <v>388</v>
      </c>
      <c r="G50" s="179">
        <v>464</v>
      </c>
      <c r="H50" s="179">
        <v>421</v>
      </c>
      <c r="I50" s="128">
        <v>539</v>
      </c>
      <c r="J50" s="128">
        <v>569</v>
      </c>
      <c r="K50" s="128">
        <v>668</v>
      </c>
      <c r="L50" s="128">
        <v>748</v>
      </c>
      <c r="M50" s="128">
        <v>927</v>
      </c>
      <c r="N50" s="145">
        <v>931</v>
      </c>
      <c r="O50" s="128">
        <v>1274</v>
      </c>
      <c r="P50" s="145">
        <v>100</v>
      </c>
      <c r="Q50" s="145">
        <v>100</v>
      </c>
      <c r="R50" s="145">
        <v>100</v>
      </c>
      <c r="S50" s="102">
        <v>100</v>
      </c>
      <c r="T50" s="84"/>
    </row>
    <row r="51" spans="1:20" ht="12.75">
      <c r="A51" s="41"/>
      <c r="B51" s="41"/>
      <c r="C51" s="41"/>
      <c r="D51" s="41"/>
      <c r="E51" s="41"/>
      <c r="F51" s="41"/>
      <c r="G51" s="41"/>
      <c r="H51" s="41"/>
      <c r="I51" s="94"/>
      <c r="J51" s="94"/>
      <c r="K51" s="94"/>
      <c r="L51" s="94"/>
      <c r="M51" s="94"/>
      <c r="N51" s="173"/>
      <c r="O51" s="173"/>
      <c r="P51" s="41"/>
      <c r="Q51" s="173"/>
      <c r="R51" s="173"/>
      <c r="S51" s="84"/>
      <c r="T51" s="84"/>
    </row>
    <row r="52" spans="1:20" ht="12.75">
      <c r="A52" s="83" t="s">
        <v>67</v>
      </c>
      <c r="B52" s="113" t="s">
        <v>53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12.75">
      <c r="A53" s="83" t="s">
        <v>64</v>
      </c>
      <c r="B53" s="113" t="s">
        <v>205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ht="12.75">
      <c r="A54" s="83"/>
      <c r="B54" s="113" t="s">
        <v>204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12.75">
      <c r="A55" s="83" t="s">
        <v>96</v>
      </c>
      <c r="B55" s="113" t="s">
        <v>214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2.75">
      <c r="A56" s="83" t="s">
        <v>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9" ht="12.75">
      <c r="A59" s="11"/>
    </row>
    <row r="60" ht="12.75">
      <c r="A60" s="11"/>
    </row>
    <row r="61" ht="12.75">
      <c r="A61" s="11"/>
    </row>
    <row r="62" ht="12.75">
      <c r="A62" s="11"/>
    </row>
  </sheetData>
  <printOptions/>
  <pageMargins left="0.75" right="0.75" top="0.76" bottom="0.45" header="0.5" footer="0.3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J41"/>
  <sheetViews>
    <sheetView workbookViewId="0" topLeftCell="A1">
      <selection activeCell="G30" sqref="G30"/>
    </sheetView>
  </sheetViews>
  <sheetFormatPr defaultColWidth="9.140625" defaultRowHeight="12.75"/>
  <cols>
    <col min="1" max="1" width="12.7109375" style="0" customWidth="1"/>
    <col min="2" max="3" width="18.7109375" style="0" customWidth="1"/>
    <col min="4" max="4" width="17.421875" style="0" bestFit="1" customWidth="1"/>
    <col min="5" max="8" width="18.7109375" style="0" customWidth="1"/>
  </cols>
  <sheetData>
    <row r="1" spans="1:10" ht="12.75">
      <c r="A1" s="87" t="s">
        <v>294</v>
      </c>
      <c r="B1" s="87" t="s">
        <v>12</v>
      </c>
      <c r="C1" s="87"/>
      <c r="D1" s="87"/>
      <c r="E1" s="87"/>
      <c r="F1" s="2"/>
      <c r="G1" s="2"/>
      <c r="H1" s="2"/>
      <c r="I1" s="2"/>
      <c r="J1" s="10"/>
    </row>
    <row r="2" spans="1:10" ht="12.75">
      <c r="A2" s="88"/>
      <c r="B2" s="89"/>
      <c r="C2" s="41"/>
      <c r="D2" s="41"/>
      <c r="E2" s="41"/>
      <c r="F2" s="2"/>
      <c r="G2" s="2"/>
      <c r="H2" s="2"/>
      <c r="I2" s="2"/>
      <c r="J2" s="10"/>
    </row>
    <row r="3" spans="1:10" ht="12.75" customHeight="1">
      <c r="A3" s="54"/>
      <c r="B3" s="178" t="s">
        <v>3</v>
      </c>
      <c r="C3" s="179" t="s">
        <v>13</v>
      </c>
      <c r="D3" s="179" t="s">
        <v>14</v>
      </c>
      <c r="E3" s="180" t="s">
        <v>15</v>
      </c>
      <c r="F3" s="12"/>
      <c r="G3" s="12"/>
      <c r="H3" s="12"/>
      <c r="I3" s="12"/>
      <c r="J3" s="10"/>
    </row>
    <row r="4" spans="1:10" ht="12.75">
      <c r="A4" s="162"/>
      <c r="B4" s="91" t="s">
        <v>17</v>
      </c>
      <c r="C4" s="40"/>
      <c r="D4" s="40"/>
      <c r="E4" s="163"/>
      <c r="F4" s="2"/>
      <c r="G4" s="3"/>
      <c r="H4" s="3"/>
      <c r="I4" s="2"/>
      <c r="J4" s="10"/>
    </row>
    <row r="5" spans="1:10" ht="12.75">
      <c r="A5" s="162">
        <v>1995</v>
      </c>
      <c r="B5" s="181">
        <v>102310</v>
      </c>
      <c r="C5" s="118">
        <f>80123+6387</f>
        <v>86510</v>
      </c>
      <c r="D5" s="118">
        <f>10288+67</f>
        <v>10355</v>
      </c>
      <c r="E5" s="168">
        <v>5445</v>
      </c>
      <c r="F5" s="7"/>
      <c r="G5" s="7"/>
      <c r="H5" s="7"/>
      <c r="I5" s="7"/>
      <c r="J5" s="10"/>
    </row>
    <row r="6" spans="1:10" ht="12.75">
      <c r="A6" s="162">
        <v>1996</v>
      </c>
      <c r="B6" s="181">
        <v>104617</v>
      </c>
      <c r="C6" s="118">
        <f>80173+6583</f>
        <v>86756</v>
      </c>
      <c r="D6" s="118">
        <f>11060+120</f>
        <v>11180</v>
      </c>
      <c r="E6" s="168">
        <v>6681</v>
      </c>
      <c r="F6" s="7"/>
      <c r="G6" s="7"/>
      <c r="H6" s="7"/>
      <c r="I6" s="7"/>
      <c r="J6" s="10"/>
    </row>
    <row r="7" spans="1:10" ht="12.75">
      <c r="A7" s="162">
        <v>1997</v>
      </c>
      <c r="B7" s="181">
        <v>106372</v>
      </c>
      <c r="C7" s="118">
        <f>81161+7322</f>
        <v>88483</v>
      </c>
      <c r="D7" s="118">
        <f>11223+99</f>
        <v>11322</v>
      </c>
      <c r="E7" s="168">
        <v>6567</v>
      </c>
      <c r="F7" s="7"/>
      <c r="G7" s="7"/>
      <c r="H7" s="7"/>
      <c r="I7" s="7"/>
      <c r="J7" s="10"/>
    </row>
    <row r="8" spans="1:10" ht="12.75">
      <c r="A8" s="162">
        <v>1998</v>
      </c>
      <c r="B8" s="181">
        <v>105031</v>
      </c>
      <c r="C8" s="118">
        <f>80589+6370</f>
        <v>86959</v>
      </c>
      <c r="D8" s="118">
        <f>11114+82</f>
        <v>11196</v>
      </c>
      <c r="E8" s="168">
        <v>6876</v>
      </c>
      <c r="F8" s="7"/>
      <c r="G8" s="7"/>
      <c r="H8" s="7"/>
      <c r="I8" s="7"/>
      <c r="J8" s="10"/>
    </row>
    <row r="9" spans="1:10" ht="12.75">
      <c r="A9" s="162">
        <v>1999</v>
      </c>
      <c r="B9" s="181">
        <v>111309</v>
      </c>
      <c r="C9" s="118">
        <f>87193+5724</f>
        <v>92917</v>
      </c>
      <c r="D9" s="118">
        <f>11116+74</f>
        <v>11190</v>
      </c>
      <c r="E9" s="168">
        <v>7202</v>
      </c>
      <c r="F9" s="7"/>
      <c r="G9" s="7"/>
      <c r="H9" s="7"/>
      <c r="I9" s="7"/>
      <c r="J9" s="10"/>
    </row>
    <row r="10" spans="1:10" ht="12.75">
      <c r="A10" s="162">
        <v>2000</v>
      </c>
      <c r="B10" s="181">
        <v>111033</v>
      </c>
      <c r="C10" s="118">
        <v>91928</v>
      </c>
      <c r="D10" s="118">
        <f>11231+87</f>
        <v>11318</v>
      </c>
      <c r="E10" s="168">
        <v>7787</v>
      </c>
      <c r="F10" s="7"/>
      <c r="G10" s="7"/>
      <c r="H10" s="7"/>
      <c r="I10" s="7"/>
      <c r="J10" s="10"/>
    </row>
    <row r="11" spans="1:10" ht="12.75">
      <c r="A11" s="162">
        <v>2001</v>
      </c>
      <c r="B11" s="181">
        <v>112037</v>
      </c>
      <c r="C11" s="118">
        <f>87328+4940</f>
        <v>92268</v>
      </c>
      <c r="D11" s="118">
        <f>12352+5</f>
        <v>12357</v>
      </c>
      <c r="E11" s="168">
        <v>7412</v>
      </c>
      <c r="F11" s="7"/>
      <c r="G11" s="7"/>
      <c r="H11" s="7"/>
      <c r="I11" s="7"/>
      <c r="J11" s="10"/>
    </row>
    <row r="12" spans="1:10" ht="12.75">
      <c r="A12" s="166">
        <v>2002</v>
      </c>
      <c r="B12" s="181">
        <v>116810</v>
      </c>
      <c r="C12" s="118">
        <f>89331+5243</f>
        <v>94574</v>
      </c>
      <c r="D12" s="118">
        <f>13653+3</f>
        <v>13656</v>
      </c>
      <c r="E12" s="168">
        <v>8580</v>
      </c>
      <c r="F12" s="7"/>
      <c r="G12" s="7"/>
      <c r="H12" s="7"/>
      <c r="I12" s="7"/>
      <c r="J12" s="10"/>
    </row>
    <row r="13" spans="1:10" ht="12.75">
      <c r="A13" s="166">
        <v>2003</v>
      </c>
      <c r="B13" s="72">
        <v>134631</v>
      </c>
      <c r="C13" s="118">
        <f>104936+6194</f>
        <v>111130</v>
      </c>
      <c r="D13" s="118">
        <v>14082</v>
      </c>
      <c r="E13" s="168">
        <v>9419</v>
      </c>
      <c r="F13" s="7"/>
      <c r="G13" s="7"/>
      <c r="H13" s="7"/>
      <c r="I13" s="7"/>
      <c r="J13" s="10"/>
    </row>
    <row r="14" spans="1:10" ht="12.75">
      <c r="A14" s="166">
        <v>2004</v>
      </c>
      <c r="B14" s="72">
        <v>133218</v>
      </c>
      <c r="C14" s="118">
        <f>102045+6239</f>
        <v>108284</v>
      </c>
      <c r="D14" s="118">
        <v>14611</v>
      </c>
      <c r="E14" s="168">
        <v>10323</v>
      </c>
      <c r="F14" s="7"/>
      <c r="G14" s="7"/>
      <c r="H14" s="7"/>
      <c r="I14" s="7"/>
      <c r="J14" s="10"/>
    </row>
    <row r="15" spans="1:10" ht="12.75">
      <c r="A15" s="166">
        <v>2005</v>
      </c>
      <c r="B15" s="72">
        <v>132595</v>
      </c>
      <c r="C15" s="118">
        <f>101740+7086</f>
        <v>108826</v>
      </c>
      <c r="D15" s="118">
        <f>13200+23</f>
        <v>13223</v>
      </c>
      <c r="E15" s="168">
        <v>10546</v>
      </c>
      <c r="F15" s="7"/>
      <c r="G15" s="7"/>
      <c r="H15" s="7"/>
      <c r="I15" s="7"/>
      <c r="J15" s="10"/>
    </row>
    <row r="16" spans="1:10" ht="12.75">
      <c r="A16" s="166">
        <v>2006</v>
      </c>
      <c r="B16" s="72">
        <v>134375</v>
      </c>
      <c r="C16" s="118">
        <f>104527+7189</f>
        <v>111716</v>
      </c>
      <c r="D16" s="118">
        <v>11560</v>
      </c>
      <c r="E16" s="168">
        <v>11099</v>
      </c>
      <c r="F16" s="7"/>
      <c r="G16" s="7"/>
      <c r="H16" s="7"/>
      <c r="I16" s="7"/>
      <c r="J16" s="10"/>
    </row>
    <row r="17" spans="1:10" ht="12.75">
      <c r="A17" s="166">
        <v>2007</v>
      </c>
      <c r="B17" s="72">
        <v>127579</v>
      </c>
      <c r="C17" s="52">
        <f>99006+5512</f>
        <v>104518</v>
      </c>
      <c r="D17" s="52">
        <v>11624</v>
      </c>
      <c r="E17" s="182">
        <v>11437</v>
      </c>
      <c r="F17" s="7"/>
      <c r="G17" s="7"/>
      <c r="H17" s="7"/>
      <c r="I17" s="7"/>
      <c r="J17" s="10"/>
    </row>
    <row r="18" spans="1:10" ht="12.75">
      <c r="A18" s="166">
        <v>2008</v>
      </c>
      <c r="B18" s="72">
        <v>127389</v>
      </c>
      <c r="C18" s="52">
        <f>97445+5624</f>
        <v>103069</v>
      </c>
      <c r="D18" s="52">
        <v>12178</v>
      </c>
      <c r="E18" s="182">
        <v>12142</v>
      </c>
      <c r="F18" s="29"/>
      <c r="G18" s="29"/>
      <c r="H18" s="29"/>
      <c r="I18" s="7"/>
      <c r="J18" s="10"/>
    </row>
    <row r="19" spans="1:10" ht="12.75">
      <c r="A19" s="166"/>
      <c r="B19" s="169"/>
      <c r="C19" s="170"/>
      <c r="D19" s="170"/>
      <c r="E19" s="183"/>
      <c r="F19" s="7"/>
      <c r="G19" s="7"/>
      <c r="H19" s="7"/>
      <c r="I19" s="7"/>
      <c r="J19" s="10"/>
    </row>
    <row r="20" spans="1:10" ht="12.75">
      <c r="A20" s="166"/>
      <c r="B20" s="172" t="s">
        <v>10</v>
      </c>
      <c r="C20" s="116"/>
      <c r="D20" s="116"/>
      <c r="E20" s="184"/>
      <c r="F20" s="7"/>
      <c r="G20" s="7"/>
      <c r="H20" s="7"/>
      <c r="I20" s="7"/>
      <c r="J20" s="10"/>
    </row>
    <row r="21" spans="1:10" ht="12.75">
      <c r="A21" s="162">
        <v>1995</v>
      </c>
      <c r="B21" s="72">
        <v>100</v>
      </c>
      <c r="C21" s="55">
        <v>84.55673932166944</v>
      </c>
      <c r="D21" s="55">
        <v>10.121200273678037</v>
      </c>
      <c r="E21" s="120">
        <v>5.322060404652527</v>
      </c>
      <c r="F21" s="9"/>
      <c r="G21" s="9"/>
      <c r="H21" s="9"/>
      <c r="I21" s="7"/>
      <c r="J21" s="10"/>
    </row>
    <row r="22" spans="1:10" ht="12.75">
      <c r="A22" s="162">
        <v>1996</v>
      </c>
      <c r="B22" s="72">
        <v>100</v>
      </c>
      <c r="C22" s="55">
        <v>82.92724891747994</v>
      </c>
      <c r="D22" s="55">
        <v>10.686599692210635</v>
      </c>
      <c r="E22" s="120">
        <v>6.386151390309415</v>
      </c>
      <c r="F22" s="9"/>
      <c r="G22" s="9"/>
      <c r="H22" s="9"/>
      <c r="I22" s="7"/>
      <c r="J22" s="10"/>
    </row>
    <row r="23" spans="1:10" ht="12.75">
      <c r="A23" s="162">
        <v>1997</v>
      </c>
      <c r="B23" s="72">
        <v>100</v>
      </c>
      <c r="C23" s="55">
        <v>83.18260444477869</v>
      </c>
      <c r="D23" s="55">
        <v>10.643778437934795</v>
      </c>
      <c r="E23" s="120">
        <v>6.173617117286504</v>
      </c>
      <c r="F23" s="9"/>
      <c r="G23" s="9"/>
      <c r="H23" s="9"/>
      <c r="I23" s="7"/>
      <c r="J23" s="10"/>
    </row>
    <row r="24" spans="1:10" ht="12.75">
      <c r="A24" s="162">
        <v>1998</v>
      </c>
      <c r="B24" s="72">
        <v>100</v>
      </c>
      <c r="C24" s="55">
        <v>82.79365139815864</v>
      </c>
      <c r="D24" s="55">
        <v>10.65970999038379</v>
      </c>
      <c r="E24" s="120">
        <v>6.54663861145757</v>
      </c>
      <c r="F24" s="9"/>
      <c r="G24" s="9"/>
      <c r="H24" s="9"/>
      <c r="I24" s="7"/>
      <c r="J24" s="10"/>
    </row>
    <row r="25" spans="1:10" ht="12.75">
      <c r="A25" s="162">
        <v>1999</v>
      </c>
      <c r="B25" s="72">
        <v>100</v>
      </c>
      <c r="C25" s="55">
        <v>83.47662812530882</v>
      </c>
      <c r="D25" s="55">
        <v>10.053095437026656</v>
      </c>
      <c r="E25" s="120">
        <v>6.47027643766452</v>
      </c>
      <c r="F25" s="9"/>
      <c r="G25" s="9"/>
      <c r="H25" s="9"/>
      <c r="I25" s="7"/>
      <c r="J25" s="10"/>
    </row>
    <row r="26" spans="1:10" ht="12.75">
      <c r="A26" s="162">
        <v>2000</v>
      </c>
      <c r="B26" s="72">
        <v>100</v>
      </c>
      <c r="C26" s="55">
        <v>82.79340376284529</v>
      </c>
      <c r="D26" s="55">
        <v>10.193365936253187</v>
      </c>
      <c r="E26" s="120">
        <v>7.013230300901534</v>
      </c>
      <c r="F26" s="9"/>
      <c r="G26" s="9"/>
      <c r="H26" s="9"/>
      <c r="I26" s="7"/>
      <c r="J26" s="10"/>
    </row>
    <row r="27" spans="1:10" ht="12.75">
      <c r="A27" s="162">
        <v>2001</v>
      </c>
      <c r="B27" s="72">
        <v>100</v>
      </c>
      <c r="C27" s="55">
        <v>82.35493631568143</v>
      </c>
      <c r="D27" s="55">
        <v>11.02939207583209</v>
      </c>
      <c r="E27" s="120">
        <v>6.615671608486482</v>
      </c>
      <c r="F27" s="9"/>
      <c r="G27" s="9"/>
      <c r="H27" s="9"/>
      <c r="I27" s="7"/>
      <c r="J27" s="10"/>
    </row>
    <row r="28" spans="1:10" ht="12.75">
      <c r="A28" s="166">
        <v>2002</v>
      </c>
      <c r="B28" s="72">
        <v>100</v>
      </c>
      <c r="C28" s="55">
        <v>80.96395856519135</v>
      </c>
      <c r="D28" s="55">
        <v>11.690779898981251</v>
      </c>
      <c r="E28" s="120">
        <v>7.345261535827412</v>
      </c>
      <c r="F28" s="9"/>
      <c r="G28" s="9"/>
      <c r="H28" s="9"/>
      <c r="I28" s="7"/>
      <c r="J28" s="10"/>
    </row>
    <row r="29" spans="1:10" ht="12.75">
      <c r="A29" s="166">
        <v>2003</v>
      </c>
      <c r="B29" s="72">
        <v>100</v>
      </c>
      <c r="C29" s="55">
        <v>82.54413916557108</v>
      </c>
      <c r="D29" s="55">
        <v>10.459700960402879</v>
      </c>
      <c r="E29" s="120">
        <v>6.996159874026042</v>
      </c>
      <c r="F29" s="9"/>
      <c r="G29" s="9"/>
      <c r="H29" s="9"/>
      <c r="I29" s="7"/>
      <c r="J29" s="10"/>
    </row>
    <row r="30" spans="1:10" ht="12.75">
      <c r="A30" s="166">
        <v>2004</v>
      </c>
      <c r="B30" s="72">
        <v>100</v>
      </c>
      <c r="C30" s="55">
        <v>81.28331006320467</v>
      </c>
      <c r="D30" s="55">
        <v>10.967737092585086</v>
      </c>
      <c r="E30" s="120">
        <v>7.748952844210241</v>
      </c>
      <c r="F30" s="9"/>
      <c r="G30" s="9"/>
      <c r="H30" s="9"/>
      <c r="I30" s="7"/>
      <c r="J30" s="10"/>
    </row>
    <row r="31" spans="1:10" ht="12.75">
      <c r="A31" s="166">
        <v>2005</v>
      </c>
      <c r="B31" s="72">
        <v>100</v>
      </c>
      <c r="C31" s="55">
        <v>82.0739846902221</v>
      </c>
      <c r="D31" s="55">
        <v>9.97247256683887</v>
      </c>
      <c r="E31" s="120">
        <v>7.9535427429390255</v>
      </c>
      <c r="F31" s="9"/>
      <c r="G31" s="9"/>
      <c r="H31" s="9"/>
      <c r="I31" s="7"/>
      <c r="J31" s="10"/>
    </row>
    <row r="32" spans="1:10" ht="12.75">
      <c r="A32" s="166">
        <v>2006</v>
      </c>
      <c r="B32" s="72">
        <v>100</v>
      </c>
      <c r="C32" s="55">
        <v>83.13748837209303</v>
      </c>
      <c r="D32" s="55">
        <v>8.602790697674418</v>
      </c>
      <c r="E32" s="120">
        <v>8.25972093023256</v>
      </c>
      <c r="F32" s="9"/>
      <c r="G32" s="9"/>
      <c r="H32" s="9"/>
      <c r="I32" s="7"/>
      <c r="J32" s="10"/>
    </row>
    <row r="33" spans="1:10" ht="12.75">
      <c r="A33" s="166">
        <v>2007</v>
      </c>
      <c r="B33" s="72">
        <v>100</v>
      </c>
      <c r="C33" s="55">
        <v>81.92414112040383</v>
      </c>
      <c r="D33" s="55">
        <v>9.111217363359174</v>
      </c>
      <c r="E33" s="120">
        <v>8.964641516236998</v>
      </c>
      <c r="F33" s="9"/>
      <c r="G33" s="9"/>
      <c r="H33" s="9"/>
      <c r="I33" s="7"/>
      <c r="J33" s="10"/>
    </row>
    <row r="34" spans="1:10" ht="12.75">
      <c r="A34" s="166">
        <v>2008</v>
      </c>
      <c r="B34" s="74">
        <v>100</v>
      </c>
      <c r="C34" s="185">
        <v>80.90886968262566</v>
      </c>
      <c r="D34" s="185">
        <v>9.559695107112859</v>
      </c>
      <c r="E34" s="186">
        <v>9.531435210261483</v>
      </c>
      <c r="F34" s="9"/>
      <c r="G34" s="9"/>
      <c r="H34" s="9"/>
      <c r="I34" s="7"/>
      <c r="J34" s="10"/>
    </row>
    <row r="35" spans="1:10" ht="12.75">
      <c r="A35" s="177"/>
      <c r="B35" s="94"/>
      <c r="C35" s="94"/>
      <c r="D35" s="94"/>
      <c r="E35" s="94"/>
      <c r="F35" s="4"/>
      <c r="G35" s="4"/>
      <c r="H35" s="4"/>
      <c r="I35" s="2"/>
      <c r="J35" s="10"/>
    </row>
    <row r="36" spans="1:10" ht="12.75">
      <c r="A36" s="151" t="s">
        <v>2</v>
      </c>
      <c r="B36" s="87"/>
      <c r="C36" s="87"/>
      <c r="D36" s="87"/>
      <c r="E36" s="87"/>
      <c r="F36" s="2"/>
      <c r="G36" s="2"/>
      <c r="H36" s="2"/>
      <c r="I36" s="2"/>
      <c r="J36" s="10"/>
    </row>
    <row r="37" spans="1:10" ht="12.7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36"/>
  <dimension ref="A1:T47"/>
  <sheetViews>
    <sheetView zoomScale="75" zoomScaleNormal="75" workbookViewId="0" topLeftCell="A7">
      <selection activeCell="A46" sqref="A46:IV46"/>
    </sheetView>
  </sheetViews>
  <sheetFormatPr defaultColWidth="9.140625" defaultRowHeight="12.75"/>
  <cols>
    <col min="1" max="1" width="69.28125" style="19" bestFit="1" customWidth="1"/>
    <col min="2" max="2" width="6.28125" style="19" customWidth="1"/>
    <col min="3" max="3" width="6.28125" style="48" customWidth="1"/>
    <col min="4" max="19" width="6.28125" style="19" customWidth="1"/>
    <col min="20" max="20" width="4.421875" style="19" customWidth="1"/>
    <col min="21" max="16384" width="9.140625" style="19" customWidth="1"/>
  </cols>
  <sheetData>
    <row r="1" spans="1:20" ht="12.75">
      <c r="A1" s="85" t="s">
        <v>313</v>
      </c>
      <c r="B1" s="85" t="s">
        <v>138</v>
      </c>
      <c r="C1" s="289"/>
      <c r="D1" s="87"/>
      <c r="E1" s="87"/>
      <c r="F1" s="87"/>
      <c r="G1" s="87"/>
      <c r="H1" s="87"/>
      <c r="I1" s="87"/>
      <c r="J1" s="87"/>
      <c r="K1" s="87"/>
      <c r="L1" s="87"/>
      <c r="M1" s="87"/>
      <c r="N1" s="84"/>
      <c r="O1" s="84"/>
      <c r="P1" s="87"/>
      <c r="Q1" s="87"/>
      <c r="R1" s="84"/>
      <c r="S1" s="84"/>
      <c r="T1" s="84"/>
    </row>
    <row r="2" spans="1:20" ht="12.75">
      <c r="A2" s="280"/>
      <c r="B2" s="290"/>
      <c r="C2" s="291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89"/>
      <c r="P2" s="114"/>
      <c r="Q2" s="114"/>
      <c r="R2" s="114"/>
      <c r="S2" s="90"/>
      <c r="T2" s="84"/>
    </row>
    <row r="3" spans="1:20" ht="12.75">
      <c r="A3" s="41"/>
      <c r="B3" s="71">
        <v>1995</v>
      </c>
      <c r="C3" s="292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69">
        <v>2002</v>
      </c>
      <c r="J3" s="69">
        <v>2003</v>
      </c>
      <c r="K3" s="69">
        <v>2004</v>
      </c>
      <c r="L3" s="69">
        <v>2005</v>
      </c>
      <c r="M3" s="69">
        <v>2006</v>
      </c>
      <c r="N3" s="69">
        <v>2007</v>
      </c>
      <c r="O3" s="69">
        <v>2008</v>
      </c>
      <c r="P3" s="69">
        <v>1995</v>
      </c>
      <c r="Q3" s="69">
        <v>2006</v>
      </c>
      <c r="R3" s="69">
        <v>2007</v>
      </c>
      <c r="S3" s="75">
        <v>2008</v>
      </c>
      <c r="T3" s="84"/>
    </row>
    <row r="4" spans="1:20" ht="12.75">
      <c r="A4" s="41"/>
      <c r="B4" s="91" t="s">
        <v>17</v>
      </c>
      <c r="C4" s="29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69"/>
      <c r="P4" s="40" t="s">
        <v>10</v>
      </c>
      <c r="Q4" s="40"/>
      <c r="R4" s="40"/>
      <c r="S4" s="92"/>
      <c r="T4" s="84"/>
    </row>
    <row r="5" spans="1:20" ht="12.75">
      <c r="A5" s="162" t="s">
        <v>86</v>
      </c>
      <c r="B5" s="294"/>
      <c r="C5" s="295"/>
      <c r="D5" s="41"/>
      <c r="E5" s="41"/>
      <c r="F5" s="41"/>
      <c r="G5" s="41"/>
      <c r="H5" s="41"/>
      <c r="I5" s="41"/>
      <c r="J5" s="41"/>
      <c r="K5" s="41"/>
      <c r="L5" s="41"/>
      <c r="M5" s="41"/>
      <c r="N5" s="84"/>
      <c r="O5" s="97"/>
      <c r="P5" s="41"/>
      <c r="Q5" s="41"/>
      <c r="R5" s="84"/>
      <c r="S5" s="283"/>
      <c r="T5" s="84"/>
    </row>
    <row r="6" spans="1:20" ht="12.75">
      <c r="A6" s="195" t="s">
        <v>59</v>
      </c>
      <c r="B6" s="296">
        <v>402</v>
      </c>
      <c r="C6" s="297">
        <v>2024</v>
      </c>
      <c r="D6" s="94">
        <v>2479</v>
      </c>
      <c r="E6" s="94">
        <v>2430</v>
      </c>
      <c r="F6" s="94">
        <v>2413</v>
      </c>
      <c r="G6" s="94">
        <v>2827</v>
      </c>
      <c r="H6" s="94">
        <v>2514</v>
      </c>
      <c r="I6" s="94">
        <v>2827</v>
      </c>
      <c r="J6" s="94">
        <v>3033</v>
      </c>
      <c r="K6" s="94">
        <v>3321</v>
      </c>
      <c r="L6" s="94">
        <v>3932</v>
      </c>
      <c r="M6" s="41">
        <v>4901</v>
      </c>
      <c r="N6" s="165">
        <v>5779</v>
      </c>
      <c r="O6" s="95">
        <v>6413</v>
      </c>
      <c r="P6" s="107">
        <v>6.126181042365133</v>
      </c>
      <c r="Q6" s="109">
        <v>43.719892952720784</v>
      </c>
      <c r="R6" s="109">
        <v>49.8060846332845</v>
      </c>
      <c r="S6" s="108">
        <v>54.347457627118644</v>
      </c>
      <c r="T6" s="84"/>
    </row>
    <row r="7" spans="1:20" ht="12.75">
      <c r="A7" s="195" t="s">
        <v>88</v>
      </c>
      <c r="B7" s="298"/>
      <c r="C7" s="289"/>
      <c r="D7" s="94"/>
      <c r="E7" s="94"/>
      <c r="F7" s="94"/>
      <c r="G7" s="94"/>
      <c r="H7" s="94"/>
      <c r="I7" s="94"/>
      <c r="J7" s="94"/>
      <c r="K7" s="94"/>
      <c r="L7" s="94"/>
      <c r="M7" s="94"/>
      <c r="N7" s="165"/>
      <c r="O7" s="95"/>
      <c r="P7" s="41"/>
      <c r="Q7" s="109"/>
      <c r="R7" s="109"/>
      <c r="S7" s="108"/>
      <c r="T7" s="84"/>
    </row>
    <row r="8" spans="1:20" ht="12.75">
      <c r="A8" s="269" t="s">
        <v>139</v>
      </c>
      <c r="B8" s="298">
        <v>146</v>
      </c>
      <c r="C8" s="289">
        <v>733</v>
      </c>
      <c r="D8" s="94">
        <v>713</v>
      </c>
      <c r="E8" s="94">
        <v>707</v>
      </c>
      <c r="F8" s="94">
        <v>664</v>
      </c>
      <c r="G8" s="94">
        <v>741</v>
      </c>
      <c r="H8" s="94">
        <v>582</v>
      </c>
      <c r="I8" s="94">
        <v>662</v>
      </c>
      <c r="J8" s="94">
        <v>737</v>
      </c>
      <c r="K8" s="94">
        <v>743</v>
      </c>
      <c r="L8" s="94">
        <v>612</v>
      </c>
      <c r="M8" s="41">
        <v>453</v>
      </c>
      <c r="N8" s="165">
        <v>406</v>
      </c>
      <c r="O8" s="95">
        <v>339</v>
      </c>
      <c r="P8" s="107">
        <v>2.2249314233465407</v>
      </c>
      <c r="Q8" s="109">
        <v>4.041034790365745</v>
      </c>
      <c r="R8" s="109">
        <v>3.4990950616219942</v>
      </c>
      <c r="S8" s="108">
        <v>2.8728813559322037</v>
      </c>
      <c r="T8" s="84"/>
    </row>
    <row r="9" spans="1:20" ht="12.75">
      <c r="A9" s="269" t="s">
        <v>140</v>
      </c>
      <c r="B9" s="298">
        <v>54</v>
      </c>
      <c r="C9" s="289">
        <v>408</v>
      </c>
      <c r="D9" s="94">
        <v>386</v>
      </c>
      <c r="E9" s="94">
        <v>422</v>
      </c>
      <c r="F9" s="94">
        <v>442</v>
      </c>
      <c r="G9" s="94">
        <v>427</v>
      </c>
      <c r="H9" s="94">
        <v>453</v>
      </c>
      <c r="I9" s="94">
        <v>516</v>
      </c>
      <c r="J9" s="94">
        <v>441</v>
      </c>
      <c r="K9" s="94">
        <v>545</v>
      </c>
      <c r="L9" s="94">
        <v>623</v>
      </c>
      <c r="M9" s="41">
        <v>513</v>
      </c>
      <c r="N9" s="165">
        <v>464</v>
      </c>
      <c r="O9" s="95">
        <v>416</v>
      </c>
      <c r="P9" s="107">
        <v>0.8229198415117341</v>
      </c>
      <c r="Q9" s="109">
        <v>4.576271186440678</v>
      </c>
      <c r="R9" s="109">
        <v>3.9989657847108506</v>
      </c>
      <c r="S9" s="108">
        <v>3.5254237288135593</v>
      </c>
      <c r="T9" s="84"/>
    </row>
    <row r="10" spans="1:20" ht="12.75">
      <c r="A10" s="269" t="s">
        <v>141</v>
      </c>
      <c r="B10" s="298">
        <v>61</v>
      </c>
      <c r="C10" s="289">
        <v>293</v>
      </c>
      <c r="D10" s="94">
        <v>282</v>
      </c>
      <c r="E10" s="94">
        <v>242</v>
      </c>
      <c r="F10" s="94">
        <v>232</v>
      </c>
      <c r="G10" s="94">
        <v>258</v>
      </c>
      <c r="H10" s="94">
        <v>328</v>
      </c>
      <c r="I10" s="94">
        <v>353</v>
      </c>
      <c r="J10" s="94">
        <v>336</v>
      </c>
      <c r="K10" s="94">
        <v>355</v>
      </c>
      <c r="L10" s="94">
        <v>282</v>
      </c>
      <c r="M10" s="41">
        <v>261</v>
      </c>
      <c r="N10" s="165">
        <v>271</v>
      </c>
      <c r="O10" s="95">
        <v>212</v>
      </c>
      <c r="P10" s="107">
        <v>0.9295946357817738</v>
      </c>
      <c r="Q10" s="109">
        <v>2.328278322925959</v>
      </c>
      <c r="R10" s="109">
        <v>2.3356028613289666</v>
      </c>
      <c r="S10" s="108">
        <v>1.7966101694915255</v>
      </c>
      <c r="T10" s="84"/>
    </row>
    <row r="11" spans="1:20" ht="12.75">
      <c r="A11" s="195" t="s">
        <v>101</v>
      </c>
      <c r="B11" s="298">
        <v>334</v>
      </c>
      <c r="C11" s="289">
        <v>196</v>
      </c>
      <c r="D11" s="94">
        <v>153</v>
      </c>
      <c r="E11" s="94">
        <v>129</v>
      </c>
      <c r="F11" s="94">
        <v>134</v>
      </c>
      <c r="G11" s="94">
        <v>126</v>
      </c>
      <c r="H11" s="94">
        <v>98</v>
      </c>
      <c r="I11" s="94">
        <v>98</v>
      </c>
      <c r="J11" s="94">
        <v>88</v>
      </c>
      <c r="K11" s="94">
        <v>83</v>
      </c>
      <c r="L11" s="94">
        <v>74</v>
      </c>
      <c r="M11" s="94">
        <v>48</v>
      </c>
      <c r="N11" s="165">
        <f>27+14+11</f>
        <v>52</v>
      </c>
      <c r="O11" s="95">
        <v>43</v>
      </c>
      <c r="P11" s="107">
        <v>5.089911612313319</v>
      </c>
      <c r="Q11" s="109">
        <v>0.4281891168599465</v>
      </c>
      <c r="R11" s="109">
        <v>0.44815995863138847</v>
      </c>
      <c r="S11" s="108">
        <v>0.3644067796610169</v>
      </c>
      <c r="T11" s="84"/>
    </row>
    <row r="12" spans="1:20" ht="12.75">
      <c r="A12" s="195" t="s">
        <v>87</v>
      </c>
      <c r="B12" s="296">
        <v>1161</v>
      </c>
      <c r="C12" s="289">
        <v>940</v>
      </c>
      <c r="D12" s="94">
        <v>728</v>
      </c>
      <c r="E12" s="94">
        <v>645</v>
      </c>
      <c r="F12" s="94">
        <v>573</v>
      </c>
      <c r="G12" s="94">
        <v>559</v>
      </c>
      <c r="H12" s="94">
        <v>559</v>
      </c>
      <c r="I12" s="94">
        <v>454</v>
      </c>
      <c r="J12" s="94">
        <v>461</v>
      </c>
      <c r="K12" s="94">
        <v>510</v>
      </c>
      <c r="L12" s="94">
        <v>476</v>
      </c>
      <c r="M12" s="94">
        <v>408</v>
      </c>
      <c r="N12" s="165">
        <f>259+40+51</f>
        <v>350</v>
      </c>
      <c r="O12" s="95">
        <v>489</v>
      </c>
      <c r="P12" s="107">
        <v>17.692776592502284</v>
      </c>
      <c r="Q12" s="109">
        <v>3.639607493309545</v>
      </c>
      <c r="R12" s="109">
        <v>3.0164612600189606</v>
      </c>
      <c r="S12" s="108">
        <v>4.1440677966101696</v>
      </c>
      <c r="T12" s="84"/>
    </row>
    <row r="13" spans="1:20" ht="12.75">
      <c r="A13" s="195" t="s">
        <v>142</v>
      </c>
      <c r="B13" s="298">
        <v>93</v>
      </c>
      <c r="C13" s="289">
        <v>129</v>
      </c>
      <c r="D13" s="94">
        <v>98</v>
      </c>
      <c r="E13" s="94">
        <v>122</v>
      </c>
      <c r="F13" s="94">
        <v>89</v>
      </c>
      <c r="G13" s="94">
        <v>88</v>
      </c>
      <c r="H13" s="94">
        <v>62</v>
      </c>
      <c r="I13" s="94">
        <v>61</v>
      </c>
      <c r="J13" s="94">
        <v>71</v>
      </c>
      <c r="K13" s="94">
        <v>80</v>
      </c>
      <c r="L13" s="94">
        <v>56</v>
      </c>
      <c r="M13" s="94">
        <v>49</v>
      </c>
      <c r="N13" s="165">
        <v>34</v>
      </c>
      <c r="O13" s="89">
        <v>29</v>
      </c>
      <c r="P13" s="107">
        <v>1.4172508381590978</v>
      </c>
      <c r="Q13" s="109">
        <v>0.4371097234611954</v>
      </c>
      <c r="R13" s="109">
        <v>0.29302766525898477</v>
      </c>
      <c r="S13" s="108">
        <v>0.24576271186440676</v>
      </c>
      <c r="T13" s="84"/>
    </row>
    <row r="14" spans="1:20" ht="12.75">
      <c r="A14" s="195" t="s">
        <v>143</v>
      </c>
      <c r="B14" s="298">
        <v>7</v>
      </c>
      <c r="C14" s="289">
        <v>5</v>
      </c>
      <c r="D14" s="94">
        <v>8</v>
      </c>
      <c r="E14" s="94">
        <v>10</v>
      </c>
      <c r="F14" s="94">
        <v>14</v>
      </c>
      <c r="G14" s="94">
        <v>5</v>
      </c>
      <c r="H14" s="94">
        <v>13</v>
      </c>
      <c r="I14" s="94">
        <v>10</v>
      </c>
      <c r="J14" s="94">
        <v>11</v>
      </c>
      <c r="K14" s="94">
        <v>19</v>
      </c>
      <c r="L14" s="94">
        <v>15</v>
      </c>
      <c r="M14" s="94">
        <v>10</v>
      </c>
      <c r="N14" s="165">
        <v>7</v>
      </c>
      <c r="O14" s="95">
        <v>16</v>
      </c>
      <c r="P14" s="107">
        <v>0.10667479427003963</v>
      </c>
      <c r="Q14" s="109">
        <v>0.08920606601248886</v>
      </c>
      <c r="R14" s="109">
        <v>0.06032922520037921</v>
      </c>
      <c r="S14" s="108">
        <v>0.13559322033898305</v>
      </c>
      <c r="T14" s="84"/>
    </row>
    <row r="15" spans="1:20" ht="12.75">
      <c r="A15" s="41"/>
      <c r="B15" s="298"/>
      <c r="C15" s="289"/>
      <c r="D15" s="41"/>
      <c r="E15" s="41"/>
      <c r="F15" s="41"/>
      <c r="G15" s="41"/>
      <c r="H15" s="41"/>
      <c r="I15" s="41"/>
      <c r="J15" s="41"/>
      <c r="K15" s="41"/>
      <c r="L15" s="299"/>
      <c r="M15" s="299"/>
      <c r="N15" s="165"/>
      <c r="O15" s="95"/>
      <c r="P15" s="106"/>
      <c r="Q15" s="109"/>
      <c r="R15" s="109"/>
      <c r="S15" s="108"/>
      <c r="T15" s="84"/>
    </row>
    <row r="16" spans="1:20" ht="15" customHeight="1">
      <c r="A16" s="41" t="s">
        <v>89</v>
      </c>
      <c r="B16" s="300"/>
      <c r="C16" s="301"/>
      <c r="D16" s="41"/>
      <c r="E16" s="41"/>
      <c r="F16" s="41"/>
      <c r="G16" s="41"/>
      <c r="H16" s="41"/>
      <c r="I16" s="41"/>
      <c r="J16" s="41"/>
      <c r="K16" s="41"/>
      <c r="L16" s="299"/>
      <c r="M16" s="299"/>
      <c r="N16" s="165"/>
      <c r="O16" s="95"/>
      <c r="P16" s="106"/>
      <c r="Q16" s="109"/>
      <c r="R16" s="109"/>
      <c r="S16" s="108"/>
      <c r="T16" s="84"/>
    </row>
    <row r="17" spans="1:20" ht="12.75">
      <c r="A17" s="195" t="s">
        <v>144</v>
      </c>
      <c r="B17" s="300">
        <v>99</v>
      </c>
      <c r="C17" s="301">
        <v>935</v>
      </c>
      <c r="D17" s="94">
        <v>1050</v>
      </c>
      <c r="E17" s="94">
        <v>1327</v>
      </c>
      <c r="F17" s="94">
        <v>1617</v>
      </c>
      <c r="G17" s="94">
        <v>1640</v>
      </c>
      <c r="H17" s="94">
        <v>1784</v>
      </c>
      <c r="I17" s="94">
        <v>1887</v>
      </c>
      <c r="J17" s="94">
        <v>2220</v>
      </c>
      <c r="K17" s="94">
        <v>2474</v>
      </c>
      <c r="L17" s="94">
        <v>2208</v>
      </c>
      <c r="M17" s="94">
        <v>1880</v>
      </c>
      <c r="N17" s="165">
        <f>1109+298</f>
        <v>1407</v>
      </c>
      <c r="O17" s="395">
        <v>1091</v>
      </c>
      <c r="P17" s="107">
        <v>1.5086863761048461</v>
      </c>
      <c r="Q17" s="109">
        <v>16.770740410347905</v>
      </c>
      <c r="R17" s="109">
        <v>12.126174265276221</v>
      </c>
      <c r="S17" s="108">
        <v>9.245762711864407</v>
      </c>
      <c r="T17" s="84"/>
    </row>
    <row r="18" spans="1:20" ht="12.75">
      <c r="A18" s="195" t="s">
        <v>58</v>
      </c>
      <c r="B18" s="300"/>
      <c r="C18" s="301"/>
      <c r="D18" s="41"/>
      <c r="E18" s="41"/>
      <c r="F18" s="41"/>
      <c r="G18" s="94"/>
      <c r="H18" s="94"/>
      <c r="I18" s="94"/>
      <c r="J18" s="94"/>
      <c r="K18" s="94"/>
      <c r="L18" s="94"/>
      <c r="M18" s="94"/>
      <c r="N18" s="165"/>
      <c r="O18" s="95"/>
      <c r="P18" s="106"/>
      <c r="Q18" s="109"/>
      <c r="R18" s="109"/>
      <c r="S18" s="108"/>
      <c r="T18" s="84"/>
    </row>
    <row r="19" spans="1:20" ht="12.75">
      <c r="A19" s="269" t="s">
        <v>145</v>
      </c>
      <c r="B19" s="298">
        <v>98</v>
      </c>
      <c r="C19" s="289">
        <v>10</v>
      </c>
      <c r="D19" s="94">
        <v>1047</v>
      </c>
      <c r="E19" s="94">
        <v>1325</v>
      </c>
      <c r="F19" s="94">
        <v>1615</v>
      </c>
      <c r="G19" s="94">
        <v>1639</v>
      </c>
      <c r="H19" s="94">
        <v>1478</v>
      </c>
      <c r="I19" s="94">
        <v>1610</v>
      </c>
      <c r="J19" s="94">
        <v>1915</v>
      </c>
      <c r="K19" s="94">
        <v>2173</v>
      </c>
      <c r="L19" s="94">
        <v>1842</v>
      </c>
      <c r="M19" s="94">
        <v>1517</v>
      </c>
      <c r="N19" s="165">
        <v>1109</v>
      </c>
      <c r="O19" s="95">
        <v>828</v>
      </c>
      <c r="P19" s="107">
        <v>1.4934471197805548</v>
      </c>
      <c r="Q19" s="109">
        <v>13.532560214094557</v>
      </c>
      <c r="R19" s="109">
        <v>9.55787296388865</v>
      </c>
      <c r="S19" s="108">
        <v>7.016949152542374</v>
      </c>
      <c r="T19" s="84"/>
    </row>
    <row r="20" spans="1:20" ht="12.75">
      <c r="A20" s="195" t="s">
        <v>146</v>
      </c>
      <c r="B20" s="298">
        <v>81</v>
      </c>
      <c r="C20" s="289">
        <v>83</v>
      </c>
      <c r="D20" s="94">
        <v>60</v>
      </c>
      <c r="E20" s="94">
        <v>45</v>
      </c>
      <c r="F20" s="94">
        <v>49</v>
      </c>
      <c r="G20" s="94">
        <v>62</v>
      </c>
      <c r="H20" s="94">
        <v>42</v>
      </c>
      <c r="I20" s="94">
        <v>39</v>
      </c>
      <c r="J20" s="94">
        <v>46</v>
      </c>
      <c r="K20" s="94">
        <v>43</v>
      </c>
      <c r="L20" s="94">
        <v>44</v>
      </c>
      <c r="M20" s="94">
        <v>36</v>
      </c>
      <c r="N20" s="165">
        <v>28</v>
      </c>
      <c r="O20" s="95">
        <v>30</v>
      </c>
      <c r="P20" s="107">
        <v>1.2343797622676014</v>
      </c>
      <c r="Q20" s="109">
        <v>0.32114183764495985</v>
      </c>
      <c r="R20" s="109">
        <v>0.24131690080151685</v>
      </c>
      <c r="S20" s="108">
        <v>0.2542372881355932</v>
      </c>
      <c r="T20" s="84"/>
    </row>
    <row r="21" spans="1:20" ht="12.75">
      <c r="A21" s="195" t="s">
        <v>147</v>
      </c>
      <c r="B21" s="298">
        <v>3</v>
      </c>
      <c r="C21" s="289">
        <v>26</v>
      </c>
      <c r="D21" s="94">
        <v>40</v>
      </c>
      <c r="E21" s="94">
        <v>40</v>
      </c>
      <c r="F21" s="94">
        <v>47</v>
      </c>
      <c r="G21" s="94">
        <v>30</v>
      </c>
      <c r="H21" s="94">
        <v>37</v>
      </c>
      <c r="I21" s="94">
        <v>52</v>
      </c>
      <c r="J21" s="94">
        <v>71</v>
      </c>
      <c r="K21" s="94">
        <v>60</v>
      </c>
      <c r="L21" s="94">
        <v>40</v>
      </c>
      <c r="M21" s="94">
        <v>33</v>
      </c>
      <c r="N21" s="165">
        <v>42</v>
      </c>
      <c r="O21" s="95">
        <v>64</v>
      </c>
      <c r="P21" s="107">
        <v>0.04571776897287413</v>
      </c>
      <c r="Q21" s="109">
        <v>0.2943800178412132</v>
      </c>
      <c r="R21" s="109">
        <v>0.36197535120227525</v>
      </c>
      <c r="S21" s="108">
        <v>0.5423728813559322</v>
      </c>
      <c r="T21" s="84"/>
    </row>
    <row r="22" spans="1:20" ht="12.75" customHeight="1">
      <c r="A22" s="195" t="s">
        <v>90</v>
      </c>
      <c r="B22" s="298">
        <v>307</v>
      </c>
      <c r="C22" s="289">
        <v>194</v>
      </c>
      <c r="D22" s="94">
        <v>120</v>
      </c>
      <c r="E22" s="94">
        <v>90</v>
      </c>
      <c r="F22" s="94">
        <v>70</v>
      </c>
      <c r="G22" s="94">
        <v>84</v>
      </c>
      <c r="H22" s="94">
        <v>57</v>
      </c>
      <c r="I22" s="94">
        <v>50</v>
      </c>
      <c r="J22" s="94">
        <v>31</v>
      </c>
      <c r="K22" s="94">
        <v>51</v>
      </c>
      <c r="L22" s="94">
        <v>38</v>
      </c>
      <c r="M22" s="94">
        <v>20</v>
      </c>
      <c r="N22" s="165">
        <v>23</v>
      </c>
      <c r="O22" s="95">
        <v>22</v>
      </c>
      <c r="P22" s="107">
        <v>4.678451691557452</v>
      </c>
      <c r="Q22" s="109">
        <v>0.17841213202497772</v>
      </c>
      <c r="R22" s="109">
        <v>0.19822459708696027</v>
      </c>
      <c r="S22" s="108">
        <v>0.1864406779661017</v>
      </c>
      <c r="T22" s="84"/>
    </row>
    <row r="23" spans="1:20" ht="12.75">
      <c r="A23" s="41"/>
      <c r="B23" s="300"/>
      <c r="C23" s="30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65"/>
      <c r="O23" s="95"/>
      <c r="P23" s="106"/>
      <c r="Q23" s="109"/>
      <c r="R23" s="109"/>
      <c r="S23" s="108"/>
      <c r="T23" s="84"/>
    </row>
    <row r="24" spans="1:20" ht="13.5" customHeight="1">
      <c r="A24" s="41" t="s">
        <v>148</v>
      </c>
      <c r="B24" s="300"/>
      <c r="C24" s="301"/>
      <c r="D24" s="41"/>
      <c r="E24" s="41"/>
      <c r="F24" s="41"/>
      <c r="G24" s="41"/>
      <c r="H24" s="41"/>
      <c r="I24" s="41"/>
      <c r="J24" s="41"/>
      <c r="K24" s="41"/>
      <c r="L24" s="299"/>
      <c r="M24" s="299"/>
      <c r="N24" s="165"/>
      <c r="O24" s="95"/>
      <c r="P24" s="106"/>
      <c r="Q24" s="109"/>
      <c r="R24" s="109"/>
      <c r="S24" s="108"/>
      <c r="T24" s="84"/>
    </row>
    <row r="25" spans="1:20" ht="12.75">
      <c r="A25" s="195" t="s">
        <v>149</v>
      </c>
      <c r="B25" s="298">
        <v>16</v>
      </c>
      <c r="C25" s="289">
        <v>137</v>
      </c>
      <c r="D25" s="94">
        <v>189</v>
      </c>
      <c r="E25" s="94">
        <v>234</v>
      </c>
      <c r="F25" s="94">
        <v>348</v>
      </c>
      <c r="G25" s="94">
        <v>353</v>
      </c>
      <c r="H25" s="94">
        <v>394</v>
      </c>
      <c r="I25" s="94">
        <v>570</v>
      </c>
      <c r="J25" s="94">
        <v>615</v>
      </c>
      <c r="K25" s="94">
        <v>673</v>
      </c>
      <c r="L25" s="94">
        <v>807</v>
      </c>
      <c r="M25" s="94">
        <v>964</v>
      </c>
      <c r="N25" s="165">
        <v>1211</v>
      </c>
      <c r="O25" s="95">
        <v>1253</v>
      </c>
      <c r="P25" s="107">
        <v>0.24382810118866197</v>
      </c>
      <c r="Q25" s="109">
        <v>8.599464763603926</v>
      </c>
      <c r="R25" s="109">
        <v>10.436955959665603</v>
      </c>
      <c r="S25" s="108">
        <v>10.61864406779661</v>
      </c>
      <c r="T25" s="84"/>
    </row>
    <row r="26" spans="1:20" ht="12.75">
      <c r="A26" s="195" t="s">
        <v>91</v>
      </c>
      <c r="B26" s="298">
        <v>44</v>
      </c>
      <c r="C26" s="289">
        <v>44</v>
      </c>
      <c r="D26" s="94">
        <v>46</v>
      </c>
      <c r="E26" s="94">
        <v>60</v>
      </c>
      <c r="F26" s="94">
        <v>59</v>
      </c>
      <c r="G26" s="94">
        <v>58</v>
      </c>
      <c r="H26" s="94">
        <v>51</v>
      </c>
      <c r="I26" s="94">
        <v>45</v>
      </c>
      <c r="J26" s="94">
        <v>45</v>
      </c>
      <c r="K26" s="94">
        <v>38</v>
      </c>
      <c r="L26" s="94">
        <v>39</v>
      </c>
      <c r="M26" s="94">
        <v>31</v>
      </c>
      <c r="N26" s="165">
        <v>44</v>
      </c>
      <c r="O26" s="95">
        <v>54</v>
      </c>
      <c r="P26" s="107">
        <v>0.6705272782688205</v>
      </c>
      <c r="Q26" s="109">
        <v>0.27653880463871544</v>
      </c>
      <c r="R26" s="109">
        <v>0.37921227268809793</v>
      </c>
      <c r="S26" s="108">
        <v>0.4576271186440678</v>
      </c>
      <c r="T26" s="84"/>
    </row>
    <row r="27" spans="1:20" ht="15.75" customHeight="1">
      <c r="A27" s="195" t="s">
        <v>150</v>
      </c>
      <c r="B27" s="302">
        <v>40</v>
      </c>
      <c r="C27" s="303">
        <v>40</v>
      </c>
      <c r="D27" s="94">
        <v>34</v>
      </c>
      <c r="E27" s="94">
        <v>36</v>
      </c>
      <c r="F27" s="94">
        <v>45</v>
      </c>
      <c r="G27" s="94">
        <v>62</v>
      </c>
      <c r="H27" s="94">
        <v>59</v>
      </c>
      <c r="I27" s="94">
        <v>58</v>
      </c>
      <c r="J27" s="94">
        <v>58</v>
      </c>
      <c r="K27" s="94">
        <v>56</v>
      </c>
      <c r="L27" s="94">
        <v>47</v>
      </c>
      <c r="M27" s="94">
        <v>28</v>
      </c>
      <c r="N27" s="165">
        <v>32</v>
      </c>
      <c r="O27" s="95">
        <v>29</v>
      </c>
      <c r="P27" s="107">
        <v>0.609570252971655</v>
      </c>
      <c r="Q27" s="109">
        <v>0.24977698483496877</v>
      </c>
      <c r="R27" s="109">
        <v>0.27579074377316215</v>
      </c>
      <c r="S27" s="108">
        <v>0.24576271186440676</v>
      </c>
      <c r="T27" s="84"/>
    </row>
    <row r="28" spans="1:20" ht="15.75" customHeight="1">
      <c r="A28" s="195" t="s">
        <v>151</v>
      </c>
      <c r="B28" s="304">
        <v>27</v>
      </c>
      <c r="C28" s="305">
        <v>167</v>
      </c>
      <c r="D28" s="94">
        <v>202</v>
      </c>
      <c r="E28" s="94">
        <v>246</v>
      </c>
      <c r="F28" s="94">
        <v>323</v>
      </c>
      <c r="G28" s="94">
        <v>324</v>
      </c>
      <c r="H28" s="94">
        <v>374</v>
      </c>
      <c r="I28" s="94">
        <v>459</v>
      </c>
      <c r="J28" s="94">
        <v>533</v>
      </c>
      <c r="K28" s="94">
        <v>529</v>
      </c>
      <c r="L28" s="94">
        <v>607</v>
      </c>
      <c r="M28" s="94">
        <v>452</v>
      </c>
      <c r="N28" s="165">
        <f>357+70</f>
        <v>427</v>
      </c>
      <c r="O28" s="95">
        <v>434</v>
      </c>
      <c r="P28" s="107">
        <v>0.41145992075586707</v>
      </c>
      <c r="Q28" s="109">
        <v>4.032114183764496</v>
      </c>
      <c r="R28" s="109">
        <v>3.6800827372231315</v>
      </c>
      <c r="S28" s="108">
        <v>3.6779661016949157</v>
      </c>
      <c r="T28" s="84"/>
    </row>
    <row r="29" spans="1:20" ht="12.75">
      <c r="A29" s="195" t="s">
        <v>58</v>
      </c>
      <c r="B29" s="300"/>
      <c r="C29" s="301"/>
      <c r="D29" s="41"/>
      <c r="E29" s="41"/>
      <c r="F29" s="41"/>
      <c r="G29" s="94"/>
      <c r="H29" s="94"/>
      <c r="I29" s="94"/>
      <c r="J29" s="94"/>
      <c r="K29" s="94"/>
      <c r="L29" s="94"/>
      <c r="M29" s="94"/>
      <c r="N29" s="165"/>
      <c r="O29" s="95"/>
      <c r="P29" s="106"/>
      <c r="Q29" s="109"/>
      <c r="R29" s="109"/>
      <c r="S29" s="108"/>
      <c r="T29" s="84"/>
    </row>
    <row r="30" spans="1:20" ht="12.75">
      <c r="A30" s="269" t="s">
        <v>152</v>
      </c>
      <c r="B30" s="298">
        <v>21</v>
      </c>
      <c r="C30" s="289">
        <v>53</v>
      </c>
      <c r="D30" s="94">
        <v>73</v>
      </c>
      <c r="E30" s="94">
        <v>94</v>
      </c>
      <c r="F30" s="94">
        <v>96</v>
      </c>
      <c r="G30" s="94">
        <v>109</v>
      </c>
      <c r="H30" s="94">
        <v>70</v>
      </c>
      <c r="I30" s="94">
        <v>78</v>
      </c>
      <c r="J30" s="94">
        <v>130</v>
      </c>
      <c r="K30" s="94">
        <v>125</v>
      </c>
      <c r="L30" s="94">
        <v>104</v>
      </c>
      <c r="M30" s="94">
        <v>70</v>
      </c>
      <c r="N30" s="165">
        <v>70</v>
      </c>
      <c r="O30" s="95">
        <v>66</v>
      </c>
      <c r="P30" s="107">
        <v>0.32002438281011886</v>
      </c>
      <c r="Q30" s="109">
        <v>0.6244424620874219</v>
      </c>
      <c r="R30" s="109">
        <v>0.6032922520037921</v>
      </c>
      <c r="S30" s="108">
        <v>0.5593220338983051</v>
      </c>
      <c r="T30" s="84"/>
    </row>
    <row r="31" spans="1:20" ht="12.75">
      <c r="A31" s="195"/>
      <c r="B31" s="298"/>
      <c r="C31" s="289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65"/>
      <c r="O31" s="95"/>
      <c r="P31" s="106"/>
      <c r="Q31" s="109"/>
      <c r="R31" s="109"/>
      <c r="S31" s="108"/>
      <c r="T31" s="84"/>
    </row>
    <row r="32" spans="1:20" ht="15" customHeight="1">
      <c r="A32" s="162" t="s">
        <v>153</v>
      </c>
      <c r="B32" s="300"/>
      <c r="C32" s="301"/>
      <c r="D32" s="41"/>
      <c r="E32" s="41"/>
      <c r="F32" s="41"/>
      <c r="G32" s="41"/>
      <c r="H32" s="41"/>
      <c r="I32" s="41"/>
      <c r="J32" s="41"/>
      <c r="K32" s="41"/>
      <c r="L32" s="299"/>
      <c r="M32" s="299"/>
      <c r="N32" s="165"/>
      <c r="O32" s="95"/>
      <c r="P32" s="106"/>
      <c r="Q32" s="109"/>
      <c r="R32" s="109"/>
      <c r="S32" s="108"/>
      <c r="T32" s="84"/>
    </row>
    <row r="33" spans="1:20" ht="17.25" customHeight="1">
      <c r="A33" s="195" t="s">
        <v>154</v>
      </c>
      <c r="B33" s="306">
        <v>16</v>
      </c>
      <c r="C33" s="307">
        <v>92</v>
      </c>
      <c r="D33" s="94">
        <v>186</v>
      </c>
      <c r="E33" s="94">
        <v>303</v>
      </c>
      <c r="F33" s="94">
        <v>354</v>
      </c>
      <c r="G33" s="94">
        <v>406</v>
      </c>
      <c r="H33" s="94">
        <v>515</v>
      </c>
      <c r="I33" s="94">
        <v>689</v>
      </c>
      <c r="J33" s="94">
        <v>843</v>
      </c>
      <c r="K33" s="94">
        <v>1030</v>
      </c>
      <c r="L33" s="94">
        <v>939</v>
      </c>
      <c r="M33" s="94">
        <v>809</v>
      </c>
      <c r="N33" s="165">
        <f>294+405</f>
        <v>699</v>
      </c>
      <c r="O33" s="95">
        <v>586</v>
      </c>
      <c r="P33" s="107">
        <v>0.24382810118866197</v>
      </c>
      <c r="Q33" s="109">
        <v>7.2167707404103485</v>
      </c>
      <c r="R33" s="109">
        <v>6.02430405929501</v>
      </c>
      <c r="S33" s="108">
        <v>4.966101694915254</v>
      </c>
      <c r="T33" s="84"/>
    </row>
    <row r="34" spans="1:20" ht="12.75">
      <c r="A34" s="195" t="s">
        <v>58</v>
      </c>
      <c r="B34" s="298"/>
      <c r="C34" s="289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165"/>
      <c r="O34" s="95"/>
      <c r="P34" s="107"/>
      <c r="Q34" s="109"/>
      <c r="R34" s="109"/>
      <c r="S34" s="108"/>
      <c r="T34" s="84"/>
    </row>
    <row r="35" spans="1:20" ht="12.75">
      <c r="A35" s="269" t="s">
        <v>152</v>
      </c>
      <c r="B35" s="300">
        <v>16</v>
      </c>
      <c r="C35" s="301">
        <v>1</v>
      </c>
      <c r="D35" s="94">
        <v>184</v>
      </c>
      <c r="E35" s="94">
        <v>303</v>
      </c>
      <c r="F35" s="94">
        <v>354</v>
      </c>
      <c r="G35" s="94">
        <v>404</v>
      </c>
      <c r="H35" s="94">
        <v>420</v>
      </c>
      <c r="I35" s="94">
        <v>533</v>
      </c>
      <c r="J35" s="94">
        <v>668</v>
      </c>
      <c r="K35" s="94">
        <v>817</v>
      </c>
      <c r="L35" s="94">
        <v>668</v>
      </c>
      <c r="M35" s="94">
        <v>531</v>
      </c>
      <c r="N35" s="165">
        <v>405</v>
      </c>
      <c r="O35" s="95">
        <v>374</v>
      </c>
      <c r="P35" s="107">
        <v>0.24382810118866197</v>
      </c>
      <c r="Q35" s="109">
        <v>4.736842105263158</v>
      </c>
      <c r="R35" s="109">
        <v>3.4904766008790835</v>
      </c>
      <c r="S35" s="108">
        <v>3.169491525423729</v>
      </c>
      <c r="T35" s="84"/>
    </row>
    <row r="36" spans="1:20" ht="12.75">
      <c r="A36" s="195" t="s">
        <v>92</v>
      </c>
      <c r="B36" s="298">
        <v>11</v>
      </c>
      <c r="C36" s="289">
        <v>21</v>
      </c>
      <c r="D36" s="94">
        <v>14</v>
      </c>
      <c r="E36" s="94">
        <v>17</v>
      </c>
      <c r="F36" s="94">
        <v>15</v>
      </c>
      <c r="G36" s="94">
        <v>19</v>
      </c>
      <c r="H36" s="94">
        <v>23</v>
      </c>
      <c r="I36" s="94">
        <v>36</v>
      </c>
      <c r="J36" s="94">
        <v>30</v>
      </c>
      <c r="K36" s="94">
        <v>27</v>
      </c>
      <c r="L36" s="94">
        <v>21</v>
      </c>
      <c r="M36" s="94">
        <v>21</v>
      </c>
      <c r="N36" s="165">
        <v>19</v>
      </c>
      <c r="O36" s="95">
        <v>22</v>
      </c>
      <c r="P36" s="107">
        <v>0.16763181956720513</v>
      </c>
      <c r="Q36" s="109">
        <v>0.18733273862622657</v>
      </c>
      <c r="R36" s="109">
        <v>0.163750754115315</v>
      </c>
      <c r="S36" s="108">
        <v>0.1864406779661017</v>
      </c>
      <c r="T36" s="84"/>
    </row>
    <row r="37" spans="1:20" ht="12.75">
      <c r="A37" s="308"/>
      <c r="B37" s="298"/>
      <c r="C37" s="289"/>
      <c r="D37" s="41"/>
      <c r="E37" s="41"/>
      <c r="F37" s="41"/>
      <c r="G37" s="94"/>
      <c r="H37" s="94"/>
      <c r="I37" s="94"/>
      <c r="J37" s="94"/>
      <c r="K37" s="94"/>
      <c r="L37" s="94"/>
      <c r="M37" s="94"/>
      <c r="N37" s="165"/>
      <c r="O37" s="95"/>
      <c r="P37" s="106"/>
      <c r="Q37" s="109"/>
      <c r="R37" s="109"/>
      <c r="S37" s="108"/>
      <c r="T37" s="84"/>
    </row>
    <row r="38" spans="1:20" ht="12.75">
      <c r="A38" s="41" t="s">
        <v>93</v>
      </c>
      <c r="B38" s="300"/>
      <c r="C38" s="301"/>
      <c r="D38" s="41"/>
      <c r="E38" s="41"/>
      <c r="F38" s="41"/>
      <c r="G38" s="94"/>
      <c r="H38" s="94"/>
      <c r="I38" s="94"/>
      <c r="J38" s="94"/>
      <c r="K38" s="94"/>
      <c r="L38" s="94"/>
      <c r="M38" s="94"/>
      <c r="N38" s="165"/>
      <c r="O38" s="95"/>
      <c r="P38" s="106"/>
      <c r="Q38" s="109"/>
      <c r="R38" s="109"/>
      <c r="S38" s="108"/>
      <c r="T38" s="84"/>
    </row>
    <row r="39" spans="1:20" ht="12.75">
      <c r="A39" s="195" t="s">
        <v>155</v>
      </c>
      <c r="B39" s="298">
        <v>2</v>
      </c>
      <c r="C39" s="289">
        <v>32</v>
      </c>
      <c r="D39" s="94">
        <v>59</v>
      </c>
      <c r="E39" s="94">
        <v>81</v>
      </c>
      <c r="F39" s="94">
        <v>85</v>
      </c>
      <c r="G39" s="94">
        <v>80</v>
      </c>
      <c r="H39" s="94">
        <v>90</v>
      </c>
      <c r="I39" s="94">
        <v>98</v>
      </c>
      <c r="J39" s="94">
        <v>77</v>
      </c>
      <c r="K39" s="94">
        <v>137</v>
      </c>
      <c r="L39" s="94">
        <v>174</v>
      </c>
      <c r="M39" s="94">
        <v>148</v>
      </c>
      <c r="N39" s="165">
        <v>140</v>
      </c>
      <c r="O39" s="89">
        <v>79</v>
      </c>
      <c r="P39" s="107">
        <v>0.030478512648582746</v>
      </c>
      <c r="Q39" s="109">
        <v>1.3202497769848351</v>
      </c>
      <c r="R39" s="109">
        <v>1.2065845040075842</v>
      </c>
      <c r="S39" s="108">
        <v>0.6694915254237288</v>
      </c>
      <c r="T39" s="84"/>
    </row>
    <row r="40" spans="1:20" ht="12.75">
      <c r="A40" s="195" t="s">
        <v>156</v>
      </c>
      <c r="B40" s="296">
        <v>3658</v>
      </c>
      <c r="C40" s="289">
        <v>632</v>
      </c>
      <c r="D40" s="94">
        <v>149</v>
      </c>
      <c r="E40" s="94">
        <v>228</v>
      </c>
      <c r="F40" s="94">
        <v>179</v>
      </c>
      <c r="G40" s="94">
        <v>194</v>
      </c>
      <c r="H40" s="94">
        <v>185</v>
      </c>
      <c r="I40" s="94">
        <v>205</v>
      </c>
      <c r="J40" s="94">
        <v>197</v>
      </c>
      <c r="K40" s="94">
        <v>222</v>
      </c>
      <c r="L40" s="94">
        <v>199</v>
      </c>
      <c r="M40" s="94">
        <v>145</v>
      </c>
      <c r="N40" s="165">
        <v>168</v>
      </c>
      <c r="O40" s="95">
        <v>179</v>
      </c>
      <c r="P40" s="403">
        <v>55.745199634257844</v>
      </c>
      <c r="Q40" s="109">
        <v>1.2934879571810882</v>
      </c>
      <c r="R40" s="109">
        <v>1.447901404809101</v>
      </c>
      <c r="S40" s="108">
        <v>1.5169491525423728</v>
      </c>
      <c r="T40" s="84"/>
    </row>
    <row r="41" spans="1:20" ht="12.75">
      <c r="A41" s="41" t="s">
        <v>3</v>
      </c>
      <c r="B41" s="309">
        <v>6562</v>
      </c>
      <c r="C41" s="310">
        <v>7131</v>
      </c>
      <c r="D41" s="99">
        <v>6996</v>
      </c>
      <c r="E41" s="99">
        <v>7414</v>
      </c>
      <c r="F41" s="99">
        <v>7752</v>
      </c>
      <c r="G41" s="99">
        <v>8343</v>
      </c>
      <c r="H41" s="99">
        <v>8220</v>
      </c>
      <c r="I41" s="99">
        <v>9169</v>
      </c>
      <c r="J41" s="99">
        <v>9944</v>
      </c>
      <c r="K41" s="99">
        <v>10996</v>
      </c>
      <c r="L41" s="99">
        <v>11233</v>
      </c>
      <c r="M41" s="99">
        <v>11210</v>
      </c>
      <c r="N41" s="100">
        <v>11603</v>
      </c>
      <c r="O41" s="100">
        <v>11800</v>
      </c>
      <c r="P41" s="112">
        <v>100</v>
      </c>
      <c r="Q41" s="311">
        <v>100</v>
      </c>
      <c r="R41" s="311">
        <v>100</v>
      </c>
      <c r="S41" s="102">
        <v>100</v>
      </c>
      <c r="T41" s="84"/>
    </row>
    <row r="42" spans="1:20" ht="12.75">
      <c r="A42" s="41"/>
      <c r="B42" s="312"/>
      <c r="C42" s="312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5"/>
      <c r="O42" s="95"/>
      <c r="P42" s="299"/>
      <c r="Q42" s="263"/>
      <c r="R42" s="263"/>
      <c r="S42" s="84"/>
      <c r="T42" s="84"/>
    </row>
    <row r="43" spans="1:20" ht="12.75">
      <c r="A43" s="197" t="s">
        <v>67</v>
      </c>
      <c r="B43" s="197" t="s">
        <v>157</v>
      </c>
      <c r="C43" s="313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ht="12.75">
      <c r="A44" s="197" t="s">
        <v>54</v>
      </c>
      <c r="B44" s="197" t="s">
        <v>158</v>
      </c>
      <c r="C44" s="31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ht="12.75">
      <c r="A45" s="197" t="s">
        <v>55</v>
      </c>
      <c r="B45" s="197" t="s">
        <v>206</v>
      </c>
      <c r="C45" s="31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ht="12.75">
      <c r="A46" s="197" t="s">
        <v>2</v>
      </c>
      <c r="B46" s="123"/>
      <c r="C46" s="31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" ht="13.5">
      <c r="A47" s="49"/>
      <c r="B47" s="49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37"/>
  <dimension ref="A1:L46"/>
  <sheetViews>
    <sheetView zoomScale="75" zoomScaleNormal="75" workbookViewId="0" topLeftCell="A10">
      <selection activeCell="A53" sqref="A53"/>
    </sheetView>
  </sheetViews>
  <sheetFormatPr defaultColWidth="9.140625" defaultRowHeight="12.75"/>
  <cols>
    <col min="1" max="1" width="69.28125" style="0" bestFit="1" customWidth="1"/>
    <col min="2" max="2" width="20.421875" style="0" customWidth="1"/>
    <col min="3" max="3" width="20.140625" style="0" bestFit="1" customWidth="1"/>
    <col min="4" max="4" width="23.421875" style="0" bestFit="1" customWidth="1"/>
    <col min="5" max="5" width="10.421875" style="0" customWidth="1"/>
    <col min="6" max="6" width="16.140625" style="0" bestFit="1" customWidth="1"/>
    <col min="7" max="7" width="27.140625" style="0" bestFit="1" customWidth="1"/>
    <col min="8" max="8" width="9.00390625" style="0" bestFit="1" customWidth="1"/>
    <col min="9" max="9" width="19.7109375" style="0" bestFit="1" customWidth="1"/>
    <col min="10" max="10" width="14.140625" style="0" customWidth="1"/>
    <col min="11" max="11" width="17.421875" style="0" customWidth="1"/>
    <col min="12" max="12" width="16.7109375" style="0" bestFit="1" customWidth="1"/>
  </cols>
  <sheetData>
    <row r="1" spans="1:11" ht="12.75">
      <c r="A1" s="87" t="s">
        <v>314</v>
      </c>
      <c r="B1" s="87" t="s">
        <v>202</v>
      </c>
      <c r="C1" s="87"/>
      <c r="D1" s="87"/>
      <c r="E1" s="87"/>
      <c r="F1" s="87"/>
      <c r="G1" s="87"/>
      <c r="H1" s="87"/>
      <c r="I1" s="87"/>
      <c r="J1" s="87"/>
      <c r="K1" s="84"/>
    </row>
    <row r="2" spans="1:11" ht="12.75">
      <c r="A2" s="86"/>
      <c r="B2" s="87"/>
      <c r="C2" s="87"/>
      <c r="D2" s="87"/>
      <c r="E2" s="114"/>
      <c r="F2" s="87"/>
      <c r="G2" s="87"/>
      <c r="H2" s="87"/>
      <c r="I2" s="87"/>
      <c r="J2" s="87"/>
      <c r="K2" s="84"/>
    </row>
    <row r="3" spans="1:12" ht="12.75">
      <c r="A3" s="41"/>
      <c r="B3" s="315"/>
      <c r="C3" s="316" t="s">
        <v>18</v>
      </c>
      <c r="D3" s="316"/>
      <c r="E3" s="54"/>
      <c r="F3" s="316" t="s">
        <v>43</v>
      </c>
      <c r="G3" s="316" t="s">
        <v>47</v>
      </c>
      <c r="H3" s="316" t="s">
        <v>48</v>
      </c>
      <c r="I3" s="316" t="s">
        <v>200</v>
      </c>
      <c r="J3" s="317" t="s">
        <v>97</v>
      </c>
      <c r="K3" s="97"/>
      <c r="L3" t="s">
        <v>16</v>
      </c>
    </row>
    <row r="4" spans="1:11" ht="12.75">
      <c r="A4" s="41"/>
      <c r="B4" s="318" t="s">
        <v>98</v>
      </c>
      <c r="C4" s="104" t="s">
        <v>99</v>
      </c>
      <c r="D4" s="57" t="s">
        <v>218</v>
      </c>
      <c r="E4" s="104" t="s">
        <v>159</v>
      </c>
      <c r="F4" s="104"/>
      <c r="G4" s="104"/>
      <c r="H4" s="104"/>
      <c r="I4" s="104"/>
      <c r="J4" s="286"/>
      <c r="K4" s="97"/>
    </row>
    <row r="5" spans="1:11" ht="12.75">
      <c r="A5" s="41" t="s">
        <v>100</v>
      </c>
      <c r="B5" s="364"/>
      <c r="C5" s="365"/>
      <c r="D5" s="365"/>
      <c r="E5" s="319"/>
      <c r="F5" s="321"/>
      <c r="G5" s="319"/>
      <c r="H5" s="319"/>
      <c r="I5" s="319"/>
      <c r="J5" s="320"/>
      <c r="K5" s="84"/>
    </row>
    <row r="6" spans="1:11" ht="12.75">
      <c r="A6" s="195" t="s">
        <v>59</v>
      </c>
      <c r="B6" s="181">
        <v>1643</v>
      </c>
      <c r="C6" s="236">
        <v>2164</v>
      </c>
      <c r="D6" s="236">
        <v>2132</v>
      </c>
      <c r="E6" s="53">
        <v>122</v>
      </c>
      <c r="F6" s="373">
        <v>108</v>
      </c>
      <c r="G6" s="373">
        <v>53</v>
      </c>
      <c r="H6" s="373">
        <v>85</v>
      </c>
      <c r="I6" s="373">
        <v>101</v>
      </c>
      <c r="J6" s="378">
        <v>5</v>
      </c>
      <c r="K6" s="84"/>
    </row>
    <row r="7" spans="1:11" ht="12.75">
      <c r="A7" s="195" t="s">
        <v>88</v>
      </c>
      <c r="B7" s="370"/>
      <c r="C7" s="366"/>
      <c r="D7" s="366"/>
      <c r="E7" s="366"/>
      <c r="F7" s="373"/>
      <c r="G7" s="374"/>
      <c r="H7" s="374"/>
      <c r="I7" s="374"/>
      <c r="J7" s="378"/>
      <c r="K7" s="84"/>
    </row>
    <row r="8" spans="1:11" ht="12.75">
      <c r="A8" s="269" t="s">
        <v>139</v>
      </c>
      <c r="B8" s="164">
        <v>101</v>
      </c>
      <c r="C8" s="236">
        <v>144</v>
      </c>
      <c r="D8" s="236">
        <v>72</v>
      </c>
      <c r="E8" s="53">
        <v>6</v>
      </c>
      <c r="F8" s="373">
        <v>1</v>
      </c>
      <c r="G8" s="374" t="s">
        <v>85</v>
      </c>
      <c r="H8" s="373">
        <v>4</v>
      </c>
      <c r="I8" s="373">
        <v>11</v>
      </c>
      <c r="J8" s="378" t="s">
        <v>85</v>
      </c>
      <c r="K8" s="84"/>
    </row>
    <row r="9" spans="1:11" ht="12.75">
      <c r="A9" s="269" t="s">
        <v>140</v>
      </c>
      <c r="B9" s="164">
        <v>212</v>
      </c>
      <c r="C9" s="236">
        <v>136</v>
      </c>
      <c r="D9" s="236">
        <v>53</v>
      </c>
      <c r="E9" s="53">
        <v>0</v>
      </c>
      <c r="F9" s="374" t="s">
        <v>85</v>
      </c>
      <c r="G9" s="374" t="s">
        <v>85</v>
      </c>
      <c r="H9" s="373">
        <v>13</v>
      </c>
      <c r="I9" s="373">
        <v>2</v>
      </c>
      <c r="J9" s="378" t="s">
        <v>85</v>
      </c>
      <c r="K9" s="84"/>
    </row>
    <row r="10" spans="1:11" ht="12.75">
      <c r="A10" s="269" t="s">
        <v>141</v>
      </c>
      <c r="B10" s="164">
        <v>72</v>
      </c>
      <c r="C10" s="236">
        <v>118</v>
      </c>
      <c r="D10" s="236">
        <v>11</v>
      </c>
      <c r="E10" s="53">
        <v>3</v>
      </c>
      <c r="F10" s="374">
        <v>1</v>
      </c>
      <c r="G10" s="374" t="s">
        <v>85</v>
      </c>
      <c r="H10" s="373">
        <v>5</v>
      </c>
      <c r="I10" s="373">
        <v>2</v>
      </c>
      <c r="J10" s="378" t="s">
        <v>85</v>
      </c>
      <c r="K10" s="84"/>
    </row>
    <row r="11" spans="1:11" ht="12.75">
      <c r="A11" s="195" t="s">
        <v>101</v>
      </c>
      <c r="B11" s="164">
        <v>14</v>
      </c>
      <c r="C11" s="236">
        <v>21</v>
      </c>
      <c r="D11" s="236">
        <v>3</v>
      </c>
      <c r="E11" s="53">
        <v>0</v>
      </c>
      <c r="F11" s="374" t="s">
        <v>85</v>
      </c>
      <c r="G11" s="374" t="s">
        <v>85</v>
      </c>
      <c r="H11" s="373">
        <v>3</v>
      </c>
      <c r="I11" s="373">
        <v>1</v>
      </c>
      <c r="J11" s="378">
        <v>1</v>
      </c>
      <c r="K11" s="84"/>
    </row>
    <row r="12" spans="1:11" ht="12.75">
      <c r="A12" s="195" t="s">
        <v>87</v>
      </c>
      <c r="B12" s="164">
        <v>50</v>
      </c>
      <c r="C12" s="236">
        <v>153</v>
      </c>
      <c r="D12" s="236">
        <v>99</v>
      </c>
      <c r="E12" s="53">
        <v>48</v>
      </c>
      <c r="F12" s="375">
        <v>52</v>
      </c>
      <c r="G12" s="373">
        <v>49</v>
      </c>
      <c r="H12" s="373">
        <v>17</v>
      </c>
      <c r="I12" s="373">
        <v>17</v>
      </c>
      <c r="J12" s="378">
        <v>4</v>
      </c>
      <c r="K12" s="84"/>
    </row>
    <row r="13" spans="1:11" ht="12.75">
      <c r="A13" s="195" t="s">
        <v>142</v>
      </c>
      <c r="B13" s="164">
        <v>23</v>
      </c>
      <c r="C13" s="236">
        <v>3</v>
      </c>
      <c r="D13" s="236">
        <v>1</v>
      </c>
      <c r="E13" s="53">
        <v>0</v>
      </c>
      <c r="F13" s="374" t="s">
        <v>85</v>
      </c>
      <c r="G13" s="374" t="s">
        <v>85</v>
      </c>
      <c r="H13" s="374">
        <v>1</v>
      </c>
      <c r="I13" s="374">
        <v>1</v>
      </c>
      <c r="J13" s="378" t="s">
        <v>85</v>
      </c>
      <c r="K13" s="84"/>
    </row>
    <row r="14" spans="1:11" ht="12.75">
      <c r="A14" s="195" t="s">
        <v>160</v>
      </c>
      <c r="B14" s="164">
        <v>2</v>
      </c>
      <c r="C14" s="236">
        <v>5</v>
      </c>
      <c r="D14" s="236">
        <v>7</v>
      </c>
      <c r="E14" s="53">
        <v>1</v>
      </c>
      <c r="F14" s="374" t="s">
        <v>85</v>
      </c>
      <c r="G14" s="374" t="s">
        <v>85</v>
      </c>
      <c r="H14" s="374" t="s">
        <v>85</v>
      </c>
      <c r="I14" s="374" t="s">
        <v>85</v>
      </c>
      <c r="J14" s="378">
        <v>1</v>
      </c>
      <c r="K14" s="84"/>
    </row>
    <row r="15" spans="1:11" ht="12.75">
      <c r="A15" s="41"/>
      <c r="B15" s="370"/>
      <c r="C15" s="366"/>
      <c r="D15" s="366"/>
      <c r="E15" s="366"/>
      <c r="F15" s="373"/>
      <c r="G15" s="374"/>
      <c r="H15" s="374"/>
      <c r="I15" s="374"/>
      <c r="J15" s="378"/>
      <c r="K15" s="84"/>
    </row>
    <row r="16" spans="1:11" ht="12.75">
      <c r="A16" s="41" t="s">
        <v>89</v>
      </c>
      <c r="B16" s="370"/>
      <c r="C16" s="366"/>
      <c r="D16" s="366"/>
      <c r="E16" s="366"/>
      <c r="F16" s="373"/>
      <c r="G16" s="373"/>
      <c r="H16" s="374"/>
      <c r="I16" s="374"/>
      <c r="J16" s="378"/>
      <c r="K16" s="84"/>
    </row>
    <row r="17" spans="1:11" ht="12.75">
      <c r="A17" s="195" t="s">
        <v>144</v>
      </c>
      <c r="B17" s="370">
        <v>381</v>
      </c>
      <c r="C17" s="367">
        <v>392</v>
      </c>
      <c r="D17" s="367">
        <v>261</v>
      </c>
      <c r="E17" s="366">
        <v>12</v>
      </c>
      <c r="F17" s="373">
        <v>5</v>
      </c>
      <c r="G17" s="374" t="s">
        <v>85</v>
      </c>
      <c r="H17" s="374">
        <v>26</v>
      </c>
      <c r="I17" s="374">
        <v>13</v>
      </c>
      <c r="J17" s="378">
        <v>1</v>
      </c>
      <c r="K17" s="84"/>
    </row>
    <row r="18" spans="1:11" ht="12.75">
      <c r="A18" s="195" t="s">
        <v>58</v>
      </c>
      <c r="B18" s="164"/>
      <c r="C18" s="236"/>
      <c r="D18" s="236"/>
      <c r="E18" s="53"/>
      <c r="F18" s="375"/>
      <c r="G18" s="373"/>
      <c r="H18" s="374"/>
      <c r="I18" s="374"/>
      <c r="J18" s="378"/>
      <c r="K18" s="84"/>
    </row>
    <row r="19" spans="1:11" ht="12.75">
      <c r="A19" s="269" t="s">
        <v>145</v>
      </c>
      <c r="B19" s="164">
        <v>255</v>
      </c>
      <c r="C19" s="236">
        <v>316</v>
      </c>
      <c r="D19" s="236">
        <v>208</v>
      </c>
      <c r="E19" s="53">
        <v>10</v>
      </c>
      <c r="F19" s="375">
        <v>5</v>
      </c>
      <c r="G19" s="374" t="s">
        <v>85</v>
      </c>
      <c r="H19" s="374">
        <v>22</v>
      </c>
      <c r="I19" s="374">
        <v>11</v>
      </c>
      <c r="J19" s="378">
        <v>1</v>
      </c>
      <c r="K19" s="84"/>
    </row>
    <row r="20" spans="1:11" ht="12.75">
      <c r="A20" s="195" t="s">
        <v>146</v>
      </c>
      <c r="B20" s="164">
        <v>14</v>
      </c>
      <c r="C20" s="236">
        <v>5</v>
      </c>
      <c r="D20" s="236">
        <v>6</v>
      </c>
      <c r="E20" s="53">
        <v>1</v>
      </c>
      <c r="F20" s="374" t="s">
        <v>85</v>
      </c>
      <c r="G20" s="374" t="s">
        <v>85</v>
      </c>
      <c r="H20" s="373">
        <v>4</v>
      </c>
      <c r="I20" s="374" t="s">
        <v>85</v>
      </c>
      <c r="J20" s="378" t="s">
        <v>85</v>
      </c>
      <c r="K20" s="84"/>
    </row>
    <row r="21" spans="1:11" ht="12.75">
      <c r="A21" s="195" t="s">
        <v>147</v>
      </c>
      <c r="B21" s="164">
        <v>9</v>
      </c>
      <c r="C21" s="236">
        <v>17</v>
      </c>
      <c r="D21" s="236">
        <v>10</v>
      </c>
      <c r="E21" s="53">
        <v>5</v>
      </c>
      <c r="F21" s="375">
        <v>16</v>
      </c>
      <c r="G21" s="374">
        <v>3</v>
      </c>
      <c r="H21" s="373">
        <v>4</v>
      </c>
      <c r="I21" s="374" t="s">
        <v>85</v>
      </c>
      <c r="J21" s="378" t="s">
        <v>85</v>
      </c>
      <c r="K21" s="84"/>
    </row>
    <row r="22" spans="1:11" ht="11.25" customHeight="1">
      <c r="A22" s="195" t="s">
        <v>90</v>
      </c>
      <c r="B22" s="164">
        <v>4</v>
      </c>
      <c r="C22" s="236">
        <v>8</v>
      </c>
      <c r="D22" s="236">
        <v>4</v>
      </c>
      <c r="E22" s="53">
        <v>1</v>
      </c>
      <c r="F22" s="375">
        <v>2</v>
      </c>
      <c r="G22" s="374">
        <v>2</v>
      </c>
      <c r="H22" s="374" t="s">
        <v>85</v>
      </c>
      <c r="I22" s="374" t="s">
        <v>85</v>
      </c>
      <c r="J22" s="378">
        <v>1</v>
      </c>
      <c r="K22" s="84"/>
    </row>
    <row r="23" spans="1:11" ht="12.75">
      <c r="A23" s="41"/>
      <c r="B23" s="370"/>
      <c r="C23" s="366"/>
      <c r="D23" s="366"/>
      <c r="E23" s="366"/>
      <c r="F23" s="373"/>
      <c r="G23" s="374"/>
      <c r="H23" s="374"/>
      <c r="I23" s="373"/>
      <c r="J23" s="378"/>
      <c r="K23" s="84"/>
    </row>
    <row r="24" spans="1:11" ht="12.75">
      <c r="A24" s="41" t="s">
        <v>148</v>
      </c>
      <c r="B24" s="370"/>
      <c r="C24" s="366"/>
      <c r="D24" s="366"/>
      <c r="E24" s="366"/>
      <c r="F24" s="373"/>
      <c r="G24" s="374"/>
      <c r="H24" s="374"/>
      <c r="I24" s="374"/>
      <c r="J24" s="378"/>
      <c r="K24" s="84"/>
    </row>
    <row r="25" spans="1:11" ht="12.75">
      <c r="A25" s="195" t="s">
        <v>149</v>
      </c>
      <c r="B25" s="164">
        <v>273</v>
      </c>
      <c r="C25" s="236">
        <v>391</v>
      </c>
      <c r="D25" s="236">
        <v>502</v>
      </c>
      <c r="E25" s="53">
        <v>10</v>
      </c>
      <c r="F25" s="375">
        <v>39</v>
      </c>
      <c r="G25" s="373">
        <v>2</v>
      </c>
      <c r="H25" s="373">
        <v>12</v>
      </c>
      <c r="I25" s="373">
        <v>22</v>
      </c>
      <c r="J25" s="378">
        <v>2</v>
      </c>
      <c r="K25" s="84"/>
    </row>
    <row r="26" spans="1:11" ht="12.75">
      <c r="A26" s="195" t="s">
        <v>91</v>
      </c>
      <c r="B26" s="164">
        <v>6</v>
      </c>
      <c r="C26" s="236">
        <v>3</v>
      </c>
      <c r="D26" s="236">
        <v>8</v>
      </c>
      <c r="E26" s="53">
        <v>1</v>
      </c>
      <c r="F26" s="375">
        <v>29</v>
      </c>
      <c r="G26" s="374">
        <v>1</v>
      </c>
      <c r="H26" s="373">
        <v>3</v>
      </c>
      <c r="I26" s="373">
        <v>2</v>
      </c>
      <c r="J26" s="378">
        <v>1</v>
      </c>
      <c r="K26" s="84"/>
    </row>
    <row r="27" spans="1:11" ht="12.75">
      <c r="A27" s="195" t="s">
        <v>150</v>
      </c>
      <c r="B27" s="164">
        <v>14</v>
      </c>
      <c r="C27" s="236">
        <v>6</v>
      </c>
      <c r="D27" s="236">
        <v>4</v>
      </c>
      <c r="E27" s="53">
        <v>2</v>
      </c>
      <c r="F27" s="374" t="s">
        <v>85</v>
      </c>
      <c r="G27" s="374" t="s">
        <v>85</v>
      </c>
      <c r="H27" s="373">
        <v>2</v>
      </c>
      <c r="I27" s="373">
        <v>1</v>
      </c>
      <c r="J27" s="378" t="s">
        <v>85</v>
      </c>
      <c r="K27" s="84"/>
    </row>
    <row r="28" spans="1:11" ht="12.75">
      <c r="A28" s="195" t="s">
        <v>151</v>
      </c>
      <c r="B28" s="370">
        <v>171</v>
      </c>
      <c r="C28" s="366">
        <v>164</v>
      </c>
      <c r="D28" s="366">
        <v>65</v>
      </c>
      <c r="E28" s="366">
        <v>6</v>
      </c>
      <c r="F28" s="375">
        <v>2</v>
      </c>
      <c r="G28" s="374" t="s">
        <v>85</v>
      </c>
      <c r="H28" s="373">
        <v>19</v>
      </c>
      <c r="I28" s="374">
        <v>7</v>
      </c>
      <c r="J28" s="378" t="s">
        <v>85</v>
      </c>
      <c r="K28" s="84"/>
    </row>
    <row r="29" spans="1:11" ht="12.75">
      <c r="A29" s="195" t="s">
        <v>58</v>
      </c>
      <c r="B29" s="371"/>
      <c r="C29" s="368"/>
      <c r="D29" s="368"/>
      <c r="E29" s="404"/>
      <c r="F29" s="375"/>
      <c r="G29" s="373"/>
      <c r="H29" s="373"/>
      <c r="I29" s="374"/>
      <c r="J29" s="378"/>
      <c r="K29" s="84"/>
    </row>
    <row r="30" spans="1:11" ht="12.75">
      <c r="A30" s="269" t="s">
        <v>152</v>
      </c>
      <c r="B30" s="164">
        <v>151</v>
      </c>
      <c r="C30" s="236">
        <v>138</v>
      </c>
      <c r="D30" s="236">
        <v>51</v>
      </c>
      <c r="E30" s="53">
        <v>5</v>
      </c>
      <c r="F30" s="375">
        <v>2</v>
      </c>
      <c r="G30" s="374" t="s">
        <v>85</v>
      </c>
      <c r="H30" s="374">
        <v>4</v>
      </c>
      <c r="I30" s="374">
        <v>1</v>
      </c>
      <c r="J30" s="378" t="s">
        <v>85</v>
      </c>
      <c r="K30" s="84"/>
    </row>
    <row r="31" spans="1:11" ht="12.75">
      <c r="A31" s="195"/>
      <c r="B31" s="370"/>
      <c r="C31" s="366"/>
      <c r="D31" s="366"/>
      <c r="E31" s="366"/>
      <c r="F31" s="373"/>
      <c r="G31" s="374"/>
      <c r="H31" s="374"/>
      <c r="I31" s="374"/>
      <c r="J31" s="378"/>
      <c r="K31" s="84"/>
    </row>
    <row r="32" spans="1:11" ht="12.75">
      <c r="A32" s="41" t="s">
        <v>153</v>
      </c>
      <c r="B32" s="370"/>
      <c r="C32" s="366"/>
      <c r="D32" s="366"/>
      <c r="E32" s="366"/>
      <c r="F32" s="373"/>
      <c r="G32" s="374"/>
      <c r="H32" s="374"/>
      <c r="I32" s="374"/>
      <c r="J32" s="378"/>
      <c r="K32" s="84"/>
    </row>
    <row r="33" spans="1:11" ht="12.75">
      <c r="A33" s="195" t="s">
        <v>154</v>
      </c>
      <c r="B33" s="370">
        <v>223</v>
      </c>
      <c r="C33" s="366">
        <f>86+135</f>
        <v>221</v>
      </c>
      <c r="D33" s="366">
        <v>125</v>
      </c>
      <c r="E33" s="366">
        <v>2</v>
      </c>
      <c r="F33" s="373">
        <v>2</v>
      </c>
      <c r="G33" s="374" t="s">
        <v>85</v>
      </c>
      <c r="H33" s="374">
        <v>6</v>
      </c>
      <c r="I33" s="374">
        <v>5</v>
      </c>
      <c r="J33" s="378">
        <v>2</v>
      </c>
      <c r="K33" s="84"/>
    </row>
    <row r="34" spans="1:11" ht="12.75">
      <c r="A34" s="195" t="s">
        <v>58</v>
      </c>
      <c r="B34" s="164"/>
      <c r="C34" s="236"/>
      <c r="D34" s="236"/>
      <c r="E34" s="53"/>
      <c r="F34" s="375"/>
      <c r="G34" s="373"/>
      <c r="H34" s="373"/>
      <c r="I34" s="374"/>
      <c r="J34" s="378"/>
      <c r="K34" s="84"/>
    </row>
    <row r="35" spans="1:11" ht="12.75">
      <c r="A35" s="269" t="s">
        <v>152</v>
      </c>
      <c r="B35" s="164">
        <v>102</v>
      </c>
      <c r="C35" s="236">
        <v>156</v>
      </c>
      <c r="D35" s="236">
        <v>103</v>
      </c>
      <c r="E35" s="53">
        <v>2</v>
      </c>
      <c r="F35" s="375">
        <v>2</v>
      </c>
      <c r="G35" s="374" t="s">
        <v>85</v>
      </c>
      <c r="H35" s="373">
        <v>4</v>
      </c>
      <c r="I35" s="374">
        <v>4</v>
      </c>
      <c r="J35" s="378">
        <v>1</v>
      </c>
      <c r="K35" s="84"/>
    </row>
    <row r="36" spans="1:11" ht="12.75" customHeight="1">
      <c r="A36" s="195" t="s">
        <v>92</v>
      </c>
      <c r="B36" s="164">
        <v>3</v>
      </c>
      <c r="C36" s="236">
        <v>10</v>
      </c>
      <c r="D36" s="236">
        <v>6</v>
      </c>
      <c r="E36" s="53">
        <v>0</v>
      </c>
      <c r="F36" s="375">
        <v>3</v>
      </c>
      <c r="G36" s="374" t="s">
        <v>85</v>
      </c>
      <c r="H36" s="374" t="s">
        <v>85</v>
      </c>
      <c r="I36" s="374" t="s">
        <v>85</v>
      </c>
      <c r="J36" s="378" t="s">
        <v>85</v>
      </c>
      <c r="K36" s="84"/>
    </row>
    <row r="37" spans="1:11" ht="12.75">
      <c r="A37" s="308"/>
      <c r="B37" s="370"/>
      <c r="C37" s="366"/>
      <c r="D37" s="366"/>
      <c r="E37" s="366"/>
      <c r="F37" s="373"/>
      <c r="G37" s="374"/>
      <c r="H37" s="374"/>
      <c r="I37" s="374"/>
      <c r="J37" s="378"/>
      <c r="K37" s="84"/>
    </row>
    <row r="38" spans="1:11" ht="12.75">
      <c r="A38" s="41" t="s">
        <v>93</v>
      </c>
      <c r="B38" s="370"/>
      <c r="C38" s="366"/>
      <c r="D38" s="366"/>
      <c r="E38" s="366"/>
      <c r="F38" s="373"/>
      <c r="G38" s="374"/>
      <c r="H38" s="374"/>
      <c r="I38" s="374"/>
      <c r="J38" s="378"/>
      <c r="K38" s="84"/>
    </row>
    <row r="39" spans="1:11" ht="12.75">
      <c r="A39" s="195" t="s">
        <v>155</v>
      </c>
      <c r="B39" s="164">
        <v>52</v>
      </c>
      <c r="C39" s="236">
        <v>12</v>
      </c>
      <c r="D39" s="236">
        <v>11</v>
      </c>
      <c r="E39" s="53">
        <v>1</v>
      </c>
      <c r="F39" s="374" t="s">
        <v>85</v>
      </c>
      <c r="G39" s="374" t="s">
        <v>85</v>
      </c>
      <c r="H39" s="374">
        <v>1</v>
      </c>
      <c r="I39" s="374">
        <v>2</v>
      </c>
      <c r="J39" s="378" t="s">
        <v>85</v>
      </c>
      <c r="K39" s="84"/>
    </row>
    <row r="40" spans="1:11" ht="12.75">
      <c r="A40" s="195" t="s">
        <v>94</v>
      </c>
      <c r="B40" s="164">
        <v>80</v>
      </c>
      <c r="C40" s="236">
        <v>30</v>
      </c>
      <c r="D40" s="236">
        <v>46</v>
      </c>
      <c r="E40" s="53">
        <v>8</v>
      </c>
      <c r="F40" s="375">
        <v>6</v>
      </c>
      <c r="G40" s="373">
        <v>1</v>
      </c>
      <c r="H40" s="374">
        <v>1</v>
      </c>
      <c r="I40" s="373">
        <v>2</v>
      </c>
      <c r="J40" s="378">
        <v>5</v>
      </c>
      <c r="K40" s="84"/>
    </row>
    <row r="41" spans="1:11" ht="12.75">
      <c r="A41" s="41" t="s">
        <v>3</v>
      </c>
      <c r="B41" s="372">
        <v>3347</v>
      </c>
      <c r="C41" s="369">
        <v>4003</v>
      </c>
      <c r="D41" s="369">
        <v>3426</v>
      </c>
      <c r="E41" s="369">
        <v>229</v>
      </c>
      <c r="F41" s="376">
        <v>266</v>
      </c>
      <c r="G41" s="377">
        <v>111</v>
      </c>
      <c r="H41" s="377">
        <v>206</v>
      </c>
      <c r="I41" s="377">
        <v>189</v>
      </c>
      <c r="J41" s="379">
        <v>23</v>
      </c>
      <c r="K41" s="84"/>
    </row>
    <row r="42" spans="1:11" ht="12.75">
      <c r="A42" s="41"/>
      <c r="B42" s="52"/>
      <c r="C42" s="52"/>
      <c r="D42" s="52"/>
      <c r="E42" s="52"/>
      <c r="F42" s="52"/>
      <c r="G42" s="52"/>
      <c r="H42" s="52"/>
      <c r="I42" s="52"/>
      <c r="J42" s="52"/>
      <c r="K42" s="84"/>
    </row>
    <row r="43" spans="1:11" ht="12.75">
      <c r="A43" s="83" t="s">
        <v>67</v>
      </c>
      <c r="B43" s="83" t="s">
        <v>56</v>
      </c>
      <c r="C43" s="84"/>
      <c r="D43" s="84"/>
      <c r="E43" s="84"/>
      <c r="F43" s="84"/>
      <c r="G43" s="84"/>
      <c r="H43" s="84"/>
      <c r="I43" s="84"/>
      <c r="J43" s="84"/>
      <c r="K43" s="84"/>
    </row>
    <row r="44" spans="1:11" ht="12.75">
      <c r="A44" s="83" t="s">
        <v>57</v>
      </c>
      <c r="B44" s="83" t="s">
        <v>157</v>
      </c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2.75">
      <c r="A45" s="83" t="s">
        <v>55</v>
      </c>
      <c r="B45" s="83" t="s">
        <v>158</v>
      </c>
      <c r="C45" s="84"/>
      <c r="D45" s="84"/>
      <c r="E45" s="84"/>
      <c r="F45" s="84"/>
      <c r="G45" s="84"/>
      <c r="H45" s="84"/>
      <c r="I45" s="84"/>
      <c r="J45" s="84"/>
      <c r="K45" s="84"/>
    </row>
    <row r="46" spans="1:11" ht="12.75">
      <c r="A46" s="83" t="s">
        <v>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</row>
  </sheetData>
  <printOptions/>
  <pageMargins left="0.36" right="0.4" top="1" bottom="1" header="0.5" footer="0.5"/>
  <pageSetup horizontalDpi="600" verticalDpi="600" orientation="landscape" paperSize="9" scale="55" r:id="rId1"/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38"/>
  <dimension ref="A1:U33"/>
  <sheetViews>
    <sheetView zoomScale="75" zoomScaleNormal="75" workbookViewId="0" topLeftCell="A1">
      <selection activeCell="D40" sqref="D40"/>
    </sheetView>
  </sheetViews>
  <sheetFormatPr defaultColWidth="9.140625" defaultRowHeight="12.75"/>
  <cols>
    <col min="1" max="1" width="45.140625" style="0" bestFit="1" customWidth="1"/>
    <col min="2" max="14" width="6.28125" style="0" customWidth="1"/>
    <col min="15" max="15" width="7.421875" style="0" customWidth="1"/>
    <col min="16" max="19" width="6.28125" style="0" customWidth="1"/>
    <col min="20" max="20" width="2.7109375" style="0" customWidth="1"/>
  </cols>
  <sheetData>
    <row r="1" spans="1:20" ht="12.75">
      <c r="A1" s="87" t="s">
        <v>315</v>
      </c>
      <c r="B1" s="87" t="s">
        <v>161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4"/>
      <c r="O1" s="84"/>
      <c r="P1" s="87"/>
      <c r="Q1" s="87"/>
      <c r="R1" s="84"/>
      <c r="S1" s="130"/>
      <c r="T1" s="130"/>
    </row>
    <row r="2" spans="1:20" ht="12.75">
      <c r="A2" s="322"/>
      <c r="B2" s="322"/>
      <c r="C2" s="322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30"/>
      <c r="O2" s="130"/>
      <c r="P2" s="157"/>
      <c r="Q2" s="157"/>
      <c r="R2" s="130"/>
      <c r="S2" s="153"/>
      <c r="T2" s="130"/>
    </row>
    <row r="3" spans="1:20" ht="12.75">
      <c r="A3" s="323"/>
      <c r="B3" s="324">
        <v>1995</v>
      </c>
      <c r="C3" s="325">
        <v>1996</v>
      </c>
      <c r="D3" s="325">
        <v>1997</v>
      </c>
      <c r="E3" s="325">
        <v>1998</v>
      </c>
      <c r="F3" s="325">
        <v>1999</v>
      </c>
      <c r="G3" s="325">
        <v>2000</v>
      </c>
      <c r="H3" s="325">
        <v>2001</v>
      </c>
      <c r="I3" s="325">
        <v>2002</v>
      </c>
      <c r="J3" s="325">
        <v>2003</v>
      </c>
      <c r="K3" s="325">
        <v>2004</v>
      </c>
      <c r="L3" s="325">
        <v>2005</v>
      </c>
      <c r="M3" s="325">
        <v>2006</v>
      </c>
      <c r="N3" s="326">
        <v>2007</v>
      </c>
      <c r="O3" s="326">
        <v>2008</v>
      </c>
      <c r="P3" s="326">
        <v>1995</v>
      </c>
      <c r="Q3" s="326">
        <v>2006</v>
      </c>
      <c r="R3" s="326">
        <v>2007</v>
      </c>
      <c r="S3" s="327">
        <v>2008</v>
      </c>
      <c r="T3" s="130"/>
    </row>
    <row r="4" spans="1:21" ht="12.75">
      <c r="A4" s="41"/>
      <c r="B4" s="328" t="s">
        <v>17</v>
      </c>
      <c r="C4" s="329"/>
      <c r="D4" s="329"/>
      <c r="E4" s="329"/>
      <c r="F4" s="329"/>
      <c r="G4" s="330"/>
      <c r="H4" s="329"/>
      <c r="I4" s="329"/>
      <c r="J4" s="329"/>
      <c r="K4" s="329"/>
      <c r="L4" s="329"/>
      <c r="M4" s="329"/>
      <c r="N4" s="331"/>
      <c r="O4" s="344"/>
      <c r="P4" s="405" t="s">
        <v>10</v>
      </c>
      <c r="Q4" s="331"/>
      <c r="R4" s="331"/>
      <c r="S4" s="332"/>
      <c r="T4" s="333"/>
      <c r="U4" s="10"/>
    </row>
    <row r="5" spans="1:20" ht="12.75">
      <c r="A5" s="323" t="s">
        <v>162</v>
      </c>
      <c r="B5" s="334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35"/>
      <c r="O5" s="157"/>
      <c r="P5" s="323"/>
      <c r="Q5" s="323"/>
      <c r="R5" s="335"/>
      <c r="S5" s="336"/>
      <c r="T5" s="130"/>
    </row>
    <row r="6" spans="1:20" ht="12.75">
      <c r="A6" s="337" t="s">
        <v>101</v>
      </c>
      <c r="B6" s="141">
        <v>563</v>
      </c>
      <c r="C6" s="338">
        <v>370</v>
      </c>
      <c r="D6" s="338">
        <v>284</v>
      </c>
      <c r="E6" s="338">
        <v>254</v>
      </c>
      <c r="F6" s="338">
        <v>265</v>
      </c>
      <c r="G6" s="338">
        <v>279</v>
      </c>
      <c r="H6" s="338">
        <v>241</v>
      </c>
      <c r="I6" s="338">
        <v>233</v>
      </c>
      <c r="J6" s="338">
        <v>217</v>
      </c>
      <c r="K6" s="338">
        <v>215</v>
      </c>
      <c r="L6" s="338">
        <v>197</v>
      </c>
      <c r="M6" s="338">
        <v>128</v>
      </c>
      <c r="N6" s="139">
        <f>39+42+48</f>
        <v>129</v>
      </c>
      <c r="O6" s="338">
        <v>114</v>
      </c>
      <c r="P6" s="406">
        <v>7.5247260090884796</v>
      </c>
      <c r="Q6" s="339">
        <v>0.7636320248180408</v>
      </c>
      <c r="R6" s="339">
        <v>0.7729179149191132</v>
      </c>
      <c r="S6" s="340">
        <v>0.6975036710719531</v>
      </c>
      <c r="T6" s="130"/>
    </row>
    <row r="7" spans="1:20" ht="12.75">
      <c r="A7" s="337" t="s">
        <v>87</v>
      </c>
      <c r="B7" s="141">
        <v>1528</v>
      </c>
      <c r="C7" s="338">
        <v>1231</v>
      </c>
      <c r="D7" s="338">
        <v>952</v>
      </c>
      <c r="E7" s="338">
        <v>855</v>
      </c>
      <c r="F7" s="338">
        <v>771</v>
      </c>
      <c r="G7" s="338">
        <v>763</v>
      </c>
      <c r="H7" s="338">
        <v>739</v>
      </c>
      <c r="I7" s="338">
        <v>663</v>
      </c>
      <c r="J7" s="338">
        <v>651</v>
      </c>
      <c r="K7" s="338">
        <v>708</v>
      </c>
      <c r="L7" s="338">
        <v>636</v>
      </c>
      <c r="M7" s="338">
        <v>519</v>
      </c>
      <c r="N7" s="139">
        <f>353+50+77</f>
        <v>480</v>
      </c>
      <c r="O7" s="338">
        <v>655</v>
      </c>
      <c r="P7" s="406">
        <v>20.422346966051858</v>
      </c>
      <c r="Q7" s="339">
        <v>3.0962892256293997</v>
      </c>
      <c r="R7" s="339">
        <v>2.8759736369083284</v>
      </c>
      <c r="S7" s="340">
        <v>4.007586882036221</v>
      </c>
      <c r="T7" s="130"/>
    </row>
    <row r="8" spans="1:20" ht="12.75">
      <c r="A8" s="337" t="s">
        <v>88</v>
      </c>
      <c r="B8" s="341">
        <v>417</v>
      </c>
      <c r="C8" s="338">
        <v>2814</v>
      </c>
      <c r="D8" s="338">
        <v>2988</v>
      </c>
      <c r="E8" s="338">
        <v>3405</v>
      </c>
      <c r="F8" s="338">
        <v>3778</v>
      </c>
      <c r="G8" s="338">
        <v>3970</v>
      </c>
      <c r="H8" s="338">
        <v>4194</v>
      </c>
      <c r="I8" s="338">
        <v>4742</v>
      </c>
      <c r="J8" s="338">
        <v>5242</v>
      </c>
      <c r="K8" s="338">
        <v>5902</v>
      </c>
      <c r="L8" s="338">
        <v>5516</v>
      </c>
      <c r="M8" s="338">
        <v>4552</v>
      </c>
      <c r="N8" s="139">
        <f>601+1235+2012</f>
        <v>3848</v>
      </c>
      <c r="O8" s="338">
        <v>3194</v>
      </c>
      <c r="P8" s="406">
        <v>5.5733761026463515</v>
      </c>
      <c r="Q8" s="339">
        <v>27.156663882591577</v>
      </c>
      <c r="R8" s="339">
        <v>23.0557219892151</v>
      </c>
      <c r="S8" s="340">
        <v>19.542339696524717</v>
      </c>
      <c r="T8" s="130"/>
    </row>
    <row r="9" spans="1:20" ht="12.75">
      <c r="A9" s="337" t="s">
        <v>163</v>
      </c>
      <c r="B9" s="341">
        <v>575</v>
      </c>
      <c r="C9" s="139">
        <v>2926</v>
      </c>
      <c r="D9" s="338">
        <v>3446</v>
      </c>
      <c r="E9" s="338">
        <v>3675</v>
      </c>
      <c r="F9" s="338">
        <v>4039</v>
      </c>
      <c r="G9" s="338">
        <v>4412</v>
      </c>
      <c r="H9" s="338">
        <v>4125</v>
      </c>
      <c r="I9" s="338">
        <v>4769</v>
      </c>
      <c r="J9" s="338">
        <v>5729</v>
      </c>
      <c r="K9" s="338">
        <v>6484</v>
      </c>
      <c r="L9" s="338">
        <v>7070</v>
      </c>
      <c r="M9" s="338">
        <v>7782</v>
      </c>
      <c r="N9" s="139">
        <v>8515</v>
      </c>
      <c r="O9" s="338">
        <v>8872</v>
      </c>
      <c r="P9" s="406">
        <v>7.685110932905641</v>
      </c>
      <c r="Q9" s="339">
        <v>46.42644075885932</v>
      </c>
      <c r="R9" s="339">
        <v>51.01857399640504</v>
      </c>
      <c r="S9" s="340">
        <v>54.28291727851199</v>
      </c>
      <c r="T9" s="130"/>
    </row>
    <row r="10" spans="1:20" ht="12.75">
      <c r="A10" s="337" t="s">
        <v>102</v>
      </c>
      <c r="B10" s="341">
        <v>69</v>
      </c>
      <c r="C10" s="139">
        <v>392</v>
      </c>
      <c r="D10" s="338">
        <v>580</v>
      </c>
      <c r="E10" s="338">
        <v>736</v>
      </c>
      <c r="F10" s="338">
        <v>825</v>
      </c>
      <c r="G10" s="338">
        <v>947</v>
      </c>
      <c r="H10" s="338">
        <v>1218</v>
      </c>
      <c r="I10" s="338">
        <v>1382</v>
      </c>
      <c r="J10" s="338">
        <v>1151</v>
      </c>
      <c r="K10" s="338">
        <v>1187</v>
      </c>
      <c r="L10" s="338">
        <v>963</v>
      </c>
      <c r="M10" s="338">
        <v>874</v>
      </c>
      <c r="N10" s="139">
        <v>688</v>
      </c>
      <c r="O10" s="342">
        <v>598</v>
      </c>
      <c r="P10" s="406">
        <v>0.9222133119486768</v>
      </c>
      <c r="Q10" s="339">
        <v>5.214174919460684</v>
      </c>
      <c r="R10" s="339">
        <v>4.122228879568604</v>
      </c>
      <c r="S10" s="340">
        <v>3.6588350465002444</v>
      </c>
      <c r="T10" s="130"/>
    </row>
    <row r="11" spans="1:20" ht="12.75">
      <c r="A11" s="323"/>
      <c r="B11" s="141"/>
      <c r="C11" s="338"/>
      <c r="D11" s="338"/>
      <c r="E11" s="338"/>
      <c r="F11" s="338"/>
      <c r="G11" s="338"/>
      <c r="H11" s="338"/>
      <c r="I11" s="338"/>
      <c r="J11" s="338"/>
      <c r="K11" s="338"/>
      <c r="L11" s="342"/>
      <c r="M11" s="342"/>
      <c r="N11" s="139"/>
      <c r="O11" s="338"/>
      <c r="P11" s="385"/>
      <c r="Q11" s="339"/>
      <c r="R11" s="339"/>
      <c r="S11" s="340"/>
      <c r="T11" s="130"/>
    </row>
    <row r="12" spans="1:20" ht="12.75">
      <c r="A12" s="41" t="s">
        <v>164</v>
      </c>
      <c r="B12" s="141"/>
      <c r="C12" s="338"/>
      <c r="D12" s="342"/>
      <c r="E12" s="342"/>
      <c r="F12" s="342"/>
      <c r="G12" s="338"/>
      <c r="H12" s="338"/>
      <c r="I12" s="338"/>
      <c r="J12" s="338"/>
      <c r="K12" s="338"/>
      <c r="L12" s="342"/>
      <c r="M12" s="342"/>
      <c r="N12" s="139"/>
      <c r="O12" s="338"/>
      <c r="P12" s="385"/>
      <c r="Q12" s="339"/>
      <c r="R12" s="339"/>
      <c r="S12" s="340"/>
      <c r="T12" s="130"/>
    </row>
    <row r="13" spans="1:20" ht="12.75">
      <c r="A13" s="337" t="s">
        <v>103</v>
      </c>
      <c r="B13" s="141">
        <v>14</v>
      </c>
      <c r="C13" s="338">
        <v>25</v>
      </c>
      <c r="D13" s="338">
        <v>21</v>
      </c>
      <c r="E13" s="338">
        <v>39</v>
      </c>
      <c r="F13" s="338">
        <v>33</v>
      </c>
      <c r="G13" s="338">
        <v>32</v>
      </c>
      <c r="H13" s="338">
        <v>37</v>
      </c>
      <c r="I13" s="338">
        <v>30</v>
      </c>
      <c r="J13" s="338">
        <v>43</v>
      </c>
      <c r="K13" s="338">
        <v>50</v>
      </c>
      <c r="L13" s="338">
        <v>45</v>
      </c>
      <c r="M13" s="338">
        <v>49</v>
      </c>
      <c r="N13" s="139">
        <f>17+9+45</f>
        <v>71</v>
      </c>
      <c r="O13" s="338">
        <v>91</v>
      </c>
      <c r="P13" s="406">
        <v>0.18711574445335472</v>
      </c>
      <c r="Q13" s="339">
        <v>0.2923278845006563</v>
      </c>
      <c r="R13" s="339">
        <v>0.4254044337926902</v>
      </c>
      <c r="S13" s="340">
        <v>0.556779246206559</v>
      </c>
      <c r="T13" s="130"/>
    </row>
    <row r="14" spans="1:20" ht="12.75">
      <c r="A14" s="337" t="s">
        <v>165</v>
      </c>
      <c r="B14" s="341">
        <v>92</v>
      </c>
      <c r="C14" s="139">
        <v>123</v>
      </c>
      <c r="D14" s="338">
        <v>134</v>
      </c>
      <c r="E14" s="338">
        <v>120</v>
      </c>
      <c r="F14" s="338">
        <v>156</v>
      </c>
      <c r="G14" s="338">
        <v>131</v>
      </c>
      <c r="H14" s="338">
        <v>152</v>
      </c>
      <c r="I14" s="338">
        <v>172</v>
      </c>
      <c r="J14" s="338">
        <v>163</v>
      </c>
      <c r="K14" s="342">
        <v>178</v>
      </c>
      <c r="L14" s="342">
        <v>163</v>
      </c>
      <c r="M14" s="338">
        <v>150</v>
      </c>
      <c r="N14" s="139">
        <v>146</v>
      </c>
      <c r="O14" s="338">
        <v>162</v>
      </c>
      <c r="P14" s="406">
        <v>1.2296177492649023</v>
      </c>
      <c r="Q14" s="339">
        <v>0.8948812790836416</v>
      </c>
      <c r="R14" s="339">
        <v>0.8747753145596165</v>
      </c>
      <c r="S14" s="340">
        <v>0.9911894273127754</v>
      </c>
      <c r="T14" s="130"/>
    </row>
    <row r="15" spans="1:20" ht="12.75">
      <c r="A15" s="323"/>
      <c r="B15" s="141"/>
      <c r="C15" s="338"/>
      <c r="D15" s="338"/>
      <c r="E15" s="338"/>
      <c r="F15" s="338"/>
      <c r="G15" s="338"/>
      <c r="H15" s="338"/>
      <c r="I15" s="338"/>
      <c r="J15" s="338"/>
      <c r="K15" s="338"/>
      <c r="L15" s="342"/>
      <c r="M15" s="342"/>
      <c r="N15" s="139"/>
      <c r="O15" s="338"/>
      <c r="P15" s="385"/>
      <c r="Q15" s="339"/>
      <c r="R15" s="339"/>
      <c r="S15" s="340"/>
      <c r="T15" s="130"/>
    </row>
    <row r="16" spans="1:20" ht="12.75">
      <c r="A16" s="41" t="s">
        <v>166</v>
      </c>
      <c r="B16" s="141"/>
      <c r="C16" s="338"/>
      <c r="D16" s="342"/>
      <c r="E16" s="342"/>
      <c r="F16" s="342"/>
      <c r="G16" s="338"/>
      <c r="H16" s="338"/>
      <c r="I16" s="338"/>
      <c r="J16" s="338"/>
      <c r="K16" s="338"/>
      <c r="L16" s="342"/>
      <c r="M16" s="342"/>
      <c r="N16" s="139"/>
      <c r="O16" s="338"/>
      <c r="P16" s="385"/>
      <c r="Q16" s="339"/>
      <c r="R16" s="339"/>
      <c r="S16" s="340"/>
      <c r="T16" s="130"/>
    </row>
    <row r="17" spans="1:20" ht="12.75">
      <c r="A17" s="337" t="s">
        <v>167</v>
      </c>
      <c r="B17" s="341">
        <v>124</v>
      </c>
      <c r="C17" s="139">
        <v>372</v>
      </c>
      <c r="D17" s="338">
        <v>517</v>
      </c>
      <c r="E17" s="338">
        <v>770</v>
      </c>
      <c r="F17" s="338">
        <v>1010</v>
      </c>
      <c r="G17" s="338">
        <v>1125</v>
      </c>
      <c r="H17" s="338">
        <v>1324</v>
      </c>
      <c r="I17" s="338">
        <v>1762</v>
      </c>
      <c r="J17" s="338">
        <v>2012</v>
      </c>
      <c r="K17" s="338">
        <v>2272</v>
      </c>
      <c r="L17" s="338">
        <v>2434</v>
      </c>
      <c r="M17" s="338">
        <v>2244</v>
      </c>
      <c r="N17" s="139">
        <v>2352</v>
      </c>
      <c r="O17" s="338">
        <v>2221</v>
      </c>
      <c r="P17" s="406">
        <v>1.6573108794439988</v>
      </c>
      <c r="Q17" s="339">
        <v>13.387423935091277</v>
      </c>
      <c r="R17" s="339">
        <v>14.092270820850809</v>
      </c>
      <c r="S17" s="340">
        <v>13.589084679393048</v>
      </c>
      <c r="T17" s="130"/>
    </row>
    <row r="18" spans="1:20" ht="12.75">
      <c r="A18" s="337" t="s">
        <v>104</v>
      </c>
      <c r="B18" s="341">
        <v>106</v>
      </c>
      <c r="C18" s="139">
        <v>115</v>
      </c>
      <c r="D18" s="338">
        <v>130</v>
      </c>
      <c r="E18" s="338">
        <v>135</v>
      </c>
      <c r="F18" s="338">
        <v>148</v>
      </c>
      <c r="G18" s="338">
        <v>141</v>
      </c>
      <c r="H18" s="338">
        <v>154</v>
      </c>
      <c r="I18" s="338">
        <v>169</v>
      </c>
      <c r="J18" s="338">
        <v>170</v>
      </c>
      <c r="K18" s="342">
        <v>156</v>
      </c>
      <c r="L18" s="342">
        <v>174</v>
      </c>
      <c r="M18" s="338">
        <v>145</v>
      </c>
      <c r="N18" s="139">
        <v>137</v>
      </c>
      <c r="O18" s="338">
        <v>164</v>
      </c>
      <c r="P18" s="406">
        <v>1.4167334937182572</v>
      </c>
      <c r="Q18" s="339">
        <v>0.8650519031141869</v>
      </c>
      <c r="R18" s="339">
        <v>0.8208508088675854</v>
      </c>
      <c r="S18" s="340">
        <v>1.0034263338228095</v>
      </c>
      <c r="T18" s="130"/>
    </row>
    <row r="19" spans="1:20" ht="12.75">
      <c r="A19" s="337" t="s">
        <v>168</v>
      </c>
      <c r="B19" s="341">
        <v>101</v>
      </c>
      <c r="C19" s="139">
        <v>181</v>
      </c>
      <c r="D19" s="338">
        <v>192</v>
      </c>
      <c r="E19" s="338">
        <v>240</v>
      </c>
      <c r="F19" s="338">
        <v>224</v>
      </c>
      <c r="G19" s="338">
        <v>213</v>
      </c>
      <c r="H19" s="338">
        <v>188</v>
      </c>
      <c r="I19" s="338">
        <v>202</v>
      </c>
      <c r="J19" s="338">
        <v>202</v>
      </c>
      <c r="K19" s="342">
        <v>250</v>
      </c>
      <c r="L19" s="342">
        <v>286</v>
      </c>
      <c r="M19" s="338">
        <v>239</v>
      </c>
      <c r="N19" s="139">
        <v>203</v>
      </c>
      <c r="O19" s="342">
        <v>136</v>
      </c>
      <c r="P19" s="406">
        <v>1.3499064421277733</v>
      </c>
      <c r="Q19" s="339">
        <v>1.4258441713399355</v>
      </c>
      <c r="R19" s="339">
        <v>1.2162971839424805</v>
      </c>
      <c r="S19" s="340">
        <v>0.8321096426823299</v>
      </c>
      <c r="T19" s="130"/>
    </row>
    <row r="20" spans="1:20" ht="12.75">
      <c r="A20" s="323"/>
      <c r="B20" s="141"/>
      <c r="C20" s="338"/>
      <c r="D20" s="342"/>
      <c r="E20" s="342"/>
      <c r="F20" s="342"/>
      <c r="G20" s="342"/>
      <c r="H20" s="342"/>
      <c r="I20" s="338"/>
      <c r="J20" s="338"/>
      <c r="K20" s="338"/>
      <c r="L20" s="342"/>
      <c r="M20" s="342"/>
      <c r="N20" s="139"/>
      <c r="O20" s="338"/>
      <c r="P20" s="385"/>
      <c r="Q20" s="339"/>
      <c r="R20" s="339"/>
      <c r="S20" s="340"/>
      <c r="T20" s="130"/>
    </row>
    <row r="21" spans="1:20" ht="12.75">
      <c r="A21" s="41" t="s">
        <v>169</v>
      </c>
      <c r="B21" s="141">
        <v>3677</v>
      </c>
      <c r="C21" s="338">
        <v>519</v>
      </c>
      <c r="D21" s="342">
        <v>24</v>
      </c>
      <c r="E21" s="342">
        <v>2</v>
      </c>
      <c r="F21" s="342">
        <v>3</v>
      </c>
      <c r="G21" s="342">
        <v>3</v>
      </c>
      <c r="H21" s="342">
        <v>5</v>
      </c>
      <c r="I21" s="338">
        <v>2</v>
      </c>
      <c r="J21" s="338">
        <v>3</v>
      </c>
      <c r="K21" s="338">
        <v>8</v>
      </c>
      <c r="L21" s="338">
        <v>6</v>
      </c>
      <c r="M21" s="338">
        <v>1</v>
      </c>
      <c r="N21" s="220">
        <v>4</v>
      </c>
      <c r="O21" s="220">
        <v>4</v>
      </c>
      <c r="P21" s="407">
        <v>49.144613739641805</v>
      </c>
      <c r="Q21" s="343">
        <v>0.005965875193890944</v>
      </c>
      <c r="R21" s="339">
        <v>0.02396644697423607</v>
      </c>
      <c r="S21" s="340">
        <v>0.024473813020068527</v>
      </c>
      <c r="T21" s="130"/>
    </row>
    <row r="22" spans="1:20" ht="12.75">
      <c r="A22" s="323"/>
      <c r="B22" s="141"/>
      <c r="C22" s="338"/>
      <c r="D22" s="342"/>
      <c r="E22" s="342"/>
      <c r="F22" s="342"/>
      <c r="G22" s="342"/>
      <c r="H22" s="342"/>
      <c r="I22" s="338"/>
      <c r="J22" s="338"/>
      <c r="K22" s="338"/>
      <c r="L22" s="342"/>
      <c r="M22" s="342"/>
      <c r="N22" s="139"/>
      <c r="O22" s="338"/>
      <c r="P22" s="385"/>
      <c r="Q22" s="339"/>
      <c r="R22" s="339"/>
      <c r="S22" s="340"/>
      <c r="T22" s="130"/>
    </row>
    <row r="23" spans="1:20" ht="12.75">
      <c r="A23" s="41" t="s">
        <v>170</v>
      </c>
      <c r="B23" s="341">
        <v>216</v>
      </c>
      <c r="C23" s="338">
        <v>109</v>
      </c>
      <c r="D23" s="342">
        <v>85</v>
      </c>
      <c r="E23" s="342">
        <v>168</v>
      </c>
      <c r="F23" s="342">
        <v>111</v>
      </c>
      <c r="G23" s="342">
        <v>118</v>
      </c>
      <c r="H23" s="342">
        <v>44</v>
      </c>
      <c r="I23" s="338">
        <v>57</v>
      </c>
      <c r="J23" s="338">
        <v>69</v>
      </c>
      <c r="K23" s="338">
        <v>92</v>
      </c>
      <c r="L23" s="338">
        <v>93</v>
      </c>
      <c r="M23" s="338">
        <v>79</v>
      </c>
      <c r="N23" s="139">
        <f>39+78</f>
        <v>117</v>
      </c>
      <c r="O23" s="338">
        <v>133</v>
      </c>
      <c r="P23" s="406">
        <v>2.886928628708901</v>
      </c>
      <c r="Q23" s="339">
        <v>0.47130414031738455</v>
      </c>
      <c r="R23" s="339">
        <v>0.701018573996405</v>
      </c>
      <c r="S23" s="340">
        <v>0.8137542829172786</v>
      </c>
      <c r="T23" s="130"/>
    </row>
    <row r="24" spans="1:20" ht="12.75">
      <c r="A24" s="41" t="s">
        <v>171</v>
      </c>
      <c r="B24" s="223">
        <f>SUM(B6:B23)</f>
        <v>7482</v>
      </c>
      <c r="C24" s="222">
        <f>SUM(C6:C23)</f>
        <v>9177</v>
      </c>
      <c r="D24" s="222">
        <v>9353</v>
      </c>
      <c r="E24" s="222">
        <v>10399</v>
      </c>
      <c r="F24" s="222">
        <v>11363</v>
      </c>
      <c r="G24" s="222">
        <v>12134</v>
      </c>
      <c r="H24" s="222">
        <v>12421</v>
      </c>
      <c r="I24" s="222">
        <v>14183</v>
      </c>
      <c r="J24" s="222">
        <v>15652</v>
      </c>
      <c r="K24" s="222">
        <v>17502</v>
      </c>
      <c r="L24" s="222">
        <v>17583</v>
      </c>
      <c r="M24" s="222">
        <v>16762</v>
      </c>
      <c r="N24" s="222">
        <f>SUM(N6:N23)</f>
        <v>16690</v>
      </c>
      <c r="O24" s="222">
        <v>16344</v>
      </c>
      <c r="P24" s="146">
        <v>100</v>
      </c>
      <c r="Q24" s="344">
        <v>100</v>
      </c>
      <c r="R24" s="344">
        <v>100</v>
      </c>
      <c r="S24" s="345">
        <v>100</v>
      </c>
      <c r="T24" s="130"/>
    </row>
    <row r="25" spans="1:20" ht="12.75">
      <c r="A25" s="41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7"/>
      <c r="O25" s="347"/>
      <c r="P25" s="348"/>
      <c r="Q25" s="157"/>
      <c r="R25" s="157"/>
      <c r="S25" s="335"/>
      <c r="T25" s="130"/>
    </row>
    <row r="26" spans="1:20" ht="12.75">
      <c r="A26" s="408" t="s">
        <v>172</v>
      </c>
      <c r="B26" s="197" t="s">
        <v>173</v>
      </c>
      <c r="C26" s="41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130"/>
      <c r="T26" s="130"/>
    </row>
    <row r="27" spans="1:20" ht="12.75">
      <c r="A27" s="197" t="s">
        <v>174</v>
      </c>
      <c r="B27" s="197" t="s">
        <v>175</v>
      </c>
      <c r="C27" s="197"/>
      <c r="D27" s="197"/>
      <c r="E27" s="197"/>
      <c r="F27" s="113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</row>
    <row r="28" spans="1:20" ht="12.75">
      <c r="A28" s="197" t="s">
        <v>96</v>
      </c>
      <c r="B28" s="197" t="s">
        <v>207</v>
      </c>
      <c r="C28" s="197"/>
      <c r="D28" s="197"/>
      <c r="E28" s="197"/>
      <c r="F28" s="113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</row>
    <row r="29" spans="1:20" ht="12.75">
      <c r="A29" s="197"/>
      <c r="B29" s="197" t="s">
        <v>208</v>
      </c>
      <c r="C29" s="197"/>
      <c r="D29" s="197"/>
      <c r="E29" s="197"/>
      <c r="F29" s="113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</row>
    <row r="30" spans="1:20" ht="12.75">
      <c r="A30" s="197" t="s">
        <v>176</v>
      </c>
      <c r="B30" s="197" t="s">
        <v>177</v>
      </c>
      <c r="C30" s="197"/>
      <c r="D30" s="197"/>
      <c r="E30" s="197"/>
      <c r="F30" s="113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</row>
    <row r="31" spans="1:20" ht="12.75">
      <c r="A31" s="197" t="s">
        <v>2</v>
      </c>
      <c r="B31" s="197"/>
      <c r="C31" s="197"/>
      <c r="D31" s="197"/>
      <c r="E31" s="197"/>
      <c r="F31" s="113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</row>
    <row r="33" ht="12.75">
      <c r="C33" s="24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39"/>
  <dimension ref="A1:P25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22.421875" style="0" bestFit="1" customWidth="1"/>
    <col min="2" max="15" width="10.421875" style="0" customWidth="1"/>
    <col min="16" max="16" width="12.421875" style="0" customWidth="1"/>
    <col min="17" max="21" width="10.7109375" style="0" customWidth="1"/>
  </cols>
  <sheetData>
    <row r="1" spans="1:16" ht="12.75">
      <c r="A1" s="85" t="s">
        <v>316</v>
      </c>
      <c r="B1" s="85" t="s">
        <v>178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4"/>
    </row>
    <row r="2" spans="1:16" ht="12.75">
      <c r="A2" s="85" t="s">
        <v>179</v>
      </c>
      <c r="B2" s="85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14"/>
      <c r="P2" s="84"/>
    </row>
    <row r="3" spans="1:16" ht="12.75">
      <c r="A3" s="41"/>
      <c r="B3" s="111">
        <v>1995</v>
      </c>
      <c r="C3" s="112">
        <v>1996</v>
      </c>
      <c r="D3" s="112">
        <v>1997</v>
      </c>
      <c r="E3" s="112">
        <v>1998</v>
      </c>
      <c r="F3" s="112">
        <v>1999</v>
      </c>
      <c r="G3" s="112">
        <v>2000</v>
      </c>
      <c r="H3" s="112">
        <v>2001</v>
      </c>
      <c r="I3" s="349">
        <v>2002</v>
      </c>
      <c r="J3" s="349">
        <v>2003</v>
      </c>
      <c r="K3" s="349">
        <v>2004</v>
      </c>
      <c r="L3" s="349">
        <v>2005</v>
      </c>
      <c r="M3" s="349">
        <v>2006</v>
      </c>
      <c r="N3" s="349">
        <v>2007</v>
      </c>
      <c r="O3" s="115">
        <v>2008</v>
      </c>
      <c r="P3" s="84"/>
    </row>
    <row r="4" spans="1:16" ht="12.75">
      <c r="A4" s="41"/>
      <c r="B4" s="172" t="s">
        <v>17</v>
      </c>
      <c r="C4" s="116"/>
      <c r="D4" s="116"/>
      <c r="E4" s="116"/>
      <c r="F4" s="116"/>
      <c r="G4" s="116"/>
      <c r="H4" s="40"/>
      <c r="I4" s="40"/>
      <c r="J4" s="40"/>
      <c r="K4" s="40"/>
      <c r="L4" s="40"/>
      <c r="M4" s="40"/>
      <c r="N4" s="40"/>
      <c r="O4" s="92"/>
      <c r="P4" s="84"/>
    </row>
    <row r="5" spans="1:16" ht="12.75">
      <c r="A5" s="41" t="s">
        <v>180</v>
      </c>
      <c r="B5" s="167">
        <v>7</v>
      </c>
      <c r="C5" s="165">
        <v>49</v>
      </c>
      <c r="D5" s="165">
        <v>53</v>
      </c>
      <c r="E5" s="165">
        <v>44</v>
      </c>
      <c r="F5" s="165">
        <v>43</v>
      </c>
      <c r="G5" s="94">
        <v>63</v>
      </c>
      <c r="H5" s="94">
        <v>141</v>
      </c>
      <c r="I5" s="94">
        <v>216</v>
      </c>
      <c r="J5" s="94">
        <v>251</v>
      </c>
      <c r="K5" s="94">
        <v>281</v>
      </c>
      <c r="L5" s="94">
        <v>289</v>
      </c>
      <c r="M5" s="41">
        <v>266</v>
      </c>
      <c r="N5" s="165">
        <v>270</v>
      </c>
      <c r="O5" s="283">
        <v>198</v>
      </c>
      <c r="P5" s="84"/>
    </row>
    <row r="6" spans="1:16" ht="12.75">
      <c r="A6" s="41" t="s">
        <v>181</v>
      </c>
      <c r="B6" s="167">
        <v>13</v>
      </c>
      <c r="C6" s="165">
        <v>83</v>
      </c>
      <c r="D6" s="165">
        <v>80</v>
      </c>
      <c r="E6" s="165">
        <v>77</v>
      </c>
      <c r="F6" s="165">
        <v>103</v>
      </c>
      <c r="G6" s="94">
        <v>117</v>
      </c>
      <c r="H6" s="94">
        <v>173</v>
      </c>
      <c r="I6" s="94">
        <v>201</v>
      </c>
      <c r="J6" s="94">
        <v>247</v>
      </c>
      <c r="K6" s="94">
        <v>222</v>
      </c>
      <c r="L6" s="94">
        <v>343</v>
      </c>
      <c r="M6" s="41">
        <v>339</v>
      </c>
      <c r="N6" s="165">
        <v>303</v>
      </c>
      <c r="O6" s="283">
        <v>320</v>
      </c>
      <c r="P6" s="84"/>
    </row>
    <row r="7" spans="1:16" ht="12.75">
      <c r="A7" s="41" t="s">
        <v>182</v>
      </c>
      <c r="B7" s="167">
        <v>15</v>
      </c>
      <c r="C7" s="165">
        <v>160</v>
      </c>
      <c r="D7" s="165">
        <v>130</v>
      </c>
      <c r="E7" s="165">
        <v>133</v>
      </c>
      <c r="F7" s="165">
        <v>124</v>
      </c>
      <c r="G7" s="94">
        <v>121</v>
      </c>
      <c r="H7" s="94">
        <v>276</v>
      </c>
      <c r="I7" s="94">
        <v>378</v>
      </c>
      <c r="J7" s="94">
        <v>381</v>
      </c>
      <c r="K7" s="94">
        <v>436</v>
      </c>
      <c r="L7" s="94">
        <v>524</v>
      </c>
      <c r="M7" s="41">
        <v>513</v>
      </c>
      <c r="N7" s="165">
        <v>475</v>
      </c>
      <c r="O7" s="283">
        <v>399</v>
      </c>
      <c r="P7" s="84"/>
    </row>
    <row r="8" spans="1:16" ht="12.75">
      <c r="A8" s="41" t="s">
        <v>183</v>
      </c>
      <c r="B8" s="167">
        <v>13</v>
      </c>
      <c r="C8" s="165">
        <v>108</v>
      </c>
      <c r="D8" s="165">
        <v>121</v>
      </c>
      <c r="E8" s="165">
        <v>120</v>
      </c>
      <c r="F8" s="165">
        <v>116</v>
      </c>
      <c r="G8" s="94">
        <v>98</v>
      </c>
      <c r="H8" s="94">
        <v>192</v>
      </c>
      <c r="I8" s="94">
        <v>198</v>
      </c>
      <c r="J8" s="94">
        <v>222</v>
      </c>
      <c r="K8" s="94">
        <v>260</v>
      </c>
      <c r="L8" s="94">
        <v>296</v>
      </c>
      <c r="M8" s="41">
        <v>250</v>
      </c>
      <c r="N8" s="165">
        <v>228</v>
      </c>
      <c r="O8" s="283">
        <v>218</v>
      </c>
      <c r="P8" s="84"/>
    </row>
    <row r="9" spans="1:16" ht="12.75">
      <c r="A9" s="41" t="s">
        <v>184</v>
      </c>
      <c r="B9" s="167">
        <v>22</v>
      </c>
      <c r="C9" s="165">
        <v>138</v>
      </c>
      <c r="D9" s="165">
        <v>121</v>
      </c>
      <c r="E9" s="165">
        <v>123</v>
      </c>
      <c r="F9" s="165">
        <v>146</v>
      </c>
      <c r="G9" s="94">
        <v>152</v>
      </c>
      <c r="H9" s="94">
        <v>279</v>
      </c>
      <c r="I9" s="94">
        <v>262</v>
      </c>
      <c r="J9" s="94">
        <v>216</v>
      </c>
      <c r="K9" s="94">
        <v>253</v>
      </c>
      <c r="L9" s="94">
        <v>255</v>
      </c>
      <c r="M9" s="41">
        <v>187</v>
      </c>
      <c r="N9" s="165">
        <v>199</v>
      </c>
      <c r="O9" s="283">
        <v>152</v>
      </c>
      <c r="P9" s="84"/>
    </row>
    <row r="10" spans="1:16" ht="12.75">
      <c r="A10" s="41" t="s">
        <v>185</v>
      </c>
      <c r="B10" s="93">
        <v>31</v>
      </c>
      <c r="C10" s="165">
        <v>176</v>
      </c>
      <c r="D10" s="165">
        <v>172</v>
      </c>
      <c r="E10" s="165">
        <v>189</v>
      </c>
      <c r="F10" s="165">
        <v>222</v>
      </c>
      <c r="G10" s="94">
        <v>191</v>
      </c>
      <c r="H10" s="94">
        <v>238</v>
      </c>
      <c r="I10" s="94">
        <v>243</v>
      </c>
      <c r="J10" s="94">
        <v>204</v>
      </c>
      <c r="K10" s="94">
        <v>267</v>
      </c>
      <c r="L10" s="94">
        <v>256</v>
      </c>
      <c r="M10" s="94">
        <v>193</v>
      </c>
      <c r="N10" s="205">
        <v>173</v>
      </c>
      <c r="O10" s="283">
        <v>112</v>
      </c>
      <c r="P10" s="84"/>
    </row>
    <row r="11" spans="1:16" ht="12.75">
      <c r="A11" s="41" t="s">
        <v>186</v>
      </c>
      <c r="B11" s="93">
        <v>15</v>
      </c>
      <c r="C11" s="165">
        <v>152</v>
      </c>
      <c r="D11" s="165">
        <v>194</v>
      </c>
      <c r="E11" s="165">
        <v>226</v>
      </c>
      <c r="F11" s="165">
        <v>253</v>
      </c>
      <c r="G11" s="94">
        <v>243</v>
      </c>
      <c r="H11" s="94">
        <v>283</v>
      </c>
      <c r="I11" s="94">
        <v>295</v>
      </c>
      <c r="J11" s="94">
        <v>227</v>
      </c>
      <c r="K11" s="94">
        <v>250</v>
      </c>
      <c r="L11" s="94">
        <v>274</v>
      </c>
      <c r="M11" s="41">
        <v>209</v>
      </c>
      <c r="N11" s="205">
        <v>210</v>
      </c>
      <c r="O11" s="283">
        <v>180</v>
      </c>
      <c r="P11" s="84"/>
    </row>
    <row r="12" spans="1:16" ht="12.75">
      <c r="A12" s="41" t="s">
        <v>113</v>
      </c>
      <c r="B12" s="350">
        <v>116</v>
      </c>
      <c r="C12" s="100">
        <v>866</v>
      </c>
      <c r="D12" s="100">
        <v>871</v>
      </c>
      <c r="E12" s="100">
        <v>912</v>
      </c>
      <c r="F12" s="100">
        <v>1007</v>
      </c>
      <c r="G12" s="99">
        <v>985</v>
      </c>
      <c r="H12" s="99">
        <v>1582</v>
      </c>
      <c r="I12" s="99">
        <v>1793</v>
      </c>
      <c r="J12" s="99">
        <v>1748</v>
      </c>
      <c r="K12" s="99">
        <v>1969</v>
      </c>
      <c r="L12" s="99">
        <v>2237</v>
      </c>
      <c r="M12" s="99">
        <v>1957</v>
      </c>
      <c r="N12" s="100">
        <f>SUM(N5:N11)</f>
        <v>1858</v>
      </c>
      <c r="O12" s="102">
        <f>SUM(O5:O11)</f>
        <v>1579</v>
      </c>
      <c r="P12" s="84"/>
    </row>
    <row r="13" spans="1:16" ht="12.75">
      <c r="A13" s="41"/>
      <c r="B13" s="103" t="s">
        <v>10</v>
      </c>
      <c r="C13" s="114"/>
      <c r="D13" s="114"/>
      <c r="E13" s="114"/>
      <c r="F13" s="114"/>
      <c r="G13" s="116"/>
      <c r="H13" s="116"/>
      <c r="I13" s="116"/>
      <c r="J13" s="116"/>
      <c r="K13" s="40"/>
      <c r="L13" s="40"/>
      <c r="M13" s="40"/>
      <c r="N13" s="114"/>
      <c r="O13" s="283"/>
      <c r="P13" s="84"/>
    </row>
    <row r="14" spans="1:16" ht="12.75">
      <c r="A14" s="41" t="s">
        <v>180</v>
      </c>
      <c r="B14" s="272">
        <v>6.0344827586206895</v>
      </c>
      <c r="C14" s="109">
        <v>5.658198614318707</v>
      </c>
      <c r="D14" s="109">
        <v>6.084959816303099</v>
      </c>
      <c r="E14" s="109">
        <v>4.824561403508771</v>
      </c>
      <c r="F14" s="109">
        <v>4.270109235352533</v>
      </c>
      <c r="G14" s="109">
        <v>6.395939086294416</v>
      </c>
      <c r="H14" s="109">
        <v>8.912768647281922</v>
      </c>
      <c r="I14" s="109">
        <v>12.046848856664807</v>
      </c>
      <c r="J14" s="109">
        <v>14.359267734553777</v>
      </c>
      <c r="K14" s="109">
        <v>14.271203656678516</v>
      </c>
      <c r="L14" s="109">
        <v>12.919088064371929</v>
      </c>
      <c r="M14" s="109">
        <v>13.592233009708737</v>
      </c>
      <c r="N14" s="109">
        <v>14.531754574811625</v>
      </c>
      <c r="O14" s="353">
        <v>12.539582013932868</v>
      </c>
      <c r="P14" s="84"/>
    </row>
    <row r="15" spans="1:16" ht="12.75">
      <c r="A15" s="41" t="s">
        <v>181</v>
      </c>
      <c r="B15" s="272">
        <v>11.206896551724139</v>
      </c>
      <c r="C15" s="109">
        <v>9.584295612009237</v>
      </c>
      <c r="D15" s="109">
        <v>9.184845005740529</v>
      </c>
      <c r="E15" s="109">
        <v>8.442982456140351</v>
      </c>
      <c r="F15" s="109">
        <v>10.228401191658392</v>
      </c>
      <c r="G15" s="109">
        <v>11.878172588832488</v>
      </c>
      <c r="H15" s="109">
        <v>10.935524652338811</v>
      </c>
      <c r="I15" s="109">
        <v>11.21026213050753</v>
      </c>
      <c r="J15" s="109">
        <v>14.130434782608695</v>
      </c>
      <c r="K15" s="109">
        <v>11.274758760792281</v>
      </c>
      <c r="L15" s="109">
        <v>15.333035315154225</v>
      </c>
      <c r="M15" s="109">
        <v>17.322432294328053</v>
      </c>
      <c r="N15" s="109">
        <v>16.307857911733045</v>
      </c>
      <c r="O15" s="108">
        <v>20.26599113362888</v>
      </c>
      <c r="P15" s="84"/>
    </row>
    <row r="16" spans="1:16" ht="12.75">
      <c r="A16" s="41" t="s">
        <v>182</v>
      </c>
      <c r="B16" s="272">
        <v>12.931034482758621</v>
      </c>
      <c r="C16" s="109">
        <v>18.475750577367204</v>
      </c>
      <c r="D16" s="109">
        <v>14.925373134328357</v>
      </c>
      <c r="E16" s="109">
        <v>14.583333333333334</v>
      </c>
      <c r="F16" s="109">
        <v>12.313803376365442</v>
      </c>
      <c r="G16" s="109">
        <v>12.284263959390863</v>
      </c>
      <c r="H16" s="109">
        <v>17.44627054361568</v>
      </c>
      <c r="I16" s="109">
        <v>21.081985499163412</v>
      </c>
      <c r="J16" s="109">
        <v>21.79633867276888</v>
      </c>
      <c r="K16" s="109">
        <v>22.14321990858304</v>
      </c>
      <c r="L16" s="109">
        <v>23.424228877961557</v>
      </c>
      <c r="M16" s="109">
        <v>26.21359223300971</v>
      </c>
      <c r="N16" s="109">
        <v>25.56512378902045</v>
      </c>
      <c r="O16" s="108">
        <v>25.26915769474351</v>
      </c>
      <c r="P16" s="84"/>
    </row>
    <row r="17" spans="1:16" ht="12.75">
      <c r="A17" s="41" t="s">
        <v>183</v>
      </c>
      <c r="B17" s="272">
        <v>11.206896551724139</v>
      </c>
      <c r="C17" s="109">
        <v>12.471131639722865</v>
      </c>
      <c r="D17" s="109">
        <v>13.892078071182548</v>
      </c>
      <c r="E17" s="109">
        <v>13.157894736842104</v>
      </c>
      <c r="F17" s="109">
        <v>11.519364448857994</v>
      </c>
      <c r="G17" s="109">
        <v>9.949238578680204</v>
      </c>
      <c r="H17" s="109">
        <v>12.13653603034134</v>
      </c>
      <c r="I17" s="109">
        <v>11.042944785276074</v>
      </c>
      <c r="J17" s="109">
        <v>12.700228832951947</v>
      </c>
      <c r="K17" s="109">
        <v>13.204672422549518</v>
      </c>
      <c r="L17" s="109">
        <v>13.232007152436298</v>
      </c>
      <c r="M17" s="109">
        <v>12.774655084312725</v>
      </c>
      <c r="N17" s="109">
        <v>12.271259418729818</v>
      </c>
      <c r="O17" s="108">
        <v>13.806206459784672</v>
      </c>
      <c r="P17" s="84"/>
    </row>
    <row r="18" spans="1:16" ht="12.75">
      <c r="A18" s="41" t="s">
        <v>184</v>
      </c>
      <c r="B18" s="272">
        <v>18.96551724137931</v>
      </c>
      <c r="C18" s="109">
        <v>15.935334872979215</v>
      </c>
      <c r="D18" s="109">
        <v>13.892078071182548</v>
      </c>
      <c r="E18" s="109">
        <v>13.486842105263158</v>
      </c>
      <c r="F18" s="109">
        <v>14.498510427010924</v>
      </c>
      <c r="G18" s="109">
        <v>15.431472081218276</v>
      </c>
      <c r="H18" s="109">
        <v>17.63590391908976</v>
      </c>
      <c r="I18" s="109">
        <v>14.612381483547127</v>
      </c>
      <c r="J18" s="109">
        <v>12.356979405034325</v>
      </c>
      <c r="K18" s="109">
        <v>12.849162011173185</v>
      </c>
      <c r="L18" s="109">
        <v>11.399195350916406</v>
      </c>
      <c r="M18" s="109">
        <v>9.555442003065917</v>
      </c>
      <c r="N18" s="109">
        <v>10.710441334768568</v>
      </c>
      <c r="O18" s="108">
        <v>9.626345788473717</v>
      </c>
      <c r="P18" s="84"/>
    </row>
    <row r="19" spans="1:16" ht="12.75">
      <c r="A19" s="41" t="s">
        <v>185</v>
      </c>
      <c r="B19" s="272">
        <v>26.72413793103448</v>
      </c>
      <c r="C19" s="109">
        <v>20.323325635103924</v>
      </c>
      <c r="D19" s="109">
        <v>19.747416762342134</v>
      </c>
      <c r="E19" s="109">
        <v>20.723684210526315</v>
      </c>
      <c r="F19" s="109">
        <v>22.045680238331677</v>
      </c>
      <c r="G19" s="109">
        <v>19.39086294416244</v>
      </c>
      <c r="H19" s="109">
        <v>15.04424778761062</v>
      </c>
      <c r="I19" s="109">
        <v>13.552704963747908</v>
      </c>
      <c r="J19" s="109">
        <v>11.670480549199084</v>
      </c>
      <c r="K19" s="109">
        <v>13.560182833925852</v>
      </c>
      <c r="L19" s="109">
        <v>11.443898077782745</v>
      </c>
      <c r="M19" s="109">
        <v>9.862033725089422</v>
      </c>
      <c r="N19" s="109">
        <v>9.311087190527449</v>
      </c>
      <c r="O19" s="108">
        <v>7.093096896770108</v>
      </c>
      <c r="P19" s="84"/>
    </row>
    <row r="20" spans="1:16" ht="12.75">
      <c r="A20" s="41" t="s">
        <v>186</v>
      </c>
      <c r="B20" s="272">
        <v>12.931034482758621</v>
      </c>
      <c r="C20" s="109">
        <v>17.551963048498845</v>
      </c>
      <c r="D20" s="109">
        <v>22.273249138920782</v>
      </c>
      <c r="E20" s="109">
        <v>24.780701754385966</v>
      </c>
      <c r="F20" s="109">
        <v>25.12413108242304</v>
      </c>
      <c r="G20" s="109">
        <v>24.67005076142132</v>
      </c>
      <c r="H20" s="109">
        <v>17.88874841972187</v>
      </c>
      <c r="I20" s="109">
        <v>16.45287228109314</v>
      </c>
      <c r="J20" s="109">
        <v>12.986270022883295</v>
      </c>
      <c r="K20" s="109">
        <v>12.696800406297612</v>
      </c>
      <c r="L20" s="109">
        <v>12.248547161376845</v>
      </c>
      <c r="M20" s="109">
        <v>10.679611650485436</v>
      </c>
      <c r="N20" s="109">
        <v>11.302475780409042</v>
      </c>
      <c r="O20" s="108">
        <v>11.399620012666245</v>
      </c>
      <c r="P20" s="84"/>
    </row>
    <row r="21" spans="1:16" ht="12.75">
      <c r="A21" s="41" t="s">
        <v>113</v>
      </c>
      <c r="B21" s="71">
        <v>100</v>
      </c>
      <c r="C21" s="69">
        <v>100</v>
      </c>
      <c r="D21" s="69">
        <v>100</v>
      </c>
      <c r="E21" s="69">
        <v>100</v>
      </c>
      <c r="F21" s="69">
        <v>100</v>
      </c>
      <c r="G21" s="69">
        <v>100</v>
      </c>
      <c r="H21" s="69">
        <v>100</v>
      </c>
      <c r="I21" s="69">
        <v>100</v>
      </c>
      <c r="J21" s="69">
        <v>100</v>
      </c>
      <c r="K21" s="69">
        <v>100</v>
      </c>
      <c r="L21" s="69">
        <v>100</v>
      </c>
      <c r="M21" s="69">
        <v>100</v>
      </c>
      <c r="N21" s="69">
        <v>100</v>
      </c>
      <c r="O21" s="102">
        <v>100</v>
      </c>
      <c r="P21" s="84"/>
    </row>
    <row r="22" spans="1:16" ht="12.75">
      <c r="A22" s="41"/>
      <c r="B22" s="41"/>
      <c r="C22" s="41"/>
      <c r="D22" s="41"/>
      <c r="E22" s="41"/>
      <c r="F22" s="41"/>
      <c r="G22" s="106"/>
      <c r="H22" s="106"/>
      <c r="I22" s="106"/>
      <c r="J22" s="106"/>
      <c r="K22" s="106"/>
      <c r="L22" s="106"/>
      <c r="M22" s="106"/>
      <c r="N22" s="106"/>
      <c r="O22" s="87"/>
      <c r="P22" s="84"/>
    </row>
    <row r="23" spans="1:16" ht="12.75">
      <c r="A23" s="83" t="s">
        <v>1</v>
      </c>
      <c r="B23" s="83" t="s">
        <v>114</v>
      </c>
      <c r="C23" s="113"/>
      <c r="D23" s="113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4"/>
    </row>
    <row r="24" spans="1:16" ht="12.75">
      <c r="A24" s="83" t="s">
        <v>2</v>
      </c>
      <c r="B24" s="83"/>
      <c r="C24" s="113"/>
      <c r="D24" s="113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4"/>
    </row>
    <row r="25" spans="1:16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42"/>
  <dimension ref="A1:W51"/>
  <sheetViews>
    <sheetView zoomScale="75" zoomScaleNormal="75" workbookViewId="0" topLeftCell="A19">
      <selection activeCell="E52" sqref="E52"/>
    </sheetView>
  </sheetViews>
  <sheetFormatPr defaultColWidth="9.140625" defaultRowHeight="12.75"/>
  <cols>
    <col min="1" max="1" width="49.57421875" style="0" bestFit="1" customWidth="1"/>
    <col min="2" max="19" width="6.7109375" style="0" customWidth="1"/>
    <col min="20" max="20" width="18.00390625" style="0" customWidth="1"/>
    <col min="21" max="21" width="9.140625" style="0" hidden="1" customWidth="1"/>
    <col min="22" max="22" width="16.00390625" style="0" hidden="1" customWidth="1"/>
    <col min="23" max="23" width="9.00390625" style="0" hidden="1" customWidth="1"/>
  </cols>
  <sheetData>
    <row r="1" spans="1:23" ht="12.75">
      <c r="A1" s="87" t="s">
        <v>319</v>
      </c>
      <c r="B1" s="87" t="s">
        <v>197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4"/>
      <c r="W1" s="84"/>
    </row>
    <row r="2" spans="1:23" ht="12.7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14"/>
      <c r="T2" s="87"/>
      <c r="U2" s="87"/>
      <c r="V2" s="84"/>
      <c r="W2" s="84"/>
    </row>
    <row r="3" spans="1:23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69">
        <v>2002</v>
      </c>
      <c r="J3" s="69">
        <v>2003</v>
      </c>
      <c r="K3" s="69">
        <v>2004</v>
      </c>
      <c r="L3" s="69">
        <v>2005</v>
      </c>
      <c r="M3" s="69">
        <v>2006</v>
      </c>
      <c r="N3" s="112">
        <v>2007</v>
      </c>
      <c r="O3" s="112">
        <v>2008</v>
      </c>
      <c r="P3" s="69">
        <v>1995</v>
      </c>
      <c r="Q3" s="69">
        <v>2006</v>
      </c>
      <c r="R3" s="112">
        <v>2007</v>
      </c>
      <c r="S3" s="115">
        <v>2008</v>
      </c>
      <c r="T3" s="87"/>
      <c r="U3" s="87"/>
      <c r="V3" s="84"/>
      <c r="W3" s="84"/>
    </row>
    <row r="4" spans="1:23" ht="12.75">
      <c r="A4" s="41"/>
      <c r="B4" s="91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116"/>
      <c r="O4" s="99"/>
      <c r="P4" s="40" t="s">
        <v>10</v>
      </c>
      <c r="Q4" s="40"/>
      <c r="R4" s="116"/>
      <c r="S4" s="92"/>
      <c r="T4" s="87"/>
      <c r="U4" s="87"/>
      <c r="V4" s="84"/>
      <c r="W4" s="84"/>
    </row>
    <row r="5" spans="1:23" ht="12.75">
      <c r="A5" s="117" t="s">
        <v>18</v>
      </c>
      <c r="B5" s="72">
        <v>1040</v>
      </c>
      <c r="C5" s="118">
        <v>911</v>
      </c>
      <c r="D5" s="118">
        <v>830</v>
      </c>
      <c r="E5" s="118">
        <v>871</v>
      </c>
      <c r="F5" s="118">
        <v>959</v>
      </c>
      <c r="G5" s="118">
        <v>944</v>
      </c>
      <c r="H5" s="118">
        <v>1522</v>
      </c>
      <c r="I5" s="118">
        <v>1697</v>
      </c>
      <c r="J5" s="118">
        <v>1669</v>
      </c>
      <c r="K5" s="118">
        <v>1902</v>
      </c>
      <c r="L5" s="118">
        <v>2174</v>
      </c>
      <c r="M5" s="118">
        <v>1891</v>
      </c>
      <c r="N5" s="118">
        <f>SUM(N7,N17,N25,N33)</f>
        <v>1774</v>
      </c>
      <c r="O5" s="52">
        <f>SUM(O7,O17,O25,O33)</f>
        <v>1500</v>
      </c>
      <c r="P5" s="55">
        <v>95.76427255985267</v>
      </c>
      <c r="Q5" s="119">
        <v>95.74683544303797</v>
      </c>
      <c r="R5" s="119">
        <v>95.47900968783638</v>
      </c>
      <c r="S5" s="120">
        <v>96.15384615384616</v>
      </c>
      <c r="T5" s="87"/>
      <c r="U5" s="87"/>
      <c r="V5" s="84"/>
      <c r="W5" s="84"/>
    </row>
    <row r="6" spans="1:23" ht="12.75">
      <c r="A6" s="117"/>
      <c r="B6" s="72"/>
      <c r="C6" s="118"/>
      <c r="D6" s="118"/>
      <c r="E6" s="118"/>
      <c r="F6" s="118"/>
      <c r="G6" s="121"/>
      <c r="H6" s="121"/>
      <c r="I6" s="121"/>
      <c r="J6" s="121"/>
      <c r="K6" s="121"/>
      <c r="L6" s="121"/>
      <c r="M6" s="121"/>
      <c r="N6" s="118"/>
      <c r="O6" s="52"/>
      <c r="P6" s="54"/>
      <c r="Q6" s="121"/>
      <c r="R6" s="121"/>
      <c r="S6" s="120"/>
      <c r="T6" s="87"/>
      <c r="U6" s="87"/>
      <c r="V6" s="84"/>
      <c r="W6" s="84"/>
    </row>
    <row r="7" spans="1:23" ht="12.75">
      <c r="A7" s="122" t="s">
        <v>19</v>
      </c>
      <c r="B7" s="72">
        <v>468</v>
      </c>
      <c r="C7" s="118">
        <v>418</v>
      </c>
      <c r="D7" s="118">
        <v>417</v>
      </c>
      <c r="E7" s="118">
        <v>462</v>
      </c>
      <c r="F7" s="118">
        <v>497</v>
      </c>
      <c r="G7" s="118">
        <v>500</v>
      </c>
      <c r="H7" s="118">
        <v>846</v>
      </c>
      <c r="I7" s="118">
        <v>878</v>
      </c>
      <c r="J7" s="118">
        <v>802</v>
      </c>
      <c r="K7" s="118">
        <v>962</v>
      </c>
      <c r="L7" s="118">
        <v>1092</v>
      </c>
      <c r="M7" s="118">
        <v>924</v>
      </c>
      <c r="N7" s="118">
        <v>878</v>
      </c>
      <c r="O7" s="52">
        <v>739</v>
      </c>
      <c r="P7" s="55">
        <v>43.0939226519337</v>
      </c>
      <c r="Q7" s="119">
        <v>46.78481012658228</v>
      </c>
      <c r="R7" s="119">
        <v>47.255113024757804</v>
      </c>
      <c r="S7" s="120">
        <v>47.37179487179487</v>
      </c>
      <c r="T7" s="87"/>
      <c r="U7" s="87"/>
      <c r="V7" s="84"/>
      <c r="W7" s="84"/>
    </row>
    <row r="8" spans="1:23" ht="12.75">
      <c r="A8" s="123" t="s">
        <v>20</v>
      </c>
      <c r="B8" s="72">
        <v>25</v>
      </c>
      <c r="C8" s="118">
        <v>13</v>
      </c>
      <c r="D8" s="118">
        <v>12</v>
      </c>
      <c r="E8" s="118">
        <v>13</v>
      </c>
      <c r="F8" s="118">
        <v>14</v>
      </c>
      <c r="G8" s="118">
        <v>14</v>
      </c>
      <c r="H8" s="118">
        <v>31</v>
      </c>
      <c r="I8" s="118">
        <v>29</v>
      </c>
      <c r="J8" s="118">
        <v>19</v>
      </c>
      <c r="K8" s="118">
        <v>37</v>
      </c>
      <c r="L8" s="118">
        <v>40</v>
      </c>
      <c r="M8" s="118">
        <v>28</v>
      </c>
      <c r="N8" s="118">
        <v>24</v>
      </c>
      <c r="O8" s="89">
        <v>12</v>
      </c>
      <c r="P8" s="55">
        <v>2.3020257826887662</v>
      </c>
      <c r="Q8" s="119">
        <v>1.4177215189873418</v>
      </c>
      <c r="R8" s="119">
        <v>1.2917115177610334</v>
      </c>
      <c r="S8" s="120">
        <v>0.7692307692307693</v>
      </c>
      <c r="T8" s="87"/>
      <c r="U8" s="87"/>
      <c r="V8" s="84"/>
      <c r="W8" s="84"/>
    </row>
    <row r="9" spans="1:23" ht="12.75" customHeight="1">
      <c r="A9" s="123" t="s">
        <v>21</v>
      </c>
      <c r="B9" s="72">
        <v>9</v>
      </c>
      <c r="C9" s="118">
        <v>9</v>
      </c>
      <c r="D9" s="118">
        <v>11</v>
      </c>
      <c r="E9" s="118">
        <v>6</v>
      </c>
      <c r="F9" s="118">
        <v>15</v>
      </c>
      <c r="G9" s="118">
        <v>10</v>
      </c>
      <c r="H9" s="118">
        <v>13</v>
      </c>
      <c r="I9" s="118">
        <v>18</v>
      </c>
      <c r="J9" s="118">
        <v>16</v>
      </c>
      <c r="K9" s="118">
        <v>17</v>
      </c>
      <c r="L9" s="118">
        <v>16</v>
      </c>
      <c r="M9" s="118">
        <v>27</v>
      </c>
      <c r="N9" s="118">
        <v>12</v>
      </c>
      <c r="O9" s="89">
        <v>9</v>
      </c>
      <c r="P9" s="55">
        <v>0.8287292817679558</v>
      </c>
      <c r="Q9" s="119">
        <v>1.3670886075949367</v>
      </c>
      <c r="R9" s="119">
        <v>0.6458557588805167</v>
      </c>
      <c r="S9" s="120">
        <v>0.576923076923077</v>
      </c>
      <c r="T9" s="87"/>
      <c r="U9" s="87"/>
      <c r="V9" s="84"/>
      <c r="W9" s="84"/>
    </row>
    <row r="10" spans="1:23" ht="12.75">
      <c r="A10" s="123" t="s">
        <v>22</v>
      </c>
      <c r="B10" s="72">
        <v>10</v>
      </c>
      <c r="C10" s="118">
        <v>12</v>
      </c>
      <c r="D10" s="118">
        <v>11</v>
      </c>
      <c r="E10" s="118">
        <v>12</v>
      </c>
      <c r="F10" s="118">
        <v>12</v>
      </c>
      <c r="G10" s="118">
        <v>12</v>
      </c>
      <c r="H10" s="118">
        <v>22</v>
      </c>
      <c r="I10" s="118">
        <v>17</v>
      </c>
      <c r="J10" s="118">
        <v>15</v>
      </c>
      <c r="K10" s="118">
        <v>40</v>
      </c>
      <c r="L10" s="118">
        <v>41</v>
      </c>
      <c r="M10" s="118">
        <v>23</v>
      </c>
      <c r="N10" s="118">
        <v>39</v>
      </c>
      <c r="O10" s="89">
        <v>21</v>
      </c>
      <c r="P10" s="55">
        <v>0.9208103130755065</v>
      </c>
      <c r="Q10" s="119">
        <v>1.1645569620253164</v>
      </c>
      <c r="R10" s="119">
        <v>2.099031216361679</v>
      </c>
      <c r="S10" s="120">
        <v>1.3461538461538463</v>
      </c>
      <c r="T10" s="87"/>
      <c r="U10" s="87"/>
      <c r="V10" s="84"/>
      <c r="W10" s="84"/>
    </row>
    <row r="11" spans="1:23" ht="12.75">
      <c r="A11" s="123" t="s">
        <v>23</v>
      </c>
      <c r="B11" s="72">
        <v>15</v>
      </c>
      <c r="C11" s="118">
        <v>10</v>
      </c>
      <c r="D11" s="118">
        <v>17</v>
      </c>
      <c r="E11" s="118">
        <v>21</v>
      </c>
      <c r="F11" s="118">
        <v>17</v>
      </c>
      <c r="G11" s="118">
        <v>22</v>
      </c>
      <c r="H11" s="118">
        <v>24</v>
      </c>
      <c r="I11" s="118">
        <v>46</v>
      </c>
      <c r="J11" s="118">
        <v>63</v>
      </c>
      <c r="K11" s="118">
        <v>88</v>
      </c>
      <c r="L11" s="118">
        <v>101</v>
      </c>
      <c r="M11" s="118">
        <v>67</v>
      </c>
      <c r="N11" s="118">
        <v>71</v>
      </c>
      <c r="O11" s="89">
        <v>45</v>
      </c>
      <c r="P11" s="55">
        <v>1.3812154696132597</v>
      </c>
      <c r="Q11" s="119">
        <v>3.3924050632911396</v>
      </c>
      <c r="R11" s="119">
        <v>3.821313240043057</v>
      </c>
      <c r="S11" s="120">
        <v>2.8846153846153846</v>
      </c>
      <c r="T11" s="87"/>
      <c r="U11" s="87"/>
      <c r="V11" s="84"/>
      <c r="W11" s="84"/>
    </row>
    <row r="12" spans="1:23" ht="12.75">
      <c r="A12" s="123" t="s">
        <v>60</v>
      </c>
      <c r="B12" s="72">
        <v>21</v>
      </c>
      <c r="C12" s="118">
        <v>36</v>
      </c>
      <c r="D12" s="118">
        <v>35</v>
      </c>
      <c r="E12" s="118">
        <v>37</v>
      </c>
      <c r="F12" s="118">
        <v>27</v>
      </c>
      <c r="G12" s="118">
        <v>28</v>
      </c>
      <c r="H12" s="118">
        <v>65</v>
      </c>
      <c r="I12" s="118">
        <v>54</v>
      </c>
      <c r="J12" s="118">
        <v>66</v>
      </c>
      <c r="K12" s="118">
        <v>57</v>
      </c>
      <c r="L12" s="118">
        <v>100</v>
      </c>
      <c r="M12" s="118">
        <v>65</v>
      </c>
      <c r="N12" s="118">
        <v>56</v>
      </c>
      <c r="O12" s="89">
        <v>73</v>
      </c>
      <c r="P12" s="55">
        <v>1.9337016574585635</v>
      </c>
      <c r="Q12" s="119">
        <v>3.2911392405063293</v>
      </c>
      <c r="R12" s="119">
        <v>3.013993541442411</v>
      </c>
      <c r="S12" s="120">
        <v>4.67948717948718</v>
      </c>
      <c r="T12" s="87"/>
      <c r="U12" s="87"/>
      <c r="V12" s="84"/>
      <c r="W12" s="84"/>
    </row>
    <row r="13" spans="1:23" ht="12.75">
      <c r="A13" s="123" t="s">
        <v>25</v>
      </c>
      <c r="B13" s="72">
        <v>38</v>
      </c>
      <c r="C13" s="118">
        <v>40</v>
      </c>
      <c r="D13" s="118">
        <v>46</v>
      </c>
      <c r="E13" s="118">
        <v>34</v>
      </c>
      <c r="F13" s="118">
        <v>51</v>
      </c>
      <c r="G13" s="118">
        <v>38</v>
      </c>
      <c r="H13" s="118">
        <v>87</v>
      </c>
      <c r="I13" s="118">
        <v>101</v>
      </c>
      <c r="J13" s="118">
        <v>108</v>
      </c>
      <c r="K13" s="118">
        <v>114</v>
      </c>
      <c r="L13" s="118">
        <v>145</v>
      </c>
      <c r="M13" s="118">
        <v>146</v>
      </c>
      <c r="N13" s="118">
        <v>152</v>
      </c>
      <c r="O13" s="89">
        <v>154</v>
      </c>
      <c r="P13" s="55">
        <v>3.4990791896869244</v>
      </c>
      <c r="Q13" s="119">
        <v>7.3924050632911396</v>
      </c>
      <c r="R13" s="119">
        <v>8.180839612486544</v>
      </c>
      <c r="S13" s="120">
        <v>9.871794871794872</v>
      </c>
      <c r="T13" s="87"/>
      <c r="U13" s="87"/>
      <c r="V13" s="84"/>
      <c r="W13" s="84"/>
    </row>
    <row r="14" spans="1:23" ht="12.75">
      <c r="A14" s="123" t="s">
        <v>27</v>
      </c>
      <c r="B14" s="72">
        <v>337</v>
      </c>
      <c r="C14" s="118">
        <v>289</v>
      </c>
      <c r="D14" s="118">
        <v>270</v>
      </c>
      <c r="E14" s="118">
        <v>314</v>
      </c>
      <c r="F14" s="118">
        <v>340</v>
      </c>
      <c r="G14" s="118">
        <v>358</v>
      </c>
      <c r="H14" s="118">
        <v>584</v>
      </c>
      <c r="I14" s="118">
        <v>590</v>
      </c>
      <c r="J14" s="118">
        <v>488</v>
      </c>
      <c r="K14" s="118">
        <v>583</v>
      </c>
      <c r="L14" s="118">
        <v>629</v>
      </c>
      <c r="M14" s="118">
        <v>541</v>
      </c>
      <c r="N14" s="118">
        <v>510</v>
      </c>
      <c r="O14" s="89">
        <v>411</v>
      </c>
      <c r="P14" s="55">
        <v>31.031307550644566</v>
      </c>
      <c r="Q14" s="119">
        <v>27.392405063291143</v>
      </c>
      <c r="R14" s="119">
        <v>27.448869752421963</v>
      </c>
      <c r="S14" s="120">
        <v>26.346153846153847</v>
      </c>
      <c r="T14" s="87"/>
      <c r="U14" s="87"/>
      <c r="V14" s="84"/>
      <c r="W14" s="84"/>
    </row>
    <row r="15" spans="1:23" ht="12.75">
      <c r="A15" s="123" t="s">
        <v>28</v>
      </c>
      <c r="B15" s="72">
        <v>13</v>
      </c>
      <c r="C15" s="118">
        <v>9</v>
      </c>
      <c r="D15" s="118">
        <v>15</v>
      </c>
      <c r="E15" s="118">
        <v>25</v>
      </c>
      <c r="F15" s="118">
        <v>21</v>
      </c>
      <c r="G15" s="118">
        <v>18</v>
      </c>
      <c r="H15" s="118">
        <v>20</v>
      </c>
      <c r="I15" s="118">
        <v>23</v>
      </c>
      <c r="J15" s="118">
        <v>27</v>
      </c>
      <c r="K15" s="118">
        <v>26</v>
      </c>
      <c r="L15" s="118">
        <v>20</v>
      </c>
      <c r="M15" s="118">
        <v>27</v>
      </c>
      <c r="N15" s="118">
        <v>14</v>
      </c>
      <c r="O15" s="89">
        <v>14</v>
      </c>
      <c r="P15" s="55">
        <v>1.1970534069981584</v>
      </c>
      <c r="Q15" s="119">
        <v>1.3670886075949367</v>
      </c>
      <c r="R15" s="119">
        <v>0.7534983853606028</v>
      </c>
      <c r="S15" s="120">
        <v>0.8974358974358974</v>
      </c>
      <c r="T15" s="87"/>
      <c r="U15" s="87"/>
      <c r="V15" s="84"/>
      <c r="W15" s="84"/>
    </row>
    <row r="16" spans="1:23" ht="12.75">
      <c r="A16" s="122"/>
      <c r="B16" s="72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52"/>
      <c r="P16" s="54"/>
      <c r="Q16" s="121"/>
      <c r="R16" s="121"/>
      <c r="S16" s="120"/>
      <c r="T16" s="87"/>
      <c r="U16" s="87"/>
      <c r="V16" s="84"/>
      <c r="W16" s="84"/>
    </row>
    <row r="17" spans="1:23" ht="12.75">
      <c r="A17" s="122" t="s">
        <v>29</v>
      </c>
      <c r="B17" s="72">
        <v>499</v>
      </c>
      <c r="C17" s="118">
        <v>420</v>
      </c>
      <c r="D17" s="118">
        <v>333</v>
      </c>
      <c r="E17" s="118">
        <v>324</v>
      </c>
      <c r="F17" s="118">
        <v>370</v>
      </c>
      <c r="G17" s="118">
        <v>350</v>
      </c>
      <c r="H17" s="118">
        <v>520</v>
      </c>
      <c r="I17" s="118">
        <v>648</v>
      </c>
      <c r="J17" s="118">
        <v>654</v>
      </c>
      <c r="K17" s="118">
        <v>713</v>
      </c>
      <c r="L17" s="118">
        <v>760</v>
      </c>
      <c r="M17" s="118">
        <v>686</v>
      </c>
      <c r="N17" s="118">
        <v>657</v>
      </c>
      <c r="O17" s="52">
        <v>547</v>
      </c>
      <c r="P17" s="55">
        <v>45.94843462246777</v>
      </c>
      <c r="Q17" s="119">
        <v>34.734177215189874</v>
      </c>
      <c r="R17" s="119">
        <v>35.36060279870829</v>
      </c>
      <c r="S17" s="120">
        <v>35.06410256410256</v>
      </c>
      <c r="T17" s="87"/>
      <c r="U17" s="87"/>
      <c r="V17" s="84"/>
      <c r="W17" s="84"/>
    </row>
    <row r="18" spans="1:23" ht="12.75">
      <c r="A18" s="123" t="s">
        <v>30</v>
      </c>
      <c r="B18" s="72">
        <v>9</v>
      </c>
      <c r="C18" s="118">
        <v>6</v>
      </c>
      <c r="D18" s="118">
        <v>7</v>
      </c>
      <c r="E18" s="118">
        <v>5</v>
      </c>
      <c r="F18" s="118">
        <v>8</v>
      </c>
      <c r="G18" s="118">
        <v>11</v>
      </c>
      <c r="H18" s="118">
        <v>13</v>
      </c>
      <c r="I18" s="118">
        <v>36</v>
      </c>
      <c r="J18" s="118">
        <v>10</v>
      </c>
      <c r="K18" s="118">
        <v>18</v>
      </c>
      <c r="L18" s="118">
        <v>5</v>
      </c>
      <c r="M18" s="118">
        <v>11</v>
      </c>
      <c r="N18" s="118">
        <v>9</v>
      </c>
      <c r="O18" s="89">
        <v>23</v>
      </c>
      <c r="P18" s="55">
        <v>0.8287292817679558</v>
      </c>
      <c r="Q18" s="119">
        <v>0.5569620253164557</v>
      </c>
      <c r="R18" s="119">
        <v>0.48439181916038754</v>
      </c>
      <c r="S18" s="120">
        <v>1.4743589743589742</v>
      </c>
      <c r="T18" s="87"/>
      <c r="U18" s="87"/>
      <c r="V18" s="84"/>
      <c r="W18" s="84"/>
    </row>
    <row r="19" spans="1:23" ht="12.75">
      <c r="A19" s="123" t="s">
        <v>31</v>
      </c>
      <c r="B19" s="72">
        <v>26</v>
      </c>
      <c r="C19" s="118">
        <v>21</v>
      </c>
      <c r="D19" s="118">
        <v>30</v>
      </c>
      <c r="E19" s="118">
        <v>32</v>
      </c>
      <c r="F19" s="118">
        <v>33</v>
      </c>
      <c r="G19" s="118">
        <v>43</v>
      </c>
      <c r="H19" s="118">
        <v>53</v>
      </c>
      <c r="I19" s="118">
        <v>72</v>
      </c>
      <c r="J19" s="118">
        <v>69</v>
      </c>
      <c r="K19" s="118">
        <v>83</v>
      </c>
      <c r="L19" s="118">
        <v>73</v>
      </c>
      <c r="M19" s="118">
        <v>67</v>
      </c>
      <c r="N19" s="118">
        <v>60</v>
      </c>
      <c r="O19" s="89">
        <v>63</v>
      </c>
      <c r="P19" s="55">
        <v>2.394106813996317</v>
      </c>
      <c r="Q19" s="119">
        <v>3.3924050632911396</v>
      </c>
      <c r="R19" s="119">
        <v>3.229278794402583</v>
      </c>
      <c r="S19" s="120">
        <v>4.038461538461538</v>
      </c>
      <c r="T19" s="87"/>
      <c r="U19" s="87"/>
      <c r="V19" s="84"/>
      <c r="W19" s="84"/>
    </row>
    <row r="20" spans="1:23" ht="12.75">
      <c r="A20" s="123" t="s">
        <v>32</v>
      </c>
      <c r="B20" s="72">
        <v>451</v>
      </c>
      <c r="C20" s="118">
        <v>377</v>
      </c>
      <c r="D20" s="118">
        <v>286</v>
      </c>
      <c r="E20" s="118">
        <v>264</v>
      </c>
      <c r="F20" s="118">
        <v>304</v>
      </c>
      <c r="G20" s="118">
        <v>269</v>
      </c>
      <c r="H20" s="118">
        <v>400</v>
      </c>
      <c r="I20" s="118">
        <v>473</v>
      </c>
      <c r="J20" s="118">
        <v>520</v>
      </c>
      <c r="K20" s="118">
        <v>531</v>
      </c>
      <c r="L20" s="118">
        <v>604</v>
      </c>
      <c r="M20" s="118">
        <v>529</v>
      </c>
      <c r="N20" s="118">
        <v>503</v>
      </c>
      <c r="O20" s="89">
        <v>386</v>
      </c>
      <c r="P20" s="55">
        <v>41.52854511970534</v>
      </c>
      <c r="Q20" s="119">
        <v>26.784810126582276</v>
      </c>
      <c r="R20" s="119">
        <v>27.07212055974166</v>
      </c>
      <c r="S20" s="120">
        <v>24.743589743589745</v>
      </c>
      <c r="T20" s="87"/>
      <c r="U20" s="87"/>
      <c r="V20" s="84"/>
      <c r="W20" s="84"/>
    </row>
    <row r="21" spans="1:23" ht="12.75">
      <c r="A21" s="123" t="s">
        <v>33</v>
      </c>
      <c r="B21" s="72">
        <v>4</v>
      </c>
      <c r="C21" s="118">
        <v>1</v>
      </c>
      <c r="D21" s="118">
        <v>1</v>
      </c>
      <c r="E21" s="118">
        <v>3</v>
      </c>
      <c r="F21" s="118">
        <v>3</v>
      </c>
      <c r="G21" s="118">
        <v>5</v>
      </c>
      <c r="H21" s="118">
        <v>11</v>
      </c>
      <c r="I21" s="118">
        <v>4</v>
      </c>
      <c r="J21" s="118">
        <v>3</v>
      </c>
      <c r="K21" s="118">
        <v>15</v>
      </c>
      <c r="L21" s="118">
        <v>13</v>
      </c>
      <c r="M21" s="118">
        <v>9</v>
      </c>
      <c r="N21" s="118">
        <v>8</v>
      </c>
      <c r="O21" s="89">
        <v>12</v>
      </c>
      <c r="P21" s="55">
        <v>0.3683241252302026</v>
      </c>
      <c r="Q21" s="119">
        <v>0.4556962025316456</v>
      </c>
      <c r="R21" s="119">
        <v>0.4305705059203444</v>
      </c>
      <c r="S21" s="120">
        <v>0.7692307692307693</v>
      </c>
      <c r="T21" s="87"/>
      <c r="U21" s="87"/>
      <c r="V21" s="84"/>
      <c r="W21" s="84"/>
    </row>
    <row r="22" spans="1:23" ht="12.75">
      <c r="A22" s="123" t="s">
        <v>34</v>
      </c>
      <c r="B22" s="72">
        <v>1</v>
      </c>
      <c r="C22" s="124" t="s">
        <v>85</v>
      </c>
      <c r="D22" s="118">
        <v>2</v>
      </c>
      <c r="E22" s="118">
        <v>2</v>
      </c>
      <c r="F22" s="118">
        <v>2</v>
      </c>
      <c r="G22" s="118">
        <v>4</v>
      </c>
      <c r="H22" s="118">
        <v>5</v>
      </c>
      <c r="I22" s="118">
        <v>6</v>
      </c>
      <c r="J22" s="118">
        <v>2</v>
      </c>
      <c r="K22" s="118">
        <v>6</v>
      </c>
      <c r="L22" s="118">
        <v>5</v>
      </c>
      <c r="M22" s="118">
        <v>8</v>
      </c>
      <c r="N22" s="118">
        <v>2</v>
      </c>
      <c r="O22" s="89">
        <v>4</v>
      </c>
      <c r="P22" s="55">
        <v>0.09208103130755065</v>
      </c>
      <c r="Q22" s="119">
        <v>0.40506329113924056</v>
      </c>
      <c r="R22" s="119">
        <v>0.1076426264800861</v>
      </c>
      <c r="S22" s="120">
        <v>0.2564102564102564</v>
      </c>
      <c r="T22" s="87"/>
      <c r="U22" s="87"/>
      <c r="V22" s="84"/>
      <c r="W22" s="84"/>
    </row>
    <row r="23" spans="1:23" ht="12.75">
      <c r="A23" s="123" t="s">
        <v>35</v>
      </c>
      <c r="B23" s="72">
        <v>8</v>
      </c>
      <c r="C23" s="118">
        <v>15</v>
      </c>
      <c r="D23" s="118">
        <v>7</v>
      </c>
      <c r="E23" s="118">
        <v>18</v>
      </c>
      <c r="F23" s="118">
        <v>20</v>
      </c>
      <c r="G23" s="118">
        <v>18</v>
      </c>
      <c r="H23" s="118">
        <v>38</v>
      </c>
      <c r="I23" s="118">
        <v>57</v>
      </c>
      <c r="J23" s="118">
        <v>50</v>
      </c>
      <c r="K23" s="118">
        <v>60</v>
      </c>
      <c r="L23" s="118">
        <v>60</v>
      </c>
      <c r="M23" s="118">
        <v>62</v>
      </c>
      <c r="N23" s="118">
        <v>75</v>
      </c>
      <c r="O23" s="89">
        <v>59</v>
      </c>
      <c r="P23" s="55">
        <v>0.7366482504604052</v>
      </c>
      <c r="Q23" s="119">
        <v>3.139240506329114</v>
      </c>
      <c r="R23" s="119">
        <v>4.036598493003229</v>
      </c>
      <c r="S23" s="120">
        <v>3.782051282051282</v>
      </c>
      <c r="T23" s="87"/>
      <c r="U23" s="87"/>
      <c r="V23" s="84"/>
      <c r="W23" s="84"/>
    </row>
    <row r="24" spans="1:23" ht="12.75">
      <c r="A24" s="122"/>
      <c r="B24" s="72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52"/>
      <c r="P24" s="54"/>
      <c r="Q24" s="121"/>
      <c r="R24" s="121"/>
      <c r="S24" s="120"/>
      <c r="T24" s="87"/>
      <c r="U24" s="87"/>
      <c r="V24" s="84"/>
      <c r="W24" s="84"/>
    </row>
    <row r="25" spans="1:23" ht="12.75">
      <c r="A25" s="122" t="s">
        <v>212</v>
      </c>
      <c r="B25" s="72">
        <v>73</v>
      </c>
      <c r="C25" s="118">
        <v>71</v>
      </c>
      <c r="D25" s="118">
        <v>80</v>
      </c>
      <c r="E25" s="118">
        <v>80</v>
      </c>
      <c r="F25" s="118">
        <v>85</v>
      </c>
      <c r="G25" s="118">
        <v>94</v>
      </c>
      <c r="H25" s="118">
        <v>146</v>
      </c>
      <c r="I25" s="118">
        <v>160</v>
      </c>
      <c r="J25" s="118">
        <v>207</v>
      </c>
      <c r="K25" s="118">
        <v>210</v>
      </c>
      <c r="L25" s="118">
        <v>306</v>
      </c>
      <c r="M25" s="118">
        <v>272</v>
      </c>
      <c r="N25" s="118">
        <v>225</v>
      </c>
      <c r="O25" s="52">
        <v>203</v>
      </c>
      <c r="P25" s="55">
        <v>6.721915285451196</v>
      </c>
      <c r="Q25" s="119">
        <v>13.772151898734178</v>
      </c>
      <c r="R25" s="119">
        <v>12.109795479009689</v>
      </c>
      <c r="S25" s="120">
        <v>13.012820512820515</v>
      </c>
      <c r="T25" s="87"/>
      <c r="U25" s="87"/>
      <c r="V25" s="84"/>
      <c r="W25" s="84"/>
    </row>
    <row r="26" spans="1:23" ht="12.75">
      <c r="A26" s="123" t="s">
        <v>36</v>
      </c>
      <c r="B26" s="72">
        <v>39</v>
      </c>
      <c r="C26" s="118">
        <v>58</v>
      </c>
      <c r="D26" s="118">
        <v>48</v>
      </c>
      <c r="E26" s="118">
        <v>44</v>
      </c>
      <c r="F26" s="118">
        <v>51</v>
      </c>
      <c r="G26" s="118">
        <v>52</v>
      </c>
      <c r="H26" s="118">
        <v>82</v>
      </c>
      <c r="I26" s="118">
        <v>95</v>
      </c>
      <c r="J26" s="118">
        <v>145</v>
      </c>
      <c r="K26" s="118">
        <v>140</v>
      </c>
      <c r="L26" s="118">
        <v>196</v>
      </c>
      <c r="M26" s="118">
        <v>174</v>
      </c>
      <c r="N26" s="118">
        <v>140</v>
      </c>
      <c r="O26" s="89">
        <v>134</v>
      </c>
      <c r="P26" s="55">
        <v>3.591160220994475</v>
      </c>
      <c r="Q26" s="119">
        <v>8.810126582278482</v>
      </c>
      <c r="R26" s="119">
        <v>7.534983853606028</v>
      </c>
      <c r="S26" s="120">
        <v>8.58974358974359</v>
      </c>
      <c r="T26" s="87"/>
      <c r="U26" s="87"/>
      <c r="V26" s="84"/>
      <c r="W26" s="84"/>
    </row>
    <row r="27" spans="1:23" ht="12.75">
      <c r="A27" s="123" t="s">
        <v>37</v>
      </c>
      <c r="B27" s="125" t="s">
        <v>85</v>
      </c>
      <c r="C27" s="124" t="s">
        <v>85</v>
      </c>
      <c r="D27" s="124" t="s">
        <v>85</v>
      </c>
      <c r="E27" s="124" t="s">
        <v>85</v>
      </c>
      <c r="F27" s="118">
        <v>1</v>
      </c>
      <c r="G27" s="124" t="s">
        <v>85</v>
      </c>
      <c r="H27" s="124" t="s">
        <v>85</v>
      </c>
      <c r="I27" s="124" t="s">
        <v>85</v>
      </c>
      <c r="J27" s="124" t="s">
        <v>85</v>
      </c>
      <c r="K27" s="124" t="s">
        <v>85</v>
      </c>
      <c r="L27" s="124" t="s">
        <v>85</v>
      </c>
      <c r="M27" s="118">
        <v>4</v>
      </c>
      <c r="N27" s="124" t="s">
        <v>85</v>
      </c>
      <c r="O27" s="203" t="s">
        <v>85</v>
      </c>
      <c r="P27" s="203" t="s">
        <v>85</v>
      </c>
      <c r="Q27" s="119">
        <v>0.20253164556962028</v>
      </c>
      <c r="R27" s="124" t="s">
        <v>85</v>
      </c>
      <c r="S27" s="126" t="s">
        <v>85</v>
      </c>
      <c r="T27" s="87"/>
      <c r="U27" s="87"/>
      <c r="V27" s="84"/>
      <c r="W27" s="84"/>
    </row>
    <row r="28" spans="1:23" ht="12.75">
      <c r="A28" s="123" t="s">
        <v>61</v>
      </c>
      <c r="B28" s="72">
        <v>26</v>
      </c>
      <c r="C28" s="118">
        <v>7</v>
      </c>
      <c r="D28" s="118">
        <v>28</v>
      </c>
      <c r="E28" s="118">
        <v>29</v>
      </c>
      <c r="F28" s="118">
        <v>20</v>
      </c>
      <c r="G28" s="118">
        <v>29</v>
      </c>
      <c r="H28" s="118">
        <v>49</v>
      </c>
      <c r="I28" s="118">
        <v>44</v>
      </c>
      <c r="J28" s="118">
        <v>42</v>
      </c>
      <c r="K28" s="118">
        <v>50</v>
      </c>
      <c r="L28" s="118">
        <v>82</v>
      </c>
      <c r="M28" s="118">
        <v>66</v>
      </c>
      <c r="N28" s="118">
        <v>55</v>
      </c>
      <c r="O28" s="89">
        <v>45</v>
      </c>
      <c r="P28" s="55">
        <v>2.394106813996317</v>
      </c>
      <c r="Q28" s="119">
        <v>3.3417721518987342</v>
      </c>
      <c r="R28" s="119">
        <v>2.960172228202368</v>
      </c>
      <c r="S28" s="120">
        <v>2.8846153846153846</v>
      </c>
      <c r="T28" s="87"/>
      <c r="U28" s="87"/>
      <c r="V28" s="84"/>
      <c r="W28" s="84"/>
    </row>
    <row r="29" spans="1:23" ht="12.75">
      <c r="A29" s="123" t="s">
        <v>39</v>
      </c>
      <c r="B29" s="72">
        <v>1</v>
      </c>
      <c r="C29" s="118">
        <v>2</v>
      </c>
      <c r="D29" s="124" t="s">
        <v>85</v>
      </c>
      <c r="E29" s="118">
        <v>4</v>
      </c>
      <c r="F29" s="118">
        <v>3</v>
      </c>
      <c r="G29" s="118">
        <v>6</v>
      </c>
      <c r="H29" s="118">
        <v>8</v>
      </c>
      <c r="I29" s="118">
        <v>11</v>
      </c>
      <c r="J29" s="118">
        <v>13</v>
      </c>
      <c r="K29" s="118">
        <v>9</v>
      </c>
      <c r="L29" s="118">
        <v>12</v>
      </c>
      <c r="M29" s="118">
        <v>7</v>
      </c>
      <c r="N29" s="118">
        <v>13</v>
      </c>
      <c r="O29" s="89">
        <v>9</v>
      </c>
      <c r="P29" s="55">
        <v>0.09208103130755065</v>
      </c>
      <c r="Q29" s="119">
        <v>0.35443037974683544</v>
      </c>
      <c r="R29" s="119">
        <v>0.6996770721205597</v>
      </c>
      <c r="S29" s="120">
        <v>0.576923076923077</v>
      </c>
      <c r="T29" s="87"/>
      <c r="U29" s="87"/>
      <c r="V29" s="84"/>
      <c r="W29" s="84"/>
    </row>
    <row r="30" spans="1:23" ht="12.75">
      <c r="A30" s="123" t="s">
        <v>40</v>
      </c>
      <c r="B30" s="125" t="s">
        <v>85</v>
      </c>
      <c r="C30" s="124" t="s">
        <v>85</v>
      </c>
      <c r="D30" s="124" t="s">
        <v>85</v>
      </c>
      <c r="E30" s="124" t="s">
        <v>85</v>
      </c>
      <c r="F30" s="124" t="s">
        <v>85</v>
      </c>
      <c r="G30" s="124" t="s">
        <v>85</v>
      </c>
      <c r="H30" s="124" t="s">
        <v>85</v>
      </c>
      <c r="I30" s="124" t="s">
        <v>85</v>
      </c>
      <c r="J30" s="118">
        <v>1</v>
      </c>
      <c r="K30" s="124" t="s">
        <v>85</v>
      </c>
      <c r="L30" s="124" t="s">
        <v>85</v>
      </c>
      <c r="M30" s="124" t="s">
        <v>85</v>
      </c>
      <c r="N30" s="124" t="s">
        <v>85</v>
      </c>
      <c r="O30" s="203" t="s">
        <v>85</v>
      </c>
      <c r="P30" s="203" t="s">
        <v>85</v>
      </c>
      <c r="Q30" s="124" t="s">
        <v>85</v>
      </c>
      <c r="R30" s="124" t="s">
        <v>85</v>
      </c>
      <c r="S30" s="126" t="s">
        <v>85</v>
      </c>
      <c r="T30" s="87"/>
      <c r="U30" s="87"/>
      <c r="V30" s="84"/>
      <c r="W30" s="84"/>
    </row>
    <row r="31" spans="1:23" ht="12.75">
      <c r="A31" s="123" t="s">
        <v>41</v>
      </c>
      <c r="B31" s="72">
        <v>7</v>
      </c>
      <c r="C31" s="118">
        <v>4</v>
      </c>
      <c r="D31" s="118">
        <v>4</v>
      </c>
      <c r="E31" s="118">
        <v>3</v>
      </c>
      <c r="F31" s="118">
        <v>10</v>
      </c>
      <c r="G31" s="118">
        <v>7</v>
      </c>
      <c r="H31" s="118">
        <v>7</v>
      </c>
      <c r="I31" s="118">
        <v>10</v>
      </c>
      <c r="J31" s="118">
        <v>6</v>
      </c>
      <c r="K31" s="118">
        <v>11</v>
      </c>
      <c r="L31" s="118">
        <v>16</v>
      </c>
      <c r="M31" s="118">
        <v>21</v>
      </c>
      <c r="N31" s="118">
        <v>17</v>
      </c>
      <c r="O31" s="89">
        <v>15</v>
      </c>
      <c r="P31" s="55">
        <v>0.6445672191528545</v>
      </c>
      <c r="Q31" s="119">
        <v>1.0632911392405064</v>
      </c>
      <c r="R31" s="119">
        <v>0.914962325080732</v>
      </c>
      <c r="S31" s="120">
        <v>0.9615384615384616</v>
      </c>
      <c r="T31" s="87"/>
      <c r="U31" s="87"/>
      <c r="V31" s="84"/>
      <c r="W31" s="84"/>
    </row>
    <row r="32" spans="1:23" ht="12.75">
      <c r="A32" s="122"/>
      <c r="B32" s="72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21"/>
      <c r="N32" s="118"/>
      <c r="O32" s="52"/>
      <c r="P32" s="54"/>
      <c r="Q32" s="121"/>
      <c r="R32" s="121"/>
      <c r="S32" s="120"/>
      <c r="T32" s="87"/>
      <c r="U32" s="87"/>
      <c r="V32" s="84"/>
      <c r="W32" s="84"/>
    </row>
    <row r="33" spans="1:23" ht="12.75" customHeight="1">
      <c r="A33" s="122" t="s">
        <v>42</v>
      </c>
      <c r="B33" s="125" t="s">
        <v>85</v>
      </c>
      <c r="C33" s="118">
        <v>2</v>
      </c>
      <c r="D33" s="124" t="s">
        <v>85</v>
      </c>
      <c r="E33" s="118">
        <v>5</v>
      </c>
      <c r="F33" s="118">
        <v>7</v>
      </c>
      <c r="G33" s="124" t="s">
        <v>85</v>
      </c>
      <c r="H33" s="118">
        <v>10</v>
      </c>
      <c r="I33" s="118">
        <v>11</v>
      </c>
      <c r="J33" s="118">
        <v>6</v>
      </c>
      <c r="K33" s="118">
        <v>17</v>
      </c>
      <c r="L33" s="118">
        <v>16</v>
      </c>
      <c r="M33" s="118">
        <v>9</v>
      </c>
      <c r="N33" s="118">
        <v>14</v>
      </c>
      <c r="O33" s="52">
        <v>11</v>
      </c>
      <c r="P33" s="203" t="s">
        <v>85</v>
      </c>
      <c r="Q33" s="119">
        <v>0.4556962025316456</v>
      </c>
      <c r="R33" s="119">
        <v>0.7534983853606028</v>
      </c>
      <c r="S33" s="120">
        <v>0.7051282051282052</v>
      </c>
      <c r="T33" s="87"/>
      <c r="U33" s="87"/>
      <c r="V33" s="84"/>
      <c r="W33" s="84"/>
    </row>
    <row r="34" spans="1:23" ht="12.75">
      <c r="A34" s="87"/>
      <c r="B34" s="72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21"/>
      <c r="N34" s="118"/>
      <c r="O34" s="52"/>
      <c r="P34" s="54"/>
      <c r="Q34" s="121"/>
      <c r="R34" s="121"/>
      <c r="S34" s="120">
        <v>0</v>
      </c>
      <c r="T34" s="87"/>
      <c r="U34" s="87"/>
      <c r="V34" s="84"/>
      <c r="W34" s="84"/>
    </row>
    <row r="35" spans="1:23" ht="12.75">
      <c r="A35" s="85" t="s">
        <v>43</v>
      </c>
      <c r="B35" s="72">
        <v>1</v>
      </c>
      <c r="C35" s="124" t="s">
        <v>85</v>
      </c>
      <c r="D35" s="118">
        <v>1</v>
      </c>
      <c r="E35" s="118">
        <v>1</v>
      </c>
      <c r="F35" s="118">
        <v>2</v>
      </c>
      <c r="G35" s="118">
        <v>2</v>
      </c>
      <c r="H35" s="118">
        <v>3</v>
      </c>
      <c r="I35" s="118">
        <v>7</v>
      </c>
      <c r="J35" s="118">
        <v>3</v>
      </c>
      <c r="K35" s="118">
        <v>5</v>
      </c>
      <c r="L35" s="118">
        <v>3</v>
      </c>
      <c r="M35" s="118">
        <v>4</v>
      </c>
      <c r="N35" s="118">
        <v>5</v>
      </c>
      <c r="O35" s="52">
        <v>4</v>
      </c>
      <c r="P35" s="55">
        <v>0.09208103130755065</v>
      </c>
      <c r="Q35" s="119">
        <v>0.20253164556962028</v>
      </c>
      <c r="R35" s="119">
        <v>0.2691065662002153</v>
      </c>
      <c r="S35" s="120">
        <v>0.2564102564102564</v>
      </c>
      <c r="T35" s="87"/>
      <c r="U35" s="87"/>
      <c r="V35" s="84"/>
      <c r="W35" s="84"/>
    </row>
    <row r="36" spans="1:23" ht="12.75">
      <c r="A36" s="85"/>
      <c r="B36" s="72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21"/>
      <c r="N36" s="118"/>
      <c r="O36" s="52"/>
      <c r="P36" s="54"/>
      <c r="Q36" s="121"/>
      <c r="R36" s="121"/>
      <c r="S36" s="120"/>
      <c r="T36" s="87"/>
      <c r="U36" s="87"/>
      <c r="V36" s="84"/>
      <c r="W36" s="84"/>
    </row>
    <row r="37" spans="1:23" ht="12.75">
      <c r="A37" s="85" t="s">
        <v>48</v>
      </c>
      <c r="B37" s="72">
        <v>40</v>
      </c>
      <c r="C37" s="118">
        <v>29</v>
      </c>
      <c r="D37" s="118">
        <v>35</v>
      </c>
      <c r="E37" s="118">
        <v>37</v>
      </c>
      <c r="F37" s="118">
        <v>40</v>
      </c>
      <c r="G37" s="118">
        <v>50</v>
      </c>
      <c r="H37" s="118">
        <v>58</v>
      </c>
      <c r="I37" s="118">
        <v>87</v>
      </c>
      <c r="J37" s="118">
        <v>77</v>
      </c>
      <c r="K37" s="118">
        <v>63</v>
      </c>
      <c r="L37" s="118">
        <v>63</v>
      </c>
      <c r="M37" s="118">
        <v>61</v>
      </c>
      <c r="N37" s="118">
        <v>57</v>
      </c>
      <c r="O37" s="52">
        <v>40</v>
      </c>
      <c r="P37" s="55">
        <v>3.683241252302026</v>
      </c>
      <c r="Q37" s="119">
        <v>3.088607594936709</v>
      </c>
      <c r="R37" s="119">
        <v>3.0678148546824544</v>
      </c>
      <c r="S37" s="120">
        <v>2.564102564102564</v>
      </c>
      <c r="T37" s="87"/>
      <c r="U37" s="87"/>
      <c r="V37" s="84"/>
      <c r="W37" s="84"/>
    </row>
    <row r="38" spans="1:23" ht="12.75">
      <c r="A38" s="85"/>
      <c r="B38" s="72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21"/>
      <c r="N38" s="118"/>
      <c r="O38" s="52"/>
      <c r="P38" s="54"/>
      <c r="Q38" s="121"/>
      <c r="R38" s="121"/>
      <c r="S38" s="120"/>
      <c r="T38" s="87"/>
      <c r="U38" s="87"/>
      <c r="V38" s="84"/>
      <c r="W38" s="84"/>
    </row>
    <row r="39" spans="1:23" ht="12.75">
      <c r="A39" s="87" t="s">
        <v>200</v>
      </c>
      <c r="B39" s="72">
        <v>5</v>
      </c>
      <c r="C39" s="118">
        <v>5</v>
      </c>
      <c r="D39" s="118">
        <v>5</v>
      </c>
      <c r="E39" s="118">
        <v>5</v>
      </c>
      <c r="F39" s="118">
        <v>6</v>
      </c>
      <c r="G39" s="118">
        <v>4</v>
      </c>
      <c r="H39" s="118">
        <v>13</v>
      </c>
      <c r="I39" s="118">
        <v>21</v>
      </c>
      <c r="J39" s="118">
        <v>18</v>
      </c>
      <c r="K39" s="118">
        <v>20</v>
      </c>
      <c r="L39" s="118">
        <v>24</v>
      </c>
      <c r="M39" s="118">
        <v>16</v>
      </c>
      <c r="N39" s="118">
        <v>18</v>
      </c>
      <c r="O39" s="52">
        <v>15</v>
      </c>
      <c r="P39" s="55">
        <v>0.46040515653775327</v>
      </c>
      <c r="Q39" s="119">
        <v>0.8101265822784811</v>
      </c>
      <c r="R39" s="119">
        <v>0.9687836383207751</v>
      </c>
      <c r="S39" s="120">
        <v>0.9615384615384616</v>
      </c>
      <c r="T39" s="87"/>
      <c r="U39" s="87"/>
      <c r="V39" s="84"/>
      <c r="W39" s="84"/>
    </row>
    <row r="40" spans="1:23" ht="12.75">
      <c r="A40" s="85"/>
      <c r="B40" s="72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21"/>
      <c r="N40" s="118"/>
      <c r="O40" s="52"/>
      <c r="P40" s="54"/>
      <c r="Q40" s="121"/>
      <c r="R40" s="121"/>
      <c r="S40" s="120"/>
      <c r="T40" s="87"/>
      <c r="U40" s="87"/>
      <c r="V40" s="84"/>
      <c r="W40" s="84"/>
    </row>
    <row r="41" spans="1:23" ht="12.75">
      <c r="A41" s="87" t="s">
        <v>62</v>
      </c>
      <c r="B41" s="125" t="s">
        <v>85</v>
      </c>
      <c r="C41" s="118">
        <v>1</v>
      </c>
      <c r="D41" s="124" t="s">
        <v>85</v>
      </c>
      <c r="E41" s="124" t="s">
        <v>85</v>
      </c>
      <c r="F41" s="124" t="s">
        <v>85</v>
      </c>
      <c r="G41" s="124" t="s">
        <v>85</v>
      </c>
      <c r="H41" s="118">
        <v>6</v>
      </c>
      <c r="I41" s="118">
        <v>1</v>
      </c>
      <c r="J41" s="118">
        <v>2</v>
      </c>
      <c r="K41" s="118">
        <v>5</v>
      </c>
      <c r="L41" s="118">
        <v>1</v>
      </c>
      <c r="M41" s="118">
        <v>3</v>
      </c>
      <c r="N41" s="118">
        <v>4</v>
      </c>
      <c r="O41" s="52">
        <v>1</v>
      </c>
      <c r="P41" s="203" t="s">
        <v>85</v>
      </c>
      <c r="Q41" s="119">
        <v>0.1518987341772152</v>
      </c>
      <c r="R41" s="119">
        <v>0.2152852529601722</v>
      </c>
      <c r="S41" s="120">
        <v>0.0641025641025641</v>
      </c>
      <c r="T41" s="87"/>
      <c r="U41" s="87"/>
      <c r="V41" s="84"/>
      <c r="W41" s="84"/>
    </row>
    <row r="42" spans="1:23" ht="12.75">
      <c r="A42" s="41" t="s">
        <v>3</v>
      </c>
      <c r="B42" s="127">
        <v>1086</v>
      </c>
      <c r="C42" s="128">
        <v>946</v>
      </c>
      <c r="D42" s="128">
        <v>871</v>
      </c>
      <c r="E42" s="128">
        <v>914</v>
      </c>
      <c r="F42" s="128">
        <v>1007</v>
      </c>
      <c r="G42" s="128">
        <v>1000</v>
      </c>
      <c r="H42" s="128">
        <v>1602</v>
      </c>
      <c r="I42" s="128">
        <v>1813</v>
      </c>
      <c r="J42" s="128">
        <v>1769</v>
      </c>
      <c r="K42" s="128">
        <v>1995</v>
      </c>
      <c r="L42" s="128">
        <v>2265</v>
      </c>
      <c r="M42" s="128">
        <v>1975</v>
      </c>
      <c r="N42" s="128">
        <v>1858</v>
      </c>
      <c r="O42" s="128">
        <v>1560</v>
      </c>
      <c r="P42" s="128">
        <v>100</v>
      </c>
      <c r="Q42" s="128">
        <v>100</v>
      </c>
      <c r="R42" s="128">
        <v>100</v>
      </c>
      <c r="S42" s="102">
        <v>100</v>
      </c>
      <c r="T42" s="87"/>
      <c r="U42" s="87"/>
      <c r="V42" s="84"/>
      <c r="W42" s="84"/>
    </row>
    <row r="43" spans="1:23" ht="12.75">
      <c r="A43" s="41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87"/>
      <c r="T43" s="87"/>
      <c r="U43" s="87"/>
      <c r="V43" s="84"/>
      <c r="W43" s="84"/>
    </row>
    <row r="44" spans="1:23" ht="12.75">
      <c r="A44" s="83" t="s">
        <v>81</v>
      </c>
      <c r="B44" s="113" t="s">
        <v>209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87"/>
      <c r="V44" s="84"/>
      <c r="W44" s="84"/>
    </row>
    <row r="45" spans="1:23" ht="12.75">
      <c r="A45" s="83"/>
      <c r="B45" s="113" t="s">
        <v>210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87"/>
      <c r="V45" s="84"/>
      <c r="W45" s="84"/>
    </row>
    <row r="46" spans="1:23" ht="12.75">
      <c r="A46" s="83" t="s">
        <v>64</v>
      </c>
      <c r="B46" s="113" t="s">
        <v>53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87"/>
      <c r="V46" s="84"/>
      <c r="W46" s="84"/>
    </row>
    <row r="47" spans="1:23" ht="12.75">
      <c r="A47" s="151" t="s">
        <v>96</v>
      </c>
      <c r="B47" s="113" t="s">
        <v>203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87"/>
      <c r="V47" s="84"/>
      <c r="W47" s="84"/>
    </row>
    <row r="48" spans="1:23" ht="12.75">
      <c r="A48" s="151"/>
      <c r="B48" s="113" t="s">
        <v>204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87"/>
      <c r="V48" s="84"/>
      <c r="W48" s="84"/>
    </row>
    <row r="49" spans="1:23" ht="12.75">
      <c r="A49" s="83" t="s">
        <v>127</v>
      </c>
      <c r="B49" s="113" t="s">
        <v>214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87"/>
      <c r="V49" s="84"/>
      <c r="W49" s="84"/>
    </row>
    <row r="50" spans="1:23" ht="12.75">
      <c r="A50" s="83" t="s">
        <v>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4"/>
      <c r="W50" s="84"/>
    </row>
    <row r="51" spans="1:23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4"/>
      <c r="W51" s="84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43"/>
  <dimension ref="A1:P51"/>
  <sheetViews>
    <sheetView zoomScale="75" zoomScaleNormal="75" workbookViewId="0" topLeftCell="A10">
      <selection activeCell="A50" sqref="A50"/>
    </sheetView>
  </sheetViews>
  <sheetFormatPr defaultColWidth="9.140625" defaultRowHeight="12.75"/>
  <cols>
    <col min="1" max="1" width="47.140625" style="0" customWidth="1"/>
    <col min="2" max="15" width="9.7109375" style="0" customWidth="1"/>
    <col min="16" max="16" width="3.00390625" style="0" customWidth="1"/>
  </cols>
  <sheetData>
    <row r="1" spans="1:16" ht="12.75">
      <c r="A1" s="85" t="s">
        <v>320</v>
      </c>
      <c r="B1" s="85" t="s">
        <v>198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30"/>
      <c r="O1" s="130"/>
      <c r="P1" s="130"/>
    </row>
    <row r="2" spans="1:16" ht="12.7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0"/>
      <c r="P2" s="130"/>
    </row>
    <row r="3" spans="1:16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69">
        <v>2002</v>
      </c>
      <c r="J3" s="69">
        <v>2003</v>
      </c>
      <c r="K3" s="69">
        <v>2004</v>
      </c>
      <c r="L3" s="69">
        <v>2005</v>
      </c>
      <c r="M3" s="69">
        <v>2006</v>
      </c>
      <c r="N3" s="69">
        <v>2007</v>
      </c>
      <c r="O3" s="75">
        <v>2008</v>
      </c>
      <c r="P3" s="130"/>
    </row>
    <row r="4" spans="1:16" ht="12.75">
      <c r="A4" s="117" t="s">
        <v>18</v>
      </c>
      <c r="B4" s="131">
        <v>77.29807692307692</v>
      </c>
      <c r="C4" s="132">
        <v>100.74972557628979</v>
      </c>
      <c r="D4" s="132">
        <v>115.38313253012048</v>
      </c>
      <c r="E4" s="132">
        <v>132.14810562571756</v>
      </c>
      <c r="F4" s="132">
        <v>126.11470281543274</v>
      </c>
      <c r="G4" s="132">
        <v>122.95762711864407</v>
      </c>
      <c r="H4" s="132">
        <v>103.89553219448095</v>
      </c>
      <c r="I4" s="132">
        <v>96.1308190925162</v>
      </c>
      <c r="J4" s="132">
        <v>83.3043738765728</v>
      </c>
      <c r="K4" s="132">
        <v>88.00262881177707</v>
      </c>
      <c r="L4" s="132">
        <v>84.11867525298987</v>
      </c>
      <c r="M4" s="132">
        <v>76.28027498677949</v>
      </c>
      <c r="N4" s="133">
        <v>74.53767123287672</v>
      </c>
      <c r="O4" s="134">
        <v>75.392</v>
      </c>
      <c r="P4" s="130"/>
    </row>
    <row r="5" spans="1:16" ht="12.75">
      <c r="A5" s="117"/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4"/>
      <c r="P5" s="130"/>
    </row>
    <row r="6" spans="1:16" ht="12.75">
      <c r="A6" s="122" t="s">
        <v>19</v>
      </c>
      <c r="B6" s="131">
        <v>87.6025641025641</v>
      </c>
      <c r="C6" s="132">
        <v>127.40191387559808</v>
      </c>
      <c r="D6" s="132">
        <v>142.74580335731414</v>
      </c>
      <c r="E6" s="132">
        <v>170</v>
      </c>
      <c r="F6" s="132">
        <v>160.27766599597587</v>
      </c>
      <c r="G6" s="132">
        <v>160.064</v>
      </c>
      <c r="H6" s="132">
        <v>127.02600472813239</v>
      </c>
      <c r="I6" s="132">
        <v>123.00455580865604</v>
      </c>
      <c r="J6" s="132">
        <v>105.68079800498754</v>
      </c>
      <c r="K6" s="132">
        <v>111.48024948024948</v>
      </c>
      <c r="L6" s="132">
        <v>103.51739926739927</v>
      </c>
      <c r="M6" s="132">
        <v>92.1590909090909</v>
      </c>
      <c r="N6" s="133">
        <v>96</v>
      </c>
      <c r="O6" s="134">
        <v>92.0297699594046</v>
      </c>
      <c r="P6" s="130"/>
    </row>
    <row r="7" spans="1:16" ht="12.75">
      <c r="A7" s="123" t="s">
        <v>20</v>
      </c>
      <c r="B7" s="131">
        <v>64.12</v>
      </c>
      <c r="C7" s="132">
        <v>137.46153846153845</v>
      </c>
      <c r="D7" s="132">
        <v>236.75</v>
      </c>
      <c r="E7" s="132">
        <v>239.30769230769232</v>
      </c>
      <c r="F7" s="132">
        <v>235.14285714285714</v>
      </c>
      <c r="G7" s="132">
        <v>144.57142857142858</v>
      </c>
      <c r="H7" s="132">
        <v>162.16129032258064</v>
      </c>
      <c r="I7" s="132">
        <v>125.51724137931035</v>
      </c>
      <c r="J7" s="132">
        <v>113</v>
      </c>
      <c r="K7" s="132">
        <v>138.1081081081081</v>
      </c>
      <c r="L7" s="132">
        <v>161.8</v>
      </c>
      <c r="M7" s="132">
        <v>124.53571428571429</v>
      </c>
      <c r="N7" s="133">
        <v>147.41666666666666</v>
      </c>
      <c r="O7" s="134">
        <v>172.83333333333334</v>
      </c>
      <c r="P7" s="130"/>
    </row>
    <row r="8" spans="1:16" ht="12.75" customHeight="1">
      <c r="A8" s="123" t="s">
        <v>21</v>
      </c>
      <c r="B8" s="131">
        <v>66.11111111111111</v>
      </c>
      <c r="C8" s="132">
        <v>83.88888888888889</v>
      </c>
      <c r="D8" s="132">
        <v>71.72727272727273</v>
      </c>
      <c r="E8" s="132">
        <v>156.33333333333334</v>
      </c>
      <c r="F8" s="132">
        <v>130.53333333333333</v>
      </c>
      <c r="G8" s="132">
        <v>84.1</v>
      </c>
      <c r="H8" s="132">
        <v>124.38461538461539</v>
      </c>
      <c r="I8" s="132">
        <v>86.5</v>
      </c>
      <c r="J8" s="132">
        <v>69.5</v>
      </c>
      <c r="K8" s="132">
        <v>120.11764705882354</v>
      </c>
      <c r="L8" s="132">
        <v>73.6875</v>
      </c>
      <c r="M8" s="132">
        <v>60.18518518518518</v>
      </c>
      <c r="N8" s="133">
        <v>100.5</v>
      </c>
      <c r="O8" s="135" t="s">
        <v>125</v>
      </c>
      <c r="P8" s="130"/>
    </row>
    <row r="9" spans="1:16" ht="12.75">
      <c r="A9" s="123" t="s">
        <v>22</v>
      </c>
      <c r="B9" s="131">
        <v>80.6</v>
      </c>
      <c r="C9" s="132">
        <v>119.08333333333333</v>
      </c>
      <c r="D9" s="132">
        <v>111.0909090909091</v>
      </c>
      <c r="E9" s="132">
        <v>137.41666666666666</v>
      </c>
      <c r="F9" s="132">
        <v>150.58333333333334</v>
      </c>
      <c r="G9" s="132">
        <v>98.66666666666667</v>
      </c>
      <c r="H9" s="132">
        <v>100.63636363636364</v>
      </c>
      <c r="I9" s="132">
        <v>122.3529411764706</v>
      </c>
      <c r="J9" s="132">
        <v>117.73333333333333</v>
      </c>
      <c r="K9" s="132">
        <v>85.675</v>
      </c>
      <c r="L9" s="132">
        <v>95.46341463414635</v>
      </c>
      <c r="M9" s="132">
        <v>110.21739130434783</v>
      </c>
      <c r="N9" s="133">
        <v>104</v>
      </c>
      <c r="O9" s="134">
        <v>87.95238095238095</v>
      </c>
      <c r="P9" s="130"/>
    </row>
    <row r="10" spans="1:16" ht="12.75">
      <c r="A10" s="123" t="s">
        <v>23</v>
      </c>
      <c r="B10" s="131">
        <v>68.26666666666667</v>
      </c>
      <c r="C10" s="132">
        <v>82.5</v>
      </c>
      <c r="D10" s="132">
        <v>92.76470588235294</v>
      </c>
      <c r="E10" s="132">
        <v>69.71428571428571</v>
      </c>
      <c r="F10" s="132">
        <v>76.52941176470588</v>
      </c>
      <c r="G10" s="132">
        <v>67.68181818181819</v>
      </c>
      <c r="H10" s="132">
        <v>86.625</v>
      </c>
      <c r="I10" s="132">
        <v>81.78260869565217</v>
      </c>
      <c r="J10" s="132">
        <v>68.74603174603175</v>
      </c>
      <c r="K10" s="132">
        <v>65.04545454545455</v>
      </c>
      <c r="L10" s="132">
        <v>56.06930693069307</v>
      </c>
      <c r="M10" s="132">
        <v>47.91044776119403</v>
      </c>
      <c r="N10" s="133">
        <v>44.457142857142856</v>
      </c>
      <c r="O10" s="134">
        <v>42.68888888888889</v>
      </c>
      <c r="P10" s="130"/>
    </row>
    <row r="11" spans="1:16" ht="12.75">
      <c r="A11" s="123" t="s">
        <v>60</v>
      </c>
      <c r="B11" s="131">
        <v>116.23809523809524</v>
      </c>
      <c r="C11" s="132">
        <v>209.16666666666666</v>
      </c>
      <c r="D11" s="132">
        <v>236.02857142857144</v>
      </c>
      <c r="E11" s="132">
        <v>182.56756756756758</v>
      </c>
      <c r="F11" s="132">
        <v>194.4814814814815</v>
      </c>
      <c r="G11" s="132">
        <v>276.5357142857143</v>
      </c>
      <c r="H11" s="132">
        <v>204.06153846153848</v>
      </c>
      <c r="I11" s="132">
        <v>190.7962962962963</v>
      </c>
      <c r="J11" s="132">
        <v>178.45454545454547</v>
      </c>
      <c r="K11" s="132">
        <v>189.01754385964912</v>
      </c>
      <c r="L11" s="132">
        <v>158.84</v>
      </c>
      <c r="M11" s="132">
        <v>153.3230769230769</v>
      </c>
      <c r="N11" s="133">
        <v>163</v>
      </c>
      <c r="O11" s="134">
        <v>148.67123287671234</v>
      </c>
      <c r="P11" s="130"/>
    </row>
    <row r="12" spans="1:16" ht="12.75">
      <c r="A12" s="123" t="s">
        <v>25</v>
      </c>
      <c r="B12" s="131">
        <v>75.60526315789474</v>
      </c>
      <c r="C12" s="132">
        <v>72.575</v>
      </c>
      <c r="D12" s="132">
        <v>74.6086956521739</v>
      </c>
      <c r="E12" s="132">
        <v>88.44117647058823</v>
      </c>
      <c r="F12" s="132">
        <v>89.56862745098039</v>
      </c>
      <c r="G12" s="132">
        <v>76.3157894736842</v>
      </c>
      <c r="H12" s="132">
        <v>87.20689655172414</v>
      </c>
      <c r="I12" s="132">
        <v>77.63366336633663</v>
      </c>
      <c r="J12" s="132">
        <v>84.35185185185185</v>
      </c>
      <c r="K12" s="132">
        <v>74.09649122807018</v>
      </c>
      <c r="L12" s="132">
        <v>65.23448275862069</v>
      </c>
      <c r="M12" s="132">
        <v>67.97945205479452</v>
      </c>
      <c r="N12" s="133">
        <v>56.89333333333333</v>
      </c>
      <c r="O12" s="134">
        <v>51.188311688311686</v>
      </c>
      <c r="P12" s="130"/>
    </row>
    <row r="13" spans="1:16" ht="12.75">
      <c r="A13" s="123" t="s">
        <v>27</v>
      </c>
      <c r="B13" s="131">
        <v>90.70919881305637</v>
      </c>
      <c r="C13" s="132">
        <v>127.94809688581314</v>
      </c>
      <c r="D13" s="132">
        <v>145.92222222222222</v>
      </c>
      <c r="E13" s="132">
        <v>185.25477707006368</v>
      </c>
      <c r="F13" s="132">
        <v>173.37058823529412</v>
      </c>
      <c r="G13" s="132">
        <v>170.49720670391062</v>
      </c>
      <c r="H13" s="132">
        <v>125.96746575342466</v>
      </c>
      <c r="I13" s="132">
        <v>128.9915254237288</v>
      </c>
      <c r="J13" s="132">
        <v>105.73975409836065</v>
      </c>
      <c r="K13" s="132">
        <v>118.02058319039452</v>
      </c>
      <c r="L13" s="132">
        <v>109.49443561208267</v>
      </c>
      <c r="M13" s="132">
        <v>95.95009242144178</v>
      </c>
      <c r="N13" s="133">
        <v>104</v>
      </c>
      <c r="O13" s="134">
        <v>100.82481751824818</v>
      </c>
      <c r="P13" s="130"/>
    </row>
    <row r="14" spans="1:16" ht="12.75">
      <c r="A14" s="123" t="s">
        <v>28</v>
      </c>
      <c r="B14" s="131">
        <v>83.61538461538461</v>
      </c>
      <c r="C14" s="132">
        <v>116.44444444444444</v>
      </c>
      <c r="D14" s="132">
        <v>133.6</v>
      </c>
      <c r="E14" s="132">
        <v>137.84</v>
      </c>
      <c r="F14" s="132">
        <v>120.71428571428571</v>
      </c>
      <c r="G14" s="132">
        <v>156.27777777777777</v>
      </c>
      <c r="H14" s="132">
        <v>105.55</v>
      </c>
      <c r="I14" s="132">
        <v>117.82608695652173</v>
      </c>
      <c r="J14" s="132">
        <v>107.81481481481481</v>
      </c>
      <c r="K14" s="132">
        <v>112.07692307692308</v>
      </c>
      <c r="L14" s="132">
        <v>79.9</v>
      </c>
      <c r="M14" s="132">
        <v>92.51851851851852</v>
      </c>
      <c r="N14" s="133">
        <v>106</v>
      </c>
      <c r="O14" s="134">
        <v>86.92857142857143</v>
      </c>
      <c r="P14" s="130"/>
    </row>
    <row r="15" spans="1:16" ht="12.75">
      <c r="A15" s="122"/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O15" s="134"/>
      <c r="P15" s="130"/>
    </row>
    <row r="16" spans="1:16" ht="12.75">
      <c r="A16" s="122" t="s">
        <v>29</v>
      </c>
      <c r="B16" s="131">
        <v>70.64729458917836</v>
      </c>
      <c r="C16" s="132">
        <v>79.76428571428572</v>
      </c>
      <c r="D16" s="132">
        <v>83.09309309309309</v>
      </c>
      <c r="E16" s="132">
        <v>89.00925925925925</v>
      </c>
      <c r="F16" s="132">
        <v>89.51081081081081</v>
      </c>
      <c r="G16" s="132">
        <v>77.50571428571429</v>
      </c>
      <c r="H16" s="132">
        <v>72.3173076923077</v>
      </c>
      <c r="I16" s="132">
        <v>66.17746913580247</v>
      </c>
      <c r="J16" s="132">
        <v>60.198776758409785</v>
      </c>
      <c r="K16" s="132">
        <v>63.83870967741935</v>
      </c>
      <c r="L16" s="132">
        <v>63.48684210526316</v>
      </c>
      <c r="M16" s="132">
        <v>59.09037900874635</v>
      </c>
      <c r="N16" s="133">
        <v>55.51305683563748</v>
      </c>
      <c r="O16" s="134">
        <v>56.47166361974406</v>
      </c>
      <c r="P16" s="130"/>
    </row>
    <row r="17" spans="1:16" ht="12.75">
      <c r="A17" s="123" t="s">
        <v>30</v>
      </c>
      <c r="B17" s="131">
        <v>83.33333333333333</v>
      </c>
      <c r="C17" s="132">
        <v>92.33333333333333</v>
      </c>
      <c r="D17" s="132">
        <v>71.71428571428571</v>
      </c>
      <c r="E17" s="132" t="s">
        <v>125</v>
      </c>
      <c r="F17" s="132">
        <v>67.375</v>
      </c>
      <c r="G17" s="132">
        <v>32.63636363636363</v>
      </c>
      <c r="H17" s="132">
        <v>37.76923076923077</v>
      </c>
      <c r="I17" s="132">
        <v>38.55555555555556</v>
      </c>
      <c r="J17" s="132">
        <v>34.5</v>
      </c>
      <c r="K17" s="132">
        <v>31.833333333333332</v>
      </c>
      <c r="L17" s="132" t="s">
        <v>125</v>
      </c>
      <c r="M17" s="132">
        <v>40.09090909090909</v>
      </c>
      <c r="N17" s="133">
        <v>35</v>
      </c>
      <c r="O17" s="134">
        <v>58.04347826086956</v>
      </c>
      <c r="P17" s="130"/>
    </row>
    <row r="18" spans="1:16" ht="12.75">
      <c r="A18" s="123" t="s">
        <v>31</v>
      </c>
      <c r="B18" s="131">
        <v>46.38461538461539</v>
      </c>
      <c r="C18" s="132">
        <v>48.38095238095238</v>
      </c>
      <c r="D18" s="132">
        <v>37.6</v>
      </c>
      <c r="E18" s="132">
        <v>49.65625</v>
      </c>
      <c r="F18" s="132">
        <v>57.27272727272727</v>
      </c>
      <c r="G18" s="132">
        <v>45.372093023255815</v>
      </c>
      <c r="H18" s="132">
        <v>41.64150943396226</v>
      </c>
      <c r="I18" s="132">
        <v>40.56944444444444</v>
      </c>
      <c r="J18" s="132">
        <v>34.608695652173914</v>
      </c>
      <c r="K18" s="132">
        <v>50.72289156626506</v>
      </c>
      <c r="L18" s="132">
        <v>39.54794520547945</v>
      </c>
      <c r="M18" s="132">
        <v>52.55223880597015</v>
      </c>
      <c r="N18" s="133">
        <v>38</v>
      </c>
      <c r="O18" s="134">
        <v>38.53968253968254</v>
      </c>
      <c r="P18" s="130"/>
    </row>
    <row r="19" spans="1:16" ht="12.75">
      <c r="A19" s="123" t="s">
        <v>32</v>
      </c>
      <c r="B19" s="131">
        <v>72.54545454545455</v>
      </c>
      <c r="C19" s="132">
        <v>82.25464190981432</v>
      </c>
      <c r="D19" s="132">
        <v>88.9020979020979</v>
      </c>
      <c r="E19" s="132">
        <v>96.23484848484848</v>
      </c>
      <c r="F19" s="132">
        <v>94.66447368421052</v>
      </c>
      <c r="G19" s="132">
        <v>88.2081784386617</v>
      </c>
      <c r="H19" s="132">
        <v>79.9125</v>
      </c>
      <c r="I19" s="132">
        <v>74.74207188160676</v>
      </c>
      <c r="J19" s="132">
        <v>64.81923076923077</v>
      </c>
      <c r="K19" s="132">
        <v>68.44444444444444</v>
      </c>
      <c r="L19" s="132">
        <v>68.04801324503312</v>
      </c>
      <c r="M19" s="132">
        <v>62.801512287334596</v>
      </c>
      <c r="N19" s="133">
        <v>60.69261477045908</v>
      </c>
      <c r="O19" s="134">
        <v>62.20725388601036</v>
      </c>
      <c r="P19" s="130"/>
    </row>
    <row r="20" spans="1:16" ht="12.75">
      <c r="A20" s="123" t="s">
        <v>33</v>
      </c>
      <c r="B20" s="131" t="s">
        <v>125</v>
      </c>
      <c r="C20" s="132" t="s">
        <v>125</v>
      </c>
      <c r="D20" s="132" t="s">
        <v>125</v>
      </c>
      <c r="E20" s="132" t="s">
        <v>125</v>
      </c>
      <c r="F20" s="132" t="s">
        <v>125</v>
      </c>
      <c r="G20" s="132">
        <v>43.6</v>
      </c>
      <c r="H20" s="132">
        <v>44</v>
      </c>
      <c r="I20" s="132" t="s">
        <v>125</v>
      </c>
      <c r="J20" s="132" t="s">
        <v>125</v>
      </c>
      <c r="K20" s="132">
        <v>40.13333333333333</v>
      </c>
      <c r="L20" s="132">
        <v>32.30769230769231</v>
      </c>
      <c r="M20" s="132">
        <v>47.22222222222222</v>
      </c>
      <c r="N20" s="133">
        <v>33.125</v>
      </c>
      <c r="O20" s="134">
        <v>48.083333333333336</v>
      </c>
      <c r="P20" s="130"/>
    </row>
    <row r="21" spans="1:16" ht="12.75">
      <c r="A21" s="123" t="s">
        <v>34</v>
      </c>
      <c r="B21" s="131" t="s">
        <v>125</v>
      </c>
      <c r="C21" s="136" t="s">
        <v>85</v>
      </c>
      <c r="D21" s="132" t="s">
        <v>125</v>
      </c>
      <c r="E21" s="132" t="s">
        <v>125</v>
      </c>
      <c r="F21" s="132" t="s">
        <v>125</v>
      </c>
      <c r="G21" s="132" t="s">
        <v>125</v>
      </c>
      <c r="H21" s="132" t="s">
        <v>125</v>
      </c>
      <c r="I21" s="137">
        <v>57</v>
      </c>
      <c r="J21" s="132" t="s">
        <v>125</v>
      </c>
      <c r="K21" s="132">
        <v>94.5</v>
      </c>
      <c r="L21" s="132">
        <v>51.6</v>
      </c>
      <c r="M21" s="132">
        <v>38.25</v>
      </c>
      <c r="N21" s="132" t="s">
        <v>125</v>
      </c>
      <c r="O21" s="135" t="s">
        <v>125</v>
      </c>
      <c r="P21" s="130"/>
    </row>
    <row r="22" spans="1:16" ht="12.75">
      <c r="A22" s="123" t="s">
        <v>35</v>
      </c>
      <c r="B22" s="131">
        <v>44.625</v>
      </c>
      <c r="C22" s="132">
        <v>55.4</v>
      </c>
      <c r="D22" s="132">
        <v>39.142857142857146</v>
      </c>
      <c r="E22" s="132">
        <v>55.111111111111114</v>
      </c>
      <c r="F22" s="132">
        <v>65.55</v>
      </c>
      <c r="G22" s="132">
        <v>31.72222222222222</v>
      </c>
      <c r="H22" s="132">
        <v>56.578947368421055</v>
      </c>
      <c r="I22" s="132">
        <v>49.68421052631579</v>
      </c>
      <c r="J22" s="132">
        <v>54.04</v>
      </c>
      <c r="K22" s="132">
        <v>53.68333333333333</v>
      </c>
      <c r="L22" s="132">
        <v>54.166666666666664</v>
      </c>
      <c r="M22" s="132">
        <v>42.274193548387096</v>
      </c>
      <c r="N22" s="133">
        <v>40.71621621621622</v>
      </c>
      <c r="O22" s="134">
        <v>38</v>
      </c>
      <c r="P22" s="130"/>
    </row>
    <row r="23" spans="1:16" ht="12.75">
      <c r="A23" s="122"/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3"/>
      <c r="O23" s="134"/>
      <c r="P23" s="130"/>
    </row>
    <row r="24" spans="1:16" ht="12.75">
      <c r="A24" s="122" t="s">
        <v>212</v>
      </c>
      <c r="B24" s="131">
        <v>56.6986301369863</v>
      </c>
      <c r="C24" s="132">
        <v>67.01408450704226</v>
      </c>
      <c r="D24" s="132">
        <v>107.1625</v>
      </c>
      <c r="E24" s="132">
        <v>88.7</v>
      </c>
      <c r="F24" s="132">
        <v>85.88235294117646</v>
      </c>
      <c r="G24" s="132">
        <v>94.81914893617021</v>
      </c>
      <c r="H24" s="132">
        <v>80.79452054794521</v>
      </c>
      <c r="I24" s="132">
        <v>70.74375</v>
      </c>
      <c r="J24" s="132">
        <v>69.69082125603865</v>
      </c>
      <c r="K24" s="132">
        <v>61.27142857142857</v>
      </c>
      <c r="L24" s="132">
        <v>65.48039215686275</v>
      </c>
      <c r="M24" s="132">
        <v>63.81617647058823</v>
      </c>
      <c r="N24" s="133">
        <v>53</v>
      </c>
      <c r="O24" s="134">
        <v>62.916256157635466</v>
      </c>
      <c r="P24" s="130"/>
    </row>
    <row r="25" spans="1:16" ht="12.75">
      <c r="A25" s="123" t="s">
        <v>36</v>
      </c>
      <c r="B25" s="131">
        <v>39.1025641025641</v>
      </c>
      <c r="C25" s="132">
        <v>67.65517241379311</v>
      </c>
      <c r="D25" s="132">
        <v>79.58333333333333</v>
      </c>
      <c r="E25" s="132">
        <v>64.47727272727273</v>
      </c>
      <c r="F25" s="132">
        <v>70.01960784313725</v>
      </c>
      <c r="G25" s="132">
        <v>90.1923076923077</v>
      </c>
      <c r="H25" s="132">
        <v>69.08536585365853</v>
      </c>
      <c r="I25" s="132">
        <v>62.83157894736842</v>
      </c>
      <c r="J25" s="132">
        <v>53.179310344827584</v>
      </c>
      <c r="K25" s="132">
        <v>55.371428571428574</v>
      </c>
      <c r="L25" s="132">
        <v>55.673469387755105</v>
      </c>
      <c r="M25" s="132">
        <v>62.49425287356322</v>
      </c>
      <c r="N25" s="133">
        <v>48.45323741007194</v>
      </c>
      <c r="O25" s="135" t="s">
        <v>125</v>
      </c>
      <c r="P25" s="130"/>
    </row>
    <row r="26" spans="1:16" ht="12.75">
      <c r="A26" s="123" t="s">
        <v>37</v>
      </c>
      <c r="B26" s="138" t="s">
        <v>85</v>
      </c>
      <c r="C26" s="136" t="s">
        <v>85</v>
      </c>
      <c r="D26" s="136" t="s">
        <v>85</v>
      </c>
      <c r="E26" s="136" t="s">
        <v>85</v>
      </c>
      <c r="F26" s="139" t="s">
        <v>125</v>
      </c>
      <c r="G26" s="136" t="s">
        <v>85</v>
      </c>
      <c r="H26" s="136" t="s">
        <v>85</v>
      </c>
      <c r="I26" s="136" t="s">
        <v>85</v>
      </c>
      <c r="J26" s="136" t="s">
        <v>85</v>
      </c>
      <c r="K26" s="136" t="s">
        <v>85</v>
      </c>
      <c r="L26" s="136" t="s">
        <v>85</v>
      </c>
      <c r="M26" s="139" t="s">
        <v>125</v>
      </c>
      <c r="N26" s="136" t="s">
        <v>85</v>
      </c>
      <c r="O26" s="140" t="s">
        <v>85</v>
      </c>
      <c r="P26" s="130"/>
    </row>
    <row r="27" spans="1:16" ht="12.75">
      <c r="A27" s="123" t="s">
        <v>61</v>
      </c>
      <c r="B27" s="131">
        <v>86</v>
      </c>
      <c r="C27" s="132">
        <v>95.71428571428571</v>
      </c>
      <c r="D27" s="132">
        <v>160.67857142857142</v>
      </c>
      <c r="E27" s="132">
        <v>136.31034482758622</v>
      </c>
      <c r="F27" s="132">
        <v>162.85</v>
      </c>
      <c r="G27" s="132">
        <v>129.82758620689654</v>
      </c>
      <c r="H27" s="132">
        <v>114</v>
      </c>
      <c r="I27" s="132">
        <v>104.5909090909091</v>
      </c>
      <c r="J27" s="132">
        <v>145.66666666666666</v>
      </c>
      <c r="K27" s="132">
        <v>88.14</v>
      </c>
      <c r="L27" s="132">
        <v>92.8170731707317</v>
      </c>
      <c r="M27" s="132">
        <v>79.86363636363636</v>
      </c>
      <c r="N27" s="133">
        <v>79</v>
      </c>
      <c r="O27" s="134">
        <v>74.11111111111111</v>
      </c>
      <c r="P27" s="130"/>
    </row>
    <row r="28" spans="1:16" ht="12.75">
      <c r="A28" s="123" t="s">
        <v>39</v>
      </c>
      <c r="B28" s="141" t="s">
        <v>125</v>
      </c>
      <c r="C28" s="139" t="s">
        <v>125</v>
      </c>
      <c r="D28" s="136" t="s">
        <v>85</v>
      </c>
      <c r="E28" s="139" t="s">
        <v>125</v>
      </c>
      <c r="F28" s="139" t="s">
        <v>125</v>
      </c>
      <c r="G28" s="132">
        <v>36.5</v>
      </c>
      <c r="H28" s="132">
        <v>41.25</v>
      </c>
      <c r="I28" s="132">
        <v>54.18181818181818</v>
      </c>
      <c r="J28" s="132">
        <v>29.76923076923077</v>
      </c>
      <c r="K28" s="132">
        <v>30.77777777777778</v>
      </c>
      <c r="L28" s="132">
        <v>65.91666666666667</v>
      </c>
      <c r="M28" s="132">
        <v>71</v>
      </c>
      <c r="N28" s="133">
        <v>40.53846153846154</v>
      </c>
      <c r="O28" s="134">
        <v>46.77777777777778</v>
      </c>
      <c r="P28" s="130"/>
    </row>
    <row r="29" spans="1:16" ht="12.75">
      <c r="A29" s="123" t="s">
        <v>40</v>
      </c>
      <c r="B29" s="138" t="s">
        <v>85</v>
      </c>
      <c r="C29" s="136" t="s">
        <v>85</v>
      </c>
      <c r="D29" s="136" t="s">
        <v>85</v>
      </c>
      <c r="E29" s="136" t="s">
        <v>85</v>
      </c>
      <c r="F29" s="136" t="s">
        <v>85</v>
      </c>
      <c r="G29" s="136" t="s">
        <v>85</v>
      </c>
      <c r="H29" s="136" t="s">
        <v>85</v>
      </c>
      <c r="I29" s="136" t="s">
        <v>85</v>
      </c>
      <c r="J29" s="139" t="s">
        <v>125</v>
      </c>
      <c r="K29" s="136" t="s">
        <v>85</v>
      </c>
      <c r="L29" s="136" t="s">
        <v>85</v>
      </c>
      <c r="M29" s="136" t="s">
        <v>85</v>
      </c>
      <c r="N29" s="136" t="s">
        <v>85</v>
      </c>
      <c r="O29" s="140" t="s">
        <v>85</v>
      </c>
      <c r="P29" s="130"/>
    </row>
    <row r="30" spans="1:16" ht="12.75">
      <c r="A30" s="123" t="s">
        <v>41</v>
      </c>
      <c r="B30" s="131">
        <v>49.714285714285715</v>
      </c>
      <c r="C30" s="132" t="s">
        <v>125</v>
      </c>
      <c r="D30" s="132" t="s">
        <v>125</v>
      </c>
      <c r="E30" s="132" t="s">
        <v>125</v>
      </c>
      <c r="F30" s="132">
        <v>40</v>
      </c>
      <c r="G30" s="132">
        <v>34.142857142857146</v>
      </c>
      <c r="H30" s="132">
        <v>30.714285714285715</v>
      </c>
      <c r="I30" s="132">
        <v>15.2</v>
      </c>
      <c r="J30" s="132">
        <v>31.5</v>
      </c>
      <c r="K30" s="132">
        <v>39.18181818181818</v>
      </c>
      <c r="L30" s="132">
        <v>45.1875</v>
      </c>
      <c r="M30" s="132">
        <v>26.142857142857142</v>
      </c>
      <c r="N30" s="133">
        <v>23.647058823529413</v>
      </c>
      <c r="O30" s="134">
        <v>52.06666666666667</v>
      </c>
      <c r="P30" s="130"/>
    </row>
    <row r="31" spans="1:16" ht="12.75">
      <c r="A31" s="122"/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3"/>
      <c r="O31" s="134"/>
      <c r="P31" s="130"/>
    </row>
    <row r="32" spans="1:16" ht="12.75" customHeight="1">
      <c r="A32" s="122" t="s">
        <v>42</v>
      </c>
      <c r="B32" s="138" t="s">
        <v>85</v>
      </c>
      <c r="C32" s="139" t="s">
        <v>125</v>
      </c>
      <c r="D32" s="136" t="s">
        <v>85</v>
      </c>
      <c r="E32" s="139" t="s">
        <v>125</v>
      </c>
      <c r="F32" s="132">
        <v>123.85714285714286</v>
      </c>
      <c r="G32" s="136" t="s">
        <v>85</v>
      </c>
      <c r="H32" s="132">
        <v>126.4</v>
      </c>
      <c r="I32" s="132">
        <v>84.9090909090909</v>
      </c>
      <c r="J32" s="132">
        <v>80.5</v>
      </c>
      <c r="K32" s="132">
        <v>103.11764705882354</v>
      </c>
      <c r="L32" s="132">
        <v>96.625</v>
      </c>
      <c r="M32" s="132">
        <v>133</v>
      </c>
      <c r="N32" s="133">
        <v>62.857142857142854</v>
      </c>
      <c r="O32" s="134">
        <v>128.72727272727272</v>
      </c>
      <c r="P32" s="130"/>
    </row>
    <row r="33" spans="1:16" ht="12.75">
      <c r="A33" s="130"/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  <c r="O33" s="134"/>
      <c r="P33" s="130"/>
    </row>
    <row r="34" spans="1:16" ht="12.75">
      <c r="A34" s="142" t="s">
        <v>43</v>
      </c>
      <c r="B34" s="141" t="s">
        <v>125</v>
      </c>
      <c r="C34" s="136" t="s">
        <v>85</v>
      </c>
      <c r="D34" s="139" t="s">
        <v>125</v>
      </c>
      <c r="E34" s="139" t="s">
        <v>125</v>
      </c>
      <c r="F34" s="139" t="s">
        <v>125</v>
      </c>
      <c r="G34" s="139" t="s">
        <v>125</v>
      </c>
      <c r="H34" s="139" t="s">
        <v>125</v>
      </c>
      <c r="I34" s="132">
        <v>43</v>
      </c>
      <c r="J34" s="139" t="s">
        <v>125</v>
      </c>
      <c r="K34" s="139" t="s">
        <v>125</v>
      </c>
      <c r="L34" s="139" t="s">
        <v>125</v>
      </c>
      <c r="M34" s="139" t="s">
        <v>125</v>
      </c>
      <c r="N34" s="139" t="s">
        <v>125</v>
      </c>
      <c r="O34" s="143" t="s">
        <v>125</v>
      </c>
      <c r="P34" s="130"/>
    </row>
    <row r="35" spans="1:16" ht="12.75">
      <c r="A35" s="142"/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3"/>
      <c r="O35" s="134"/>
      <c r="P35" s="130"/>
    </row>
    <row r="36" spans="1:16" ht="12.75">
      <c r="A36" s="142" t="s">
        <v>48</v>
      </c>
      <c r="B36" s="131">
        <v>80.9</v>
      </c>
      <c r="C36" s="132">
        <v>92</v>
      </c>
      <c r="D36" s="132">
        <v>95.37142857142857</v>
      </c>
      <c r="E36" s="132">
        <v>100</v>
      </c>
      <c r="F36" s="132">
        <v>132.8</v>
      </c>
      <c r="G36" s="132">
        <v>105.34</v>
      </c>
      <c r="H36" s="132">
        <v>105</v>
      </c>
      <c r="I36" s="132">
        <v>103.83908045977012</v>
      </c>
      <c r="J36" s="132">
        <v>88.8961038961039</v>
      </c>
      <c r="K36" s="132">
        <v>72.44444444444444</v>
      </c>
      <c r="L36" s="132">
        <v>70.96825396825396</v>
      </c>
      <c r="M36" s="132">
        <v>71.91803278688525</v>
      </c>
      <c r="N36" s="133">
        <v>89.26315789473684</v>
      </c>
      <c r="O36" s="134">
        <v>72.35</v>
      </c>
      <c r="P36" s="130"/>
    </row>
    <row r="37" spans="1:16" ht="12.75">
      <c r="A37" s="142"/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3"/>
      <c r="O37" s="134"/>
      <c r="P37" s="130"/>
    </row>
    <row r="38" spans="1:16" ht="12.75">
      <c r="A38" s="87" t="s">
        <v>200</v>
      </c>
      <c r="B38" s="131" t="s">
        <v>125</v>
      </c>
      <c r="C38" s="132" t="s">
        <v>125</v>
      </c>
      <c r="D38" s="132" t="s">
        <v>125</v>
      </c>
      <c r="E38" s="132" t="s">
        <v>125</v>
      </c>
      <c r="F38" s="137" t="s">
        <v>125</v>
      </c>
      <c r="G38" s="132" t="s">
        <v>125</v>
      </c>
      <c r="H38" s="132">
        <v>76.61538461538461</v>
      </c>
      <c r="I38" s="132">
        <v>78</v>
      </c>
      <c r="J38" s="132">
        <v>38.22222222222222</v>
      </c>
      <c r="K38" s="132">
        <v>56.25</v>
      </c>
      <c r="L38" s="132">
        <v>67.375</v>
      </c>
      <c r="M38" s="132">
        <v>50.4375</v>
      </c>
      <c r="N38" s="133">
        <v>53.05555555555556</v>
      </c>
      <c r="O38" s="134">
        <v>54</v>
      </c>
      <c r="P38" s="130"/>
    </row>
    <row r="39" spans="1:16" ht="12.75">
      <c r="A39" s="142"/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3"/>
      <c r="O39" s="134"/>
      <c r="P39" s="130"/>
    </row>
    <row r="40" spans="1:16" ht="12.75">
      <c r="A40" s="87" t="s">
        <v>62</v>
      </c>
      <c r="B40" s="138" t="s">
        <v>85</v>
      </c>
      <c r="C40" s="139" t="s">
        <v>125</v>
      </c>
      <c r="D40" s="136" t="s">
        <v>85</v>
      </c>
      <c r="E40" s="136" t="s">
        <v>85</v>
      </c>
      <c r="F40" s="136" t="s">
        <v>85</v>
      </c>
      <c r="G40" s="136" t="s">
        <v>85</v>
      </c>
      <c r="H40" s="132">
        <v>33.5</v>
      </c>
      <c r="I40" s="139" t="s">
        <v>125</v>
      </c>
      <c r="J40" s="139" t="s">
        <v>125</v>
      </c>
      <c r="K40" s="139" t="s">
        <v>125</v>
      </c>
      <c r="L40" s="139" t="s">
        <v>125</v>
      </c>
      <c r="M40" s="139" t="s">
        <v>125</v>
      </c>
      <c r="N40" s="139" t="s">
        <v>125</v>
      </c>
      <c r="O40" s="143" t="s">
        <v>125</v>
      </c>
      <c r="P40" s="136"/>
    </row>
    <row r="41" spans="1:16" ht="12.75">
      <c r="A41" s="41" t="s">
        <v>3</v>
      </c>
      <c r="B41" s="144">
        <v>77.21546961325967</v>
      </c>
      <c r="C41" s="145">
        <v>100.21141649048626</v>
      </c>
      <c r="D41" s="145">
        <v>113.91848450057405</v>
      </c>
      <c r="E41" s="145">
        <v>130.27352297592998</v>
      </c>
      <c r="F41" s="145">
        <v>125.79046673286992</v>
      </c>
      <c r="G41" s="145">
        <v>121.718</v>
      </c>
      <c r="H41" s="145">
        <v>103.31086142322097</v>
      </c>
      <c r="I41" s="145">
        <v>96.05350248207391</v>
      </c>
      <c r="J41" s="145">
        <v>82.96325607687959</v>
      </c>
      <c r="K41" s="145">
        <v>87.18345864661654</v>
      </c>
      <c r="L41" s="145">
        <v>83.54437086092715</v>
      </c>
      <c r="M41" s="145">
        <v>75.78582278481012</v>
      </c>
      <c r="N41" s="146">
        <v>74.5838779956427</v>
      </c>
      <c r="O41" s="102">
        <v>75</v>
      </c>
      <c r="P41" s="130"/>
    </row>
    <row r="42" spans="1:16" ht="12.75">
      <c r="A42" s="4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30"/>
      <c r="P42" s="130"/>
    </row>
    <row r="43" spans="1:16" ht="12.7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1:16" ht="12.75">
      <c r="A44" s="149" t="s">
        <v>172</v>
      </c>
      <c r="B44" s="83" t="s">
        <v>223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30"/>
    </row>
    <row r="45" spans="1:16" ht="12.75">
      <c r="A45" s="149"/>
      <c r="B45" s="83" t="s">
        <v>222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30"/>
    </row>
    <row r="46" spans="1:16" s="21" customFormat="1" ht="9.75">
      <c r="A46" s="150" t="s">
        <v>70</v>
      </c>
      <c r="B46" s="113" t="s">
        <v>53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50"/>
    </row>
    <row r="47" spans="1:16" ht="12.75">
      <c r="A47" s="151" t="s">
        <v>96</v>
      </c>
      <c r="B47" s="152" t="s">
        <v>203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13"/>
      <c r="N47" s="113"/>
      <c r="O47" s="113"/>
      <c r="P47" s="130"/>
    </row>
    <row r="48" spans="1:16" ht="12.75">
      <c r="A48" s="151"/>
      <c r="B48" s="113" t="s">
        <v>204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30"/>
    </row>
    <row r="49" spans="1:16" ht="12.75">
      <c r="A49" s="150" t="s">
        <v>127</v>
      </c>
      <c r="B49" s="150" t="s">
        <v>214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30"/>
    </row>
    <row r="50" spans="1:16" ht="12.75">
      <c r="A50" s="83" t="s">
        <v>2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30"/>
    </row>
    <row r="51" spans="1:16" ht="12.7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44"/>
  <dimension ref="A1:T55"/>
  <sheetViews>
    <sheetView zoomScale="75" zoomScaleNormal="75" workbookViewId="0" topLeftCell="A7">
      <selection activeCell="V25" sqref="V25"/>
    </sheetView>
  </sheetViews>
  <sheetFormatPr defaultColWidth="9.140625" defaultRowHeight="12.75"/>
  <cols>
    <col min="1" max="1" width="49.57421875" style="0" bestFit="1" customWidth="1"/>
    <col min="2" max="19" width="6.8515625" style="0" customWidth="1"/>
    <col min="20" max="20" width="8.140625" style="0" customWidth="1"/>
    <col min="21" max="21" width="9.140625" style="0" hidden="1" customWidth="1"/>
  </cols>
  <sheetData>
    <row r="1" spans="1:20" ht="12.75">
      <c r="A1" s="87" t="s">
        <v>321</v>
      </c>
      <c r="B1" s="84" t="s">
        <v>199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2.75">
      <c r="A2" s="266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7"/>
      <c r="P2" s="84"/>
      <c r="Q2" s="84"/>
      <c r="R2" s="84"/>
      <c r="S2" s="90"/>
      <c r="T2" s="84"/>
    </row>
    <row r="3" spans="1:20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69">
        <v>2002</v>
      </c>
      <c r="J3" s="69">
        <v>2003</v>
      </c>
      <c r="K3" s="69">
        <v>2004</v>
      </c>
      <c r="L3" s="69">
        <v>2005</v>
      </c>
      <c r="M3" s="69">
        <v>2006</v>
      </c>
      <c r="N3" s="69">
        <v>2007</v>
      </c>
      <c r="O3" s="69">
        <v>2008</v>
      </c>
      <c r="P3" s="70">
        <v>1995</v>
      </c>
      <c r="Q3" s="70">
        <v>2006</v>
      </c>
      <c r="R3" s="70">
        <v>2007</v>
      </c>
      <c r="S3" s="75">
        <v>2008</v>
      </c>
      <c r="T3" s="84"/>
    </row>
    <row r="4" spans="1:20" s="10" customFormat="1" ht="12.75">
      <c r="A4" s="97"/>
      <c r="B4" s="258" t="s">
        <v>17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265"/>
      <c r="P4" s="90" t="s">
        <v>10</v>
      </c>
      <c r="Q4" s="90"/>
      <c r="R4" s="90"/>
      <c r="S4" s="92"/>
      <c r="T4" s="97"/>
    </row>
    <row r="5" spans="1:20" s="10" customFormat="1" ht="12.75">
      <c r="A5" s="117" t="s">
        <v>18</v>
      </c>
      <c r="B5" s="131">
        <v>220.24657534246367</v>
      </c>
      <c r="C5" s="132">
        <v>251.46027397260107</v>
      </c>
      <c r="D5" s="132">
        <v>262.3780821917792</v>
      </c>
      <c r="E5" s="132">
        <v>315.3452054794498</v>
      </c>
      <c r="F5" s="132">
        <v>331.3534246575323</v>
      </c>
      <c r="G5" s="132">
        <v>318.0054794520531</v>
      </c>
      <c r="H5" s="132">
        <v>433.23013698629813</v>
      </c>
      <c r="I5" s="132">
        <v>446.9424657534215</v>
      </c>
      <c r="J5" s="132">
        <v>380.91780821917547</v>
      </c>
      <c r="K5" s="132">
        <v>458.5780821917784</v>
      </c>
      <c r="L5" s="132">
        <v>501.0246575342426</v>
      </c>
      <c r="M5" s="132">
        <v>395.1945205479429</v>
      </c>
      <c r="N5" s="132">
        <v>365.94794520547845</v>
      </c>
      <c r="O5" s="263">
        <v>309.83013698629975</v>
      </c>
      <c r="P5" s="107">
        <v>95.86672390765123</v>
      </c>
      <c r="Q5" s="107">
        <v>96.37152000641387</v>
      </c>
      <c r="R5" s="107">
        <v>95.46445392625631</v>
      </c>
      <c r="S5" s="120">
        <f>O5/O$42*100</f>
        <v>96.66549846566774</v>
      </c>
      <c r="T5" s="97"/>
    </row>
    <row r="6" spans="1:20" ht="12.75">
      <c r="A6" s="117"/>
      <c r="B6" s="72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32"/>
      <c r="O6" s="147"/>
      <c r="P6" s="84"/>
      <c r="Q6" s="84"/>
      <c r="R6" s="84"/>
      <c r="S6" s="120"/>
      <c r="T6" s="84"/>
    </row>
    <row r="7" spans="1:20" ht="12.75">
      <c r="A7" s="122" t="s">
        <v>19</v>
      </c>
      <c r="B7" s="72">
        <v>112.32328767123269</v>
      </c>
      <c r="C7" s="118">
        <v>145.90136986301331</v>
      </c>
      <c r="D7" s="118">
        <v>163.0821917808216</v>
      </c>
      <c r="E7" s="118">
        <v>215.17808219178036</v>
      </c>
      <c r="F7" s="118">
        <v>218.24109589041015</v>
      </c>
      <c r="G7" s="118">
        <v>219.26575342465696</v>
      </c>
      <c r="H7" s="118">
        <v>294.42191780821764</v>
      </c>
      <c r="I7" s="118">
        <v>295.8849315068474</v>
      </c>
      <c r="J7" s="118">
        <v>232.20821917808118</v>
      </c>
      <c r="K7" s="118">
        <v>293.81917808219055</v>
      </c>
      <c r="L7" s="118">
        <v>309.7013698630118</v>
      </c>
      <c r="M7" s="118">
        <v>233.30136986301292</v>
      </c>
      <c r="N7" s="132">
        <v>230.60547945205448</v>
      </c>
      <c r="O7" s="263">
        <v>186.32876712328755</v>
      </c>
      <c r="P7" s="107">
        <v>48.890955924442295</v>
      </c>
      <c r="Q7" s="107">
        <v>56.89250853504565</v>
      </c>
      <c r="R7" s="107">
        <v>60.15780784322145</v>
      </c>
      <c r="S7" s="120">
        <f aca="true" t="shared" si="0" ref="S7:S39">O7/O$42*100</f>
        <v>58.13367068698795</v>
      </c>
      <c r="T7" s="84"/>
    </row>
    <row r="8" spans="1:20" ht="12.75">
      <c r="A8" s="123" t="s">
        <v>20</v>
      </c>
      <c r="B8" s="72">
        <v>4.391780821917808</v>
      </c>
      <c r="C8" s="118">
        <v>4.895890410958905</v>
      </c>
      <c r="D8" s="118">
        <v>7.7835616438356166</v>
      </c>
      <c r="E8" s="118">
        <v>8.523287671232877</v>
      </c>
      <c r="F8" s="118">
        <v>9.01917808219178</v>
      </c>
      <c r="G8" s="118">
        <v>5.545205479452054</v>
      </c>
      <c r="H8" s="118">
        <v>13.77260273972603</v>
      </c>
      <c r="I8" s="118">
        <v>9.972602739726028</v>
      </c>
      <c r="J8" s="118">
        <v>5.882191780821918</v>
      </c>
      <c r="K8" s="118">
        <v>14</v>
      </c>
      <c r="L8" s="118">
        <v>17.731506849315064</v>
      </c>
      <c r="M8" s="118">
        <v>9.553424657534247</v>
      </c>
      <c r="N8" s="132">
        <v>9.693150684931508</v>
      </c>
      <c r="O8" s="263">
        <v>5.682191780821917</v>
      </c>
      <c r="P8" s="107">
        <v>1.9116103796985493</v>
      </c>
      <c r="Q8" s="107">
        <v>2.3296832512677454</v>
      </c>
      <c r="R8" s="107">
        <v>2.528641980602794</v>
      </c>
      <c r="S8" s="120">
        <f t="shared" si="0"/>
        <v>1.7728162476814155</v>
      </c>
      <c r="T8" s="84"/>
    </row>
    <row r="9" spans="1:20" ht="12.75" customHeight="1">
      <c r="A9" s="123" t="s">
        <v>21</v>
      </c>
      <c r="B9" s="72">
        <v>1.6301369863013697</v>
      </c>
      <c r="C9" s="118">
        <v>2.0684931506849313</v>
      </c>
      <c r="D9" s="118">
        <v>2.1616438356164385</v>
      </c>
      <c r="E9" s="118">
        <v>2.5698630136986296</v>
      </c>
      <c r="F9" s="118">
        <v>5.364383561643836</v>
      </c>
      <c r="G9" s="118">
        <v>2.3041095890410963</v>
      </c>
      <c r="H9" s="118">
        <v>4.4301369863013695</v>
      </c>
      <c r="I9" s="118">
        <v>4.265753424657533</v>
      </c>
      <c r="J9" s="118">
        <v>3.046575342465753</v>
      </c>
      <c r="K9" s="118">
        <v>5.594520547945206</v>
      </c>
      <c r="L9" s="118">
        <v>3.23013698630137</v>
      </c>
      <c r="M9" s="118">
        <v>4.452054794520548</v>
      </c>
      <c r="N9" s="132">
        <v>3.3041095890410954</v>
      </c>
      <c r="O9" s="263">
        <v>2.126027397260274</v>
      </c>
      <c r="P9" s="107">
        <v>0.70954970425492</v>
      </c>
      <c r="Q9" s="107">
        <v>1.0856711451993364</v>
      </c>
      <c r="R9" s="107">
        <v>0.8619395784643779</v>
      </c>
      <c r="S9" s="120">
        <f t="shared" si="0"/>
        <v>0.6633102257477237</v>
      </c>
      <c r="T9" s="84"/>
    </row>
    <row r="10" spans="1:20" ht="12.75">
      <c r="A10" s="123" t="s">
        <v>22</v>
      </c>
      <c r="B10" s="72">
        <v>2.208219178082192</v>
      </c>
      <c r="C10" s="118">
        <v>3.915068493150685</v>
      </c>
      <c r="D10" s="118">
        <v>3.3479452054794523</v>
      </c>
      <c r="E10" s="118">
        <v>4.5178082191780815</v>
      </c>
      <c r="F10" s="118">
        <v>4.950684931506848</v>
      </c>
      <c r="G10" s="118">
        <v>3.243835616438356</v>
      </c>
      <c r="H10" s="118">
        <v>6.065753424657535</v>
      </c>
      <c r="I10" s="118">
        <v>5.698630136986301</v>
      </c>
      <c r="J10" s="118">
        <v>4.838356164383562</v>
      </c>
      <c r="K10" s="118">
        <v>9.389041095890411</v>
      </c>
      <c r="L10" s="118">
        <v>10.723287671232876</v>
      </c>
      <c r="M10" s="118">
        <v>6.945205479452054</v>
      </c>
      <c r="N10" s="132">
        <v>11.106849315068494</v>
      </c>
      <c r="O10" s="263">
        <v>5.060273972602739</v>
      </c>
      <c r="P10" s="107">
        <v>0.9611715321503624</v>
      </c>
      <c r="Q10" s="107">
        <v>1.6936469865109642</v>
      </c>
      <c r="R10" s="107">
        <v>2.8974320490004883</v>
      </c>
      <c r="S10" s="120">
        <f t="shared" si="0"/>
        <v>1.5787809110258317</v>
      </c>
      <c r="T10" s="84"/>
    </row>
    <row r="11" spans="1:20" ht="12.75">
      <c r="A11" s="123" t="s">
        <v>23</v>
      </c>
      <c r="B11" s="72">
        <v>2.8054794520547945</v>
      </c>
      <c r="C11" s="118">
        <v>2.26027397260274</v>
      </c>
      <c r="D11" s="118">
        <v>4.32054794520548</v>
      </c>
      <c r="E11" s="118">
        <v>4.0109589041095886</v>
      </c>
      <c r="F11" s="118">
        <v>3.5643835616438353</v>
      </c>
      <c r="G11" s="118">
        <v>4.07945205479452</v>
      </c>
      <c r="H11" s="118">
        <v>5.695890410958903</v>
      </c>
      <c r="I11" s="118">
        <v>10.306849315068495</v>
      </c>
      <c r="J11" s="118">
        <v>11.865753424657532</v>
      </c>
      <c r="K11" s="118">
        <v>15.68219178082192</v>
      </c>
      <c r="L11" s="118">
        <v>15.515068493150682</v>
      </c>
      <c r="M11" s="118">
        <v>8.794520547945208</v>
      </c>
      <c r="N11" s="132">
        <v>8.652054794520549</v>
      </c>
      <c r="O11" s="263">
        <v>5.263013698630136</v>
      </c>
      <c r="P11" s="107">
        <v>1.2211410036252743</v>
      </c>
      <c r="Q11" s="107">
        <v>2.1446180775937664</v>
      </c>
      <c r="R11" s="107">
        <v>2.257052395348678</v>
      </c>
      <c r="S11" s="120">
        <f t="shared" si="0"/>
        <v>1.6420347212131143</v>
      </c>
      <c r="T11" s="84"/>
    </row>
    <row r="12" spans="1:20" ht="12.75">
      <c r="A12" s="123" t="s">
        <v>60</v>
      </c>
      <c r="B12" s="72">
        <v>6.6876712328767125</v>
      </c>
      <c r="C12" s="118">
        <v>20.63013698630137</v>
      </c>
      <c r="D12" s="118">
        <v>22.63287671232877</v>
      </c>
      <c r="E12" s="118">
        <v>18.506849315068497</v>
      </c>
      <c r="F12" s="118">
        <v>14.386301369863011</v>
      </c>
      <c r="G12" s="118">
        <v>21.21369863013699</v>
      </c>
      <c r="H12" s="118">
        <v>36.33972602739726</v>
      </c>
      <c r="I12" s="118">
        <v>28.22739726027397</v>
      </c>
      <c r="J12" s="118">
        <v>32.26849315068494</v>
      </c>
      <c r="K12" s="118">
        <v>29.517808219178086</v>
      </c>
      <c r="L12" s="118">
        <v>43.51780821917809</v>
      </c>
      <c r="M12" s="118">
        <v>27.30410958904111</v>
      </c>
      <c r="N12" s="132">
        <v>25.04383561643835</v>
      </c>
      <c r="O12" s="263">
        <v>29.734246575342485</v>
      </c>
      <c r="P12" s="107">
        <v>2.910942568212202</v>
      </c>
      <c r="Q12" s="107">
        <v>6.658337620342518</v>
      </c>
      <c r="R12" s="107">
        <v>6.533158944231242</v>
      </c>
      <c r="S12" s="120">
        <f t="shared" si="0"/>
        <v>9.276940567061919</v>
      </c>
      <c r="T12" s="84"/>
    </row>
    <row r="13" spans="1:20" ht="12.75">
      <c r="A13" s="123" t="s">
        <v>25</v>
      </c>
      <c r="B13" s="72">
        <v>7.871232876712327</v>
      </c>
      <c r="C13" s="118">
        <v>7.953424657534247</v>
      </c>
      <c r="D13" s="118">
        <v>9.402739726027395</v>
      </c>
      <c r="E13" s="118">
        <v>8.23835616438356</v>
      </c>
      <c r="F13" s="118">
        <v>12.515068493150686</v>
      </c>
      <c r="G13" s="118">
        <v>7.945205479452055</v>
      </c>
      <c r="H13" s="118">
        <v>20.786301369863015</v>
      </c>
      <c r="I13" s="118">
        <v>21.48219178082191</v>
      </c>
      <c r="J13" s="118">
        <v>24.958904109589046</v>
      </c>
      <c r="K13" s="118">
        <v>23.14246575342467</v>
      </c>
      <c r="L13" s="118">
        <v>25.9150684931507</v>
      </c>
      <c r="M13" s="118">
        <v>27.191780821917813</v>
      </c>
      <c r="N13" s="132">
        <v>23.7917808219178</v>
      </c>
      <c r="O13" s="263">
        <v>21.59726027397262</v>
      </c>
      <c r="P13" s="107">
        <v>3.4261114291166135</v>
      </c>
      <c r="Q13" s="107">
        <v>6.630945302217486</v>
      </c>
      <c r="R13" s="107">
        <v>6.206536732491422</v>
      </c>
      <c r="S13" s="120">
        <f t="shared" si="0"/>
        <v>6.7382403473831305</v>
      </c>
      <c r="T13" s="84"/>
    </row>
    <row r="14" spans="1:20" ht="12.75">
      <c r="A14" s="123" t="s">
        <v>27</v>
      </c>
      <c r="B14" s="72">
        <v>83.75068493150688</v>
      </c>
      <c r="C14" s="118">
        <v>101.30684931506845</v>
      </c>
      <c r="D14" s="118">
        <v>107.94246575342461</v>
      </c>
      <c r="E14" s="118">
        <v>159.36986301369845</v>
      </c>
      <c r="F14" s="118">
        <v>161.49589041095857</v>
      </c>
      <c r="G14" s="118">
        <v>167.22739726027356</v>
      </c>
      <c r="H14" s="118">
        <v>201.54794520547875</v>
      </c>
      <c r="I14" s="118">
        <v>208.5068493150678</v>
      </c>
      <c r="J14" s="118">
        <v>141.37260273972583</v>
      </c>
      <c r="K14" s="118">
        <v>188.50958904109527</v>
      </c>
      <c r="L14" s="118">
        <v>188.69041095890375</v>
      </c>
      <c r="M14" s="118">
        <v>142.21643835616425</v>
      </c>
      <c r="N14" s="132">
        <v>144.9506849315066</v>
      </c>
      <c r="O14" s="263">
        <v>113.53150684931497</v>
      </c>
      <c r="P14" s="107">
        <v>36.45415951154397</v>
      </c>
      <c r="Q14" s="107">
        <v>34.68067906224756</v>
      </c>
      <c r="R14" s="107">
        <v>37.813132071156524</v>
      </c>
      <c r="S14" s="120">
        <f t="shared" si="0"/>
        <v>35.421278923659656</v>
      </c>
      <c r="T14" s="84"/>
    </row>
    <row r="15" spans="1:20" ht="12.75">
      <c r="A15" s="123" t="s">
        <v>28</v>
      </c>
      <c r="B15" s="72">
        <v>2.978082191780822</v>
      </c>
      <c r="C15" s="118">
        <v>2.871232876712329</v>
      </c>
      <c r="D15" s="118">
        <v>5.490410958904111</v>
      </c>
      <c r="E15" s="118">
        <v>9.44109589041096</v>
      </c>
      <c r="F15" s="118">
        <v>6.945205479452055</v>
      </c>
      <c r="G15" s="118">
        <v>7.706849315068494</v>
      </c>
      <c r="H15" s="118">
        <v>5.783561643835617</v>
      </c>
      <c r="I15" s="118">
        <v>7.424657534246574</v>
      </c>
      <c r="J15" s="118">
        <v>7.975342465753425</v>
      </c>
      <c r="K15" s="118">
        <v>7.983561643835616</v>
      </c>
      <c r="L15" s="118">
        <v>4.3780821917808215</v>
      </c>
      <c r="M15" s="118">
        <v>6.843835616438355</v>
      </c>
      <c r="N15" s="132">
        <v>4.063013698630137</v>
      </c>
      <c r="O15" s="263">
        <v>3.334246575342466</v>
      </c>
      <c r="P15" s="107">
        <v>1.2962697958405012</v>
      </c>
      <c r="Q15" s="107">
        <v>1.6689270896664257</v>
      </c>
      <c r="R15" s="107">
        <v>1.0599140919259307</v>
      </c>
      <c r="S15" s="120">
        <f t="shared" si="0"/>
        <v>1.04026874321518</v>
      </c>
      <c r="T15" s="84"/>
    </row>
    <row r="16" spans="1:20" ht="12.75">
      <c r="A16" s="122"/>
      <c r="B16" s="72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32"/>
      <c r="O16" s="147"/>
      <c r="P16" s="84"/>
      <c r="Q16" s="84"/>
      <c r="R16" s="84"/>
      <c r="S16" s="120"/>
      <c r="T16" s="84"/>
    </row>
    <row r="17" spans="1:20" ht="12.75">
      <c r="A17" s="122" t="s">
        <v>29</v>
      </c>
      <c r="B17" s="72">
        <v>96.58356164383545</v>
      </c>
      <c r="C17" s="118">
        <v>91.78356164383555</v>
      </c>
      <c r="D17" s="118">
        <v>75.80821917808225</v>
      </c>
      <c r="E17" s="118">
        <v>79.01095890410963</v>
      </c>
      <c r="F17" s="118">
        <v>90.73698630136985</v>
      </c>
      <c r="G17" s="118">
        <v>74.32054794520548</v>
      </c>
      <c r="H17" s="118">
        <v>103.02739726027401</v>
      </c>
      <c r="I17" s="118">
        <v>117.48767123287666</v>
      </c>
      <c r="J17" s="118">
        <v>107.8630136986302</v>
      </c>
      <c r="K17" s="118">
        <v>124.70410958904084</v>
      </c>
      <c r="L17" s="118">
        <v>132.1917808219178</v>
      </c>
      <c r="M17" s="118">
        <v>111.0575342465752</v>
      </c>
      <c r="N17" s="132">
        <v>99.972602739726</v>
      </c>
      <c r="O17" s="263">
        <v>84.63013698630122</v>
      </c>
      <c r="P17" s="107">
        <v>42.039925586720436</v>
      </c>
      <c r="Q17" s="107">
        <v>27.082317256492455</v>
      </c>
      <c r="R17" s="107">
        <v>26.0797472787439</v>
      </c>
      <c r="S17" s="120">
        <f t="shared" si="0"/>
        <v>26.404191847096836</v>
      </c>
      <c r="T17" s="84"/>
    </row>
    <row r="18" spans="1:20" ht="12.75">
      <c r="A18" s="123" t="s">
        <v>30</v>
      </c>
      <c r="B18" s="72">
        <v>2.054794520547945</v>
      </c>
      <c r="C18" s="118">
        <v>1.517808219178082</v>
      </c>
      <c r="D18" s="118">
        <v>1.3753424657534246</v>
      </c>
      <c r="E18" s="118">
        <v>1.0438356164383562</v>
      </c>
      <c r="F18" s="118">
        <v>1.476712328767123</v>
      </c>
      <c r="G18" s="118">
        <v>0.9835616438356163</v>
      </c>
      <c r="H18" s="118">
        <v>1.3452054794520547</v>
      </c>
      <c r="I18" s="118">
        <v>3.8027397260273967</v>
      </c>
      <c r="J18" s="118">
        <v>0.9452054794520547</v>
      </c>
      <c r="K18" s="118">
        <v>1.56986301369863</v>
      </c>
      <c r="L18" s="118">
        <v>0.9150684931506848</v>
      </c>
      <c r="M18" s="118">
        <v>1.208219178082192</v>
      </c>
      <c r="N18" s="132">
        <v>0.8657534246575342</v>
      </c>
      <c r="O18" s="263">
        <v>3.657534246575343</v>
      </c>
      <c r="P18" s="107">
        <v>0.8943903835146051</v>
      </c>
      <c r="Q18" s="107">
        <v>0.29463444617409684</v>
      </c>
      <c r="R18" s="107">
        <v>0.22584818142184362</v>
      </c>
      <c r="S18" s="120">
        <f t="shared" si="0"/>
        <v>1.1411329270273338</v>
      </c>
      <c r="T18" s="84"/>
    </row>
    <row r="19" spans="1:20" ht="12.75">
      <c r="A19" s="123" t="s">
        <v>31</v>
      </c>
      <c r="B19" s="72">
        <v>3.3041095890410954</v>
      </c>
      <c r="C19" s="118">
        <v>2.783561643835616</v>
      </c>
      <c r="D19" s="118">
        <v>3.0904109589041093</v>
      </c>
      <c r="E19" s="118">
        <v>4.353424657534246</v>
      </c>
      <c r="F19" s="118">
        <v>5.17808219178082</v>
      </c>
      <c r="G19" s="118">
        <v>5.345205479452051</v>
      </c>
      <c r="H19" s="118">
        <v>6.046575342465751</v>
      </c>
      <c r="I19" s="118">
        <v>8.002739726027395</v>
      </c>
      <c r="J19" s="118">
        <v>6.542465753424655</v>
      </c>
      <c r="K19" s="118">
        <v>11.534246575342465</v>
      </c>
      <c r="L19" s="118">
        <v>7.909589041095888</v>
      </c>
      <c r="M19" s="118">
        <v>9.64657534246575</v>
      </c>
      <c r="N19" s="132">
        <v>6.241095890410958</v>
      </c>
      <c r="O19" s="263">
        <v>6.652054794520547</v>
      </c>
      <c r="P19" s="107">
        <v>1.438179736691485</v>
      </c>
      <c r="Q19" s="107">
        <v>2.352398832151915</v>
      </c>
      <c r="R19" s="107">
        <v>1.6281080926549358</v>
      </c>
      <c r="S19" s="120">
        <f t="shared" si="0"/>
        <v>2.075408799117877</v>
      </c>
      <c r="T19" s="84"/>
    </row>
    <row r="20" spans="1:20" ht="12.75">
      <c r="A20" s="123" t="s">
        <v>32</v>
      </c>
      <c r="B20" s="72">
        <v>89.63835616438348</v>
      </c>
      <c r="C20" s="118">
        <v>84.95890410958901</v>
      </c>
      <c r="D20" s="118">
        <v>69.66027397260275</v>
      </c>
      <c r="E20" s="118">
        <v>69.6054794520548</v>
      </c>
      <c r="F20" s="118">
        <v>78.84383561643833</v>
      </c>
      <c r="G20" s="118">
        <v>65.00821917808223</v>
      </c>
      <c r="H20" s="118">
        <v>87.57534246575342</v>
      </c>
      <c r="I20" s="118">
        <v>96.8575342465753</v>
      </c>
      <c r="J20" s="118">
        <v>92.34520547945209</v>
      </c>
      <c r="K20" s="118">
        <v>99.57260273972591</v>
      </c>
      <c r="L20" s="118">
        <v>112.6054794520548</v>
      </c>
      <c r="M20" s="118">
        <v>91.0191780821917</v>
      </c>
      <c r="N20" s="132">
        <v>83.52876712328764</v>
      </c>
      <c r="O20" s="263">
        <v>65.78630136986305</v>
      </c>
      <c r="P20" s="107">
        <v>39.016886090441105</v>
      </c>
      <c r="Q20" s="107">
        <v>22.195794945115274</v>
      </c>
      <c r="R20" s="107">
        <v>21.790061250598626</v>
      </c>
      <c r="S20" s="120">
        <f t="shared" si="0"/>
        <v>20.525006624554575</v>
      </c>
      <c r="T20" s="84"/>
    </row>
    <row r="21" spans="1:20" ht="12.75">
      <c r="A21" s="123" t="s">
        <v>33</v>
      </c>
      <c r="B21" s="131" t="s">
        <v>125</v>
      </c>
      <c r="C21" s="132" t="s">
        <v>125</v>
      </c>
      <c r="D21" s="132" t="s">
        <v>125</v>
      </c>
      <c r="E21" s="132" t="s">
        <v>125</v>
      </c>
      <c r="F21" s="132" t="s">
        <v>125</v>
      </c>
      <c r="G21" s="118">
        <v>0.5972602739726027</v>
      </c>
      <c r="H21" s="118">
        <v>1.3260273972602739</v>
      </c>
      <c r="I21" s="132" t="s">
        <v>125</v>
      </c>
      <c r="J21" s="132" t="s">
        <v>125</v>
      </c>
      <c r="K21" s="118">
        <v>1.649315068493151</v>
      </c>
      <c r="L21" s="118">
        <v>1.1506849315068495</v>
      </c>
      <c r="M21" s="118">
        <v>1.1643835616438358</v>
      </c>
      <c r="N21" s="132">
        <v>0.726027397260274</v>
      </c>
      <c r="O21" s="263">
        <v>1.580821917808219</v>
      </c>
      <c r="P21" s="107">
        <v>0.22896393817973892</v>
      </c>
      <c r="Q21" s="107">
        <v>0.2839447610521342</v>
      </c>
      <c r="R21" s="107">
        <v>0.1893980002430018</v>
      </c>
      <c r="S21" s="120">
        <f t="shared" si="0"/>
        <v>0.49320876321705726</v>
      </c>
      <c r="T21" s="84"/>
    </row>
    <row r="22" spans="1:20" ht="12.75">
      <c r="A22" s="123" t="s">
        <v>34</v>
      </c>
      <c r="B22" s="131" t="s">
        <v>125</v>
      </c>
      <c r="C22" s="124" t="s">
        <v>85</v>
      </c>
      <c r="D22" s="132" t="s">
        <v>125</v>
      </c>
      <c r="E22" s="132" t="s">
        <v>125</v>
      </c>
      <c r="F22" s="132" t="s">
        <v>125</v>
      </c>
      <c r="G22" s="132" t="s">
        <v>125</v>
      </c>
      <c r="H22" s="132" t="s">
        <v>125</v>
      </c>
      <c r="I22" s="118">
        <v>0.9342465753424658</v>
      </c>
      <c r="J22" s="132" t="s">
        <v>125</v>
      </c>
      <c r="K22" s="118">
        <v>1.5534246575342467</v>
      </c>
      <c r="L22" s="118">
        <v>0.7068493150684931</v>
      </c>
      <c r="M22" s="118">
        <v>0.8383561643835616</v>
      </c>
      <c r="N22" s="124" t="s">
        <v>85</v>
      </c>
      <c r="O22" s="263">
        <v>0.810958904109589</v>
      </c>
      <c r="P22" s="124" t="s">
        <v>85</v>
      </c>
      <c r="Q22" s="107">
        <v>0.20444022795753658</v>
      </c>
      <c r="R22" s="107">
        <v>0.062179720834494925</v>
      </c>
      <c r="S22" s="120">
        <f t="shared" si="0"/>
        <v>0.2530152407491317</v>
      </c>
      <c r="T22" s="84"/>
    </row>
    <row r="23" spans="1:20" ht="12.75">
      <c r="A23" s="123" t="s">
        <v>35</v>
      </c>
      <c r="B23" s="72">
        <v>0.9780821917808219</v>
      </c>
      <c r="C23" s="118">
        <v>2.2767123287671227</v>
      </c>
      <c r="D23" s="118">
        <v>0.7506849315068493</v>
      </c>
      <c r="E23" s="118">
        <v>2.7178082191780817</v>
      </c>
      <c r="F23" s="118">
        <v>3.5917808219178085</v>
      </c>
      <c r="G23" s="118">
        <v>1.5643835616438355</v>
      </c>
      <c r="H23" s="118">
        <v>5.890410958904111</v>
      </c>
      <c r="I23" s="118">
        <v>7.758904109589039</v>
      </c>
      <c r="J23" s="118">
        <v>7.402739726027395</v>
      </c>
      <c r="K23" s="118">
        <v>8.824657534246574</v>
      </c>
      <c r="L23" s="118">
        <v>8.904109589041095</v>
      </c>
      <c r="M23" s="118">
        <v>7.1808219178082195</v>
      </c>
      <c r="N23" s="132">
        <v>8.372602739726023</v>
      </c>
      <c r="O23" s="263">
        <v>6.1424657534246565</v>
      </c>
      <c r="P23" s="107">
        <v>0.4257298225529521</v>
      </c>
      <c r="Q23" s="107">
        <v>1.751104044041514</v>
      </c>
      <c r="R23" s="107">
        <v>2.184152032990993</v>
      </c>
      <c r="S23" s="120">
        <f t="shared" si="0"/>
        <v>1.9164194924309228</v>
      </c>
      <c r="T23" s="84"/>
    </row>
    <row r="24" spans="1:20" ht="12.75">
      <c r="A24" s="122"/>
      <c r="B24" s="72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32"/>
      <c r="O24" s="147"/>
      <c r="P24" s="84"/>
      <c r="Q24" s="84"/>
      <c r="R24" s="84"/>
      <c r="S24" s="120"/>
      <c r="T24" s="84"/>
    </row>
    <row r="25" spans="1:20" ht="12.75">
      <c r="A25" s="122" t="s">
        <v>212</v>
      </c>
      <c r="B25" s="72">
        <v>11.339726027397262</v>
      </c>
      <c r="C25" s="118">
        <v>13.035616438356163</v>
      </c>
      <c r="D25" s="118">
        <v>23.487671232876714</v>
      </c>
      <c r="E25" s="118">
        <v>19.441095890410963</v>
      </c>
      <c r="F25" s="118">
        <v>20</v>
      </c>
      <c r="G25" s="118">
        <v>24.419178082191788</v>
      </c>
      <c r="H25" s="118">
        <v>32.31780821917812</v>
      </c>
      <c r="I25" s="118">
        <v>31.010958904109593</v>
      </c>
      <c r="J25" s="118">
        <v>39.52328767123287</v>
      </c>
      <c r="K25" s="118">
        <v>35.25205479452056</v>
      </c>
      <c r="L25" s="118">
        <v>54.895890410958906</v>
      </c>
      <c r="M25" s="118">
        <v>47.55616438356166</v>
      </c>
      <c r="N25" s="132">
        <v>32.95890410958904</v>
      </c>
      <c r="O25" s="263">
        <v>34.99178082191781</v>
      </c>
      <c r="P25" s="107">
        <v>4.935842396489268</v>
      </c>
      <c r="Q25" s="107">
        <v>11.596972146689282</v>
      </c>
      <c r="R25" s="107">
        <v>8.597954501597401</v>
      </c>
      <c r="S25" s="120">
        <f t="shared" si="0"/>
        <v>10.917265725837533</v>
      </c>
      <c r="T25" s="84"/>
    </row>
    <row r="26" spans="1:20" ht="12.75">
      <c r="A26" s="123" t="s">
        <v>36</v>
      </c>
      <c r="B26" s="72">
        <v>4.178082191780822</v>
      </c>
      <c r="C26" s="118">
        <v>10.75068493150685</v>
      </c>
      <c r="D26" s="118">
        <v>10.465753424657533</v>
      </c>
      <c r="E26" s="118">
        <v>7.772602739726027</v>
      </c>
      <c r="F26" s="118">
        <v>9.783561643835615</v>
      </c>
      <c r="G26" s="118">
        <v>12.849315068493148</v>
      </c>
      <c r="H26" s="118">
        <v>15.520547945205479</v>
      </c>
      <c r="I26" s="118">
        <v>16.353424657534244</v>
      </c>
      <c r="J26" s="118">
        <v>21.126027397260273</v>
      </c>
      <c r="K26" s="118">
        <v>21.23835616438357</v>
      </c>
      <c r="L26" s="118">
        <v>29.89589041095893</v>
      </c>
      <c r="M26" s="118">
        <v>29.791780821917794</v>
      </c>
      <c r="N26" s="132">
        <v>18.46027397260274</v>
      </c>
      <c r="O26" s="263">
        <v>22.56164383561644</v>
      </c>
      <c r="P26" s="107">
        <v>1.8185937798130307</v>
      </c>
      <c r="Q26" s="107">
        <v>7.264977251013893</v>
      </c>
      <c r="R26" s="107">
        <v>4.8157121722164</v>
      </c>
      <c r="S26" s="120">
        <f t="shared" si="0"/>
        <v>7.039123336382093</v>
      </c>
      <c r="T26" s="84"/>
    </row>
    <row r="27" spans="1:20" ht="12.75">
      <c r="A27" s="123" t="s">
        <v>37</v>
      </c>
      <c r="B27" s="125" t="s">
        <v>85</v>
      </c>
      <c r="C27" s="124" t="s">
        <v>85</v>
      </c>
      <c r="D27" s="124" t="s">
        <v>85</v>
      </c>
      <c r="E27" s="124" t="s">
        <v>85</v>
      </c>
      <c r="F27" s="118" t="s">
        <v>125</v>
      </c>
      <c r="G27" s="124" t="s">
        <v>85</v>
      </c>
      <c r="H27" s="124" t="s">
        <v>85</v>
      </c>
      <c r="I27" s="124" t="s">
        <v>85</v>
      </c>
      <c r="J27" s="124" t="s">
        <v>85</v>
      </c>
      <c r="K27" s="124" t="s">
        <v>85</v>
      </c>
      <c r="L27" s="124" t="s">
        <v>85</v>
      </c>
      <c r="M27" s="118" t="s">
        <v>125</v>
      </c>
      <c r="N27" s="124" t="s">
        <v>85</v>
      </c>
      <c r="O27" s="203" t="s">
        <v>85</v>
      </c>
      <c r="P27" s="124" t="s">
        <v>85</v>
      </c>
      <c r="Q27" s="124" t="s">
        <v>85</v>
      </c>
      <c r="R27" s="107">
        <v>0</v>
      </c>
      <c r="S27" s="120" t="s">
        <v>0</v>
      </c>
      <c r="T27" s="84"/>
    </row>
    <row r="28" spans="1:20" ht="12.75">
      <c r="A28" s="123" t="s">
        <v>61</v>
      </c>
      <c r="B28" s="72">
        <v>6.126027397260272</v>
      </c>
      <c r="C28" s="118">
        <v>1.8356164383561644</v>
      </c>
      <c r="D28" s="118">
        <v>12.326027397260273</v>
      </c>
      <c r="E28" s="118">
        <v>10.830136986301369</v>
      </c>
      <c r="F28" s="118">
        <v>8.923287671232876</v>
      </c>
      <c r="G28" s="118">
        <v>10.315068493150685</v>
      </c>
      <c r="H28" s="118">
        <v>15.304109589041095</v>
      </c>
      <c r="I28" s="118">
        <v>12.608219178082194</v>
      </c>
      <c r="J28" s="118">
        <v>16.76164383561644</v>
      </c>
      <c r="K28" s="118">
        <v>12.073972602739726</v>
      </c>
      <c r="L28" s="118">
        <v>20.852054794520548</v>
      </c>
      <c r="M28" s="118">
        <v>14.441095890410958</v>
      </c>
      <c r="N28" s="132">
        <v>11.953424657534248</v>
      </c>
      <c r="O28" s="263">
        <v>9.136986301369864</v>
      </c>
      <c r="P28" s="107">
        <v>2.6664758633848753</v>
      </c>
      <c r="Q28" s="107">
        <v>3.5215831423665858</v>
      </c>
      <c r="R28" s="107">
        <v>3.1182772643781766</v>
      </c>
      <c r="S28" s="120">
        <f t="shared" si="0"/>
        <v>2.850695364521467</v>
      </c>
      <c r="T28" s="84"/>
    </row>
    <row r="29" spans="1:20" ht="12.75">
      <c r="A29" s="123" t="s">
        <v>39</v>
      </c>
      <c r="B29" s="72" t="s">
        <v>125</v>
      </c>
      <c r="C29" s="118" t="s">
        <v>125</v>
      </c>
      <c r="D29" s="124" t="s">
        <v>85</v>
      </c>
      <c r="E29" s="118" t="s">
        <v>125</v>
      </c>
      <c r="F29" s="118" t="s">
        <v>125</v>
      </c>
      <c r="G29" s="118">
        <v>0.6</v>
      </c>
      <c r="H29" s="118">
        <v>0.9041095890410957</v>
      </c>
      <c r="I29" s="118">
        <v>1.6328767123287666</v>
      </c>
      <c r="J29" s="118">
        <v>1.0602739726027397</v>
      </c>
      <c r="K29" s="118">
        <v>0.7589041095890412</v>
      </c>
      <c r="L29" s="118">
        <v>2.1671232876712327</v>
      </c>
      <c r="M29" s="118">
        <v>1.3616438356164382</v>
      </c>
      <c r="N29" s="132">
        <v>1.4438356164383561</v>
      </c>
      <c r="O29" s="263">
        <v>1.1534246575342466</v>
      </c>
      <c r="P29" s="124" t="s">
        <v>85</v>
      </c>
      <c r="Q29" s="107">
        <v>0.3320483441009662</v>
      </c>
      <c r="R29" s="107">
        <v>0.3766518721813658</v>
      </c>
      <c r="S29" s="120">
        <f t="shared" si="0"/>
        <v>0.359862893092515</v>
      </c>
      <c r="T29" s="84"/>
    </row>
    <row r="30" spans="1:20" ht="12.75">
      <c r="A30" s="123" t="s">
        <v>40</v>
      </c>
      <c r="B30" s="125" t="s">
        <v>85</v>
      </c>
      <c r="C30" s="124" t="s">
        <v>85</v>
      </c>
      <c r="D30" s="124" t="s">
        <v>85</v>
      </c>
      <c r="E30" s="124" t="s">
        <v>85</v>
      </c>
      <c r="F30" s="124" t="s">
        <v>85</v>
      </c>
      <c r="G30" s="124" t="s">
        <v>85</v>
      </c>
      <c r="H30" s="124" t="s">
        <v>85</v>
      </c>
      <c r="I30" s="124" t="s">
        <v>85</v>
      </c>
      <c r="J30" s="124" t="s">
        <v>85</v>
      </c>
      <c r="K30" s="124" t="s">
        <v>85</v>
      </c>
      <c r="L30" s="124" t="s">
        <v>85</v>
      </c>
      <c r="M30" s="124" t="s">
        <v>85</v>
      </c>
      <c r="N30" s="124" t="s">
        <v>85</v>
      </c>
      <c r="O30" s="147" t="s">
        <v>0</v>
      </c>
      <c r="P30" s="124" t="s">
        <v>85</v>
      </c>
      <c r="Q30" s="124" t="s">
        <v>85</v>
      </c>
      <c r="R30" s="124" t="s">
        <v>85</v>
      </c>
      <c r="S30" s="120" t="s">
        <v>0</v>
      </c>
      <c r="T30" s="84"/>
    </row>
    <row r="31" spans="1:20" ht="12.75">
      <c r="A31" s="123" t="s">
        <v>41</v>
      </c>
      <c r="B31" s="72">
        <v>0.9534246575342465</v>
      </c>
      <c r="C31" s="132" t="s">
        <v>125</v>
      </c>
      <c r="D31" s="132" t="s">
        <v>125</v>
      </c>
      <c r="E31" s="132" t="s">
        <v>125</v>
      </c>
      <c r="F31" s="118">
        <v>1.095890410958904</v>
      </c>
      <c r="G31" s="118">
        <v>0.6547945205479453</v>
      </c>
      <c r="H31" s="118">
        <v>0.589041095890411</v>
      </c>
      <c r="I31" s="124" t="s">
        <v>85</v>
      </c>
      <c r="J31" s="118">
        <v>0.5178082191780822</v>
      </c>
      <c r="K31" s="118">
        <v>1.180821917808219</v>
      </c>
      <c r="L31" s="118">
        <v>1.9808219178082191</v>
      </c>
      <c r="M31" s="118">
        <v>1.504109589041096</v>
      </c>
      <c r="N31" s="132">
        <v>1.1013698630136988</v>
      </c>
      <c r="O31" s="263">
        <v>2.13972602739726</v>
      </c>
      <c r="P31" s="107">
        <v>0.41499713795077675</v>
      </c>
      <c r="Q31" s="107">
        <v>0.36678982074734506</v>
      </c>
      <c r="R31" s="107">
        <v>0.28731319282145934</v>
      </c>
      <c r="S31" s="120">
        <f t="shared" si="0"/>
        <v>0.6675841318414588</v>
      </c>
      <c r="T31" s="84"/>
    </row>
    <row r="32" spans="1:20" ht="12.75">
      <c r="A32" s="122"/>
      <c r="B32" s="72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32"/>
      <c r="O32" s="147"/>
      <c r="P32" s="84"/>
      <c r="Q32" s="84"/>
      <c r="R32" s="84"/>
      <c r="S32" s="120"/>
      <c r="T32" s="84"/>
    </row>
    <row r="33" spans="1:20" ht="12.75" customHeight="1">
      <c r="A33" s="122" t="s">
        <v>42</v>
      </c>
      <c r="B33" s="125" t="s">
        <v>85</v>
      </c>
      <c r="C33" s="118" t="s">
        <v>125</v>
      </c>
      <c r="D33" s="124" t="s">
        <v>85</v>
      </c>
      <c r="E33" s="118" t="s">
        <v>125</v>
      </c>
      <c r="F33" s="118">
        <v>2.375342465753424</v>
      </c>
      <c r="G33" s="124" t="s">
        <v>85</v>
      </c>
      <c r="H33" s="118">
        <v>3.463013698630137</v>
      </c>
      <c r="I33" s="118">
        <v>2.558904109589041</v>
      </c>
      <c r="J33" s="118">
        <v>1.3232876712328767</v>
      </c>
      <c r="K33" s="118">
        <v>4.802739726027397</v>
      </c>
      <c r="L33" s="118">
        <v>4.235616438356164</v>
      </c>
      <c r="M33" s="118">
        <v>3.279452054794521</v>
      </c>
      <c r="N33" s="132">
        <v>2.410958904109589</v>
      </c>
      <c r="O33" s="263">
        <v>3.8794520547945206</v>
      </c>
      <c r="P33" s="124" t="s">
        <v>85</v>
      </c>
      <c r="Q33" s="107">
        <v>0.7997220681868342</v>
      </c>
      <c r="R33" s="107">
        <v>0.6289443026937417</v>
      </c>
      <c r="S33" s="120">
        <f t="shared" si="0"/>
        <v>1.210370205745846</v>
      </c>
      <c r="T33" s="84"/>
    </row>
    <row r="34" spans="1:20" ht="12.75">
      <c r="A34" s="84"/>
      <c r="B34" s="72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32"/>
      <c r="O34" s="147"/>
      <c r="P34" s="84"/>
      <c r="Q34" s="84"/>
      <c r="R34" s="84"/>
      <c r="S34" s="120"/>
      <c r="T34" s="84"/>
    </row>
    <row r="35" spans="1:20" ht="12.75">
      <c r="A35" s="85" t="s">
        <v>43</v>
      </c>
      <c r="B35" s="72" t="s">
        <v>125</v>
      </c>
      <c r="C35" s="124" t="s">
        <v>85</v>
      </c>
      <c r="D35" s="118" t="s">
        <v>125</v>
      </c>
      <c r="E35" s="118" t="s">
        <v>125</v>
      </c>
      <c r="F35" s="118" t="s">
        <v>125</v>
      </c>
      <c r="G35" s="118" t="s">
        <v>125</v>
      </c>
      <c r="H35" s="118" t="s">
        <v>125</v>
      </c>
      <c r="I35" s="118">
        <v>0.8246575342465753</v>
      </c>
      <c r="J35" s="118" t="s">
        <v>125</v>
      </c>
      <c r="K35" s="118" t="s">
        <v>125</v>
      </c>
      <c r="L35" s="118" t="s">
        <v>125</v>
      </c>
      <c r="M35" s="118" t="s">
        <v>125</v>
      </c>
      <c r="N35" s="118" t="s">
        <v>125</v>
      </c>
      <c r="O35" s="52" t="s">
        <v>125</v>
      </c>
      <c r="P35" s="124" t="s">
        <v>85</v>
      </c>
      <c r="Q35" s="124" t="s">
        <v>85</v>
      </c>
      <c r="R35" s="124" t="s">
        <v>85</v>
      </c>
      <c r="S35" s="126" t="s">
        <v>85</v>
      </c>
      <c r="T35" s="84"/>
    </row>
    <row r="36" spans="1:20" ht="12.75">
      <c r="A36" s="85"/>
      <c r="B36" s="72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32"/>
      <c r="O36" s="147"/>
      <c r="P36" s="84"/>
      <c r="Q36" s="84"/>
      <c r="R36" s="84"/>
      <c r="S36" s="120"/>
      <c r="T36" s="84"/>
    </row>
    <row r="37" spans="1:20" ht="12.75">
      <c r="A37" s="85" t="s">
        <v>48</v>
      </c>
      <c r="B37" s="72">
        <v>8.86575342465753</v>
      </c>
      <c r="C37" s="118">
        <v>7.309589041095892</v>
      </c>
      <c r="D37" s="118">
        <v>9.145205479452052</v>
      </c>
      <c r="E37" s="118">
        <v>10.136986301369861</v>
      </c>
      <c r="F37" s="118">
        <v>14.553424657534247</v>
      </c>
      <c r="G37" s="118">
        <v>14.43013698630137</v>
      </c>
      <c r="H37" s="118">
        <v>16.684931506849317</v>
      </c>
      <c r="I37" s="118">
        <v>24.750684931506846</v>
      </c>
      <c r="J37" s="118">
        <v>18.753424657534257</v>
      </c>
      <c r="K37" s="118">
        <v>12.504109589041095</v>
      </c>
      <c r="L37" s="118">
        <v>12.249315068493152</v>
      </c>
      <c r="M37" s="118">
        <v>12.019178082191786</v>
      </c>
      <c r="N37" s="132">
        <v>13.939726027397262</v>
      </c>
      <c r="O37" s="263">
        <v>7.92876712328767</v>
      </c>
      <c r="P37" s="107">
        <v>3.8589963747376816</v>
      </c>
      <c r="Q37" s="107">
        <v>2.930978039378148</v>
      </c>
      <c r="R37" s="107">
        <v>3.636441604665635</v>
      </c>
      <c r="S37" s="120">
        <f t="shared" si="0"/>
        <v>2.47373684705401</v>
      </c>
      <c r="T37" s="84"/>
    </row>
    <row r="38" spans="1:20" ht="12.75">
      <c r="A38" s="85"/>
      <c r="B38" s="72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32"/>
      <c r="O38" s="147"/>
      <c r="P38" s="84"/>
      <c r="Q38" s="84"/>
      <c r="R38" s="84"/>
      <c r="S38" s="120"/>
      <c r="T38" s="84"/>
    </row>
    <row r="39" spans="1:20" ht="12.75">
      <c r="A39" s="87" t="s">
        <v>200</v>
      </c>
      <c r="B39" s="131" t="s">
        <v>125</v>
      </c>
      <c r="C39" s="132" t="s">
        <v>125</v>
      </c>
      <c r="D39" s="132" t="s">
        <v>125</v>
      </c>
      <c r="E39" s="132" t="s">
        <v>125</v>
      </c>
      <c r="F39" s="137" t="s">
        <v>125</v>
      </c>
      <c r="G39" s="132" t="s">
        <v>125</v>
      </c>
      <c r="H39" s="118">
        <v>2.728767123287671</v>
      </c>
      <c r="I39" s="118">
        <v>4.487671232876712</v>
      </c>
      <c r="J39" s="118">
        <v>1.8849315068493149</v>
      </c>
      <c r="K39" s="118">
        <v>3.082191780821918</v>
      </c>
      <c r="L39" s="118">
        <v>4.43013698630137</v>
      </c>
      <c r="M39" s="118">
        <v>2.210958904109589</v>
      </c>
      <c r="N39" s="132">
        <v>2.6164383561643834</v>
      </c>
      <c r="O39" s="263">
        <v>2.219178082191781</v>
      </c>
      <c r="P39" s="107">
        <v>0.265932074031676</v>
      </c>
      <c r="Q39" s="107">
        <v>0.5391609933389935</v>
      </c>
      <c r="R39" s="107">
        <v>0.6825475103096856</v>
      </c>
      <c r="S39" s="120">
        <f t="shared" si="0"/>
        <v>0.6923727871851239</v>
      </c>
      <c r="T39" s="84"/>
    </row>
    <row r="40" spans="1:20" ht="12.75">
      <c r="A40" s="85"/>
      <c r="B40" s="72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32"/>
      <c r="O40" s="147"/>
      <c r="P40" s="84"/>
      <c r="Q40" s="84"/>
      <c r="R40" s="84"/>
      <c r="S40" s="120"/>
      <c r="T40" s="84"/>
    </row>
    <row r="41" spans="1:20" ht="12.75">
      <c r="A41" s="87" t="s">
        <v>62</v>
      </c>
      <c r="B41" s="125" t="s">
        <v>85</v>
      </c>
      <c r="C41" s="118" t="s">
        <v>125</v>
      </c>
      <c r="D41" s="124" t="s">
        <v>85</v>
      </c>
      <c r="E41" s="124" t="s">
        <v>85</v>
      </c>
      <c r="F41" s="124" t="s">
        <v>85</v>
      </c>
      <c r="G41" s="124" t="s">
        <v>85</v>
      </c>
      <c r="H41" s="118">
        <v>0.5506849315068493</v>
      </c>
      <c r="I41" s="118" t="s">
        <v>125</v>
      </c>
      <c r="J41" s="118" t="s">
        <v>125</v>
      </c>
      <c r="K41" s="118" t="s">
        <v>125</v>
      </c>
      <c r="L41" s="118" t="s">
        <v>125</v>
      </c>
      <c r="M41" s="118" t="s">
        <v>125</v>
      </c>
      <c r="N41" s="118" t="s">
        <v>125</v>
      </c>
      <c r="O41" s="52" t="s">
        <v>125</v>
      </c>
      <c r="P41" s="124" t="s">
        <v>85</v>
      </c>
      <c r="Q41" s="124" t="s">
        <v>85</v>
      </c>
      <c r="R41" s="107">
        <v>0.13222124545266165</v>
      </c>
      <c r="S41" s="126" t="s">
        <v>85</v>
      </c>
      <c r="T41" s="84"/>
    </row>
    <row r="42" spans="1:20" ht="12.75">
      <c r="A42" s="41" t="s">
        <v>3</v>
      </c>
      <c r="B42" s="127">
        <v>229.7424657534224</v>
      </c>
      <c r="C42" s="128">
        <v>259.72602739725863</v>
      </c>
      <c r="D42" s="128">
        <v>271.8438356164364</v>
      </c>
      <c r="E42" s="128">
        <v>326.21917808218944</v>
      </c>
      <c r="F42" s="128">
        <v>347.0438356164361</v>
      </c>
      <c r="G42" s="128">
        <v>333.47397260273755</v>
      </c>
      <c r="H42" s="128">
        <v>453.4356164383527</v>
      </c>
      <c r="I42" s="128">
        <v>477.1095890410923</v>
      </c>
      <c r="J42" s="128">
        <v>402.0876712328739</v>
      </c>
      <c r="K42" s="128">
        <v>476.5232876712303</v>
      </c>
      <c r="L42" s="128">
        <v>518.4328767123253</v>
      </c>
      <c r="M42" s="128">
        <v>410.07397260273706</v>
      </c>
      <c r="N42" s="145">
        <v>383.3342465753413</v>
      </c>
      <c r="O42" s="311">
        <v>320.5178082191763</v>
      </c>
      <c r="P42" s="311">
        <v>100</v>
      </c>
      <c r="Q42" s="311">
        <v>100</v>
      </c>
      <c r="R42" s="311">
        <v>100</v>
      </c>
      <c r="S42" s="102">
        <v>100</v>
      </c>
      <c r="T42" s="84"/>
    </row>
    <row r="43" spans="1:20" ht="12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ht="12.75">
      <c r="A44" s="83" t="s">
        <v>67</v>
      </c>
      <c r="B44" s="83" t="s">
        <v>223</v>
      </c>
      <c r="C44" s="83"/>
      <c r="D44" s="11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ht="12.75">
      <c r="A45" s="83"/>
      <c r="B45" s="83" t="s">
        <v>222</v>
      </c>
      <c r="C45" s="83"/>
      <c r="D45" s="11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ht="12.75">
      <c r="A46" s="83" t="s">
        <v>64</v>
      </c>
      <c r="B46" s="83" t="s">
        <v>53</v>
      </c>
      <c r="C46" s="83"/>
      <c r="D46" s="11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0" ht="12.75">
      <c r="A47" s="151" t="s">
        <v>96</v>
      </c>
      <c r="B47" s="113" t="s">
        <v>203</v>
      </c>
      <c r="C47" s="83"/>
      <c r="D47" s="11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ht="12.75">
      <c r="A48" s="151"/>
      <c r="B48" s="113" t="s">
        <v>204</v>
      </c>
      <c r="C48" s="83"/>
      <c r="D48" s="11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1:20" ht="12.75">
      <c r="A49" s="83" t="s">
        <v>66</v>
      </c>
      <c r="B49" s="152" t="s">
        <v>214</v>
      </c>
      <c r="C49" s="83"/>
      <c r="D49" s="11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ht="12.75">
      <c r="A50" s="83" t="s">
        <v>2</v>
      </c>
      <c r="B50" s="83"/>
      <c r="C50" s="83"/>
      <c r="D50" s="11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3" ht="12.75">
      <c r="A53" s="11"/>
    </row>
    <row r="54" ht="12.75">
      <c r="A54" s="11"/>
    </row>
    <row r="55" ht="12.75">
      <c r="A55" s="11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41"/>
  <dimension ref="A1:S56"/>
  <sheetViews>
    <sheetView zoomScale="75" zoomScaleNormal="75" workbookViewId="0" topLeftCell="A7">
      <selection activeCell="V22" sqref="V22"/>
    </sheetView>
  </sheetViews>
  <sheetFormatPr defaultColWidth="9.140625" defaultRowHeight="12.75"/>
  <cols>
    <col min="1" max="1" width="49.57421875" style="0" bestFit="1" customWidth="1"/>
    <col min="2" max="11" width="6.7109375" style="0" customWidth="1"/>
    <col min="12" max="12" width="6.7109375" style="8" customWidth="1"/>
    <col min="13" max="19" width="6.7109375" style="0" customWidth="1"/>
    <col min="20" max="20" width="6.57421875" style="0" customWidth="1"/>
  </cols>
  <sheetData>
    <row r="1" spans="1:2" ht="12.75">
      <c r="A1" s="1" t="s">
        <v>317</v>
      </c>
      <c r="B1" s="1" t="s">
        <v>187</v>
      </c>
    </row>
    <row r="2" spans="1:19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50"/>
      <c r="M2" s="50"/>
      <c r="N2" s="50"/>
      <c r="O2" s="50"/>
      <c r="P2" s="10"/>
      <c r="Q2" s="50"/>
      <c r="R2" s="50"/>
      <c r="S2" s="28"/>
    </row>
    <row r="3" spans="1:19" ht="12.75">
      <c r="A3" s="26"/>
      <c r="B3" s="77">
        <v>1995</v>
      </c>
      <c r="C3" s="25">
        <v>1996</v>
      </c>
      <c r="D3" s="25">
        <v>1997</v>
      </c>
      <c r="E3" s="25">
        <v>1998</v>
      </c>
      <c r="F3" s="25">
        <v>1999</v>
      </c>
      <c r="G3" s="25">
        <v>2000</v>
      </c>
      <c r="H3" s="25">
        <v>2001</v>
      </c>
      <c r="I3" s="25">
        <v>2002</v>
      </c>
      <c r="J3" s="67">
        <v>2003</v>
      </c>
      <c r="K3" s="25">
        <v>2004</v>
      </c>
      <c r="L3" s="67">
        <v>2005</v>
      </c>
      <c r="M3" s="67">
        <v>2006</v>
      </c>
      <c r="N3" s="67">
        <v>2007</v>
      </c>
      <c r="O3" s="67">
        <v>2008</v>
      </c>
      <c r="P3" s="25">
        <v>1995</v>
      </c>
      <c r="Q3" s="67">
        <v>2006</v>
      </c>
      <c r="R3" s="67">
        <v>2007</v>
      </c>
      <c r="S3" s="68">
        <v>2008</v>
      </c>
    </row>
    <row r="4" spans="1:19" ht="12.75">
      <c r="A4" s="26"/>
      <c r="B4" s="78" t="s">
        <v>17</v>
      </c>
      <c r="C4" s="20"/>
      <c r="D4" s="20"/>
      <c r="E4" s="20"/>
      <c r="F4" s="20"/>
      <c r="G4" s="20"/>
      <c r="H4" s="20"/>
      <c r="I4" s="20"/>
      <c r="J4" s="32"/>
      <c r="K4" s="20"/>
      <c r="L4" s="32"/>
      <c r="M4" s="32"/>
      <c r="N4" s="32"/>
      <c r="O4" s="67"/>
      <c r="P4" s="20" t="s">
        <v>10</v>
      </c>
      <c r="Q4" s="32"/>
      <c r="R4" s="32"/>
      <c r="S4" s="76"/>
    </row>
    <row r="5" spans="1:19" ht="12.75">
      <c r="A5" s="16" t="s">
        <v>18</v>
      </c>
      <c r="B5" s="64">
        <v>619</v>
      </c>
      <c r="C5" s="36">
        <v>3202</v>
      </c>
      <c r="D5" s="36">
        <v>3871</v>
      </c>
      <c r="E5" s="36">
        <v>4222</v>
      </c>
      <c r="F5" s="36">
        <v>4667</v>
      </c>
      <c r="G5" s="36">
        <v>5160</v>
      </c>
      <c r="H5" s="36">
        <v>5131</v>
      </c>
      <c r="I5" s="36">
        <v>5871</v>
      </c>
      <c r="J5" s="36">
        <v>6491</v>
      </c>
      <c r="K5" s="36">
        <v>7259</v>
      </c>
      <c r="L5" s="36">
        <v>7617</v>
      </c>
      <c r="M5" s="36">
        <v>8217</v>
      </c>
      <c r="N5" s="36">
        <f>SUM(N7,N18,N26,N34)</f>
        <v>8719</v>
      </c>
      <c r="O5" s="413">
        <f>SUM(O7,O18,O26,O34)</f>
        <v>8948</v>
      </c>
      <c r="P5" s="409">
        <v>96.11801242236024</v>
      </c>
      <c r="Q5" s="37">
        <v>94.92837338262477</v>
      </c>
      <c r="R5" s="37">
        <v>94.74084537650766</v>
      </c>
      <c r="S5" s="66">
        <v>94.48785638859557</v>
      </c>
    </row>
    <row r="6" spans="1:19" ht="12.75">
      <c r="A6" s="16"/>
      <c r="B6" s="64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413"/>
      <c r="P6" s="410"/>
      <c r="Q6" s="51"/>
      <c r="R6" s="51"/>
      <c r="S6" s="66"/>
    </row>
    <row r="7" spans="1:19" ht="12.75">
      <c r="A7" s="17" t="s">
        <v>19</v>
      </c>
      <c r="B7" s="64">
        <v>132</v>
      </c>
      <c r="C7" s="36">
        <v>839</v>
      </c>
      <c r="D7" s="36">
        <v>1117</v>
      </c>
      <c r="E7" s="36">
        <v>1223</v>
      </c>
      <c r="F7" s="36">
        <v>1350</v>
      </c>
      <c r="G7" s="36">
        <v>1492</v>
      </c>
      <c r="H7" s="36">
        <v>1511</v>
      </c>
      <c r="I7" s="36">
        <v>1709</v>
      </c>
      <c r="J7" s="36">
        <v>1849</v>
      </c>
      <c r="K7" s="36">
        <v>2032</v>
      </c>
      <c r="L7" s="36">
        <v>2158</v>
      </c>
      <c r="M7" s="36">
        <v>2303</v>
      </c>
      <c r="N7" s="36">
        <v>2526</v>
      </c>
      <c r="O7" s="414">
        <v>2554</v>
      </c>
      <c r="P7" s="409">
        <v>20.496894409937887</v>
      </c>
      <c r="Q7" s="37">
        <v>26.605822550831792</v>
      </c>
      <c r="R7" s="37">
        <v>27.447571444094315</v>
      </c>
      <c r="S7" s="66">
        <v>26.969376979936644</v>
      </c>
    </row>
    <row r="8" spans="1:19" ht="12.75">
      <c r="A8" s="18" t="s">
        <v>20</v>
      </c>
      <c r="B8" s="64">
        <v>2</v>
      </c>
      <c r="C8" s="36">
        <v>9</v>
      </c>
      <c r="D8" s="36">
        <v>27</v>
      </c>
      <c r="E8" s="36">
        <v>17</v>
      </c>
      <c r="F8" s="36">
        <v>22</v>
      </c>
      <c r="G8" s="36">
        <v>12</v>
      </c>
      <c r="H8" s="36">
        <v>24</v>
      </c>
      <c r="I8" s="36">
        <v>25</v>
      </c>
      <c r="J8" s="36">
        <v>27</v>
      </c>
      <c r="K8" s="36">
        <v>33</v>
      </c>
      <c r="L8" s="36">
        <v>31</v>
      </c>
      <c r="M8" s="36">
        <v>20</v>
      </c>
      <c r="N8" s="36">
        <v>13</v>
      </c>
      <c r="O8" s="414">
        <v>15</v>
      </c>
      <c r="P8" s="409">
        <v>0.3105590062111801</v>
      </c>
      <c r="Q8" s="37">
        <v>0.23105360443622922</v>
      </c>
      <c r="R8" s="37">
        <v>0.14125828534173637</v>
      </c>
      <c r="S8" s="66">
        <v>0.15839493136219643</v>
      </c>
    </row>
    <row r="9" spans="1:19" ht="12.75">
      <c r="A9" s="18" t="s">
        <v>21</v>
      </c>
      <c r="B9" s="64">
        <v>3</v>
      </c>
      <c r="C9" s="36">
        <v>48</v>
      </c>
      <c r="D9" s="36">
        <v>69</v>
      </c>
      <c r="E9" s="36">
        <v>75</v>
      </c>
      <c r="F9" s="36">
        <v>62</v>
      </c>
      <c r="G9" s="36">
        <v>68</v>
      </c>
      <c r="H9" s="36">
        <v>75</v>
      </c>
      <c r="I9" s="36">
        <v>93</v>
      </c>
      <c r="J9" s="36">
        <v>79</v>
      </c>
      <c r="K9" s="36">
        <v>85</v>
      </c>
      <c r="L9" s="36">
        <v>88</v>
      </c>
      <c r="M9" s="36">
        <v>82</v>
      </c>
      <c r="N9" s="36">
        <v>71</v>
      </c>
      <c r="O9" s="414">
        <v>54</v>
      </c>
      <c r="P9" s="409">
        <v>0.4658385093167702</v>
      </c>
      <c r="Q9" s="37">
        <v>0.9473197781885397</v>
      </c>
      <c r="R9" s="37">
        <v>0.7714875584048679</v>
      </c>
      <c r="S9" s="66">
        <v>0.5702217529039071</v>
      </c>
    </row>
    <row r="10" spans="1:19" ht="12.75">
      <c r="A10" s="18" t="s">
        <v>22</v>
      </c>
      <c r="B10" s="64">
        <v>7</v>
      </c>
      <c r="C10" s="36">
        <v>19</v>
      </c>
      <c r="D10" s="36">
        <v>50</v>
      </c>
      <c r="E10" s="36">
        <v>45</v>
      </c>
      <c r="F10" s="36">
        <v>47</v>
      </c>
      <c r="G10" s="36">
        <v>51</v>
      </c>
      <c r="H10" s="36">
        <v>53</v>
      </c>
      <c r="I10" s="36">
        <v>42</v>
      </c>
      <c r="J10" s="36">
        <v>52</v>
      </c>
      <c r="K10" s="36">
        <v>68</v>
      </c>
      <c r="L10" s="36">
        <v>55</v>
      </c>
      <c r="M10" s="36">
        <v>63</v>
      </c>
      <c r="N10" s="36">
        <v>68</v>
      </c>
      <c r="O10" s="414">
        <v>61</v>
      </c>
      <c r="P10" s="409">
        <v>1.0869565217391304</v>
      </c>
      <c r="Q10" s="37">
        <v>0.727818853974122</v>
      </c>
      <c r="R10" s="37">
        <v>0.738889492556775</v>
      </c>
      <c r="S10" s="66">
        <v>0.6441393875395988</v>
      </c>
    </row>
    <row r="11" spans="1:19" ht="12.75">
      <c r="A11" s="18" t="s">
        <v>23</v>
      </c>
      <c r="B11" s="64">
        <v>10</v>
      </c>
      <c r="C11" s="36">
        <v>49</v>
      </c>
      <c r="D11" s="36">
        <v>70</v>
      </c>
      <c r="E11" s="36">
        <v>67</v>
      </c>
      <c r="F11" s="36">
        <v>106</v>
      </c>
      <c r="G11" s="36">
        <v>132</v>
      </c>
      <c r="H11" s="36">
        <v>109</v>
      </c>
      <c r="I11" s="36">
        <v>149</v>
      </c>
      <c r="J11" s="36">
        <v>232</v>
      </c>
      <c r="K11" s="36">
        <v>273</v>
      </c>
      <c r="L11" s="36">
        <v>321</v>
      </c>
      <c r="M11" s="36">
        <v>329</v>
      </c>
      <c r="N11" s="36">
        <v>362</v>
      </c>
      <c r="O11" s="414">
        <v>389</v>
      </c>
      <c r="P11" s="409">
        <v>1.5527950310559007</v>
      </c>
      <c r="Q11" s="37">
        <v>3.8008317929759707</v>
      </c>
      <c r="R11" s="37">
        <v>3.9334999456698903</v>
      </c>
      <c r="S11" s="66">
        <v>4.107708553326293</v>
      </c>
    </row>
    <row r="12" spans="1:19" ht="12.75">
      <c r="A12" s="18" t="s">
        <v>24</v>
      </c>
      <c r="B12" s="79" t="s">
        <v>188</v>
      </c>
      <c r="C12" s="36">
        <v>17</v>
      </c>
      <c r="D12" s="36">
        <v>26</v>
      </c>
      <c r="E12" s="36">
        <v>22</v>
      </c>
      <c r="F12" s="36">
        <v>32</v>
      </c>
      <c r="G12" s="36">
        <v>31</v>
      </c>
      <c r="H12" s="36">
        <v>46</v>
      </c>
      <c r="I12" s="36">
        <v>43</v>
      </c>
      <c r="J12" s="36">
        <v>34</v>
      </c>
      <c r="K12" s="36">
        <v>46</v>
      </c>
      <c r="L12" s="36">
        <v>52</v>
      </c>
      <c r="M12" s="36">
        <v>42</v>
      </c>
      <c r="N12" s="36">
        <v>35</v>
      </c>
      <c r="O12" s="414">
        <v>43</v>
      </c>
      <c r="P12" s="411" t="s">
        <v>188</v>
      </c>
      <c r="Q12" s="37">
        <v>0.4852125693160813</v>
      </c>
      <c r="R12" s="37">
        <v>0.38031076822775184</v>
      </c>
      <c r="S12" s="66">
        <v>0.45406546990496305</v>
      </c>
    </row>
    <row r="13" spans="1:19" ht="12.75">
      <c r="A13" s="18" t="s">
        <v>25</v>
      </c>
      <c r="B13" s="64">
        <v>39</v>
      </c>
      <c r="C13" s="36">
        <v>256</v>
      </c>
      <c r="D13" s="36">
        <v>309</v>
      </c>
      <c r="E13" s="36">
        <v>440</v>
      </c>
      <c r="F13" s="36">
        <v>478</v>
      </c>
      <c r="G13" s="36">
        <v>591</v>
      </c>
      <c r="H13" s="36">
        <v>552</v>
      </c>
      <c r="I13" s="36">
        <v>720</v>
      </c>
      <c r="J13" s="36">
        <v>785</v>
      </c>
      <c r="K13" s="36">
        <v>904</v>
      </c>
      <c r="L13" s="36">
        <v>1002</v>
      </c>
      <c r="M13" s="36">
        <v>1159</v>
      </c>
      <c r="N13" s="36">
        <v>1346</v>
      </c>
      <c r="O13" s="414">
        <v>1515</v>
      </c>
      <c r="P13" s="409">
        <v>6.055900621118012</v>
      </c>
      <c r="Q13" s="37">
        <v>13.389556377079481</v>
      </c>
      <c r="R13" s="37">
        <v>14.625665543844399</v>
      </c>
      <c r="S13" s="66">
        <v>15.997888067581837</v>
      </c>
    </row>
    <row r="14" spans="1:19" ht="12.75">
      <c r="A14" s="18" t="s">
        <v>26</v>
      </c>
      <c r="B14" s="79" t="s">
        <v>188</v>
      </c>
      <c r="C14" s="38" t="s">
        <v>188</v>
      </c>
      <c r="D14" s="36">
        <v>1</v>
      </c>
      <c r="E14" s="36">
        <v>1</v>
      </c>
      <c r="F14" s="36">
        <v>1</v>
      </c>
      <c r="G14" s="36">
        <v>3</v>
      </c>
      <c r="H14" s="36">
        <v>1</v>
      </c>
      <c r="I14" s="36">
        <v>3</v>
      </c>
      <c r="J14" s="36">
        <v>1</v>
      </c>
      <c r="K14" s="36">
        <v>2</v>
      </c>
      <c r="L14" s="36">
        <v>1</v>
      </c>
      <c r="M14" s="36">
        <v>1</v>
      </c>
      <c r="N14" s="36">
        <v>3</v>
      </c>
      <c r="O14" s="414">
        <v>2</v>
      </c>
      <c r="P14" s="412" t="s">
        <v>188</v>
      </c>
      <c r="Q14" s="37">
        <v>0.01155268022181146</v>
      </c>
      <c r="R14" s="37">
        <v>0.032598065848093015</v>
      </c>
      <c r="S14" s="66">
        <v>0.021119324181626188</v>
      </c>
    </row>
    <row r="15" spans="1:19" ht="12.75">
      <c r="A15" s="18" t="s">
        <v>27</v>
      </c>
      <c r="B15" s="64">
        <v>68</v>
      </c>
      <c r="C15" s="36">
        <v>412</v>
      </c>
      <c r="D15" s="36">
        <v>529</v>
      </c>
      <c r="E15" s="36">
        <v>524</v>
      </c>
      <c r="F15" s="36">
        <v>555</v>
      </c>
      <c r="G15" s="36">
        <v>567</v>
      </c>
      <c r="H15" s="36">
        <v>610</v>
      </c>
      <c r="I15" s="36">
        <v>603</v>
      </c>
      <c r="J15" s="36">
        <v>611</v>
      </c>
      <c r="K15" s="36">
        <v>579</v>
      </c>
      <c r="L15" s="36">
        <v>567</v>
      </c>
      <c r="M15" s="36">
        <v>571</v>
      </c>
      <c r="N15" s="36">
        <v>600</v>
      </c>
      <c r="O15" s="414">
        <v>450</v>
      </c>
      <c r="P15" s="409">
        <v>10.559006211180124</v>
      </c>
      <c r="Q15" s="37">
        <v>6.596580406654344</v>
      </c>
      <c r="R15" s="37">
        <v>6.519613169618603</v>
      </c>
      <c r="S15" s="66">
        <v>4.7518479408658925</v>
      </c>
    </row>
    <row r="16" spans="1:19" ht="12.75">
      <c r="A16" s="18" t="s">
        <v>28</v>
      </c>
      <c r="B16" s="64">
        <v>3</v>
      </c>
      <c r="C16" s="36">
        <v>29</v>
      </c>
      <c r="D16" s="36">
        <v>36</v>
      </c>
      <c r="E16" s="36">
        <v>32</v>
      </c>
      <c r="F16" s="36">
        <v>47</v>
      </c>
      <c r="G16" s="36">
        <v>37</v>
      </c>
      <c r="H16" s="36">
        <v>41</v>
      </c>
      <c r="I16" s="36">
        <v>31</v>
      </c>
      <c r="J16" s="36">
        <v>28</v>
      </c>
      <c r="K16" s="36">
        <v>42</v>
      </c>
      <c r="L16" s="36">
        <v>41</v>
      </c>
      <c r="M16" s="36">
        <v>36</v>
      </c>
      <c r="N16" s="36">
        <v>28</v>
      </c>
      <c r="O16" s="414">
        <v>25</v>
      </c>
      <c r="P16" s="409">
        <v>0.4658385093167702</v>
      </c>
      <c r="Q16" s="37">
        <v>0.41589648798521256</v>
      </c>
      <c r="R16" s="37">
        <v>0.3042486145822015</v>
      </c>
      <c r="S16" s="66">
        <v>0.26399155227032733</v>
      </c>
    </row>
    <row r="17" spans="1:19" ht="12.75">
      <c r="A17" s="17"/>
      <c r="B17" s="6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413"/>
      <c r="P17" s="410"/>
      <c r="Q17" s="51"/>
      <c r="R17" s="51"/>
      <c r="S17" s="66"/>
    </row>
    <row r="18" spans="1:19" ht="12.75">
      <c r="A18" s="17" t="s">
        <v>29</v>
      </c>
      <c r="B18" s="64">
        <v>340</v>
      </c>
      <c r="C18" s="36">
        <v>1616</v>
      </c>
      <c r="D18" s="36">
        <v>1705</v>
      </c>
      <c r="E18" s="36">
        <v>1877</v>
      </c>
      <c r="F18" s="36">
        <v>2058</v>
      </c>
      <c r="G18" s="36">
        <v>2270</v>
      </c>
      <c r="H18" s="36">
        <v>2170</v>
      </c>
      <c r="I18" s="36">
        <v>2464</v>
      </c>
      <c r="J18" s="36">
        <v>2594</v>
      </c>
      <c r="K18" s="36">
        <v>2898</v>
      </c>
      <c r="L18" s="36">
        <v>2891</v>
      </c>
      <c r="M18" s="36">
        <v>3204</v>
      </c>
      <c r="N18" s="36">
        <v>3204</v>
      </c>
      <c r="O18" s="414">
        <v>3197</v>
      </c>
      <c r="P18" s="409">
        <v>52.79503105590062</v>
      </c>
      <c r="Q18" s="37">
        <v>37.014787430683924</v>
      </c>
      <c r="R18" s="37">
        <v>34.81473432576333</v>
      </c>
      <c r="S18" s="66">
        <v>33.75923970432947</v>
      </c>
    </row>
    <row r="19" spans="1:19" ht="12.75">
      <c r="A19" s="18" t="s">
        <v>30</v>
      </c>
      <c r="B19" s="64">
        <v>10</v>
      </c>
      <c r="C19" s="36">
        <v>21</v>
      </c>
      <c r="D19" s="36">
        <v>30</v>
      </c>
      <c r="E19" s="36">
        <v>18</v>
      </c>
      <c r="F19" s="36">
        <v>21</v>
      </c>
      <c r="G19" s="36">
        <v>55</v>
      </c>
      <c r="H19" s="36">
        <v>30</v>
      </c>
      <c r="I19" s="36">
        <v>48</v>
      </c>
      <c r="J19" s="36">
        <v>43</v>
      </c>
      <c r="K19" s="36">
        <v>48</v>
      </c>
      <c r="L19" s="36">
        <v>45</v>
      </c>
      <c r="M19" s="36">
        <v>48</v>
      </c>
      <c r="N19" s="36">
        <v>44</v>
      </c>
      <c r="O19" s="414">
        <v>44</v>
      </c>
      <c r="P19" s="409">
        <v>1.5527950310559007</v>
      </c>
      <c r="Q19" s="37">
        <v>0.5545286506469501</v>
      </c>
      <c r="R19" s="37">
        <v>0.4781049657720309</v>
      </c>
      <c r="S19" s="66">
        <v>0.46462513199577615</v>
      </c>
    </row>
    <row r="20" spans="1:19" ht="12.75">
      <c r="A20" s="18" t="s">
        <v>31</v>
      </c>
      <c r="B20" s="64">
        <v>19</v>
      </c>
      <c r="C20" s="36">
        <v>139</v>
      </c>
      <c r="D20" s="36">
        <v>158</v>
      </c>
      <c r="E20" s="36">
        <v>177</v>
      </c>
      <c r="F20" s="36">
        <v>242</v>
      </c>
      <c r="G20" s="36">
        <v>298</v>
      </c>
      <c r="H20" s="36">
        <v>276</v>
      </c>
      <c r="I20" s="36">
        <v>334</v>
      </c>
      <c r="J20" s="36">
        <v>410</v>
      </c>
      <c r="K20" s="36">
        <v>459</v>
      </c>
      <c r="L20" s="36">
        <v>425</v>
      </c>
      <c r="M20" s="36">
        <v>529</v>
      </c>
      <c r="N20" s="36">
        <v>535</v>
      </c>
      <c r="O20" s="414">
        <v>558</v>
      </c>
      <c r="P20" s="409">
        <v>2.950310559006211</v>
      </c>
      <c r="Q20" s="37">
        <v>6.111367837338263</v>
      </c>
      <c r="R20" s="37">
        <v>5.81332174290992</v>
      </c>
      <c r="S20" s="66">
        <v>5.892291446673706</v>
      </c>
    </row>
    <row r="21" spans="1:19" ht="12.75">
      <c r="A21" s="18" t="s">
        <v>32</v>
      </c>
      <c r="B21" s="64">
        <v>288</v>
      </c>
      <c r="C21" s="36">
        <v>1340</v>
      </c>
      <c r="D21" s="36">
        <v>1383</v>
      </c>
      <c r="E21" s="36">
        <v>1487</v>
      </c>
      <c r="F21" s="36">
        <v>1575</v>
      </c>
      <c r="G21" s="36">
        <v>1629</v>
      </c>
      <c r="H21" s="36">
        <v>1523</v>
      </c>
      <c r="I21" s="36">
        <v>1726</v>
      </c>
      <c r="J21" s="36">
        <v>1732</v>
      </c>
      <c r="K21" s="36">
        <v>1925</v>
      </c>
      <c r="L21" s="36">
        <v>1938</v>
      </c>
      <c r="M21" s="36">
        <v>2102</v>
      </c>
      <c r="N21" s="36">
        <v>2089</v>
      </c>
      <c r="O21" s="414">
        <v>1938</v>
      </c>
      <c r="P21" s="409">
        <v>44.72049689440994</v>
      </c>
      <c r="Q21" s="37">
        <v>24.28373382624769</v>
      </c>
      <c r="R21" s="37">
        <v>22.6991198522221</v>
      </c>
      <c r="S21" s="66">
        <v>20.464625131995774</v>
      </c>
    </row>
    <row r="22" spans="1:19" ht="12.75">
      <c r="A22" s="18" t="s">
        <v>33</v>
      </c>
      <c r="B22" s="64">
        <v>6</v>
      </c>
      <c r="C22" s="36">
        <v>24</v>
      </c>
      <c r="D22" s="36">
        <v>19</v>
      </c>
      <c r="E22" s="36">
        <v>31</v>
      </c>
      <c r="F22" s="36">
        <v>56</v>
      </c>
      <c r="G22" s="36">
        <v>83</v>
      </c>
      <c r="H22" s="36">
        <v>124</v>
      </c>
      <c r="I22" s="36">
        <v>88</v>
      </c>
      <c r="J22" s="36">
        <v>115</v>
      </c>
      <c r="K22" s="36">
        <v>128</v>
      </c>
      <c r="L22" s="36">
        <v>128</v>
      </c>
      <c r="M22" s="36">
        <v>132</v>
      </c>
      <c r="N22" s="36">
        <v>144</v>
      </c>
      <c r="O22" s="414">
        <v>194</v>
      </c>
      <c r="P22" s="409">
        <v>0.9316770186335404</v>
      </c>
      <c r="Q22" s="37">
        <v>1.5249537892791127</v>
      </c>
      <c r="R22" s="37">
        <v>1.5647071607084646</v>
      </c>
      <c r="S22" s="66">
        <v>2.0485744456177404</v>
      </c>
    </row>
    <row r="23" spans="1:19" ht="12.75">
      <c r="A23" s="18" t="s">
        <v>34</v>
      </c>
      <c r="B23" s="64">
        <v>2</v>
      </c>
      <c r="C23" s="36">
        <v>2</v>
      </c>
      <c r="D23" s="36">
        <v>4</v>
      </c>
      <c r="E23" s="36">
        <v>17</v>
      </c>
      <c r="F23" s="36">
        <v>8</v>
      </c>
      <c r="G23" s="36">
        <v>16</v>
      </c>
      <c r="H23" s="36">
        <v>18</v>
      </c>
      <c r="I23" s="36">
        <v>21</v>
      </c>
      <c r="J23" s="36">
        <v>27</v>
      </c>
      <c r="K23" s="36">
        <v>32</v>
      </c>
      <c r="L23" s="36">
        <v>44</v>
      </c>
      <c r="M23" s="36">
        <v>45</v>
      </c>
      <c r="N23" s="36">
        <v>41</v>
      </c>
      <c r="O23" s="414">
        <v>49</v>
      </c>
      <c r="P23" s="409">
        <v>0.3105590062111801</v>
      </c>
      <c r="Q23" s="37">
        <v>0.5198706099815157</v>
      </c>
      <c r="R23" s="37">
        <v>0.4455068999239378</v>
      </c>
      <c r="S23" s="66">
        <v>0.5174234424498416</v>
      </c>
    </row>
    <row r="24" spans="1:19" ht="12.75">
      <c r="A24" s="18" t="s">
        <v>35</v>
      </c>
      <c r="B24" s="64">
        <v>15</v>
      </c>
      <c r="C24" s="36">
        <v>90</v>
      </c>
      <c r="D24" s="36">
        <v>111</v>
      </c>
      <c r="E24" s="36">
        <v>147</v>
      </c>
      <c r="F24" s="36">
        <v>156</v>
      </c>
      <c r="G24" s="36">
        <v>189</v>
      </c>
      <c r="H24" s="36">
        <v>199</v>
      </c>
      <c r="I24" s="36">
        <v>247</v>
      </c>
      <c r="J24" s="36">
        <v>267</v>
      </c>
      <c r="K24" s="36">
        <v>306</v>
      </c>
      <c r="L24" s="36">
        <v>311</v>
      </c>
      <c r="M24" s="36">
        <v>348</v>
      </c>
      <c r="N24" s="36">
        <v>351</v>
      </c>
      <c r="O24" s="414">
        <v>414</v>
      </c>
      <c r="P24" s="409">
        <v>2.329192546583851</v>
      </c>
      <c r="Q24" s="37">
        <v>4.020332717190389</v>
      </c>
      <c r="R24" s="37">
        <v>3.813973704226883</v>
      </c>
      <c r="S24" s="66">
        <v>4.371700105596621</v>
      </c>
    </row>
    <row r="25" spans="1:19" ht="12.75">
      <c r="A25" s="17"/>
      <c r="B25" s="6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414"/>
      <c r="P25" s="410"/>
      <c r="Q25" s="51"/>
      <c r="R25" s="51"/>
      <c r="S25" s="66"/>
    </row>
    <row r="26" spans="1:19" ht="12.75">
      <c r="A26" s="17" t="s">
        <v>212</v>
      </c>
      <c r="B26" s="64">
        <v>138</v>
      </c>
      <c r="C26" s="36">
        <v>728</v>
      </c>
      <c r="D26" s="36">
        <v>1036</v>
      </c>
      <c r="E26" s="36">
        <v>1099</v>
      </c>
      <c r="F26" s="36">
        <v>1239</v>
      </c>
      <c r="G26" s="36">
        <v>1353</v>
      </c>
      <c r="H26" s="36">
        <v>1427</v>
      </c>
      <c r="I26" s="36">
        <v>1636</v>
      </c>
      <c r="J26" s="36">
        <v>1969</v>
      </c>
      <c r="K26" s="36">
        <v>2224</v>
      </c>
      <c r="L26" s="36">
        <v>2436</v>
      </c>
      <c r="M26" s="36">
        <v>2601</v>
      </c>
      <c r="N26" s="36">
        <v>2827</v>
      </c>
      <c r="O26" s="414">
        <v>3044</v>
      </c>
      <c r="P26" s="409">
        <v>21.428571428571427</v>
      </c>
      <c r="Q26" s="37">
        <v>30.04852125693161</v>
      </c>
      <c r="R26" s="37">
        <v>30.718244050852984</v>
      </c>
      <c r="S26" s="66">
        <v>32.143611404435056</v>
      </c>
    </row>
    <row r="27" spans="1:19" ht="12.75">
      <c r="A27" s="18" t="s">
        <v>36</v>
      </c>
      <c r="B27" s="64">
        <v>87</v>
      </c>
      <c r="C27" s="36">
        <v>548</v>
      </c>
      <c r="D27" s="36">
        <v>741</v>
      </c>
      <c r="E27" s="36">
        <v>778</v>
      </c>
      <c r="F27" s="36">
        <v>852</v>
      </c>
      <c r="G27" s="36">
        <v>899</v>
      </c>
      <c r="H27" s="36">
        <v>983</v>
      </c>
      <c r="I27" s="36">
        <v>1113</v>
      </c>
      <c r="J27" s="36">
        <v>1433</v>
      </c>
      <c r="K27" s="36">
        <v>1545</v>
      </c>
      <c r="L27" s="36">
        <v>1756</v>
      </c>
      <c r="M27" s="36">
        <v>1802</v>
      </c>
      <c r="N27" s="36">
        <v>1970</v>
      </c>
      <c r="O27" s="414">
        <v>2078</v>
      </c>
      <c r="P27" s="409">
        <v>13.509316770186336</v>
      </c>
      <c r="Q27" s="37">
        <v>20.817929759704253</v>
      </c>
      <c r="R27" s="37">
        <v>21.406063240247743</v>
      </c>
      <c r="S27" s="66">
        <v>21.942977824709608</v>
      </c>
    </row>
    <row r="28" spans="1:19" ht="12.75">
      <c r="A28" s="18" t="s">
        <v>37</v>
      </c>
      <c r="B28" s="79" t="s">
        <v>188</v>
      </c>
      <c r="C28" s="36">
        <v>2</v>
      </c>
      <c r="D28" s="36">
        <v>1</v>
      </c>
      <c r="E28" s="36">
        <v>2</v>
      </c>
      <c r="F28" s="36">
        <v>3</v>
      </c>
      <c r="G28" s="38" t="s">
        <v>188</v>
      </c>
      <c r="H28" s="38" t="s">
        <v>188</v>
      </c>
      <c r="I28" s="36">
        <v>1</v>
      </c>
      <c r="J28" s="36">
        <v>3</v>
      </c>
      <c r="K28" s="36">
        <v>9</v>
      </c>
      <c r="L28" s="36">
        <v>11</v>
      </c>
      <c r="M28" s="36">
        <v>11</v>
      </c>
      <c r="N28" s="36">
        <v>2</v>
      </c>
      <c r="O28" s="414">
        <v>7</v>
      </c>
      <c r="P28" s="412" t="s">
        <v>188</v>
      </c>
      <c r="Q28" s="37">
        <v>0.12707948243992606</v>
      </c>
      <c r="R28" s="37">
        <v>0.021732043898728674</v>
      </c>
      <c r="S28" s="66">
        <v>0.07391763463569166</v>
      </c>
    </row>
    <row r="29" spans="1:19" ht="12.75">
      <c r="A29" s="18" t="s">
        <v>38</v>
      </c>
      <c r="B29" s="64">
        <v>21</v>
      </c>
      <c r="C29" s="36">
        <v>81</v>
      </c>
      <c r="D29" s="36">
        <v>113</v>
      </c>
      <c r="E29" s="36">
        <v>135</v>
      </c>
      <c r="F29" s="36">
        <v>160</v>
      </c>
      <c r="G29" s="36">
        <v>184</v>
      </c>
      <c r="H29" s="36">
        <v>183</v>
      </c>
      <c r="I29" s="36">
        <v>219</v>
      </c>
      <c r="J29" s="36">
        <v>193</v>
      </c>
      <c r="K29" s="36">
        <v>228</v>
      </c>
      <c r="L29" s="36">
        <v>226</v>
      </c>
      <c r="M29" s="36">
        <v>279</v>
      </c>
      <c r="N29" s="36">
        <v>281</v>
      </c>
      <c r="O29" s="414">
        <v>271</v>
      </c>
      <c r="P29" s="409">
        <v>3.260869565217391</v>
      </c>
      <c r="Q29" s="37">
        <v>3.223197781885397</v>
      </c>
      <c r="R29" s="37">
        <v>3.053352167771379</v>
      </c>
      <c r="S29" s="66">
        <v>2.8616684266103487</v>
      </c>
    </row>
    <row r="30" spans="1:19" ht="12.75">
      <c r="A30" s="18" t="s">
        <v>39</v>
      </c>
      <c r="B30" s="79" t="s">
        <v>188</v>
      </c>
      <c r="C30" s="36">
        <v>7</v>
      </c>
      <c r="D30" s="36">
        <v>17</v>
      </c>
      <c r="E30" s="36">
        <v>11</v>
      </c>
      <c r="F30" s="36">
        <v>37</v>
      </c>
      <c r="G30" s="36">
        <v>60</v>
      </c>
      <c r="H30" s="36">
        <v>61</v>
      </c>
      <c r="I30" s="36">
        <v>62</v>
      </c>
      <c r="J30" s="36">
        <v>83</v>
      </c>
      <c r="K30" s="36">
        <v>100</v>
      </c>
      <c r="L30" s="36">
        <v>128</v>
      </c>
      <c r="M30" s="36">
        <v>123</v>
      </c>
      <c r="N30" s="36">
        <v>165</v>
      </c>
      <c r="O30" s="414">
        <v>192</v>
      </c>
      <c r="P30" s="412" t="s">
        <v>188</v>
      </c>
      <c r="Q30" s="37">
        <v>1.4209796672828094</v>
      </c>
      <c r="R30" s="37">
        <v>1.792893621645116</v>
      </c>
      <c r="S30" s="66">
        <v>2.0274551214361143</v>
      </c>
    </row>
    <row r="31" spans="1:19" ht="12.75">
      <c r="A31" s="18" t="s">
        <v>40</v>
      </c>
      <c r="B31" s="64">
        <v>2</v>
      </c>
      <c r="C31" s="36">
        <v>1</v>
      </c>
      <c r="D31" s="36">
        <v>2</v>
      </c>
      <c r="E31" s="36">
        <v>2</v>
      </c>
      <c r="F31" s="36">
        <v>3</v>
      </c>
      <c r="G31" s="36">
        <v>4</v>
      </c>
      <c r="H31" s="36">
        <v>5</v>
      </c>
      <c r="I31" s="36">
        <v>7</v>
      </c>
      <c r="J31" s="36">
        <v>6</v>
      </c>
      <c r="K31" s="36">
        <v>5</v>
      </c>
      <c r="L31" s="36">
        <v>5</v>
      </c>
      <c r="M31" s="36">
        <v>10</v>
      </c>
      <c r="N31" s="36">
        <v>9</v>
      </c>
      <c r="O31" s="414">
        <v>9</v>
      </c>
      <c r="P31" s="409">
        <v>0.3105590062111801</v>
      </c>
      <c r="Q31" s="37">
        <v>0.11552680221811461</v>
      </c>
      <c r="R31" s="37">
        <v>0.09779419754427904</v>
      </c>
      <c r="S31" s="66">
        <v>0.09503695881731784</v>
      </c>
    </row>
    <row r="32" spans="1:19" ht="12.75">
      <c r="A32" s="18" t="s">
        <v>41</v>
      </c>
      <c r="B32" s="64">
        <v>28</v>
      </c>
      <c r="C32" s="36">
        <v>89</v>
      </c>
      <c r="D32" s="36">
        <v>162</v>
      </c>
      <c r="E32" s="36">
        <v>171</v>
      </c>
      <c r="F32" s="36">
        <v>184</v>
      </c>
      <c r="G32" s="36">
        <v>206</v>
      </c>
      <c r="H32" s="36">
        <v>195</v>
      </c>
      <c r="I32" s="36">
        <v>234</v>
      </c>
      <c r="J32" s="36">
        <v>251</v>
      </c>
      <c r="K32" s="36">
        <v>337</v>
      </c>
      <c r="L32" s="36">
        <v>310</v>
      </c>
      <c r="M32" s="36">
        <v>376</v>
      </c>
      <c r="N32" s="36">
        <v>400</v>
      </c>
      <c r="O32" s="414">
        <v>487</v>
      </c>
      <c r="P32" s="409">
        <v>4.3478260869565215</v>
      </c>
      <c r="Q32" s="37">
        <v>4.343807763401109</v>
      </c>
      <c r="R32" s="37">
        <v>4.346408779745735</v>
      </c>
      <c r="S32" s="66">
        <v>5.142555438225977</v>
      </c>
    </row>
    <row r="33" spans="1:19" ht="12.75">
      <c r="A33" s="17"/>
      <c r="B33" s="6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14"/>
      <c r="P33" s="410"/>
      <c r="Q33" s="51"/>
      <c r="R33" s="51"/>
      <c r="S33" s="66"/>
    </row>
    <row r="34" spans="1:19" ht="12.75">
      <c r="A34" s="17" t="s">
        <v>42</v>
      </c>
      <c r="B34" s="64">
        <v>9</v>
      </c>
      <c r="C34" s="36">
        <v>19</v>
      </c>
      <c r="D34" s="36">
        <v>13</v>
      </c>
      <c r="E34" s="36">
        <v>23</v>
      </c>
      <c r="F34" s="36">
        <v>20</v>
      </c>
      <c r="G34" s="36">
        <v>45</v>
      </c>
      <c r="H34" s="36">
        <v>23</v>
      </c>
      <c r="I34" s="36">
        <v>62</v>
      </c>
      <c r="J34" s="36">
        <v>79</v>
      </c>
      <c r="K34" s="36">
        <v>105</v>
      </c>
      <c r="L34" s="36">
        <v>132</v>
      </c>
      <c r="M34" s="36">
        <v>109</v>
      </c>
      <c r="N34" s="36">
        <v>162</v>
      </c>
      <c r="O34" s="414">
        <v>153</v>
      </c>
      <c r="P34" s="409">
        <v>1.3975155279503106</v>
      </c>
      <c r="Q34" s="37">
        <v>1.259242144177449</v>
      </c>
      <c r="R34" s="37">
        <v>1.7602955557970226</v>
      </c>
      <c r="S34" s="66">
        <v>1.6156282998944032</v>
      </c>
    </row>
    <row r="35" spans="1:19" ht="12.75">
      <c r="A35" s="1"/>
      <c r="B35" s="64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413"/>
      <c r="P35" s="410"/>
      <c r="Q35" s="51"/>
      <c r="R35" s="51"/>
      <c r="S35" s="66"/>
    </row>
    <row r="36" spans="1:19" ht="12.75">
      <c r="A36" s="1" t="s">
        <v>43</v>
      </c>
      <c r="B36" s="64">
        <v>3</v>
      </c>
      <c r="C36" s="36">
        <v>17</v>
      </c>
      <c r="D36" s="36">
        <v>33</v>
      </c>
      <c r="E36" s="36">
        <v>44</v>
      </c>
      <c r="F36" s="36">
        <v>51</v>
      </c>
      <c r="G36" s="36">
        <v>52</v>
      </c>
      <c r="H36" s="36">
        <v>68</v>
      </c>
      <c r="I36" s="36">
        <v>75</v>
      </c>
      <c r="J36" s="36">
        <v>99</v>
      </c>
      <c r="K36" s="36">
        <v>104</v>
      </c>
      <c r="L36" s="36">
        <v>114</v>
      </c>
      <c r="M36" s="36">
        <v>126</v>
      </c>
      <c r="N36" s="36">
        <v>156</v>
      </c>
      <c r="O36" s="414">
        <v>175</v>
      </c>
      <c r="P36" s="409">
        <v>0.4658385093167702</v>
      </c>
      <c r="Q36" s="37">
        <v>1.455637707948244</v>
      </c>
      <c r="R36" s="37">
        <v>1.6950994241008366</v>
      </c>
      <c r="S36" s="66">
        <v>1.8479408658922916</v>
      </c>
    </row>
    <row r="37" spans="1:19" ht="12.75">
      <c r="A37" s="17" t="s">
        <v>44</v>
      </c>
      <c r="B37" s="64">
        <v>2</v>
      </c>
      <c r="C37" s="36">
        <v>6</v>
      </c>
      <c r="D37" s="36">
        <v>7</v>
      </c>
      <c r="E37" s="36">
        <v>10</v>
      </c>
      <c r="F37" s="36">
        <v>9</v>
      </c>
      <c r="G37" s="36">
        <v>9</v>
      </c>
      <c r="H37" s="36">
        <v>12</v>
      </c>
      <c r="I37" s="36">
        <v>21</v>
      </c>
      <c r="J37" s="36">
        <v>29</v>
      </c>
      <c r="K37" s="36">
        <v>22</v>
      </c>
      <c r="L37" s="36">
        <v>30</v>
      </c>
      <c r="M37" s="36">
        <v>39</v>
      </c>
      <c r="N37" s="36">
        <v>47</v>
      </c>
      <c r="O37" s="414">
        <v>67</v>
      </c>
      <c r="P37" s="409">
        <v>0.3105590062111801</v>
      </c>
      <c r="Q37" s="37">
        <v>0.45055452865064693</v>
      </c>
      <c r="R37" s="37">
        <v>0.5107030316201239</v>
      </c>
      <c r="S37" s="66">
        <v>0.7074973600844773</v>
      </c>
    </row>
    <row r="38" spans="1:19" ht="12.75">
      <c r="A38" s="17" t="s">
        <v>45</v>
      </c>
      <c r="B38" s="79" t="s">
        <v>188</v>
      </c>
      <c r="C38" s="36">
        <v>4</v>
      </c>
      <c r="D38" s="36">
        <v>9</v>
      </c>
      <c r="E38" s="36">
        <v>12</v>
      </c>
      <c r="F38" s="36">
        <v>15</v>
      </c>
      <c r="G38" s="36">
        <v>17</v>
      </c>
      <c r="H38" s="36">
        <v>25</v>
      </c>
      <c r="I38" s="36">
        <v>11</v>
      </c>
      <c r="J38" s="36">
        <v>24</v>
      </c>
      <c r="K38" s="36">
        <v>22</v>
      </c>
      <c r="L38" s="36">
        <v>35</v>
      </c>
      <c r="M38" s="36">
        <v>37</v>
      </c>
      <c r="N38" s="36">
        <v>33</v>
      </c>
      <c r="O38" s="414">
        <v>41</v>
      </c>
      <c r="P38" s="412" t="s">
        <v>188</v>
      </c>
      <c r="Q38" s="37">
        <v>0.42744916820702406</v>
      </c>
      <c r="R38" s="37">
        <v>0.3585787243290231</v>
      </c>
      <c r="S38" s="66">
        <v>0.4329461457233369</v>
      </c>
    </row>
    <row r="39" spans="1:19" ht="12.75">
      <c r="A39" s="17" t="s">
        <v>46</v>
      </c>
      <c r="B39" s="64">
        <v>1</v>
      </c>
      <c r="C39" s="36">
        <v>7</v>
      </c>
      <c r="D39" s="36">
        <v>17</v>
      </c>
      <c r="E39" s="36">
        <v>22</v>
      </c>
      <c r="F39" s="36">
        <v>27</v>
      </c>
      <c r="G39" s="36">
        <v>26</v>
      </c>
      <c r="H39" s="36">
        <v>31</v>
      </c>
      <c r="I39" s="36">
        <v>43</v>
      </c>
      <c r="J39" s="36">
        <v>46</v>
      </c>
      <c r="K39" s="36">
        <v>60</v>
      </c>
      <c r="L39" s="36">
        <v>49</v>
      </c>
      <c r="M39" s="36">
        <v>50</v>
      </c>
      <c r="N39" s="36">
        <v>76</v>
      </c>
      <c r="O39" s="414">
        <v>67</v>
      </c>
      <c r="P39" s="409">
        <v>0.15527950310559005</v>
      </c>
      <c r="Q39" s="37">
        <v>0.577634011090573</v>
      </c>
      <c r="R39" s="37">
        <v>0.8258176681516898</v>
      </c>
      <c r="S39" s="66">
        <v>0.7074973600844773</v>
      </c>
    </row>
    <row r="40" spans="1:19" ht="12.75">
      <c r="A40" s="1"/>
      <c r="B40" s="6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414"/>
      <c r="P40" s="410"/>
      <c r="Q40" s="51"/>
      <c r="R40" s="51"/>
      <c r="S40" s="66"/>
    </row>
    <row r="41" spans="1:19" ht="12.75">
      <c r="A41" s="1" t="s">
        <v>47</v>
      </c>
      <c r="B41" s="79" t="s">
        <v>188</v>
      </c>
      <c r="C41" s="36">
        <v>1</v>
      </c>
      <c r="D41" s="36">
        <v>1</v>
      </c>
      <c r="E41" s="36">
        <v>2</v>
      </c>
      <c r="F41" s="38" t="s">
        <v>188</v>
      </c>
      <c r="G41" s="38" t="s">
        <v>188</v>
      </c>
      <c r="H41" s="36">
        <v>1</v>
      </c>
      <c r="I41" s="36">
        <v>4</v>
      </c>
      <c r="J41" s="36">
        <v>21</v>
      </c>
      <c r="K41" s="36">
        <v>43</v>
      </c>
      <c r="L41" s="36">
        <v>19</v>
      </c>
      <c r="M41" s="36">
        <v>16</v>
      </c>
      <c r="N41" s="36">
        <v>44</v>
      </c>
      <c r="O41" s="414">
        <v>58</v>
      </c>
      <c r="P41" s="412" t="s">
        <v>188</v>
      </c>
      <c r="Q41" s="37">
        <v>0.18484288354898337</v>
      </c>
      <c r="R41" s="37">
        <v>0.4781049657720309</v>
      </c>
      <c r="S41" s="66">
        <v>0.6124604012671594</v>
      </c>
    </row>
    <row r="42" spans="1:19" ht="12.75">
      <c r="A42" s="1"/>
      <c r="B42" s="64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13"/>
      <c r="P42" s="410"/>
      <c r="Q42" s="51"/>
      <c r="R42" s="51"/>
      <c r="S42" s="66"/>
    </row>
    <row r="43" spans="1:19" ht="12.75">
      <c r="A43" s="1" t="s">
        <v>48</v>
      </c>
      <c r="B43" s="64">
        <v>16</v>
      </c>
      <c r="C43" s="36">
        <v>60</v>
      </c>
      <c r="D43" s="36">
        <v>91</v>
      </c>
      <c r="E43" s="36">
        <v>95</v>
      </c>
      <c r="F43" s="36">
        <v>79</v>
      </c>
      <c r="G43" s="36">
        <v>79</v>
      </c>
      <c r="H43" s="36">
        <v>69</v>
      </c>
      <c r="I43" s="36">
        <v>98</v>
      </c>
      <c r="J43" s="36">
        <v>155</v>
      </c>
      <c r="K43" s="36">
        <v>142</v>
      </c>
      <c r="L43" s="36">
        <v>179</v>
      </c>
      <c r="M43" s="36">
        <v>158</v>
      </c>
      <c r="N43" s="36">
        <v>141</v>
      </c>
      <c r="O43" s="414">
        <v>138</v>
      </c>
      <c r="P43" s="409">
        <v>2.484472049689441</v>
      </c>
      <c r="Q43" s="37">
        <v>1.8253234750462106</v>
      </c>
      <c r="R43" s="37">
        <v>1.5321090948603715</v>
      </c>
      <c r="S43" s="66">
        <v>1.457233368532207</v>
      </c>
    </row>
    <row r="44" spans="1:19" ht="12.75">
      <c r="A44" s="17" t="s">
        <v>49</v>
      </c>
      <c r="B44" s="64">
        <v>16</v>
      </c>
      <c r="C44" s="36">
        <v>58</v>
      </c>
      <c r="D44" s="36">
        <v>88</v>
      </c>
      <c r="E44" s="36">
        <v>90</v>
      </c>
      <c r="F44" s="36">
        <v>70</v>
      </c>
      <c r="G44" s="36">
        <v>70</v>
      </c>
      <c r="H44" s="36">
        <v>65</v>
      </c>
      <c r="I44" s="36">
        <v>95</v>
      </c>
      <c r="J44" s="36">
        <v>140</v>
      </c>
      <c r="K44" s="36">
        <v>115</v>
      </c>
      <c r="L44" s="36">
        <v>145</v>
      </c>
      <c r="M44" s="36">
        <v>122</v>
      </c>
      <c r="N44" s="36">
        <v>91</v>
      </c>
      <c r="O44" s="414">
        <v>98</v>
      </c>
      <c r="P44" s="409">
        <v>2.484472049689441</v>
      </c>
      <c r="Q44" s="37">
        <v>1.4094269870609981</v>
      </c>
      <c r="R44" s="37">
        <v>0.9888079973921546</v>
      </c>
      <c r="S44" s="66">
        <v>1.0348468848996832</v>
      </c>
    </row>
    <row r="45" spans="1:19" ht="12.75">
      <c r="A45" s="17" t="s">
        <v>50</v>
      </c>
      <c r="B45" s="79" t="s">
        <v>188</v>
      </c>
      <c r="C45" s="36">
        <v>2</v>
      </c>
      <c r="D45" s="36">
        <v>3</v>
      </c>
      <c r="E45" s="36">
        <v>5</v>
      </c>
      <c r="F45" s="36">
        <v>9</v>
      </c>
      <c r="G45" s="36">
        <v>9</v>
      </c>
      <c r="H45" s="36">
        <v>4</v>
      </c>
      <c r="I45" s="36">
        <v>3</v>
      </c>
      <c r="J45" s="36">
        <v>15</v>
      </c>
      <c r="K45" s="36">
        <v>27</v>
      </c>
      <c r="L45" s="36">
        <v>34</v>
      </c>
      <c r="M45" s="36">
        <v>36</v>
      </c>
      <c r="N45" s="36">
        <v>50</v>
      </c>
      <c r="O45" s="414">
        <v>40</v>
      </c>
      <c r="P45" s="412" t="s">
        <v>188</v>
      </c>
      <c r="Q45" s="37">
        <v>0.41589648798521256</v>
      </c>
      <c r="R45" s="37">
        <v>0.5433010974682169</v>
      </c>
      <c r="S45" s="66">
        <v>0.42238648363252373</v>
      </c>
    </row>
    <row r="46" spans="1:19" ht="12.75">
      <c r="A46" s="1"/>
      <c r="B46" s="64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4"/>
      <c r="P46" s="410"/>
      <c r="Q46" s="51"/>
      <c r="R46" s="51"/>
      <c r="S46" s="66"/>
    </row>
    <row r="47" spans="1:19" ht="12.75">
      <c r="A47" s="1" t="s">
        <v>200</v>
      </c>
      <c r="B47" s="64">
        <v>5</v>
      </c>
      <c r="C47" s="36">
        <v>21</v>
      </c>
      <c r="D47" s="36">
        <v>21</v>
      </c>
      <c r="E47" s="36">
        <v>39</v>
      </c>
      <c r="F47" s="36">
        <v>54</v>
      </c>
      <c r="G47" s="36">
        <v>52</v>
      </c>
      <c r="H47" s="36">
        <v>57</v>
      </c>
      <c r="I47" s="36">
        <v>86</v>
      </c>
      <c r="J47" s="36">
        <v>93</v>
      </c>
      <c r="K47" s="36">
        <v>106</v>
      </c>
      <c r="L47" s="36">
        <v>92</v>
      </c>
      <c r="M47" s="36">
        <v>120</v>
      </c>
      <c r="N47" s="36">
        <v>131</v>
      </c>
      <c r="O47" s="414">
        <v>141</v>
      </c>
      <c r="P47" s="409">
        <v>0.7763975155279503</v>
      </c>
      <c r="Q47" s="37">
        <v>1.3863216266173752</v>
      </c>
      <c r="R47" s="37">
        <v>1.4234488753667283</v>
      </c>
      <c r="S47" s="66">
        <v>1.4889123548046463</v>
      </c>
    </row>
    <row r="48" spans="1:19" ht="12.75">
      <c r="A48" s="1"/>
      <c r="B48" s="64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413"/>
      <c r="P48" s="410"/>
      <c r="Q48" s="51"/>
      <c r="R48" s="51"/>
      <c r="S48" s="66"/>
    </row>
    <row r="49" spans="1:19" ht="12.75">
      <c r="A49" s="1" t="s">
        <v>51</v>
      </c>
      <c r="B49" s="64">
        <v>1</v>
      </c>
      <c r="C49" s="36">
        <v>17</v>
      </c>
      <c r="D49" s="36">
        <v>10</v>
      </c>
      <c r="E49" s="36">
        <v>9</v>
      </c>
      <c r="F49" s="36">
        <v>13</v>
      </c>
      <c r="G49" s="36">
        <v>16</v>
      </c>
      <c r="H49" s="36">
        <v>17</v>
      </c>
      <c r="I49" s="36">
        <v>17</v>
      </c>
      <c r="J49" s="36">
        <v>21</v>
      </c>
      <c r="K49" s="36">
        <v>17</v>
      </c>
      <c r="L49" s="36">
        <v>12</v>
      </c>
      <c r="M49" s="36">
        <v>19</v>
      </c>
      <c r="N49" s="36">
        <v>12</v>
      </c>
      <c r="O49" s="414">
        <v>10</v>
      </c>
      <c r="P49" s="409">
        <v>0.15527950310559005</v>
      </c>
      <c r="Q49" s="37">
        <v>0.21950092421441775</v>
      </c>
      <c r="R49" s="37">
        <v>0.13039226339237206</v>
      </c>
      <c r="S49" s="66">
        <v>0.10559662090813093</v>
      </c>
    </row>
    <row r="50" spans="1:19" ht="12.75">
      <c r="A50" s="2" t="s">
        <v>3</v>
      </c>
      <c r="B50" s="65">
        <v>644</v>
      </c>
      <c r="C50" s="39">
        <v>3318</v>
      </c>
      <c r="D50" s="39">
        <v>4027</v>
      </c>
      <c r="E50" s="39">
        <v>4411</v>
      </c>
      <c r="F50" s="39">
        <v>4864</v>
      </c>
      <c r="G50" s="39">
        <v>5359</v>
      </c>
      <c r="H50" s="39">
        <v>5343</v>
      </c>
      <c r="I50" s="39">
        <v>6151</v>
      </c>
      <c r="J50" s="39">
        <v>6880</v>
      </c>
      <c r="K50" s="39">
        <v>7671</v>
      </c>
      <c r="L50" s="39">
        <v>8033</v>
      </c>
      <c r="M50" s="39">
        <v>8656</v>
      </c>
      <c r="N50" s="39">
        <v>9203</v>
      </c>
      <c r="O50" s="39">
        <v>9470</v>
      </c>
      <c r="P50" s="39">
        <v>100</v>
      </c>
      <c r="Q50" s="39">
        <v>100</v>
      </c>
      <c r="R50" s="39">
        <v>100</v>
      </c>
      <c r="S50" s="80">
        <v>100</v>
      </c>
    </row>
    <row r="51" spans="1:18" ht="12.7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5" ht="12.75">
      <c r="A52" s="46" t="s">
        <v>95</v>
      </c>
      <c r="B52" s="30" t="s">
        <v>53</v>
      </c>
      <c r="C52" s="30"/>
      <c r="D52" s="30"/>
      <c r="E52" s="30"/>
    </row>
    <row r="53" spans="1:5" ht="12.75">
      <c r="A53" s="5" t="s">
        <v>174</v>
      </c>
      <c r="B53" s="6" t="s">
        <v>203</v>
      </c>
      <c r="C53" s="30"/>
      <c r="D53" s="30"/>
      <c r="E53" s="30"/>
    </row>
    <row r="54" spans="1:5" ht="12.75">
      <c r="A54" s="5"/>
      <c r="B54" s="6" t="s">
        <v>204</v>
      </c>
      <c r="C54" s="30"/>
      <c r="D54" s="30"/>
      <c r="E54" s="30"/>
    </row>
    <row r="55" spans="1:5" ht="12.75">
      <c r="A55" s="46" t="s">
        <v>55</v>
      </c>
      <c r="B55" s="21" t="s">
        <v>214</v>
      </c>
      <c r="C55" s="30"/>
      <c r="D55" s="30"/>
      <c r="E55" s="30"/>
    </row>
    <row r="56" spans="1:5" ht="12.75">
      <c r="A56" s="46" t="s">
        <v>2</v>
      </c>
      <c r="B56" s="30"/>
      <c r="C56" s="30"/>
      <c r="D56" s="30"/>
      <c r="E56" s="30"/>
    </row>
  </sheetData>
  <printOptions/>
  <pageMargins left="0.75" right="0.75" top="0.63" bottom="0.6" header="0.5" footer="0.5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46"/>
  <dimension ref="A1:T14"/>
  <sheetViews>
    <sheetView zoomScale="75" zoomScaleNormal="75" workbookViewId="0" topLeftCell="A1">
      <selection activeCell="C35" sqref="C35"/>
    </sheetView>
  </sheetViews>
  <sheetFormatPr defaultColWidth="9.140625" defaultRowHeight="12.75"/>
  <cols>
    <col min="1" max="1" width="14.8515625" style="0" bestFit="1" customWidth="1"/>
    <col min="2" max="19" width="8.140625" style="0" customWidth="1"/>
    <col min="20" max="20" width="2.7109375" style="0" customWidth="1"/>
  </cols>
  <sheetData>
    <row r="1" spans="1:20" ht="13.5">
      <c r="A1" s="87" t="s">
        <v>318</v>
      </c>
      <c r="B1" s="87" t="s">
        <v>189</v>
      </c>
      <c r="C1" s="355"/>
      <c r="D1" s="355"/>
      <c r="E1" s="355"/>
      <c r="F1" s="355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3.5">
      <c r="A2" s="87" t="s">
        <v>190</v>
      </c>
      <c r="B2" s="355"/>
      <c r="C2" s="355"/>
      <c r="D2" s="355"/>
      <c r="E2" s="355"/>
      <c r="F2" s="355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90"/>
      <c r="T2" s="84"/>
    </row>
    <row r="3" spans="1:20" ht="12.75">
      <c r="A3" s="89"/>
      <c r="B3" s="351">
        <v>1995</v>
      </c>
      <c r="C3" s="352">
        <v>1996</v>
      </c>
      <c r="D3" s="352">
        <v>1997</v>
      </c>
      <c r="E3" s="352">
        <v>1998</v>
      </c>
      <c r="F3" s="352">
        <v>1999</v>
      </c>
      <c r="G3" s="352">
        <v>2000</v>
      </c>
      <c r="H3" s="352">
        <v>2001</v>
      </c>
      <c r="I3" s="356">
        <v>2002</v>
      </c>
      <c r="J3" s="356">
        <v>2003</v>
      </c>
      <c r="K3" s="356">
        <v>2004</v>
      </c>
      <c r="L3" s="356">
        <v>2005</v>
      </c>
      <c r="M3" s="356">
        <v>2006</v>
      </c>
      <c r="N3" s="356">
        <v>2007</v>
      </c>
      <c r="O3" s="356">
        <v>2008</v>
      </c>
      <c r="P3" s="352">
        <v>1995</v>
      </c>
      <c r="Q3" s="356">
        <v>2006</v>
      </c>
      <c r="R3" s="356">
        <v>2007</v>
      </c>
      <c r="S3" s="357">
        <v>2008</v>
      </c>
      <c r="T3" s="84"/>
    </row>
    <row r="4" spans="1:20" ht="12.75">
      <c r="A4" s="89"/>
      <c r="B4" s="91" t="s">
        <v>17</v>
      </c>
      <c r="C4" s="114"/>
      <c r="D4" s="114"/>
      <c r="E4" s="114"/>
      <c r="F4" s="114"/>
      <c r="G4" s="114"/>
      <c r="H4" s="114"/>
      <c r="I4" s="358"/>
      <c r="J4" s="358"/>
      <c r="K4" s="358"/>
      <c r="L4" s="358"/>
      <c r="M4" s="358"/>
      <c r="N4" s="358"/>
      <c r="O4" s="356"/>
      <c r="P4" s="40" t="s">
        <v>10</v>
      </c>
      <c r="Q4" s="358"/>
      <c r="R4" s="358"/>
      <c r="S4" s="92"/>
      <c r="T4" s="84"/>
    </row>
    <row r="5" spans="1:20" ht="12.75">
      <c r="A5" s="89" t="s">
        <v>191</v>
      </c>
      <c r="B5" s="73">
        <v>333</v>
      </c>
      <c r="C5" s="54">
        <v>247</v>
      </c>
      <c r="D5" s="54">
        <v>202</v>
      </c>
      <c r="E5" s="54">
        <v>126</v>
      </c>
      <c r="F5" s="54">
        <v>122</v>
      </c>
      <c r="G5" s="54">
        <v>105</v>
      </c>
      <c r="H5" s="54">
        <v>86</v>
      </c>
      <c r="I5" s="54">
        <v>40</v>
      </c>
      <c r="J5" s="54">
        <v>46</v>
      </c>
      <c r="K5" s="54">
        <v>42</v>
      </c>
      <c r="L5" s="54">
        <v>35</v>
      </c>
      <c r="M5" s="54">
        <v>22</v>
      </c>
      <c r="N5" s="121">
        <v>17</v>
      </c>
      <c r="O5" s="89">
        <v>29</v>
      </c>
      <c r="P5" s="256">
        <v>26.725521669341894</v>
      </c>
      <c r="Q5" s="256">
        <v>5.275779376498801</v>
      </c>
      <c r="R5" s="256">
        <v>4.218362282878412</v>
      </c>
      <c r="S5" s="200">
        <v>5.301645338208409</v>
      </c>
      <c r="T5" s="84"/>
    </row>
    <row r="6" spans="1:20" ht="12.75">
      <c r="A6" s="89" t="s">
        <v>192</v>
      </c>
      <c r="B6" s="73">
        <v>400</v>
      </c>
      <c r="C6" s="54">
        <v>262</v>
      </c>
      <c r="D6" s="54">
        <v>179</v>
      </c>
      <c r="E6" s="54">
        <v>168</v>
      </c>
      <c r="F6" s="54">
        <v>108</v>
      </c>
      <c r="G6" s="54">
        <v>133</v>
      </c>
      <c r="H6" s="54">
        <v>111</v>
      </c>
      <c r="I6" s="54">
        <v>89</v>
      </c>
      <c r="J6" s="54">
        <v>105</v>
      </c>
      <c r="K6" s="54">
        <v>104</v>
      </c>
      <c r="L6" s="54">
        <v>95</v>
      </c>
      <c r="M6" s="54">
        <v>89</v>
      </c>
      <c r="N6" s="121">
        <v>68</v>
      </c>
      <c r="O6" s="89">
        <v>97</v>
      </c>
      <c r="P6" s="256">
        <v>32.102728731942214</v>
      </c>
      <c r="Q6" s="256">
        <v>21.34292565947242</v>
      </c>
      <c r="R6" s="256">
        <v>16.87344913151365</v>
      </c>
      <c r="S6" s="200">
        <v>17.73308957952468</v>
      </c>
      <c r="T6" s="84"/>
    </row>
    <row r="7" spans="1:20" ht="12.75">
      <c r="A7" s="89" t="s">
        <v>193</v>
      </c>
      <c r="B7" s="73">
        <v>215</v>
      </c>
      <c r="C7" s="54">
        <v>203</v>
      </c>
      <c r="D7" s="54">
        <v>166</v>
      </c>
      <c r="E7" s="54">
        <v>158</v>
      </c>
      <c r="F7" s="54">
        <v>155</v>
      </c>
      <c r="G7" s="54">
        <v>160</v>
      </c>
      <c r="H7" s="54">
        <v>145</v>
      </c>
      <c r="I7" s="54">
        <v>112</v>
      </c>
      <c r="J7" s="54">
        <v>88</v>
      </c>
      <c r="K7" s="54">
        <v>131</v>
      </c>
      <c r="L7" s="54">
        <v>123</v>
      </c>
      <c r="M7" s="54">
        <v>95</v>
      </c>
      <c r="N7" s="121">
        <v>101</v>
      </c>
      <c r="O7" s="89">
        <v>114</v>
      </c>
      <c r="P7" s="256">
        <v>17.25521669341894</v>
      </c>
      <c r="Q7" s="256">
        <v>22.781774580335732</v>
      </c>
      <c r="R7" s="256">
        <v>25.06203473945409</v>
      </c>
      <c r="S7" s="200">
        <v>20.840950639853748</v>
      </c>
      <c r="T7" s="84"/>
    </row>
    <row r="8" spans="1:20" ht="12.75">
      <c r="A8" s="89"/>
      <c r="B8" s="7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121"/>
      <c r="O8" s="89"/>
      <c r="P8" s="121"/>
      <c r="Q8" s="121"/>
      <c r="R8" s="121"/>
      <c r="S8" s="200"/>
      <c r="T8" s="84"/>
    </row>
    <row r="9" spans="1:20" ht="12.75">
      <c r="A9" s="89" t="s">
        <v>194</v>
      </c>
      <c r="B9" s="73">
        <v>71</v>
      </c>
      <c r="C9" s="54">
        <v>67</v>
      </c>
      <c r="D9" s="54">
        <v>41</v>
      </c>
      <c r="E9" s="54">
        <v>37</v>
      </c>
      <c r="F9" s="54">
        <v>36</v>
      </c>
      <c r="G9" s="54">
        <v>47</v>
      </c>
      <c r="H9" s="54">
        <v>60</v>
      </c>
      <c r="I9" s="54">
        <v>61</v>
      </c>
      <c r="J9" s="54">
        <v>67</v>
      </c>
      <c r="K9" s="54">
        <v>72</v>
      </c>
      <c r="L9" s="54">
        <v>77</v>
      </c>
      <c r="M9" s="54">
        <v>71</v>
      </c>
      <c r="N9" s="121">
        <v>73</v>
      </c>
      <c r="O9" s="89">
        <v>98</v>
      </c>
      <c r="P9" s="256">
        <v>5.698234349919743</v>
      </c>
      <c r="Q9" s="256">
        <v>17.026378896882495</v>
      </c>
      <c r="R9" s="256">
        <v>18.11414392059553</v>
      </c>
      <c r="S9" s="200">
        <v>17.915904936014627</v>
      </c>
      <c r="T9" s="84"/>
    </row>
    <row r="10" spans="1:20" ht="12.75">
      <c r="A10" s="89" t="s">
        <v>195</v>
      </c>
      <c r="B10" s="73">
        <v>171</v>
      </c>
      <c r="C10" s="54">
        <v>119</v>
      </c>
      <c r="D10" s="54">
        <v>82</v>
      </c>
      <c r="E10" s="54">
        <v>75</v>
      </c>
      <c r="F10" s="54">
        <v>107</v>
      </c>
      <c r="G10" s="54">
        <v>113</v>
      </c>
      <c r="H10" s="54">
        <v>97</v>
      </c>
      <c r="I10" s="54">
        <v>97</v>
      </c>
      <c r="J10" s="54">
        <v>70</v>
      </c>
      <c r="K10" s="54">
        <v>79</v>
      </c>
      <c r="L10" s="54">
        <v>107</v>
      </c>
      <c r="M10" s="54">
        <v>78</v>
      </c>
      <c r="N10" s="121">
        <v>86</v>
      </c>
      <c r="O10" s="89">
        <v>105</v>
      </c>
      <c r="P10" s="256">
        <v>13.723916532905298</v>
      </c>
      <c r="Q10" s="256">
        <v>18.705035971223023</v>
      </c>
      <c r="R10" s="256">
        <v>21.339950372208435</v>
      </c>
      <c r="S10" s="200">
        <v>19.195612431444243</v>
      </c>
      <c r="T10" s="84"/>
    </row>
    <row r="11" spans="1:20" ht="12.75">
      <c r="A11" s="89" t="s">
        <v>196</v>
      </c>
      <c r="B11" s="73">
        <v>56</v>
      </c>
      <c r="C11" s="54">
        <v>50</v>
      </c>
      <c r="D11" s="54">
        <v>44</v>
      </c>
      <c r="E11" s="54">
        <v>46</v>
      </c>
      <c r="F11" s="54">
        <v>58</v>
      </c>
      <c r="G11" s="54">
        <v>44</v>
      </c>
      <c r="H11" s="54">
        <v>58</v>
      </c>
      <c r="I11" s="54">
        <v>65</v>
      </c>
      <c r="J11" s="54">
        <v>68</v>
      </c>
      <c r="K11" s="54">
        <v>90</v>
      </c>
      <c r="L11" s="54">
        <v>66</v>
      </c>
      <c r="M11" s="54">
        <v>62</v>
      </c>
      <c r="N11" s="121">
        <v>58</v>
      </c>
      <c r="O11" s="89">
        <v>104</v>
      </c>
      <c r="P11" s="256">
        <v>4.49438202247191</v>
      </c>
      <c r="Q11" s="256">
        <v>14.86810551558753</v>
      </c>
      <c r="R11" s="256">
        <v>14.392059553349876</v>
      </c>
      <c r="S11" s="200">
        <v>19.012797074954296</v>
      </c>
      <c r="T11" s="84"/>
    </row>
    <row r="12" spans="1:20" ht="12.75">
      <c r="A12" s="89" t="s">
        <v>3</v>
      </c>
      <c r="B12" s="127">
        <v>1246</v>
      </c>
      <c r="C12" s="179">
        <v>948</v>
      </c>
      <c r="D12" s="179">
        <v>714</v>
      </c>
      <c r="E12" s="179">
        <v>610</v>
      </c>
      <c r="F12" s="179">
        <v>586</v>
      </c>
      <c r="G12" s="179">
        <v>602</v>
      </c>
      <c r="H12" s="179">
        <v>557</v>
      </c>
      <c r="I12" s="179">
        <v>464</v>
      </c>
      <c r="J12" s="179">
        <v>444</v>
      </c>
      <c r="K12" s="179">
        <v>518</v>
      </c>
      <c r="L12" s="179">
        <v>503</v>
      </c>
      <c r="M12" s="179">
        <v>417</v>
      </c>
      <c r="N12" s="179">
        <v>403</v>
      </c>
      <c r="O12" s="179">
        <v>547</v>
      </c>
      <c r="P12" s="145">
        <v>100</v>
      </c>
      <c r="Q12" s="145">
        <v>100</v>
      </c>
      <c r="R12" s="145">
        <v>100</v>
      </c>
      <c r="S12" s="180">
        <v>100</v>
      </c>
      <c r="T12" s="84"/>
    </row>
    <row r="13" spans="1:20" ht="12.75">
      <c r="A13" s="89"/>
      <c r="B13" s="95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4"/>
      <c r="T13" s="84"/>
    </row>
    <row r="14" spans="1:20" ht="12.75">
      <c r="A14" s="83" t="s">
        <v>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AF354"/>
  <sheetViews>
    <sheetView zoomScale="75" zoomScaleNormal="75" workbookViewId="0" topLeftCell="A25">
      <selection activeCell="A55" sqref="A55"/>
    </sheetView>
  </sheetViews>
  <sheetFormatPr defaultColWidth="9.140625" defaultRowHeight="12.75"/>
  <cols>
    <col min="1" max="1" width="47.421875" style="19" customWidth="1"/>
    <col min="2" max="9" width="5.7109375" style="19" customWidth="1"/>
    <col min="10" max="11" width="5.7109375" style="1" customWidth="1"/>
    <col min="12" max="19" width="5.7109375" style="19" customWidth="1"/>
    <col min="20" max="21" width="5.7109375" style="1" customWidth="1"/>
    <col min="22" max="29" width="5.7109375" style="19" customWidth="1"/>
    <col min="30" max="30" width="5.7109375" style="1" customWidth="1"/>
    <col min="31" max="31" width="5.7109375" style="19" customWidth="1"/>
    <col min="32" max="32" width="7.140625" style="19" customWidth="1"/>
    <col min="33" max="16384" width="9.140625" style="19" customWidth="1"/>
  </cols>
  <sheetData>
    <row r="1" spans="1:32" ht="12.75">
      <c r="A1" s="85" t="s">
        <v>307</v>
      </c>
      <c r="B1" s="87" t="s">
        <v>126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4"/>
      <c r="S1" s="84"/>
      <c r="T1" s="87"/>
      <c r="U1" s="87"/>
      <c r="V1" s="84"/>
      <c r="W1" s="84"/>
      <c r="X1" s="84"/>
      <c r="Y1" s="84"/>
      <c r="Z1" s="84"/>
      <c r="AA1" s="84"/>
      <c r="AB1" s="84"/>
      <c r="AC1" s="84"/>
      <c r="AD1" s="87"/>
      <c r="AE1" s="84"/>
      <c r="AF1" s="84"/>
    </row>
    <row r="2" spans="1:32" ht="12.75">
      <c r="A2" s="266"/>
      <c r="B2" s="97"/>
      <c r="C2" s="97"/>
      <c r="D2" s="97"/>
      <c r="E2" s="97"/>
      <c r="F2" s="97"/>
      <c r="G2" s="97"/>
      <c r="H2" s="97"/>
      <c r="I2" s="97"/>
      <c r="J2" s="89"/>
      <c r="K2" s="89"/>
      <c r="L2" s="97"/>
      <c r="M2" s="97"/>
      <c r="N2" s="97"/>
      <c r="O2" s="97"/>
      <c r="P2" s="97"/>
      <c r="Q2" s="97"/>
      <c r="R2" s="97"/>
      <c r="S2" s="97"/>
      <c r="T2" s="89"/>
      <c r="U2" s="89"/>
      <c r="V2" s="97"/>
      <c r="W2" s="97"/>
      <c r="X2" s="97"/>
      <c r="Y2" s="97"/>
      <c r="Z2" s="97"/>
      <c r="AA2" s="97"/>
      <c r="AB2" s="84"/>
      <c r="AC2" s="97"/>
      <c r="AD2" s="89"/>
      <c r="AE2" s="90"/>
      <c r="AF2" s="84"/>
    </row>
    <row r="3" spans="1:32" s="59" customFormat="1" ht="12.75" customHeight="1">
      <c r="A3" s="177"/>
      <c r="B3" s="257"/>
      <c r="C3" s="70"/>
      <c r="D3" s="70"/>
      <c r="E3" s="70"/>
      <c r="F3" s="70"/>
      <c r="G3" s="70"/>
      <c r="H3" s="359"/>
      <c r="I3" s="70" t="s">
        <v>14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 t="s">
        <v>13</v>
      </c>
      <c r="U3" s="70"/>
      <c r="V3" s="70"/>
      <c r="W3" s="70"/>
      <c r="X3" s="70"/>
      <c r="Y3" s="70"/>
      <c r="Z3" s="70"/>
      <c r="AA3" s="70"/>
      <c r="AB3" s="70"/>
      <c r="AC3" s="70"/>
      <c r="AD3" s="70" t="s">
        <v>15</v>
      </c>
      <c r="AE3" s="360"/>
      <c r="AF3" s="361"/>
    </row>
    <row r="4" spans="1:32" ht="12.75" customHeight="1">
      <c r="A4" s="41"/>
      <c r="B4" s="91">
        <v>1995</v>
      </c>
      <c r="C4" s="40">
        <v>2000</v>
      </c>
      <c r="D4" s="40">
        <v>2001</v>
      </c>
      <c r="E4" s="40">
        <v>2002</v>
      </c>
      <c r="F4" s="40">
        <v>2003</v>
      </c>
      <c r="G4" s="40">
        <v>2004</v>
      </c>
      <c r="H4" s="40">
        <v>2005</v>
      </c>
      <c r="I4" s="40">
        <v>2006</v>
      </c>
      <c r="J4" s="69">
        <v>2007</v>
      </c>
      <c r="K4" s="69">
        <v>2008</v>
      </c>
      <c r="L4" s="40">
        <v>1995</v>
      </c>
      <c r="M4" s="40">
        <v>2000</v>
      </c>
      <c r="N4" s="40">
        <v>2001</v>
      </c>
      <c r="O4" s="40">
        <v>2002</v>
      </c>
      <c r="P4" s="40">
        <v>2003</v>
      </c>
      <c r="Q4" s="40">
        <v>2004</v>
      </c>
      <c r="R4" s="40">
        <v>2005</v>
      </c>
      <c r="S4" s="40">
        <v>2006</v>
      </c>
      <c r="T4" s="40">
        <v>2007</v>
      </c>
      <c r="U4" s="69">
        <v>2008</v>
      </c>
      <c r="V4" s="40">
        <v>1995</v>
      </c>
      <c r="W4" s="40">
        <v>2000</v>
      </c>
      <c r="X4" s="362">
        <v>2001</v>
      </c>
      <c r="Y4" s="362">
        <v>2002</v>
      </c>
      <c r="Z4" s="362">
        <v>2003</v>
      </c>
      <c r="AA4" s="362">
        <v>2004</v>
      </c>
      <c r="AB4" s="362">
        <v>2005</v>
      </c>
      <c r="AC4" s="362">
        <v>2006</v>
      </c>
      <c r="AD4" s="362">
        <v>2007</v>
      </c>
      <c r="AE4" s="363">
        <v>2008</v>
      </c>
      <c r="AF4" s="84"/>
    </row>
    <row r="5" spans="1:32" ht="12.75" customHeight="1">
      <c r="A5" s="117" t="s">
        <v>18</v>
      </c>
      <c r="B5" s="270"/>
      <c r="C5" s="85"/>
      <c r="D5" s="85"/>
      <c r="E5" s="85"/>
      <c r="F5" s="85"/>
      <c r="G5" s="85"/>
      <c r="H5" s="85"/>
      <c r="I5" s="85"/>
      <c r="J5" s="41"/>
      <c r="K5" s="41"/>
      <c r="L5" s="85"/>
      <c r="M5" s="85"/>
      <c r="N5" s="85"/>
      <c r="O5" s="85"/>
      <c r="P5" s="85"/>
      <c r="Q5" s="85"/>
      <c r="R5" s="85"/>
      <c r="S5" s="85"/>
      <c r="T5" s="85"/>
      <c r="U5" s="41"/>
      <c r="V5" s="85"/>
      <c r="W5" s="85"/>
      <c r="X5" s="85"/>
      <c r="Y5" s="85"/>
      <c r="Z5" s="85"/>
      <c r="AA5" s="85"/>
      <c r="AB5" s="85"/>
      <c r="AC5" s="85"/>
      <c r="AD5" s="85"/>
      <c r="AE5" s="283"/>
      <c r="AF5" s="84"/>
    </row>
    <row r="6" spans="1:32" ht="12.75" customHeight="1">
      <c r="A6" s="84"/>
      <c r="B6" s="270"/>
      <c r="C6" s="85"/>
      <c r="D6" s="85"/>
      <c r="E6" s="85"/>
      <c r="F6" s="85"/>
      <c r="G6" s="85"/>
      <c r="H6" s="85"/>
      <c r="I6" s="85"/>
      <c r="J6" s="41"/>
      <c r="K6" s="41"/>
      <c r="L6" s="85"/>
      <c r="M6" s="85"/>
      <c r="N6" s="85"/>
      <c r="O6" s="85"/>
      <c r="P6" s="85"/>
      <c r="Q6" s="85"/>
      <c r="R6" s="85"/>
      <c r="S6" s="85"/>
      <c r="T6" s="85"/>
      <c r="U6" s="41"/>
      <c r="V6" s="85"/>
      <c r="W6" s="85"/>
      <c r="X6" s="85"/>
      <c r="Y6" s="85"/>
      <c r="Z6" s="85"/>
      <c r="AA6" s="85"/>
      <c r="AB6" s="85"/>
      <c r="AC6" s="85" t="s">
        <v>16</v>
      </c>
      <c r="AD6" s="87"/>
      <c r="AE6" s="283"/>
      <c r="AF6" s="84"/>
    </row>
    <row r="7" spans="1:32" ht="12.75" customHeight="1">
      <c r="A7" s="122" t="s">
        <v>19</v>
      </c>
      <c r="B7" s="73">
        <v>197</v>
      </c>
      <c r="C7" s="121">
        <v>211</v>
      </c>
      <c r="D7" s="121">
        <v>223</v>
      </c>
      <c r="E7" s="121">
        <v>221</v>
      </c>
      <c r="F7" s="121">
        <v>217</v>
      </c>
      <c r="G7" s="121">
        <v>194</v>
      </c>
      <c r="H7" s="121">
        <v>202</v>
      </c>
      <c r="I7" s="132">
        <v>212.4547404547404</v>
      </c>
      <c r="J7" s="147">
        <v>224.32679324894488</v>
      </c>
      <c r="K7" s="263">
        <v>236.89343598055126</v>
      </c>
      <c r="L7" s="121">
        <v>266</v>
      </c>
      <c r="M7" s="121">
        <v>219</v>
      </c>
      <c r="N7" s="121">
        <v>228</v>
      </c>
      <c r="O7" s="121">
        <v>211</v>
      </c>
      <c r="P7" s="121">
        <v>202</v>
      </c>
      <c r="Q7" s="121">
        <v>184</v>
      </c>
      <c r="R7" s="121">
        <v>182</v>
      </c>
      <c r="S7" s="132">
        <v>195.81234860588637</v>
      </c>
      <c r="T7" s="132">
        <v>193.44830442661245</v>
      </c>
      <c r="U7" s="263">
        <v>226.41147007262677</v>
      </c>
      <c r="V7" s="121">
        <v>212</v>
      </c>
      <c r="W7" s="121">
        <v>200</v>
      </c>
      <c r="X7" s="121">
        <v>228</v>
      </c>
      <c r="Y7" s="121">
        <v>211</v>
      </c>
      <c r="Z7" s="121">
        <v>179</v>
      </c>
      <c r="AA7" s="121">
        <v>153</v>
      </c>
      <c r="AB7" s="121">
        <v>169</v>
      </c>
      <c r="AC7" s="132">
        <v>159.43317807237597</v>
      </c>
      <c r="AD7" s="132">
        <v>159.76062563753842</v>
      </c>
      <c r="AE7" s="260">
        <v>168.55616526791513</v>
      </c>
      <c r="AF7" s="84"/>
    </row>
    <row r="8" spans="1:32" ht="12.75" customHeight="1">
      <c r="A8" s="123" t="s">
        <v>20</v>
      </c>
      <c r="B8" s="73">
        <v>214</v>
      </c>
      <c r="C8" s="121">
        <v>272</v>
      </c>
      <c r="D8" s="121">
        <v>284</v>
      </c>
      <c r="E8" s="121">
        <v>303</v>
      </c>
      <c r="F8" s="121">
        <v>257</v>
      </c>
      <c r="G8" s="121">
        <v>228</v>
      </c>
      <c r="H8" s="132">
        <v>236.22739726027385</v>
      </c>
      <c r="I8" s="132">
        <v>240.3420195439741</v>
      </c>
      <c r="J8" s="147">
        <v>303.1467576791807</v>
      </c>
      <c r="K8" s="263">
        <v>331.1551724137933</v>
      </c>
      <c r="L8" s="121">
        <v>373</v>
      </c>
      <c r="M8" s="121">
        <v>360</v>
      </c>
      <c r="N8" s="121">
        <v>374</v>
      </c>
      <c r="O8" s="121">
        <v>389</v>
      </c>
      <c r="P8" s="121">
        <v>364</v>
      </c>
      <c r="Q8" s="121">
        <v>270</v>
      </c>
      <c r="R8" s="132">
        <v>293.83333333333326</v>
      </c>
      <c r="S8" s="132">
        <v>255.86363636363635</v>
      </c>
      <c r="T8" s="132">
        <v>280.3076923076923</v>
      </c>
      <c r="U8" s="263">
        <v>538.9444444444445</v>
      </c>
      <c r="V8" s="121">
        <v>273</v>
      </c>
      <c r="W8" s="121">
        <v>395</v>
      </c>
      <c r="X8" s="121">
        <v>329</v>
      </c>
      <c r="Y8" s="121">
        <v>308</v>
      </c>
      <c r="Z8" s="121">
        <v>304</v>
      </c>
      <c r="AA8" s="121">
        <v>250</v>
      </c>
      <c r="AB8" s="132">
        <v>292.07142857142856</v>
      </c>
      <c r="AC8" s="132">
        <v>207.51851851851853</v>
      </c>
      <c r="AD8" s="121" t="s">
        <v>125</v>
      </c>
      <c r="AE8" s="261" t="s">
        <v>125</v>
      </c>
      <c r="AF8" s="84"/>
    </row>
    <row r="9" spans="1:32" ht="12.75" customHeight="1">
      <c r="A9" s="123" t="s">
        <v>21</v>
      </c>
      <c r="B9" s="73">
        <v>286</v>
      </c>
      <c r="C9" s="121">
        <v>284</v>
      </c>
      <c r="D9" s="121">
        <v>245</v>
      </c>
      <c r="E9" s="121">
        <v>314</v>
      </c>
      <c r="F9" s="121">
        <v>259</v>
      </c>
      <c r="G9" s="121">
        <v>204</v>
      </c>
      <c r="H9" s="132">
        <v>285.125</v>
      </c>
      <c r="I9" s="132">
        <v>230.9615384615385</v>
      </c>
      <c r="J9" s="147">
        <v>272.4054054054054</v>
      </c>
      <c r="K9" s="263">
        <v>271.7024793388428</v>
      </c>
      <c r="L9" s="121">
        <v>283</v>
      </c>
      <c r="M9" s="121">
        <v>286</v>
      </c>
      <c r="N9" s="121">
        <v>284</v>
      </c>
      <c r="O9" s="121">
        <v>274</v>
      </c>
      <c r="P9" s="121">
        <v>248</v>
      </c>
      <c r="Q9" s="121">
        <v>238</v>
      </c>
      <c r="R9" s="132">
        <v>224.72727272727275</v>
      </c>
      <c r="S9" s="132">
        <v>231.2591240875914</v>
      </c>
      <c r="T9" s="132">
        <v>256.097777777778</v>
      </c>
      <c r="U9" s="263">
        <v>296.4104046242774</v>
      </c>
      <c r="V9" s="121">
        <v>242</v>
      </c>
      <c r="W9" s="121">
        <v>237</v>
      </c>
      <c r="X9" s="121">
        <v>259</v>
      </c>
      <c r="Y9" s="121">
        <v>226</v>
      </c>
      <c r="Z9" s="121">
        <v>194</v>
      </c>
      <c r="AA9" s="121">
        <v>180</v>
      </c>
      <c r="AB9" s="132">
        <v>193.34400000000002</v>
      </c>
      <c r="AC9" s="132">
        <v>169.92982456140356</v>
      </c>
      <c r="AD9" s="132">
        <v>194.01176470588237</v>
      </c>
      <c r="AE9" s="260">
        <v>197.975</v>
      </c>
      <c r="AF9" s="84"/>
    </row>
    <row r="10" spans="1:32" ht="12.75" customHeight="1">
      <c r="A10" s="123" t="s">
        <v>22</v>
      </c>
      <c r="B10" s="73">
        <v>299</v>
      </c>
      <c r="C10" s="121">
        <v>327</v>
      </c>
      <c r="D10" s="121">
        <v>342</v>
      </c>
      <c r="E10" s="121">
        <v>322</v>
      </c>
      <c r="F10" s="121">
        <v>314</v>
      </c>
      <c r="G10" s="121">
        <v>259</v>
      </c>
      <c r="H10" s="132">
        <v>241.6446280991738</v>
      </c>
      <c r="I10" s="132">
        <v>257.5292740046839</v>
      </c>
      <c r="J10" s="147">
        <v>277.8807339449542</v>
      </c>
      <c r="K10" s="263">
        <v>295.5238095238095</v>
      </c>
      <c r="L10" s="121">
        <v>307</v>
      </c>
      <c r="M10" s="121">
        <v>373</v>
      </c>
      <c r="N10" s="121">
        <v>352</v>
      </c>
      <c r="O10" s="121">
        <v>334</v>
      </c>
      <c r="P10" s="121">
        <v>339</v>
      </c>
      <c r="Q10" s="121">
        <v>256</v>
      </c>
      <c r="R10" s="132">
        <v>257.2651515151517</v>
      </c>
      <c r="S10" s="132">
        <v>262.96598639455783</v>
      </c>
      <c r="T10" s="132">
        <v>291.5897435897438</v>
      </c>
      <c r="U10" s="263">
        <v>344.2688172043009</v>
      </c>
      <c r="V10" s="121">
        <v>232</v>
      </c>
      <c r="W10" s="121">
        <v>243</v>
      </c>
      <c r="X10" s="121">
        <v>240</v>
      </c>
      <c r="Y10" s="121">
        <v>248</v>
      </c>
      <c r="Z10" s="121">
        <v>228</v>
      </c>
      <c r="AA10" s="121">
        <v>223</v>
      </c>
      <c r="AB10" s="132">
        <v>196.81034482758622</v>
      </c>
      <c r="AC10" s="132">
        <v>219.578125</v>
      </c>
      <c r="AD10" s="132">
        <v>201.7142857142857</v>
      </c>
      <c r="AE10" s="260">
        <v>220.12195121951214</v>
      </c>
      <c r="AF10" s="84"/>
    </row>
    <row r="11" spans="1:32" ht="12.75" customHeight="1">
      <c r="A11" s="123" t="s">
        <v>23</v>
      </c>
      <c r="B11" s="73">
        <v>276</v>
      </c>
      <c r="C11" s="121">
        <v>195</v>
      </c>
      <c r="D11" s="121">
        <v>228</v>
      </c>
      <c r="E11" s="121">
        <v>223</v>
      </c>
      <c r="F11" s="121">
        <v>212</v>
      </c>
      <c r="G11" s="121">
        <v>194</v>
      </c>
      <c r="H11" s="132">
        <v>227.38172043010758</v>
      </c>
      <c r="I11" s="132">
        <v>217.73312883435568</v>
      </c>
      <c r="J11" s="147">
        <v>205.98270893371765</v>
      </c>
      <c r="K11" s="263">
        <v>218.39331619537276</v>
      </c>
      <c r="L11" s="121">
        <v>254</v>
      </c>
      <c r="M11" s="121">
        <v>197</v>
      </c>
      <c r="N11" s="121">
        <v>204</v>
      </c>
      <c r="O11" s="121">
        <v>193</v>
      </c>
      <c r="P11" s="121">
        <v>187</v>
      </c>
      <c r="Q11" s="121">
        <v>170</v>
      </c>
      <c r="R11" s="132">
        <v>174.3619142572288</v>
      </c>
      <c r="S11" s="132">
        <v>192.87638888888839</v>
      </c>
      <c r="T11" s="132">
        <v>184.30525891597793</v>
      </c>
      <c r="U11" s="263">
        <v>215.45906838453902</v>
      </c>
      <c r="V11" s="121">
        <v>219</v>
      </c>
      <c r="W11" s="121">
        <v>195</v>
      </c>
      <c r="X11" s="121">
        <v>210</v>
      </c>
      <c r="Y11" s="121">
        <v>202</v>
      </c>
      <c r="Z11" s="121">
        <v>166</v>
      </c>
      <c r="AA11" s="121">
        <v>133</v>
      </c>
      <c r="AB11" s="132">
        <v>162.99793388429757</v>
      </c>
      <c r="AC11" s="132">
        <v>160.61030927835057</v>
      </c>
      <c r="AD11" s="132">
        <v>160.4889779559118</v>
      </c>
      <c r="AE11" s="260">
        <v>169.00364963503625</v>
      </c>
      <c r="AF11" s="84"/>
    </row>
    <row r="12" spans="1:32" ht="12.75" customHeight="1">
      <c r="A12" s="123" t="s">
        <v>60</v>
      </c>
      <c r="B12" s="73">
        <v>194</v>
      </c>
      <c r="C12" s="121">
        <v>198</v>
      </c>
      <c r="D12" s="121">
        <v>226</v>
      </c>
      <c r="E12" s="121">
        <v>220</v>
      </c>
      <c r="F12" s="121">
        <v>219</v>
      </c>
      <c r="G12" s="121">
        <v>203</v>
      </c>
      <c r="H12" s="132">
        <v>206.90476190476193</v>
      </c>
      <c r="I12" s="132">
        <v>222.6630000000004</v>
      </c>
      <c r="J12" s="147">
        <v>232.20552486187847</v>
      </c>
      <c r="K12" s="263">
        <v>257.83380816714094</v>
      </c>
      <c r="L12" s="121">
        <v>307</v>
      </c>
      <c r="M12" s="121">
        <v>267</v>
      </c>
      <c r="N12" s="121">
        <v>328</v>
      </c>
      <c r="O12" s="121">
        <v>298</v>
      </c>
      <c r="P12" s="121">
        <v>293</v>
      </c>
      <c r="Q12" s="121">
        <v>227</v>
      </c>
      <c r="R12" s="132">
        <v>249.6613545816733</v>
      </c>
      <c r="S12" s="132">
        <v>228.48559670781904</v>
      </c>
      <c r="T12" s="132">
        <v>245.9125</v>
      </c>
      <c r="U12" s="263">
        <v>294.68027210884355</v>
      </c>
      <c r="V12" s="121">
        <v>260</v>
      </c>
      <c r="W12" s="121">
        <v>177</v>
      </c>
      <c r="X12" s="121">
        <v>263</v>
      </c>
      <c r="Y12" s="121">
        <v>204</v>
      </c>
      <c r="Z12" s="121">
        <v>168</v>
      </c>
      <c r="AA12" s="121">
        <v>166</v>
      </c>
      <c r="AB12" s="132">
        <v>183.875</v>
      </c>
      <c r="AC12" s="132">
        <v>171.3</v>
      </c>
      <c r="AD12" s="132">
        <v>223.41176470588232</v>
      </c>
      <c r="AE12" s="260">
        <v>164.1111111111111</v>
      </c>
      <c r="AF12" s="84"/>
    </row>
    <row r="13" spans="1:32" ht="12.75" customHeight="1">
      <c r="A13" s="123" t="s">
        <v>25</v>
      </c>
      <c r="B13" s="73">
        <v>245</v>
      </c>
      <c r="C13" s="121">
        <v>229</v>
      </c>
      <c r="D13" s="121">
        <v>241</v>
      </c>
      <c r="E13" s="121">
        <v>216</v>
      </c>
      <c r="F13" s="121">
        <v>214</v>
      </c>
      <c r="G13" s="121">
        <v>203</v>
      </c>
      <c r="H13" s="132">
        <v>192.9751958224545</v>
      </c>
      <c r="I13" s="132">
        <v>211.61209068010055</v>
      </c>
      <c r="J13" s="147">
        <v>219.63772048846678</v>
      </c>
      <c r="K13" s="263">
        <v>231.134743875278</v>
      </c>
      <c r="L13" s="121">
        <v>278</v>
      </c>
      <c r="M13" s="121">
        <v>234</v>
      </c>
      <c r="N13" s="121">
        <v>243</v>
      </c>
      <c r="O13" s="121">
        <v>223</v>
      </c>
      <c r="P13" s="121">
        <v>211</v>
      </c>
      <c r="Q13" s="121">
        <v>194</v>
      </c>
      <c r="R13" s="132">
        <v>187.25321266968322</v>
      </c>
      <c r="S13" s="132">
        <v>199.0625250500988</v>
      </c>
      <c r="T13" s="132">
        <v>198.4140889413609</v>
      </c>
      <c r="U13" s="263">
        <v>231.74640367788817</v>
      </c>
      <c r="V13" s="121">
        <v>220</v>
      </c>
      <c r="W13" s="121">
        <v>196</v>
      </c>
      <c r="X13" s="121">
        <v>225</v>
      </c>
      <c r="Y13" s="121">
        <v>208</v>
      </c>
      <c r="Z13" s="121">
        <v>174</v>
      </c>
      <c r="AA13" s="121">
        <v>152</v>
      </c>
      <c r="AB13" s="132">
        <v>161.5535168195719</v>
      </c>
      <c r="AC13" s="132">
        <v>150.7292545710267</v>
      </c>
      <c r="AD13" s="132">
        <v>158.64799528301882</v>
      </c>
      <c r="AE13" s="260">
        <v>164.19895833333348</v>
      </c>
      <c r="AF13" s="84"/>
    </row>
    <row r="14" spans="1:32" ht="12.75" customHeight="1">
      <c r="A14" s="123" t="s">
        <v>26</v>
      </c>
      <c r="B14" s="73">
        <v>383</v>
      </c>
      <c r="C14" s="121">
        <v>470</v>
      </c>
      <c r="D14" s="121">
        <v>496</v>
      </c>
      <c r="E14" s="121">
        <v>522</v>
      </c>
      <c r="F14" s="121" t="s">
        <v>125</v>
      </c>
      <c r="G14" s="121">
        <v>424</v>
      </c>
      <c r="H14" s="132">
        <v>261.9375</v>
      </c>
      <c r="I14" s="132">
        <v>255.64705882352942</v>
      </c>
      <c r="J14" s="147">
        <v>480.1724137931035</v>
      </c>
      <c r="K14" s="263">
        <v>564.8823529411765</v>
      </c>
      <c r="L14" s="121" t="s">
        <v>125</v>
      </c>
      <c r="M14" s="121" t="s">
        <v>125</v>
      </c>
      <c r="N14" s="121" t="s">
        <v>125</v>
      </c>
      <c r="O14" s="121" t="s">
        <v>125</v>
      </c>
      <c r="P14" s="121">
        <v>334</v>
      </c>
      <c r="Q14" s="121" t="s">
        <v>125</v>
      </c>
      <c r="R14" s="132">
        <v>237.73333333333335</v>
      </c>
      <c r="S14" s="132">
        <v>289.8666666666666</v>
      </c>
      <c r="T14" s="132">
        <v>266.7</v>
      </c>
      <c r="U14" s="54" t="s">
        <v>125</v>
      </c>
      <c r="V14" s="121" t="s">
        <v>125</v>
      </c>
      <c r="W14" s="121" t="s">
        <v>125</v>
      </c>
      <c r="X14" s="121" t="s">
        <v>125</v>
      </c>
      <c r="Y14" s="121" t="s">
        <v>125</v>
      </c>
      <c r="Z14" s="121" t="s">
        <v>125</v>
      </c>
      <c r="AA14" s="121" t="s">
        <v>125</v>
      </c>
      <c r="AB14" s="121" t="s">
        <v>125</v>
      </c>
      <c r="AC14" s="121" t="s">
        <v>125</v>
      </c>
      <c r="AD14" s="121" t="s">
        <v>125</v>
      </c>
      <c r="AE14" s="261" t="s">
        <v>125</v>
      </c>
      <c r="AF14" s="84"/>
    </row>
    <row r="15" spans="1:32" ht="12.75" customHeight="1">
      <c r="A15" s="123" t="s">
        <v>27</v>
      </c>
      <c r="B15" s="73">
        <v>157</v>
      </c>
      <c r="C15" s="121">
        <v>170</v>
      </c>
      <c r="D15" s="121">
        <v>177</v>
      </c>
      <c r="E15" s="121">
        <v>182</v>
      </c>
      <c r="F15" s="121">
        <v>185</v>
      </c>
      <c r="G15" s="121">
        <v>164</v>
      </c>
      <c r="H15" s="132">
        <v>176.39173126614983</v>
      </c>
      <c r="I15" s="132">
        <v>184.25291828793772</v>
      </c>
      <c r="J15" s="147">
        <v>189.2742433600987</v>
      </c>
      <c r="K15" s="263">
        <v>193.8136566687937</v>
      </c>
      <c r="L15" s="121">
        <v>209</v>
      </c>
      <c r="M15" s="121">
        <v>130</v>
      </c>
      <c r="N15" s="121">
        <v>150</v>
      </c>
      <c r="O15" s="121">
        <v>139</v>
      </c>
      <c r="P15" s="121">
        <v>146</v>
      </c>
      <c r="Q15" s="121">
        <v>134</v>
      </c>
      <c r="R15" s="132">
        <v>126.50584007187767</v>
      </c>
      <c r="S15" s="132">
        <v>141.34342478713367</v>
      </c>
      <c r="T15" s="132">
        <v>144.4831892411145</v>
      </c>
      <c r="U15" s="263">
        <v>165.5413870246082</v>
      </c>
      <c r="V15" s="121">
        <v>197</v>
      </c>
      <c r="W15" s="121">
        <v>193</v>
      </c>
      <c r="X15" s="121">
        <v>225</v>
      </c>
      <c r="Y15" s="121">
        <v>211</v>
      </c>
      <c r="Z15" s="121">
        <v>183</v>
      </c>
      <c r="AA15" s="121">
        <v>155</v>
      </c>
      <c r="AB15" s="132">
        <v>182.31886477462444</v>
      </c>
      <c r="AC15" s="132">
        <v>167.12581699346387</v>
      </c>
      <c r="AD15" s="132">
        <v>151.06352087114334</v>
      </c>
      <c r="AE15" s="260">
        <v>177.71145374449338</v>
      </c>
      <c r="AF15" s="84"/>
    </row>
    <row r="16" spans="1:32" ht="12.75" customHeight="1">
      <c r="A16" s="123" t="s">
        <v>28</v>
      </c>
      <c r="B16" s="73">
        <v>163</v>
      </c>
      <c r="C16" s="121">
        <v>186</v>
      </c>
      <c r="D16" s="121">
        <v>161</v>
      </c>
      <c r="E16" s="121">
        <v>181</v>
      </c>
      <c r="F16" s="121">
        <v>195</v>
      </c>
      <c r="G16" s="121">
        <v>165</v>
      </c>
      <c r="H16" s="132">
        <v>194.20108695652183</v>
      </c>
      <c r="I16" s="132">
        <v>224.59310344827583</v>
      </c>
      <c r="J16" s="147">
        <v>187.98701298701303</v>
      </c>
      <c r="K16" s="263">
        <v>202.46268656716418</v>
      </c>
      <c r="L16" s="121">
        <v>268</v>
      </c>
      <c r="M16" s="121">
        <v>249</v>
      </c>
      <c r="N16" s="121">
        <v>187</v>
      </c>
      <c r="O16" s="121">
        <v>158</v>
      </c>
      <c r="P16" s="121">
        <v>197</v>
      </c>
      <c r="Q16" s="121">
        <v>149</v>
      </c>
      <c r="R16" s="132">
        <v>146.0521739130435</v>
      </c>
      <c r="S16" s="132">
        <v>207.88461538461542</v>
      </c>
      <c r="T16" s="132">
        <v>161.65432098765436</v>
      </c>
      <c r="U16" s="263">
        <v>215.24</v>
      </c>
      <c r="V16" s="121">
        <v>196</v>
      </c>
      <c r="W16" s="121">
        <v>217</v>
      </c>
      <c r="X16" s="121">
        <v>233</v>
      </c>
      <c r="Y16" s="121">
        <v>230</v>
      </c>
      <c r="Z16" s="121">
        <v>185</v>
      </c>
      <c r="AA16" s="121">
        <v>168</v>
      </c>
      <c r="AB16" s="132">
        <v>128.74468085106386</v>
      </c>
      <c r="AC16" s="132">
        <v>173.61111111111114</v>
      </c>
      <c r="AD16" s="132">
        <v>158.54054054054052</v>
      </c>
      <c r="AE16" s="260">
        <v>150.06896551724137</v>
      </c>
      <c r="AF16" s="84"/>
    </row>
    <row r="17" spans="1:32" ht="12.75" customHeight="1">
      <c r="A17" s="122"/>
      <c r="B17" s="73"/>
      <c r="C17" s="121"/>
      <c r="D17" s="121"/>
      <c r="E17" s="121"/>
      <c r="F17" s="121"/>
      <c r="G17" s="121"/>
      <c r="H17" s="132"/>
      <c r="I17" s="132"/>
      <c r="J17" s="147"/>
      <c r="K17" s="147"/>
      <c r="L17" s="121"/>
      <c r="M17" s="121"/>
      <c r="N17" s="121"/>
      <c r="O17" s="121"/>
      <c r="P17" s="121"/>
      <c r="Q17" s="121"/>
      <c r="R17" s="121"/>
      <c r="S17" s="132"/>
      <c r="T17" s="132"/>
      <c r="U17" s="147"/>
      <c r="V17" s="121"/>
      <c r="W17" s="121"/>
      <c r="X17" s="121"/>
      <c r="Y17" s="121"/>
      <c r="Z17" s="121"/>
      <c r="AA17" s="121"/>
      <c r="AB17" s="121"/>
      <c r="AC17" s="132"/>
      <c r="AD17" s="132"/>
      <c r="AE17" s="260"/>
      <c r="AF17" s="84"/>
    </row>
    <row r="18" spans="1:32" ht="12.75" customHeight="1">
      <c r="A18" s="122" t="s">
        <v>29</v>
      </c>
      <c r="B18" s="73">
        <v>264</v>
      </c>
      <c r="C18" s="121">
        <v>273</v>
      </c>
      <c r="D18" s="121">
        <v>278</v>
      </c>
      <c r="E18" s="121">
        <v>269</v>
      </c>
      <c r="F18" s="121">
        <v>261</v>
      </c>
      <c r="G18" s="121">
        <v>216</v>
      </c>
      <c r="H18" s="132">
        <v>232</v>
      </c>
      <c r="I18" s="132">
        <v>243.8659959758562</v>
      </c>
      <c r="J18" s="147">
        <v>263.0735159817348</v>
      </c>
      <c r="K18" s="263">
        <v>294.65947739527155</v>
      </c>
      <c r="L18" s="121">
        <v>235</v>
      </c>
      <c r="M18" s="121">
        <v>170</v>
      </c>
      <c r="N18" s="121">
        <v>174</v>
      </c>
      <c r="O18" s="121">
        <v>165</v>
      </c>
      <c r="P18" s="121">
        <v>164</v>
      </c>
      <c r="Q18" s="121">
        <v>151</v>
      </c>
      <c r="R18" s="121">
        <v>156</v>
      </c>
      <c r="S18" s="132">
        <v>171.732769370767</v>
      </c>
      <c r="T18" s="132">
        <v>166.14210392349352</v>
      </c>
      <c r="U18" s="263">
        <v>182.60292164674664</v>
      </c>
      <c r="V18" s="121">
        <v>230</v>
      </c>
      <c r="W18" s="121">
        <v>201</v>
      </c>
      <c r="X18" s="121">
        <v>214</v>
      </c>
      <c r="Y18" s="121">
        <v>201</v>
      </c>
      <c r="Z18" s="121">
        <v>179</v>
      </c>
      <c r="AA18" s="121">
        <v>147</v>
      </c>
      <c r="AB18" s="132">
        <v>161</v>
      </c>
      <c r="AC18" s="132">
        <v>155.65936446798247</v>
      </c>
      <c r="AD18" s="132">
        <v>162.47302904564276</v>
      </c>
      <c r="AE18" s="260">
        <v>165.36857211193464</v>
      </c>
      <c r="AF18" s="84"/>
    </row>
    <row r="19" spans="1:32" ht="12.75" customHeight="1">
      <c r="A19" s="123" t="s">
        <v>30</v>
      </c>
      <c r="B19" s="73">
        <v>374</v>
      </c>
      <c r="C19" s="121">
        <v>444</v>
      </c>
      <c r="D19" s="121">
        <v>465</v>
      </c>
      <c r="E19" s="121">
        <v>450</v>
      </c>
      <c r="F19" s="121">
        <v>443</v>
      </c>
      <c r="G19" s="121">
        <v>364</v>
      </c>
      <c r="H19" s="132">
        <v>388.55062166962693</v>
      </c>
      <c r="I19" s="132">
        <v>403.9302752293576</v>
      </c>
      <c r="J19" s="147">
        <v>473.07305936073084</v>
      </c>
      <c r="K19" s="263">
        <v>536.2716049382723</v>
      </c>
      <c r="L19" s="121">
        <v>282</v>
      </c>
      <c r="M19" s="121">
        <v>261</v>
      </c>
      <c r="N19" s="121">
        <v>244</v>
      </c>
      <c r="O19" s="121">
        <v>243</v>
      </c>
      <c r="P19" s="121">
        <v>222</v>
      </c>
      <c r="Q19" s="121">
        <v>227</v>
      </c>
      <c r="R19" s="132">
        <v>229.7095474271547</v>
      </c>
      <c r="S19" s="132">
        <v>249.4178770949714</v>
      </c>
      <c r="T19" s="132">
        <v>216.50118452224305</v>
      </c>
      <c r="U19" s="263">
        <v>230.81197854588723</v>
      </c>
      <c r="V19" s="121">
        <v>230</v>
      </c>
      <c r="W19" s="121">
        <v>189</v>
      </c>
      <c r="X19" s="121">
        <v>171</v>
      </c>
      <c r="Y19" s="121">
        <v>194</v>
      </c>
      <c r="Z19" s="121">
        <v>196</v>
      </c>
      <c r="AA19" s="121">
        <v>127</v>
      </c>
      <c r="AB19" s="132">
        <v>143.38983050847463</v>
      </c>
      <c r="AC19" s="132">
        <v>132.29577464788733</v>
      </c>
      <c r="AD19" s="132">
        <v>196.56716417910445</v>
      </c>
      <c r="AE19" s="260">
        <v>160.28048780487805</v>
      </c>
      <c r="AF19" s="84"/>
    </row>
    <row r="20" spans="1:32" ht="12.75" customHeight="1">
      <c r="A20" s="123" t="s">
        <v>31</v>
      </c>
      <c r="B20" s="73">
        <v>260</v>
      </c>
      <c r="C20" s="121">
        <v>229</v>
      </c>
      <c r="D20" s="121">
        <v>178</v>
      </c>
      <c r="E20" s="121">
        <v>170</v>
      </c>
      <c r="F20" s="121">
        <v>177</v>
      </c>
      <c r="G20" s="121">
        <v>141</v>
      </c>
      <c r="H20" s="132">
        <v>126.31534090909088</v>
      </c>
      <c r="I20" s="132">
        <v>131.13836477987428</v>
      </c>
      <c r="J20" s="147">
        <v>148.53968253968245</v>
      </c>
      <c r="K20" s="263">
        <v>152.59744408945681</v>
      </c>
      <c r="L20" s="121">
        <v>199</v>
      </c>
      <c r="M20" s="121">
        <v>129</v>
      </c>
      <c r="N20" s="121">
        <v>132</v>
      </c>
      <c r="O20" s="121">
        <v>126</v>
      </c>
      <c r="P20" s="121">
        <v>133</v>
      </c>
      <c r="Q20" s="121">
        <v>123</v>
      </c>
      <c r="R20" s="132">
        <v>124.10750348189373</v>
      </c>
      <c r="S20" s="132">
        <v>136.00840657241105</v>
      </c>
      <c r="T20" s="132">
        <v>129.38357790246067</v>
      </c>
      <c r="U20" s="263">
        <v>149.09894403379144</v>
      </c>
      <c r="V20" s="121">
        <v>225</v>
      </c>
      <c r="W20" s="121">
        <v>196</v>
      </c>
      <c r="X20" s="121">
        <v>216</v>
      </c>
      <c r="Y20" s="121">
        <v>204</v>
      </c>
      <c r="Z20" s="121">
        <v>182</v>
      </c>
      <c r="AA20" s="121">
        <v>143</v>
      </c>
      <c r="AB20" s="132">
        <v>159.08421052631596</v>
      </c>
      <c r="AC20" s="132">
        <v>153.36436170212767</v>
      </c>
      <c r="AD20" s="132">
        <v>157.78278688524594</v>
      </c>
      <c r="AE20" s="260">
        <v>158.35552763819092</v>
      </c>
      <c r="AF20" s="84"/>
    </row>
    <row r="21" spans="1:32" ht="12.75" customHeight="1">
      <c r="A21" s="123" t="s">
        <v>32</v>
      </c>
      <c r="B21" s="73">
        <v>204</v>
      </c>
      <c r="C21" s="121">
        <v>190</v>
      </c>
      <c r="D21" s="121">
        <v>203</v>
      </c>
      <c r="E21" s="121">
        <v>199</v>
      </c>
      <c r="F21" s="121">
        <v>182</v>
      </c>
      <c r="G21" s="121">
        <v>166</v>
      </c>
      <c r="H21" s="132">
        <v>174.60569395017788</v>
      </c>
      <c r="I21" s="132">
        <v>180.45129059117423</v>
      </c>
      <c r="J21" s="147">
        <v>186.55586592178776</v>
      </c>
      <c r="K21" s="263">
        <v>211.20550300945854</v>
      </c>
      <c r="L21" s="121">
        <v>219</v>
      </c>
      <c r="M21" s="121">
        <v>156</v>
      </c>
      <c r="N21" s="121">
        <v>168</v>
      </c>
      <c r="O21" s="121">
        <v>157</v>
      </c>
      <c r="P21" s="121">
        <v>155</v>
      </c>
      <c r="Q21" s="121">
        <v>139</v>
      </c>
      <c r="R21" s="132">
        <v>148.93121641426484</v>
      </c>
      <c r="S21" s="132">
        <v>161.16227277053298</v>
      </c>
      <c r="T21" s="132">
        <v>158.93175010697456</v>
      </c>
      <c r="U21" s="263">
        <v>175.09438226431297</v>
      </c>
      <c r="V21" s="121">
        <v>228</v>
      </c>
      <c r="W21" s="121">
        <v>202</v>
      </c>
      <c r="X21" s="121">
        <v>216</v>
      </c>
      <c r="Y21" s="121">
        <v>199</v>
      </c>
      <c r="Z21" s="121">
        <v>175</v>
      </c>
      <c r="AA21" s="121">
        <v>146</v>
      </c>
      <c r="AB21" s="132">
        <v>162.97806142800167</v>
      </c>
      <c r="AC21" s="132">
        <v>158.3661016949155</v>
      </c>
      <c r="AD21" s="132">
        <v>161.19078947368408</v>
      </c>
      <c r="AE21" s="260">
        <v>167.92438016528888</v>
      </c>
      <c r="AF21" s="84"/>
    </row>
    <row r="22" spans="1:32" ht="12.75" customHeight="1">
      <c r="A22" s="123" t="s">
        <v>33</v>
      </c>
      <c r="B22" s="73">
        <v>363</v>
      </c>
      <c r="C22" s="121">
        <v>414</v>
      </c>
      <c r="D22" s="121">
        <v>407</v>
      </c>
      <c r="E22" s="121">
        <v>371</v>
      </c>
      <c r="F22" s="121">
        <v>375</v>
      </c>
      <c r="G22" s="121">
        <v>316</v>
      </c>
      <c r="H22" s="132">
        <v>348.5844155844155</v>
      </c>
      <c r="I22" s="132">
        <v>365.5625</v>
      </c>
      <c r="J22" s="147">
        <v>357.1428571428572</v>
      </c>
      <c r="K22" s="263">
        <v>399.8695652173912</v>
      </c>
      <c r="L22" s="121">
        <v>292</v>
      </c>
      <c r="M22" s="121">
        <v>219</v>
      </c>
      <c r="N22" s="121">
        <v>240</v>
      </c>
      <c r="O22" s="121">
        <v>233</v>
      </c>
      <c r="P22" s="121">
        <v>230</v>
      </c>
      <c r="Q22" s="121">
        <v>212</v>
      </c>
      <c r="R22" s="132">
        <v>205.55445544554442</v>
      </c>
      <c r="S22" s="132">
        <v>228.71276595744672</v>
      </c>
      <c r="T22" s="132">
        <v>207.7546897546897</v>
      </c>
      <c r="U22" s="263">
        <v>233.7025454545458</v>
      </c>
      <c r="V22" s="121">
        <v>281</v>
      </c>
      <c r="W22" s="121">
        <v>192</v>
      </c>
      <c r="X22" s="121">
        <v>214</v>
      </c>
      <c r="Y22" s="121">
        <v>205</v>
      </c>
      <c r="Z22" s="121">
        <v>172</v>
      </c>
      <c r="AA22" s="121">
        <v>159</v>
      </c>
      <c r="AB22" s="132">
        <v>149.61212121212114</v>
      </c>
      <c r="AC22" s="132">
        <v>155.56</v>
      </c>
      <c r="AD22" s="132">
        <v>161.13218390804593</v>
      </c>
      <c r="AE22" s="260">
        <v>162.50216450216445</v>
      </c>
      <c r="AF22" s="84"/>
    </row>
    <row r="23" spans="1:32" ht="12.75" customHeight="1">
      <c r="A23" s="123" t="s">
        <v>34</v>
      </c>
      <c r="B23" s="73">
        <v>342</v>
      </c>
      <c r="C23" s="121">
        <v>356</v>
      </c>
      <c r="D23" s="121">
        <v>388</v>
      </c>
      <c r="E23" s="121">
        <v>361</v>
      </c>
      <c r="F23" s="121">
        <v>378</v>
      </c>
      <c r="G23" s="121">
        <v>261</v>
      </c>
      <c r="H23" s="132">
        <v>356.42148760330593</v>
      </c>
      <c r="I23" s="132">
        <v>338.81690140845075</v>
      </c>
      <c r="J23" s="147">
        <v>315.8130081300814</v>
      </c>
      <c r="K23" s="263">
        <v>394.11111111111103</v>
      </c>
      <c r="L23" s="121">
        <v>289</v>
      </c>
      <c r="M23" s="121">
        <v>253</v>
      </c>
      <c r="N23" s="121">
        <v>255</v>
      </c>
      <c r="O23" s="121">
        <v>247</v>
      </c>
      <c r="P23" s="121">
        <v>253</v>
      </c>
      <c r="Q23" s="121">
        <v>232</v>
      </c>
      <c r="R23" s="132">
        <v>227.45100354191243</v>
      </c>
      <c r="S23" s="132">
        <v>236.90062111801208</v>
      </c>
      <c r="T23" s="132">
        <v>240.51698113207564</v>
      </c>
      <c r="U23" s="263">
        <v>253.98866855524028</v>
      </c>
      <c r="V23" s="121" t="s">
        <v>125</v>
      </c>
      <c r="W23" s="121">
        <v>211</v>
      </c>
      <c r="X23" s="121">
        <v>211</v>
      </c>
      <c r="Y23" s="121">
        <v>280</v>
      </c>
      <c r="Z23" s="121">
        <v>224</v>
      </c>
      <c r="AA23" s="121">
        <v>159</v>
      </c>
      <c r="AB23" s="132">
        <v>158</v>
      </c>
      <c r="AC23" s="132">
        <v>165.11864406779665</v>
      </c>
      <c r="AD23" s="132">
        <v>208.9183673469388</v>
      </c>
      <c r="AE23" s="260">
        <v>165.69333333333336</v>
      </c>
      <c r="AF23" s="84"/>
    </row>
    <row r="24" spans="1:32" ht="12.75" customHeight="1">
      <c r="A24" s="123" t="s">
        <v>35</v>
      </c>
      <c r="B24" s="73">
        <v>265</v>
      </c>
      <c r="C24" s="121">
        <v>291</v>
      </c>
      <c r="D24" s="121">
        <v>276</v>
      </c>
      <c r="E24" s="121">
        <v>284</v>
      </c>
      <c r="F24" s="121">
        <v>285</v>
      </c>
      <c r="G24" s="121">
        <v>234</v>
      </c>
      <c r="H24" s="132">
        <v>259.98373983739856</v>
      </c>
      <c r="I24" s="132">
        <v>260.153488372093</v>
      </c>
      <c r="J24" s="147">
        <v>340.7588235294116</v>
      </c>
      <c r="K24" s="263">
        <v>280.752688172043</v>
      </c>
      <c r="L24" s="121">
        <v>269</v>
      </c>
      <c r="M24" s="121">
        <v>221</v>
      </c>
      <c r="N24" s="121">
        <v>216</v>
      </c>
      <c r="O24" s="121">
        <v>205</v>
      </c>
      <c r="P24" s="121">
        <v>207</v>
      </c>
      <c r="Q24" s="121">
        <v>183</v>
      </c>
      <c r="R24" s="132">
        <v>179.96666666666664</v>
      </c>
      <c r="S24" s="132">
        <v>196.07163020465777</v>
      </c>
      <c r="T24" s="132">
        <v>196.54128787878807</v>
      </c>
      <c r="U24" s="263">
        <v>213.6682316118935</v>
      </c>
      <c r="V24" s="121">
        <v>249</v>
      </c>
      <c r="W24" s="121">
        <v>211</v>
      </c>
      <c r="X24" s="121">
        <v>207</v>
      </c>
      <c r="Y24" s="121">
        <v>200</v>
      </c>
      <c r="Z24" s="121">
        <v>196</v>
      </c>
      <c r="AA24" s="121">
        <v>159</v>
      </c>
      <c r="AB24" s="132">
        <v>156.03002309468823</v>
      </c>
      <c r="AC24" s="132">
        <v>146.35546038543902</v>
      </c>
      <c r="AD24" s="132">
        <v>167.40122199592676</v>
      </c>
      <c r="AE24" s="260">
        <v>166.15251299826681</v>
      </c>
      <c r="AF24" s="84"/>
    </row>
    <row r="25" spans="1:32" ht="12.75" customHeight="1">
      <c r="A25" s="122"/>
      <c r="B25" s="73"/>
      <c r="C25" s="121"/>
      <c r="D25" s="121"/>
      <c r="E25" s="121"/>
      <c r="F25" s="121"/>
      <c r="G25" s="121"/>
      <c r="H25" s="132"/>
      <c r="I25" s="132"/>
      <c r="J25" s="147"/>
      <c r="K25" s="147"/>
      <c r="L25" s="121"/>
      <c r="M25" s="121"/>
      <c r="N25" s="121"/>
      <c r="O25" s="121"/>
      <c r="P25" s="121"/>
      <c r="Q25" s="121"/>
      <c r="R25" s="121"/>
      <c r="S25" s="132"/>
      <c r="T25" s="132"/>
      <c r="U25" s="147"/>
      <c r="V25" s="121"/>
      <c r="W25" s="121"/>
      <c r="X25" s="121"/>
      <c r="Y25" s="121"/>
      <c r="Z25" s="121"/>
      <c r="AA25" s="121"/>
      <c r="AB25" s="121"/>
      <c r="AC25" s="132"/>
      <c r="AD25" s="132"/>
      <c r="AE25" s="260"/>
      <c r="AF25" s="84"/>
    </row>
    <row r="26" spans="1:32" ht="12.75" customHeight="1">
      <c r="A26" s="122" t="s">
        <v>212</v>
      </c>
      <c r="B26" s="73">
        <v>250</v>
      </c>
      <c r="C26" s="121">
        <v>251</v>
      </c>
      <c r="D26" s="121">
        <v>276</v>
      </c>
      <c r="E26" s="121">
        <v>328</v>
      </c>
      <c r="F26" s="121">
        <v>272</v>
      </c>
      <c r="G26" s="121">
        <v>258</v>
      </c>
      <c r="H26" s="132">
        <v>245</v>
      </c>
      <c r="I26" s="132">
        <v>254.91530612244912</v>
      </c>
      <c r="J26" s="147">
        <v>272.41614906832297</v>
      </c>
      <c r="K26" s="263">
        <v>284.64857405703754</v>
      </c>
      <c r="L26" s="121">
        <v>266</v>
      </c>
      <c r="M26" s="121">
        <v>207</v>
      </c>
      <c r="N26" s="121">
        <v>215</v>
      </c>
      <c r="O26" s="121">
        <v>208</v>
      </c>
      <c r="P26" s="121">
        <v>200</v>
      </c>
      <c r="Q26" s="121">
        <v>176</v>
      </c>
      <c r="R26" s="132">
        <v>177</v>
      </c>
      <c r="S26" s="132">
        <v>187.96394779771566</v>
      </c>
      <c r="T26" s="132">
        <v>188.16485314570835</v>
      </c>
      <c r="U26" s="263">
        <v>217.51596464686506</v>
      </c>
      <c r="V26" s="121">
        <v>227</v>
      </c>
      <c r="W26" s="121">
        <v>207</v>
      </c>
      <c r="X26" s="121">
        <v>219</v>
      </c>
      <c r="Y26" s="121">
        <v>208</v>
      </c>
      <c r="Z26" s="121">
        <v>180</v>
      </c>
      <c r="AA26" s="121">
        <v>153</v>
      </c>
      <c r="AB26" s="132">
        <v>166</v>
      </c>
      <c r="AC26" s="132">
        <v>164.6679950950336</v>
      </c>
      <c r="AD26" s="132">
        <v>168.22683142100604</v>
      </c>
      <c r="AE26" s="260">
        <v>179.5627869295167</v>
      </c>
      <c r="AF26" s="84"/>
    </row>
    <row r="27" spans="1:32" ht="12.75" customHeight="1">
      <c r="A27" s="123" t="s">
        <v>36</v>
      </c>
      <c r="B27" s="73">
        <v>302</v>
      </c>
      <c r="C27" s="121">
        <v>311</v>
      </c>
      <c r="D27" s="121">
        <v>346</v>
      </c>
      <c r="E27" s="121">
        <v>431</v>
      </c>
      <c r="F27" s="121">
        <v>331</v>
      </c>
      <c r="G27" s="121">
        <v>287</v>
      </c>
      <c r="H27" s="132">
        <v>271.11088709677426</v>
      </c>
      <c r="I27" s="132">
        <v>299.65161290322595</v>
      </c>
      <c r="J27" s="147">
        <v>320.3409090909092</v>
      </c>
      <c r="K27" s="263">
        <v>332.4174397031538</v>
      </c>
      <c r="L27" s="121">
        <v>261</v>
      </c>
      <c r="M27" s="121">
        <v>224</v>
      </c>
      <c r="N27" s="121">
        <v>235</v>
      </c>
      <c r="O27" s="121">
        <v>230</v>
      </c>
      <c r="P27" s="121">
        <v>223</v>
      </c>
      <c r="Q27" s="121">
        <v>196</v>
      </c>
      <c r="R27" s="121">
        <v>197</v>
      </c>
      <c r="S27" s="132">
        <v>206.13507377979616</v>
      </c>
      <c r="T27" s="132">
        <v>209.17208546214601</v>
      </c>
      <c r="U27" s="263">
        <v>249.2480211081809</v>
      </c>
      <c r="V27" s="121">
        <v>224</v>
      </c>
      <c r="W27" s="121">
        <v>208</v>
      </c>
      <c r="X27" s="121">
        <v>219</v>
      </c>
      <c r="Y27" s="121">
        <v>205</v>
      </c>
      <c r="Z27" s="121">
        <v>178</v>
      </c>
      <c r="AA27" s="121">
        <v>152</v>
      </c>
      <c r="AB27" s="132">
        <v>163.19724334600818</v>
      </c>
      <c r="AC27" s="132">
        <v>160.9895549500457</v>
      </c>
      <c r="AD27" s="132">
        <v>166.16194158075592</v>
      </c>
      <c r="AE27" s="260">
        <v>181.04695794201726</v>
      </c>
      <c r="AF27" s="84"/>
    </row>
    <row r="28" spans="1:32" ht="12.75" customHeight="1">
      <c r="A28" s="123" t="s">
        <v>37</v>
      </c>
      <c r="B28" s="73" t="s">
        <v>125</v>
      </c>
      <c r="C28" s="121" t="s">
        <v>125</v>
      </c>
      <c r="D28" s="121" t="s">
        <v>125</v>
      </c>
      <c r="E28" s="121" t="s">
        <v>125</v>
      </c>
      <c r="F28" s="121" t="s">
        <v>125</v>
      </c>
      <c r="G28" s="121" t="s">
        <v>125</v>
      </c>
      <c r="H28" s="121" t="s">
        <v>125</v>
      </c>
      <c r="I28" s="121" t="s">
        <v>125</v>
      </c>
      <c r="J28" s="54" t="s">
        <v>125</v>
      </c>
      <c r="K28" s="54" t="s">
        <v>125</v>
      </c>
      <c r="L28" s="121">
        <v>319</v>
      </c>
      <c r="M28" s="121">
        <v>234</v>
      </c>
      <c r="N28" s="121">
        <v>284</v>
      </c>
      <c r="O28" s="121">
        <v>213</v>
      </c>
      <c r="P28" s="121">
        <v>234</v>
      </c>
      <c r="Q28" s="121">
        <v>220</v>
      </c>
      <c r="R28" s="132">
        <v>205.91836734693874</v>
      </c>
      <c r="S28" s="132">
        <v>203.63636363636363</v>
      </c>
      <c r="T28" s="132">
        <v>223.2894736842107</v>
      </c>
      <c r="U28" s="263">
        <v>289.7391304347826</v>
      </c>
      <c r="V28" s="121" t="s">
        <v>125</v>
      </c>
      <c r="W28" s="121" t="s">
        <v>125</v>
      </c>
      <c r="X28" s="121" t="s">
        <v>125</v>
      </c>
      <c r="Y28" s="121" t="s">
        <v>125</v>
      </c>
      <c r="Z28" s="121" t="s">
        <v>125</v>
      </c>
      <c r="AA28" s="121">
        <v>192</v>
      </c>
      <c r="AB28" s="132">
        <v>158.64285714285714</v>
      </c>
      <c r="AC28" s="132">
        <v>178.1904761904762</v>
      </c>
      <c r="AD28" s="121" t="s">
        <v>125</v>
      </c>
      <c r="AE28" s="261" t="s">
        <v>125</v>
      </c>
      <c r="AF28" s="84"/>
    </row>
    <row r="29" spans="1:32" ht="12.75" customHeight="1">
      <c r="A29" s="123" t="s">
        <v>61</v>
      </c>
      <c r="B29" s="73">
        <v>200</v>
      </c>
      <c r="C29" s="121">
        <v>206</v>
      </c>
      <c r="D29" s="121">
        <v>216</v>
      </c>
      <c r="E29" s="121">
        <v>224</v>
      </c>
      <c r="F29" s="121">
        <v>228</v>
      </c>
      <c r="G29" s="121">
        <v>203</v>
      </c>
      <c r="H29" s="132">
        <v>208.12339331619512</v>
      </c>
      <c r="I29" s="132">
        <v>196.06358381502892</v>
      </c>
      <c r="J29" s="147">
        <v>224.13125</v>
      </c>
      <c r="K29" s="263">
        <v>219.8879551820728</v>
      </c>
      <c r="L29" s="121">
        <v>298</v>
      </c>
      <c r="M29" s="121">
        <v>255</v>
      </c>
      <c r="N29" s="121">
        <v>304</v>
      </c>
      <c r="O29" s="121">
        <v>269</v>
      </c>
      <c r="P29" s="121">
        <v>273</v>
      </c>
      <c r="Q29" s="121">
        <v>245</v>
      </c>
      <c r="R29" s="132">
        <v>215.0788177339901</v>
      </c>
      <c r="S29" s="132">
        <v>253.41975308641966</v>
      </c>
      <c r="T29" s="132">
        <v>233.4708994708995</v>
      </c>
      <c r="U29" s="263">
        <v>243.0193548387095</v>
      </c>
      <c r="V29" s="121">
        <v>234</v>
      </c>
      <c r="W29" s="121">
        <v>214</v>
      </c>
      <c r="X29" s="121">
        <v>211</v>
      </c>
      <c r="Y29" s="121">
        <v>211</v>
      </c>
      <c r="Z29" s="121">
        <v>192</v>
      </c>
      <c r="AA29" s="121">
        <v>151</v>
      </c>
      <c r="AB29" s="132">
        <v>183.46363636363645</v>
      </c>
      <c r="AC29" s="132">
        <v>159.24381625441694</v>
      </c>
      <c r="AD29" s="132">
        <v>191.54347826086965</v>
      </c>
      <c r="AE29" s="260">
        <v>177.30597014925388</v>
      </c>
      <c r="AF29" s="84"/>
    </row>
    <row r="30" spans="1:32" ht="12.75" customHeight="1">
      <c r="A30" s="123" t="s">
        <v>39</v>
      </c>
      <c r="B30" s="73">
        <v>279</v>
      </c>
      <c r="C30" s="121">
        <v>208</v>
      </c>
      <c r="D30" s="121">
        <v>225</v>
      </c>
      <c r="E30" s="121">
        <v>354</v>
      </c>
      <c r="F30" s="121">
        <v>239</v>
      </c>
      <c r="G30" s="121">
        <v>342</v>
      </c>
      <c r="H30" s="132">
        <v>275.84552845528447</v>
      </c>
      <c r="I30" s="132">
        <v>250.23762376237622</v>
      </c>
      <c r="J30" s="147">
        <v>247.0879120879122</v>
      </c>
      <c r="K30" s="263">
        <v>314.6464646464646</v>
      </c>
      <c r="L30" s="121">
        <v>238</v>
      </c>
      <c r="M30" s="121">
        <v>171</v>
      </c>
      <c r="N30" s="121">
        <v>181</v>
      </c>
      <c r="O30" s="121">
        <v>192</v>
      </c>
      <c r="P30" s="121">
        <v>174</v>
      </c>
      <c r="Q30" s="121">
        <v>153</v>
      </c>
      <c r="R30" s="132">
        <v>156.2993401319734</v>
      </c>
      <c r="S30" s="132">
        <v>162.51285347043702</v>
      </c>
      <c r="T30" s="132">
        <v>161.50714749837536</v>
      </c>
      <c r="U30" s="263">
        <v>186.51068442242206</v>
      </c>
      <c r="V30" s="121">
        <v>244</v>
      </c>
      <c r="W30" s="121">
        <v>199</v>
      </c>
      <c r="X30" s="121">
        <v>220</v>
      </c>
      <c r="Y30" s="121">
        <v>235</v>
      </c>
      <c r="Z30" s="121">
        <v>182</v>
      </c>
      <c r="AA30" s="121">
        <v>158</v>
      </c>
      <c r="AB30" s="132">
        <v>173.05583756345175</v>
      </c>
      <c r="AC30" s="132">
        <v>160.4263959390863</v>
      </c>
      <c r="AD30" s="132">
        <v>149.0921052631579</v>
      </c>
      <c r="AE30" s="260">
        <v>178.56445993031377</v>
      </c>
      <c r="AF30" s="84"/>
    </row>
    <row r="31" spans="1:32" ht="12.75" customHeight="1">
      <c r="A31" s="123" t="s">
        <v>40</v>
      </c>
      <c r="B31" s="73" t="s">
        <v>125</v>
      </c>
      <c r="C31" s="121" t="s">
        <v>125</v>
      </c>
      <c r="D31" s="121" t="s">
        <v>125</v>
      </c>
      <c r="E31" s="121" t="s">
        <v>125</v>
      </c>
      <c r="F31" s="121" t="s">
        <v>125</v>
      </c>
      <c r="G31" s="121" t="s">
        <v>125</v>
      </c>
      <c r="H31" s="121" t="s">
        <v>125</v>
      </c>
      <c r="I31" s="121" t="s">
        <v>125</v>
      </c>
      <c r="J31" s="54" t="s">
        <v>125</v>
      </c>
      <c r="K31" s="54" t="s">
        <v>125</v>
      </c>
      <c r="L31" s="121">
        <v>274</v>
      </c>
      <c r="M31" s="121">
        <v>245</v>
      </c>
      <c r="N31" s="121">
        <v>251</v>
      </c>
      <c r="O31" s="121">
        <v>255</v>
      </c>
      <c r="P31" s="121">
        <v>228</v>
      </c>
      <c r="Q31" s="121">
        <v>212</v>
      </c>
      <c r="R31" s="132">
        <v>200.61137440758304</v>
      </c>
      <c r="S31" s="132">
        <v>212.44298245614024</v>
      </c>
      <c r="T31" s="132">
        <v>225.2730769230769</v>
      </c>
      <c r="U31" s="263">
        <v>252.8660714285713</v>
      </c>
      <c r="V31" s="121" t="s">
        <v>125</v>
      </c>
      <c r="W31" s="121">
        <v>200</v>
      </c>
      <c r="X31" s="121" t="s">
        <v>125</v>
      </c>
      <c r="Y31" s="121">
        <v>230</v>
      </c>
      <c r="Z31" s="121">
        <v>167</v>
      </c>
      <c r="AA31" s="121">
        <v>113</v>
      </c>
      <c r="AB31" s="132">
        <v>189.07692307692307</v>
      </c>
      <c r="AC31" s="132">
        <v>184.0714285714286</v>
      </c>
      <c r="AD31" s="132">
        <v>197.64285714285717</v>
      </c>
      <c r="AE31" s="260">
        <v>140.7</v>
      </c>
      <c r="AF31" s="84"/>
    </row>
    <row r="32" spans="1:32" ht="12.75" customHeight="1">
      <c r="A32" s="123" t="s">
        <v>41</v>
      </c>
      <c r="B32" s="73">
        <v>316</v>
      </c>
      <c r="C32" s="121">
        <v>265</v>
      </c>
      <c r="D32" s="121">
        <v>187</v>
      </c>
      <c r="E32" s="121">
        <v>267</v>
      </c>
      <c r="F32" s="121">
        <v>305</v>
      </c>
      <c r="G32" s="121">
        <v>208</v>
      </c>
      <c r="H32" s="132">
        <v>190.70833333333337</v>
      </c>
      <c r="I32" s="132">
        <v>235.015625</v>
      </c>
      <c r="J32" s="147">
        <v>184.8769230769231</v>
      </c>
      <c r="K32" s="263">
        <v>222.08333333333331</v>
      </c>
      <c r="L32" s="121">
        <v>278</v>
      </c>
      <c r="M32" s="121">
        <v>210</v>
      </c>
      <c r="N32" s="121">
        <v>213</v>
      </c>
      <c r="O32" s="121">
        <v>195</v>
      </c>
      <c r="P32" s="121">
        <v>195</v>
      </c>
      <c r="Q32" s="121">
        <v>172</v>
      </c>
      <c r="R32" s="132">
        <v>169.75696558183103</v>
      </c>
      <c r="S32" s="132">
        <v>182.52010406811755</v>
      </c>
      <c r="T32" s="132">
        <v>181.74241727941202</v>
      </c>
      <c r="U32" s="263">
        <v>203.88386504475565</v>
      </c>
      <c r="V32" s="121">
        <v>230</v>
      </c>
      <c r="W32" s="121">
        <v>203</v>
      </c>
      <c r="X32" s="121">
        <v>225</v>
      </c>
      <c r="Y32" s="121">
        <v>208</v>
      </c>
      <c r="Z32" s="121">
        <v>186</v>
      </c>
      <c r="AA32" s="121">
        <v>157</v>
      </c>
      <c r="AB32" s="132">
        <v>167.74107142857144</v>
      </c>
      <c r="AC32" s="132">
        <v>182.8605504587155</v>
      </c>
      <c r="AD32" s="132">
        <v>172.87613843351542</v>
      </c>
      <c r="AE32" s="260">
        <v>176.15418502202638</v>
      </c>
      <c r="AF32" s="84"/>
    </row>
    <row r="33" spans="1:32" ht="12.75" customHeight="1">
      <c r="A33" s="122"/>
      <c r="B33" s="73"/>
      <c r="C33" s="121"/>
      <c r="D33" s="121"/>
      <c r="E33" s="121"/>
      <c r="F33" s="121"/>
      <c r="G33" s="121"/>
      <c r="H33" s="132"/>
      <c r="I33" s="132"/>
      <c r="J33" s="147"/>
      <c r="K33" s="147"/>
      <c r="L33" s="121"/>
      <c r="M33" s="121"/>
      <c r="N33" s="121"/>
      <c r="O33" s="121"/>
      <c r="P33" s="121"/>
      <c r="Q33" s="121"/>
      <c r="R33" s="121"/>
      <c r="S33" s="132"/>
      <c r="T33" s="132"/>
      <c r="U33" s="147"/>
      <c r="V33" s="121"/>
      <c r="W33" s="121"/>
      <c r="X33" s="121"/>
      <c r="Y33" s="121"/>
      <c r="Z33" s="121"/>
      <c r="AA33" s="121"/>
      <c r="AB33" s="121"/>
      <c r="AC33" s="132"/>
      <c r="AD33" s="132"/>
      <c r="AE33" s="260"/>
      <c r="AF33" s="84"/>
    </row>
    <row r="34" spans="1:32" ht="12.75" customHeight="1">
      <c r="A34" s="122" t="s">
        <v>42</v>
      </c>
      <c r="B34" s="73">
        <v>276</v>
      </c>
      <c r="C34" s="121">
        <v>273</v>
      </c>
      <c r="D34" s="121">
        <v>291</v>
      </c>
      <c r="E34" s="121">
        <v>324</v>
      </c>
      <c r="F34" s="121">
        <v>320</v>
      </c>
      <c r="G34" s="121">
        <v>255</v>
      </c>
      <c r="H34" s="132">
        <v>285.50224215246647</v>
      </c>
      <c r="I34" s="132">
        <v>307.3438155136266</v>
      </c>
      <c r="J34" s="147">
        <v>325.9153225806455</v>
      </c>
      <c r="K34" s="263">
        <v>359.57523510971794</v>
      </c>
      <c r="L34" s="121">
        <v>292</v>
      </c>
      <c r="M34" s="121">
        <v>184</v>
      </c>
      <c r="N34" s="121">
        <v>204</v>
      </c>
      <c r="O34" s="121">
        <v>190</v>
      </c>
      <c r="P34" s="121">
        <v>191</v>
      </c>
      <c r="Q34" s="121">
        <v>167</v>
      </c>
      <c r="R34" s="132">
        <v>173.74029754204352</v>
      </c>
      <c r="S34" s="132">
        <v>182.23527408920663</v>
      </c>
      <c r="T34" s="132">
        <v>175.83471622967156</v>
      </c>
      <c r="U34" s="263">
        <v>197.27577865134583</v>
      </c>
      <c r="V34" s="121">
        <v>210</v>
      </c>
      <c r="W34" s="121">
        <v>196</v>
      </c>
      <c r="X34" s="121">
        <v>199</v>
      </c>
      <c r="Y34" s="121">
        <v>217</v>
      </c>
      <c r="Z34" s="121">
        <v>178</v>
      </c>
      <c r="AA34" s="121">
        <v>150</v>
      </c>
      <c r="AB34" s="132">
        <v>184.19117647058826</v>
      </c>
      <c r="AC34" s="132">
        <v>187.9202127659575</v>
      </c>
      <c r="AD34" s="132">
        <v>160.79914529914535</v>
      </c>
      <c r="AE34" s="260">
        <v>173.89883268482478</v>
      </c>
      <c r="AF34" s="84"/>
    </row>
    <row r="35" spans="1:32" ht="12.75" customHeight="1">
      <c r="A35" s="87"/>
      <c r="B35" s="73"/>
      <c r="C35" s="121"/>
      <c r="D35" s="121"/>
      <c r="E35" s="121"/>
      <c r="F35" s="121"/>
      <c r="G35" s="121"/>
      <c r="H35" s="132"/>
      <c r="I35" s="132"/>
      <c r="J35" s="147"/>
      <c r="K35" s="147"/>
      <c r="L35" s="121"/>
      <c r="M35" s="121"/>
      <c r="N35" s="121"/>
      <c r="O35" s="121"/>
      <c r="P35" s="121"/>
      <c r="Q35" s="121"/>
      <c r="R35" s="121"/>
      <c r="S35" s="132"/>
      <c r="T35" s="132"/>
      <c r="U35" s="147"/>
      <c r="V35" s="121"/>
      <c r="W35" s="121"/>
      <c r="X35" s="121"/>
      <c r="Y35" s="121"/>
      <c r="Z35" s="121"/>
      <c r="AA35" s="121"/>
      <c r="AB35" s="121"/>
      <c r="AC35" s="132"/>
      <c r="AD35" s="132"/>
      <c r="AE35" s="260"/>
      <c r="AF35" s="84"/>
    </row>
    <row r="36" spans="1:32" ht="12.75" customHeight="1">
      <c r="A36" s="87" t="s">
        <v>43</v>
      </c>
      <c r="B36" s="73"/>
      <c r="C36" s="121"/>
      <c r="D36" s="121"/>
      <c r="E36" s="121"/>
      <c r="F36" s="121"/>
      <c r="G36" s="121"/>
      <c r="H36" s="132"/>
      <c r="I36" s="132"/>
      <c r="J36" s="147"/>
      <c r="K36" s="147"/>
      <c r="L36" s="121"/>
      <c r="M36" s="121"/>
      <c r="N36" s="121"/>
      <c r="O36" s="121"/>
      <c r="P36" s="121"/>
      <c r="Q36" s="121"/>
      <c r="R36" s="121"/>
      <c r="S36" s="132"/>
      <c r="T36" s="132"/>
      <c r="U36" s="147"/>
      <c r="V36" s="121"/>
      <c r="W36" s="121"/>
      <c r="X36" s="121"/>
      <c r="Y36" s="121"/>
      <c r="Z36" s="121"/>
      <c r="AA36" s="121"/>
      <c r="AB36" s="121"/>
      <c r="AC36" s="132"/>
      <c r="AD36" s="132"/>
      <c r="AE36" s="260"/>
      <c r="AF36" s="84"/>
    </row>
    <row r="37" spans="1:32" ht="12.75" customHeight="1">
      <c r="A37" s="122" t="s">
        <v>44</v>
      </c>
      <c r="B37" s="73">
        <v>334</v>
      </c>
      <c r="C37" s="121">
        <v>310</v>
      </c>
      <c r="D37" s="121">
        <v>358</v>
      </c>
      <c r="E37" s="121">
        <v>398</v>
      </c>
      <c r="F37" s="121">
        <v>323</v>
      </c>
      <c r="G37" s="121">
        <v>248</v>
      </c>
      <c r="H37" s="121" t="s">
        <v>125</v>
      </c>
      <c r="I37" s="132">
        <v>392</v>
      </c>
      <c r="J37" s="147">
        <v>353.7</v>
      </c>
      <c r="K37" s="263">
        <v>347.68421052631584</v>
      </c>
      <c r="L37" s="121">
        <v>208</v>
      </c>
      <c r="M37" s="121">
        <v>160</v>
      </c>
      <c r="N37" s="121">
        <v>179</v>
      </c>
      <c r="O37" s="121">
        <v>180</v>
      </c>
      <c r="P37" s="121">
        <v>183</v>
      </c>
      <c r="Q37" s="121">
        <v>157</v>
      </c>
      <c r="R37" s="132">
        <v>146.852554875854</v>
      </c>
      <c r="S37" s="132">
        <v>151.01979100021413</v>
      </c>
      <c r="T37" s="132">
        <v>152.88109135333292</v>
      </c>
      <c r="U37" s="263">
        <v>189.82665069777104</v>
      </c>
      <c r="V37" s="121">
        <v>146</v>
      </c>
      <c r="W37" s="121">
        <v>217</v>
      </c>
      <c r="X37" s="121">
        <v>188</v>
      </c>
      <c r="Y37" s="121">
        <v>170</v>
      </c>
      <c r="Z37" s="121">
        <v>145</v>
      </c>
      <c r="AA37" s="121">
        <v>140</v>
      </c>
      <c r="AB37" s="132">
        <v>168.1282051282051</v>
      </c>
      <c r="AC37" s="132">
        <v>152.24691358024688</v>
      </c>
      <c r="AD37" s="132">
        <v>148.57843137254906</v>
      </c>
      <c r="AE37" s="260">
        <v>156.68217054263556</v>
      </c>
      <c r="AF37" s="84"/>
    </row>
    <row r="38" spans="1:32" ht="12.75" customHeight="1">
      <c r="A38" s="122" t="s">
        <v>45</v>
      </c>
      <c r="B38" s="73" t="s">
        <v>125</v>
      </c>
      <c r="C38" s="121" t="s">
        <v>125</v>
      </c>
      <c r="D38" s="121" t="s">
        <v>125</v>
      </c>
      <c r="E38" s="121" t="s">
        <v>125</v>
      </c>
      <c r="F38" s="121">
        <v>275</v>
      </c>
      <c r="G38" s="121">
        <v>340</v>
      </c>
      <c r="H38" s="121" t="s">
        <v>125</v>
      </c>
      <c r="I38" s="132">
        <v>337.2</v>
      </c>
      <c r="J38" s="147">
        <v>308.61538461538464</v>
      </c>
      <c r="K38" s="263">
        <v>428.0909090909091</v>
      </c>
      <c r="L38" s="121">
        <v>255</v>
      </c>
      <c r="M38" s="121">
        <v>264</v>
      </c>
      <c r="N38" s="121">
        <v>273</v>
      </c>
      <c r="O38" s="121">
        <v>261</v>
      </c>
      <c r="P38" s="121">
        <v>246</v>
      </c>
      <c r="Q38" s="121">
        <v>198</v>
      </c>
      <c r="R38" s="132">
        <v>192.77081081081073</v>
      </c>
      <c r="S38" s="132">
        <v>196.7984999999996</v>
      </c>
      <c r="T38" s="132">
        <v>197.55431131019014</v>
      </c>
      <c r="U38" s="263">
        <v>230.25335892514352</v>
      </c>
      <c r="V38" s="121">
        <v>224</v>
      </c>
      <c r="W38" s="121">
        <v>208</v>
      </c>
      <c r="X38" s="121">
        <v>212</v>
      </c>
      <c r="Y38" s="121">
        <v>224</v>
      </c>
      <c r="Z38" s="121">
        <v>165</v>
      </c>
      <c r="AA38" s="121">
        <v>153</v>
      </c>
      <c r="AB38" s="132">
        <v>187.83333333333334</v>
      </c>
      <c r="AC38" s="132">
        <v>155.84615384615387</v>
      </c>
      <c r="AD38" s="132">
        <v>152.43181818181816</v>
      </c>
      <c r="AE38" s="260">
        <v>159.71875</v>
      </c>
      <c r="AF38" s="84"/>
    </row>
    <row r="39" spans="1:32" ht="12.75" customHeight="1">
      <c r="A39" s="122" t="s">
        <v>46</v>
      </c>
      <c r="B39" s="73">
        <v>300</v>
      </c>
      <c r="C39" s="121">
        <v>307</v>
      </c>
      <c r="D39" s="121">
        <v>314</v>
      </c>
      <c r="E39" s="121">
        <v>281</v>
      </c>
      <c r="F39" s="121">
        <v>267</v>
      </c>
      <c r="G39" s="121">
        <v>249</v>
      </c>
      <c r="H39" s="132">
        <v>251.2290249433109</v>
      </c>
      <c r="I39" s="132">
        <v>253.594666666667</v>
      </c>
      <c r="J39" s="147">
        <v>275.6580796252926</v>
      </c>
      <c r="K39" s="263">
        <v>312.43127962085293</v>
      </c>
      <c r="L39" s="121">
        <v>261</v>
      </c>
      <c r="M39" s="121">
        <v>232</v>
      </c>
      <c r="N39" s="121">
        <v>244</v>
      </c>
      <c r="O39" s="121">
        <v>236</v>
      </c>
      <c r="P39" s="121">
        <v>233</v>
      </c>
      <c r="Q39" s="121">
        <v>195</v>
      </c>
      <c r="R39" s="132">
        <v>182.2831155521396</v>
      </c>
      <c r="S39" s="132">
        <v>186.51197147223627</v>
      </c>
      <c r="T39" s="132">
        <v>190.32554161915664</v>
      </c>
      <c r="U39" s="263">
        <v>228.7907615480644</v>
      </c>
      <c r="V39" s="121">
        <v>197</v>
      </c>
      <c r="W39" s="121">
        <v>184</v>
      </c>
      <c r="X39" s="121">
        <v>222</v>
      </c>
      <c r="Y39" s="121">
        <v>200</v>
      </c>
      <c r="Z39" s="121">
        <v>186</v>
      </c>
      <c r="AA39" s="121">
        <v>155</v>
      </c>
      <c r="AB39" s="132">
        <v>147.77777777777777</v>
      </c>
      <c r="AC39" s="132">
        <v>161.06557377049182</v>
      </c>
      <c r="AD39" s="132">
        <v>147.07228915662648</v>
      </c>
      <c r="AE39" s="260">
        <v>156.62650602409641</v>
      </c>
      <c r="AF39" s="84"/>
    </row>
    <row r="40" spans="1:32" ht="12.75" customHeight="1">
      <c r="A40" s="87"/>
      <c r="B40" s="73"/>
      <c r="C40" s="121"/>
      <c r="D40" s="121"/>
      <c r="E40" s="121"/>
      <c r="F40" s="121"/>
      <c r="G40" s="121"/>
      <c r="H40" s="132"/>
      <c r="I40" s="132"/>
      <c r="J40" s="147"/>
      <c r="K40" s="147"/>
      <c r="L40" s="121"/>
      <c r="M40" s="121"/>
      <c r="N40" s="121"/>
      <c r="O40" s="121"/>
      <c r="P40" s="121"/>
      <c r="Q40" s="121"/>
      <c r="R40" s="121"/>
      <c r="S40" s="132"/>
      <c r="T40" s="132"/>
      <c r="U40" s="147"/>
      <c r="V40" s="121"/>
      <c r="W40" s="121"/>
      <c r="X40" s="121"/>
      <c r="Y40" s="121"/>
      <c r="Z40" s="121"/>
      <c r="AA40" s="121"/>
      <c r="AB40" s="121"/>
      <c r="AC40" s="132"/>
      <c r="AD40" s="132"/>
      <c r="AE40" s="260"/>
      <c r="AF40" s="84"/>
    </row>
    <row r="41" spans="1:32" ht="12.75" customHeight="1">
      <c r="A41" s="87" t="s">
        <v>47</v>
      </c>
      <c r="B41" s="73">
        <v>496</v>
      </c>
      <c r="C41" s="121">
        <v>438</v>
      </c>
      <c r="D41" s="121">
        <v>533</v>
      </c>
      <c r="E41" s="121">
        <v>487</v>
      </c>
      <c r="F41" s="121">
        <v>475</v>
      </c>
      <c r="G41" s="121">
        <v>401</v>
      </c>
      <c r="H41" s="132">
        <v>318.0808823529411</v>
      </c>
      <c r="I41" s="132">
        <v>395.18320610687005</v>
      </c>
      <c r="J41" s="147">
        <v>474.64835164835165</v>
      </c>
      <c r="K41" s="263">
        <v>589.9444444444449</v>
      </c>
      <c r="L41" s="121">
        <v>296</v>
      </c>
      <c r="M41" s="121">
        <v>287</v>
      </c>
      <c r="N41" s="121">
        <v>318</v>
      </c>
      <c r="O41" s="121">
        <v>310</v>
      </c>
      <c r="P41" s="121">
        <v>294</v>
      </c>
      <c r="Q41" s="121">
        <v>269</v>
      </c>
      <c r="R41" s="132">
        <v>296.80367082894537</v>
      </c>
      <c r="S41" s="132">
        <v>301.6465491923641</v>
      </c>
      <c r="T41" s="132">
        <v>257.73898176291857</v>
      </c>
      <c r="U41" s="263">
        <v>270.79341262580016</v>
      </c>
      <c r="V41" s="121" t="s">
        <v>125</v>
      </c>
      <c r="W41" s="121" t="s">
        <v>125</v>
      </c>
      <c r="X41" s="121" t="s">
        <v>125</v>
      </c>
      <c r="Y41" s="121">
        <v>281</v>
      </c>
      <c r="Z41" s="121">
        <v>194</v>
      </c>
      <c r="AA41" s="121">
        <v>164</v>
      </c>
      <c r="AB41" s="132">
        <v>189.48</v>
      </c>
      <c r="AC41" s="132">
        <v>207.4788732394366</v>
      </c>
      <c r="AD41" s="132">
        <v>194.6808510638298</v>
      </c>
      <c r="AE41" s="260">
        <v>199.75</v>
      </c>
      <c r="AF41" s="84"/>
    </row>
    <row r="42" spans="1:32" ht="12.75" customHeight="1">
      <c r="A42" s="87"/>
      <c r="B42" s="73"/>
      <c r="C42" s="121"/>
      <c r="D42" s="121"/>
      <c r="E42" s="121"/>
      <c r="F42" s="121"/>
      <c r="G42" s="121"/>
      <c r="H42" s="121"/>
      <c r="I42" s="132"/>
      <c r="J42" s="147"/>
      <c r="K42" s="147"/>
      <c r="L42" s="121"/>
      <c r="M42" s="121"/>
      <c r="N42" s="121"/>
      <c r="O42" s="121"/>
      <c r="P42" s="121"/>
      <c r="Q42" s="121"/>
      <c r="R42" s="121"/>
      <c r="S42" s="132"/>
      <c r="T42" s="132"/>
      <c r="U42" s="147"/>
      <c r="V42" s="121"/>
      <c r="W42" s="121"/>
      <c r="X42" s="121"/>
      <c r="Y42" s="121"/>
      <c r="Z42" s="121"/>
      <c r="AA42" s="121"/>
      <c r="AB42" s="121"/>
      <c r="AC42" s="132"/>
      <c r="AD42" s="132"/>
      <c r="AE42" s="260"/>
      <c r="AF42" s="84"/>
    </row>
    <row r="43" spans="1:32" ht="12.75" customHeight="1">
      <c r="A43" s="87" t="s">
        <v>48</v>
      </c>
      <c r="B43" s="73"/>
      <c r="C43" s="121"/>
      <c r="D43" s="121"/>
      <c r="E43" s="121"/>
      <c r="F43" s="121"/>
      <c r="G43" s="121"/>
      <c r="H43" s="132"/>
      <c r="I43" s="132"/>
      <c r="J43" s="147"/>
      <c r="K43" s="147"/>
      <c r="L43" s="121"/>
      <c r="M43" s="121"/>
      <c r="N43" s="121"/>
      <c r="O43" s="121"/>
      <c r="P43" s="121"/>
      <c r="Q43" s="121"/>
      <c r="R43" s="121"/>
      <c r="S43" s="132"/>
      <c r="T43" s="132"/>
      <c r="U43" s="147"/>
      <c r="V43" s="121"/>
      <c r="W43" s="121"/>
      <c r="X43" s="121"/>
      <c r="Y43" s="121"/>
      <c r="Z43" s="121"/>
      <c r="AA43" s="121"/>
      <c r="AB43" s="121"/>
      <c r="AC43" s="132"/>
      <c r="AD43" s="132"/>
      <c r="AE43" s="260"/>
      <c r="AF43" s="84"/>
    </row>
    <row r="44" spans="1:32" ht="12.75" customHeight="1">
      <c r="A44" s="122" t="s">
        <v>49</v>
      </c>
      <c r="B44" s="73">
        <v>167</v>
      </c>
      <c r="C44" s="121">
        <v>178</v>
      </c>
      <c r="D44" s="121">
        <v>167</v>
      </c>
      <c r="E44" s="121">
        <v>153</v>
      </c>
      <c r="F44" s="121">
        <v>168</v>
      </c>
      <c r="G44" s="121">
        <v>169</v>
      </c>
      <c r="H44" s="132">
        <v>179.90661282180747</v>
      </c>
      <c r="I44" s="132">
        <v>181.6782460136675</v>
      </c>
      <c r="J44" s="147">
        <v>181.16237113402047</v>
      </c>
      <c r="K44" s="263">
        <v>198.4695187165776</v>
      </c>
      <c r="L44" s="121">
        <v>182</v>
      </c>
      <c r="M44" s="121">
        <v>158</v>
      </c>
      <c r="N44" s="121">
        <v>151</v>
      </c>
      <c r="O44" s="121">
        <v>162</v>
      </c>
      <c r="P44" s="121">
        <v>148</v>
      </c>
      <c r="Q44" s="121">
        <v>135</v>
      </c>
      <c r="R44" s="132">
        <v>133.40524534686983</v>
      </c>
      <c r="S44" s="132">
        <v>133.31394799054357</v>
      </c>
      <c r="T44" s="132">
        <v>146.68256248204548</v>
      </c>
      <c r="U44" s="263">
        <v>151.46266471449525</v>
      </c>
      <c r="V44" s="121">
        <v>184</v>
      </c>
      <c r="W44" s="121">
        <v>153</v>
      </c>
      <c r="X44" s="121">
        <v>174</v>
      </c>
      <c r="Y44" s="121">
        <v>170</v>
      </c>
      <c r="Z44" s="121">
        <v>163</v>
      </c>
      <c r="AA44" s="121">
        <v>124</v>
      </c>
      <c r="AB44" s="132">
        <v>137.75</v>
      </c>
      <c r="AC44" s="132">
        <v>144.5488721804511</v>
      </c>
      <c r="AD44" s="132">
        <v>150.125</v>
      </c>
      <c r="AE44" s="260">
        <v>151.84615384615378</v>
      </c>
      <c r="AF44" s="84"/>
    </row>
    <row r="45" spans="1:32" ht="12.75" customHeight="1">
      <c r="A45" s="122" t="s">
        <v>50</v>
      </c>
      <c r="B45" s="73">
        <v>295</v>
      </c>
      <c r="C45" s="121">
        <v>335</v>
      </c>
      <c r="D45" s="121">
        <v>351</v>
      </c>
      <c r="E45" s="121">
        <v>329</v>
      </c>
      <c r="F45" s="121">
        <v>306</v>
      </c>
      <c r="G45" s="121">
        <v>282</v>
      </c>
      <c r="H45" s="132">
        <v>337.87577639751555</v>
      </c>
      <c r="I45" s="132">
        <v>333.7361111111111</v>
      </c>
      <c r="J45" s="147">
        <v>351.0878048780489</v>
      </c>
      <c r="K45" s="263">
        <v>372.87982832618013</v>
      </c>
      <c r="L45" s="121">
        <v>299</v>
      </c>
      <c r="M45" s="121">
        <v>237</v>
      </c>
      <c r="N45" s="121">
        <v>238</v>
      </c>
      <c r="O45" s="121">
        <v>195</v>
      </c>
      <c r="P45" s="121">
        <v>203</v>
      </c>
      <c r="Q45" s="121">
        <v>186</v>
      </c>
      <c r="R45" s="132">
        <v>185.23481228668905</v>
      </c>
      <c r="S45" s="132">
        <v>210.32231665092866</v>
      </c>
      <c r="T45" s="132">
        <v>220.98173686172194</v>
      </c>
      <c r="U45" s="263">
        <v>224.74273412271245</v>
      </c>
      <c r="V45" s="121" t="s">
        <v>125</v>
      </c>
      <c r="W45" s="121">
        <v>222</v>
      </c>
      <c r="X45" s="121">
        <v>203</v>
      </c>
      <c r="Y45" s="121" t="s">
        <v>125</v>
      </c>
      <c r="Z45" s="121">
        <v>195</v>
      </c>
      <c r="AA45" s="121">
        <v>136</v>
      </c>
      <c r="AB45" s="132">
        <v>139.40425531914897</v>
      </c>
      <c r="AC45" s="132">
        <v>145.57692307692307</v>
      </c>
      <c r="AD45" s="132">
        <v>151.49275362318846</v>
      </c>
      <c r="AE45" s="260">
        <v>169.7213114754098</v>
      </c>
      <c r="AF45" s="84"/>
    </row>
    <row r="46" spans="1:32" ht="12.75" customHeight="1">
      <c r="A46" s="87"/>
      <c r="B46" s="73"/>
      <c r="C46" s="121"/>
      <c r="D46" s="121"/>
      <c r="E46" s="121"/>
      <c r="F46" s="121"/>
      <c r="G46" s="121"/>
      <c r="H46" s="132"/>
      <c r="I46" s="132"/>
      <c r="J46" s="147"/>
      <c r="K46" s="263"/>
      <c r="L46" s="121"/>
      <c r="M46" s="121"/>
      <c r="N46" s="121"/>
      <c r="O46" s="121"/>
      <c r="P46" s="121"/>
      <c r="Q46" s="121"/>
      <c r="R46" s="121"/>
      <c r="S46" s="132"/>
      <c r="T46" s="132"/>
      <c r="U46" s="263"/>
      <c r="V46" s="121"/>
      <c r="W46" s="121"/>
      <c r="X46" s="121"/>
      <c r="Y46" s="121"/>
      <c r="Z46" s="121"/>
      <c r="AA46" s="121"/>
      <c r="AB46" s="121"/>
      <c r="AC46" s="132"/>
      <c r="AD46" s="132"/>
      <c r="AE46" s="260"/>
      <c r="AF46" s="84"/>
    </row>
    <row r="47" spans="1:32" ht="12.75" customHeight="1">
      <c r="A47" s="87" t="s">
        <v>200</v>
      </c>
      <c r="B47" s="73">
        <v>274</v>
      </c>
      <c r="C47" s="121">
        <v>225</v>
      </c>
      <c r="D47" s="121">
        <v>231</v>
      </c>
      <c r="E47" s="121">
        <v>231</v>
      </c>
      <c r="F47" s="121">
        <v>222</v>
      </c>
      <c r="G47" s="121">
        <v>206</v>
      </c>
      <c r="H47" s="132">
        <v>204.975</v>
      </c>
      <c r="I47" s="132">
        <v>216.43220338983036</v>
      </c>
      <c r="J47" s="415">
        <v>238.04784688995207</v>
      </c>
      <c r="K47" s="416">
        <v>288.24454148471614</v>
      </c>
      <c r="L47" s="121">
        <v>293</v>
      </c>
      <c r="M47" s="121">
        <v>213</v>
      </c>
      <c r="N47" s="121">
        <v>229</v>
      </c>
      <c r="O47" s="121">
        <v>223</v>
      </c>
      <c r="P47" s="121">
        <v>217</v>
      </c>
      <c r="Q47" s="121">
        <v>179</v>
      </c>
      <c r="R47" s="132">
        <v>188.94359842075556</v>
      </c>
      <c r="S47" s="132">
        <v>198.01275362318898</v>
      </c>
      <c r="T47" s="132">
        <v>199.7879377431905</v>
      </c>
      <c r="U47" s="263">
        <v>216.2460567823343</v>
      </c>
      <c r="V47" s="121">
        <v>278</v>
      </c>
      <c r="W47" s="121">
        <v>210</v>
      </c>
      <c r="X47" s="121">
        <v>232</v>
      </c>
      <c r="Y47" s="121">
        <v>202</v>
      </c>
      <c r="Z47" s="121">
        <v>201</v>
      </c>
      <c r="AA47" s="121">
        <v>141</v>
      </c>
      <c r="AB47" s="132">
        <v>183.99315068493152</v>
      </c>
      <c r="AC47" s="132">
        <v>151.6331360946746</v>
      </c>
      <c r="AD47" s="132">
        <v>160.07558139534893</v>
      </c>
      <c r="AE47" s="260">
        <v>164.24038461538456</v>
      </c>
      <c r="AF47" s="84"/>
    </row>
    <row r="48" spans="1:32" ht="12.75" customHeight="1">
      <c r="A48" s="41" t="s">
        <v>216</v>
      </c>
      <c r="B48" s="178">
        <v>225</v>
      </c>
      <c r="C48" s="179">
        <v>231</v>
      </c>
      <c r="D48" s="179">
        <v>239</v>
      </c>
      <c r="E48" s="179">
        <v>232</v>
      </c>
      <c r="F48" s="179">
        <v>232</v>
      </c>
      <c r="G48" s="179">
        <v>210</v>
      </c>
      <c r="H48" s="179">
        <v>232</v>
      </c>
      <c r="I48" s="145">
        <v>234.52491349480943</v>
      </c>
      <c r="J48" s="415">
        <v>247.93522023399854</v>
      </c>
      <c r="K48" s="416">
        <v>269.0224995894227</v>
      </c>
      <c r="L48" s="179">
        <v>243</v>
      </c>
      <c r="M48" s="179">
        <v>193</v>
      </c>
      <c r="N48" s="179">
        <v>201</v>
      </c>
      <c r="O48" s="179">
        <v>193</v>
      </c>
      <c r="P48" s="179">
        <v>191</v>
      </c>
      <c r="Q48" s="179">
        <v>172</v>
      </c>
      <c r="R48" s="179">
        <v>174</v>
      </c>
      <c r="S48" s="179">
        <v>184</v>
      </c>
      <c r="T48" s="179">
        <v>180.00110028894582</v>
      </c>
      <c r="U48" s="311">
        <v>206.4371731558501</v>
      </c>
      <c r="V48" s="179">
        <v>224</v>
      </c>
      <c r="W48" s="179">
        <v>202</v>
      </c>
      <c r="X48" s="179">
        <v>218</v>
      </c>
      <c r="Y48" s="179">
        <v>205</v>
      </c>
      <c r="Z48" s="179">
        <v>180</v>
      </c>
      <c r="AA48" s="179">
        <v>151</v>
      </c>
      <c r="AB48" s="179">
        <v>166</v>
      </c>
      <c r="AC48" s="179">
        <v>161</v>
      </c>
      <c r="AD48" s="145">
        <v>164.08420040220332</v>
      </c>
      <c r="AE48" s="354">
        <v>171.48237522648722</v>
      </c>
      <c r="AF48" s="84"/>
    </row>
    <row r="49" spans="1:32" ht="12.75" customHeight="1">
      <c r="A49" s="41"/>
      <c r="B49" s="54"/>
      <c r="C49" s="54"/>
      <c r="D49" s="54"/>
      <c r="E49" s="54"/>
      <c r="F49" s="54"/>
      <c r="G49" s="54"/>
      <c r="H49" s="54"/>
      <c r="I49" s="147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84"/>
      <c r="AF49" s="84"/>
    </row>
    <row r="50" spans="1:32" ht="12.75">
      <c r="A50" s="83" t="s">
        <v>81</v>
      </c>
      <c r="B50" s="113" t="s">
        <v>219</v>
      </c>
      <c r="C50" s="84"/>
      <c r="D50" s="84"/>
      <c r="E50" s="84"/>
      <c r="F50" s="84"/>
      <c r="G50" s="84"/>
      <c r="H50" s="84"/>
      <c r="I50" s="84"/>
      <c r="J50" s="87"/>
      <c r="K50" s="87"/>
      <c r="L50" s="84"/>
      <c r="M50" s="84"/>
      <c r="N50" s="84"/>
      <c r="O50" s="84"/>
      <c r="P50" s="84"/>
      <c r="Q50" s="84"/>
      <c r="R50" s="84"/>
      <c r="S50" s="84"/>
      <c r="T50" s="87"/>
      <c r="U50" s="87"/>
      <c r="V50" s="84"/>
      <c r="W50" s="84"/>
      <c r="X50" s="84"/>
      <c r="Y50" s="84"/>
      <c r="Z50" s="84"/>
      <c r="AA50" s="84"/>
      <c r="AB50" s="84"/>
      <c r="AC50" s="84"/>
      <c r="AD50" s="87"/>
      <c r="AE50" s="84"/>
      <c r="AF50" s="84"/>
    </row>
    <row r="51" spans="1:32" ht="12.75">
      <c r="A51" s="83" t="s">
        <v>70</v>
      </c>
      <c r="B51" s="113" t="s">
        <v>53</v>
      </c>
      <c r="C51" s="84"/>
      <c r="D51" s="84"/>
      <c r="E51" s="84"/>
      <c r="F51" s="84"/>
      <c r="G51" s="84"/>
      <c r="H51" s="84"/>
      <c r="I51" s="84"/>
      <c r="J51" s="87"/>
      <c r="K51" s="87"/>
      <c r="L51" s="84"/>
      <c r="M51" s="84"/>
      <c r="N51" s="84"/>
      <c r="O51" s="84"/>
      <c r="P51" s="84"/>
      <c r="Q51" s="84"/>
      <c r="R51" s="84"/>
      <c r="S51" s="84"/>
      <c r="T51" s="87"/>
      <c r="U51" s="87"/>
      <c r="V51" s="84"/>
      <c r="W51" s="84"/>
      <c r="X51" s="84"/>
      <c r="Y51" s="84"/>
      <c r="Z51" s="84"/>
      <c r="AA51" s="84"/>
      <c r="AB51" s="84"/>
      <c r="AC51" s="84"/>
      <c r="AD51" s="87"/>
      <c r="AE51" s="84"/>
      <c r="AF51" s="84"/>
    </row>
    <row r="52" spans="1:32" ht="12.75">
      <c r="A52" s="83" t="s">
        <v>96</v>
      </c>
      <c r="B52" s="113" t="s">
        <v>205</v>
      </c>
      <c r="C52" s="84"/>
      <c r="D52" s="84"/>
      <c r="E52" s="84"/>
      <c r="F52" s="84"/>
      <c r="G52" s="84"/>
      <c r="H52" s="84"/>
      <c r="I52" s="84"/>
      <c r="J52" s="87"/>
      <c r="K52" s="87"/>
      <c r="L52" s="84"/>
      <c r="M52" s="84"/>
      <c r="N52" s="84"/>
      <c r="O52" s="84"/>
      <c r="P52" s="84"/>
      <c r="Q52" s="84"/>
      <c r="R52" s="84"/>
      <c r="S52" s="84"/>
      <c r="T52" s="87"/>
      <c r="U52" s="87"/>
      <c r="V52" s="84"/>
      <c r="W52" s="84"/>
      <c r="X52" s="84"/>
      <c r="Y52" s="84"/>
      <c r="Z52" s="84"/>
      <c r="AA52" s="84"/>
      <c r="AB52" s="84"/>
      <c r="AC52" s="84"/>
      <c r="AD52" s="87"/>
      <c r="AE52" s="84"/>
      <c r="AF52" s="84"/>
    </row>
    <row r="53" spans="1:32" ht="12.75">
      <c r="A53" s="83"/>
      <c r="B53" s="113" t="s">
        <v>204</v>
      </c>
      <c r="C53" s="84"/>
      <c r="D53" s="84"/>
      <c r="E53" s="84"/>
      <c r="F53" s="84"/>
      <c r="G53" s="84"/>
      <c r="H53" s="84"/>
      <c r="I53" s="84"/>
      <c r="J53" s="87"/>
      <c r="K53" s="87"/>
      <c r="L53" s="84"/>
      <c r="M53" s="84"/>
      <c r="N53" s="84"/>
      <c r="O53" s="84"/>
      <c r="P53" s="84"/>
      <c r="Q53" s="84"/>
      <c r="R53" s="84"/>
      <c r="S53" s="84"/>
      <c r="T53" s="87"/>
      <c r="U53" s="87"/>
      <c r="V53" s="84"/>
      <c r="W53" s="84"/>
      <c r="X53" s="84"/>
      <c r="Y53" s="84"/>
      <c r="Z53" s="84"/>
      <c r="AA53" s="84"/>
      <c r="AB53" s="84"/>
      <c r="AC53" s="84"/>
      <c r="AD53" s="87"/>
      <c r="AE53" s="84"/>
      <c r="AF53" s="84"/>
    </row>
    <row r="54" spans="1:32" ht="12.75">
      <c r="A54" s="83" t="s">
        <v>127</v>
      </c>
      <c r="B54" s="113" t="s">
        <v>215</v>
      </c>
      <c r="C54" s="84"/>
      <c r="D54" s="84"/>
      <c r="E54" s="84"/>
      <c r="F54" s="84"/>
      <c r="G54" s="84"/>
      <c r="H54" s="84"/>
      <c r="I54" s="84"/>
      <c r="J54" s="87"/>
      <c r="K54" s="87"/>
      <c r="L54" s="84"/>
      <c r="M54" s="84"/>
      <c r="N54" s="84"/>
      <c r="O54" s="84"/>
      <c r="P54" s="84"/>
      <c r="Q54" s="84"/>
      <c r="R54" s="84"/>
      <c r="S54" s="84"/>
      <c r="T54" s="87"/>
      <c r="U54" s="87"/>
      <c r="V54" s="84"/>
      <c r="W54" s="84"/>
      <c r="X54" s="84"/>
      <c r="Y54" s="84"/>
      <c r="Z54" s="84"/>
      <c r="AA54" s="84"/>
      <c r="AB54" s="84"/>
      <c r="AC54" s="84"/>
      <c r="AD54" s="87"/>
      <c r="AE54" s="84"/>
      <c r="AF54" s="84"/>
    </row>
    <row r="55" spans="1:32" ht="12.75">
      <c r="A55" s="83" t="s">
        <v>2</v>
      </c>
      <c r="B55" s="113"/>
      <c r="C55" s="84"/>
      <c r="D55" s="84"/>
      <c r="E55" s="84"/>
      <c r="F55" s="84"/>
      <c r="G55" s="84"/>
      <c r="H55" s="84"/>
      <c r="I55" s="84"/>
      <c r="J55" s="87"/>
      <c r="K55" s="87"/>
      <c r="L55" s="84"/>
      <c r="M55" s="84"/>
      <c r="N55" s="84"/>
      <c r="O55" s="84"/>
      <c r="P55" s="84"/>
      <c r="Q55" s="84"/>
      <c r="R55" s="84"/>
      <c r="S55" s="84"/>
      <c r="T55" s="87"/>
      <c r="U55" s="87"/>
      <c r="V55" s="84"/>
      <c r="W55" s="84"/>
      <c r="X55" s="84"/>
      <c r="Y55" s="84"/>
      <c r="Z55" s="84"/>
      <c r="AA55" s="84"/>
      <c r="AB55" s="84"/>
      <c r="AC55" s="84"/>
      <c r="AD55" s="87"/>
      <c r="AE55" s="84"/>
      <c r="AF55" s="84"/>
    </row>
    <row r="57" ht="12.75">
      <c r="E57" s="35"/>
    </row>
    <row r="58" ht="12.75">
      <c r="E58" s="35"/>
    </row>
    <row r="59" ht="12.75">
      <c r="E59" s="35"/>
    </row>
    <row r="60" ht="12.75">
      <c r="E60" s="35"/>
    </row>
    <row r="61" ht="12.75">
      <c r="E61" s="35"/>
    </row>
    <row r="62" ht="12.75">
      <c r="E62" s="35"/>
    </row>
    <row r="63" ht="12.75">
      <c r="E63" s="35"/>
    </row>
    <row r="64" ht="12.75">
      <c r="E64" s="35"/>
    </row>
    <row r="65" ht="12.75">
      <c r="E65" s="35"/>
    </row>
    <row r="66" ht="12.75">
      <c r="E66" s="35"/>
    </row>
    <row r="67" ht="12.75">
      <c r="E67" s="35"/>
    </row>
    <row r="68" ht="12.75">
      <c r="E68" s="35"/>
    </row>
    <row r="69" ht="12.75">
      <c r="E69" s="35"/>
    </row>
    <row r="70" ht="12.75">
      <c r="E70" s="35"/>
    </row>
    <row r="71" ht="12.75">
      <c r="E71" s="35"/>
    </row>
    <row r="72" ht="12.75">
      <c r="E72" s="35"/>
    </row>
    <row r="73" ht="12.75">
      <c r="E73" s="35"/>
    </row>
    <row r="74" ht="12.75">
      <c r="E74" s="35"/>
    </row>
    <row r="75" ht="12.75">
      <c r="E75" s="35"/>
    </row>
    <row r="76" ht="12.75">
      <c r="E76" s="35"/>
    </row>
    <row r="77" ht="12.75">
      <c r="E77" s="35"/>
    </row>
    <row r="78" ht="12.75">
      <c r="E78" s="35"/>
    </row>
    <row r="79" ht="12.75">
      <c r="E79" s="35"/>
    </row>
    <row r="80" ht="12.75">
      <c r="E80" s="35"/>
    </row>
    <row r="81" ht="12.75">
      <c r="E81" s="35"/>
    </row>
    <row r="82" ht="12.75">
      <c r="E82" s="35"/>
    </row>
    <row r="83" ht="12.75">
      <c r="E83" s="35"/>
    </row>
    <row r="84" ht="12.75">
      <c r="E84" s="35"/>
    </row>
    <row r="85" ht="12.75">
      <c r="E85" s="35"/>
    </row>
    <row r="86" ht="12.75">
      <c r="E86" s="35"/>
    </row>
    <row r="87" ht="12.75">
      <c r="E87" s="35"/>
    </row>
    <row r="88" ht="12.75">
      <c r="E88" s="35"/>
    </row>
    <row r="89" ht="12.75">
      <c r="E89" s="35"/>
    </row>
    <row r="90" ht="12.75">
      <c r="E90" s="35"/>
    </row>
    <row r="91" ht="12.75">
      <c r="E91" s="35"/>
    </row>
    <row r="92" ht="12.75">
      <c r="E92" s="35"/>
    </row>
    <row r="93" ht="12.75">
      <c r="E93" s="35"/>
    </row>
    <row r="94" ht="12.75">
      <c r="E94" s="35"/>
    </row>
    <row r="95" ht="12.75">
      <c r="E95" s="35"/>
    </row>
    <row r="96" ht="12.75">
      <c r="E96" s="35"/>
    </row>
    <row r="97" ht="12.75">
      <c r="E97" s="35"/>
    </row>
    <row r="98" ht="12.75">
      <c r="E98" s="35"/>
    </row>
    <row r="99" ht="12.75">
      <c r="E99" s="35"/>
    </row>
    <row r="100" ht="12.75">
      <c r="E100" s="35"/>
    </row>
    <row r="101" ht="12.75">
      <c r="E101" s="35"/>
    </row>
    <row r="102" ht="12.75">
      <c r="E102" s="35"/>
    </row>
    <row r="103" ht="12.75">
      <c r="E103" s="35"/>
    </row>
    <row r="104" ht="12.75">
      <c r="E104" s="35"/>
    </row>
    <row r="105" ht="12.75">
      <c r="E105" s="35"/>
    </row>
    <row r="106" ht="12.75">
      <c r="E106" s="35"/>
    </row>
    <row r="107" ht="12.75">
      <c r="E107" s="35"/>
    </row>
    <row r="108" ht="12.75">
      <c r="E108" s="35"/>
    </row>
    <row r="109" ht="12.75">
      <c r="E109" s="35"/>
    </row>
    <row r="110" ht="12.75">
      <c r="E110" s="35"/>
    </row>
    <row r="111" ht="12.75">
      <c r="E111" s="35"/>
    </row>
    <row r="112" ht="12.75">
      <c r="E112" s="35"/>
    </row>
    <row r="113" ht="12.75">
      <c r="E113" s="35"/>
    </row>
    <row r="114" ht="12.75">
      <c r="E114" s="35"/>
    </row>
    <row r="115" ht="12.75">
      <c r="E115" s="35"/>
    </row>
    <row r="116" ht="12.75">
      <c r="E116" s="35"/>
    </row>
    <row r="117" ht="12.75">
      <c r="E117" s="35"/>
    </row>
    <row r="118" ht="12.75">
      <c r="E118" s="35"/>
    </row>
    <row r="119" ht="12.75">
      <c r="E119" s="35"/>
    </row>
    <row r="120" ht="12.75">
      <c r="E120" s="35"/>
    </row>
    <row r="121" ht="12.75">
      <c r="E121" s="35"/>
    </row>
    <row r="122" ht="12.75">
      <c r="E122" s="35"/>
    </row>
    <row r="123" ht="12.75">
      <c r="E123" s="35"/>
    </row>
    <row r="124" ht="12.75">
      <c r="E124" s="35"/>
    </row>
    <row r="125" ht="12.75">
      <c r="E125" s="35"/>
    </row>
    <row r="126" ht="12.75">
      <c r="E126" s="35"/>
    </row>
    <row r="127" ht="12.75">
      <c r="E127" s="35"/>
    </row>
    <row r="128" ht="12.75">
      <c r="E128" s="35"/>
    </row>
    <row r="129" ht="12.75">
      <c r="E129" s="35"/>
    </row>
    <row r="130" ht="12.75">
      <c r="E130" s="35"/>
    </row>
    <row r="131" ht="12.75">
      <c r="E131" s="35"/>
    </row>
    <row r="132" ht="12.75">
      <c r="E132" s="35"/>
    </row>
    <row r="133" ht="12.75">
      <c r="E133" s="35"/>
    </row>
    <row r="134" ht="12.75">
      <c r="E134" s="35"/>
    </row>
    <row r="135" ht="12.75">
      <c r="E135" s="35"/>
    </row>
    <row r="136" ht="12.75">
      <c r="E136" s="35"/>
    </row>
    <row r="137" ht="12.75">
      <c r="E137" s="35"/>
    </row>
    <row r="138" ht="12.75">
      <c r="E138" s="35"/>
    </row>
    <row r="139" ht="12.75">
      <c r="E139" s="35"/>
    </row>
    <row r="140" ht="12.75">
      <c r="E140" s="35"/>
    </row>
    <row r="141" ht="12.75">
      <c r="E141" s="35"/>
    </row>
    <row r="142" ht="12.75">
      <c r="E142" s="35"/>
    </row>
    <row r="143" ht="12.75">
      <c r="E143" s="35"/>
    </row>
    <row r="144" ht="12.75">
      <c r="E144" s="35"/>
    </row>
    <row r="145" ht="12.75">
      <c r="E145" s="35"/>
    </row>
    <row r="146" ht="12.75">
      <c r="E146" s="35"/>
    </row>
    <row r="147" ht="12.75">
      <c r="E147" s="35"/>
    </row>
    <row r="148" ht="12.75">
      <c r="E148" s="35"/>
    </row>
    <row r="149" ht="12.75">
      <c r="E149" s="35"/>
    </row>
    <row r="150" ht="12.75">
      <c r="E150" s="35"/>
    </row>
    <row r="151" ht="12.75">
      <c r="E151" s="35"/>
    </row>
    <row r="152" ht="12.75">
      <c r="E152" s="35"/>
    </row>
    <row r="153" ht="12.75">
      <c r="E153" s="35"/>
    </row>
    <row r="154" ht="12.75">
      <c r="E154" s="35"/>
    </row>
    <row r="155" ht="12.75">
      <c r="E155" s="35"/>
    </row>
    <row r="156" ht="12.75">
      <c r="E156" s="35"/>
    </row>
    <row r="157" ht="12.75">
      <c r="E157" s="35"/>
    </row>
    <row r="158" ht="12.75">
      <c r="E158" s="35"/>
    </row>
    <row r="159" ht="12.75">
      <c r="E159" s="35"/>
    </row>
    <row r="160" ht="12.75">
      <c r="E160" s="35"/>
    </row>
    <row r="161" ht="12.75">
      <c r="E161" s="35"/>
    </row>
    <row r="162" ht="12.75">
      <c r="E162" s="35"/>
    </row>
    <row r="163" ht="12.75">
      <c r="E163" s="35"/>
    </row>
    <row r="164" ht="12.75">
      <c r="E164" s="35"/>
    </row>
    <row r="165" ht="12.75">
      <c r="E165" s="35"/>
    </row>
    <row r="166" ht="12.75">
      <c r="E166" s="35"/>
    </row>
    <row r="167" ht="12.75">
      <c r="E167" s="35"/>
    </row>
    <row r="168" ht="12.75">
      <c r="E168" s="35"/>
    </row>
    <row r="169" ht="12.75">
      <c r="E169" s="35"/>
    </row>
    <row r="170" ht="12.75">
      <c r="E170" s="35"/>
    </row>
    <row r="171" ht="12.75">
      <c r="E171" s="35"/>
    </row>
    <row r="172" ht="12.75">
      <c r="E172" s="35"/>
    </row>
    <row r="173" ht="12.75">
      <c r="E173" s="35"/>
    </row>
    <row r="174" ht="12.75">
      <c r="E174" s="35"/>
    </row>
    <row r="175" ht="12.75">
      <c r="E175" s="35"/>
    </row>
    <row r="176" ht="12.75">
      <c r="E176" s="35"/>
    </row>
    <row r="177" ht="12.75">
      <c r="E177" s="35"/>
    </row>
    <row r="178" ht="12.75">
      <c r="E178" s="35"/>
    </row>
    <row r="179" ht="12.75">
      <c r="E179" s="35"/>
    </row>
    <row r="180" ht="12.75">
      <c r="E180" s="35"/>
    </row>
    <row r="181" ht="12.75">
      <c r="E181" s="35"/>
    </row>
    <row r="182" ht="12.75">
      <c r="E182" s="35"/>
    </row>
    <row r="183" ht="12.75">
      <c r="E183" s="35"/>
    </row>
    <row r="184" ht="12.75">
      <c r="E184" s="35"/>
    </row>
    <row r="185" ht="12.75">
      <c r="E185" s="35"/>
    </row>
    <row r="186" ht="12.75">
      <c r="E186" s="35"/>
    </row>
    <row r="187" ht="12.75">
      <c r="E187" s="35"/>
    </row>
    <row r="188" ht="12.75">
      <c r="E188" s="35"/>
    </row>
    <row r="189" ht="12.75">
      <c r="E189" s="35"/>
    </row>
    <row r="190" ht="12.75">
      <c r="E190" s="35"/>
    </row>
    <row r="191" ht="12.75">
      <c r="E191" s="35"/>
    </row>
    <row r="192" ht="12.75">
      <c r="E192" s="35"/>
    </row>
    <row r="193" ht="12.75">
      <c r="E193" s="35"/>
    </row>
    <row r="194" ht="12.75">
      <c r="E194" s="35"/>
    </row>
    <row r="195" ht="12.75">
      <c r="E195" s="35"/>
    </row>
    <row r="196" ht="12.75">
      <c r="E196" s="35"/>
    </row>
    <row r="197" ht="12.75">
      <c r="E197" s="35"/>
    </row>
    <row r="198" ht="12.75">
      <c r="E198" s="35"/>
    </row>
    <row r="199" ht="12.75">
      <c r="E199" s="35"/>
    </row>
    <row r="200" ht="12.75">
      <c r="E200" s="35"/>
    </row>
    <row r="201" ht="12.75">
      <c r="E201" s="35"/>
    </row>
    <row r="202" ht="12.75">
      <c r="E202" s="35"/>
    </row>
    <row r="203" ht="12.75">
      <c r="E203" s="35"/>
    </row>
    <row r="204" ht="12.75">
      <c r="E204" s="35"/>
    </row>
    <row r="205" ht="12.75">
      <c r="E205" s="35"/>
    </row>
    <row r="206" ht="12.75">
      <c r="E206" s="35"/>
    </row>
    <row r="207" ht="12.75">
      <c r="E207" s="35"/>
    </row>
    <row r="208" ht="12.75">
      <c r="E208" s="35"/>
    </row>
    <row r="209" ht="12.75">
      <c r="E209" s="35"/>
    </row>
    <row r="210" ht="12.75">
      <c r="E210" s="35"/>
    </row>
    <row r="211" ht="12.75">
      <c r="E211" s="35"/>
    </row>
    <row r="212" ht="12.75">
      <c r="E212" s="35"/>
    </row>
    <row r="213" ht="12.75">
      <c r="E213" s="35"/>
    </row>
    <row r="214" ht="12.75">
      <c r="E214" s="35"/>
    </row>
    <row r="215" ht="12.75">
      <c r="E215" s="35"/>
    </row>
    <row r="216" ht="12.75">
      <c r="E216" s="35"/>
    </row>
    <row r="217" ht="12.75">
      <c r="E217" s="35"/>
    </row>
    <row r="218" ht="12.75">
      <c r="E218" s="35"/>
    </row>
    <row r="219" ht="12.75">
      <c r="E219" s="35"/>
    </row>
    <row r="220" ht="12.75">
      <c r="E220" s="35"/>
    </row>
    <row r="221" ht="12.75">
      <c r="E221" s="35"/>
    </row>
    <row r="222" ht="12.75">
      <c r="E222" s="35"/>
    </row>
    <row r="223" ht="12.75">
      <c r="E223" s="35"/>
    </row>
    <row r="224" ht="12.75">
      <c r="E224" s="35"/>
    </row>
    <row r="225" ht="12.75">
      <c r="E225" s="35"/>
    </row>
    <row r="226" ht="12.75">
      <c r="E226" s="35"/>
    </row>
    <row r="227" ht="12.75">
      <c r="E227" s="35"/>
    </row>
    <row r="228" ht="12.75">
      <c r="E228" s="35"/>
    </row>
    <row r="229" ht="12.75">
      <c r="E229" s="35"/>
    </row>
    <row r="230" ht="12.75">
      <c r="E230" s="35"/>
    </row>
    <row r="231" ht="12.75">
      <c r="E231" s="35"/>
    </row>
    <row r="232" ht="12.75">
      <c r="E232" s="35"/>
    </row>
    <row r="233" ht="12.75">
      <c r="E233" s="35"/>
    </row>
    <row r="234" ht="12.75">
      <c r="E234" s="35"/>
    </row>
    <row r="235" ht="12.75">
      <c r="E235" s="35"/>
    </row>
    <row r="236" ht="12.75">
      <c r="E236" s="35"/>
    </row>
    <row r="237" ht="12.75">
      <c r="E237" s="35"/>
    </row>
    <row r="238" ht="12.75">
      <c r="E238" s="35"/>
    </row>
    <row r="239" ht="12.75">
      <c r="E239" s="35"/>
    </row>
    <row r="240" ht="12.75">
      <c r="E240" s="35"/>
    </row>
    <row r="241" ht="12.75">
      <c r="E241" s="35"/>
    </row>
    <row r="242" ht="12.75">
      <c r="E242" s="35"/>
    </row>
    <row r="243" ht="12.75">
      <c r="E243" s="35"/>
    </row>
    <row r="244" ht="12.75">
      <c r="E244" s="35"/>
    </row>
    <row r="245" ht="12.75">
      <c r="E245" s="35"/>
    </row>
    <row r="246" ht="12.75">
      <c r="E246" s="35"/>
    </row>
    <row r="247" ht="12.75">
      <c r="E247" s="35"/>
    </row>
    <row r="248" ht="12.75">
      <c r="E248" s="35"/>
    </row>
    <row r="249" ht="12.75">
      <c r="E249" s="35"/>
    </row>
    <row r="250" ht="12.75">
      <c r="E250" s="35"/>
    </row>
    <row r="251" ht="12.75">
      <c r="E251" s="35"/>
    </row>
    <row r="252" ht="12.75">
      <c r="E252" s="35"/>
    </row>
    <row r="253" ht="12.75">
      <c r="E253" s="35"/>
    </row>
    <row r="254" ht="12.75">
      <c r="E254" s="35"/>
    </row>
    <row r="255" ht="12.75">
      <c r="E255" s="35"/>
    </row>
    <row r="256" ht="12.75">
      <c r="E256" s="35"/>
    </row>
    <row r="257" ht="12.75">
      <c r="E257" s="35"/>
    </row>
    <row r="258" ht="12.75">
      <c r="E258" s="35"/>
    </row>
    <row r="259" ht="12.75">
      <c r="E259" s="35"/>
    </row>
    <row r="260" ht="12.75">
      <c r="E260" s="35"/>
    </row>
    <row r="261" ht="12.75">
      <c r="E261" s="35"/>
    </row>
    <row r="262" ht="12.75">
      <c r="E262" s="35"/>
    </row>
    <row r="263" ht="12.75">
      <c r="E263" s="35"/>
    </row>
    <row r="264" ht="12.75">
      <c r="E264" s="35"/>
    </row>
    <row r="265" ht="12.75">
      <c r="E265" s="35"/>
    </row>
    <row r="266" ht="12.75">
      <c r="E266" s="35"/>
    </row>
    <row r="267" ht="12.75">
      <c r="E267" s="35"/>
    </row>
    <row r="268" ht="12.75">
      <c r="E268" s="35"/>
    </row>
    <row r="269" ht="12.75">
      <c r="E269" s="35"/>
    </row>
    <row r="270" ht="12.75">
      <c r="E270" s="35"/>
    </row>
    <row r="271" ht="12.75">
      <c r="E271" s="35"/>
    </row>
    <row r="272" ht="12.75">
      <c r="E272" s="35"/>
    </row>
    <row r="273" ht="12.75">
      <c r="E273" s="35"/>
    </row>
    <row r="274" ht="12.75">
      <c r="E274" s="35"/>
    </row>
    <row r="275" ht="12.75">
      <c r="E275" s="35"/>
    </row>
    <row r="276" ht="12.75">
      <c r="E276" s="35"/>
    </row>
    <row r="277" ht="12.75">
      <c r="E277" s="35"/>
    </row>
    <row r="278" ht="12.75">
      <c r="E278" s="35"/>
    </row>
    <row r="279" ht="12.75">
      <c r="E279" s="35"/>
    </row>
    <row r="280" ht="12.75">
      <c r="E280" s="35"/>
    </row>
    <row r="281" ht="12.75">
      <c r="E281" s="35"/>
    </row>
    <row r="282" ht="12.75">
      <c r="E282" s="35"/>
    </row>
    <row r="283" ht="12.75">
      <c r="E283" s="35"/>
    </row>
    <row r="284" ht="12.75">
      <c r="E284" s="35"/>
    </row>
    <row r="285" ht="12.75">
      <c r="E285" s="35"/>
    </row>
    <row r="286" ht="12.75">
      <c r="E286" s="35"/>
    </row>
    <row r="287" ht="12.75">
      <c r="E287" s="35"/>
    </row>
    <row r="288" ht="12.75">
      <c r="E288" s="35"/>
    </row>
    <row r="289" ht="12.75">
      <c r="E289" s="35"/>
    </row>
    <row r="290" ht="12.75">
      <c r="E290" s="35"/>
    </row>
    <row r="291" ht="12.75">
      <c r="E291" s="35"/>
    </row>
    <row r="292" ht="12.75">
      <c r="E292" s="35"/>
    </row>
    <row r="293" ht="12.75">
      <c r="E293" s="35"/>
    </row>
    <row r="294" ht="12.75">
      <c r="E294" s="35"/>
    </row>
    <row r="295" ht="12.75">
      <c r="E295" s="35"/>
    </row>
    <row r="296" ht="12.75">
      <c r="E296" s="35"/>
    </row>
    <row r="297" ht="12.75">
      <c r="E297" s="35"/>
    </row>
    <row r="298" ht="12.75">
      <c r="E298" s="35"/>
    </row>
    <row r="299" ht="12.75">
      <c r="E299" s="35"/>
    </row>
    <row r="300" ht="12.75">
      <c r="E300" s="35"/>
    </row>
    <row r="301" ht="12.75">
      <c r="E301" s="35"/>
    </row>
    <row r="302" ht="12.75">
      <c r="E302" s="35"/>
    </row>
    <row r="303" ht="12.75">
      <c r="E303" s="35"/>
    </row>
    <row r="304" ht="12.75">
      <c r="E304" s="35"/>
    </row>
    <row r="305" ht="12.75">
      <c r="E305" s="35"/>
    </row>
    <row r="306" ht="12.75">
      <c r="E306" s="35"/>
    </row>
    <row r="307" ht="12.75">
      <c r="E307" s="35"/>
    </row>
    <row r="308" ht="12.75">
      <c r="E308" s="35"/>
    </row>
    <row r="309" ht="12.75">
      <c r="E309" s="35"/>
    </row>
    <row r="310" ht="12.75">
      <c r="E310" s="35"/>
    </row>
    <row r="311" ht="12.75">
      <c r="E311" s="35"/>
    </row>
    <row r="312" ht="12.75">
      <c r="E312" s="35"/>
    </row>
    <row r="313" ht="12.75">
      <c r="E313" s="35"/>
    </row>
    <row r="314" ht="12.75">
      <c r="E314" s="35"/>
    </row>
    <row r="315" ht="12.75">
      <c r="E315" s="35"/>
    </row>
    <row r="316" ht="12.75">
      <c r="E316" s="35"/>
    </row>
    <row r="317" ht="12.75">
      <c r="E317" s="35"/>
    </row>
    <row r="318" ht="12.75">
      <c r="E318" s="35"/>
    </row>
    <row r="319" ht="12.75">
      <c r="E319" s="35"/>
    </row>
    <row r="320" ht="12.75">
      <c r="E320" s="35"/>
    </row>
    <row r="321" ht="12.75">
      <c r="E321" s="35"/>
    </row>
    <row r="322" ht="12.75">
      <c r="E322" s="35"/>
    </row>
    <row r="323" ht="12.75">
      <c r="E323" s="35"/>
    </row>
    <row r="324" ht="12.75">
      <c r="E324" s="35"/>
    </row>
    <row r="325" ht="12.75">
      <c r="E325" s="35"/>
    </row>
    <row r="326" ht="12.75">
      <c r="E326" s="35"/>
    </row>
    <row r="327" ht="12.75">
      <c r="E327" s="35"/>
    </row>
    <row r="328" ht="12.75">
      <c r="E328" s="35"/>
    </row>
    <row r="329" ht="12.75">
      <c r="E329" s="35"/>
    </row>
    <row r="330" ht="12.75">
      <c r="E330" s="35"/>
    </row>
    <row r="331" ht="12.75">
      <c r="E331" s="35"/>
    </row>
    <row r="332" ht="12.75">
      <c r="E332" s="35"/>
    </row>
    <row r="333" ht="12.75">
      <c r="E333" s="35"/>
    </row>
    <row r="334" ht="12.75">
      <c r="E334" s="35"/>
    </row>
    <row r="335" ht="12.75">
      <c r="E335" s="35"/>
    </row>
    <row r="336" ht="12.75">
      <c r="E336" s="35"/>
    </row>
    <row r="337" ht="12.75">
      <c r="E337" s="35"/>
    </row>
    <row r="338" ht="12.75">
      <c r="E338" s="35"/>
    </row>
    <row r="339" ht="12.75">
      <c r="E339" s="35"/>
    </row>
    <row r="340" ht="12.75">
      <c r="E340" s="35"/>
    </row>
    <row r="341" ht="12.75">
      <c r="E341" s="35"/>
    </row>
    <row r="342" ht="12.75">
      <c r="E342" s="35"/>
    </row>
    <row r="343" ht="12.75">
      <c r="E343" s="35"/>
    </row>
    <row r="344" ht="12.75">
      <c r="E344" s="35"/>
    </row>
    <row r="345" ht="12.75">
      <c r="E345" s="35"/>
    </row>
    <row r="346" ht="12.75">
      <c r="E346" s="35"/>
    </row>
    <row r="347" ht="12.75">
      <c r="E347" s="35"/>
    </row>
    <row r="348" ht="12.75">
      <c r="E348" s="35"/>
    </row>
    <row r="349" ht="12.75">
      <c r="E349" s="35"/>
    </row>
    <row r="350" ht="12.75">
      <c r="E350" s="35"/>
    </row>
    <row r="351" ht="12.75">
      <c r="E351" s="35"/>
    </row>
    <row r="352" ht="12.75">
      <c r="E352" s="35"/>
    </row>
    <row r="353" ht="12.75">
      <c r="E353" s="35"/>
    </row>
    <row r="354" ht="12.75">
      <c r="E354" s="35"/>
    </row>
  </sheetData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A1:CD57"/>
  <sheetViews>
    <sheetView zoomScale="75" zoomScaleNormal="75" workbookViewId="0" topLeftCell="A19">
      <selection activeCell="R52" sqref="R52"/>
    </sheetView>
  </sheetViews>
  <sheetFormatPr defaultColWidth="9.140625" defaultRowHeight="12.75"/>
  <cols>
    <col min="1" max="1" width="50.00390625" style="19" bestFit="1" customWidth="1"/>
    <col min="2" max="19" width="7.28125" style="19" customWidth="1"/>
    <col min="20" max="20" width="3.28125" style="19" customWidth="1"/>
    <col min="21" max="16384" width="9.140625" style="19" customWidth="1"/>
  </cols>
  <sheetData>
    <row r="1" spans="1:20" ht="12.75">
      <c r="A1" s="41" t="s">
        <v>295</v>
      </c>
      <c r="B1" s="89" t="s">
        <v>68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4"/>
      <c r="O1" s="84"/>
      <c r="P1" s="89"/>
      <c r="Q1" s="84"/>
      <c r="R1" s="84"/>
      <c r="S1" s="84"/>
      <c r="T1" s="84"/>
    </row>
    <row r="2" spans="1:20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84"/>
      <c r="R2" s="84"/>
      <c r="S2" s="90"/>
      <c r="T2" s="84"/>
    </row>
    <row r="3" spans="1:20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70">
        <v>2002</v>
      </c>
      <c r="J3" s="70">
        <v>2003</v>
      </c>
      <c r="K3" s="70">
        <v>2004</v>
      </c>
      <c r="L3" s="70">
        <v>2005</v>
      </c>
      <c r="M3" s="70">
        <v>2006</v>
      </c>
      <c r="N3" s="70">
        <v>2007</v>
      </c>
      <c r="O3" s="70">
        <v>2008</v>
      </c>
      <c r="P3" s="69">
        <v>1995</v>
      </c>
      <c r="Q3" s="69">
        <v>2006</v>
      </c>
      <c r="R3" s="69">
        <v>2007</v>
      </c>
      <c r="S3" s="75">
        <v>2008</v>
      </c>
      <c r="T3" s="84"/>
    </row>
    <row r="4" spans="1:20" s="33" customFormat="1" ht="12.75">
      <c r="A4" s="41"/>
      <c r="B4" s="91" t="s">
        <v>17</v>
      </c>
      <c r="C4" s="40"/>
      <c r="D4" s="40"/>
      <c r="E4" s="40"/>
      <c r="F4" s="40"/>
      <c r="G4" s="187"/>
      <c r="H4" s="40"/>
      <c r="I4" s="40"/>
      <c r="J4" s="40"/>
      <c r="K4" s="40"/>
      <c r="L4" s="40"/>
      <c r="M4" s="40"/>
      <c r="N4" s="40"/>
      <c r="O4" s="69"/>
      <c r="P4" s="40" t="s">
        <v>10</v>
      </c>
      <c r="Q4" s="90"/>
      <c r="R4" s="90"/>
      <c r="S4" s="92"/>
      <c r="T4" s="97"/>
    </row>
    <row r="5" spans="1:82" s="33" customFormat="1" ht="12.75">
      <c r="A5" s="188" t="s">
        <v>18</v>
      </c>
      <c r="B5" s="72">
        <v>66864</v>
      </c>
      <c r="C5" s="52">
        <v>66787</v>
      </c>
      <c r="D5" s="52">
        <v>63660</v>
      </c>
      <c r="E5" s="52">
        <v>64359</v>
      </c>
      <c r="F5" s="52">
        <v>70792</v>
      </c>
      <c r="G5" s="52">
        <v>70492</v>
      </c>
      <c r="H5" s="52">
        <v>71566</v>
      </c>
      <c r="I5" s="52">
        <v>74846</v>
      </c>
      <c r="J5" s="52">
        <v>84003</v>
      </c>
      <c r="K5" s="52">
        <v>83786</v>
      </c>
      <c r="L5" s="52">
        <v>82746</v>
      </c>
      <c r="M5" s="52">
        <v>83270</v>
      </c>
      <c r="N5" s="52">
        <f>SUM(N7,N18,N26,N34)</f>
        <v>81115</v>
      </c>
      <c r="O5" s="52">
        <f>SUM(O7,O18,O26,O34)</f>
        <v>83250</v>
      </c>
      <c r="P5" s="189">
        <v>65.35431531619588</v>
      </c>
      <c r="Q5" s="189">
        <v>61.96837209302326</v>
      </c>
      <c r="R5" s="189">
        <v>63.58021304446656</v>
      </c>
      <c r="S5" s="190">
        <v>65.35101146880814</v>
      </c>
      <c r="T5" s="84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</row>
    <row r="6" spans="1:82" s="33" customFormat="1" ht="12.75">
      <c r="A6" s="117"/>
      <c r="B6" s="73"/>
      <c r="C6" s="54"/>
      <c r="D6" s="54"/>
      <c r="E6" s="54"/>
      <c r="F6" s="54"/>
      <c r="G6" s="54"/>
      <c r="H6" s="52"/>
      <c r="I6" s="52"/>
      <c r="J6" s="52"/>
      <c r="K6" s="52"/>
      <c r="L6" s="54"/>
      <c r="M6" s="52"/>
      <c r="N6" s="191"/>
      <c r="O6" s="383"/>
      <c r="P6" s="189"/>
      <c r="Q6" s="192"/>
      <c r="R6" s="193"/>
      <c r="S6" s="190"/>
      <c r="T6" s="84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</row>
    <row r="7" spans="1:20" ht="12.75">
      <c r="A7" s="122" t="s">
        <v>19</v>
      </c>
      <c r="B7" s="72">
        <v>13651</v>
      </c>
      <c r="C7" s="52">
        <v>14415</v>
      </c>
      <c r="D7" s="52">
        <v>15017</v>
      </c>
      <c r="E7" s="52">
        <v>15616</v>
      </c>
      <c r="F7" s="52">
        <v>17772</v>
      </c>
      <c r="G7" s="52">
        <v>18188</v>
      </c>
      <c r="H7" s="52">
        <v>19177</v>
      </c>
      <c r="I7" s="52">
        <v>20706</v>
      </c>
      <c r="J7" s="52">
        <v>24065</v>
      </c>
      <c r="K7" s="52">
        <v>25618</v>
      </c>
      <c r="L7" s="52">
        <v>26079</v>
      </c>
      <c r="M7" s="52">
        <v>26856</v>
      </c>
      <c r="N7" s="118">
        <v>26996</v>
      </c>
      <c r="O7" s="95">
        <v>27999</v>
      </c>
      <c r="P7" s="189">
        <v>13.342781741765222</v>
      </c>
      <c r="Q7" s="192">
        <v>19.98586046511628</v>
      </c>
      <c r="R7" s="192">
        <v>21.160222293637666</v>
      </c>
      <c r="S7" s="190">
        <v>21.979134776158066</v>
      </c>
      <c r="T7" s="84"/>
    </row>
    <row r="8" spans="1:20" ht="12.75">
      <c r="A8" s="123" t="s">
        <v>20</v>
      </c>
      <c r="B8" s="73">
        <v>408</v>
      </c>
      <c r="C8" s="54">
        <v>400</v>
      </c>
      <c r="D8" s="54">
        <v>405</v>
      </c>
      <c r="E8" s="54">
        <v>392</v>
      </c>
      <c r="F8" s="54">
        <v>409</v>
      </c>
      <c r="G8" s="54">
        <v>375</v>
      </c>
      <c r="H8" s="52">
        <v>386</v>
      </c>
      <c r="I8" s="52">
        <v>438</v>
      </c>
      <c r="J8" s="52">
        <v>396</v>
      </c>
      <c r="K8" s="54">
        <v>433</v>
      </c>
      <c r="L8" s="52">
        <v>409</v>
      </c>
      <c r="M8" s="52">
        <v>356</v>
      </c>
      <c r="N8" s="118">
        <v>311</v>
      </c>
      <c r="O8" s="95">
        <v>257</v>
      </c>
      <c r="P8" s="189">
        <v>0.39878799726321956</v>
      </c>
      <c r="Q8" s="192">
        <v>0.2649302325581395</v>
      </c>
      <c r="R8" s="192">
        <v>0.24377052649730757</v>
      </c>
      <c r="S8" s="190">
        <v>0.20174426363343775</v>
      </c>
      <c r="T8" s="84"/>
    </row>
    <row r="9" spans="1:20" ht="12.75">
      <c r="A9" s="123" t="s">
        <v>21</v>
      </c>
      <c r="B9" s="73">
        <v>200</v>
      </c>
      <c r="C9" s="54">
        <v>267</v>
      </c>
      <c r="D9" s="54">
        <v>296</v>
      </c>
      <c r="E9" s="54">
        <v>292</v>
      </c>
      <c r="F9" s="54">
        <v>340</v>
      </c>
      <c r="G9" s="54">
        <v>388</v>
      </c>
      <c r="H9" s="52">
        <v>390</v>
      </c>
      <c r="I9" s="52">
        <v>453</v>
      </c>
      <c r="J9" s="52">
        <v>463</v>
      </c>
      <c r="K9" s="54">
        <v>435</v>
      </c>
      <c r="L9" s="52">
        <v>454</v>
      </c>
      <c r="M9" s="52">
        <v>492</v>
      </c>
      <c r="N9" s="118">
        <v>421</v>
      </c>
      <c r="O9" s="95">
        <v>374</v>
      </c>
      <c r="P9" s="189">
        <v>0.1954843123839312</v>
      </c>
      <c r="Q9" s="192">
        <v>0.3661395348837209</v>
      </c>
      <c r="R9" s="192">
        <v>0.3299916130397636</v>
      </c>
      <c r="S9" s="190">
        <v>0.29358892840041134</v>
      </c>
      <c r="T9" s="84"/>
    </row>
    <row r="10" spans="1:20" ht="12.75">
      <c r="A10" s="123" t="s">
        <v>22</v>
      </c>
      <c r="B10" s="73">
        <v>681</v>
      </c>
      <c r="C10" s="54">
        <v>776</v>
      </c>
      <c r="D10" s="54">
        <v>803</v>
      </c>
      <c r="E10" s="54">
        <v>728</v>
      </c>
      <c r="F10" s="54">
        <v>754</v>
      </c>
      <c r="G10" s="54">
        <v>746</v>
      </c>
      <c r="H10" s="52">
        <v>754</v>
      </c>
      <c r="I10" s="52">
        <v>725</v>
      </c>
      <c r="J10" s="52">
        <v>718</v>
      </c>
      <c r="K10" s="54">
        <v>727</v>
      </c>
      <c r="L10" s="52">
        <v>674</v>
      </c>
      <c r="M10" s="52">
        <v>638</v>
      </c>
      <c r="N10" s="118">
        <v>711</v>
      </c>
      <c r="O10" s="95">
        <v>659</v>
      </c>
      <c r="P10" s="189">
        <v>0.6656240836672856</v>
      </c>
      <c r="Q10" s="192">
        <v>0.4747906976744186</v>
      </c>
      <c r="R10" s="192">
        <v>0.5573017502880568</v>
      </c>
      <c r="S10" s="190">
        <v>0.5173131118071419</v>
      </c>
      <c r="T10" s="84"/>
    </row>
    <row r="11" spans="1:20" ht="12.75">
      <c r="A11" s="123" t="s">
        <v>23</v>
      </c>
      <c r="B11" s="72">
        <v>1482</v>
      </c>
      <c r="C11" s="52">
        <v>1599</v>
      </c>
      <c r="D11" s="52">
        <v>1736</v>
      </c>
      <c r="E11" s="52">
        <v>2091</v>
      </c>
      <c r="F11" s="52">
        <v>2616</v>
      </c>
      <c r="G11" s="52">
        <v>2789</v>
      </c>
      <c r="H11" s="52">
        <v>3180</v>
      </c>
      <c r="I11" s="52">
        <v>3715</v>
      </c>
      <c r="J11" s="52">
        <v>4845</v>
      </c>
      <c r="K11" s="52">
        <v>5625</v>
      </c>
      <c r="L11" s="52">
        <v>5871</v>
      </c>
      <c r="M11" s="52">
        <v>5851</v>
      </c>
      <c r="N11" s="118">
        <v>5809</v>
      </c>
      <c r="O11" s="95">
        <v>5982</v>
      </c>
      <c r="P11" s="189">
        <v>1.4485387547649302</v>
      </c>
      <c r="Q11" s="192">
        <v>4.354232558139535</v>
      </c>
      <c r="R11" s="192">
        <v>4.553257197501156</v>
      </c>
      <c r="S11" s="190">
        <v>4.695852860137061</v>
      </c>
      <c r="T11" s="84"/>
    </row>
    <row r="12" spans="1:20" ht="12.75">
      <c r="A12" s="123" t="s">
        <v>60</v>
      </c>
      <c r="B12" s="72">
        <v>1060</v>
      </c>
      <c r="C12" s="52">
        <v>1148</v>
      </c>
      <c r="D12" s="52">
        <v>1150</v>
      </c>
      <c r="E12" s="52">
        <v>1199</v>
      </c>
      <c r="F12" s="52">
        <v>1205</v>
      </c>
      <c r="G12" s="52">
        <v>1326</v>
      </c>
      <c r="H12" s="52">
        <v>1435</v>
      </c>
      <c r="I12" s="52">
        <v>1467</v>
      </c>
      <c r="J12" s="52">
        <v>1674</v>
      </c>
      <c r="K12" s="52">
        <v>1570</v>
      </c>
      <c r="L12" s="52">
        <v>1522</v>
      </c>
      <c r="M12" s="52">
        <v>1273</v>
      </c>
      <c r="N12" s="118">
        <v>1082</v>
      </c>
      <c r="O12" s="95">
        <v>1218</v>
      </c>
      <c r="P12" s="189">
        <v>1.0360668556348354</v>
      </c>
      <c r="Q12" s="192">
        <v>0.9473488372093023</v>
      </c>
      <c r="R12" s="192">
        <v>0.8481019603539768</v>
      </c>
      <c r="S12" s="190">
        <v>0.9561265101382379</v>
      </c>
      <c r="T12" s="84"/>
    </row>
    <row r="13" spans="1:20" ht="12.75">
      <c r="A13" s="123" t="s">
        <v>25</v>
      </c>
      <c r="B13" s="72">
        <v>5873</v>
      </c>
      <c r="C13" s="52">
        <v>6172</v>
      </c>
      <c r="D13" s="52">
        <v>6561</v>
      </c>
      <c r="E13" s="52">
        <v>6948</v>
      </c>
      <c r="F13" s="52">
        <v>8187</v>
      </c>
      <c r="G13" s="52">
        <v>8399</v>
      </c>
      <c r="H13" s="52">
        <v>8890</v>
      </c>
      <c r="I13" s="52">
        <v>9451</v>
      </c>
      <c r="J13" s="52">
        <v>11507</v>
      </c>
      <c r="K13" s="52">
        <v>12402</v>
      </c>
      <c r="L13" s="52">
        <v>13124</v>
      </c>
      <c r="M13" s="52">
        <v>14691</v>
      </c>
      <c r="N13" s="118">
        <v>15138</v>
      </c>
      <c r="O13" s="95">
        <v>16304</v>
      </c>
      <c r="P13" s="189">
        <v>5.740396833154139</v>
      </c>
      <c r="Q13" s="192">
        <v>10.932837209302324</v>
      </c>
      <c r="R13" s="192">
        <v>11.865589164360905</v>
      </c>
      <c r="S13" s="190">
        <v>12.79859328513451</v>
      </c>
      <c r="T13" s="84"/>
    </row>
    <row r="14" spans="1:20" ht="12.75">
      <c r="A14" s="123" t="s">
        <v>26</v>
      </c>
      <c r="B14" s="73">
        <v>25</v>
      </c>
      <c r="C14" s="54">
        <v>28</v>
      </c>
      <c r="D14" s="54">
        <v>17</v>
      </c>
      <c r="E14" s="54">
        <v>24</v>
      </c>
      <c r="F14" s="54">
        <v>25</v>
      </c>
      <c r="G14" s="54">
        <v>23</v>
      </c>
      <c r="H14" s="52">
        <v>24</v>
      </c>
      <c r="I14" s="52">
        <v>25</v>
      </c>
      <c r="J14" s="52">
        <v>23</v>
      </c>
      <c r="K14" s="54">
        <v>26</v>
      </c>
      <c r="L14" s="52">
        <v>32</v>
      </c>
      <c r="M14" s="52">
        <v>33</v>
      </c>
      <c r="N14" s="118">
        <v>41</v>
      </c>
      <c r="O14" s="95">
        <v>27</v>
      </c>
      <c r="P14" s="189">
        <v>0.0244355390479914</v>
      </c>
      <c r="Q14" s="192">
        <v>0.02455813953488372</v>
      </c>
      <c r="R14" s="192">
        <v>0.0321369504385518</v>
      </c>
      <c r="S14" s="190">
        <v>0.02119492263853237</v>
      </c>
      <c r="T14" s="84"/>
    </row>
    <row r="15" spans="1:20" ht="12.75">
      <c r="A15" s="123" t="s">
        <v>27</v>
      </c>
      <c r="B15" s="72">
        <v>3559</v>
      </c>
      <c r="C15" s="52">
        <v>3671</v>
      </c>
      <c r="D15" s="52">
        <v>3676</v>
      </c>
      <c r="E15" s="52">
        <v>3578</v>
      </c>
      <c r="F15" s="52">
        <v>3828</v>
      </c>
      <c r="G15" s="52">
        <v>3788</v>
      </c>
      <c r="H15" s="52">
        <v>3779</v>
      </c>
      <c r="I15" s="52">
        <v>4101</v>
      </c>
      <c r="J15" s="52">
        <v>4054</v>
      </c>
      <c r="K15" s="52">
        <v>4029</v>
      </c>
      <c r="L15" s="52">
        <v>3647</v>
      </c>
      <c r="M15" s="52">
        <v>3211</v>
      </c>
      <c r="N15" s="118">
        <v>3211</v>
      </c>
      <c r="O15" s="95">
        <v>2915</v>
      </c>
      <c r="P15" s="189">
        <v>3.4786433388720552</v>
      </c>
      <c r="Q15" s="192">
        <v>2.3895813953488374</v>
      </c>
      <c r="R15" s="192">
        <v>2.5168718989802397</v>
      </c>
      <c r="S15" s="190">
        <v>2.2882666478267355</v>
      </c>
      <c r="T15" s="84"/>
    </row>
    <row r="16" spans="1:20" ht="12.75">
      <c r="A16" s="123" t="s">
        <v>28</v>
      </c>
      <c r="B16" s="73">
        <v>363</v>
      </c>
      <c r="C16" s="54">
        <v>354</v>
      </c>
      <c r="D16" s="54">
        <v>373</v>
      </c>
      <c r="E16" s="54">
        <v>364</v>
      </c>
      <c r="F16" s="54">
        <v>408</v>
      </c>
      <c r="G16" s="54">
        <v>354</v>
      </c>
      <c r="H16" s="52">
        <v>339</v>
      </c>
      <c r="I16" s="52">
        <v>331</v>
      </c>
      <c r="J16" s="52">
        <v>385</v>
      </c>
      <c r="K16" s="54">
        <v>371</v>
      </c>
      <c r="L16" s="52">
        <v>346</v>
      </c>
      <c r="M16" s="52">
        <v>311</v>
      </c>
      <c r="N16" s="118">
        <v>272</v>
      </c>
      <c r="O16" s="95">
        <v>263</v>
      </c>
      <c r="P16" s="189">
        <v>0.3548040269768351</v>
      </c>
      <c r="Q16" s="192">
        <v>0.23144186046511628</v>
      </c>
      <c r="R16" s="192">
        <v>0.2132012321777095</v>
      </c>
      <c r="S16" s="190">
        <v>0.2064542464420005</v>
      </c>
      <c r="T16" s="84"/>
    </row>
    <row r="17" spans="1:20" ht="12.75">
      <c r="A17" s="122"/>
      <c r="B17" s="73"/>
      <c r="C17" s="54"/>
      <c r="D17" s="54"/>
      <c r="E17" s="54"/>
      <c r="F17" s="54"/>
      <c r="G17" s="54"/>
      <c r="H17" s="52"/>
      <c r="I17" s="52"/>
      <c r="J17" s="52"/>
      <c r="K17" s="52"/>
      <c r="L17" s="52"/>
      <c r="M17" s="52"/>
      <c r="N17" s="191"/>
      <c r="O17" s="95"/>
      <c r="P17" s="189"/>
      <c r="Q17" s="192"/>
      <c r="R17" s="193"/>
      <c r="S17" s="190"/>
      <c r="T17" s="84"/>
    </row>
    <row r="18" spans="1:20" ht="12.75">
      <c r="A18" s="122" t="s">
        <v>29</v>
      </c>
      <c r="B18" s="72">
        <v>43531</v>
      </c>
      <c r="C18" s="52">
        <v>41980</v>
      </c>
      <c r="D18" s="52">
        <v>37665</v>
      </c>
      <c r="E18" s="52">
        <v>36971</v>
      </c>
      <c r="F18" s="52">
        <v>39316</v>
      </c>
      <c r="G18" s="52">
        <v>37775</v>
      </c>
      <c r="H18" s="52">
        <v>37464</v>
      </c>
      <c r="I18" s="52">
        <v>38684</v>
      </c>
      <c r="J18" s="52">
        <v>41891</v>
      </c>
      <c r="K18" s="52">
        <v>39089</v>
      </c>
      <c r="L18" s="52">
        <v>36601</v>
      </c>
      <c r="M18" s="52">
        <v>36310</v>
      </c>
      <c r="N18" s="118">
        <v>33788</v>
      </c>
      <c r="O18" s="95">
        <v>33700</v>
      </c>
      <c r="P18" s="189">
        <v>42.54813801192454</v>
      </c>
      <c r="Q18" s="192">
        <v>27.021395348837206</v>
      </c>
      <c r="R18" s="192">
        <v>26.483982473604588</v>
      </c>
      <c r="S18" s="190">
        <v>26.454403441427438</v>
      </c>
      <c r="T18" s="84"/>
    </row>
    <row r="19" spans="1:20" ht="12.75">
      <c r="A19" s="123" t="s">
        <v>30</v>
      </c>
      <c r="B19" s="72">
        <v>9979</v>
      </c>
      <c r="C19" s="52">
        <v>8094</v>
      </c>
      <c r="D19" s="52">
        <v>7087</v>
      </c>
      <c r="E19" s="52">
        <v>6002</v>
      </c>
      <c r="F19" s="52">
        <v>6477</v>
      </c>
      <c r="G19" s="52">
        <v>5421</v>
      </c>
      <c r="H19" s="52">
        <v>5265</v>
      </c>
      <c r="I19" s="52">
        <v>5085</v>
      </c>
      <c r="J19" s="52">
        <v>5007</v>
      </c>
      <c r="K19" s="52">
        <v>3897</v>
      </c>
      <c r="L19" s="52">
        <v>3848</v>
      </c>
      <c r="M19" s="52">
        <v>4196</v>
      </c>
      <c r="N19" s="118">
        <v>4304</v>
      </c>
      <c r="O19" s="95">
        <v>3924</v>
      </c>
      <c r="P19" s="189">
        <v>9.753689766396247</v>
      </c>
      <c r="Q19" s="192">
        <v>3.1226046511627907</v>
      </c>
      <c r="R19" s="192">
        <v>3.373595967988462</v>
      </c>
      <c r="S19" s="190">
        <v>3.080328756800038</v>
      </c>
      <c r="T19" s="84"/>
    </row>
    <row r="20" spans="1:20" ht="12.75">
      <c r="A20" s="123" t="s">
        <v>31</v>
      </c>
      <c r="B20" s="72">
        <v>10485</v>
      </c>
      <c r="C20" s="52">
        <v>11438</v>
      </c>
      <c r="D20" s="52">
        <v>11363</v>
      </c>
      <c r="E20" s="52">
        <v>12086</v>
      </c>
      <c r="F20" s="52">
        <v>13038</v>
      </c>
      <c r="G20" s="52">
        <v>13400</v>
      </c>
      <c r="H20" s="52">
        <v>12924</v>
      </c>
      <c r="I20" s="52">
        <v>13785</v>
      </c>
      <c r="J20" s="52">
        <v>14775</v>
      </c>
      <c r="K20" s="52">
        <v>13655</v>
      </c>
      <c r="L20" s="52">
        <v>12505</v>
      </c>
      <c r="M20" s="52">
        <v>11538</v>
      </c>
      <c r="N20" s="118">
        <v>10315</v>
      </c>
      <c r="O20" s="95">
        <v>10579</v>
      </c>
      <c r="P20" s="189">
        <v>10.248265076727593</v>
      </c>
      <c r="Q20" s="192">
        <v>8.586418604651163</v>
      </c>
      <c r="R20" s="192">
        <v>8.085186433503946</v>
      </c>
      <c r="S20" s="190">
        <v>8.304484688630886</v>
      </c>
      <c r="T20" s="84"/>
    </row>
    <row r="21" spans="1:20" ht="12.75">
      <c r="A21" s="123" t="s">
        <v>32</v>
      </c>
      <c r="B21" s="72">
        <v>18279</v>
      </c>
      <c r="C21" s="52">
        <v>17392</v>
      </c>
      <c r="D21" s="52">
        <v>14733</v>
      </c>
      <c r="E21" s="52">
        <v>14408</v>
      </c>
      <c r="F21" s="52">
        <v>14727</v>
      </c>
      <c r="G21" s="52">
        <v>13782</v>
      </c>
      <c r="H21" s="52">
        <v>13725</v>
      </c>
      <c r="I21" s="52">
        <v>14454</v>
      </c>
      <c r="J21" s="52">
        <v>15862</v>
      </c>
      <c r="K21" s="52">
        <v>15331</v>
      </c>
      <c r="L21" s="52">
        <v>14147</v>
      </c>
      <c r="M21" s="52">
        <v>14363</v>
      </c>
      <c r="N21" s="118">
        <v>13006</v>
      </c>
      <c r="O21" s="95">
        <v>12875</v>
      </c>
      <c r="P21" s="189">
        <v>17.86628873032939</v>
      </c>
      <c r="Q21" s="192">
        <v>10.688744186046511</v>
      </c>
      <c r="R21" s="192">
        <v>10.194467741556213</v>
      </c>
      <c r="S21" s="190">
        <v>10.106838110040899</v>
      </c>
      <c r="T21" s="84"/>
    </row>
    <row r="22" spans="1:20" ht="12.75">
      <c r="A22" s="123" t="s">
        <v>33</v>
      </c>
      <c r="B22" s="72">
        <v>981</v>
      </c>
      <c r="C22" s="52">
        <v>1107</v>
      </c>
      <c r="D22" s="52">
        <v>981</v>
      </c>
      <c r="E22" s="52">
        <v>1017</v>
      </c>
      <c r="F22" s="52">
        <v>1160</v>
      </c>
      <c r="G22" s="52">
        <v>1347</v>
      </c>
      <c r="H22" s="52">
        <v>1528</v>
      </c>
      <c r="I22" s="52">
        <v>1361</v>
      </c>
      <c r="J22" s="52">
        <v>1652</v>
      </c>
      <c r="K22" s="52">
        <v>1574</v>
      </c>
      <c r="L22" s="52">
        <v>1555</v>
      </c>
      <c r="M22" s="52">
        <v>1530</v>
      </c>
      <c r="N22" s="118">
        <v>1630</v>
      </c>
      <c r="O22" s="95">
        <v>1698</v>
      </c>
      <c r="P22" s="189">
        <v>0.9588505522431824</v>
      </c>
      <c r="Q22" s="192">
        <v>1.1386046511627907</v>
      </c>
      <c r="R22" s="192">
        <v>1.2776397369473032</v>
      </c>
      <c r="S22" s="190">
        <v>1.3329251348232578</v>
      </c>
      <c r="T22" s="84"/>
    </row>
    <row r="23" spans="1:20" ht="12.75">
      <c r="A23" s="123" t="s">
        <v>34</v>
      </c>
      <c r="B23" s="73">
        <v>675</v>
      </c>
      <c r="C23" s="54">
        <v>744</v>
      </c>
      <c r="D23" s="54">
        <v>704</v>
      </c>
      <c r="E23" s="54">
        <v>662</v>
      </c>
      <c r="F23" s="54">
        <v>835</v>
      </c>
      <c r="G23" s="54">
        <v>806</v>
      </c>
      <c r="H23" s="52">
        <v>876</v>
      </c>
      <c r="I23" s="52">
        <v>857</v>
      </c>
      <c r="J23" s="52">
        <v>961</v>
      </c>
      <c r="K23" s="52">
        <v>1053</v>
      </c>
      <c r="L23" s="52">
        <v>1017</v>
      </c>
      <c r="M23" s="52">
        <v>1167</v>
      </c>
      <c r="N23" s="118">
        <v>1232</v>
      </c>
      <c r="O23" s="95">
        <v>1305</v>
      </c>
      <c r="P23" s="189">
        <v>0.6597595542957677</v>
      </c>
      <c r="Q23" s="192">
        <v>0.8684651162790697</v>
      </c>
      <c r="R23" s="192">
        <v>0.9656761692755077</v>
      </c>
      <c r="S23" s="190">
        <v>1.024421260862398</v>
      </c>
      <c r="T23" s="84"/>
    </row>
    <row r="24" spans="1:20" ht="12.75">
      <c r="A24" s="123" t="s">
        <v>35</v>
      </c>
      <c r="B24" s="72">
        <v>3132</v>
      </c>
      <c r="C24" s="52">
        <v>3205</v>
      </c>
      <c r="D24" s="52">
        <v>2797</v>
      </c>
      <c r="E24" s="52">
        <v>2796</v>
      </c>
      <c r="F24" s="52">
        <v>3079</v>
      </c>
      <c r="G24" s="52">
        <v>3019</v>
      </c>
      <c r="H24" s="52">
        <v>3146</v>
      </c>
      <c r="I24" s="52">
        <v>3142</v>
      </c>
      <c r="J24" s="52">
        <v>3634</v>
      </c>
      <c r="K24" s="52">
        <v>3579</v>
      </c>
      <c r="L24" s="52">
        <v>3529</v>
      </c>
      <c r="M24" s="52">
        <v>3516</v>
      </c>
      <c r="N24" s="118">
        <v>3301</v>
      </c>
      <c r="O24" s="95">
        <v>3319</v>
      </c>
      <c r="P24" s="189">
        <v>3.061284331932362</v>
      </c>
      <c r="Q24" s="192">
        <v>2.6165581395348836</v>
      </c>
      <c r="R24" s="192">
        <v>2.587416424333158</v>
      </c>
      <c r="S24" s="190">
        <v>2.605405490269961</v>
      </c>
      <c r="T24" s="84"/>
    </row>
    <row r="25" spans="1:20" ht="12.75">
      <c r="A25" s="122"/>
      <c r="B25" s="73"/>
      <c r="C25" s="54"/>
      <c r="D25" s="54"/>
      <c r="E25" s="54"/>
      <c r="F25" s="54"/>
      <c r="G25" s="54"/>
      <c r="H25" s="52"/>
      <c r="I25" s="52"/>
      <c r="J25" s="52"/>
      <c r="K25" s="52"/>
      <c r="L25" s="54"/>
      <c r="M25" s="52"/>
      <c r="N25" s="118"/>
      <c r="O25" s="95"/>
      <c r="P25" s="189"/>
      <c r="Q25" s="192"/>
      <c r="R25" s="193"/>
      <c r="S25" s="190"/>
      <c r="T25" s="84"/>
    </row>
    <row r="26" spans="1:20" ht="12.75">
      <c r="A26" s="122" t="s">
        <v>212</v>
      </c>
      <c r="B26" s="72">
        <v>8991</v>
      </c>
      <c r="C26" s="52">
        <v>9458</v>
      </c>
      <c r="D26" s="52">
        <v>10036</v>
      </c>
      <c r="E26" s="52">
        <v>10601</v>
      </c>
      <c r="F26" s="52">
        <v>12145</v>
      </c>
      <c r="G26" s="52">
        <v>12396</v>
      </c>
      <c r="H26" s="52">
        <v>12746</v>
      </c>
      <c r="I26" s="52">
        <v>13114</v>
      </c>
      <c r="J26" s="52">
        <v>14826</v>
      </c>
      <c r="K26" s="52">
        <v>15579</v>
      </c>
      <c r="L26" s="52">
        <v>16324</v>
      </c>
      <c r="M26" s="52">
        <v>16502</v>
      </c>
      <c r="N26" s="118">
        <v>16588</v>
      </c>
      <c r="O26" s="95">
        <v>17349</v>
      </c>
      <c r="P26" s="189">
        <v>8.787997263219626</v>
      </c>
      <c r="Q26" s="192">
        <v>12.280558139534884</v>
      </c>
      <c r="R26" s="192">
        <v>13.00213985060237</v>
      </c>
      <c r="S26" s="190">
        <v>13.618915290959189</v>
      </c>
      <c r="T26" s="84"/>
    </row>
    <row r="27" spans="1:20" ht="12.75">
      <c r="A27" s="123" t="s">
        <v>36</v>
      </c>
      <c r="B27" s="72">
        <v>3366</v>
      </c>
      <c r="C27" s="52">
        <v>3591</v>
      </c>
      <c r="D27" s="52">
        <v>3920</v>
      </c>
      <c r="E27" s="52">
        <v>4227</v>
      </c>
      <c r="F27" s="52">
        <v>4648</v>
      </c>
      <c r="G27" s="52">
        <v>4668</v>
      </c>
      <c r="H27" s="52">
        <v>4805</v>
      </c>
      <c r="I27" s="52">
        <v>4958</v>
      </c>
      <c r="J27" s="52">
        <v>5733</v>
      </c>
      <c r="K27" s="52">
        <v>6114</v>
      </c>
      <c r="L27" s="52">
        <v>6803</v>
      </c>
      <c r="M27" s="52">
        <v>7072</v>
      </c>
      <c r="N27" s="118">
        <v>7118</v>
      </c>
      <c r="O27" s="95">
        <v>7536</v>
      </c>
      <c r="P27" s="189">
        <v>3.2900009774215615</v>
      </c>
      <c r="Q27" s="192">
        <v>5.262883720930232</v>
      </c>
      <c r="R27" s="192">
        <v>5.579288127356383</v>
      </c>
      <c r="S27" s="190">
        <v>5.915738407554812</v>
      </c>
      <c r="T27" s="84"/>
    </row>
    <row r="28" spans="1:20" ht="12.75">
      <c r="A28" s="123" t="s">
        <v>37</v>
      </c>
      <c r="B28" s="73">
        <v>73</v>
      </c>
      <c r="C28" s="54">
        <v>51</v>
      </c>
      <c r="D28" s="54">
        <v>64</v>
      </c>
      <c r="E28" s="54">
        <v>35</v>
      </c>
      <c r="F28" s="54">
        <v>47</v>
      </c>
      <c r="G28" s="54">
        <v>43</v>
      </c>
      <c r="H28" s="52">
        <v>38</v>
      </c>
      <c r="I28" s="52">
        <v>41</v>
      </c>
      <c r="J28" s="52">
        <v>60</v>
      </c>
      <c r="K28" s="54">
        <v>48</v>
      </c>
      <c r="L28" s="52">
        <v>64</v>
      </c>
      <c r="M28" s="52">
        <v>67</v>
      </c>
      <c r="N28" s="118">
        <v>45</v>
      </c>
      <c r="O28" s="95">
        <v>56</v>
      </c>
      <c r="P28" s="189">
        <v>0.07135177402013489</v>
      </c>
      <c r="Q28" s="192">
        <v>0.04986046511627907</v>
      </c>
      <c r="R28" s="192">
        <v>0.0352722626764593</v>
      </c>
      <c r="S28" s="190">
        <v>0.04395983954658565</v>
      </c>
      <c r="T28" s="84"/>
    </row>
    <row r="29" spans="1:20" ht="12.75">
      <c r="A29" s="123" t="s">
        <v>61</v>
      </c>
      <c r="B29" s="73">
        <v>640</v>
      </c>
      <c r="C29" s="54">
        <v>604</v>
      </c>
      <c r="D29" s="54">
        <v>685</v>
      </c>
      <c r="E29" s="54">
        <v>657</v>
      </c>
      <c r="F29" s="54">
        <v>714</v>
      </c>
      <c r="G29" s="54">
        <v>723</v>
      </c>
      <c r="H29" s="52">
        <v>731</v>
      </c>
      <c r="I29" s="52">
        <v>783</v>
      </c>
      <c r="J29" s="52">
        <v>807</v>
      </c>
      <c r="K29" s="54">
        <v>810</v>
      </c>
      <c r="L29" s="52">
        <v>812</v>
      </c>
      <c r="M29" s="52">
        <v>872</v>
      </c>
      <c r="N29" s="118">
        <v>785</v>
      </c>
      <c r="O29" s="95">
        <v>780</v>
      </c>
      <c r="P29" s="189">
        <v>0.6255497996285798</v>
      </c>
      <c r="Q29" s="192">
        <v>0.6489302325581395</v>
      </c>
      <c r="R29" s="192">
        <v>0.6153050266893455</v>
      </c>
      <c r="S29" s="190">
        <v>0.6122977651131573</v>
      </c>
      <c r="T29" s="84"/>
    </row>
    <row r="30" spans="1:20" ht="12.75">
      <c r="A30" s="123" t="s">
        <v>39</v>
      </c>
      <c r="B30" s="72">
        <v>1306</v>
      </c>
      <c r="C30" s="52">
        <v>1394</v>
      </c>
      <c r="D30" s="52">
        <v>1364</v>
      </c>
      <c r="E30" s="52">
        <v>1624</v>
      </c>
      <c r="F30" s="52">
        <v>2106</v>
      </c>
      <c r="G30" s="52">
        <v>2484</v>
      </c>
      <c r="H30" s="52">
        <v>2643</v>
      </c>
      <c r="I30" s="52">
        <v>2745</v>
      </c>
      <c r="J30" s="52">
        <v>3345</v>
      </c>
      <c r="K30" s="52">
        <v>3519</v>
      </c>
      <c r="L30" s="52">
        <v>3654</v>
      </c>
      <c r="M30" s="52">
        <v>3410</v>
      </c>
      <c r="N30" s="118">
        <v>3397</v>
      </c>
      <c r="O30" s="95">
        <v>3615</v>
      </c>
      <c r="P30" s="189">
        <v>1.2765125598670708</v>
      </c>
      <c r="Q30" s="192">
        <v>2.537674418604651</v>
      </c>
      <c r="R30" s="192">
        <v>2.662663918042938</v>
      </c>
      <c r="S30" s="190">
        <v>2.837764642159056</v>
      </c>
      <c r="T30" s="84"/>
    </row>
    <row r="31" spans="1:20" ht="12.75">
      <c r="A31" s="123" t="s">
        <v>40</v>
      </c>
      <c r="B31" s="73">
        <v>98</v>
      </c>
      <c r="C31" s="54">
        <v>113</v>
      </c>
      <c r="D31" s="54">
        <v>117</v>
      </c>
      <c r="E31" s="54">
        <v>134</v>
      </c>
      <c r="F31" s="54">
        <v>165</v>
      </c>
      <c r="G31" s="54">
        <v>172</v>
      </c>
      <c r="H31" s="52">
        <v>211</v>
      </c>
      <c r="I31" s="52">
        <v>224</v>
      </c>
      <c r="J31" s="52">
        <v>191</v>
      </c>
      <c r="K31" s="54">
        <v>230</v>
      </c>
      <c r="L31" s="52">
        <v>224</v>
      </c>
      <c r="M31" s="52">
        <v>244</v>
      </c>
      <c r="N31" s="118">
        <v>277</v>
      </c>
      <c r="O31" s="95">
        <v>240</v>
      </c>
      <c r="P31" s="189">
        <v>0.09578731306812628</v>
      </c>
      <c r="Q31" s="192">
        <v>0.18158139534883722</v>
      </c>
      <c r="R31" s="192">
        <v>0.21712037247509386</v>
      </c>
      <c r="S31" s="190">
        <v>0.18839931234250995</v>
      </c>
      <c r="T31" s="84"/>
    </row>
    <row r="32" spans="1:20" ht="12.75">
      <c r="A32" s="123" t="s">
        <v>41</v>
      </c>
      <c r="B32" s="72">
        <v>3508</v>
      </c>
      <c r="C32" s="52">
        <v>3705</v>
      </c>
      <c r="D32" s="52">
        <v>3886</v>
      </c>
      <c r="E32" s="52">
        <v>3924</v>
      </c>
      <c r="F32" s="52">
        <v>4465</v>
      </c>
      <c r="G32" s="52">
        <v>4306</v>
      </c>
      <c r="H32" s="52">
        <v>4318</v>
      </c>
      <c r="I32" s="52">
        <v>4363</v>
      </c>
      <c r="J32" s="52">
        <v>4690</v>
      </c>
      <c r="K32" s="52">
        <v>4858</v>
      </c>
      <c r="L32" s="52">
        <v>4767</v>
      </c>
      <c r="M32" s="52">
        <v>4837</v>
      </c>
      <c r="N32" s="118">
        <v>4966</v>
      </c>
      <c r="O32" s="95">
        <v>5122</v>
      </c>
      <c r="P32" s="189">
        <v>3.428794839214153</v>
      </c>
      <c r="Q32" s="192">
        <v>3.5996279069767443</v>
      </c>
      <c r="R32" s="192">
        <v>3.892490143362152</v>
      </c>
      <c r="S32" s="190">
        <v>4.0207553242430665</v>
      </c>
      <c r="T32" s="84"/>
    </row>
    <row r="33" spans="1:20" ht="12.75">
      <c r="A33" s="122"/>
      <c r="B33" s="73"/>
      <c r="C33" s="54"/>
      <c r="D33" s="54"/>
      <c r="E33" s="54"/>
      <c r="F33" s="54"/>
      <c r="G33" s="54"/>
      <c r="H33" s="52"/>
      <c r="I33" s="52"/>
      <c r="J33" s="52"/>
      <c r="K33" s="52"/>
      <c r="L33" s="52"/>
      <c r="M33" s="52"/>
      <c r="N33" s="191"/>
      <c r="O33" s="383"/>
      <c r="P33" s="189"/>
      <c r="Q33" s="192"/>
      <c r="R33" s="193"/>
      <c r="S33" s="190"/>
      <c r="T33" s="84"/>
    </row>
    <row r="34" spans="1:20" ht="12.75">
      <c r="A34" s="122" t="s">
        <v>42</v>
      </c>
      <c r="B34" s="73">
        <v>691</v>
      </c>
      <c r="C34" s="54">
        <v>934</v>
      </c>
      <c r="D34" s="54">
        <v>942</v>
      </c>
      <c r="E34" s="52">
        <v>1171</v>
      </c>
      <c r="F34" s="52">
        <v>1559</v>
      </c>
      <c r="G34" s="52">
        <v>2133</v>
      </c>
      <c r="H34" s="52">
        <v>2179</v>
      </c>
      <c r="I34" s="52">
        <v>2342</v>
      </c>
      <c r="J34" s="52">
        <v>3221</v>
      </c>
      <c r="K34" s="52">
        <v>3500</v>
      </c>
      <c r="L34" s="52">
        <v>3742</v>
      </c>
      <c r="M34" s="52">
        <v>3602</v>
      </c>
      <c r="N34" s="118">
        <v>3743</v>
      </c>
      <c r="O34" s="95">
        <v>4202</v>
      </c>
      <c r="P34" s="189">
        <v>0.6753982992864823</v>
      </c>
      <c r="Q34" s="192">
        <v>2.680558139534884</v>
      </c>
      <c r="R34" s="192">
        <v>2.9338684266219364</v>
      </c>
      <c r="S34" s="190">
        <v>3.298557960263445</v>
      </c>
      <c r="T34" s="84"/>
    </row>
    <row r="35" spans="1:20" ht="12.75">
      <c r="A35" s="87"/>
      <c r="B35" s="73"/>
      <c r="C35" s="54"/>
      <c r="D35" s="54"/>
      <c r="E35" s="54"/>
      <c r="F35" s="54"/>
      <c r="G35" s="54"/>
      <c r="H35" s="52"/>
      <c r="I35" s="52"/>
      <c r="J35" s="52"/>
      <c r="K35" s="52"/>
      <c r="L35" s="52"/>
      <c r="M35" s="52"/>
      <c r="N35" s="191"/>
      <c r="O35" s="383"/>
      <c r="P35" s="189"/>
      <c r="Q35" s="192"/>
      <c r="R35" s="193"/>
      <c r="S35" s="190"/>
      <c r="T35" s="84"/>
    </row>
    <row r="36" spans="1:20" ht="12.75">
      <c r="A36" s="87" t="s">
        <v>43</v>
      </c>
      <c r="B36" s="72">
        <v>20070</v>
      </c>
      <c r="C36" s="52">
        <v>21393</v>
      </c>
      <c r="D36" s="52">
        <v>24422</v>
      </c>
      <c r="E36" s="52">
        <v>23345</v>
      </c>
      <c r="F36" s="52">
        <v>23601</v>
      </c>
      <c r="G36" s="52">
        <v>24964</v>
      </c>
      <c r="H36" s="52">
        <v>24012</v>
      </c>
      <c r="I36" s="52">
        <v>23482</v>
      </c>
      <c r="J36" s="52">
        <v>29036</v>
      </c>
      <c r="K36" s="52">
        <v>28425</v>
      </c>
      <c r="L36" s="52">
        <v>28623</v>
      </c>
      <c r="M36" s="52">
        <v>29961</v>
      </c>
      <c r="N36" s="118">
        <v>28074</v>
      </c>
      <c r="O36" s="95">
        <v>26021</v>
      </c>
      <c r="P36" s="189">
        <v>19.616850747727497</v>
      </c>
      <c r="Q36" s="192">
        <v>22.296558139534884</v>
      </c>
      <c r="R36" s="192">
        <v>22.005188941753737</v>
      </c>
      <c r="S36" s="190">
        <v>20.42641044360188</v>
      </c>
      <c r="T36" s="84"/>
    </row>
    <row r="37" spans="1:20" ht="12.75">
      <c r="A37" s="122" t="s">
        <v>44</v>
      </c>
      <c r="B37" s="72">
        <v>15229</v>
      </c>
      <c r="C37" s="52">
        <v>16995</v>
      </c>
      <c r="D37" s="52">
        <v>19479</v>
      </c>
      <c r="E37" s="52">
        <v>18345</v>
      </c>
      <c r="F37" s="52">
        <v>17917</v>
      </c>
      <c r="G37" s="52">
        <v>19151</v>
      </c>
      <c r="H37" s="52">
        <v>18813</v>
      </c>
      <c r="I37" s="52">
        <v>18607</v>
      </c>
      <c r="J37" s="52">
        <v>22604</v>
      </c>
      <c r="K37" s="52">
        <v>22034</v>
      </c>
      <c r="L37" s="52">
        <v>22319</v>
      </c>
      <c r="M37" s="52">
        <v>23537</v>
      </c>
      <c r="N37" s="118">
        <v>22213</v>
      </c>
      <c r="O37" s="95">
        <v>19352</v>
      </c>
      <c r="P37" s="189">
        <v>14.885152966474442</v>
      </c>
      <c r="Q37" s="192">
        <v>17.515906976744187</v>
      </c>
      <c r="R37" s="192">
        <v>17.411172685159784</v>
      </c>
      <c r="S37" s="190">
        <v>15.191264551884387</v>
      </c>
      <c r="T37" s="84"/>
    </row>
    <row r="38" spans="1:20" ht="12.75">
      <c r="A38" s="122" t="s">
        <v>45</v>
      </c>
      <c r="B38" s="72">
        <v>1713</v>
      </c>
      <c r="C38" s="52">
        <v>1658</v>
      </c>
      <c r="D38" s="52">
        <v>1889</v>
      </c>
      <c r="E38" s="52">
        <v>2002</v>
      </c>
      <c r="F38" s="52">
        <v>2339</v>
      </c>
      <c r="G38" s="52">
        <v>2214</v>
      </c>
      <c r="H38" s="52">
        <v>2005</v>
      </c>
      <c r="I38" s="52">
        <v>1653</v>
      </c>
      <c r="J38" s="52">
        <v>2097</v>
      </c>
      <c r="K38" s="52">
        <v>2023</v>
      </c>
      <c r="L38" s="52">
        <v>1906</v>
      </c>
      <c r="M38" s="52">
        <v>2062</v>
      </c>
      <c r="N38" s="118">
        <v>1843</v>
      </c>
      <c r="O38" s="95">
        <v>2159</v>
      </c>
      <c r="P38" s="189">
        <v>1.6743231355683705</v>
      </c>
      <c r="Q38" s="192">
        <v>1.5345116279069768</v>
      </c>
      <c r="R38" s="192">
        <v>1.4445951136158772</v>
      </c>
      <c r="S38" s="190">
        <v>1.694808813947829</v>
      </c>
      <c r="T38" s="84"/>
    </row>
    <row r="39" spans="1:20" ht="12.75">
      <c r="A39" s="122" t="s">
        <v>46</v>
      </c>
      <c r="B39" s="72">
        <v>3128</v>
      </c>
      <c r="C39" s="52">
        <v>2740</v>
      </c>
      <c r="D39" s="52">
        <v>3054</v>
      </c>
      <c r="E39" s="52">
        <v>2998</v>
      </c>
      <c r="F39" s="52">
        <v>3345</v>
      </c>
      <c r="G39" s="52">
        <v>3599</v>
      </c>
      <c r="H39" s="52">
        <v>3194</v>
      </c>
      <c r="I39" s="52">
        <v>3222</v>
      </c>
      <c r="J39" s="52">
        <v>4335</v>
      </c>
      <c r="K39" s="52">
        <v>4368</v>
      </c>
      <c r="L39" s="52">
        <v>4398</v>
      </c>
      <c r="M39" s="52">
        <v>4362</v>
      </c>
      <c r="N39" s="118">
        <v>4018</v>
      </c>
      <c r="O39" s="95">
        <v>4510</v>
      </c>
      <c r="P39" s="189">
        <v>3.0573746456846838</v>
      </c>
      <c r="Q39" s="192">
        <v>3.2461395348837208</v>
      </c>
      <c r="R39" s="192">
        <v>3.149421142978076</v>
      </c>
      <c r="S39" s="190">
        <v>3.540337077769666</v>
      </c>
      <c r="T39" s="84"/>
    </row>
    <row r="40" spans="1:20" ht="12.75">
      <c r="A40" s="87"/>
      <c r="B40" s="73"/>
      <c r="C40" s="54"/>
      <c r="D40" s="54"/>
      <c r="E40" s="54"/>
      <c r="F40" s="54"/>
      <c r="G40" s="54"/>
      <c r="H40" s="52"/>
      <c r="I40" s="52"/>
      <c r="J40" s="52"/>
      <c r="K40" s="52"/>
      <c r="L40" s="52"/>
      <c r="M40" s="52"/>
      <c r="N40" s="191"/>
      <c r="O40" s="95"/>
      <c r="P40" s="189"/>
      <c r="Q40" s="192"/>
      <c r="R40" s="193"/>
      <c r="S40" s="190"/>
      <c r="T40" s="84"/>
    </row>
    <row r="41" spans="1:20" ht="12.75">
      <c r="A41" s="87" t="s">
        <v>47</v>
      </c>
      <c r="B41" s="72">
        <v>6270</v>
      </c>
      <c r="C41" s="52">
        <v>6370</v>
      </c>
      <c r="D41" s="52">
        <v>6883</v>
      </c>
      <c r="E41" s="52">
        <v>5803</v>
      </c>
      <c r="F41" s="52">
        <v>5337</v>
      </c>
      <c r="G41" s="52">
        <v>4988</v>
      </c>
      <c r="H41" s="52">
        <v>3941</v>
      </c>
      <c r="I41" s="52">
        <v>4358</v>
      </c>
      <c r="J41" s="52">
        <v>5646</v>
      </c>
      <c r="K41" s="52">
        <v>5911</v>
      </c>
      <c r="L41" s="52">
        <v>6858</v>
      </c>
      <c r="M41" s="52">
        <v>7012</v>
      </c>
      <c r="N41" s="118">
        <v>5540</v>
      </c>
      <c r="O41" s="95">
        <v>5743</v>
      </c>
      <c r="P41" s="189">
        <v>6.128433193236242</v>
      </c>
      <c r="Q41" s="192">
        <v>5.218232558139535</v>
      </c>
      <c r="R41" s="192">
        <v>4.342407449501877</v>
      </c>
      <c r="S41" s="190">
        <v>4.508238544929311</v>
      </c>
      <c r="T41" s="84"/>
    </row>
    <row r="42" spans="1:20" ht="12.75">
      <c r="A42" s="87"/>
      <c r="B42" s="73"/>
      <c r="C42" s="54"/>
      <c r="D42" s="54"/>
      <c r="E42" s="54"/>
      <c r="F42" s="54"/>
      <c r="G42" s="54"/>
      <c r="H42" s="52"/>
      <c r="I42" s="52"/>
      <c r="J42" s="52"/>
      <c r="K42" s="52"/>
      <c r="L42" s="52"/>
      <c r="M42" s="52"/>
      <c r="N42" s="191"/>
      <c r="O42" s="383"/>
      <c r="P42" s="189"/>
      <c r="Q42" s="192"/>
      <c r="R42" s="193"/>
      <c r="S42" s="190"/>
      <c r="T42" s="84"/>
    </row>
    <row r="43" spans="1:20" ht="12.75">
      <c r="A43" s="87" t="s">
        <v>48</v>
      </c>
      <c r="B43" s="72">
        <v>4825</v>
      </c>
      <c r="C43" s="52">
        <v>5389</v>
      </c>
      <c r="D43" s="52">
        <v>6457</v>
      </c>
      <c r="E43" s="52">
        <v>7046</v>
      </c>
      <c r="F43" s="52">
        <v>7248</v>
      </c>
      <c r="G43" s="52">
        <v>6678</v>
      </c>
      <c r="H43" s="52">
        <v>7369</v>
      </c>
      <c r="I43" s="52">
        <v>8978</v>
      </c>
      <c r="J43" s="52">
        <v>10288</v>
      </c>
      <c r="K43" s="52">
        <v>9266</v>
      </c>
      <c r="L43" s="52">
        <v>8845</v>
      </c>
      <c r="M43" s="52">
        <v>9492</v>
      </c>
      <c r="N43" s="118">
        <v>8506</v>
      </c>
      <c r="O43" s="95">
        <v>8496</v>
      </c>
      <c r="P43" s="189">
        <v>4.71605903626234</v>
      </c>
      <c r="Q43" s="192">
        <v>7.063813953488372</v>
      </c>
      <c r="R43" s="192">
        <v>6.667241473910283</v>
      </c>
      <c r="S43" s="190">
        <v>6.669335656924852</v>
      </c>
      <c r="T43" s="84"/>
    </row>
    <row r="44" spans="1:20" ht="12.75">
      <c r="A44" s="122" t="s">
        <v>49</v>
      </c>
      <c r="B44" s="72">
        <v>4091</v>
      </c>
      <c r="C44" s="52">
        <v>4464</v>
      </c>
      <c r="D44" s="52">
        <v>4756</v>
      </c>
      <c r="E44" s="52">
        <v>4817</v>
      </c>
      <c r="F44" s="52">
        <v>4670</v>
      </c>
      <c r="G44" s="52">
        <v>4639</v>
      </c>
      <c r="H44" s="52">
        <v>5296</v>
      </c>
      <c r="I44" s="52">
        <v>6684</v>
      </c>
      <c r="J44" s="52">
        <v>7597</v>
      </c>
      <c r="K44" s="52">
        <v>6394</v>
      </c>
      <c r="L44" s="52">
        <v>5707</v>
      </c>
      <c r="M44" s="52">
        <v>6119</v>
      </c>
      <c r="N44" s="118">
        <v>5549</v>
      </c>
      <c r="O44" s="95">
        <v>5415</v>
      </c>
      <c r="P44" s="189">
        <v>3.998631609813313</v>
      </c>
      <c r="Q44" s="192">
        <v>4.5536744186046505</v>
      </c>
      <c r="R44" s="192">
        <v>4.349461902037169</v>
      </c>
      <c r="S44" s="190">
        <v>4.2507594847278805</v>
      </c>
      <c r="T44" s="84"/>
    </row>
    <row r="45" spans="1:20" ht="12.75">
      <c r="A45" s="122" t="s">
        <v>50</v>
      </c>
      <c r="B45" s="73">
        <v>734</v>
      </c>
      <c r="C45" s="54">
        <v>925</v>
      </c>
      <c r="D45" s="52">
        <v>1701</v>
      </c>
      <c r="E45" s="52">
        <v>2229</v>
      </c>
      <c r="F45" s="52">
        <v>2578</v>
      </c>
      <c r="G45" s="52">
        <v>2039</v>
      </c>
      <c r="H45" s="52">
        <v>2073</v>
      </c>
      <c r="I45" s="52">
        <v>2294</v>
      </c>
      <c r="J45" s="52">
        <v>2691</v>
      </c>
      <c r="K45" s="52">
        <v>2872</v>
      </c>
      <c r="L45" s="52">
        <v>3138</v>
      </c>
      <c r="M45" s="52">
        <v>3373</v>
      </c>
      <c r="N45" s="118">
        <v>2957</v>
      </c>
      <c r="O45" s="95">
        <v>3081</v>
      </c>
      <c r="P45" s="189">
        <v>0.7174274264490275</v>
      </c>
      <c r="Q45" s="192">
        <v>2.510139534883721</v>
      </c>
      <c r="R45" s="192">
        <v>2.317779571873114</v>
      </c>
      <c r="S45" s="190">
        <v>2.418576172196971</v>
      </c>
      <c r="T45" s="84"/>
    </row>
    <row r="46" spans="1:20" ht="12.75">
      <c r="A46" s="87"/>
      <c r="B46" s="73"/>
      <c r="C46" s="54"/>
      <c r="D46" s="54"/>
      <c r="E46" s="54"/>
      <c r="F46" s="54"/>
      <c r="G46" s="54"/>
      <c r="H46" s="52"/>
      <c r="I46" s="52"/>
      <c r="J46" s="52"/>
      <c r="K46" s="52"/>
      <c r="L46" s="52"/>
      <c r="M46" s="52"/>
      <c r="N46" s="191"/>
      <c r="O46" s="95"/>
      <c r="P46" s="189"/>
      <c r="Q46" s="192"/>
      <c r="R46" s="193"/>
      <c r="S46" s="190"/>
      <c r="T46" s="84"/>
    </row>
    <row r="47" spans="1:20" ht="12.75">
      <c r="A47" s="87" t="s">
        <v>200</v>
      </c>
      <c r="B47" s="72">
        <v>2099</v>
      </c>
      <c r="C47" s="52">
        <v>1986</v>
      </c>
      <c r="D47" s="52">
        <v>2012</v>
      </c>
      <c r="E47" s="52">
        <v>1883</v>
      </c>
      <c r="F47" s="52">
        <v>1981</v>
      </c>
      <c r="G47" s="52">
        <v>1899</v>
      </c>
      <c r="H47" s="52">
        <v>1946</v>
      </c>
      <c r="I47" s="52">
        <v>1865</v>
      </c>
      <c r="J47" s="52">
        <v>2185</v>
      </c>
      <c r="K47" s="52">
        <v>2236</v>
      </c>
      <c r="L47" s="52">
        <v>2159</v>
      </c>
      <c r="M47" s="52">
        <v>2130</v>
      </c>
      <c r="N47" s="118">
        <v>1923</v>
      </c>
      <c r="O47" s="95">
        <v>2022</v>
      </c>
      <c r="P47" s="189">
        <v>2.051607858469358</v>
      </c>
      <c r="Q47" s="192">
        <v>1.5851162790697675</v>
      </c>
      <c r="R47" s="192">
        <v>1.5073013583740271</v>
      </c>
      <c r="S47" s="190">
        <v>1.5872642064856464</v>
      </c>
      <c r="T47" s="84"/>
    </row>
    <row r="48" spans="1:20" ht="12.75">
      <c r="A48" s="87"/>
      <c r="B48" s="73"/>
      <c r="C48" s="54"/>
      <c r="D48" s="54"/>
      <c r="E48" s="54"/>
      <c r="F48" s="54"/>
      <c r="G48" s="54"/>
      <c r="H48" s="52"/>
      <c r="I48" s="52"/>
      <c r="J48" s="52"/>
      <c r="K48" s="52"/>
      <c r="L48" s="54"/>
      <c r="M48" s="54"/>
      <c r="N48" s="191"/>
      <c r="O48" s="383"/>
      <c r="P48" s="189"/>
      <c r="Q48" s="192"/>
      <c r="R48" s="193"/>
      <c r="S48" s="190"/>
      <c r="T48" s="84"/>
    </row>
    <row r="49" spans="1:20" ht="12.75">
      <c r="A49" s="87" t="s">
        <v>62</v>
      </c>
      <c r="B49" s="72">
        <v>2182</v>
      </c>
      <c r="C49" s="52">
        <v>2692</v>
      </c>
      <c r="D49" s="52">
        <v>2938</v>
      </c>
      <c r="E49" s="52">
        <v>2595</v>
      </c>
      <c r="F49" s="52">
        <v>2350</v>
      </c>
      <c r="G49" s="52">
        <v>2012</v>
      </c>
      <c r="H49" s="52">
        <v>3203</v>
      </c>
      <c r="I49" s="52">
        <v>3281</v>
      </c>
      <c r="J49" s="52">
        <v>3473</v>
      </c>
      <c r="K49" s="52">
        <v>3594</v>
      </c>
      <c r="L49" s="52">
        <v>3364</v>
      </c>
      <c r="M49" s="52">
        <v>2510</v>
      </c>
      <c r="N49" s="118">
        <v>2421</v>
      </c>
      <c r="O49" s="95">
        <v>1857</v>
      </c>
      <c r="P49" s="189">
        <v>2.1327338481086895</v>
      </c>
      <c r="Q49" s="192">
        <v>1.867906976744186</v>
      </c>
      <c r="R49" s="192">
        <v>1.89764773199351</v>
      </c>
      <c r="S49" s="190">
        <v>1.4577396792501707</v>
      </c>
      <c r="T49" s="84"/>
    </row>
    <row r="50" spans="1:20" ht="12.75">
      <c r="A50" s="89" t="s">
        <v>3</v>
      </c>
      <c r="B50" s="127">
        <v>102310</v>
      </c>
      <c r="C50" s="128">
        <v>104617</v>
      </c>
      <c r="D50" s="128">
        <v>106372</v>
      </c>
      <c r="E50" s="128">
        <v>105031</v>
      </c>
      <c r="F50" s="128">
        <v>111309</v>
      </c>
      <c r="G50" s="128">
        <v>111033</v>
      </c>
      <c r="H50" s="128">
        <v>112037</v>
      </c>
      <c r="I50" s="128">
        <v>116810</v>
      </c>
      <c r="J50" s="128">
        <v>134631</v>
      </c>
      <c r="K50" s="128">
        <v>133218</v>
      </c>
      <c r="L50" s="128">
        <v>132595</v>
      </c>
      <c r="M50" s="128">
        <v>134375</v>
      </c>
      <c r="N50" s="128">
        <v>127579</v>
      </c>
      <c r="O50" s="128">
        <v>127389</v>
      </c>
      <c r="P50" s="128">
        <v>100</v>
      </c>
      <c r="Q50" s="194">
        <v>100</v>
      </c>
      <c r="R50" s="194">
        <v>100</v>
      </c>
      <c r="S50" s="180">
        <v>100</v>
      </c>
      <c r="T50" s="84"/>
    </row>
    <row r="51" spans="1:20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ht="12.75">
      <c r="A52" s="83" t="s">
        <v>63</v>
      </c>
      <c r="B52" s="113" t="s">
        <v>69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12.75">
      <c r="A53" s="83" t="s">
        <v>70</v>
      </c>
      <c r="B53" s="113" t="s">
        <v>53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ht="12.75">
      <c r="A54" s="83" t="s">
        <v>65</v>
      </c>
      <c r="B54" s="113" t="s">
        <v>205</v>
      </c>
      <c r="C54" s="11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12.75">
      <c r="A55" s="83"/>
      <c r="B55" s="113" t="s">
        <v>204</v>
      </c>
      <c r="C55" s="11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2.75">
      <c r="A56" s="83" t="s">
        <v>66</v>
      </c>
      <c r="B56" s="113" t="s">
        <v>214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7" spans="1:20" ht="12.75">
      <c r="A57" s="83" t="s">
        <v>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</sheetData>
  <printOptions/>
  <pageMargins left="0.75" right="1.14" top="0.72" bottom="1" header="0.5" footer="0.5"/>
  <pageSetup horizontalDpi="600" verticalDpi="600" orientation="landscape" paperSize="9" scale="65" r:id="rId1"/>
  <colBreaks count="1" manualBreakCount="1">
    <brk id="27" max="5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N11"/>
  <sheetViews>
    <sheetView workbookViewId="0" topLeftCell="A1">
      <selection activeCell="B10" sqref="B10"/>
    </sheetView>
  </sheetViews>
  <sheetFormatPr defaultColWidth="9.140625" defaultRowHeight="12.75"/>
  <cols>
    <col min="1" max="1" width="58.00390625" style="0" customWidth="1"/>
    <col min="2" max="14" width="6.28125" style="0" customWidth="1"/>
  </cols>
  <sheetData>
    <row r="1" spans="1:14" ht="12.75">
      <c r="A1" s="85" t="s">
        <v>308</v>
      </c>
      <c r="B1" s="87" t="s">
        <v>325</v>
      </c>
      <c r="C1" s="87"/>
      <c r="D1" s="87"/>
      <c r="E1" s="87"/>
      <c r="F1" s="87"/>
      <c r="G1" s="87"/>
      <c r="H1" s="87"/>
      <c r="I1" s="89"/>
      <c r="J1" s="89"/>
      <c r="K1" s="89"/>
      <c r="L1" s="130"/>
      <c r="M1" s="130"/>
      <c r="N1" s="130"/>
    </row>
    <row r="2" spans="1:14" ht="12.75">
      <c r="A2" s="86"/>
      <c r="B2" s="87"/>
      <c r="C2" s="87"/>
      <c r="D2" s="87"/>
      <c r="E2" s="87"/>
      <c r="F2" s="87"/>
      <c r="G2" s="87"/>
      <c r="H2" s="87"/>
      <c r="I2" s="89"/>
      <c r="J2" s="89"/>
      <c r="K2" s="89"/>
      <c r="L2" s="114"/>
      <c r="M2" s="153"/>
      <c r="N2" s="130"/>
    </row>
    <row r="3" spans="1:14" ht="12.75">
      <c r="A3" s="41"/>
      <c r="B3" s="71">
        <v>1995</v>
      </c>
      <c r="C3" s="69">
        <v>1998</v>
      </c>
      <c r="D3" s="69">
        <v>1999</v>
      </c>
      <c r="E3" s="69">
        <v>2000</v>
      </c>
      <c r="F3" s="69">
        <v>2001</v>
      </c>
      <c r="G3" s="69">
        <v>2002</v>
      </c>
      <c r="H3" s="69">
        <v>2003</v>
      </c>
      <c r="I3" s="70">
        <v>2004</v>
      </c>
      <c r="J3" s="70">
        <v>2005</v>
      </c>
      <c r="K3" s="70">
        <v>2006</v>
      </c>
      <c r="L3" s="70">
        <v>2007</v>
      </c>
      <c r="M3" s="75">
        <v>2008</v>
      </c>
      <c r="N3" s="130"/>
    </row>
    <row r="4" spans="1:14" ht="12.75">
      <c r="A4" s="41"/>
      <c r="B4" s="91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114"/>
      <c r="M4" s="154"/>
      <c r="N4" s="130"/>
    </row>
    <row r="5" spans="1:14" ht="12.75">
      <c r="A5" s="41" t="s">
        <v>129</v>
      </c>
      <c r="B5" s="72">
        <v>1977</v>
      </c>
      <c r="C5" s="52">
        <v>3407</v>
      </c>
      <c r="D5" s="52">
        <v>3873</v>
      </c>
      <c r="E5" s="52">
        <v>4660</v>
      </c>
      <c r="F5" s="52">
        <v>4576</v>
      </c>
      <c r="G5" s="52">
        <v>4254</v>
      </c>
      <c r="H5" s="52">
        <v>4460</v>
      </c>
      <c r="I5" s="52">
        <v>5302</v>
      </c>
      <c r="J5" s="52">
        <v>5691</v>
      </c>
      <c r="K5" s="52">
        <v>6665</v>
      </c>
      <c r="L5" s="53">
        <v>7339</v>
      </c>
      <c r="M5" s="143">
        <v>9056</v>
      </c>
      <c r="N5" s="130"/>
    </row>
    <row r="6" spans="1:14" ht="12.75">
      <c r="A6" s="41" t="s">
        <v>130</v>
      </c>
      <c r="B6" s="72">
        <v>1668</v>
      </c>
      <c r="C6" s="52">
        <v>2994</v>
      </c>
      <c r="D6" s="52">
        <v>3333</v>
      </c>
      <c r="E6" s="52">
        <v>3839</v>
      </c>
      <c r="F6" s="52">
        <v>4029</v>
      </c>
      <c r="G6" s="52">
        <v>3705</v>
      </c>
      <c r="H6" s="52">
        <v>3799</v>
      </c>
      <c r="I6" s="52">
        <v>4565</v>
      </c>
      <c r="J6" s="52">
        <v>4991</v>
      </c>
      <c r="K6" s="52">
        <v>5951</v>
      </c>
      <c r="L6" s="53">
        <v>6590</v>
      </c>
      <c r="M6" s="143">
        <v>8180</v>
      </c>
      <c r="N6" s="130"/>
    </row>
    <row r="7" spans="1:14" ht="12.75">
      <c r="A7" s="41" t="s">
        <v>131</v>
      </c>
      <c r="B7" s="73">
        <v>4.4</v>
      </c>
      <c r="C7" s="54">
        <v>9.1</v>
      </c>
      <c r="D7" s="54">
        <v>8.8</v>
      </c>
      <c r="E7" s="54">
        <v>11.8</v>
      </c>
      <c r="F7" s="55">
        <v>12</v>
      </c>
      <c r="G7" s="54">
        <v>14.7</v>
      </c>
      <c r="H7" s="55">
        <v>12.3</v>
      </c>
      <c r="I7" s="54">
        <v>13.4</v>
      </c>
      <c r="J7" s="55">
        <v>13.1</v>
      </c>
      <c r="K7" s="54">
        <v>17.2</v>
      </c>
      <c r="L7" s="56">
        <v>22.6</v>
      </c>
      <c r="M7" s="143">
        <v>20.6</v>
      </c>
      <c r="N7" s="130"/>
    </row>
    <row r="8" spans="1:14" ht="12.75">
      <c r="A8" s="41" t="s">
        <v>132</v>
      </c>
      <c r="B8" s="74">
        <v>2630</v>
      </c>
      <c r="C8" s="57">
        <v>3026</v>
      </c>
      <c r="D8" s="57">
        <v>2633</v>
      </c>
      <c r="E8" s="57">
        <v>3087</v>
      </c>
      <c r="F8" s="57">
        <v>2985</v>
      </c>
      <c r="G8" s="57">
        <v>3974</v>
      </c>
      <c r="H8" s="57">
        <v>3230</v>
      </c>
      <c r="I8" s="57">
        <v>2927</v>
      </c>
      <c r="J8" s="155">
        <v>2620</v>
      </c>
      <c r="K8" s="155">
        <v>2883</v>
      </c>
      <c r="L8" s="58">
        <v>3430</v>
      </c>
      <c r="M8" s="156">
        <v>2516</v>
      </c>
      <c r="N8" s="130"/>
    </row>
    <row r="9" spans="1:14" ht="12.75">
      <c r="A9" s="42"/>
      <c r="B9" s="43"/>
      <c r="C9" s="43"/>
      <c r="D9" s="43"/>
      <c r="E9" s="157"/>
      <c r="F9" s="157"/>
      <c r="G9" s="157"/>
      <c r="H9" s="157"/>
      <c r="I9" s="157"/>
      <c r="J9" s="157"/>
      <c r="K9" s="157"/>
      <c r="L9" s="130"/>
      <c r="M9" s="130"/>
      <c r="N9" s="130"/>
    </row>
    <row r="10" spans="1:14" ht="12.75">
      <c r="A10" s="83" t="s">
        <v>1</v>
      </c>
      <c r="B10" s="15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2.75">
      <c r="A11" s="83" t="s">
        <v>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0"/>
  <dimension ref="A1:Q35"/>
  <sheetViews>
    <sheetView workbookViewId="0" topLeftCell="A7">
      <selection activeCell="A34" sqref="A34"/>
    </sheetView>
  </sheetViews>
  <sheetFormatPr defaultColWidth="9.140625" defaultRowHeight="12.75"/>
  <cols>
    <col min="1" max="1" width="28.421875" style="19" bestFit="1" customWidth="1"/>
    <col min="2" max="15" width="7.28125" style="19" customWidth="1"/>
    <col min="16" max="16384" width="9.140625" style="19" customWidth="1"/>
  </cols>
  <sheetData>
    <row r="1" spans="1:16" ht="12.75">
      <c r="A1" s="41" t="s">
        <v>296</v>
      </c>
      <c r="B1" s="89" t="s">
        <v>211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4"/>
      <c r="O1" s="84"/>
      <c r="P1" s="84"/>
    </row>
    <row r="2" spans="1:16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90"/>
      <c r="P2" s="84"/>
    </row>
    <row r="3" spans="1:16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70">
        <v>2002</v>
      </c>
      <c r="J3" s="70">
        <v>2003</v>
      </c>
      <c r="K3" s="70">
        <v>2004</v>
      </c>
      <c r="L3" s="70">
        <v>2005</v>
      </c>
      <c r="M3" s="70">
        <v>2006</v>
      </c>
      <c r="N3" s="70">
        <v>2007</v>
      </c>
      <c r="O3" s="75">
        <v>2008</v>
      </c>
      <c r="P3" s="84"/>
    </row>
    <row r="4" spans="1:16" ht="12.75">
      <c r="A4" s="41"/>
      <c r="B4" s="91" t="s">
        <v>17</v>
      </c>
      <c r="C4" s="40"/>
      <c r="D4" s="40"/>
      <c r="E4" s="40"/>
      <c r="F4" s="40"/>
      <c r="G4" s="187"/>
      <c r="H4" s="40"/>
      <c r="I4" s="40"/>
      <c r="J4" s="40"/>
      <c r="K4" s="40"/>
      <c r="L4" s="40"/>
      <c r="M4" s="40"/>
      <c r="N4" s="90"/>
      <c r="O4" s="92"/>
      <c r="P4" s="84"/>
    </row>
    <row r="5" spans="1:16" ht="12.75">
      <c r="A5" s="41" t="s">
        <v>71</v>
      </c>
      <c r="B5" s="72">
        <v>97208</v>
      </c>
      <c r="C5" s="52">
        <v>99558</v>
      </c>
      <c r="D5" s="52">
        <v>101237</v>
      </c>
      <c r="E5" s="52">
        <v>100176</v>
      </c>
      <c r="F5" s="52">
        <v>105786</v>
      </c>
      <c r="G5" s="52">
        <v>105393</v>
      </c>
      <c r="H5" s="52">
        <v>105926</v>
      </c>
      <c r="I5" s="52">
        <v>110933</v>
      </c>
      <c r="J5" s="52">
        <v>127687</v>
      </c>
      <c r="K5" s="52">
        <v>126174</v>
      </c>
      <c r="L5" s="52">
        <v>124396</v>
      </c>
      <c r="M5" s="52">
        <v>124542</v>
      </c>
      <c r="N5" s="52">
        <v>117818</v>
      </c>
      <c r="O5" s="168">
        <f>SUM(O6:O7)</f>
        <v>116302</v>
      </c>
      <c r="P5" s="84"/>
    </row>
    <row r="6" spans="1:16" ht="12.75">
      <c r="A6" s="195" t="s">
        <v>72</v>
      </c>
      <c r="B6" s="72">
        <v>96546</v>
      </c>
      <c r="C6" s="52">
        <v>98844</v>
      </c>
      <c r="D6" s="52">
        <v>100516</v>
      </c>
      <c r="E6" s="52">
        <v>99538</v>
      </c>
      <c r="F6" s="52">
        <v>105156</v>
      </c>
      <c r="G6" s="52">
        <v>104762</v>
      </c>
      <c r="H6" s="52">
        <v>105239</v>
      </c>
      <c r="I6" s="52">
        <v>110164</v>
      </c>
      <c r="J6" s="52">
        <v>126802</v>
      </c>
      <c r="K6" s="52">
        <v>125329</v>
      </c>
      <c r="L6" s="52">
        <v>123504</v>
      </c>
      <c r="M6" s="52">
        <v>123382</v>
      </c>
      <c r="N6" s="52">
        <v>116719</v>
      </c>
      <c r="O6" s="96">
        <v>114952</v>
      </c>
      <c r="P6" s="84"/>
    </row>
    <row r="7" spans="1:16" ht="12.75">
      <c r="A7" s="195" t="s">
        <v>73</v>
      </c>
      <c r="B7" s="72">
        <v>662</v>
      </c>
      <c r="C7" s="52">
        <v>714</v>
      </c>
      <c r="D7" s="52">
        <v>721</v>
      </c>
      <c r="E7" s="52">
        <v>638</v>
      </c>
      <c r="F7" s="52">
        <v>630</v>
      </c>
      <c r="G7" s="52">
        <v>631</v>
      </c>
      <c r="H7" s="52">
        <v>687</v>
      </c>
      <c r="I7" s="52">
        <v>769</v>
      </c>
      <c r="J7" s="52">
        <v>885</v>
      </c>
      <c r="K7" s="52">
        <v>845</v>
      </c>
      <c r="L7" s="52">
        <v>892</v>
      </c>
      <c r="M7" s="52">
        <v>1160</v>
      </c>
      <c r="N7" s="52">
        <v>1099</v>
      </c>
      <c r="O7" s="96">
        <v>1350</v>
      </c>
      <c r="P7" s="84"/>
    </row>
    <row r="8" spans="1:16" ht="12.75">
      <c r="A8" s="195"/>
      <c r="B8" s="7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168"/>
      <c r="P8" s="84"/>
    </row>
    <row r="9" spans="1:16" ht="12.75">
      <c r="A9" s="41" t="s">
        <v>74</v>
      </c>
      <c r="B9" s="72">
        <v>4130</v>
      </c>
      <c r="C9" s="52">
        <v>4188</v>
      </c>
      <c r="D9" s="52">
        <v>4131</v>
      </c>
      <c r="E9" s="52">
        <v>4110</v>
      </c>
      <c r="F9" s="52">
        <v>4654</v>
      </c>
      <c r="G9" s="52">
        <v>4688</v>
      </c>
      <c r="H9" s="52">
        <v>4745</v>
      </c>
      <c r="I9" s="52">
        <v>4640</v>
      </c>
      <c r="J9" s="52">
        <v>5689</v>
      </c>
      <c r="K9" s="52">
        <v>5943</v>
      </c>
      <c r="L9" s="52">
        <v>7006</v>
      </c>
      <c r="M9" s="52">
        <v>8481</v>
      </c>
      <c r="N9" s="52">
        <v>8446</v>
      </c>
      <c r="O9" s="96">
        <v>9589</v>
      </c>
      <c r="P9" s="84"/>
    </row>
    <row r="10" spans="1:16" ht="12.75">
      <c r="A10" s="41"/>
      <c r="B10" s="7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68"/>
      <c r="P10" s="84"/>
    </row>
    <row r="11" spans="1:16" ht="12.75">
      <c r="A11" s="41" t="s">
        <v>75</v>
      </c>
      <c r="B11" s="72">
        <v>259</v>
      </c>
      <c r="C11" s="52">
        <v>224</v>
      </c>
      <c r="D11" s="52">
        <v>220</v>
      </c>
      <c r="E11" s="52">
        <v>218</v>
      </c>
      <c r="F11" s="52">
        <v>287</v>
      </c>
      <c r="G11" s="52">
        <v>244</v>
      </c>
      <c r="H11" s="52">
        <v>302</v>
      </c>
      <c r="I11" s="52">
        <v>296</v>
      </c>
      <c r="J11" s="52">
        <v>351</v>
      </c>
      <c r="K11" s="52">
        <v>410</v>
      </c>
      <c r="L11" s="52">
        <v>394</v>
      </c>
      <c r="M11" s="52">
        <v>489</v>
      </c>
      <c r="N11" s="52">
        <v>512</v>
      </c>
      <c r="O11" s="96">
        <v>618</v>
      </c>
      <c r="P11" s="84"/>
    </row>
    <row r="12" spans="1:16" ht="12.75">
      <c r="A12" s="41"/>
      <c r="B12" s="7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168"/>
      <c r="P12" s="84"/>
    </row>
    <row r="13" spans="1:16" ht="12.75">
      <c r="A13" s="41" t="s">
        <v>76</v>
      </c>
      <c r="B13" s="72">
        <v>713</v>
      </c>
      <c r="C13" s="52">
        <v>647</v>
      </c>
      <c r="D13" s="52">
        <v>784</v>
      </c>
      <c r="E13" s="52">
        <v>527</v>
      </c>
      <c r="F13" s="52">
        <v>582</v>
      </c>
      <c r="G13" s="52">
        <v>708</v>
      </c>
      <c r="H13" s="52">
        <v>1064</v>
      </c>
      <c r="I13" s="52">
        <v>941</v>
      </c>
      <c r="J13" s="52">
        <v>904</v>
      </c>
      <c r="K13" s="52">
        <v>691</v>
      </c>
      <c r="L13" s="52">
        <v>799</v>
      </c>
      <c r="M13" s="52">
        <v>863</v>
      </c>
      <c r="N13" s="52">
        <v>803</v>
      </c>
      <c r="O13" s="168">
        <v>880</v>
      </c>
      <c r="P13" s="84"/>
    </row>
    <row r="14" spans="1:16" ht="12.75">
      <c r="A14" s="195" t="s">
        <v>77</v>
      </c>
      <c r="B14" s="72">
        <v>681</v>
      </c>
      <c r="C14" s="52">
        <v>605</v>
      </c>
      <c r="D14" s="52">
        <v>753</v>
      </c>
      <c r="E14" s="52">
        <v>481</v>
      </c>
      <c r="F14" s="52">
        <v>521</v>
      </c>
      <c r="G14" s="52">
        <v>650</v>
      </c>
      <c r="H14" s="52">
        <v>1002</v>
      </c>
      <c r="I14" s="52">
        <v>867</v>
      </c>
      <c r="J14" s="52">
        <v>838</v>
      </c>
      <c r="K14" s="52">
        <v>639</v>
      </c>
      <c r="L14" s="52">
        <v>735</v>
      </c>
      <c r="M14" s="52">
        <v>796</v>
      </c>
      <c r="N14" s="52">
        <v>722</v>
      </c>
      <c r="O14" s="96">
        <v>723</v>
      </c>
      <c r="P14" s="84"/>
    </row>
    <row r="15" spans="1:16" ht="12.75">
      <c r="A15" s="195" t="s">
        <v>78</v>
      </c>
      <c r="B15" s="72">
        <v>30</v>
      </c>
      <c r="C15" s="52">
        <v>39</v>
      </c>
      <c r="D15" s="52">
        <v>27</v>
      </c>
      <c r="E15" s="52">
        <v>46</v>
      </c>
      <c r="F15" s="52">
        <v>48</v>
      </c>
      <c r="G15" s="52">
        <v>47</v>
      </c>
      <c r="H15" s="52">
        <v>56</v>
      </c>
      <c r="I15" s="52">
        <v>64</v>
      </c>
      <c r="J15" s="52">
        <v>55</v>
      </c>
      <c r="K15" s="52">
        <v>47</v>
      </c>
      <c r="L15" s="52">
        <v>58</v>
      </c>
      <c r="M15" s="52">
        <v>62</v>
      </c>
      <c r="N15" s="52">
        <v>68</v>
      </c>
      <c r="O15" s="96">
        <v>144</v>
      </c>
      <c r="P15" s="84"/>
    </row>
    <row r="16" spans="1:17" ht="12.75">
      <c r="A16" s="195" t="s">
        <v>79</v>
      </c>
      <c r="B16" s="72">
        <v>2</v>
      </c>
      <c r="C16" s="52">
        <v>3</v>
      </c>
      <c r="D16" s="52">
        <v>4</v>
      </c>
      <c r="E16" s="52" t="s">
        <v>80</v>
      </c>
      <c r="F16" s="52">
        <v>13</v>
      </c>
      <c r="G16" s="52">
        <v>11</v>
      </c>
      <c r="H16" s="52">
        <v>6</v>
      </c>
      <c r="I16" s="52">
        <v>10</v>
      </c>
      <c r="J16" s="52">
        <v>11</v>
      </c>
      <c r="K16" s="52">
        <v>5</v>
      </c>
      <c r="L16" s="52">
        <v>6</v>
      </c>
      <c r="M16" s="52">
        <v>5</v>
      </c>
      <c r="N16" s="52">
        <v>13</v>
      </c>
      <c r="O16" s="96">
        <v>13</v>
      </c>
      <c r="P16" s="84"/>
      <c r="Q16" s="23"/>
    </row>
    <row r="17" spans="1:16" ht="12.75">
      <c r="A17" s="41" t="s">
        <v>3</v>
      </c>
      <c r="B17" s="127">
        <v>102310</v>
      </c>
      <c r="C17" s="128">
        <v>104617</v>
      </c>
      <c r="D17" s="128">
        <v>106372</v>
      </c>
      <c r="E17" s="128">
        <v>105031</v>
      </c>
      <c r="F17" s="128">
        <v>111309</v>
      </c>
      <c r="G17" s="128">
        <v>111033</v>
      </c>
      <c r="H17" s="128">
        <v>112037</v>
      </c>
      <c r="I17" s="128">
        <v>116810</v>
      </c>
      <c r="J17" s="128">
        <v>134631</v>
      </c>
      <c r="K17" s="128">
        <v>133218</v>
      </c>
      <c r="L17" s="128">
        <v>132595</v>
      </c>
      <c r="M17" s="128">
        <v>134375</v>
      </c>
      <c r="N17" s="128">
        <v>127579</v>
      </c>
      <c r="O17" s="196">
        <v>127389</v>
      </c>
      <c r="P17" s="84"/>
    </row>
    <row r="18" spans="1:16" ht="12.75">
      <c r="A18" s="41"/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80"/>
      <c r="P18" s="84"/>
    </row>
    <row r="19" spans="1:16" s="33" customFormat="1" ht="12.75">
      <c r="A19" s="41"/>
      <c r="B19" s="98" t="s">
        <v>10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57"/>
      <c r="O19" s="92"/>
      <c r="P19" s="97"/>
    </row>
    <row r="20" spans="1:16" ht="12.75">
      <c r="A20" s="41" t="s">
        <v>71</v>
      </c>
      <c r="B20" s="72">
        <v>95.01319519108591</v>
      </c>
      <c r="C20" s="52">
        <v>95.16426584589503</v>
      </c>
      <c r="D20" s="52">
        <v>95.17260181250705</v>
      </c>
      <c r="E20" s="52">
        <v>95.37755519798917</v>
      </c>
      <c r="F20" s="52">
        <v>95.03813707786432</v>
      </c>
      <c r="G20" s="52">
        <v>94.92042906163033</v>
      </c>
      <c r="H20" s="52">
        <v>94.54555191588493</v>
      </c>
      <c r="I20" s="52">
        <v>94.96875267528465</v>
      </c>
      <c r="J20" s="52">
        <v>94.84219830499661</v>
      </c>
      <c r="K20" s="52">
        <v>94.71242624870513</v>
      </c>
      <c r="L20" s="52">
        <v>93.81650891813416</v>
      </c>
      <c r="M20" s="52">
        <v>92.68241860465116</v>
      </c>
      <c r="N20" s="52">
        <v>92.34905431144624</v>
      </c>
      <c r="O20" s="168">
        <v>91.2967367669108</v>
      </c>
      <c r="P20" s="84"/>
    </row>
    <row r="21" spans="1:16" ht="12.75">
      <c r="A21" s="195" t="s">
        <v>72</v>
      </c>
      <c r="B21" s="72">
        <v>94.3661421170951</v>
      </c>
      <c r="C21" s="52">
        <v>94.48177638433523</v>
      </c>
      <c r="D21" s="52">
        <v>94.49479186252022</v>
      </c>
      <c r="E21" s="52">
        <v>94.77011548971255</v>
      </c>
      <c r="F21" s="52">
        <v>94.47214510955988</v>
      </c>
      <c r="G21" s="52">
        <v>94.3521295470716</v>
      </c>
      <c r="H21" s="52">
        <v>93.93236163053277</v>
      </c>
      <c r="I21" s="52">
        <v>94.31041862854208</v>
      </c>
      <c r="J21" s="52">
        <v>94.18484598643701</v>
      </c>
      <c r="K21" s="52">
        <v>94.078127580357</v>
      </c>
      <c r="L21" s="52">
        <v>93.14378370225121</v>
      </c>
      <c r="M21" s="52">
        <v>91.81916279069767</v>
      </c>
      <c r="N21" s="52">
        <v>91.48762727408116</v>
      </c>
      <c r="O21" s="168">
        <v>90.23699063498418</v>
      </c>
      <c r="P21" s="84"/>
    </row>
    <row r="22" spans="1:16" ht="12.75">
      <c r="A22" s="195" t="s">
        <v>73</v>
      </c>
      <c r="B22" s="72">
        <v>0.6470530739908122</v>
      </c>
      <c r="C22" s="52">
        <v>0.6824894615597847</v>
      </c>
      <c r="D22" s="52">
        <v>0.6778099499868386</v>
      </c>
      <c r="E22" s="52">
        <v>0.607439708276604</v>
      </c>
      <c r="F22" s="52">
        <v>0.5659919683044498</v>
      </c>
      <c r="G22" s="52">
        <v>0.5682995145587348</v>
      </c>
      <c r="H22" s="52">
        <v>0.6131902853521605</v>
      </c>
      <c r="I22" s="52">
        <v>0.6583340467425735</v>
      </c>
      <c r="J22" s="52">
        <v>0.6573523185596185</v>
      </c>
      <c r="K22" s="52">
        <v>0.6342986683481211</v>
      </c>
      <c r="L22" s="52">
        <v>0.6727252158829519</v>
      </c>
      <c r="M22" s="52">
        <v>0.8632558139534884</v>
      </c>
      <c r="N22" s="52">
        <v>0.8614270373650836</v>
      </c>
      <c r="O22" s="168">
        <v>1.0597461319266186</v>
      </c>
      <c r="P22" s="84"/>
    </row>
    <row r="23" spans="1:16" ht="12.75">
      <c r="A23" s="195"/>
      <c r="B23" s="7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168"/>
      <c r="P23" s="84"/>
    </row>
    <row r="24" spans="1:16" ht="12.75">
      <c r="A24" s="41" t="s">
        <v>74</v>
      </c>
      <c r="B24" s="72">
        <v>4.036751050728179</v>
      </c>
      <c r="C24" s="52">
        <v>4.003173480409494</v>
      </c>
      <c r="D24" s="52">
        <v>3.8835407814086413</v>
      </c>
      <c r="E24" s="52">
        <v>3.9131304091173083</v>
      </c>
      <c r="F24" s="52">
        <v>4.181153365855411</v>
      </c>
      <c r="G24" s="52">
        <v>4.222168184233516</v>
      </c>
      <c r="H24" s="52">
        <v>4.235208011639012</v>
      </c>
      <c r="I24" s="52">
        <v>3.9722626487458266</v>
      </c>
      <c r="J24" s="52">
        <v>4.225624113317141</v>
      </c>
      <c r="K24" s="52">
        <v>4.4611088591631765</v>
      </c>
      <c r="L24" s="52">
        <v>5.2837588144349334</v>
      </c>
      <c r="M24" s="52">
        <v>6.311441860465116</v>
      </c>
      <c r="N24" s="52">
        <v>6.620211790341671</v>
      </c>
      <c r="O24" s="168">
        <v>7.527337525218034</v>
      </c>
      <c r="P24" s="84"/>
    </row>
    <row r="25" spans="1:16" ht="12.75">
      <c r="A25" s="41"/>
      <c r="B25" s="7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168"/>
      <c r="P25" s="84"/>
    </row>
    <row r="26" spans="1:16" ht="12.75">
      <c r="A26" s="41" t="s">
        <v>75</v>
      </c>
      <c r="B26" s="72">
        <v>0.2531521845371909</v>
      </c>
      <c r="C26" s="52">
        <v>0.21411434088150108</v>
      </c>
      <c r="D26" s="52">
        <v>0.20682134396269697</v>
      </c>
      <c r="E26" s="52">
        <v>0.20755776865877693</v>
      </c>
      <c r="F26" s="52">
        <v>0.257840785560916</v>
      </c>
      <c r="G26" s="52">
        <v>0.21975448740464545</v>
      </c>
      <c r="H26" s="52">
        <v>0.26955380811696134</v>
      </c>
      <c r="I26" s="52">
        <v>0.25340296207516483</v>
      </c>
      <c r="J26" s="52">
        <v>0.2607126144795775</v>
      </c>
      <c r="K26" s="52">
        <v>0.3077662177783783</v>
      </c>
      <c r="L26" s="52">
        <v>0.2971454428900034</v>
      </c>
      <c r="M26" s="52">
        <v>0.36390697674418604</v>
      </c>
      <c r="N26" s="52">
        <v>0.40131996645215906</v>
      </c>
      <c r="O26" s="168">
        <v>0</v>
      </c>
      <c r="P26" s="84"/>
    </row>
    <row r="27" spans="1:16" ht="12.75">
      <c r="A27" s="41"/>
      <c r="B27" s="7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168"/>
      <c r="P27" s="84"/>
    </row>
    <row r="28" spans="1:16" ht="12.75">
      <c r="A28" s="41" t="s">
        <v>76</v>
      </c>
      <c r="B28" s="72">
        <v>0.6969015736487146</v>
      </c>
      <c r="C28" s="52">
        <v>0.6184463328139786</v>
      </c>
      <c r="D28" s="52">
        <v>0.7370360621216109</v>
      </c>
      <c r="E28" s="52">
        <v>0.5017566242347498</v>
      </c>
      <c r="F28" s="52">
        <v>0.5228687707193489</v>
      </c>
      <c r="G28" s="52">
        <v>0.6376482667315122</v>
      </c>
      <c r="H28" s="52">
        <v>0.9496862643590956</v>
      </c>
      <c r="I28" s="52">
        <v>0.8055817138943584</v>
      </c>
      <c r="J28" s="52">
        <v>0.6714649672066612</v>
      </c>
      <c r="K28" s="52">
        <v>0.5186986743533156</v>
      </c>
      <c r="L28" s="52">
        <v>0.6025868245408952</v>
      </c>
      <c r="M28" s="52">
        <v>0.642232558139535</v>
      </c>
      <c r="N28" s="52">
        <v>0.6294139317599291</v>
      </c>
      <c r="O28" s="168">
        <v>0.6907974785892032</v>
      </c>
      <c r="P28" s="84"/>
    </row>
    <row r="29" spans="1:16" ht="12.75">
      <c r="A29" s="195" t="s">
        <v>77</v>
      </c>
      <c r="B29" s="72">
        <v>0.6656240836672856</v>
      </c>
      <c r="C29" s="52">
        <v>0.5782998938986972</v>
      </c>
      <c r="D29" s="52">
        <v>0.7078930545632309</v>
      </c>
      <c r="E29" s="52">
        <v>0.4579600308480354</v>
      </c>
      <c r="F29" s="52">
        <v>0.4680663737882831</v>
      </c>
      <c r="G29" s="52">
        <v>0.5854115443156539</v>
      </c>
      <c r="H29" s="52">
        <v>0.8943474030900506</v>
      </c>
      <c r="I29" s="52">
        <v>0.7422309733755672</v>
      </c>
      <c r="J29" s="52">
        <v>0.6224420824327236</v>
      </c>
      <c r="K29" s="52">
        <v>0.47966491014727736</v>
      </c>
      <c r="L29" s="52">
        <v>0.5543195444775444</v>
      </c>
      <c r="M29" s="52">
        <v>0.5923720930232558</v>
      </c>
      <c r="N29" s="52">
        <v>0.5659238589423023</v>
      </c>
      <c r="O29" s="168">
        <v>0.5675529284318112</v>
      </c>
      <c r="P29" s="84"/>
    </row>
    <row r="30" spans="1:16" ht="12.75">
      <c r="A30" s="195" t="s">
        <v>78</v>
      </c>
      <c r="B30" s="72">
        <v>0.029322646857589677</v>
      </c>
      <c r="C30" s="52">
        <v>0.03727883613561849</v>
      </c>
      <c r="D30" s="52">
        <v>0.02538261948633099</v>
      </c>
      <c r="E30" s="52">
        <v>0.0437965933867144</v>
      </c>
      <c r="F30" s="52">
        <v>0.043123197585100935</v>
      </c>
      <c r="G30" s="52">
        <v>0.04232975781974728</v>
      </c>
      <c r="H30" s="52">
        <v>0.04998348759784714</v>
      </c>
      <c r="I30" s="52">
        <v>0.054789829637873474</v>
      </c>
      <c r="J30" s="52">
        <v>0.040852403978281375</v>
      </c>
      <c r="K30" s="52">
        <v>0.03528051764776532</v>
      </c>
      <c r="L30" s="52">
        <v>0.04374222255741166</v>
      </c>
      <c r="M30" s="52">
        <v>0.04613953488372093</v>
      </c>
      <c r="N30" s="52">
        <v>0.053300308044427376</v>
      </c>
      <c r="O30" s="168">
        <v>0.11303958740550596</v>
      </c>
      <c r="P30" s="84"/>
    </row>
    <row r="31" spans="1:16" ht="12.75">
      <c r="A31" s="195" t="s">
        <v>79</v>
      </c>
      <c r="B31" s="72">
        <v>0.001954843123839312</v>
      </c>
      <c r="C31" s="52">
        <v>0.002867602779662961</v>
      </c>
      <c r="D31" s="52">
        <v>0.003760388072049036</v>
      </c>
      <c r="E31" s="52"/>
      <c r="F31" s="52">
        <v>0.011679199345964836</v>
      </c>
      <c r="G31" s="52">
        <v>0.009906964596111066</v>
      </c>
      <c r="H31" s="52">
        <v>0.005355373671197908</v>
      </c>
      <c r="I31" s="52">
        <v>0.008560910880917729</v>
      </c>
      <c r="J31" s="52">
        <v>0.008170480795656276</v>
      </c>
      <c r="K31" s="52">
        <v>0.003753246558272906</v>
      </c>
      <c r="L31" s="52">
        <v>0.004525057505939138</v>
      </c>
      <c r="M31" s="52">
        <v>0.0037209302325581393</v>
      </c>
      <c r="N31" s="52">
        <v>0.01018976477319935</v>
      </c>
      <c r="O31" s="168">
        <v>0.010204962751885956</v>
      </c>
      <c r="P31" s="84"/>
    </row>
    <row r="32" spans="1:16" ht="12.75">
      <c r="A32" s="41" t="s">
        <v>3</v>
      </c>
      <c r="B32" s="127">
        <f aca="true" t="shared" si="0" ref="B32:N32">B17/B$17*100</f>
        <v>100</v>
      </c>
      <c r="C32" s="128">
        <f t="shared" si="0"/>
        <v>100</v>
      </c>
      <c r="D32" s="128">
        <f t="shared" si="0"/>
        <v>100</v>
      </c>
      <c r="E32" s="128">
        <f t="shared" si="0"/>
        <v>100</v>
      </c>
      <c r="F32" s="128">
        <f t="shared" si="0"/>
        <v>100</v>
      </c>
      <c r="G32" s="128">
        <f t="shared" si="0"/>
        <v>100</v>
      </c>
      <c r="H32" s="128">
        <f t="shared" si="0"/>
        <v>100</v>
      </c>
      <c r="I32" s="128">
        <f t="shared" si="0"/>
        <v>100</v>
      </c>
      <c r="J32" s="128">
        <f t="shared" si="0"/>
        <v>100</v>
      </c>
      <c r="K32" s="128">
        <f t="shared" si="0"/>
        <v>100</v>
      </c>
      <c r="L32" s="128">
        <f t="shared" si="0"/>
        <v>100</v>
      </c>
      <c r="M32" s="128">
        <f t="shared" si="0"/>
        <v>100</v>
      </c>
      <c r="N32" s="128">
        <f t="shared" si="0"/>
        <v>100</v>
      </c>
      <c r="O32" s="180">
        <v>100</v>
      </c>
      <c r="P32" s="84"/>
    </row>
    <row r="33" spans="1:16" ht="12.75">
      <c r="A33" s="197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ht="12.75">
      <c r="A34" s="197" t="s">
        <v>81</v>
      </c>
      <c r="B34" s="113" t="s">
        <v>82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ht="12.75">
      <c r="A35" s="197" t="s">
        <v>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A1:T59"/>
  <sheetViews>
    <sheetView zoomScale="75" zoomScaleNormal="75" workbookViewId="0" topLeftCell="A19">
      <selection activeCell="U20" sqref="U20"/>
    </sheetView>
  </sheetViews>
  <sheetFormatPr defaultColWidth="9.140625" defaultRowHeight="12.75"/>
  <cols>
    <col min="1" max="1" width="50.00390625" style="19" bestFit="1" customWidth="1"/>
    <col min="2" max="19" width="7.28125" style="19" customWidth="1"/>
    <col min="20" max="20" width="2.8515625" style="19" customWidth="1"/>
    <col min="21" max="16384" width="9.140625" style="19" customWidth="1"/>
  </cols>
  <sheetData>
    <row r="1" spans="1:20" ht="12.75">
      <c r="A1" s="85" t="s">
        <v>297</v>
      </c>
      <c r="B1" s="87" t="s">
        <v>83</v>
      </c>
      <c r="C1" s="87"/>
      <c r="D1" s="87"/>
      <c r="E1" s="87"/>
      <c r="F1" s="87"/>
      <c r="G1" s="87"/>
      <c r="H1" s="87"/>
      <c r="I1" s="87"/>
      <c r="J1" s="87"/>
      <c r="K1" s="87"/>
      <c r="L1" s="165"/>
      <c r="M1" s="165"/>
      <c r="N1" s="84"/>
      <c r="O1" s="84"/>
      <c r="P1" s="87"/>
      <c r="Q1" s="87"/>
      <c r="R1" s="84"/>
      <c r="S1" s="84"/>
      <c r="T1" s="84"/>
    </row>
    <row r="2" spans="1:20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95"/>
      <c r="M2" s="95"/>
      <c r="N2" s="84"/>
      <c r="O2" s="84"/>
      <c r="P2" s="89"/>
      <c r="Q2" s="89"/>
      <c r="R2" s="84"/>
      <c r="S2" s="90"/>
      <c r="T2" s="84"/>
    </row>
    <row r="3" spans="1:20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70">
        <v>2002</v>
      </c>
      <c r="J3" s="70">
        <v>2003</v>
      </c>
      <c r="K3" s="70">
        <v>2004</v>
      </c>
      <c r="L3" s="70">
        <v>2005</v>
      </c>
      <c r="M3" s="70">
        <v>2006</v>
      </c>
      <c r="N3" s="70">
        <v>2007</v>
      </c>
      <c r="O3" s="70">
        <v>2008</v>
      </c>
      <c r="P3" s="69">
        <v>1995</v>
      </c>
      <c r="Q3" s="70">
        <v>2006</v>
      </c>
      <c r="R3" s="70">
        <v>2007</v>
      </c>
      <c r="S3" s="75">
        <v>2008</v>
      </c>
      <c r="T3" s="84"/>
    </row>
    <row r="4" spans="1:20" ht="12.75">
      <c r="A4" s="41"/>
      <c r="B4" s="91" t="s">
        <v>17</v>
      </c>
      <c r="C4" s="40"/>
      <c r="D4" s="40"/>
      <c r="E4" s="40"/>
      <c r="F4" s="40"/>
      <c r="G4" s="187"/>
      <c r="H4" s="40"/>
      <c r="I4" s="40"/>
      <c r="J4" s="40"/>
      <c r="K4" s="40"/>
      <c r="L4" s="116"/>
      <c r="M4" s="116"/>
      <c r="N4" s="116"/>
      <c r="O4" s="99"/>
      <c r="P4" s="40" t="s">
        <v>10</v>
      </c>
      <c r="Q4" s="116"/>
      <c r="R4" s="116"/>
      <c r="S4" s="92"/>
      <c r="T4" s="84"/>
    </row>
    <row r="5" spans="1:20" s="33" customFormat="1" ht="12.75">
      <c r="A5" s="188" t="s">
        <v>18</v>
      </c>
      <c r="B5" s="72">
        <v>63321</v>
      </c>
      <c r="C5" s="52">
        <v>63283</v>
      </c>
      <c r="D5" s="52">
        <v>60271</v>
      </c>
      <c r="E5" s="52">
        <v>60975</v>
      </c>
      <c r="F5" s="52">
        <v>66922</v>
      </c>
      <c r="G5" s="52">
        <v>66350</v>
      </c>
      <c r="H5" s="52">
        <v>67765</v>
      </c>
      <c r="I5" s="52">
        <v>71621</v>
      </c>
      <c r="J5" s="52">
        <v>80107</v>
      </c>
      <c r="K5" s="52">
        <v>79962</v>
      </c>
      <c r="L5" s="52">
        <v>78069</v>
      </c>
      <c r="M5" s="52">
        <v>76687</v>
      </c>
      <c r="N5" s="52">
        <f>N7+N18+N26+N34</f>
        <v>74186</v>
      </c>
      <c r="O5" s="52">
        <f>O7+O18+O26+O34</f>
        <v>75234</v>
      </c>
      <c r="P5" s="199">
        <v>65.13970043617809</v>
      </c>
      <c r="Q5" s="199">
        <v>61.575211575211576</v>
      </c>
      <c r="R5" s="199">
        <v>62.966609516372706</v>
      </c>
      <c r="S5" s="200">
        <v>64.6884834310674</v>
      </c>
      <c r="T5" s="97"/>
    </row>
    <row r="6" spans="1:20" ht="12.75">
      <c r="A6" s="117"/>
      <c r="B6" s="73"/>
      <c r="C6" s="54"/>
      <c r="D6" s="54"/>
      <c r="E6" s="54"/>
      <c r="F6" s="54"/>
      <c r="G6" s="54"/>
      <c r="H6" s="52"/>
      <c r="I6" s="52"/>
      <c r="J6" s="52"/>
      <c r="K6" s="52"/>
      <c r="L6" s="52"/>
      <c r="M6" s="52"/>
      <c r="N6" s="118"/>
      <c r="O6" s="52"/>
      <c r="P6" s="199"/>
      <c r="Q6" s="199"/>
      <c r="R6" s="199"/>
      <c r="S6" s="200"/>
      <c r="T6" s="84"/>
    </row>
    <row r="7" spans="1:20" ht="12.75">
      <c r="A7" s="122" t="s">
        <v>19</v>
      </c>
      <c r="B7" s="72">
        <v>12848</v>
      </c>
      <c r="C7" s="52">
        <v>13488</v>
      </c>
      <c r="D7" s="52">
        <v>14141</v>
      </c>
      <c r="E7" s="52">
        <v>14694</v>
      </c>
      <c r="F7" s="52">
        <v>16701</v>
      </c>
      <c r="G7" s="52">
        <v>16933</v>
      </c>
      <c r="H7" s="52">
        <v>18000</v>
      </c>
      <c r="I7" s="52">
        <v>19583</v>
      </c>
      <c r="J7" s="52">
        <v>22686</v>
      </c>
      <c r="K7" s="52">
        <v>24162</v>
      </c>
      <c r="L7" s="52">
        <v>24362</v>
      </c>
      <c r="M7" s="52">
        <v>24460</v>
      </c>
      <c r="N7" s="118">
        <v>24305</v>
      </c>
      <c r="O7" s="95">
        <v>24936</v>
      </c>
      <c r="P7" s="199">
        <v>13.217019175376512</v>
      </c>
      <c r="Q7" s="199">
        <v>19.639960816431405</v>
      </c>
      <c r="R7" s="199">
        <v>20.629275662462444</v>
      </c>
      <c r="S7" s="200">
        <v>21.440731887671753</v>
      </c>
      <c r="T7" s="84"/>
    </row>
    <row r="8" spans="1:20" ht="12.75">
      <c r="A8" s="123" t="s">
        <v>20</v>
      </c>
      <c r="B8" s="73">
        <v>352</v>
      </c>
      <c r="C8" s="54">
        <v>329</v>
      </c>
      <c r="D8" s="54">
        <v>337</v>
      </c>
      <c r="E8" s="54">
        <v>335</v>
      </c>
      <c r="F8" s="54">
        <v>337</v>
      </c>
      <c r="G8" s="54">
        <v>294</v>
      </c>
      <c r="H8" s="52">
        <v>328</v>
      </c>
      <c r="I8" s="52">
        <v>367</v>
      </c>
      <c r="J8" s="52">
        <v>335</v>
      </c>
      <c r="K8" s="54">
        <v>351</v>
      </c>
      <c r="L8" s="52">
        <v>330</v>
      </c>
      <c r="M8" s="52">
        <v>280</v>
      </c>
      <c r="N8" s="118">
        <v>232</v>
      </c>
      <c r="O8" s="95">
        <v>179</v>
      </c>
      <c r="P8" s="199">
        <v>0.362110114393877</v>
      </c>
      <c r="Q8" s="199">
        <v>0.22482375423551895</v>
      </c>
      <c r="R8" s="199">
        <v>0.19691388412636437</v>
      </c>
      <c r="S8" s="200">
        <v>0.15390964901721382</v>
      </c>
      <c r="T8" s="84"/>
    </row>
    <row r="9" spans="1:20" ht="12.75">
      <c r="A9" s="123" t="s">
        <v>21</v>
      </c>
      <c r="B9" s="73">
        <v>174</v>
      </c>
      <c r="C9" s="54">
        <v>241</v>
      </c>
      <c r="D9" s="54">
        <v>273</v>
      </c>
      <c r="E9" s="54">
        <v>261</v>
      </c>
      <c r="F9" s="54">
        <v>301</v>
      </c>
      <c r="G9" s="54">
        <v>342</v>
      </c>
      <c r="H9" s="52">
        <v>340</v>
      </c>
      <c r="I9" s="52">
        <v>386</v>
      </c>
      <c r="J9" s="52">
        <v>402</v>
      </c>
      <c r="K9" s="54">
        <v>388</v>
      </c>
      <c r="L9" s="52">
        <v>392</v>
      </c>
      <c r="M9" s="52">
        <v>407</v>
      </c>
      <c r="N9" s="118">
        <v>340</v>
      </c>
      <c r="O9" s="95">
        <v>291</v>
      </c>
      <c r="P9" s="199">
        <v>0.17899761336515513</v>
      </c>
      <c r="Q9" s="199">
        <v>0.32679738562091504</v>
      </c>
      <c r="R9" s="199">
        <v>0.28858069225415467</v>
      </c>
      <c r="S9" s="200">
        <v>0.25021065845815205</v>
      </c>
      <c r="T9" s="84"/>
    </row>
    <row r="10" spans="1:20" ht="12.75">
      <c r="A10" s="123" t="s">
        <v>22</v>
      </c>
      <c r="B10" s="73">
        <v>625</v>
      </c>
      <c r="C10" s="54">
        <v>695</v>
      </c>
      <c r="D10" s="54">
        <v>744</v>
      </c>
      <c r="E10" s="54">
        <v>674</v>
      </c>
      <c r="F10" s="54">
        <v>682</v>
      </c>
      <c r="G10" s="54">
        <v>679</v>
      </c>
      <c r="H10" s="52">
        <v>677</v>
      </c>
      <c r="I10" s="52">
        <v>645</v>
      </c>
      <c r="J10" s="52">
        <v>639</v>
      </c>
      <c r="K10" s="54">
        <v>654</v>
      </c>
      <c r="L10" s="52">
        <v>601</v>
      </c>
      <c r="M10" s="52">
        <v>558</v>
      </c>
      <c r="N10" s="118">
        <v>604</v>
      </c>
      <c r="O10" s="95">
        <v>540</v>
      </c>
      <c r="P10" s="199">
        <v>0.6429511974323101</v>
      </c>
      <c r="Q10" s="199">
        <v>0.44804162451221274</v>
      </c>
      <c r="R10" s="199">
        <v>0.5126551121220866</v>
      </c>
      <c r="S10" s="200">
        <v>0.46430843837595226</v>
      </c>
      <c r="T10" s="84"/>
    </row>
    <row r="11" spans="1:20" ht="12.75">
      <c r="A11" s="123" t="s">
        <v>23</v>
      </c>
      <c r="B11" s="72">
        <v>1394</v>
      </c>
      <c r="C11" s="52">
        <v>1489</v>
      </c>
      <c r="D11" s="52">
        <v>1637</v>
      </c>
      <c r="E11" s="52">
        <v>1976</v>
      </c>
      <c r="F11" s="52">
        <v>2482</v>
      </c>
      <c r="G11" s="52">
        <v>2639</v>
      </c>
      <c r="H11" s="52">
        <v>3040</v>
      </c>
      <c r="I11" s="52">
        <v>3591</v>
      </c>
      <c r="J11" s="52">
        <v>4636</v>
      </c>
      <c r="K11" s="52">
        <v>5389</v>
      </c>
      <c r="L11" s="52">
        <v>5505</v>
      </c>
      <c r="M11" s="52">
        <v>5334</v>
      </c>
      <c r="N11" s="118">
        <v>5297</v>
      </c>
      <c r="O11" s="95">
        <v>5401</v>
      </c>
      <c r="P11" s="199">
        <v>1.4340383507530245</v>
      </c>
      <c r="Q11" s="199">
        <v>4.282892518186636</v>
      </c>
      <c r="R11" s="199">
        <v>4.495917431971345</v>
      </c>
      <c r="S11" s="200">
        <v>4.6439442142009595</v>
      </c>
      <c r="T11" s="84"/>
    </row>
    <row r="12" spans="1:20" ht="12.75">
      <c r="A12" s="123" t="s">
        <v>24</v>
      </c>
      <c r="B12" s="73">
        <v>971</v>
      </c>
      <c r="C12" s="52">
        <v>1071</v>
      </c>
      <c r="D12" s="52">
        <v>1036</v>
      </c>
      <c r="E12" s="52">
        <v>1111</v>
      </c>
      <c r="F12" s="52">
        <v>1086</v>
      </c>
      <c r="G12" s="52">
        <v>1198</v>
      </c>
      <c r="H12" s="52">
        <v>1282</v>
      </c>
      <c r="I12" s="52">
        <v>1346</v>
      </c>
      <c r="J12" s="52">
        <v>1506</v>
      </c>
      <c r="K12" s="52">
        <v>1438</v>
      </c>
      <c r="L12" s="52">
        <v>1374</v>
      </c>
      <c r="M12" s="52">
        <v>1084</v>
      </c>
      <c r="N12" s="118">
        <v>927</v>
      </c>
      <c r="O12" s="95">
        <v>1000</v>
      </c>
      <c r="P12" s="199">
        <v>0.9988889803308371</v>
      </c>
      <c r="Q12" s="199">
        <v>0.8703891056832234</v>
      </c>
      <c r="R12" s="199">
        <v>0.7868067697635336</v>
      </c>
      <c r="S12" s="200">
        <v>0.8598304414369486</v>
      </c>
      <c r="T12" s="84"/>
    </row>
    <row r="13" spans="1:20" ht="12.75">
      <c r="A13" s="123" t="s">
        <v>25</v>
      </c>
      <c r="B13" s="72">
        <v>5502</v>
      </c>
      <c r="C13" s="52">
        <v>5755</v>
      </c>
      <c r="D13" s="52">
        <v>6174</v>
      </c>
      <c r="E13" s="52">
        <v>6511</v>
      </c>
      <c r="F13" s="52">
        <v>7726</v>
      </c>
      <c r="G13" s="52">
        <v>7836</v>
      </c>
      <c r="H13" s="52">
        <v>8368</v>
      </c>
      <c r="I13" s="52">
        <v>8959</v>
      </c>
      <c r="J13" s="52">
        <v>10872</v>
      </c>
      <c r="K13" s="52">
        <v>11724</v>
      </c>
      <c r="L13" s="52">
        <v>12333</v>
      </c>
      <c r="M13" s="52">
        <v>13465</v>
      </c>
      <c r="N13" s="118">
        <v>13641</v>
      </c>
      <c r="O13" s="95">
        <v>14597</v>
      </c>
      <c r="P13" s="199">
        <v>5.660027981236112</v>
      </c>
      <c r="Q13" s="199">
        <v>10.811613752790224</v>
      </c>
      <c r="R13" s="199">
        <v>11.578027126585072</v>
      </c>
      <c r="S13" s="200">
        <v>12.550944953655138</v>
      </c>
      <c r="T13" s="84"/>
    </row>
    <row r="14" spans="1:20" ht="12.75">
      <c r="A14" s="123" t="s">
        <v>26</v>
      </c>
      <c r="B14" s="73">
        <v>20</v>
      </c>
      <c r="C14" s="54">
        <v>22</v>
      </c>
      <c r="D14" s="54">
        <v>14</v>
      </c>
      <c r="E14" s="54">
        <v>18</v>
      </c>
      <c r="F14" s="54">
        <v>24</v>
      </c>
      <c r="G14" s="54">
        <v>19</v>
      </c>
      <c r="H14" s="52">
        <v>19</v>
      </c>
      <c r="I14" s="52">
        <v>19</v>
      </c>
      <c r="J14" s="52">
        <v>23</v>
      </c>
      <c r="K14" s="54">
        <v>21</v>
      </c>
      <c r="L14" s="52">
        <v>26</v>
      </c>
      <c r="M14" s="52">
        <v>26</v>
      </c>
      <c r="N14" s="118">
        <v>27</v>
      </c>
      <c r="O14" s="95">
        <v>19</v>
      </c>
      <c r="P14" s="199">
        <v>0.020574438317833923</v>
      </c>
      <c r="Q14" s="199">
        <v>0.02087649146472676</v>
      </c>
      <c r="R14" s="199">
        <v>0.02291670203194758</v>
      </c>
      <c r="S14" s="200">
        <v>0.016336778387302024</v>
      </c>
      <c r="T14" s="84"/>
    </row>
    <row r="15" spans="1:20" ht="12.75">
      <c r="A15" s="123" t="s">
        <v>27</v>
      </c>
      <c r="B15" s="72">
        <v>3459</v>
      </c>
      <c r="C15" s="52">
        <v>3539</v>
      </c>
      <c r="D15" s="52">
        <v>3567</v>
      </c>
      <c r="E15" s="52">
        <v>3464</v>
      </c>
      <c r="F15" s="52">
        <v>3670</v>
      </c>
      <c r="G15" s="52">
        <v>3599</v>
      </c>
      <c r="H15" s="52">
        <v>3620</v>
      </c>
      <c r="I15" s="52">
        <v>3947</v>
      </c>
      <c r="J15" s="52">
        <v>3905</v>
      </c>
      <c r="K15" s="52">
        <v>3846</v>
      </c>
      <c r="L15" s="52">
        <v>3474</v>
      </c>
      <c r="M15" s="52">
        <v>3011</v>
      </c>
      <c r="N15" s="118">
        <v>2984</v>
      </c>
      <c r="O15" s="95">
        <v>2673</v>
      </c>
      <c r="P15" s="199">
        <v>3.558349107069377</v>
      </c>
      <c r="Q15" s="199">
        <v>2.417658300011241</v>
      </c>
      <c r="R15" s="199">
        <v>2.532719957901169</v>
      </c>
      <c r="S15" s="200">
        <v>2.2983267699609637</v>
      </c>
      <c r="T15" s="84"/>
    </row>
    <row r="16" spans="1:20" ht="12.75">
      <c r="A16" s="123" t="s">
        <v>28</v>
      </c>
      <c r="B16" s="73">
        <v>351</v>
      </c>
      <c r="C16" s="54">
        <v>347</v>
      </c>
      <c r="D16" s="54">
        <v>359</v>
      </c>
      <c r="E16" s="54">
        <v>344</v>
      </c>
      <c r="F16" s="54">
        <v>393</v>
      </c>
      <c r="G16" s="54">
        <v>327</v>
      </c>
      <c r="H16" s="52">
        <v>326</v>
      </c>
      <c r="I16" s="52">
        <v>323</v>
      </c>
      <c r="J16" s="52">
        <v>368</v>
      </c>
      <c r="K16" s="54">
        <v>351</v>
      </c>
      <c r="L16" s="52">
        <v>327</v>
      </c>
      <c r="M16" s="52">
        <v>295</v>
      </c>
      <c r="N16" s="118">
        <v>253</v>
      </c>
      <c r="O16" s="95">
        <v>236</v>
      </c>
      <c r="P16" s="199">
        <v>0.3610813924779853</v>
      </c>
      <c r="Q16" s="199">
        <v>0.23686788392670746</v>
      </c>
      <c r="R16" s="199">
        <v>0.21473798570676808</v>
      </c>
      <c r="S16" s="200">
        <v>0.20291998417911986</v>
      </c>
      <c r="T16" s="84"/>
    </row>
    <row r="17" spans="1:20" ht="12.75">
      <c r="A17" s="122"/>
      <c r="B17" s="73"/>
      <c r="C17" s="54"/>
      <c r="D17" s="54"/>
      <c r="E17" s="54"/>
      <c r="F17" s="54"/>
      <c r="G17" s="54"/>
      <c r="H17" s="52"/>
      <c r="I17" s="52"/>
      <c r="J17" s="52"/>
      <c r="K17" s="52"/>
      <c r="L17" s="52"/>
      <c r="M17" s="52"/>
      <c r="N17" s="118"/>
      <c r="O17" s="95"/>
      <c r="P17" s="199"/>
      <c r="Q17" s="199"/>
      <c r="R17" s="199"/>
      <c r="S17" s="200"/>
      <c r="T17" s="84"/>
    </row>
    <row r="18" spans="1:20" ht="12.75">
      <c r="A18" s="122" t="s">
        <v>29</v>
      </c>
      <c r="B18" s="72">
        <v>41521</v>
      </c>
      <c r="C18" s="52">
        <v>40115</v>
      </c>
      <c r="D18" s="52">
        <v>35874</v>
      </c>
      <c r="E18" s="52">
        <v>35287</v>
      </c>
      <c r="F18" s="52">
        <v>37461</v>
      </c>
      <c r="G18" s="52">
        <v>35871</v>
      </c>
      <c r="H18" s="52">
        <v>35815</v>
      </c>
      <c r="I18" s="52">
        <v>37383</v>
      </c>
      <c r="J18" s="52">
        <v>40410</v>
      </c>
      <c r="K18" s="52">
        <v>37709</v>
      </c>
      <c r="L18" s="52">
        <v>34941</v>
      </c>
      <c r="M18" s="52">
        <v>33928</v>
      </c>
      <c r="N18" s="118">
        <v>31479</v>
      </c>
      <c r="O18" s="95">
        <v>31110</v>
      </c>
      <c r="P18" s="199">
        <v>42.71356266973911</v>
      </c>
      <c r="Q18" s="199">
        <v>27.242215477509596</v>
      </c>
      <c r="R18" s="199">
        <v>26.718328269025104</v>
      </c>
      <c r="S18" s="200">
        <v>26.74932503310347</v>
      </c>
      <c r="T18" s="84"/>
    </row>
    <row r="19" spans="1:20" ht="12.75">
      <c r="A19" s="123" t="s">
        <v>30</v>
      </c>
      <c r="B19" s="72">
        <v>9364</v>
      </c>
      <c r="C19" s="52">
        <v>7520</v>
      </c>
      <c r="D19" s="52">
        <v>6573</v>
      </c>
      <c r="E19" s="52">
        <v>5574</v>
      </c>
      <c r="F19" s="52">
        <v>6022</v>
      </c>
      <c r="G19" s="52">
        <v>5039</v>
      </c>
      <c r="H19" s="52">
        <v>4924</v>
      </c>
      <c r="I19" s="52">
        <v>4831</v>
      </c>
      <c r="J19" s="52">
        <v>4745</v>
      </c>
      <c r="K19" s="52">
        <v>3719</v>
      </c>
      <c r="L19" s="52">
        <v>3589</v>
      </c>
      <c r="M19" s="52">
        <v>3843</v>
      </c>
      <c r="N19" s="118">
        <v>3954</v>
      </c>
      <c r="O19" s="95">
        <v>3587</v>
      </c>
      <c r="P19" s="199">
        <v>9.632952020409844</v>
      </c>
      <c r="Q19" s="199">
        <v>3.0857060268824976</v>
      </c>
      <c r="R19" s="199">
        <v>3.356023697567435</v>
      </c>
      <c r="S19" s="200">
        <v>3.084211793434335</v>
      </c>
      <c r="T19" s="84"/>
    </row>
    <row r="20" spans="1:20" ht="12.75">
      <c r="A20" s="123" t="s">
        <v>31</v>
      </c>
      <c r="B20" s="72">
        <v>10123</v>
      </c>
      <c r="C20" s="52">
        <v>11081</v>
      </c>
      <c r="D20" s="52">
        <v>10980</v>
      </c>
      <c r="E20" s="52">
        <v>11712</v>
      </c>
      <c r="F20" s="52">
        <v>12655</v>
      </c>
      <c r="G20" s="52">
        <v>12912</v>
      </c>
      <c r="H20" s="52">
        <v>12559</v>
      </c>
      <c r="I20" s="52">
        <v>13530</v>
      </c>
      <c r="J20" s="52">
        <v>14432</v>
      </c>
      <c r="K20" s="52">
        <v>13315</v>
      </c>
      <c r="L20" s="52">
        <v>12139</v>
      </c>
      <c r="M20" s="52">
        <v>11021</v>
      </c>
      <c r="N20" s="118">
        <v>9833</v>
      </c>
      <c r="O20" s="95">
        <v>9975</v>
      </c>
      <c r="P20" s="199">
        <v>10.41375195457164</v>
      </c>
      <c r="Q20" s="199">
        <v>8.849223555105908</v>
      </c>
      <c r="R20" s="199">
        <v>8.34592337333854</v>
      </c>
      <c r="S20" s="200">
        <v>8.576808653333563</v>
      </c>
      <c r="T20" s="84"/>
    </row>
    <row r="21" spans="1:20" ht="12.75">
      <c r="A21" s="123" t="s">
        <v>32</v>
      </c>
      <c r="B21" s="72">
        <v>17603</v>
      </c>
      <c r="C21" s="52">
        <v>16799</v>
      </c>
      <c r="D21" s="52">
        <v>14183</v>
      </c>
      <c r="E21" s="52">
        <v>13868</v>
      </c>
      <c r="F21" s="52">
        <v>14092</v>
      </c>
      <c r="G21" s="52">
        <v>13141</v>
      </c>
      <c r="H21" s="52">
        <v>13138</v>
      </c>
      <c r="I21" s="52">
        <v>13973</v>
      </c>
      <c r="J21" s="52">
        <v>15346</v>
      </c>
      <c r="K21" s="52">
        <v>14825</v>
      </c>
      <c r="L21" s="52">
        <v>13552</v>
      </c>
      <c r="M21" s="52">
        <v>13492</v>
      </c>
      <c r="N21" s="118">
        <v>12198</v>
      </c>
      <c r="O21" s="95">
        <v>11985</v>
      </c>
      <c r="P21" s="199">
        <v>18.108591885441527</v>
      </c>
      <c r="Q21" s="199">
        <v>10.833293186234362</v>
      </c>
      <c r="R21" s="199">
        <v>10.353256717988762</v>
      </c>
      <c r="S21" s="200">
        <v>10.30506784062183</v>
      </c>
      <c r="T21" s="84"/>
    </row>
    <row r="22" spans="1:20" ht="12.75">
      <c r="A22" s="123" t="s">
        <v>33</v>
      </c>
      <c r="B22" s="73">
        <v>902</v>
      </c>
      <c r="C22" s="52">
        <v>1017</v>
      </c>
      <c r="D22" s="54">
        <v>912</v>
      </c>
      <c r="E22" s="54">
        <v>954</v>
      </c>
      <c r="F22" s="52">
        <v>1088</v>
      </c>
      <c r="G22" s="52">
        <v>1262</v>
      </c>
      <c r="H22" s="52">
        <v>1433</v>
      </c>
      <c r="I22" s="52">
        <v>1295</v>
      </c>
      <c r="J22" s="52">
        <v>1569</v>
      </c>
      <c r="K22" s="52">
        <v>1495</v>
      </c>
      <c r="L22" s="52">
        <v>1448</v>
      </c>
      <c r="M22" s="52">
        <v>1384</v>
      </c>
      <c r="N22" s="118">
        <v>1490</v>
      </c>
      <c r="O22" s="95">
        <v>1517</v>
      </c>
      <c r="P22" s="199">
        <v>0.92790716813431</v>
      </c>
      <c r="Q22" s="199">
        <v>1.1112716995069936</v>
      </c>
      <c r="R22" s="199">
        <v>1.2646624454667368</v>
      </c>
      <c r="S22" s="200">
        <v>1.3043627796598511</v>
      </c>
      <c r="T22" s="84"/>
    </row>
    <row r="23" spans="1:20" ht="12.75">
      <c r="A23" s="123" t="s">
        <v>34</v>
      </c>
      <c r="B23" s="73">
        <v>616</v>
      </c>
      <c r="C23" s="54">
        <v>697</v>
      </c>
      <c r="D23" s="54">
        <v>629</v>
      </c>
      <c r="E23" s="54">
        <v>604</v>
      </c>
      <c r="F23" s="54">
        <v>763</v>
      </c>
      <c r="G23" s="54">
        <v>739</v>
      </c>
      <c r="H23" s="52">
        <v>812</v>
      </c>
      <c r="I23" s="52">
        <v>789</v>
      </c>
      <c r="J23" s="52">
        <v>882</v>
      </c>
      <c r="K23" s="54">
        <v>968</v>
      </c>
      <c r="L23" s="52">
        <v>955</v>
      </c>
      <c r="M23" s="52">
        <v>1038</v>
      </c>
      <c r="N23" s="118">
        <v>1100</v>
      </c>
      <c r="O23" s="95">
        <v>1130</v>
      </c>
      <c r="P23" s="199">
        <v>0.6336927001892849</v>
      </c>
      <c r="Q23" s="199">
        <v>0.8334537746302452</v>
      </c>
      <c r="R23" s="199">
        <v>0.9336434161163828</v>
      </c>
      <c r="S23" s="200">
        <v>0.971608398823752</v>
      </c>
      <c r="T23" s="84"/>
    </row>
    <row r="24" spans="1:20" ht="12.75">
      <c r="A24" s="123" t="s">
        <v>35</v>
      </c>
      <c r="B24" s="72">
        <v>2913</v>
      </c>
      <c r="C24" s="52">
        <v>3001</v>
      </c>
      <c r="D24" s="52">
        <v>2597</v>
      </c>
      <c r="E24" s="52">
        <v>2575</v>
      </c>
      <c r="F24" s="52">
        <v>2841</v>
      </c>
      <c r="G24" s="52">
        <v>2778</v>
      </c>
      <c r="H24" s="52">
        <v>2949</v>
      </c>
      <c r="I24" s="52">
        <v>2965</v>
      </c>
      <c r="J24" s="52">
        <v>3436</v>
      </c>
      <c r="K24" s="52">
        <v>3387</v>
      </c>
      <c r="L24" s="52">
        <v>3258</v>
      </c>
      <c r="M24" s="52">
        <v>3150</v>
      </c>
      <c r="N24" s="118">
        <v>2904</v>
      </c>
      <c r="O24" s="95">
        <v>2916</v>
      </c>
      <c r="P24" s="199">
        <v>2.996666940992511</v>
      </c>
      <c r="Q24" s="199">
        <v>2.529267235149588</v>
      </c>
      <c r="R24" s="199">
        <v>2.464818618547251</v>
      </c>
      <c r="S24" s="200">
        <v>2.5072655672301423</v>
      </c>
      <c r="T24" s="84"/>
    </row>
    <row r="25" spans="1:20" ht="12.75">
      <c r="A25" s="122"/>
      <c r="B25" s="73"/>
      <c r="C25" s="54"/>
      <c r="D25" s="54"/>
      <c r="E25" s="54"/>
      <c r="F25" s="54"/>
      <c r="G25" s="54"/>
      <c r="H25" s="52"/>
      <c r="I25" s="52"/>
      <c r="J25" s="52"/>
      <c r="K25" s="52"/>
      <c r="L25" s="52"/>
      <c r="M25" s="52"/>
      <c r="N25" s="118"/>
      <c r="O25" s="95"/>
      <c r="P25" s="199"/>
      <c r="Q25" s="199"/>
      <c r="R25" s="199"/>
      <c r="S25" s="200"/>
      <c r="T25" s="84"/>
    </row>
    <row r="26" spans="1:20" ht="12.75">
      <c r="A26" s="122" t="s">
        <v>212</v>
      </c>
      <c r="B26" s="72">
        <v>8336</v>
      </c>
      <c r="C26" s="52">
        <v>8836</v>
      </c>
      <c r="D26" s="52">
        <v>9387</v>
      </c>
      <c r="E26" s="52">
        <v>9925</v>
      </c>
      <c r="F26" s="52">
        <v>11324</v>
      </c>
      <c r="G26" s="52">
        <v>11582</v>
      </c>
      <c r="H26" s="52">
        <v>11894</v>
      </c>
      <c r="I26" s="52">
        <v>12421</v>
      </c>
      <c r="J26" s="52">
        <v>13975</v>
      </c>
      <c r="K26" s="52">
        <v>14753</v>
      </c>
      <c r="L26" s="52">
        <v>15264</v>
      </c>
      <c r="M26" s="52">
        <v>14988</v>
      </c>
      <c r="N26" s="118">
        <v>14978</v>
      </c>
      <c r="O26" s="95">
        <v>15412</v>
      </c>
      <c r="P26" s="199">
        <v>8.57542589087318</v>
      </c>
      <c r="Q26" s="199">
        <v>12.034494387435563</v>
      </c>
      <c r="R26" s="199">
        <v>12.71282826053744</v>
      </c>
      <c r="S26" s="200">
        <v>13.251706763426252</v>
      </c>
      <c r="T26" s="84"/>
    </row>
    <row r="27" spans="1:20" ht="12.75">
      <c r="A27" s="123" t="s">
        <v>36</v>
      </c>
      <c r="B27" s="72">
        <v>3098</v>
      </c>
      <c r="C27" s="52">
        <v>3318</v>
      </c>
      <c r="D27" s="52">
        <v>3632</v>
      </c>
      <c r="E27" s="52">
        <v>3900</v>
      </c>
      <c r="F27" s="52">
        <v>4281</v>
      </c>
      <c r="G27" s="52">
        <v>4298</v>
      </c>
      <c r="H27" s="52">
        <v>4400</v>
      </c>
      <c r="I27" s="52">
        <v>4597</v>
      </c>
      <c r="J27" s="52">
        <v>5306</v>
      </c>
      <c r="K27" s="52">
        <v>5686</v>
      </c>
      <c r="L27" s="52">
        <v>6248</v>
      </c>
      <c r="M27" s="52">
        <v>6254</v>
      </c>
      <c r="N27" s="118">
        <v>6217</v>
      </c>
      <c r="O27" s="95">
        <v>6508</v>
      </c>
      <c r="P27" s="199">
        <v>3.1869804954324747</v>
      </c>
      <c r="Q27" s="199">
        <v>5.021599139246198</v>
      </c>
      <c r="R27" s="199">
        <v>5.276782834541412</v>
      </c>
      <c r="S27" s="200">
        <v>5.595776512871662</v>
      </c>
      <c r="T27" s="84"/>
    </row>
    <row r="28" spans="1:20" ht="12.75">
      <c r="A28" s="123" t="s">
        <v>37</v>
      </c>
      <c r="B28" s="73">
        <v>53</v>
      </c>
      <c r="C28" s="54">
        <v>35</v>
      </c>
      <c r="D28" s="54">
        <v>50</v>
      </c>
      <c r="E28" s="54">
        <v>25</v>
      </c>
      <c r="F28" s="54">
        <v>40</v>
      </c>
      <c r="G28" s="54">
        <v>33</v>
      </c>
      <c r="H28" s="52">
        <v>34</v>
      </c>
      <c r="I28" s="52">
        <v>31</v>
      </c>
      <c r="J28" s="52">
        <v>43</v>
      </c>
      <c r="K28" s="54">
        <v>44</v>
      </c>
      <c r="L28" s="52">
        <v>60</v>
      </c>
      <c r="M28" s="52">
        <v>56</v>
      </c>
      <c r="N28" s="118">
        <v>33</v>
      </c>
      <c r="O28" s="95">
        <v>38</v>
      </c>
      <c r="P28" s="199">
        <v>0.0545222615422599</v>
      </c>
      <c r="Q28" s="199">
        <v>0.04496475084710379</v>
      </c>
      <c r="R28" s="199">
        <v>0.028009302483491486</v>
      </c>
      <c r="S28" s="200">
        <v>0.03267355677460405</v>
      </c>
      <c r="T28" s="84"/>
    </row>
    <row r="29" spans="1:20" ht="12.75">
      <c r="A29" s="123" t="s">
        <v>38</v>
      </c>
      <c r="B29" s="73">
        <v>600</v>
      </c>
      <c r="C29" s="54">
        <v>572</v>
      </c>
      <c r="D29" s="54">
        <v>638</v>
      </c>
      <c r="E29" s="54">
        <v>620</v>
      </c>
      <c r="F29" s="54">
        <v>678</v>
      </c>
      <c r="G29" s="54">
        <v>679</v>
      </c>
      <c r="H29" s="52">
        <v>686</v>
      </c>
      <c r="I29" s="52">
        <v>739</v>
      </c>
      <c r="J29" s="52">
        <v>751</v>
      </c>
      <c r="K29" s="54">
        <v>761</v>
      </c>
      <c r="L29" s="52">
        <v>750</v>
      </c>
      <c r="M29" s="52">
        <v>793</v>
      </c>
      <c r="N29" s="118">
        <v>722</v>
      </c>
      <c r="O29" s="95">
        <v>686</v>
      </c>
      <c r="P29" s="199">
        <v>0.6172331495350177</v>
      </c>
      <c r="Q29" s="199">
        <v>0.6367329896741661</v>
      </c>
      <c r="R29" s="199">
        <v>0.6128095876691168</v>
      </c>
      <c r="S29" s="200">
        <v>0.5898436828257467</v>
      </c>
      <c r="T29" s="84"/>
    </row>
    <row r="30" spans="1:20" ht="12.75">
      <c r="A30" s="123" t="s">
        <v>39</v>
      </c>
      <c r="B30" s="72">
        <v>1181</v>
      </c>
      <c r="C30" s="52">
        <v>1298</v>
      </c>
      <c r="D30" s="52">
        <v>1265</v>
      </c>
      <c r="E30" s="52">
        <v>1525</v>
      </c>
      <c r="F30" s="52">
        <v>1932</v>
      </c>
      <c r="G30" s="52">
        <v>2330</v>
      </c>
      <c r="H30" s="52">
        <v>2469</v>
      </c>
      <c r="I30" s="52">
        <v>2633</v>
      </c>
      <c r="J30" s="52">
        <v>3217</v>
      </c>
      <c r="K30" s="52">
        <v>3383</v>
      </c>
      <c r="L30" s="52">
        <v>3473</v>
      </c>
      <c r="M30" s="52">
        <v>3176</v>
      </c>
      <c r="N30" s="118">
        <v>3148</v>
      </c>
      <c r="O30" s="95">
        <v>3253</v>
      </c>
      <c r="P30" s="199">
        <v>1.214920582668093</v>
      </c>
      <c r="Q30" s="199">
        <v>2.5501437266143148</v>
      </c>
      <c r="R30" s="199">
        <v>2.671917703576703</v>
      </c>
      <c r="S30" s="200">
        <v>2.797028425994394</v>
      </c>
      <c r="T30" s="84"/>
    </row>
    <row r="31" spans="1:20" ht="12.75">
      <c r="A31" s="123" t="s">
        <v>40</v>
      </c>
      <c r="B31" s="73">
        <v>92</v>
      </c>
      <c r="C31" s="54">
        <v>104</v>
      </c>
      <c r="D31" s="54">
        <v>110</v>
      </c>
      <c r="E31" s="54">
        <v>127</v>
      </c>
      <c r="F31" s="54">
        <v>155</v>
      </c>
      <c r="G31" s="54">
        <v>153</v>
      </c>
      <c r="H31" s="52">
        <v>195</v>
      </c>
      <c r="I31" s="52">
        <v>212</v>
      </c>
      <c r="J31" s="52">
        <v>177</v>
      </c>
      <c r="K31" s="54">
        <v>217</v>
      </c>
      <c r="L31" s="52">
        <v>216</v>
      </c>
      <c r="M31" s="52">
        <v>220</v>
      </c>
      <c r="N31" s="118">
        <v>246</v>
      </c>
      <c r="O31" s="95">
        <v>218</v>
      </c>
      <c r="P31" s="199">
        <v>0.09464241626203605</v>
      </c>
      <c r="Q31" s="199">
        <v>0.17664723547076489</v>
      </c>
      <c r="R31" s="199">
        <v>0.2087966185133002</v>
      </c>
      <c r="S31" s="200">
        <v>0.18744303623325478</v>
      </c>
      <c r="T31" s="84"/>
    </row>
    <row r="32" spans="1:20" ht="12.75">
      <c r="A32" s="123" t="s">
        <v>41</v>
      </c>
      <c r="B32" s="72">
        <v>3312</v>
      </c>
      <c r="C32" s="52">
        <v>3509</v>
      </c>
      <c r="D32" s="52">
        <v>3692</v>
      </c>
      <c r="E32" s="52">
        <v>3728</v>
      </c>
      <c r="F32" s="52">
        <v>4238</v>
      </c>
      <c r="G32" s="52">
        <v>4089</v>
      </c>
      <c r="H32" s="52">
        <v>4110</v>
      </c>
      <c r="I32" s="52">
        <v>4209</v>
      </c>
      <c r="J32" s="52">
        <v>4481</v>
      </c>
      <c r="K32" s="52">
        <v>4662</v>
      </c>
      <c r="L32" s="52">
        <v>4517</v>
      </c>
      <c r="M32" s="52">
        <v>4489</v>
      </c>
      <c r="N32" s="118">
        <v>4612</v>
      </c>
      <c r="O32" s="95">
        <v>4709</v>
      </c>
      <c r="P32" s="199">
        <v>3.4071269854332975</v>
      </c>
      <c r="Q32" s="199">
        <v>3.6044065455830157</v>
      </c>
      <c r="R32" s="199">
        <v>3.914512213753416</v>
      </c>
      <c r="S32" s="200">
        <v>4.0489415487265905</v>
      </c>
      <c r="T32" s="84"/>
    </row>
    <row r="33" spans="1:20" ht="12.75">
      <c r="A33" s="122"/>
      <c r="B33" s="73"/>
      <c r="C33" s="54"/>
      <c r="D33" s="54"/>
      <c r="E33" s="54"/>
      <c r="F33" s="54"/>
      <c r="G33" s="54"/>
      <c r="H33" s="52"/>
      <c r="I33" s="52"/>
      <c r="J33" s="52"/>
      <c r="K33" s="52"/>
      <c r="L33" s="52"/>
      <c r="M33" s="52"/>
      <c r="N33" s="118"/>
      <c r="O33" s="95"/>
      <c r="P33" s="199"/>
      <c r="Q33" s="199"/>
      <c r="R33" s="199"/>
      <c r="S33" s="200"/>
      <c r="T33" s="84"/>
    </row>
    <row r="34" spans="1:20" ht="12.75">
      <c r="A34" s="122" t="s">
        <v>42</v>
      </c>
      <c r="B34" s="73">
        <v>616</v>
      </c>
      <c r="C34" s="54">
        <v>844</v>
      </c>
      <c r="D34" s="54">
        <v>869</v>
      </c>
      <c r="E34" s="52">
        <v>1069</v>
      </c>
      <c r="F34" s="52">
        <v>1436</v>
      </c>
      <c r="G34" s="52">
        <v>1964</v>
      </c>
      <c r="H34" s="52">
        <v>2056</v>
      </c>
      <c r="I34" s="52">
        <v>2234</v>
      </c>
      <c r="J34" s="52">
        <v>3036</v>
      </c>
      <c r="K34" s="52">
        <v>3338</v>
      </c>
      <c r="L34" s="52">
        <v>3502</v>
      </c>
      <c r="M34" s="52">
        <v>3311</v>
      </c>
      <c r="N34" s="118">
        <v>3424</v>
      </c>
      <c r="O34" s="95">
        <v>3776</v>
      </c>
      <c r="P34" s="199">
        <v>0.6336927001892849</v>
      </c>
      <c r="Q34" s="199">
        <v>2.6585408938350112</v>
      </c>
      <c r="R34" s="199">
        <v>2.906177324347723</v>
      </c>
      <c r="S34" s="200">
        <v>3.2467197468659177</v>
      </c>
      <c r="T34" s="84"/>
    </row>
    <row r="35" spans="1:20" ht="12.75">
      <c r="A35" s="87"/>
      <c r="B35" s="73"/>
      <c r="C35" s="54"/>
      <c r="D35" s="54"/>
      <c r="E35" s="54"/>
      <c r="F35" s="54"/>
      <c r="G35" s="54"/>
      <c r="H35" s="52"/>
      <c r="I35" s="52"/>
      <c r="J35" s="52"/>
      <c r="K35" s="52"/>
      <c r="L35" s="52"/>
      <c r="M35" s="52"/>
      <c r="N35" s="118"/>
      <c r="O35" s="52"/>
      <c r="P35" s="199"/>
      <c r="Q35" s="199"/>
      <c r="R35" s="199"/>
      <c r="S35" s="200"/>
      <c r="T35" s="84"/>
    </row>
    <row r="36" spans="1:20" ht="12.75">
      <c r="A36" s="87" t="s">
        <v>43</v>
      </c>
      <c r="B36" s="72">
        <v>19513</v>
      </c>
      <c r="C36" s="52">
        <v>20846</v>
      </c>
      <c r="D36" s="52">
        <v>23766</v>
      </c>
      <c r="E36" s="52">
        <v>22831</v>
      </c>
      <c r="F36" s="52">
        <v>23005</v>
      </c>
      <c r="G36" s="52">
        <v>24420</v>
      </c>
      <c r="H36" s="52">
        <v>23437</v>
      </c>
      <c r="I36" s="52">
        <v>23005</v>
      </c>
      <c r="J36" s="52">
        <v>28415</v>
      </c>
      <c r="K36" s="52">
        <v>27846</v>
      </c>
      <c r="L36" s="52">
        <v>27941</v>
      </c>
      <c r="M36" s="52">
        <v>29143</v>
      </c>
      <c r="N36" s="118">
        <v>27286</v>
      </c>
      <c r="O36" s="95">
        <v>25117</v>
      </c>
      <c r="P36" s="199">
        <v>20.073450744794666</v>
      </c>
      <c r="Q36" s="199">
        <v>23.40013810602046</v>
      </c>
      <c r="R36" s="199">
        <v>23.15944932013784</v>
      </c>
      <c r="S36" s="200">
        <v>21.596361197571838</v>
      </c>
      <c r="T36" s="84"/>
    </row>
    <row r="37" spans="1:20" ht="12.75">
      <c r="A37" s="122" t="s">
        <v>44</v>
      </c>
      <c r="B37" s="72">
        <v>14973</v>
      </c>
      <c r="C37" s="52">
        <v>16759</v>
      </c>
      <c r="D37" s="52">
        <v>19157</v>
      </c>
      <c r="E37" s="52">
        <v>18144</v>
      </c>
      <c r="F37" s="52">
        <v>17699</v>
      </c>
      <c r="G37" s="52">
        <v>18934</v>
      </c>
      <c r="H37" s="52">
        <v>18600</v>
      </c>
      <c r="I37" s="52">
        <v>18429</v>
      </c>
      <c r="J37" s="52">
        <v>22349</v>
      </c>
      <c r="K37" s="52">
        <v>21800</v>
      </c>
      <c r="L37" s="52">
        <v>22067</v>
      </c>
      <c r="M37" s="52">
        <v>23227</v>
      </c>
      <c r="N37" s="118">
        <v>21900</v>
      </c>
      <c r="O37" s="95">
        <v>19066</v>
      </c>
      <c r="P37" s="199">
        <v>15.403053246646367</v>
      </c>
      <c r="Q37" s="199">
        <v>18.64993335581571</v>
      </c>
      <c r="R37" s="199">
        <v>18.58799164813526</v>
      </c>
      <c r="S37" s="200">
        <v>16.393527196436864</v>
      </c>
      <c r="T37" s="84"/>
    </row>
    <row r="38" spans="1:20" ht="12.75">
      <c r="A38" s="122" t="s">
        <v>45</v>
      </c>
      <c r="B38" s="72">
        <v>1565</v>
      </c>
      <c r="C38" s="52">
        <v>1479</v>
      </c>
      <c r="D38" s="52">
        <v>1703</v>
      </c>
      <c r="E38" s="52">
        <v>1823</v>
      </c>
      <c r="F38" s="52">
        <v>2108</v>
      </c>
      <c r="G38" s="52">
        <v>2024</v>
      </c>
      <c r="H38" s="52">
        <v>1799</v>
      </c>
      <c r="I38" s="52">
        <v>1512</v>
      </c>
      <c r="J38" s="52">
        <v>1927</v>
      </c>
      <c r="K38" s="52">
        <v>1866</v>
      </c>
      <c r="L38" s="52">
        <v>1718</v>
      </c>
      <c r="M38" s="52">
        <v>1795</v>
      </c>
      <c r="N38" s="118">
        <v>1606</v>
      </c>
      <c r="O38" s="95">
        <v>1861</v>
      </c>
      <c r="P38" s="199">
        <v>1.6099497983705044</v>
      </c>
      <c r="Q38" s="199">
        <v>1.441280853045559</v>
      </c>
      <c r="R38" s="199">
        <v>1.363119387529919</v>
      </c>
      <c r="S38" s="200">
        <v>1.6001444515141614</v>
      </c>
      <c r="T38" s="84"/>
    </row>
    <row r="39" spans="1:20" ht="12.75">
      <c r="A39" s="122" t="s">
        <v>46</v>
      </c>
      <c r="B39" s="72">
        <v>2975</v>
      </c>
      <c r="C39" s="52">
        <v>2608</v>
      </c>
      <c r="D39" s="52">
        <v>2906</v>
      </c>
      <c r="E39" s="52">
        <v>2864</v>
      </c>
      <c r="F39" s="52">
        <v>3198</v>
      </c>
      <c r="G39" s="52">
        <v>3462</v>
      </c>
      <c r="H39" s="52">
        <v>3038</v>
      </c>
      <c r="I39" s="52">
        <v>3064</v>
      </c>
      <c r="J39" s="52">
        <v>4139</v>
      </c>
      <c r="K39" s="52">
        <v>4180</v>
      </c>
      <c r="L39" s="52">
        <v>4156</v>
      </c>
      <c r="M39" s="52">
        <v>4121</v>
      </c>
      <c r="N39" s="118">
        <v>3780</v>
      </c>
      <c r="O39" s="95">
        <v>4190</v>
      </c>
      <c r="P39" s="199">
        <v>3.060447699777796</v>
      </c>
      <c r="Q39" s="199">
        <v>3.308923897159191</v>
      </c>
      <c r="R39" s="199">
        <v>3.208338284472662</v>
      </c>
      <c r="S39" s="200">
        <v>3.602689549620815</v>
      </c>
      <c r="T39" s="84"/>
    </row>
    <row r="40" spans="1:20" ht="12.75">
      <c r="A40" s="87"/>
      <c r="B40" s="73"/>
      <c r="C40" s="54"/>
      <c r="D40" s="54"/>
      <c r="E40" s="54"/>
      <c r="F40" s="54"/>
      <c r="G40" s="54"/>
      <c r="H40" s="52"/>
      <c r="I40" s="52"/>
      <c r="J40" s="52"/>
      <c r="K40" s="52"/>
      <c r="L40" s="52"/>
      <c r="M40" s="54"/>
      <c r="N40" s="118"/>
      <c r="O40" s="95"/>
      <c r="P40" s="199"/>
      <c r="Q40" s="199"/>
      <c r="R40" s="199"/>
      <c r="S40" s="200"/>
      <c r="T40" s="84"/>
    </row>
    <row r="41" spans="1:20" ht="12.75">
      <c r="A41" s="87" t="s">
        <v>47</v>
      </c>
      <c r="B41" s="72">
        <v>5653</v>
      </c>
      <c r="C41" s="52">
        <v>5788</v>
      </c>
      <c r="D41" s="52">
        <v>6291</v>
      </c>
      <c r="E41" s="52">
        <v>5335</v>
      </c>
      <c r="F41" s="52">
        <v>4810</v>
      </c>
      <c r="G41" s="52">
        <v>4583</v>
      </c>
      <c r="H41" s="52">
        <v>3568</v>
      </c>
      <c r="I41" s="52">
        <v>3960</v>
      </c>
      <c r="J41" s="52">
        <v>5262</v>
      </c>
      <c r="K41" s="52">
        <v>5466</v>
      </c>
      <c r="L41" s="52">
        <v>6282</v>
      </c>
      <c r="M41" s="52">
        <v>6222</v>
      </c>
      <c r="N41" s="118">
        <v>4964</v>
      </c>
      <c r="O41" s="95">
        <v>5072</v>
      </c>
      <c r="P41" s="199">
        <v>5.815364990535758</v>
      </c>
      <c r="Q41" s="199">
        <v>4.995904995904995</v>
      </c>
      <c r="R41" s="199">
        <v>4.213278106910659</v>
      </c>
      <c r="S41" s="200">
        <v>4.361059998968204</v>
      </c>
      <c r="T41" s="84"/>
    </row>
    <row r="42" spans="1:20" ht="12.75">
      <c r="A42" s="87"/>
      <c r="B42" s="73"/>
      <c r="C42" s="54"/>
      <c r="D42" s="54"/>
      <c r="E42" s="54"/>
      <c r="F42" s="54"/>
      <c r="G42" s="54"/>
      <c r="H42" s="52"/>
      <c r="I42" s="52"/>
      <c r="J42" s="52"/>
      <c r="K42" s="52"/>
      <c r="L42" s="52"/>
      <c r="M42" s="54"/>
      <c r="N42" s="118"/>
      <c r="O42" s="52"/>
      <c r="P42" s="199"/>
      <c r="Q42" s="199"/>
      <c r="R42" s="199"/>
      <c r="S42" s="200"/>
      <c r="T42" s="84"/>
    </row>
    <row r="43" spans="1:20" ht="12.75">
      <c r="A43" s="87" t="s">
        <v>48</v>
      </c>
      <c r="B43" s="72">
        <v>4606</v>
      </c>
      <c r="C43" s="52">
        <v>5143</v>
      </c>
      <c r="D43" s="52">
        <v>6198</v>
      </c>
      <c r="E43" s="52">
        <v>6791</v>
      </c>
      <c r="F43" s="52">
        <v>6914</v>
      </c>
      <c r="G43" s="52">
        <v>6335</v>
      </c>
      <c r="H43" s="52">
        <v>7066</v>
      </c>
      <c r="I43" s="52">
        <v>8701</v>
      </c>
      <c r="J43" s="52">
        <v>9949</v>
      </c>
      <c r="K43" s="52">
        <v>8970</v>
      </c>
      <c r="L43" s="52">
        <v>8477</v>
      </c>
      <c r="M43" s="52">
        <v>8925</v>
      </c>
      <c r="N43" s="118">
        <v>7918</v>
      </c>
      <c r="O43" s="95">
        <v>7861</v>
      </c>
      <c r="P43" s="199">
        <v>4.738293144597153</v>
      </c>
      <c r="Q43" s="199">
        <v>7.166257166257166</v>
      </c>
      <c r="R43" s="199">
        <v>6.7205350625541085</v>
      </c>
      <c r="S43" s="200">
        <v>6.759127100135853</v>
      </c>
      <c r="T43" s="84"/>
    </row>
    <row r="44" spans="1:20" ht="12.75">
      <c r="A44" s="122" t="s">
        <v>49</v>
      </c>
      <c r="B44" s="72">
        <v>3908</v>
      </c>
      <c r="C44" s="52">
        <v>4288</v>
      </c>
      <c r="D44" s="52">
        <v>4562</v>
      </c>
      <c r="E44" s="52">
        <v>4650</v>
      </c>
      <c r="F44" s="52">
        <v>4450</v>
      </c>
      <c r="G44" s="52">
        <v>4421</v>
      </c>
      <c r="H44" s="52">
        <v>5077</v>
      </c>
      <c r="I44" s="52">
        <v>6502</v>
      </c>
      <c r="J44" s="52">
        <v>7399</v>
      </c>
      <c r="K44" s="52">
        <v>6207</v>
      </c>
      <c r="L44" s="52">
        <v>5496</v>
      </c>
      <c r="M44" s="52">
        <v>5809</v>
      </c>
      <c r="N44" s="118">
        <v>5220</v>
      </c>
      <c r="O44" s="95">
        <v>5103</v>
      </c>
      <c r="P44" s="199">
        <v>4.020245247304748</v>
      </c>
      <c r="Q44" s="199">
        <v>4.664289958407605</v>
      </c>
      <c r="R44" s="199">
        <v>4.430562392843199</v>
      </c>
      <c r="S44" s="200">
        <v>4.387714742652749</v>
      </c>
      <c r="T44" s="84"/>
    </row>
    <row r="45" spans="1:20" ht="12.75">
      <c r="A45" s="122" t="s">
        <v>50</v>
      </c>
      <c r="B45" s="73">
        <v>698</v>
      </c>
      <c r="C45" s="54">
        <v>855</v>
      </c>
      <c r="D45" s="52">
        <v>1636</v>
      </c>
      <c r="E45" s="52">
        <v>2141</v>
      </c>
      <c r="F45" s="52">
        <v>2464</v>
      </c>
      <c r="G45" s="52">
        <v>1914</v>
      </c>
      <c r="H45" s="52">
        <v>1989</v>
      </c>
      <c r="I45" s="52">
        <v>2199</v>
      </c>
      <c r="J45" s="52">
        <v>2550</v>
      </c>
      <c r="K45" s="52">
        <v>2763</v>
      </c>
      <c r="L45" s="52">
        <v>2981</v>
      </c>
      <c r="M45" s="52">
        <v>3116</v>
      </c>
      <c r="N45" s="118">
        <v>2698</v>
      </c>
      <c r="O45" s="95">
        <v>2758</v>
      </c>
      <c r="P45" s="199">
        <v>0.7180478972924039</v>
      </c>
      <c r="Q45" s="199">
        <v>2.5019672078495607</v>
      </c>
      <c r="R45" s="199">
        <v>2.2899726697109104</v>
      </c>
      <c r="S45" s="200">
        <v>2.3714123574831043</v>
      </c>
      <c r="T45" s="84"/>
    </row>
    <row r="46" spans="1:20" ht="12.75">
      <c r="A46" s="87"/>
      <c r="B46" s="73"/>
      <c r="C46" s="54"/>
      <c r="D46" s="54"/>
      <c r="E46" s="54"/>
      <c r="F46" s="54"/>
      <c r="G46" s="54"/>
      <c r="H46" s="52"/>
      <c r="I46" s="52"/>
      <c r="J46" s="52"/>
      <c r="K46" s="52"/>
      <c r="L46" s="52"/>
      <c r="M46" s="54"/>
      <c r="N46" s="118"/>
      <c r="O46" s="95"/>
      <c r="P46" s="199"/>
      <c r="Q46" s="199"/>
      <c r="R46" s="199"/>
      <c r="S46" s="200"/>
      <c r="T46" s="84"/>
    </row>
    <row r="47" spans="1:20" ht="12.75">
      <c r="A47" s="87" t="s">
        <v>200</v>
      </c>
      <c r="B47" s="72">
        <v>2045</v>
      </c>
      <c r="C47" s="52">
        <v>1928</v>
      </c>
      <c r="D47" s="52">
        <v>1936</v>
      </c>
      <c r="E47" s="52">
        <v>1819</v>
      </c>
      <c r="F47" s="52">
        <v>1922</v>
      </c>
      <c r="G47" s="52">
        <v>1820</v>
      </c>
      <c r="H47" s="52">
        <v>1884</v>
      </c>
      <c r="I47" s="52">
        <v>1813</v>
      </c>
      <c r="J47" s="52">
        <v>2128</v>
      </c>
      <c r="K47" s="52">
        <v>2193</v>
      </c>
      <c r="L47" s="52">
        <v>2080</v>
      </c>
      <c r="M47" s="52">
        <v>2036</v>
      </c>
      <c r="N47" s="118">
        <v>1839</v>
      </c>
      <c r="O47" s="95">
        <v>1923</v>
      </c>
      <c r="P47" s="199">
        <v>2.1037363179985187</v>
      </c>
      <c r="Q47" s="199">
        <v>1.6347898700839878</v>
      </c>
      <c r="R47" s="199">
        <v>1.5608820383982074</v>
      </c>
      <c r="S47" s="200">
        <v>1.6534539388832523</v>
      </c>
      <c r="T47" s="84"/>
    </row>
    <row r="48" spans="1:20" ht="12.75">
      <c r="A48" s="87"/>
      <c r="B48" s="73"/>
      <c r="C48" s="54"/>
      <c r="D48" s="54"/>
      <c r="E48" s="54"/>
      <c r="F48" s="54"/>
      <c r="G48" s="54"/>
      <c r="H48" s="52"/>
      <c r="I48" s="52"/>
      <c r="J48" s="52"/>
      <c r="K48" s="52"/>
      <c r="L48" s="52"/>
      <c r="M48" s="52"/>
      <c r="N48" s="118"/>
      <c r="O48" s="52"/>
      <c r="P48" s="199"/>
      <c r="Q48" s="199"/>
      <c r="R48" s="199"/>
      <c r="S48" s="200"/>
      <c r="T48" s="84"/>
    </row>
    <row r="49" spans="1:20" ht="12.75">
      <c r="A49" s="87" t="s">
        <v>51</v>
      </c>
      <c r="B49" s="72">
        <v>2070</v>
      </c>
      <c r="C49" s="52">
        <v>2570</v>
      </c>
      <c r="D49" s="52">
        <v>2775</v>
      </c>
      <c r="E49" s="52">
        <v>2425</v>
      </c>
      <c r="F49" s="52">
        <v>2213</v>
      </c>
      <c r="G49" s="52">
        <v>1885</v>
      </c>
      <c r="H49" s="52">
        <v>2206</v>
      </c>
      <c r="I49" s="52">
        <v>1833</v>
      </c>
      <c r="J49" s="52">
        <v>1826</v>
      </c>
      <c r="K49" s="52">
        <v>1737</v>
      </c>
      <c r="L49" s="52">
        <v>1547</v>
      </c>
      <c r="M49" s="52">
        <v>1529</v>
      </c>
      <c r="N49" s="118">
        <v>1625</v>
      </c>
      <c r="O49" s="95">
        <v>1095</v>
      </c>
      <c r="P49" s="199">
        <v>2.129454365895811</v>
      </c>
      <c r="Q49" s="199">
        <v>1.227698286521816</v>
      </c>
      <c r="R49" s="199">
        <v>1.3792459556264747</v>
      </c>
      <c r="S49" s="200">
        <v>0.9415143333734588</v>
      </c>
      <c r="T49" s="84"/>
    </row>
    <row r="50" spans="1:20" ht="12.75">
      <c r="A50" s="89" t="s">
        <v>3</v>
      </c>
      <c r="B50" s="127">
        <v>97208</v>
      </c>
      <c r="C50" s="128">
        <v>99558</v>
      </c>
      <c r="D50" s="128">
        <v>101237</v>
      </c>
      <c r="E50" s="128">
        <v>100176</v>
      </c>
      <c r="F50" s="128">
        <v>105786</v>
      </c>
      <c r="G50" s="128">
        <v>105393</v>
      </c>
      <c r="H50" s="128">
        <v>105926</v>
      </c>
      <c r="I50" s="128">
        <v>110933</v>
      </c>
      <c r="J50" s="128">
        <v>127687</v>
      </c>
      <c r="K50" s="128">
        <v>126174</v>
      </c>
      <c r="L50" s="128">
        <v>124396</v>
      </c>
      <c r="M50" s="128">
        <v>124542</v>
      </c>
      <c r="N50" s="128">
        <v>117818</v>
      </c>
      <c r="O50" s="128">
        <v>116302</v>
      </c>
      <c r="P50" s="128">
        <v>100</v>
      </c>
      <c r="Q50" s="128">
        <v>100</v>
      </c>
      <c r="R50" s="128">
        <v>100</v>
      </c>
      <c r="S50" s="180">
        <v>100</v>
      </c>
      <c r="T50" s="84"/>
    </row>
    <row r="51" spans="1:20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ht="12.75">
      <c r="A52" s="83" t="s">
        <v>52</v>
      </c>
      <c r="B52" s="113" t="s">
        <v>53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12.75">
      <c r="A53" s="83" t="s">
        <v>64</v>
      </c>
      <c r="B53" s="113" t="s">
        <v>205</v>
      </c>
      <c r="C53" s="11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ht="12.75">
      <c r="A54" s="83"/>
      <c r="B54" s="113" t="s">
        <v>204</v>
      </c>
      <c r="C54" s="11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12.75">
      <c r="A55" s="83" t="s">
        <v>55</v>
      </c>
      <c r="B55" s="113" t="s">
        <v>214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2.75">
      <c r="A56" s="83" t="s">
        <v>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9" ht="12.75">
      <c r="A59" s="11"/>
    </row>
  </sheetData>
  <printOptions/>
  <pageMargins left="0.75" right="0.75" top="0.65" bottom="0.66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A1:T56"/>
  <sheetViews>
    <sheetView zoomScale="75" zoomScaleNormal="75" workbookViewId="0" topLeftCell="A19">
      <selection activeCell="U47" sqref="U47"/>
    </sheetView>
  </sheetViews>
  <sheetFormatPr defaultColWidth="9.140625" defaultRowHeight="12.75"/>
  <cols>
    <col min="1" max="1" width="50.00390625" style="0" bestFit="1" customWidth="1"/>
    <col min="2" max="19" width="6.7109375" style="0" customWidth="1"/>
    <col min="20" max="20" width="2.8515625" style="0" customWidth="1"/>
  </cols>
  <sheetData>
    <row r="1" spans="1:20" ht="12.75">
      <c r="A1" s="41" t="s">
        <v>298</v>
      </c>
      <c r="B1" s="89" t="s">
        <v>84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4"/>
      <c r="O1" s="84"/>
      <c r="P1" s="89"/>
      <c r="Q1" s="89"/>
      <c r="R1" s="84"/>
      <c r="S1" s="84"/>
      <c r="T1" s="84"/>
    </row>
    <row r="2" spans="1:20" ht="12.7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4"/>
      <c r="O2" s="84"/>
      <c r="P2" s="89"/>
      <c r="Q2" s="89"/>
      <c r="R2" s="84"/>
      <c r="S2" s="90"/>
      <c r="T2" s="84"/>
    </row>
    <row r="3" spans="1:20" ht="12.75">
      <c r="A3" s="41"/>
      <c r="B3" s="71">
        <v>1995</v>
      </c>
      <c r="C3" s="69">
        <v>1996</v>
      </c>
      <c r="D3" s="69">
        <v>1997</v>
      </c>
      <c r="E3" s="69">
        <v>1998</v>
      </c>
      <c r="F3" s="69">
        <v>1999</v>
      </c>
      <c r="G3" s="69">
        <v>2000</v>
      </c>
      <c r="H3" s="69">
        <v>2001</v>
      </c>
      <c r="I3" s="70">
        <v>2002</v>
      </c>
      <c r="J3" s="69">
        <v>2003</v>
      </c>
      <c r="K3" s="69">
        <v>2004</v>
      </c>
      <c r="L3" s="69">
        <v>2005</v>
      </c>
      <c r="M3" s="69">
        <v>2006</v>
      </c>
      <c r="N3" s="69">
        <v>2007</v>
      </c>
      <c r="O3" s="69">
        <v>2008</v>
      </c>
      <c r="P3" s="69">
        <v>1995</v>
      </c>
      <c r="Q3" s="69">
        <v>2006</v>
      </c>
      <c r="R3" s="69">
        <v>2007</v>
      </c>
      <c r="S3" s="75">
        <v>2008</v>
      </c>
      <c r="T3" s="84"/>
    </row>
    <row r="4" spans="1:20" ht="12.75">
      <c r="A4" s="41"/>
      <c r="B4" s="91" t="s">
        <v>17</v>
      </c>
      <c r="C4" s="40"/>
      <c r="D4" s="40"/>
      <c r="E4" s="40"/>
      <c r="F4" s="40"/>
      <c r="G4" s="187"/>
      <c r="H4" s="40"/>
      <c r="I4" s="40"/>
      <c r="J4" s="40"/>
      <c r="K4" s="40"/>
      <c r="L4" s="40"/>
      <c r="M4" s="40"/>
      <c r="N4" s="104"/>
      <c r="O4" s="179"/>
      <c r="P4" s="40" t="s">
        <v>10</v>
      </c>
      <c r="Q4" s="104"/>
      <c r="R4" s="104"/>
      <c r="S4" s="201"/>
      <c r="T4" s="84"/>
    </row>
    <row r="5" spans="1:20" ht="12.75">
      <c r="A5" s="117" t="s">
        <v>18</v>
      </c>
      <c r="B5" s="72">
        <v>3045</v>
      </c>
      <c r="C5" s="52">
        <v>3068</v>
      </c>
      <c r="D5" s="52">
        <v>2908</v>
      </c>
      <c r="E5" s="52">
        <v>3042</v>
      </c>
      <c r="F5" s="52">
        <v>3497</v>
      </c>
      <c r="G5" s="52">
        <v>3656</v>
      </c>
      <c r="H5" s="52">
        <v>3123</v>
      </c>
      <c r="I5" s="52">
        <v>2645</v>
      </c>
      <c r="J5" s="52">
        <v>3393</v>
      </c>
      <c r="K5" s="52">
        <v>3465</v>
      </c>
      <c r="L5" s="52">
        <v>4280</v>
      </c>
      <c r="M5" s="52">
        <v>6153</v>
      </c>
      <c r="N5" s="118">
        <f>SUM(N7,N18,N26,N34)</f>
        <v>6436</v>
      </c>
      <c r="O5" s="52">
        <f>SUM(O7,O18,O26,O34)</f>
        <v>7506</v>
      </c>
      <c r="P5" s="55">
        <v>69.377990430622</v>
      </c>
      <c r="Q5" s="119">
        <v>68.59531772575251</v>
      </c>
      <c r="R5" s="119">
        <v>71.84639428443849</v>
      </c>
      <c r="S5" s="120">
        <v>73.53776819829528</v>
      </c>
      <c r="T5" s="84"/>
    </row>
    <row r="6" spans="1:20" ht="12.75">
      <c r="A6" s="117"/>
      <c r="B6" s="73"/>
      <c r="C6" s="54"/>
      <c r="D6" s="54"/>
      <c r="E6" s="54"/>
      <c r="F6" s="54"/>
      <c r="G6" s="54"/>
      <c r="H6" s="52"/>
      <c r="I6" s="52"/>
      <c r="J6" s="52"/>
      <c r="K6" s="52"/>
      <c r="L6" s="54"/>
      <c r="M6" s="54"/>
      <c r="N6" s="118"/>
      <c r="O6" s="52"/>
      <c r="P6" s="54"/>
      <c r="Q6" s="119"/>
      <c r="R6" s="119"/>
      <c r="S6" s="202"/>
      <c r="T6" s="84"/>
    </row>
    <row r="7" spans="1:20" ht="12.75">
      <c r="A7" s="122" t="s">
        <v>19</v>
      </c>
      <c r="B7" s="73">
        <v>731</v>
      </c>
      <c r="C7" s="54">
        <v>847</v>
      </c>
      <c r="D7" s="54">
        <v>788</v>
      </c>
      <c r="E7" s="54">
        <v>857</v>
      </c>
      <c r="F7" s="54">
        <v>980</v>
      </c>
      <c r="G7" s="52">
        <v>1141</v>
      </c>
      <c r="H7" s="52">
        <v>1023</v>
      </c>
      <c r="I7" s="52">
        <v>975</v>
      </c>
      <c r="J7" s="52">
        <v>1216</v>
      </c>
      <c r="K7" s="52">
        <v>1343</v>
      </c>
      <c r="L7" s="52">
        <v>1587</v>
      </c>
      <c r="M7" s="52">
        <v>2268</v>
      </c>
      <c r="N7" s="118">
        <v>2532</v>
      </c>
      <c r="O7" s="95">
        <v>2870</v>
      </c>
      <c r="P7" s="55">
        <v>16.65527455001139</v>
      </c>
      <c r="Q7" s="119">
        <v>25.28428093645485</v>
      </c>
      <c r="R7" s="119">
        <v>28.265237776289347</v>
      </c>
      <c r="S7" s="120">
        <v>28.117958263936515</v>
      </c>
      <c r="T7" s="84"/>
    </row>
    <row r="8" spans="1:20" ht="12.75">
      <c r="A8" s="123" t="s">
        <v>20</v>
      </c>
      <c r="B8" s="73">
        <v>51</v>
      </c>
      <c r="C8" s="54">
        <v>64</v>
      </c>
      <c r="D8" s="54">
        <v>61</v>
      </c>
      <c r="E8" s="54">
        <v>55</v>
      </c>
      <c r="F8" s="54">
        <v>66</v>
      </c>
      <c r="G8" s="54">
        <v>70</v>
      </c>
      <c r="H8" s="52">
        <v>52</v>
      </c>
      <c r="I8" s="52">
        <v>66</v>
      </c>
      <c r="J8" s="52">
        <v>56</v>
      </c>
      <c r="K8" s="54">
        <v>78</v>
      </c>
      <c r="L8" s="54">
        <v>74</v>
      </c>
      <c r="M8" s="52">
        <v>74</v>
      </c>
      <c r="N8" s="118">
        <v>72</v>
      </c>
      <c r="O8" s="95">
        <v>66</v>
      </c>
      <c r="P8" s="55">
        <v>1.1619958988380041</v>
      </c>
      <c r="Q8" s="119">
        <v>0.8249721293199554</v>
      </c>
      <c r="R8" s="119">
        <v>0.8037508372404554</v>
      </c>
      <c r="S8" s="120">
        <v>0.6466150680905262</v>
      </c>
      <c r="T8" s="84"/>
    </row>
    <row r="9" spans="1:20" ht="12.75">
      <c r="A9" s="123" t="s">
        <v>21</v>
      </c>
      <c r="B9" s="73">
        <v>23</v>
      </c>
      <c r="C9" s="54">
        <v>24</v>
      </c>
      <c r="D9" s="54">
        <v>19</v>
      </c>
      <c r="E9" s="54">
        <v>28</v>
      </c>
      <c r="F9" s="54">
        <v>33</v>
      </c>
      <c r="G9" s="54">
        <v>40</v>
      </c>
      <c r="H9" s="52">
        <v>46</v>
      </c>
      <c r="I9" s="52">
        <v>61</v>
      </c>
      <c r="J9" s="52">
        <v>56</v>
      </c>
      <c r="K9" s="54">
        <v>45</v>
      </c>
      <c r="L9" s="54">
        <v>58</v>
      </c>
      <c r="M9" s="52">
        <v>77</v>
      </c>
      <c r="N9" s="118">
        <v>77</v>
      </c>
      <c r="O9" s="95">
        <v>80</v>
      </c>
      <c r="P9" s="55">
        <v>0.5240373661426293</v>
      </c>
      <c r="Q9" s="119">
        <v>0.858416945373467</v>
      </c>
      <c r="R9" s="119">
        <v>0.859566867604376</v>
      </c>
      <c r="S9" s="120">
        <v>0.7837758401097286</v>
      </c>
      <c r="T9" s="84"/>
    </row>
    <row r="10" spans="1:20" ht="12.75">
      <c r="A10" s="123" t="s">
        <v>22</v>
      </c>
      <c r="B10" s="73">
        <v>51</v>
      </c>
      <c r="C10" s="54">
        <v>66</v>
      </c>
      <c r="D10" s="54">
        <v>56</v>
      </c>
      <c r="E10" s="54">
        <v>49</v>
      </c>
      <c r="F10" s="54">
        <v>66</v>
      </c>
      <c r="G10" s="54">
        <v>58</v>
      </c>
      <c r="H10" s="52">
        <v>69</v>
      </c>
      <c r="I10" s="52">
        <v>68</v>
      </c>
      <c r="J10" s="52">
        <v>73</v>
      </c>
      <c r="K10" s="54">
        <v>70</v>
      </c>
      <c r="L10" s="54">
        <v>68</v>
      </c>
      <c r="M10" s="52">
        <v>74</v>
      </c>
      <c r="N10" s="118">
        <v>98</v>
      </c>
      <c r="O10" s="95">
        <v>111</v>
      </c>
      <c r="P10" s="55">
        <v>1.1619958988380041</v>
      </c>
      <c r="Q10" s="119">
        <v>0.8249721293199554</v>
      </c>
      <c r="R10" s="119">
        <v>1.0939941951328422</v>
      </c>
      <c r="S10" s="120">
        <v>1.0874889781522485</v>
      </c>
      <c r="T10" s="84"/>
    </row>
    <row r="11" spans="1:20" ht="12.75">
      <c r="A11" s="123" t="s">
        <v>23</v>
      </c>
      <c r="B11" s="73">
        <v>84</v>
      </c>
      <c r="C11" s="54">
        <v>95</v>
      </c>
      <c r="D11" s="54">
        <v>82</v>
      </c>
      <c r="E11" s="54">
        <v>102</v>
      </c>
      <c r="F11" s="54">
        <v>122</v>
      </c>
      <c r="G11" s="54">
        <v>141</v>
      </c>
      <c r="H11" s="52">
        <v>121</v>
      </c>
      <c r="I11" s="52">
        <v>108</v>
      </c>
      <c r="J11" s="52">
        <v>178</v>
      </c>
      <c r="K11" s="54">
        <v>219</v>
      </c>
      <c r="L11" s="54">
        <v>338</v>
      </c>
      <c r="M11" s="52">
        <v>500</v>
      </c>
      <c r="N11" s="118">
        <v>480</v>
      </c>
      <c r="O11" s="95">
        <v>549</v>
      </c>
      <c r="P11" s="55">
        <v>1.9138755980861244</v>
      </c>
      <c r="Q11" s="119">
        <v>5.574136008918618</v>
      </c>
      <c r="R11" s="119">
        <v>5.35833891493637</v>
      </c>
      <c r="S11" s="120">
        <v>5.378661702753012</v>
      </c>
      <c r="T11" s="84"/>
    </row>
    <row r="12" spans="1:20" ht="12.75">
      <c r="A12" s="123" t="s">
        <v>24</v>
      </c>
      <c r="B12" s="73">
        <v>81</v>
      </c>
      <c r="C12" s="54">
        <v>73</v>
      </c>
      <c r="D12" s="54">
        <v>101</v>
      </c>
      <c r="E12" s="54">
        <v>82</v>
      </c>
      <c r="F12" s="54">
        <v>109</v>
      </c>
      <c r="G12" s="54">
        <v>122</v>
      </c>
      <c r="H12" s="52">
        <v>134</v>
      </c>
      <c r="I12" s="52">
        <v>106</v>
      </c>
      <c r="J12" s="52">
        <v>136</v>
      </c>
      <c r="K12" s="54">
        <v>120</v>
      </c>
      <c r="L12" s="54">
        <v>136</v>
      </c>
      <c r="M12" s="52">
        <v>174</v>
      </c>
      <c r="N12" s="118">
        <v>139</v>
      </c>
      <c r="O12" s="95">
        <v>190</v>
      </c>
      <c r="P12" s="55">
        <v>1.845522898154477</v>
      </c>
      <c r="Q12" s="119">
        <v>1.939799331103679</v>
      </c>
      <c r="R12" s="119">
        <v>1.5516856441169904</v>
      </c>
      <c r="S12" s="120">
        <v>1.8614676202606053</v>
      </c>
      <c r="T12" s="84"/>
    </row>
    <row r="13" spans="1:20" ht="12.75">
      <c r="A13" s="123" t="s">
        <v>25</v>
      </c>
      <c r="B13" s="73">
        <v>337</v>
      </c>
      <c r="C13" s="54">
        <v>394</v>
      </c>
      <c r="D13" s="54">
        <v>360</v>
      </c>
      <c r="E13" s="54">
        <v>418</v>
      </c>
      <c r="F13" s="54">
        <v>431</v>
      </c>
      <c r="G13" s="54">
        <v>516</v>
      </c>
      <c r="H13" s="52">
        <v>465</v>
      </c>
      <c r="I13" s="52">
        <v>450</v>
      </c>
      <c r="J13" s="52">
        <v>589</v>
      </c>
      <c r="K13" s="54">
        <v>630</v>
      </c>
      <c r="L13" s="54">
        <v>746</v>
      </c>
      <c r="M13" s="52">
        <v>1170</v>
      </c>
      <c r="N13" s="118">
        <v>1431</v>
      </c>
      <c r="O13" s="95">
        <v>1630</v>
      </c>
      <c r="P13" s="55">
        <v>7.678286625655047</v>
      </c>
      <c r="Q13" s="119">
        <v>13.043478260869565</v>
      </c>
      <c r="R13" s="119">
        <v>15.974547890154053</v>
      </c>
      <c r="S13" s="120">
        <v>15.96943274223572</v>
      </c>
      <c r="T13" s="84"/>
    </row>
    <row r="14" spans="1:20" ht="12.75">
      <c r="A14" s="123" t="s">
        <v>26</v>
      </c>
      <c r="B14" s="73">
        <v>5</v>
      </c>
      <c r="C14" s="54">
        <v>6</v>
      </c>
      <c r="D14" s="54">
        <v>3</v>
      </c>
      <c r="E14" s="54">
        <v>6</v>
      </c>
      <c r="F14" s="54">
        <v>1</v>
      </c>
      <c r="G14" s="54">
        <v>4</v>
      </c>
      <c r="H14" s="52">
        <v>4</v>
      </c>
      <c r="I14" s="52">
        <v>5</v>
      </c>
      <c r="J14" s="203" t="s">
        <v>85</v>
      </c>
      <c r="K14" s="54">
        <v>5</v>
      </c>
      <c r="L14" s="54">
        <v>6</v>
      </c>
      <c r="M14" s="52">
        <v>7</v>
      </c>
      <c r="N14" s="118">
        <v>12</v>
      </c>
      <c r="O14" s="95">
        <v>7</v>
      </c>
      <c r="P14" s="55">
        <v>0.11392116655274549</v>
      </c>
      <c r="Q14" s="119">
        <v>0.07803790412486065</v>
      </c>
      <c r="R14" s="119">
        <v>0.13395847287340923</v>
      </c>
      <c r="S14" s="120">
        <v>0.06858038600960126</v>
      </c>
      <c r="T14" s="84"/>
    </row>
    <row r="15" spans="1:20" ht="12.75">
      <c r="A15" s="123" t="s">
        <v>27</v>
      </c>
      <c r="B15" s="73">
        <v>88</v>
      </c>
      <c r="C15" s="54">
        <v>119</v>
      </c>
      <c r="D15" s="54">
        <v>95</v>
      </c>
      <c r="E15" s="54">
        <v>98</v>
      </c>
      <c r="F15" s="54">
        <v>140</v>
      </c>
      <c r="G15" s="54">
        <v>168</v>
      </c>
      <c r="H15" s="52">
        <v>121</v>
      </c>
      <c r="I15" s="52">
        <v>107</v>
      </c>
      <c r="J15" s="52">
        <v>115</v>
      </c>
      <c r="K15" s="54">
        <v>158</v>
      </c>
      <c r="L15" s="54">
        <v>145</v>
      </c>
      <c r="M15" s="52">
        <v>178</v>
      </c>
      <c r="N15" s="118">
        <v>206</v>
      </c>
      <c r="O15" s="95">
        <v>212</v>
      </c>
      <c r="P15" s="55">
        <v>2.0050125313283207</v>
      </c>
      <c r="Q15" s="119">
        <v>1.9843924191750277</v>
      </c>
      <c r="R15" s="119">
        <v>2.299620450993525</v>
      </c>
      <c r="S15" s="120">
        <v>2.077005976290781</v>
      </c>
      <c r="T15" s="84"/>
    </row>
    <row r="16" spans="1:20" ht="12.75">
      <c r="A16" s="123" t="s">
        <v>28</v>
      </c>
      <c r="B16" s="73">
        <v>11</v>
      </c>
      <c r="C16" s="54">
        <v>6</v>
      </c>
      <c r="D16" s="54">
        <v>11</v>
      </c>
      <c r="E16" s="54">
        <v>19</v>
      </c>
      <c r="F16" s="54">
        <v>12</v>
      </c>
      <c r="G16" s="54">
        <v>22</v>
      </c>
      <c r="H16" s="52">
        <v>11</v>
      </c>
      <c r="I16" s="52">
        <v>4</v>
      </c>
      <c r="J16" s="52">
        <v>13</v>
      </c>
      <c r="K16" s="54">
        <v>18</v>
      </c>
      <c r="L16" s="54">
        <v>16</v>
      </c>
      <c r="M16" s="52">
        <v>14</v>
      </c>
      <c r="N16" s="118">
        <v>17</v>
      </c>
      <c r="O16" s="95">
        <v>25</v>
      </c>
      <c r="P16" s="55">
        <v>0.2506265664160401</v>
      </c>
      <c r="Q16" s="119">
        <v>0.1560758082497213</v>
      </c>
      <c r="R16" s="119">
        <v>0.18977450323732975</v>
      </c>
      <c r="S16" s="120">
        <v>0.2449299500342902</v>
      </c>
      <c r="T16" s="84"/>
    </row>
    <row r="17" spans="1:20" ht="12.75">
      <c r="A17" s="122"/>
      <c r="B17" s="73"/>
      <c r="C17" s="54"/>
      <c r="D17" s="54"/>
      <c r="E17" s="54"/>
      <c r="F17" s="54"/>
      <c r="G17" s="54"/>
      <c r="H17" s="52"/>
      <c r="I17" s="52"/>
      <c r="J17" s="52"/>
      <c r="K17" s="52"/>
      <c r="L17" s="54"/>
      <c r="M17" s="52"/>
      <c r="N17" s="118"/>
      <c r="O17" s="95"/>
      <c r="P17" s="55"/>
      <c r="Q17" s="119"/>
      <c r="R17" s="119"/>
      <c r="S17" s="120"/>
      <c r="T17" s="84"/>
    </row>
    <row r="18" spans="1:20" ht="12.75">
      <c r="A18" s="122" t="s">
        <v>29</v>
      </c>
      <c r="B18" s="72">
        <v>1659</v>
      </c>
      <c r="C18" s="52">
        <v>1578</v>
      </c>
      <c r="D18" s="52">
        <v>1486</v>
      </c>
      <c r="E18" s="52">
        <v>1470</v>
      </c>
      <c r="F18" s="52">
        <v>1653</v>
      </c>
      <c r="G18" s="52">
        <v>1644</v>
      </c>
      <c r="H18" s="52">
        <v>1279</v>
      </c>
      <c r="I18" s="52">
        <v>1003</v>
      </c>
      <c r="J18" s="52">
        <v>1245</v>
      </c>
      <c r="K18" s="52">
        <v>1218</v>
      </c>
      <c r="L18" s="52">
        <v>1488</v>
      </c>
      <c r="M18" s="52">
        <v>2204</v>
      </c>
      <c r="N18" s="118">
        <v>2087</v>
      </c>
      <c r="O18" s="95">
        <v>2400</v>
      </c>
      <c r="P18" s="55">
        <v>37.79904306220095</v>
      </c>
      <c r="Q18" s="119">
        <v>24.570791527313265</v>
      </c>
      <c r="R18" s="119">
        <v>23.297611073900423</v>
      </c>
      <c r="S18" s="120">
        <v>23.513275203291858</v>
      </c>
      <c r="T18" s="84"/>
    </row>
    <row r="19" spans="1:20" ht="12.75">
      <c r="A19" s="123" t="s">
        <v>30</v>
      </c>
      <c r="B19" s="73">
        <v>476</v>
      </c>
      <c r="C19" s="54">
        <v>443</v>
      </c>
      <c r="D19" s="54">
        <v>428</v>
      </c>
      <c r="E19" s="54">
        <v>330</v>
      </c>
      <c r="F19" s="54">
        <v>381</v>
      </c>
      <c r="G19" s="54">
        <v>317</v>
      </c>
      <c r="H19" s="52">
        <v>251</v>
      </c>
      <c r="I19" s="52">
        <v>178</v>
      </c>
      <c r="J19" s="52">
        <v>204</v>
      </c>
      <c r="K19" s="54">
        <v>151</v>
      </c>
      <c r="L19" s="54">
        <v>221</v>
      </c>
      <c r="M19" s="52">
        <v>309</v>
      </c>
      <c r="N19" s="118">
        <v>286</v>
      </c>
      <c r="O19" s="95">
        <v>298</v>
      </c>
      <c r="P19" s="55">
        <v>10.845295055821373</v>
      </c>
      <c r="Q19" s="119">
        <v>3.444816053511706</v>
      </c>
      <c r="R19" s="119">
        <v>3.1926769368162535</v>
      </c>
      <c r="S19" s="120">
        <v>2.919565004408739</v>
      </c>
      <c r="T19" s="84"/>
    </row>
    <row r="20" spans="1:20" ht="12.75">
      <c r="A20" s="123" t="s">
        <v>31</v>
      </c>
      <c r="B20" s="73">
        <v>295</v>
      </c>
      <c r="C20" s="54">
        <v>320</v>
      </c>
      <c r="D20" s="54">
        <v>309</v>
      </c>
      <c r="E20" s="54">
        <v>339</v>
      </c>
      <c r="F20" s="54">
        <v>355</v>
      </c>
      <c r="G20" s="54">
        <v>432</v>
      </c>
      <c r="H20" s="52">
        <v>294</v>
      </c>
      <c r="I20" s="52">
        <v>198</v>
      </c>
      <c r="J20" s="52">
        <v>299</v>
      </c>
      <c r="K20" s="54">
        <v>294</v>
      </c>
      <c r="L20" s="54">
        <v>327</v>
      </c>
      <c r="M20" s="52">
        <v>480</v>
      </c>
      <c r="N20" s="118">
        <v>440</v>
      </c>
      <c r="O20" s="95">
        <v>556</v>
      </c>
      <c r="P20" s="55">
        <v>6.721348826611985</v>
      </c>
      <c r="Q20" s="119">
        <v>5.351170568561873</v>
      </c>
      <c r="R20" s="119">
        <v>4.911810672025005</v>
      </c>
      <c r="S20" s="120">
        <v>5.447242088762614</v>
      </c>
      <c r="T20" s="84"/>
    </row>
    <row r="21" spans="1:20" ht="12.75">
      <c r="A21" s="123" t="s">
        <v>32</v>
      </c>
      <c r="B21" s="73">
        <v>558</v>
      </c>
      <c r="C21" s="54">
        <v>504</v>
      </c>
      <c r="D21" s="54">
        <v>449</v>
      </c>
      <c r="E21" s="54">
        <v>489</v>
      </c>
      <c r="F21" s="54">
        <v>564</v>
      </c>
      <c r="G21" s="54">
        <v>554</v>
      </c>
      <c r="H21" s="54">
        <v>421</v>
      </c>
      <c r="I21" s="54">
        <v>362</v>
      </c>
      <c r="J21" s="54">
        <v>419</v>
      </c>
      <c r="K21" s="54">
        <v>452</v>
      </c>
      <c r="L21" s="54">
        <v>529</v>
      </c>
      <c r="M21" s="52">
        <v>796</v>
      </c>
      <c r="N21" s="118">
        <v>734</v>
      </c>
      <c r="O21" s="95">
        <v>816</v>
      </c>
      <c r="P21" s="55">
        <v>12.7136021872864</v>
      </c>
      <c r="Q21" s="119">
        <v>8.874024526198438</v>
      </c>
      <c r="R21" s="119">
        <v>8.193793257423533</v>
      </c>
      <c r="S21" s="120">
        <v>7.994513569119231</v>
      </c>
      <c r="T21" s="84"/>
    </row>
    <row r="22" spans="1:20" ht="12.75">
      <c r="A22" s="123" t="s">
        <v>33</v>
      </c>
      <c r="B22" s="73">
        <v>71</v>
      </c>
      <c r="C22" s="54">
        <v>84</v>
      </c>
      <c r="D22" s="54">
        <v>61</v>
      </c>
      <c r="E22" s="54">
        <v>60</v>
      </c>
      <c r="F22" s="54">
        <v>64</v>
      </c>
      <c r="G22" s="54">
        <v>77</v>
      </c>
      <c r="H22" s="52">
        <v>83</v>
      </c>
      <c r="I22" s="52">
        <v>52</v>
      </c>
      <c r="J22" s="52">
        <v>73</v>
      </c>
      <c r="K22" s="54">
        <v>68</v>
      </c>
      <c r="L22" s="54">
        <v>100</v>
      </c>
      <c r="M22" s="52">
        <v>138</v>
      </c>
      <c r="N22" s="118">
        <v>124</v>
      </c>
      <c r="O22" s="95">
        <v>175</v>
      </c>
      <c r="P22" s="55">
        <v>1.6176805650489863</v>
      </c>
      <c r="Q22" s="119">
        <v>1.5384615384615385</v>
      </c>
      <c r="R22" s="119">
        <v>1.3842375530252289</v>
      </c>
      <c r="S22" s="120">
        <v>1.7145096502400314</v>
      </c>
      <c r="T22" s="84"/>
    </row>
    <row r="23" spans="1:20" ht="12.75">
      <c r="A23" s="123" t="s">
        <v>34</v>
      </c>
      <c r="B23" s="73">
        <v>56</v>
      </c>
      <c r="C23" s="54">
        <v>42</v>
      </c>
      <c r="D23" s="54">
        <v>62</v>
      </c>
      <c r="E23" s="54">
        <v>50</v>
      </c>
      <c r="F23" s="54">
        <v>64</v>
      </c>
      <c r="G23" s="54">
        <v>53</v>
      </c>
      <c r="H23" s="52">
        <v>56</v>
      </c>
      <c r="I23" s="52">
        <v>54</v>
      </c>
      <c r="J23" s="52">
        <v>64</v>
      </c>
      <c r="K23" s="54">
        <v>77</v>
      </c>
      <c r="L23" s="54">
        <v>54</v>
      </c>
      <c r="M23" s="52">
        <v>124</v>
      </c>
      <c r="N23" s="118">
        <v>122</v>
      </c>
      <c r="O23" s="95">
        <v>164</v>
      </c>
      <c r="P23" s="55">
        <v>1.2759170653907497</v>
      </c>
      <c r="Q23" s="119">
        <v>1.382385730211817</v>
      </c>
      <c r="R23" s="119">
        <v>1.3619111408796605</v>
      </c>
      <c r="S23" s="120">
        <v>1.6067404722249439</v>
      </c>
      <c r="T23" s="84"/>
    </row>
    <row r="24" spans="1:20" ht="12.75">
      <c r="A24" s="123" t="s">
        <v>35</v>
      </c>
      <c r="B24" s="73">
        <v>203</v>
      </c>
      <c r="C24" s="54">
        <v>185</v>
      </c>
      <c r="D24" s="54">
        <v>177</v>
      </c>
      <c r="E24" s="54">
        <v>202</v>
      </c>
      <c r="F24" s="54">
        <v>225</v>
      </c>
      <c r="G24" s="54">
        <v>211</v>
      </c>
      <c r="H24" s="52">
        <v>174</v>
      </c>
      <c r="I24" s="52">
        <v>159</v>
      </c>
      <c r="J24" s="52">
        <v>186</v>
      </c>
      <c r="K24" s="54">
        <v>176</v>
      </c>
      <c r="L24" s="54">
        <v>257</v>
      </c>
      <c r="M24" s="52">
        <v>357</v>
      </c>
      <c r="N24" s="118">
        <v>381</v>
      </c>
      <c r="O24" s="95">
        <v>391</v>
      </c>
      <c r="P24" s="55">
        <v>4.625199362041467</v>
      </c>
      <c r="Q24" s="119">
        <v>3.9799331103678925</v>
      </c>
      <c r="R24" s="119">
        <v>4.253181513730744</v>
      </c>
      <c r="S24" s="120">
        <v>3.830704418536299</v>
      </c>
      <c r="T24" s="84"/>
    </row>
    <row r="25" spans="1:20" ht="12.75">
      <c r="A25" s="122"/>
      <c r="B25" s="73"/>
      <c r="C25" s="54"/>
      <c r="D25" s="54"/>
      <c r="E25" s="54"/>
      <c r="F25" s="54"/>
      <c r="G25" s="54"/>
      <c r="H25" s="52"/>
      <c r="I25" s="52"/>
      <c r="J25" s="52"/>
      <c r="K25" s="52"/>
      <c r="L25" s="54"/>
      <c r="M25" s="52"/>
      <c r="N25" s="118"/>
      <c r="O25" s="95"/>
      <c r="P25" s="55"/>
      <c r="Q25" s="119"/>
      <c r="R25" s="119"/>
      <c r="S25" s="120"/>
      <c r="T25" s="84"/>
    </row>
    <row r="26" spans="1:20" ht="12.75">
      <c r="A26" s="122" t="s">
        <v>212</v>
      </c>
      <c r="B26" s="73">
        <v>599</v>
      </c>
      <c r="C26" s="54">
        <v>563</v>
      </c>
      <c r="D26" s="54">
        <v>571</v>
      </c>
      <c r="E26" s="54">
        <v>625</v>
      </c>
      <c r="F26" s="54">
        <v>754</v>
      </c>
      <c r="G26" s="54">
        <v>721</v>
      </c>
      <c r="H26" s="52">
        <v>723</v>
      </c>
      <c r="I26" s="52">
        <v>572</v>
      </c>
      <c r="J26" s="52">
        <v>781</v>
      </c>
      <c r="K26" s="54">
        <v>757</v>
      </c>
      <c r="L26" s="54">
        <v>985</v>
      </c>
      <c r="M26" s="52">
        <v>1406</v>
      </c>
      <c r="N26" s="118">
        <v>1519</v>
      </c>
      <c r="O26" s="95">
        <v>1842</v>
      </c>
      <c r="P26" s="55">
        <v>13.647755753018911</v>
      </c>
      <c r="Q26" s="119">
        <v>15.674470457079154</v>
      </c>
      <c r="R26" s="119">
        <v>16.95691002455905</v>
      </c>
      <c r="S26" s="120">
        <v>18.0464387185265</v>
      </c>
      <c r="T26" s="84"/>
    </row>
    <row r="27" spans="1:20" ht="12.75">
      <c r="A27" s="123" t="s">
        <v>36</v>
      </c>
      <c r="B27" s="73">
        <v>246</v>
      </c>
      <c r="C27" s="54">
        <v>243</v>
      </c>
      <c r="D27" s="54">
        <v>254</v>
      </c>
      <c r="E27" s="54">
        <v>303</v>
      </c>
      <c r="F27" s="54">
        <v>333</v>
      </c>
      <c r="G27" s="54">
        <v>327</v>
      </c>
      <c r="H27" s="52">
        <v>341</v>
      </c>
      <c r="I27" s="52">
        <v>298</v>
      </c>
      <c r="J27" s="52">
        <v>392</v>
      </c>
      <c r="K27" s="54">
        <v>395</v>
      </c>
      <c r="L27" s="54">
        <v>518</v>
      </c>
      <c r="M27" s="52">
        <v>766</v>
      </c>
      <c r="N27" s="118">
        <v>860</v>
      </c>
      <c r="O27" s="95">
        <v>988</v>
      </c>
      <c r="P27" s="55">
        <v>5.604921394395078</v>
      </c>
      <c r="Q27" s="119">
        <v>8.539576365663322</v>
      </c>
      <c r="R27" s="119">
        <v>9.60035722259433</v>
      </c>
      <c r="S27" s="120">
        <v>9.679631625355148</v>
      </c>
      <c r="T27" s="84"/>
    </row>
    <row r="28" spans="1:20" ht="12.75">
      <c r="A28" s="123" t="s">
        <v>37</v>
      </c>
      <c r="B28" s="73">
        <v>16</v>
      </c>
      <c r="C28" s="54">
        <v>12</v>
      </c>
      <c r="D28" s="54">
        <v>13</v>
      </c>
      <c r="E28" s="54">
        <v>9</v>
      </c>
      <c r="F28" s="54">
        <v>7</v>
      </c>
      <c r="G28" s="54">
        <v>10</v>
      </c>
      <c r="H28" s="52">
        <v>4</v>
      </c>
      <c r="I28" s="52">
        <v>10</v>
      </c>
      <c r="J28" s="52">
        <v>16</v>
      </c>
      <c r="K28" s="54">
        <v>3</v>
      </c>
      <c r="L28" s="54">
        <v>4</v>
      </c>
      <c r="M28" s="52">
        <v>11</v>
      </c>
      <c r="N28" s="118">
        <v>12</v>
      </c>
      <c r="O28" s="95">
        <v>18</v>
      </c>
      <c r="P28" s="55">
        <v>0.36454773296878556</v>
      </c>
      <c r="Q28" s="119">
        <v>0.1226309921962096</v>
      </c>
      <c r="R28" s="119">
        <v>0.13395847287340923</v>
      </c>
      <c r="S28" s="120">
        <v>0.17634956402468896</v>
      </c>
      <c r="T28" s="84"/>
    </row>
    <row r="29" spans="1:20" ht="12.75">
      <c r="A29" s="123" t="s">
        <v>38</v>
      </c>
      <c r="B29" s="73">
        <v>39</v>
      </c>
      <c r="C29" s="54">
        <v>30</v>
      </c>
      <c r="D29" s="54">
        <v>45</v>
      </c>
      <c r="E29" s="54">
        <v>31</v>
      </c>
      <c r="F29" s="54">
        <v>35</v>
      </c>
      <c r="G29" s="54">
        <v>41</v>
      </c>
      <c r="H29" s="52">
        <v>36</v>
      </c>
      <c r="I29" s="52">
        <v>39</v>
      </c>
      <c r="J29" s="52">
        <v>48</v>
      </c>
      <c r="K29" s="54">
        <v>39</v>
      </c>
      <c r="L29" s="54">
        <v>56</v>
      </c>
      <c r="M29" s="52">
        <v>74</v>
      </c>
      <c r="N29" s="118">
        <v>54</v>
      </c>
      <c r="O29" s="95">
        <v>90</v>
      </c>
      <c r="P29" s="55">
        <v>0.888585099111415</v>
      </c>
      <c r="Q29" s="119">
        <v>0.8249721293199554</v>
      </c>
      <c r="R29" s="119">
        <v>0.6028131279303416</v>
      </c>
      <c r="S29" s="120">
        <v>0.8817478201234448</v>
      </c>
      <c r="T29" s="84"/>
    </row>
    <row r="30" spans="1:20" ht="12.75">
      <c r="A30" s="123" t="s">
        <v>39</v>
      </c>
      <c r="B30" s="73">
        <v>118</v>
      </c>
      <c r="C30" s="54">
        <v>86</v>
      </c>
      <c r="D30" s="54">
        <v>84</v>
      </c>
      <c r="E30" s="54">
        <v>97</v>
      </c>
      <c r="F30" s="54">
        <v>161</v>
      </c>
      <c r="G30" s="54">
        <v>139</v>
      </c>
      <c r="H30" s="52">
        <v>157</v>
      </c>
      <c r="I30" s="52">
        <v>79</v>
      </c>
      <c r="J30" s="52">
        <v>120</v>
      </c>
      <c r="K30" s="54">
        <v>123</v>
      </c>
      <c r="L30" s="54">
        <v>169</v>
      </c>
      <c r="M30" s="52">
        <v>200</v>
      </c>
      <c r="N30" s="118">
        <v>233</v>
      </c>
      <c r="O30" s="95">
        <v>342</v>
      </c>
      <c r="P30" s="55">
        <v>2.688539530644794</v>
      </c>
      <c r="Q30" s="119">
        <v>2.229654403567447</v>
      </c>
      <c r="R30" s="119">
        <v>2.6010270149586963</v>
      </c>
      <c r="S30" s="120">
        <v>3.35064171646909</v>
      </c>
      <c r="T30" s="84"/>
    </row>
    <row r="31" spans="1:20" ht="12.75">
      <c r="A31" s="123" t="s">
        <v>40</v>
      </c>
      <c r="B31" s="73">
        <v>6</v>
      </c>
      <c r="C31" s="54">
        <v>8</v>
      </c>
      <c r="D31" s="54">
        <v>7</v>
      </c>
      <c r="E31" s="54">
        <v>6</v>
      </c>
      <c r="F31" s="54">
        <v>10</v>
      </c>
      <c r="G31" s="54">
        <v>16</v>
      </c>
      <c r="H31" s="52">
        <v>14</v>
      </c>
      <c r="I31" s="52">
        <v>11</v>
      </c>
      <c r="J31" s="52">
        <v>13</v>
      </c>
      <c r="K31" s="54">
        <v>12</v>
      </c>
      <c r="L31" s="54">
        <v>8</v>
      </c>
      <c r="M31" s="52">
        <v>23</v>
      </c>
      <c r="N31" s="118">
        <v>30</v>
      </c>
      <c r="O31" s="95">
        <v>22</v>
      </c>
      <c r="P31" s="55">
        <v>0.1367053998632946</v>
      </c>
      <c r="Q31" s="119">
        <v>0.2564102564102564</v>
      </c>
      <c r="R31" s="119">
        <v>0.33489618218352313</v>
      </c>
      <c r="S31" s="120">
        <v>0.21553835603017538</v>
      </c>
      <c r="T31" s="84"/>
    </row>
    <row r="32" spans="1:20" ht="12.75">
      <c r="A32" s="123" t="s">
        <v>41</v>
      </c>
      <c r="B32" s="73">
        <v>174</v>
      </c>
      <c r="C32" s="54">
        <v>184</v>
      </c>
      <c r="D32" s="54">
        <v>168</v>
      </c>
      <c r="E32" s="54">
        <v>179</v>
      </c>
      <c r="F32" s="54">
        <v>208</v>
      </c>
      <c r="G32" s="54">
        <v>188</v>
      </c>
      <c r="H32" s="52">
        <v>171</v>
      </c>
      <c r="I32" s="52">
        <v>135</v>
      </c>
      <c r="J32" s="52">
        <v>192</v>
      </c>
      <c r="K32" s="54">
        <v>185</v>
      </c>
      <c r="L32" s="54">
        <v>230</v>
      </c>
      <c r="M32" s="52">
        <v>332</v>
      </c>
      <c r="N32" s="118">
        <v>330</v>
      </c>
      <c r="O32" s="95">
        <v>382</v>
      </c>
      <c r="P32" s="55">
        <v>3.9644565960355433</v>
      </c>
      <c r="Q32" s="119">
        <v>3.701226309921962</v>
      </c>
      <c r="R32" s="119">
        <v>3.6838580040187545</v>
      </c>
      <c r="S32" s="120">
        <v>3.742529636523954</v>
      </c>
      <c r="T32" s="84"/>
    </row>
    <row r="33" spans="1:20" ht="12.75">
      <c r="A33" s="122"/>
      <c r="B33" s="73"/>
      <c r="C33" s="54"/>
      <c r="D33" s="54"/>
      <c r="E33" s="54"/>
      <c r="F33" s="54"/>
      <c r="G33" s="54"/>
      <c r="H33" s="52"/>
      <c r="I33" s="52"/>
      <c r="J33" s="52"/>
      <c r="K33" s="52"/>
      <c r="L33" s="54"/>
      <c r="M33" s="52"/>
      <c r="N33" s="118"/>
      <c r="O33" s="95"/>
      <c r="P33" s="55"/>
      <c r="Q33" s="119"/>
      <c r="R33" s="119"/>
      <c r="S33" s="120"/>
      <c r="T33" s="84"/>
    </row>
    <row r="34" spans="1:20" ht="12.75">
      <c r="A34" s="122" t="s">
        <v>42</v>
      </c>
      <c r="B34" s="73">
        <v>56</v>
      </c>
      <c r="C34" s="54">
        <v>80</v>
      </c>
      <c r="D34" s="54">
        <v>63</v>
      </c>
      <c r="E34" s="54">
        <v>90</v>
      </c>
      <c r="F34" s="54">
        <v>110</v>
      </c>
      <c r="G34" s="54">
        <v>150</v>
      </c>
      <c r="H34" s="52">
        <v>98</v>
      </c>
      <c r="I34" s="52">
        <v>95</v>
      </c>
      <c r="J34" s="52">
        <v>151</v>
      </c>
      <c r="K34" s="52">
        <v>147</v>
      </c>
      <c r="L34" s="54">
        <v>220</v>
      </c>
      <c r="M34" s="52">
        <v>275</v>
      </c>
      <c r="N34" s="118">
        <v>298</v>
      </c>
      <c r="O34" s="95">
        <v>394</v>
      </c>
      <c r="P34" s="55">
        <v>1.2759170653907497</v>
      </c>
      <c r="Q34" s="119">
        <v>3.0657748049052396</v>
      </c>
      <c r="R34" s="119">
        <v>3.3266354096896626</v>
      </c>
      <c r="S34" s="120">
        <v>3.8600960125404136</v>
      </c>
      <c r="T34" s="84"/>
    </row>
    <row r="35" spans="1:20" ht="12.75">
      <c r="A35" s="87"/>
      <c r="B35" s="73"/>
      <c r="C35" s="54"/>
      <c r="D35" s="54"/>
      <c r="E35" s="54"/>
      <c r="F35" s="54"/>
      <c r="G35" s="54"/>
      <c r="H35" s="52"/>
      <c r="I35" s="52"/>
      <c r="J35" s="52"/>
      <c r="K35" s="52"/>
      <c r="L35" s="54"/>
      <c r="M35" s="52"/>
      <c r="N35" s="118"/>
      <c r="O35" s="52"/>
      <c r="P35" s="55"/>
      <c r="Q35" s="119"/>
      <c r="R35" s="119"/>
      <c r="S35" s="120"/>
      <c r="T35" s="84"/>
    </row>
    <row r="36" spans="1:20" ht="12.75">
      <c r="A36" s="87" t="s">
        <v>43</v>
      </c>
      <c r="B36" s="73">
        <v>493</v>
      </c>
      <c r="C36" s="54">
        <v>493</v>
      </c>
      <c r="D36" s="54">
        <v>504</v>
      </c>
      <c r="E36" s="54">
        <v>462</v>
      </c>
      <c r="F36" s="54">
        <v>544</v>
      </c>
      <c r="G36" s="54">
        <v>480</v>
      </c>
      <c r="H36" s="52">
        <v>479</v>
      </c>
      <c r="I36" s="52">
        <v>399</v>
      </c>
      <c r="J36" s="52">
        <v>530</v>
      </c>
      <c r="K36" s="54">
        <v>519</v>
      </c>
      <c r="L36" s="54">
        <v>620</v>
      </c>
      <c r="M36" s="52">
        <v>744</v>
      </c>
      <c r="N36" s="118">
        <v>729</v>
      </c>
      <c r="O36" s="95">
        <v>836</v>
      </c>
      <c r="P36" s="55">
        <v>11.232627022100706</v>
      </c>
      <c r="Q36" s="119">
        <v>8.294314381270903</v>
      </c>
      <c r="R36" s="119">
        <v>8.137977227059611</v>
      </c>
      <c r="S36" s="120">
        <v>8.190457529146663</v>
      </c>
      <c r="T36" s="84"/>
    </row>
    <row r="37" spans="1:20" ht="12.75">
      <c r="A37" s="122" t="s">
        <v>44</v>
      </c>
      <c r="B37" s="73">
        <v>219</v>
      </c>
      <c r="C37" s="54">
        <v>197</v>
      </c>
      <c r="D37" s="54">
        <v>212</v>
      </c>
      <c r="E37" s="54">
        <v>172</v>
      </c>
      <c r="F37" s="54">
        <v>181</v>
      </c>
      <c r="G37" s="54">
        <v>178</v>
      </c>
      <c r="H37" s="52">
        <v>149</v>
      </c>
      <c r="I37" s="52">
        <v>128</v>
      </c>
      <c r="J37" s="52">
        <v>194</v>
      </c>
      <c r="K37" s="54">
        <v>199</v>
      </c>
      <c r="L37" s="54">
        <v>211</v>
      </c>
      <c r="M37" s="52">
        <v>250</v>
      </c>
      <c r="N37" s="118">
        <v>279</v>
      </c>
      <c r="O37" s="95">
        <v>240</v>
      </c>
      <c r="P37" s="55">
        <v>4.989747095010253</v>
      </c>
      <c r="Q37" s="119">
        <v>2.787068004459309</v>
      </c>
      <c r="R37" s="119">
        <v>3.114534494306765</v>
      </c>
      <c r="S37" s="120">
        <v>2.351327520329186</v>
      </c>
      <c r="T37" s="84"/>
    </row>
    <row r="38" spans="1:20" ht="12.75">
      <c r="A38" s="122" t="s">
        <v>45</v>
      </c>
      <c r="B38" s="73">
        <v>133</v>
      </c>
      <c r="C38" s="54">
        <v>172</v>
      </c>
      <c r="D38" s="54">
        <v>163</v>
      </c>
      <c r="E38" s="54">
        <v>170</v>
      </c>
      <c r="F38" s="54">
        <v>224</v>
      </c>
      <c r="G38" s="54">
        <v>178</v>
      </c>
      <c r="H38" s="52">
        <v>189</v>
      </c>
      <c r="I38" s="52">
        <v>134</v>
      </c>
      <c r="J38" s="52">
        <v>158</v>
      </c>
      <c r="K38" s="54">
        <v>149</v>
      </c>
      <c r="L38" s="54">
        <v>182</v>
      </c>
      <c r="M38" s="52">
        <v>263</v>
      </c>
      <c r="N38" s="118">
        <v>228</v>
      </c>
      <c r="O38" s="95">
        <v>289</v>
      </c>
      <c r="P38" s="55">
        <v>3.0303030303030303</v>
      </c>
      <c r="Q38" s="119">
        <v>2.931995540691193</v>
      </c>
      <c r="R38" s="119">
        <v>2.5452109845947755</v>
      </c>
      <c r="S38" s="120">
        <v>2.8313902223963945</v>
      </c>
      <c r="T38" s="84"/>
    </row>
    <row r="39" spans="1:20" ht="12.75">
      <c r="A39" s="122" t="s">
        <v>46</v>
      </c>
      <c r="B39" s="73">
        <v>141</v>
      </c>
      <c r="C39" s="54">
        <v>124</v>
      </c>
      <c r="D39" s="54">
        <v>129</v>
      </c>
      <c r="E39" s="54">
        <v>120</v>
      </c>
      <c r="F39" s="54">
        <v>139</v>
      </c>
      <c r="G39" s="54">
        <v>124</v>
      </c>
      <c r="H39" s="52">
        <v>141</v>
      </c>
      <c r="I39" s="52">
        <v>137</v>
      </c>
      <c r="J39" s="52">
        <v>178</v>
      </c>
      <c r="K39" s="54">
        <v>171</v>
      </c>
      <c r="L39" s="54">
        <v>227</v>
      </c>
      <c r="M39" s="52">
        <v>231</v>
      </c>
      <c r="N39" s="118">
        <v>222</v>
      </c>
      <c r="O39" s="95">
        <v>307</v>
      </c>
      <c r="P39" s="55">
        <v>3.2125768967874233</v>
      </c>
      <c r="Q39" s="119">
        <v>2.5752508361204014</v>
      </c>
      <c r="R39" s="119">
        <v>2.478231748158071</v>
      </c>
      <c r="S39" s="120">
        <v>3.0077397864210837</v>
      </c>
      <c r="T39" s="84"/>
    </row>
    <row r="40" spans="1:20" ht="12.75">
      <c r="A40" s="87"/>
      <c r="B40" s="73"/>
      <c r="C40" s="54"/>
      <c r="D40" s="54"/>
      <c r="E40" s="54"/>
      <c r="F40" s="54"/>
      <c r="G40" s="54"/>
      <c r="H40" s="52"/>
      <c r="I40" s="52"/>
      <c r="J40" s="52"/>
      <c r="K40" s="52"/>
      <c r="L40" s="54"/>
      <c r="M40" s="54"/>
      <c r="N40" s="118"/>
      <c r="O40" s="95"/>
      <c r="P40" s="55"/>
      <c r="Q40" s="119"/>
      <c r="R40" s="119"/>
      <c r="S40" s="120"/>
      <c r="T40" s="84"/>
    </row>
    <row r="41" spans="1:20" ht="12.75">
      <c r="A41" s="87" t="s">
        <v>47</v>
      </c>
      <c r="B41" s="73">
        <v>518</v>
      </c>
      <c r="C41" s="54">
        <v>510</v>
      </c>
      <c r="D41" s="54">
        <v>526</v>
      </c>
      <c r="E41" s="54">
        <v>404</v>
      </c>
      <c r="F41" s="54">
        <v>469</v>
      </c>
      <c r="G41" s="54">
        <v>344</v>
      </c>
      <c r="H41" s="52">
        <v>295</v>
      </c>
      <c r="I41" s="52">
        <v>310</v>
      </c>
      <c r="J41" s="52">
        <v>333</v>
      </c>
      <c r="K41" s="52">
        <v>403</v>
      </c>
      <c r="L41" s="54">
        <v>517</v>
      </c>
      <c r="M41" s="52">
        <v>693</v>
      </c>
      <c r="N41" s="118">
        <v>519</v>
      </c>
      <c r="O41" s="95">
        <v>551</v>
      </c>
      <c r="P41" s="55">
        <v>11.802232854864434</v>
      </c>
      <c r="Q41" s="119">
        <v>7.725752508361204</v>
      </c>
      <c r="R41" s="119">
        <v>5.79370395177495</v>
      </c>
      <c r="S41" s="120">
        <v>5.3982560987557555</v>
      </c>
      <c r="T41" s="84"/>
    </row>
    <row r="42" spans="1:20" ht="12.75">
      <c r="A42" s="87"/>
      <c r="B42" s="73"/>
      <c r="C42" s="54"/>
      <c r="D42" s="54"/>
      <c r="E42" s="54"/>
      <c r="F42" s="54"/>
      <c r="G42" s="54"/>
      <c r="H42" s="52"/>
      <c r="I42" s="52"/>
      <c r="J42" s="52"/>
      <c r="K42" s="52"/>
      <c r="L42" s="54"/>
      <c r="M42" s="54"/>
      <c r="N42" s="118"/>
      <c r="O42" s="52"/>
      <c r="P42" s="55"/>
      <c r="Q42" s="119"/>
      <c r="R42" s="119"/>
      <c r="S42" s="120"/>
      <c r="T42" s="84"/>
    </row>
    <row r="43" spans="1:20" ht="12.75">
      <c r="A43" s="87" t="s">
        <v>48</v>
      </c>
      <c r="B43" s="73">
        <v>198</v>
      </c>
      <c r="C43" s="54">
        <v>201</v>
      </c>
      <c r="D43" s="54">
        <v>221</v>
      </c>
      <c r="E43" s="54">
        <v>223</v>
      </c>
      <c r="F43" s="54">
        <v>278</v>
      </c>
      <c r="G43" s="54">
        <v>286</v>
      </c>
      <c r="H43" s="52">
        <v>217</v>
      </c>
      <c r="I43" s="52">
        <v>226</v>
      </c>
      <c r="J43" s="52">
        <v>277</v>
      </c>
      <c r="K43" s="54">
        <v>258</v>
      </c>
      <c r="L43" s="54">
        <v>307</v>
      </c>
      <c r="M43" s="52">
        <v>493</v>
      </c>
      <c r="N43" s="118">
        <v>524</v>
      </c>
      <c r="O43" s="95">
        <v>574</v>
      </c>
      <c r="P43" s="55">
        <v>4.511278195488721</v>
      </c>
      <c r="Q43" s="119">
        <v>5.496098104793757</v>
      </c>
      <c r="R43" s="119">
        <v>5.849519982138871</v>
      </c>
      <c r="S43" s="120">
        <v>5.623591652787303</v>
      </c>
      <c r="T43" s="84"/>
    </row>
    <row r="44" spans="1:20" ht="12.75">
      <c r="A44" s="122" t="s">
        <v>49</v>
      </c>
      <c r="B44" s="73">
        <v>168</v>
      </c>
      <c r="C44" s="54">
        <v>156</v>
      </c>
      <c r="D44" s="54">
        <v>165</v>
      </c>
      <c r="E44" s="54">
        <v>147</v>
      </c>
      <c r="F44" s="54">
        <v>179</v>
      </c>
      <c r="G44" s="54">
        <v>179</v>
      </c>
      <c r="H44" s="52">
        <v>156</v>
      </c>
      <c r="I44" s="52">
        <v>137</v>
      </c>
      <c r="J44" s="52">
        <v>152</v>
      </c>
      <c r="K44" s="54">
        <v>166</v>
      </c>
      <c r="L44" s="54">
        <v>174</v>
      </c>
      <c r="M44" s="52">
        <v>266</v>
      </c>
      <c r="N44" s="118">
        <v>292</v>
      </c>
      <c r="O44" s="95">
        <v>280</v>
      </c>
      <c r="P44" s="55">
        <v>3.827751196172249</v>
      </c>
      <c r="Q44" s="119">
        <v>2.9654403567447045</v>
      </c>
      <c r="R44" s="119">
        <v>3.2596561732529583</v>
      </c>
      <c r="S44" s="120">
        <v>2.7432154403840503</v>
      </c>
      <c r="T44" s="84"/>
    </row>
    <row r="45" spans="1:20" ht="12.75">
      <c r="A45" s="122" t="s">
        <v>50</v>
      </c>
      <c r="B45" s="73">
        <v>30</v>
      </c>
      <c r="C45" s="54">
        <v>45</v>
      </c>
      <c r="D45" s="54">
        <v>56</v>
      </c>
      <c r="E45" s="54">
        <v>76</v>
      </c>
      <c r="F45" s="54">
        <v>99</v>
      </c>
      <c r="G45" s="54">
        <v>107</v>
      </c>
      <c r="H45" s="52">
        <v>61</v>
      </c>
      <c r="I45" s="52">
        <v>89</v>
      </c>
      <c r="J45" s="52">
        <v>125</v>
      </c>
      <c r="K45" s="54">
        <v>92</v>
      </c>
      <c r="L45" s="54">
        <v>133</v>
      </c>
      <c r="M45" s="52">
        <v>227</v>
      </c>
      <c r="N45" s="118">
        <v>232</v>
      </c>
      <c r="O45" s="95">
        <v>294</v>
      </c>
      <c r="P45" s="55">
        <v>0.683526999316473</v>
      </c>
      <c r="Q45" s="119">
        <v>2.530657748049052</v>
      </c>
      <c r="R45" s="119">
        <v>2.589863808885912</v>
      </c>
      <c r="S45" s="120">
        <v>2.880376212403253</v>
      </c>
      <c r="T45" s="84"/>
    </row>
    <row r="46" spans="1:20" ht="12.75">
      <c r="A46" s="87"/>
      <c r="B46" s="73"/>
      <c r="C46" s="54"/>
      <c r="D46" s="54"/>
      <c r="E46" s="54"/>
      <c r="F46" s="54"/>
      <c r="G46" s="54"/>
      <c r="H46" s="52"/>
      <c r="I46" s="52"/>
      <c r="J46" s="52"/>
      <c r="K46" s="52"/>
      <c r="L46" s="54"/>
      <c r="M46" s="54"/>
      <c r="N46" s="118"/>
      <c r="O46" s="95"/>
      <c r="P46" s="55"/>
      <c r="Q46" s="119"/>
      <c r="R46" s="119"/>
      <c r="S46" s="120"/>
      <c r="T46" s="84"/>
    </row>
    <row r="47" spans="1:20" ht="12.75">
      <c r="A47" s="87" t="s">
        <v>200</v>
      </c>
      <c r="B47" s="73">
        <v>42</v>
      </c>
      <c r="C47" s="54">
        <v>49</v>
      </c>
      <c r="D47" s="54">
        <v>60</v>
      </c>
      <c r="E47" s="54">
        <v>54</v>
      </c>
      <c r="F47" s="54">
        <v>48</v>
      </c>
      <c r="G47" s="54">
        <v>70</v>
      </c>
      <c r="H47" s="52">
        <v>48</v>
      </c>
      <c r="I47" s="52">
        <v>39</v>
      </c>
      <c r="J47" s="52">
        <v>40</v>
      </c>
      <c r="K47" s="52">
        <v>34</v>
      </c>
      <c r="L47" s="54">
        <v>75</v>
      </c>
      <c r="M47" s="52">
        <v>82</v>
      </c>
      <c r="N47" s="118">
        <v>75</v>
      </c>
      <c r="O47" s="95">
        <v>84</v>
      </c>
      <c r="P47" s="55">
        <v>0.9569377990430622</v>
      </c>
      <c r="Q47" s="119">
        <v>0.9141583054626532</v>
      </c>
      <c r="R47" s="119">
        <v>0.8372404554588079</v>
      </c>
      <c r="S47" s="120">
        <v>0.822964632115215</v>
      </c>
      <c r="T47" s="84"/>
    </row>
    <row r="48" spans="1:20" ht="12.75">
      <c r="A48" s="87"/>
      <c r="B48" s="73"/>
      <c r="C48" s="54"/>
      <c r="D48" s="54"/>
      <c r="E48" s="54"/>
      <c r="F48" s="54"/>
      <c r="G48" s="54"/>
      <c r="H48" s="52"/>
      <c r="I48" s="52"/>
      <c r="J48" s="52"/>
      <c r="K48" s="52"/>
      <c r="L48" s="54"/>
      <c r="M48" s="52"/>
      <c r="N48" s="118"/>
      <c r="O48" s="52"/>
      <c r="P48" s="55"/>
      <c r="Q48" s="119"/>
      <c r="R48" s="119"/>
      <c r="S48" s="120"/>
      <c r="T48" s="84"/>
    </row>
    <row r="49" spans="1:20" ht="12.75">
      <c r="A49" s="87" t="s">
        <v>51</v>
      </c>
      <c r="B49" s="73">
        <v>93</v>
      </c>
      <c r="C49" s="54">
        <v>91</v>
      </c>
      <c r="D49" s="54">
        <v>132</v>
      </c>
      <c r="E49" s="54">
        <v>143</v>
      </c>
      <c r="F49" s="54">
        <v>105</v>
      </c>
      <c r="G49" s="54">
        <v>96</v>
      </c>
      <c r="H49" s="52">
        <v>885</v>
      </c>
      <c r="I49" s="52">
        <v>1317</v>
      </c>
      <c r="J49" s="52">
        <v>1467</v>
      </c>
      <c r="K49" s="52">
        <v>1674</v>
      </c>
      <c r="L49" s="52">
        <v>1601</v>
      </c>
      <c r="M49" s="52">
        <v>805</v>
      </c>
      <c r="N49" s="118">
        <v>675</v>
      </c>
      <c r="O49" s="95">
        <v>656</v>
      </c>
      <c r="P49" s="55">
        <v>2.1189336978810664</v>
      </c>
      <c r="Q49" s="119">
        <v>8.974358974358974</v>
      </c>
      <c r="R49" s="119">
        <v>7.53516409912927</v>
      </c>
      <c r="S49" s="120">
        <v>6.4269618888997755</v>
      </c>
      <c r="T49" s="84"/>
    </row>
    <row r="50" spans="1:20" ht="12.75">
      <c r="A50" s="89" t="s">
        <v>3</v>
      </c>
      <c r="B50" s="127">
        <v>4389</v>
      </c>
      <c r="C50" s="128">
        <v>4412</v>
      </c>
      <c r="D50" s="128">
        <v>4351</v>
      </c>
      <c r="E50" s="128">
        <v>4328</v>
      </c>
      <c r="F50" s="128">
        <v>4941</v>
      </c>
      <c r="G50" s="128">
        <v>4932</v>
      </c>
      <c r="H50" s="128">
        <v>5047</v>
      </c>
      <c r="I50" s="128">
        <v>4936</v>
      </c>
      <c r="J50" s="128">
        <v>6040</v>
      </c>
      <c r="K50" s="128">
        <v>6353</v>
      </c>
      <c r="L50" s="128">
        <v>7400</v>
      </c>
      <c r="M50" s="128">
        <v>8970</v>
      </c>
      <c r="N50" s="128">
        <v>8958</v>
      </c>
      <c r="O50" s="128">
        <v>10207</v>
      </c>
      <c r="P50" s="128">
        <v>100</v>
      </c>
      <c r="Q50" s="128">
        <v>100</v>
      </c>
      <c r="R50" s="128">
        <v>100</v>
      </c>
      <c r="S50" s="204">
        <v>100</v>
      </c>
      <c r="T50" s="84"/>
    </row>
    <row r="51" spans="1:20" ht="12.75">
      <c r="A51" s="113"/>
      <c r="B51" s="113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ht="12.75">
      <c r="A52" s="83" t="s">
        <v>67</v>
      </c>
      <c r="B52" s="113" t="s">
        <v>53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12.75">
      <c r="A53" s="83" t="s">
        <v>64</v>
      </c>
      <c r="B53" s="113" t="s">
        <v>205</v>
      </c>
      <c r="C53" s="11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ht="12.75">
      <c r="A54" s="83"/>
      <c r="B54" s="113" t="s">
        <v>204</v>
      </c>
      <c r="C54" s="11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12.75">
      <c r="A55" s="83" t="s">
        <v>55</v>
      </c>
      <c r="B55" s="113" t="s">
        <v>214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2.75">
      <c r="A56" s="83" t="s">
        <v>2</v>
      </c>
      <c r="B56" s="11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</sheetData>
  <printOptions/>
  <pageMargins left="0.75" right="0.75" top="0.46" bottom="0.56" header="0.32" footer="0.4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6"/>
  <sheetViews>
    <sheetView tabSelected="1" workbookViewId="0" topLeftCell="A1">
      <selection activeCell="G30" sqref="G30"/>
    </sheetView>
  </sheetViews>
  <sheetFormatPr defaultColWidth="9.140625" defaultRowHeight="12.75"/>
  <sheetData>
    <row r="1" spans="1:24" ht="12.75">
      <c r="A1" s="94" t="s">
        <v>299</v>
      </c>
      <c r="B1" s="94" t="s">
        <v>255</v>
      </c>
      <c r="C1" s="94"/>
      <c r="D1" s="94"/>
      <c r="E1" s="94"/>
      <c r="F1" s="94"/>
      <c r="G1" s="94"/>
      <c r="H1" s="94"/>
      <c r="I1" s="94"/>
      <c r="J1" s="205"/>
      <c r="K1" s="205"/>
      <c r="L1" s="205"/>
      <c r="M1" s="205"/>
      <c r="N1" s="206"/>
      <c r="O1" s="206"/>
      <c r="P1" s="206"/>
      <c r="Q1" s="206"/>
      <c r="R1" s="206"/>
      <c r="S1" s="206"/>
      <c r="T1" s="206"/>
      <c r="U1" s="15"/>
      <c r="V1" s="15"/>
      <c r="W1" s="15"/>
      <c r="X1" s="15"/>
    </row>
    <row r="2" spans="1:24" ht="12.75">
      <c r="A2" s="207"/>
      <c r="B2" s="116"/>
      <c r="C2" s="116"/>
      <c r="D2" s="116"/>
      <c r="E2" s="116"/>
      <c r="F2" s="116"/>
      <c r="G2" s="116"/>
      <c r="H2" s="116"/>
      <c r="I2" s="116"/>
      <c r="J2" s="208"/>
      <c r="K2" s="208"/>
      <c r="L2" s="208"/>
      <c r="M2" s="208"/>
      <c r="N2" s="116"/>
      <c r="O2" s="94"/>
      <c r="P2" s="206"/>
      <c r="Q2" s="206"/>
      <c r="R2" s="206"/>
      <c r="S2" s="209"/>
      <c r="T2" s="206"/>
      <c r="U2" s="15"/>
      <c r="V2" s="15"/>
      <c r="W2" s="15"/>
      <c r="X2" s="15"/>
    </row>
    <row r="3" spans="1:24" ht="12.75">
      <c r="A3" s="94"/>
      <c r="B3" s="210">
        <v>1995</v>
      </c>
      <c r="C3" s="211">
        <v>1996</v>
      </c>
      <c r="D3" s="211">
        <v>1997</v>
      </c>
      <c r="E3" s="211">
        <v>1998</v>
      </c>
      <c r="F3" s="211">
        <v>1999</v>
      </c>
      <c r="G3" s="211">
        <v>2000</v>
      </c>
      <c r="H3" s="211">
        <v>2001</v>
      </c>
      <c r="I3" s="211">
        <v>2002</v>
      </c>
      <c r="J3" s="212">
        <v>2003</v>
      </c>
      <c r="K3" s="212">
        <v>2004</v>
      </c>
      <c r="L3" s="212">
        <v>2005</v>
      </c>
      <c r="M3" s="212">
        <v>2006</v>
      </c>
      <c r="N3" s="211">
        <v>2007</v>
      </c>
      <c r="O3" s="211">
        <v>2008</v>
      </c>
      <c r="P3" s="212">
        <v>1995</v>
      </c>
      <c r="Q3" s="212">
        <v>2006</v>
      </c>
      <c r="R3" s="212">
        <v>2007</v>
      </c>
      <c r="S3" s="213">
        <v>2008</v>
      </c>
      <c r="T3" s="206"/>
      <c r="U3" s="15"/>
      <c r="V3" s="15"/>
      <c r="W3" s="15"/>
      <c r="X3" s="15"/>
    </row>
    <row r="4" spans="1:24" ht="12.75">
      <c r="A4" s="94"/>
      <c r="B4" s="172" t="s">
        <v>17</v>
      </c>
      <c r="C4" s="116"/>
      <c r="D4" s="116"/>
      <c r="E4" s="116"/>
      <c r="F4" s="116"/>
      <c r="G4" s="116"/>
      <c r="H4" s="116"/>
      <c r="I4" s="116"/>
      <c r="J4" s="208"/>
      <c r="K4" s="208"/>
      <c r="L4" s="208"/>
      <c r="M4" s="208"/>
      <c r="N4" s="116"/>
      <c r="O4" s="99"/>
      <c r="P4" s="384" t="s">
        <v>10</v>
      </c>
      <c r="Q4" s="209"/>
      <c r="R4" s="209"/>
      <c r="S4" s="214"/>
      <c r="T4" s="206"/>
      <c r="U4" s="15"/>
      <c r="V4" s="15"/>
      <c r="W4" s="15"/>
      <c r="X4" s="15"/>
    </row>
    <row r="5" spans="1:24" ht="12.75">
      <c r="A5" s="94" t="s">
        <v>86</v>
      </c>
      <c r="B5" s="93"/>
      <c r="C5" s="94"/>
      <c r="D5" s="94"/>
      <c r="E5" s="94"/>
      <c r="F5" s="94"/>
      <c r="G5" s="94"/>
      <c r="H5" s="94"/>
      <c r="I5" s="94"/>
      <c r="J5" s="205"/>
      <c r="K5" s="205"/>
      <c r="L5" s="205"/>
      <c r="M5" s="205"/>
      <c r="N5" s="206"/>
      <c r="O5" s="347"/>
      <c r="P5" s="347"/>
      <c r="Q5" s="206"/>
      <c r="R5" s="206"/>
      <c r="S5" s="215"/>
      <c r="T5" s="206"/>
      <c r="U5" s="15"/>
      <c r="V5" s="15"/>
      <c r="W5" s="15"/>
      <c r="X5" s="15"/>
    </row>
    <row r="6" spans="1:24" ht="12.75">
      <c r="A6" s="216" t="s">
        <v>87</v>
      </c>
      <c r="B6" s="72"/>
      <c r="C6" s="52"/>
      <c r="D6" s="52"/>
      <c r="E6" s="52"/>
      <c r="F6" s="52"/>
      <c r="G6" s="52"/>
      <c r="H6" s="52"/>
      <c r="I6" s="52"/>
      <c r="J6" s="53"/>
      <c r="K6" s="53"/>
      <c r="L6" s="53"/>
      <c r="M6" s="53"/>
      <c r="N6" s="139"/>
      <c r="O6" s="338"/>
      <c r="P6" s="338"/>
      <c r="Q6" s="139"/>
      <c r="R6" s="139"/>
      <c r="S6" s="143"/>
      <c r="T6" s="206"/>
      <c r="U6" s="15"/>
      <c r="V6" s="15"/>
      <c r="W6" s="15"/>
      <c r="X6" s="15"/>
    </row>
    <row r="7" spans="1:24" ht="12.75">
      <c r="A7" s="217" t="s">
        <v>226</v>
      </c>
      <c r="B7" s="72">
        <v>22538</v>
      </c>
      <c r="C7" s="52">
        <v>22504</v>
      </c>
      <c r="D7" s="52">
        <v>23633</v>
      </c>
      <c r="E7" s="52">
        <v>21770</v>
      </c>
      <c r="F7" s="52">
        <v>21695</v>
      </c>
      <c r="G7" s="52">
        <v>22829</v>
      </c>
      <c r="H7" s="52">
        <v>21665</v>
      </c>
      <c r="I7" s="52">
        <v>21502</v>
      </c>
      <c r="J7" s="53">
        <v>26568</v>
      </c>
      <c r="K7" s="218">
        <v>26024</v>
      </c>
      <c r="L7" s="218">
        <v>26567</v>
      </c>
      <c r="M7" s="53">
        <v>26831</v>
      </c>
      <c r="N7" s="139">
        <v>23087</v>
      </c>
      <c r="O7" s="347">
        <v>22484</v>
      </c>
      <c r="P7" s="389">
        <v>23.344312555672943</v>
      </c>
      <c r="Q7" s="389">
        <v>21.746283898785883</v>
      </c>
      <c r="R7" s="389">
        <v>19.77998440699458</v>
      </c>
      <c r="S7" s="390">
        <v>19.559468299812096</v>
      </c>
      <c r="T7" s="206"/>
      <c r="U7" s="389"/>
      <c r="V7" s="389"/>
      <c r="W7" s="389"/>
      <c r="X7" s="389"/>
    </row>
    <row r="8" spans="1:24" ht="12.75">
      <c r="A8" s="217" t="s">
        <v>227</v>
      </c>
      <c r="B8" s="72">
        <v>3140</v>
      </c>
      <c r="C8" s="52">
        <v>3384</v>
      </c>
      <c r="D8" s="52">
        <v>3023</v>
      </c>
      <c r="E8" s="52">
        <v>3217</v>
      </c>
      <c r="F8" s="52">
        <v>3333</v>
      </c>
      <c r="G8" s="52">
        <v>3371</v>
      </c>
      <c r="H8" s="52">
        <v>3219</v>
      </c>
      <c r="I8" s="52">
        <v>2528</v>
      </c>
      <c r="J8" s="53">
        <v>3046</v>
      </c>
      <c r="K8" s="218">
        <v>3164</v>
      </c>
      <c r="L8" s="218">
        <v>3135</v>
      </c>
      <c r="M8" s="53">
        <v>3006</v>
      </c>
      <c r="N8" s="139">
        <v>2792</v>
      </c>
      <c r="O8" s="347">
        <v>2732</v>
      </c>
      <c r="P8" s="389">
        <v>3.2523356741863982</v>
      </c>
      <c r="Q8" s="389">
        <v>2.436335932307792</v>
      </c>
      <c r="R8" s="389">
        <v>2.3920698429561593</v>
      </c>
      <c r="S8" s="390">
        <v>2.3766441645208434</v>
      </c>
      <c r="T8" s="206"/>
      <c r="U8" s="389"/>
      <c r="V8" s="389"/>
      <c r="W8" s="389"/>
      <c r="X8" s="389"/>
    </row>
    <row r="9" spans="1:24" ht="12.75">
      <c r="A9" s="217" t="s">
        <v>228</v>
      </c>
      <c r="B9" s="72">
        <v>2261</v>
      </c>
      <c r="C9" s="52">
        <v>2568</v>
      </c>
      <c r="D9" s="52">
        <v>2483</v>
      </c>
      <c r="E9" s="52">
        <v>2393</v>
      </c>
      <c r="F9" s="52">
        <v>2458</v>
      </c>
      <c r="G9" s="52">
        <v>2421</v>
      </c>
      <c r="H9" s="52">
        <v>2401</v>
      </c>
      <c r="I9" s="52">
        <v>2396</v>
      </c>
      <c r="J9" s="53">
        <v>2625</v>
      </c>
      <c r="K9" s="218">
        <v>2756</v>
      </c>
      <c r="L9" s="218">
        <v>2844</v>
      </c>
      <c r="M9" s="53">
        <v>3340</v>
      </c>
      <c r="N9" s="139">
        <v>3252</v>
      </c>
      <c r="O9" s="347">
        <v>3354</v>
      </c>
      <c r="P9" s="389">
        <v>2.34188884055269</v>
      </c>
      <c r="Q9" s="389">
        <v>2.7070399247864354</v>
      </c>
      <c r="R9" s="389">
        <v>2.7861787712369024</v>
      </c>
      <c r="S9" s="390">
        <v>2.917739578258751</v>
      </c>
      <c r="T9" s="206"/>
      <c r="U9" s="389"/>
      <c r="V9" s="389"/>
      <c r="W9" s="389"/>
      <c r="X9" s="389"/>
    </row>
    <row r="10" spans="1:24" ht="12.75">
      <c r="A10" s="216"/>
      <c r="B10" s="72"/>
      <c r="C10" s="52"/>
      <c r="D10" s="52"/>
      <c r="E10" s="52"/>
      <c r="F10" s="52"/>
      <c r="G10" s="52"/>
      <c r="H10" s="52"/>
      <c r="I10" s="52"/>
      <c r="J10" s="53"/>
      <c r="K10" s="53"/>
      <c r="L10" s="53"/>
      <c r="M10" s="53"/>
      <c r="N10" s="139"/>
      <c r="O10" s="338"/>
      <c r="P10" s="338"/>
      <c r="Q10" s="139"/>
      <c r="R10" s="139"/>
      <c r="S10" s="143"/>
      <c r="T10" s="206"/>
      <c r="U10" s="15"/>
      <c r="V10" s="15"/>
      <c r="W10" s="15"/>
      <c r="X10" s="15"/>
    </row>
    <row r="11" spans="1:24" ht="12.75">
      <c r="A11" s="216" t="s">
        <v>256</v>
      </c>
      <c r="B11" s="72"/>
      <c r="C11" s="52"/>
      <c r="D11" s="52"/>
      <c r="E11" s="52"/>
      <c r="F11" s="52"/>
      <c r="G11" s="52"/>
      <c r="H11" s="52"/>
      <c r="I11" s="52"/>
      <c r="J11" s="53"/>
      <c r="K11" s="53"/>
      <c r="L11" s="53"/>
      <c r="M11" s="53"/>
      <c r="N11" s="139"/>
      <c r="O11" s="338"/>
      <c r="P11" s="338"/>
      <c r="Q11" s="139"/>
      <c r="R11" s="139"/>
      <c r="S11" s="143"/>
      <c r="T11" s="206"/>
      <c r="U11" s="15"/>
      <c r="V11" s="15"/>
      <c r="W11" s="15"/>
      <c r="X11" s="15"/>
    </row>
    <row r="12" spans="1:24" ht="12.75">
      <c r="A12" s="217" t="s">
        <v>226</v>
      </c>
      <c r="B12" s="72">
        <v>16363</v>
      </c>
      <c r="C12" s="52">
        <v>15186</v>
      </c>
      <c r="D12" s="52">
        <v>14463</v>
      </c>
      <c r="E12" s="52">
        <v>14443</v>
      </c>
      <c r="F12" s="52">
        <v>16214</v>
      </c>
      <c r="G12" s="52">
        <v>15972</v>
      </c>
      <c r="H12" s="53">
        <v>16538</v>
      </c>
      <c r="I12" s="53">
        <v>18173</v>
      </c>
      <c r="J12" s="53">
        <v>19905</v>
      </c>
      <c r="K12" s="218">
        <v>17297</v>
      </c>
      <c r="L12" s="218">
        <v>13934</v>
      </c>
      <c r="M12" s="53">
        <v>10981</v>
      </c>
      <c r="N12" s="218">
        <v>10040</v>
      </c>
      <c r="O12" s="347">
        <v>9573</v>
      </c>
      <c r="P12" s="388">
        <v>16.948397655003834</v>
      </c>
      <c r="Q12" s="386">
        <v>8.90000162098199</v>
      </c>
      <c r="R12" s="386">
        <v>8.60185573899708</v>
      </c>
      <c r="S12" s="387">
        <v>8.327823787319925</v>
      </c>
      <c r="T12" s="206"/>
      <c r="U12" s="15"/>
      <c r="V12" s="15"/>
      <c r="W12" s="15"/>
      <c r="X12" s="15"/>
    </row>
    <row r="13" spans="1:24" ht="12.75">
      <c r="A13" s="217" t="s">
        <v>227</v>
      </c>
      <c r="B13" s="72">
        <v>3841</v>
      </c>
      <c r="C13" s="52">
        <v>3609</v>
      </c>
      <c r="D13" s="52">
        <v>3615</v>
      </c>
      <c r="E13" s="52">
        <v>3641</v>
      </c>
      <c r="F13" s="52">
        <v>3687</v>
      </c>
      <c r="G13" s="52">
        <v>3685</v>
      </c>
      <c r="H13" s="52">
        <v>3495</v>
      </c>
      <c r="I13" s="52">
        <v>3950</v>
      </c>
      <c r="J13" s="53">
        <v>4164</v>
      </c>
      <c r="K13" s="218">
        <v>4303</v>
      </c>
      <c r="L13" s="218">
        <v>4299</v>
      </c>
      <c r="M13" s="53">
        <v>4170</v>
      </c>
      <c r="N13" s="139">
        <v>3871</v>
      </c>
      <c r="O13" s="347">
        <v>3666</v>
      </c>
      <c r="P13" s="385">
        <v>3.9784144345700496</v>
      </c>
      <c r="Q13" s="386">
        <v>3.379747451005819</v>
      </c>
      <c r="R13" s="386">
        <v>3.3165123073364238</v>
      </c>
      <c r="S13" s="387">
        <v>3.189157213445612</v>
      </c>
      <c r="T13" s="206"/>
      <c r="U13" s="15"/>
      <c r="V13" s="15"/>
      <c r="W13" s="15"/>
      <c r="X13" s="15"/>
    </row>
    <row r="14" spans="1:24" ht="12.75">
      <c r="A14" s="217" t="s">
        <v>228</v>
      </c>
      <c r="B14" s="72">
        <v>4160</v>
      </c>
      <c r="C14" s="52">
        <v>4250</v>
      </c>
      <c r="D14" s="52">
        <v>4172</v>
      </c>
      <c r="E14" s="52">
        <v>3943</v>
      </c>
      <c r="F14" s="52">
        <v>4018</v>
      </c>
      <c r="G14" s="52">
        <v>3453</v>
      </c>
      <c r="H14" s="52">
        <v>3030</v>
      </c>
      <c r="I14" s="52">
        <v>2453</v>
      </c>
      <c r="J14" s="53">
        <v>2903</v>
      </c>
      <c r="K14" s="218">
        <v>2642</v>
      </c>
      <c r="L14" s="218">
        <v>2506</v>
      </c>
      <c r="M14" s="53">
        <v>2666</v>
      </c>
      <c r="N14" s="139">
        <v>2411</v>
      </c>
      <c r="O14" s="347">
        <v>2235</v>
      </c>
      <c r="P14" s="385">
        <v>4.30882688045077</v>
      </c>
      <c r="Q14" s="386">
        <v>2.160768993856478</v>
      </c>
      <c r="R14" s="386">
        <v>2.0656448393149356</v>
      </c>
      <c r="S14" s="387">
        <v>1.944289790521261</v>
      </c>
      <c r="T14" s="206"/>
      <c r="U14" s="15"/>
      <c r="V14" s="15"/>
      <c r="W14" s="15"/>
      <c r="X14" s="15"/>
    </row>
    <row r="15" spans="1:24" ht="12.75">
      <c r="A15" s="216"/>
      <c r="B15" s="72"/>
      <c r="C15" s="52"/>
      <c r="D15" s="52"/>
      <c r="E15" s="52"/>
      <c r="F15" s="52"/>
      <c r="G15" s="52"/>
      <c r="H15" s="52"/>
      <c r="I15" s="52"/>
      <c r="J15" s="53"/>
      <c r="K15" s="53"/>
      <c r="L15" s="53"/>
      <c r="M15" s="53"/>
      <c r="N15" s="139"/>
      <c r="O15" s="338"/>
      <c r="P15" s="385"/>
      <c r="Q15" s="386"/>
      <c r="R15" s="386"/>
      <c r="S15" s="387"/>
      <c r="T15" s="206"/>
      <c r="U15" s="15"/>
      <c r="V15" s="15"/>
      <c r="W15" s="15"/>
      <c r="X15" s="15"/>
    </row>
    <row r="16" spans="1:24" ht="12.75">
      <c r="A16" s="216" t="s">
        <v>88</v>
      </c>
      <c r="B16" s="72"/>
      <c r="C16" s="52"/>
      <c r="D16" s="52"/>
      <c r="E16" s="52"/>
      <c r="F16" s="52"/>
      <c r="G16" s="52"/>
      <c r="H16" s="52"/>
      <c r="I16" s="52"/>
      <c r="J16" s="53"/>
      <c r="K16" s="53"/>
      <c r="L16" s="53"/>
      <c r="M16" s="53"/>
      <c r="N16" s="139"/>
      <c r="O16" s="338"/>
      <c r="P16" s="385"/>
      <c r="Q16" s="386"/>
      <c r="R16" s="386"/>
      <c r="S16" s="387"/>
      <c r="T16" s="206"/>
      <c r="U16" s="15"/>
      <c r="V16" s="15"/>
      <c r="W16" s="15"/>
      <c r="X16" s="15"/>
    </row>
    <row r="17" spans="1:24" ht="12.75">
      <c r="A17" s="217" t="s">
        <v>226</v>
      </c>
      <c r="B17" s="72">
        <v>61</v>
      </c>
      <c r="C17" s="52">
        <v>295</v>
      </c>
      <c r="D17" s="52">
        <v>283</v>
      </c>
      <c r="E17" s="52">
        <v>246</v>
      </c>
      <c r="F17" s="52">
        <v>233</v>
      </c>
      <c r="G17" s="52">
        <v>263</v>
      </c>
      <c r="H17" s="52">
        <v>332</v>
      </c>
      <c r="I17" s="52">
        <v>357</v>
      </c>
      <c r="J17" s="53">
        <v>339</v>
      </c>
      <c r="K17" s="218">
        <v>361</v>
      </c>
      <c r="L17" s="218">
        <v>287</v>
      </c>
      <c r="M17" s="53">
        <v>263</v>
      </c>
      <c r="N17" s="139">
        <v>279</v>
      </c>
      <c r="O17" s="347">
        <v>215</v>
      </c>
      <c r="P17" s="385">
        <v>0.06318231723737908</v>
      </c>
      <c r="Q17" s="386">
        <v>0.21315913180204568</v>
      </c>
      <c r="R17" s="386">
        <v>0.23903563258766783</v>
      </c>
      <c r="S17" s="387">
        <v>0.18703458834991996</v>
      </c>
      <c r="T17" s="206"/>
      <c r="U17" s="15"/>
      <c r="V17" s="15"/>
      <c r="W17" s="15"/>
      <c r="X17" s="15"/>
    </row>
    <row r="18" spans="1:24" ht="12.75">
      <c r="A18" s="217" t="s">
        <v>227</v>
      </c>
      <c r="B18" s="72">
        <v>54</v>
      </c>
      <c r="C18" s="52">
        <v>411</v>
      </c>
      <c r="D18" s="52">
        <v>388</v>
      </c>
      <c r="E18" s="52">
        <v>429</v>
      </c>
      <c r="F18" s="52">
        <v>446</v>
      </c>
      <c r="G18" s="52">
        <v>430</v>
      </c>
      <c r="H18" s="52">
        <v>460</v>
      </c>
      <c r="I18" s="52">
        <v>521</v>
      </c>
      <c r="J18" s="53">
        <v>447</v>
      </c>
      <c r="K18" s="218">
        <v>553</v>
      </c>
      <c r="L18" s="218">
        <v>630</v>
      </c>
      <c r="M18" s="53">
        <v>517</v>
      </c>
      <c r="N18" s="139">
        <v>468</v>
      </c>
      <c r="O18" s="347">
        <v>421</v>
      </c>
      <c r="P18" s="385">
        <v>0.05593188739046672</v>
      </c>
      <c r="Q18" s="386">
        <v>0.41902384464508596</v>
      </c>
      <c r="R18" s="386">
        <v>0.40096299659866863</v>
      </c>
      <c r="S18" s="387">
        <v>0.3662398218386805</v>
      </c>
      <c r="T18" s="206"/>
      <c r="U18" s="15"/>
      <c r="V18" s="15"/>
      <c r="W18" s="15"/>
      <c r="X18" s="15"/>
    </row>
    <row r="19" spans="1:24" ht="12.75">
      <c r="A19" s="217" t="s">
        <v>228</v>
      </c>
      <c r="B19" s="72">
        <v>148</v>
      </c>
      <c r="C19" s="52">
        <v>737</v>
      </c>
      <c r="D19" s="52">
        <v>720</v>
      </c>
      <c r="E19" s="52">
        <v>711</v>
      </c>
      <c r="F19" s="52">
        <v>671</v>
      </c>
      <c r="G19" s="52">
        <v>747</v>
      </c>
      <c r="H19" s="52">
        <v>584</v>
      </c>
      <c r="I19" s="52">
        <v>665</v>
      </c>
      <c r="J19" s="53">
        <v>738</v>
      </c>
      <c r="K19" s="218">
        <v>748</v>
      </c>
      <c r="L19" s="218">
        <v>618</v>
      </c>
      <c r="M19" s="53">
        <v>458</v>
      </c>
      <c r="N19" s="139">
        <v>408</v>
      </c>
      <c r="O19" s="347">
        <v>342</v>
      </c>
      <c r="P19" s="385">
        <v>0.15329480247757546</v>
      </c>
      <c r="Q19" s="386">
        <v>0.3712048759138286</v>
      </c>
      <c r="R19" s="386">
        <v>0.34955748421422395</v>
      </c>
      <c r="S19" s="387">
        <v>0.29751548472405875</v>
      </c>
      <c r="T19" s="206"/>
      <c r="U19" s="15"/>
      <c r="V19" s="15"/>
      <c r="W19" s="15"/>
      <c r="X19" s="15"/>
    </row>
    <row r="20" spans="1:24" ht="12.75">
      <c r="A20" s="216"/>
      <c r="B20" s="72"/>
      <c r="C20" s="52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139"/>
      <c r="O20" s="338"/>
      <c r="P20" s="385"/>
      <c r="Q20" s="386"/>
      <c r="R20" s="386"/>
      <c r="S20" s="387"/>
      <c r="T20" s="206"/>
      <c r="U20" s="15"/>
      <c r="V20" s="15"/>
      <c r="W20" s="15"/>
      <c r="X20" s="15"/>
    </row>
    <row r="21" spans="1:24" ht="12.75">
      <c r="A21" s="216" t="s">
        <v>59</v>
      </c>
      <c r="B21" s="72">
        <v>7639</v>
      </c>
      <c r="C21" s="52">
        <v>9305</v>
      </c>
      <c r="D21" s="52">
        <v>9443</v>
      </c>
      <c r="E21" s="52">
        <v>8616</v>
      </c>
      <c r="F21" s="52">
        <v>9400</v>
      </c>
      <c r="G21" s="52">
        <v>8797</v>
      </c>
      <c r="H21" s="52">
        <v>9550</v>
      </c>
      <c r="I21" s="52">
        <v>11064</v>
      </c>
      <c r="J21" s="53">
        <v>12812</v>
      </c>
      <c r="K21" s="218">
        <v>13795</v>
      </c>
      <c r="L21" s="218">
        <v>15681</v>
      </c>
      <c r="M21" s="53">
        <v>18612</v>
      </c>
      <c r="N21" s="139">
        <v>19722</v>
      </c>
      <c r="O21" s="347">
        <v>21365</v>
      </c>
      <c r="P21" s="385">
        <v>7.912290514366209</v>
      </c>
      <c r="Q21" s="386">
        <v>15.084858407223095</v>
      </c>
      <c r="R21" s="386">
        <v>16.896991920766972</v>
      </c>
      <c r="S21" s="387">
        <v>18.586018512074606</v>
      </c>
      <c r="T21" s="206"/>
      <c r="U21" s="15"/>
      <c r="V21" s="15"/>
      <c r="W21" s="15"/>
      <c r="X21" s="15"/>
    </row>
    <row r="22" spans="1:24" ht="12.75">
      <c r="A22" s="205"/>
      <c r="B22" s="72"/>
      <c r="C22" s="52"/>
      <c r="D22" s="52"/>
      <c r="E22" s="52"/>
      <c r="F22" s="52"/>
      <c r="G22" s="52"/>
      <c r="H22" s="52"/>
      <c r="I22" s="52"/>
      <c r="J22" s="53"/>
      <c r="K22" s="53"/>
      <c r="L22" s="53"/>
      <c r="M22" s="53"/>
      <c r="N22" s="139"/>
      <c r="O22" s="338"/>
      <c r="P22" s="385"/>
      <c r="Q22" s="386"/>
      <c r="R22" s="386"/>
      <c r="S22" s="387"/>
      <c r="T22" s="206"/>
      <c r="U22" s="15"/>
      <c r="V22" s="15"/>
      <c r="W22" s="15"/>
      <c r="X22" s="15"/>
    </row>
    <row r="23" spans="1:24" ht="12.75">
      <c r="A23" s="219" t="s">
        <v>230</v>
      </c>
      <c r="B23" s="181">
        <v>261</v>
      </c>
      <c r="C23" s="53">
        <v>297</v>
      </c>
      <c r="D23" s="53">
        <v>274</v>
      </c>
      <c r="E23" s="53">
        <v>321</v>
      </c>
      <c r="F23" s="53">
        <v>270</v>
      </c>
      <c r="G23" s="53">
        <v>262</v>
      </c>
      <c r="H23" s="53">
        <v>194</v>
      </c>
      <c r="I23" s="53">
        <v>301</v>
      </c>
      <c r="J23" s="53">
        <v>328</v>
      </c>
      <c r="K23" s="53">
        <v>340</v>
      </c>
      <c r="L23" s="53">
        <v>546</v>
      </c>
      <c r="M23" s="53">
        <v>558</v>
      </c>
      <c r="N23" s="218">
        <v>487</v>
      </c>
      <c r="O23" s="220">
        <v>520</v>
      </c>
      <c r="P23" s="385">
        <v>0.27033745572058915</v>
      </c>
      <c r="Q23" s="386">
        <v>0.4522539754583326</v>
      </c>
      <c r="R23" s="386">
        <v>0.4172414088537428</v>
      </c>
      <c r="S23" s="387">
        <v>0.45236272531143434</v>
      </c>
      <c r="T23" s="206"/>
      <c r="U23" s="15"/>
      <c r="V23" s="15"/>
      <c r="W23" s="15"/>
      <c r="X23" s="15"/>
    </row>
    <row r="24" spans="1:24" ht="12.75">
      <c r="A24" s="219" t="s">
        <v>58</v>
      </c>
      <c r="B24" s="72"/>
      <c r="C24" s="52"/>
      <c r="D24" s="52"/>
      <c r="E24" s="52"/>
      <c r="F24" s="52"/>
      <c r="G24" s="52"/>
      <c r="H24" s="53"/>
      <c r="I24" s="53"/>
      <c r="J24" s="53"/>
      <c r="K24" s="53"/>
      <c r="L24" s="53"/>
      <c r="M24" s="53"/>
      <c r="N24" s="218"/>
      <c r="O24" s="347"/>
      <c r="P24" s="385"/>
      <c r="Q24" s="386"/>
      <c r="R24" s="386"/>
      <c r="S24" s="387"/>
      <c r="T24" s="206"/>
      <c r="U24" s="15"/>
      <c r="V24" s="15"/>
      <c r="W24" s="15"/>
      <c r="X24" s="15"/>
    </row>
    <row r="25" spans="1:24" ht="12.75">
      <c r="A25" s="217" t="s">
        <v>231</v>
      </c>
      <c r="B25" s="72">
        <v>27</v>
      </c>
      <c r="C25" s="52">
        <v>51</v>
      </c>
      <c r="D25" s="52">
        <v>61</v>
      </c>
      <c r="E25" s="52">
        <v>78</v>
      </c>
      <c r="F25" s="52">
        <v>68</v>
      </c>
      <c r="G25" s="52">
        <v>53</v>
      </c>
      <c r="H25" s="52">
        <v>49</v>
      </c>
      <c r="I25" s="52">
        <v>54</v>
      </c>
      <c r="J25" s="53">
        <v>62</v>
      </c>
      <c r="K25" s="218">
        <v>58</v>
      </c>
      <c r="L25" s="53">
        <v>76</v>
      </c>
      <c r="M25" s="53">
        <v>59</v>
      </c>
      <c r="N25" s="139">
        <v>52</v>
      </c>
      <c r="O25" s="220">
        <v>77</v>
      </c>
      <c r="P25" s="385">
        <v>0.02796594369523336</v>
      </c>
      <c r="Q25" s="386">
        <v>0.04781896873125739</v>
      </c>
      <c r="R25" s="386">
        <v>0.04455144406651873</v>
      </c>
      <c r="S25" s="387">
        <v>0.06698448047880855</v>
      </c>
      <c r="T25" s="206"/>
      <c r="U25" s="15"/>
      <c r="V25" s="15"/>
      <c r="W25" s="15"/>
      <c r="X25" s="15"/>
    </row>
    <row r="26" spans="1:24" ht="12.75">
      <c r="A26" s="94"/>
      <c r="B26" s="72"/>
      <c r="C26" s="52"/>
      <c r="D26" s="52"/>
      <c r="E26" s="52"/>
      <c r="F26" s="52"/>
      <c r="G26" s="52"/>
      <c r="H26" s="52"/>
      <c r="I26" s="52"/>
      <c r="J26" s="53"/>
      <c r="K26" s="53"/>
      <c r="L26" s="53"/>
      <c r="M26" s="53"/>
      <c r="N26" s="139"/>
      <c r="O26" s="338"/>
      <c r="P26" s="385"/>
      <c r="Q26" s="386"/>
      <c r="R26" s="386"/>
      <c r="S26" s="387"/>
      <c r="T26" s="206"/>
      <c r="U26" s="15"/>
      <c r="V26" s="15"/>
      <c r="W26" s="15"/>
      <c r="X26" s="15"/>
    </row>
    <row r="27" spans="1:24" ht="12.75">
      <c r="A27" s="94" t="s">
        <v>89</v>
      </c>
      <c r="B27" s="72"/>
      <c r="C27" s="52"/>
      <c r="D27" s="52"/>
      <c r="E27" s="52"/>
      <c r="F27" s="52"/>
      <c r="G27" s="52"/>
      <c r="H27" s="52"/>
      <c r="I27" s="52"/>
      <c r="J27" s="53"/>
      <c r="K27" s="53"/>
      <c r="L27" s="53"/>
      <c r="M27" s="53"/>
      <c r="N27" s="139"/>
      <c r="O27" s="338"/>
      <c r="P27" s="385"/>
      <c r="Q27" s="386"/>
      <c r="R27" s="386"/>
      <c r="S27" s="387"/>
      <c r="T27" s="206"/>
      <c r="U27" s="15"/>
      <c r="V27" s="15"/>
      <c r="W27" s="15"/>
      <c r="X27" s="15"/>
    </row>
    <row r="28" spans="1:24" ht="12.75">
      <c r="A28" s="216" t="s">
        <v>257</v>
      </c>
      <c r="B28" s="72">
        <v>5652</v>
      </c>
      <c r="C28" s="52">
        <v>5181</v>
      </c>
      <c r="D28" s="52">
        <v>4728</v>
      </c>
      <c r="E28" s="52">
        <v>4551</v>
      </c>
      <c r="F28" s="52">
        <v>4918</v>
      </c>
      <c r="G28" s="52">
        <v>4392</v>
      </c>
      <c r="H28" s="52">
        <v>3641</v>
      </c>
      <c r="I28" s="52">
        <v>2868</v>
      </c>
      <c r="J28" s="53">
        <v>2801</v>
      </c>
      <c r="K28" s="218">
        <v>2473</v>
      </c>
      <c r="L28" s="218">
        <v>1962</v>
      </c>
      <c r="M28" s="53">
        <v>1523</v>
      </c>
      <c r="N28" s="139">
        <v>1350</v>
      </c>
      <c r="O28" s="347">
        <v>1224</v>
      </c>
      <c r="P28" s="385">
        <v>5.854204213535517</v>
      </c>
      <c r="Q28" s="386">
        <v>1.234377786062797</v>
      </c>
      <c r="R28" s="386">
        <v>1.1566240286500056</v>
      </c>
      <c r="S28" s="387">
        <v>1.0647922611176839</v>
      </c>
      <c r="T28" s="206"/>
      <c r="U28" s="15"/>
      <c r="V28" s="15"/>
      <c r="W28" s="15"/>
      <c r="X28" s="15"/>
    </row>
    <row r="29" spans="1:24" ht="12.75">
      <c r="A29" s="216" t="s">
        <v>233</v>
      </c>
      <c r="B29" s="72">
        <v>12</v>
      </c>
      <c r="C29" s="52">
        <v>135</v>
      </c>
      <c r="D29" s="52">
        <v>100</v>
      </c>
      <c r="E29" s="52">
        <v>68</v>
      </c>
      <c r="F29" s="52">
        <v>50</v>
      </c>
      <c r="G29" s="52">
        <v>73</v>
      </c>
      <c r="H29" s="52">
        <v>46</v>
      </c>
      <c r="I29" s="52">
        <v>43</v>
      </c>
      <c r="J29" s="53">
        <v>26</v>
      </c>
      <c r="K29" s="218">
        <v>45</v>
      </c>
      <c r="L29" s="218">
        <v>35</v>
      </c>
      <c r="M29" s="53">
        <v>18</v>
      </c>
      <c r="N29" s="139">
        <v>22</v>
      </c>
      <c r="O29" s="347">
        <v>20</v>
      </c>
      <c r="P29" s="385">
        <v>0.012429308308992604</v>
      </c>
      <c r="Q29" s="386">
        <v>0.014588837918010732</v>
      </c>
      <c r="R29" s="386">
        <v>0.018848687874296385</v>
      </c>
      <c r="S29" s="387">
        <v>0.01739856635813209</v>
      </c>
      <c r="T29" s="206"/>
      <c r="U29" s="15"/>
      <c r="V29" s="15"/>
      <c r="W29" s="15"/>
      <c r="X29" s="15"/>
    </row>
    <row r="30" spans="1:24" ht="12.75">
      <c r="A30" s="216" t="s">
        <v>234</v>
      </c>
      <c r="B30" s="72">
        <v>106</v>
      </c>
      <c r="C30" s="52">
        <v>165</v>
      </c>
      <c r="D30" s="52">
        <v>266</v>
      </c>
      <c r="E30" s="52">
        <v>305</v>
      </c>
      <c r="F30" s="52">
        <v>442</v>
      </c>
      <c r="G30" s="52">
        <v>422</v>
      </c>
      <c r="H30" s="52">
        <v>577</v>
      </c>
      <c r="I30" s="52">
        <v>671</v>
      </c>
      <c r="J30" s="53">
        <v>978</v>
      </c>
      <c r="K30" s="218">
        <v>1118</v>
      </c>
      <c r="L30" s="218">
        <v>1257</v>
      </c>
      <c r="M30" s="53">
        <v>1406</v>
      </c>
      <c r="N30" s="139">
        <v>1168</v>
      </c>
      <c r="O30" s="347">
        <v>1325</v>
      </c>
      <c r="P30" s="385">
        <v>0.10979222339610134</v>
      </c>
      <c r="Q30" s="386">
        <v>1.1395503395957272</v>
      </c>
      <c r="R30" s="386">
        <v>1.00069397441719</v>
      </c>
      <c r="S30" s="387">
        <v>1.152655021226251</v>
      </c>
      <c r="T30" s="206"/>
      <c r="U30" s="15"/>
      <c r="V30" s="15"/>
      <c r="W30" s="15"/>
      <c r="X30" s="15"/>
    </row>
    <row r="31" spans="1:24" ht="12.75">
      <c r="A31" s="216" t="s">
        <v>258</v>
      </c>
      <c r="B31" s="72">
        <v>4062</v>
      </c>
      <c r="C31" s="52">
        <v>3942</v>
      </c>
      <c r="D31" s="52">
        <v>4049</v>
      </c>
      <c r="E31" s="52">
        <v>4255</v>
      </c>
      <c r="F31" s="52">
        <v>4894</v>
      </c>
      <c r="G31" s="52">
        <v>4599</v>
      </c>
      <c r="H31" s="52">
        <v>5009</v>
      </c>
      <c r="I31" s="52">
        <v>5318</v>
      </c>
      <c r="J31" s="53">
        <v>5968</v>
      </c>
      <c r="K31" s="53">
        <v>6890</v>
      </c>
      <c r="L31" s="53">
        <v>7772</v>
      </c>
      <c r="M31" s="53">
        <v>7835</v>
      </c>
      <c r="N31" s="139">
        <v>6903</v>
      </c>
      <c r="O31" s="338">
        <v>6740</v>
      </c>
      <c r="P31" s="385">
        <v>4.207320862593996</v>
      </c>
      <c r="Q31" s="386">
        <v>6.350196949311893</v>
      </c>
      <c r="R31" s="386">
        <v>5.914204199830362</v>
      </c>
      <c r="S31" s="387">
        <v>5.863316862690515</v>
      </c>
      <c r="T31" s="206"/>
      <c r="U31" s="15"/>
      <c r="V31" s="15"/>
      <c r="W31" s="15"/>
      <c r="X31" s="15"/>
    </row>
    <row r="32" spans="1:24" ht="12.75">
      <c r="A32" s="216" t="s">
        <v>58</v>
      </c>
      <c r="B32" s="72"/>
      <c r="C32" s="52"/>
      <c r="D32" s="52"/>
      <c r="E32" s="52"/>
      <c r="F32" s="52"/>
      <c r="G32" s="52"/>
      <c r="H32" s="52"/>
      <c r="I32" s="52"/>
      <c r="J32" s="53"/>
      <c r="K32" s="53"/>
      <c r="L32" s="53"/>
      <c r="M32" s="53"/>
      <c r="N32" s="139"/>
      <c r="O32" s="338"/>
      <c r="P32" s="385"/>
      <c r="Q32" s="386"/>
      <c r="R32" s="386"/>
      <c r="S32" s="387"/>
      <c r="T32" s="206"/>
      <c r="U32" s="15"/>
      <c r="V32" s="15"/>
      <c r="W32" s="15"/>
      <c r="X32" s="15"/>
    </row>
    <row r="33" spans="1:24" ht="12.75">
      <c r="A33" s="217" t="s">
        <v>259</v>
      </c>
      <c r="B33" s="72">
        <v>4056</v>
      </c>
      <c r="C33" s="52">
        <v>3939</v>
      </c>
      <c r="D33" s="52">
        <v>4045</v>
      </c>
      <c r="E33" s="52">
        <v>4253</v>
      </c>
      <c r="F33" s="52">
        <v>4888</v>
      </c>
      <c r="G33" s="52">
        <v>4595</v>
      </c>
      <c r="H33" s="52">
        <v>4441</v>
      </c>
      <c r="I33" s="52">
        <v>4620</v>
      </c>
      <c r="J33" s="53">
        <v>5260</v>
      </c>
      <c r="K33" s="218">
        <v>6144</v>
      </c>
      <c r="L33" s="218">
        <v>6821</v>
      </c>
      <c r="M33" s="53">
        <v>7036</v>
      </c>
      <c r="N33" s="139">
        <v>6223</v>
      </c>
      <c r="O33" s="338">
        <v>6156</v>
      </c>
      <c r="P33" s="385">
        <v>4.2011062084395006</v>
      </c>
      <c r="Q33" s="386">
        <v>5.702614643951306</v>
      </c>
      <c r="R33" s="386">
        <v>5.331608392806656</v>
      </c>
      <c r="S33" s="387">
        <v>0.508038137657457</v>
      </c>
      <c r="T33" s="206"/>
      <c r="U33" s="15"/>
      <c r="V33" s="15"/>
      <c r="W33" s="15"/>
      <c r="X33" s="15"/>
    </row>
    <row r="34" spans="1:24" ht="12.75">
      <c r="A34" s="217" t="s">
        <v>237</v>
      </c>
      <c r="B34" s="72">
        <v>100</v>
      </c>
      <c r="C34" s="52">
        <v>938</v>
      </c>
      <c r="D34" s="52">
        <v>1055</v>
      </c>
      <c r="E34" s="52">
        <v>1329</v>
      </c>
      <c r="F34" s="52">
        <v>1620</v>
      </c>
      <c r="G34" s="52">
        <v>1642</v>
      </c>
      <c r="H34" s="52">
        <v>1795</v>
      </c>
      <c r="I34" s="52">
        <v>1891</v>
      </c>
      <c r="J34" s="53">
        <v>2231</v>
      </c>
      <c r="K34" s="218">
        <v>2485</v>
      </c>
      <c r="L34" s="218">
        <v>2217</v>
      </c>
      <c r="M34" s="53">
        <v>1892</v>
      </c>
      <c r="N34" s="139">
        <v>1415</v>
      </c>
      <c r="O34" s="347">
        <v>1096</v>
      </c>
      <c r="P34" s="385">
        <v>0.10357756924160504</v>
      </c>
      <c r="Q34" s="386">
        <v>1.5334489633820167</v>
      </c>
      <c r="R34" s="386">
        <v>1.212313333733154</v>
      </c>
      <c r="S34" s="387">
        <v>0.9534414364256385</v>
      </c>
      <c r="T34" s="206"/>
      <c r="U34" s="15"/>
      <c r="V34" s="15"/>
      <c r="W34" s="15"/>
      <c r="X34" s="15"/>
    </row>
    <row r="35" spans="1:24" ht="12.75">
      <c r="A35" s="217" t="s">
        <v>260</v>
      </c>
      <c r="B35" s="72">
        <v>69</v>
      </c>
      <c r="C35" s="52">
        <v>77</v>
      </c>
      <c r="D35" s="52">
        <v>128</v>
      </c>
      <c r="E35" s="52">
        <v>153</v>
      </c>
      <c r="F35" s="52">
        <v>190</v>
      </c>
      <c r="G35" s="52">
        <v>161</v>
      </c>
      <c r="H35" s="52">
        <v>147</v>
      </c>
      <c r="I35" s="52">
        <v>173</v>
      </c>
      <c r="J35" s="53">
        <v>207</v>
      </c>
      <c r="K35" s="218">
        <v>201</v>
      </c>
      <c r="L35" s="218">
        <v>204</v>
      </c>
      <c r="M35" s="53">
        <v>169</v>
      </c>
      <c r="N35" s="139">
        <v>166</v>
      </c>
      <c r="O35" s="347">
        <v>167</v>
      </c>
      <c r="P35" s="385">
        <v>0.07146852277670748</v>
      </c>
      <c r="Q35" s="386">
        <v>0.13697297823021184</v>
      </c>
      <c r="R35" s="386">
        <v>0.14222191759696365</v>
      </c>
      <c r="S35" s="387">
        <v>0.14527802909040294</v>
      </c>
      <c r="T35" s="206"/>
      <c r="U35" s="15"/>
      <c r="V35" s="15"/>
      <c r="W35" s="15"/>
      <c r="X35" s="15"/>
    </row>
    <row r="36" spans="1:24" ht="12.75">
      <c r="A36" s="216" t="s">
        <v>90</v>
      </c>
      <c r="B36" s="72">
        <v>262</v>
      </c>
      <c r="C36" s="52">
        <v>69</v>
      </c>
      <c r="D36" s="52">
        <v>33</v>
      </c>
      <c r="E36" s="52">
        <v>31</v>
      </c>
      <c r="F36" s="52">
        <v>42</v>
      </c>
      <c r="G36" s="52">
        <v>51</v>
      </c>
      <c r="H36" s="52">
        <v>115</v>
      </c>
      <c r="I36" s="52">
        <v>131</v>
      </c>
      <c r="J36" s="53">
        <v>15</v>
      </c>
      <c r="K36" s="218">
        <v>23</v>
      </c>
      <c r="L36" s="218">
        <v>19</v>
      </c>
      <c r="M36" s="53">
        <v>15</v>
      </c>
      <c r="N36" s="139">
        <v>6</v>
      </c>
      <c r="O36" s="347">
        <v>8</v>
      </c>
      <c r="P36" s="385">
        <v>0.2713732314130052</v>
      </c>
      <c r="Q36" s="386">
        <v>0.012157364931675609</v>
      </c>
      <c r="R36" s="386">
        <v>0.005140551238444469</v>
      </c>
      <c r="S36" s="387">
        <v>0.006959426543252836</v>
      </c>
      <c r="T36" s="206"/>
      <c r="U36" s="15"/>
      <c r="V36" s="15"/>
      <c r="W36" s="15"/>
      <c r="X36" s="15"/>
    </row>
    <row r="37" spans="1:24" ht="12.75">
      <c r="A37" s="94"/>
      <c r="B37" s="72"/>
      <c r="C37" s="52"/>
      <c r="D37" s="52"/>
      <c r="E37" s="52"/>
      <c r="F37" s="52"/>
      <c r="G37" s="52"/>
      <c r="H37" s="52"/>
      <c r="I37" s="52"/>
      <c r="J37" s="53"/>
      <c r="K37" s="53"/>
      <c r="L37" s="53"/>
      <c r="M37" s="53"/>
      <c r="N37" s="139"/>
      <c r="O37" s="338"/>
      <c r="P37" s="385"/>
      <c r="Q37" s="386"/>
      <c r="R37" s="386"/>
      <c r="S37" s="387"/>
      <c r="T37" s="206"/>
      <c r="U37" s="15"/>
      <c r="V37" s="15"/>
      <c r="W37" s="15"/>
      <c r="X37" s="15"/>
    </row>
    <row r="38" spans="1:24" ht="12.75">
      <c r="A38" s="94" t="s">
        <v>261</v>
      </c>
      <c r="B38" s="72"/>
      <c r="C38" s="52"/>
      <c r="D38" s="52"/>
      <c r="E38" s="52"/>
      <c r="F38" s="52"/>
      <c r="G38" s="52"/>
      <c r="H38" s="52"/>
      <c r="I38" s="52"/>
      <c r="J38" s="53"/>
      <c r="K38" s="53"/>
      <c r="L38" s="53"/>
      <c r="M38" s="53"/>
      <c r="N38" s="139"/>
      <c r="O38" s="338"/>
      <c r="P38" s="385"/>
      <c r="Q38" s="386"/>
      <c r="R38" s="386"/>
      <c r="S38" s="387"/>
      <c r="T38" s="206"/>
      <c r="U38" s="15"/>
      <c r="V38" s="15"/>
      <c r="W38" s="15"/>
      <c r="X38" s="15"/>
    </row>
    <row r="39" spans="1:24" ht="12.75">
      <c r="A39" s="216" t="s">
        <v>91</v>
      </c>
      <c r="B39" s="72">
        <v>11428</v>
      </c>
      <c r="C39" s="52">
        <v>12272</v>
      </c>
      <c r="D39" s="52">
        <v>13461</v>
      </c>
      <c r="E39" s="52">
        <v>13423</v>
      </c>
      <c r="F39" s="52">
        <v>13694</v>
      </c>
      <c r="G39" s="52">
        <v>13907</v>
      </c>
      <c r="H39" s="52">
        <v>13508</v>
      </c>
      <c r="I39" s="52">
        <v>13576</v>
      </c>
      <c r="J39" s="53">
        <v>16298</v>
      </c>
      <c r="K39" s="53">
        <v>16494</v>
      </c>
      <c r="L39" s="53">
        <v>16205</v>
      </c>
      <c r="M39" s="53">
        <v>16435</v>
      </c>
      <c r="N39" s="220">
        <v>17041</v>
      </c>
      <c r="O39" s="220">
        <v>15466</v>
      </c>
      <c r="P39" s="385">
        <v>11.836844612930623</v>
      </c>
      <c r="Q39" s="386">
        <v>13.320419510139242</v>
      </c>
      <c r="R39" s="386">
        <v>14.600022275722033</v>
      </c>
      <c r="S39" s="387">
        <v>13.454311364743546</v>
      </c>
      <c r="T39" s="206"/>
      <c r="U39" s="15"/>
      <c r="V39" s="15"/>
      <c r="W39" s="15"/>
      <c r="X39" s="15"/>
    </row>
    <row r="40" spans="1:24" ht="12.75">
      <c r="A40" s="216" t="s">
        <v>58</v>
      </c>
      <c r="B40" s="72"/>
      <c r="C40" s="52"/>
      <c r="D40" s="52"/>
      <c r="E40" s="52"/>
      <c r="F40" s="52"/>
      <c r="G40" s="52"/>
      <c r="H40" s="52"/>
      <c r="I40" s="52"/>
      <c r="J40" s="53"/>
      <c r="K40" s="53"/>
      <c r="L40" s="53"/>
      <c r="M40" s="53"/>
      <c r="N40" s="139"/>
      <c r="O40" s="338"/>
      <c r="P40" s="385"/>
      <c r="Q40" s="386"/>
      <c r="R40" s="386"/>
      <c r="S40" s="387"/>
      <c r="T40" s="206"/>
      <c r="U40" s="15"/>
      <c r="V40" s="15"/>
      <c r="W40" s="15"/>
      <c r="X40" s="15"/>
    </row>
    <row r="41" spans="1:24" ht="12.75">
      <c r="A41" s="217" t="s">
        <v>240</v>
      </c>
      <c r="B41" s="72">
        <v>10057</v>
      </c>
      <c r="C41" s="52">
        <v>10719</v>
      </c>
      <c r="D41" s="52">
        <v>11750</v>
      </c>
      <c r="E41" s="52">
        <v>11747</v>
      </c>
      <c r="F41" s="52">
        <v>11845</v>
      </c>
      <c r="G41" s="52">
        <v>11932</v>
      </c>
      <c r="H41" s="52">
        <v>11313</v>
      </c>
      <c r="I41" s="52">
        <v>11367</v>
      </c>
      <c r="J41" s="53">
        <v>13554</v>
      </c>
      <c r="K41" s="53">
        <v>13670</v>
      </c>
      <c r="L41" s="218">
        <v>13527</v>
      </c>
      <c r="M41" s="53">
        <v>13856</v>
      </c>
      <c r="N41" s="139">
        <v>14427</v>
      </c>
      <c r="O41" s="338">
        <v>12951</v>
      </c>
      <c r="P41" s="385">
        <v>10.41679613862822</v>
      </c>
      <c r="Q41" s="386">
        <v>11.230163232886483</v>
      </c>
      <c r="R41" s="386">
        <v>12.360455452839727</v>
      </c>
      <c r="S41" s="387">
        <v>11.266441645208435</v>
      </c>
      <c r="T41" s="206"/>
      <c r="U41" s="15"/>
      <c r="V41" s="15"/>
      <c r="W41" s="15"/>
      <c r="X41" s="15"/>
    </row>
    <row r="42" spans="1:24" ht="12.75">
      <c r="A42" s="216" t="s">
        <v>262</v>
      </c>
      <c r="B42" s="72">
        <v>4900</v>
      </c>
      <c r="C42" s="52">
        <v>5740</v>
      </c>
      <c r="D42" s="52">
        <v>6079</v>
      </c>
      <c r="E42" s="52">
        <v>6867</v>
      </c>
      <c r="F42" s="52">
        <v>7383</v>
      </c>
      <c r="G42" s="52">
        <v>7582</v>
      </c>
      <c r="H42" s="52">
        <v>8390</v>
      </c>
      <c r="I42" s="52">
        <v>9897</v>
      </c>
      <c r="J42" s="53">
        <v>11189</v>
      </c>
      <c r="K42" s="53">
        <v>10045</v>
      </c>
      <c r="L42" s="53">
        <v>8686</v>
      </c>
      <c r="M42" s="53">
        <v>8380</v>
      </c>
      <c r="N42" s="139">
        <v>8222</v>
      </c>
      <c r="O42" s="338">
        <v>8582</v>
      </c>
      <c r="P42" s="385">
        <v>5.075300892838647</v>
      </c>
      <c r="Q42" s="386">
        <v>6.79191454182944</v>
      </c>
      <c r="R42" s="386">
        <v>7.044268713748404</v>
      </c>
      <c r="S42" s="387">
        <v>7.46572482427448</v>
      </c>
      <c r="T42" s="206"/>
      <c r="U42" s="15"/>
      <c r="V42" s="15"/>
      <c r="W42" s="15"/>
      <c r="X42" s="15"/>
    </row>
    <row r="43" spans="1:24" ht="12.75">
      <c r="A43" s="216" t="s">
        <v>58</v>
      </c>
      <c r="B43" s="72"/>
      <c r="C43" s="52"/>
      <c r="D43" s="52"/>
      <c r="E43" s="52"/>
      <c r="F43" s="52"/>
      <c r="G43" s="52"/>
      <c r="H43" s="52"/>
      <c r="I43" s="52"/>
      <c r="J43" s="53"/>
      <c r="K43" s="53"/>
      <c r="L43" s="53"/>
      <c r="M43" s="53"/>
      <c r="N43" s="139"/>
      <c r="O43" s="338"/>
      <c r="P43" s="385"/>
      <c r="Q43" s="386"/>
      <c r="R43" s="386"/>
      <c r="S43" s="387"/>
      <c r="T43" s="206"/>
      <c r="U43" s="15"/>
      <c r="V43" s="15"/>
      <c r="W43" s="15"/>
      <c r="X43" s="15"/>
    </row>
    <row r="44" spans="1:24" ht="12.75">
      <c r="A44" s="217" t="s">
        <v>240</v>
      </c>
      <c r="B44" s="72">
        <v>844</v>
      </c>
      <c r="C44" s="52">
        <v>743</v>
      </c>
      <c r="D44" s="52">
        <v>695</v>
      </c>
      <c r="E44" s="52">
        <v>612</v>
      </c>
      <c r="F44" s="52">
        <v>643</v>
      </c>
      <c r="G44" s="52">
        <v>719</v>
      </c>
      <c r="H44" s="52">
        <v>627</v>
      </c>
      <c r="I44" s="52">
        <v>612</v>
      </c>
      <c r="J44" s="53">
        <v>659</v>
      </c>
      <c r="K44" s="53">
        <v>545</v>
      </c>
      <c r="L44" s="218">
        <v>416</v>
      </c>
      <c r="M44" s="53">
        <v>398</v>
      </c>
      <c r="N44" s="139">
        <v>366</v>
      </c>
      <c r="O44" s="338">
        <v>334</v>
      </c>
      <c r="P44" s="385">
        <v>0.8741946843991466</v>
      </c>
      <c r="Q44" s="386">
        <v>0.32257541618712615</v>
      </c>
      <c r="R44" s="386">
        <v>0.3135736255451126</v>
      </c>
      <c r="S44" s="387">
        <v>0.2905560581808059</v>
      </c>
      <c r="T44" s="206"/>
      <c r="U44" s="15"/>
      <c r="V44" s="15"/>
      <c r="W44" s="15"/>
      <c r="X44" s="15"/>
    </row>
    <row r="45" spans="1:24" ht="12.75">
      <c r="A45" s="216" t="s">
        <v>242</v>
      </c>
      <c r="B45" s="72">
        <v>30</v>
      </c>
      <c r="C45" s="52">
        <v>201</v>
      </c>
      <c r="D45" s="52">
        <v>264</v>
      </c>
      <c r="E45" s="52">
        <v>334</v>
      </c>
      <c r="F45" s="52">
        <v>417</v>
      </c>
      <c r="G45" s="52">
        <v>411</v>
      </c>
      <c r="H45" s="52">
        <v>467</v>
      </c>
      <c r="I45" s="52">
        <v>568</v>
      </c>
      <c r="J45" s="53">
        <v>619</v>
      </c>
      <c r="K45" s="53">
        <v>681</v>
      </c>
      <c r="L45" s="218">
        <v>792</v>
      </c>
      <c r="M45" s="53">
        <v>609</v>
      </c>
      <c r="N45" s="139">
        <v>576</v>
      </c>
      <c r="O45" s="347">
        <v>519</v>
      </c>
      <c r="P45" s="385">
        <v>0.03107327077248151</v>
      </c>
      <c r="Q45" s="386">
        <v>0.49358901622602974</v>
      </c>
      <c r="R45" s="386">
        <v>0.493492918890669</v>
      </c>
      <c r="S45" s="387">
        <v>0.45149279699352773</v>
      </c>
      <c r="T45" s="206"/>
      <c r="U45" s="15"/>
      <c r="V45" s="15"/>
      <c r="W45" s="15"/>
      <c r="X45" s="15"/>
    </row>
    <row r="46" spans="1:24" ht="12.75">
      <c r="A46" s="216" t="s">
        <v>243</v>
      </c>
      <c r="B46" s="72">
        <v>1098</v>
      </c>
      <c r="C46" s="52">
        <v>1826</v>
      </c>
      <c r="D46" s="52">
        <v>2073</v>
      </c>
      <c r="E46" s="52">
        <v>2094</v>
      </c>
      <c r="F46" s="52">
        <v>2504</v>
      </c>
      <c r="G46" s="52">
        <v>2466</v>
      </c>
      <c r="H46" s="52">
        <v>3162</v>
      </c>
      <c r="I46" s="52">
        <v>3793</v>
      </c>
      <c r="J46" s="53">
        <v>4655</v>
      </c>
      <c r="K46" s="53">
        <v>5152</v>
      </c>
      <c r="L46" s="53">
        <v>5691</v>
      </c>
      <c r="M46" s="53">
        <v>6223</v>
      </c>
      <c r="N46" s="139">
        <f>4450+1902</f>
        <v>6352</v>
      </c>
      <c r="O46" s="338">
        <v>6497</v>
      </c>
      <c r="P46" s="388">
        <v>1.1372817102728232</v>
      </c>
      <c r="Q46" s="388">
        <v>5.043685464654487</v>
      </c>
      <c r="R46" s="388">
        <v>5.442130244433211</v>
      </c>
      <c r="S46" s="391">
        <v>5.651924281439209</v>
      </c>
      <c r="T46" s="226"/>
      <c r="U46" s="15"/>
      <c r="V46" s="15"/>
      <c r="W46" s="15"/>
      <c r="X46" s="15"/>
    </row>
    <row r="47" spans="1:24" ht="12.75">
      <c r="A47" s="216" t="s">
        <v>58</v>
      </c>
      <c r="B47" s="72"/>
      <c r="C47" s="52"/>
      <c r="D47" s="52"/>
      <c r="E47" s="52"/>
      <c r="F47" s="52"/>
      <c r="G47" s="52"/>
      <c r="H47" s="52"/>
      <c r="I47" s="52"/>
      <c r="J47" s="53"/>
      <c r="K47" s="53"/>
      <c r="L47" s="53"/>
      <c r="M47" s="53"/>
      <c r="N47" s="139"/>
      <c r="O47" s="338"/>
      <c r="P47" s="385"/>
      <c r="Q47" s="386"/>
      <c r="R47" s="386"/>
      <c r="S47" s="387"/>
      <c r="T47" s="206"/>
      <c r="U47" s="15"/>
      <c r="V47" s="15"/>
      <c r="W47" s="15"/>
      <c r="X47" s="15"/>
    </row>
    <row r="48" spans="1:24" ht="12.75">
      <c r="A48" s="217" t="s">
        <v>240</v>
      </c>
      <c r="B48" s="72">
        <v>576</v>
      </c>
      <c r="C48" s="52">
        <v>852</v>
      </c>
      <c r="D48" s="52">
        <v>864</v>
      </c>
      <c r="E48" s="52">
        <v>734</v>
      </c>
      <c r="F48" s="52">
        <v>839</v>
      </c>
      <c r="G48" s="52">
        <v>892</v>
      </c>
      <c r="H48" s="52">
        <v>1209</v>
      </c>
      <c r="I48" s="52">
        <v>1320</v>
      </c>
      <c r="J48" s="53">
        <v>1656</v>
      </c>
      <c r="K48" s="53">
        <v>1833</v>
      </c>
      <c r="L48" s="53">
        <v>2025</v>
      </c>
      <c r="M48" s="53">
        <v>2041</v>
      </c>
      <c r="N48" s="139">
        <v>1902</v>
      </c>
      <c r="O48" s="338">
        <v>1766</v>
      </c>
      <c r="P48" s="385">
        <v>0.596606798831645</v>
      </c>
      <c r="Q48" s="386">
        <v>1.654212121703328</v>
      </c>
      <c r="R48" s="386">
        <v>1.6295547425868968</v>
      </c>
      <c r="S48" s="387">
        <v>1.5362934094230636</v>
      </c>
      <c r="T48" s="206"/>
      <c r="U48" s="15"/>
      <c r="V48" s="15"/>
      <c r="W48" s="15"/>
      <c r="X48" s="15"/>
    </row>
    <row r="49" spans="1:24" ht="12.75">
      <c r="A49" s="94"/>
      <c r="B49" s="72"/>
      <c r="C49" s="52"/>
      <c r="D49" s="52"/>
      <c r="E49" s="52"/>
      <c r="F49" s="52"/>
      <c r="G49" s="52"/>
      <c r="H49" s="52"/>
      <c r="I49" s="52"/>
      <c r="J49" s="53"/>
      <c r="K49" s="53"/>
      <c r="L49" s="53"/>
      <c r="M49" s="53"/>
      <c r="N49" s="139"/>
      <c r="O49" s="338"/>
      <c r="P49" s="385"/>
      <c r="Q49" s="386"/>
      <c r="R49" s="386"/>
      <c r="S49" s="387"/>
      <c r="T49" s="206"/>
      <c r="U49" s="15"/>
      <c r="V49" s="15"/>
      <c r="W49" s="15"/>
      <c r="X49" s="15"/>
    </row>
    <row r="50" spans="1:24" ht="12.75">
      <c r="A50" s="94" t="s">
        <v>244</v>
      </c>
      <c r="B50" s="72"/>
      <c r="C50" s="52"/>
      <c r="D50" s="52"/>
      <c r="E50" s="52"/>
      <c r="F50" s="52"/>
      <c r="G50" s="52"/>
      <c r="H50" s="52"/>
      <c r="I50" s="52"/>
      <c r="J50" s="53"/>
      <c r="K50" s="53"/>
      <c r="L50" s="53"/>
      <c r="M50" s="53"/>
      <c r="N50" s="139"/>
      <c r="O50" s="338"/>
      <c r="P50" s="385"/>
      <c r="Q50" s="386"/>
      <c r="R50" s="386"/>
      <c r="S50" s="387"/>
      <c r="T50" s="206"/>
      <c r="U50" s="15"/>
      <c r="V50" s="15"/>
      <c r="W50" s="15"/>
      <c r="X50" s="15"/>
    </row>
    <row r="51" spans="1:24" ht="12.75">
      <c r="A51" s="216" t="s">
        <v>245</v>
      </c>
      <c r="B51" s="72">
        <v>175</v>
      </c>
      <c r="C51" s="52">
        <v>255</v>
      </c>
      <c r="D51" s="52">
        <v>314</v>
      </c>
      <c r="E51" s="52">
        <v>315</v>
      </c>
      <c r="F51" s="52">
        <v>437</v>
      </c>
      <c r="G51" s="52">
        <v>481</v>
      </c>
      <c r="H51" s="52">
        <v>707</v>
      </c>
      <c r="I51" s="52">
        <v>779</v>
      </c>
      <c r="J51" s="53">
        <v>916</v>
      </c>
      <c r="K51" s="218">
        <v>980</v>
      </c>
      <c r="L51" s="218">
        <v>905</v>
      </c>
      <c r="M51" s="53">
        <v>995</v>
      </c>
      <c r="N51" s="139">
        <v>892</v>
      </c>
      <c r="O51" s="347">
        <v>917</v>
      </c>
      <c r="P51" s="385">
        <v>0.18126074617280882</v>
      </c>
      <c r="Q51" s="386">
        <v>0.8064385404678154</v>
      </c>
      <c r="R51" s="386">
        <v>0.7642286174487445</v>
      </c>
      <c r="S51" s="387">
        <v>0.7977242675203564</v>
      </c>
      <c r="T51" s="206"/>
      <c r="U51" s="15"/>
      <c r="V51" s="15"/>
      <c r="W51" s="15"/>
      <c r="X51" s="15"/>
    </row>
    <row r="52" spans="1:24" ht="12.75">
      <c r="A52" s="216" t="s">
        <v>263</v>
      </c>
      <c r="B52" s="72">
        <v>3093</v>
      </c>
      <c r="C52" s="52">
        <v>3035</v>
      </c>
      <c r="D52" s="52">
        <v>3135</v>
      </c>
      <c r="E52" s="52">
        <v>3087</v>
      </c>
      <c r="F52" s="52">
        <v>2973</v>
      </c>
      <c r="G52" s="52">
        <v>3070</v>
      </c>
      <c r="H52" s="52">
        <v>2560</v>
      </c>
      <c r="I52" s="52">
        <v>2324</v>
      </c>
      <c r="J52" s="53">
        <v>2001</v>
      </c>
      <c r="K52" s="53">
        <v>1314</v>
      </c>
      <c r="L52" s="53">
        <v>1102</v>
      </c>
      <c r="M52" s="53">
        <v>762</v>
      </c>
      <c r="N52" s="139">
        <v>699</v>
      </c>
      <c r="O52" s="338">
        <v>676</v>
      </c>
      <c r="P52" s="385">
        <v>3.2036542166428443</v>
      </c>
      <c r="Q52" s="386">
        <v>0.6175941385291209</v>
      </c>
      <c r="R52" s="386">
        <v>0.5988742192787807</v>
      </c>
      <c r="S52" s="387">
        <v>0.5880715429048646</v>
      </c>
      <c r="T52" s="206"/>
      <c r="U52" s="15"/>
      <c r="V52" s="15"/>
      <c r="W52" s="15"/>
      <c r="X52" s="15"/>
    </row>
    <row r="53" spans="1:24" ht="12.75">
      <c r="A53" s="216" t="s">
        <v>58</v>
      </c>
      <c r="B53" s="72"/>
      <c r="C53" s="52"/>
      <c r="D53" s="52"/>
      <c r="E53" s="52"/>
      <c r="F53" s="52"/>
      <c r="G53" s="52"/>
      <c r="H53" s="52"/>
      <c r="I53" s="52"/>
      <c r="J53" s="53"/>
      <c r="K53" s="53"/>
      <c r="L53" s="53"/>
      <c r="M53" s="53"/>
      <c r="N53" s="139"/>
      <c r="O53" s="338"/>
      <c r="P53" s="385"/>
      <c r="Q53" s="386"/>
      <c r="R53" s="386"/>
      <c r="S53" s="387"/>
      <c r="T53" s="206"/>
      <c r="U53" s="15"/>
      <c r="V53" s="15"/>
      <c r="W53" s="15"/>
      <c r="X53" s="15"/>
    </row>
    <row r="54" spans="1:24" ht="12.75">
      <c r="A54" s="217" t="s">
        <v>240</v>
      </c>
      <c r="B54" s="72">
        <v>2459</v>
      </c>
      <c r="C54" s="52">
        <v>2362</v>
      </c>
      <c r="D54" s="52">
        <v>2412</v>
      </c>
      <c r="E54" s="52">
        <v>2316</v>
      </c>
      <c r="F54" s="52">
        <v>2178</v>
      </c>
      <c r="G54" s="52">
        <v>2242</v>
      </c>
      <c r="H54" s="52">
        <v>1859</v>
      </c>
      <c r="I54" s="52">
        <v>1698</v>
      </c>
      <c r="J54" s="53">
        <v>1406</v>
      </c>
      <c r="K54" s="218">
        <v>767</v>
      </c>
      <c r="L54" s="53">
        <v>635</v>
      </c>
      <c r="M54" s="53">
        <v>414</v>
      </c>
      <c r="N54" s="220">
        <v>392</v>
      </c>
      <c r="O54" s="347">
        <v>370</v>
      </c>
      <c r="P54" s="385">
        <v>2.5469724276510677</v>
      </c>
      <c r="Q54" s="386">
        <v>0.3355432721142468</v>
      </c>
      <c r="R54" s="386">
        <v>0.335849347578372</v>
      </c>
      <c r="S54" s="387">
        <v>0.32187347762544366</v>
      </c>
      <c r="T54" s="206"/>
      <c r="U54" s="15"/>
      <c r="V54" s="15"/>
      <c r="W54" s="15"/>
      <c r="X54" s="15"/>
    </row>
    <row r="55" spans="1:24" ht="12.75">
      <c r="A55" s="216" t="s">
        <v>247</v>
      </c>
      <c r="B55" s="72">
        <v>0</v>
      </c>
      <c r="C55" s="52">
        <v>14</v>
      </c>
      <c r="D55" s="52">
        <v>8</v>
      </c>
      <c r="E55" s="52">
        <v>6</v>
      </c>
      <c r="F55" s="52">
        <v>3</v>
      </c>
      <c r="G55" s="52">
        <v>8</v>
      </c>
      <c r="H55" s="52">
        <v>8</v>
      </c>
      <c r="I55" s="52">
        <v>4</v>
      </c>
      <c r="J55" s="53">
        <v>11</v>
      </c>
      <c r="K55" s="218">
        <v>10</v>
      </c>
      <c r="L55" s="53">
        <v>11</v>
      </c>
      <c r="M55" s="53">
        <v>8</v>
      </c>
      <c r="N55" s="139">
        <v>3</v>
      </c>
      <c r="O55" s="347">
        <v>8</v>
      </c>
      <c r="P55" s="385">
        <v>0</v>
      </c>
      <c r="Q55" s="386">
        <v>0.006483927963560326</v>
      </c>
      <c r="R55" s="386">
        <v>0.0025702756192222346</v>
      </c>
      <c r="S55" s="387">
        <v>0.006959426543252836</v>
      </c>
      <c r="T55" s="206"/>
      <c r="U55" s="15"/>
      <c r="V55" s="15"/>
      <c r="W55" s="15"/>
      <c r="X55" s="15"/>
    </row>
    <row r="56" spans="1:24" ht="12.75">
      <c r="A56" s="216" t="s">
        <v>264</v>
      </c>
      <c r="B56" s="72">
        <v>619</v>
      </c>
      <c r="C56" s="52">
        <v>850</v>
      </c>
      <c r="D56" s="52">
        <v>936</v>
      </c>
      <c r="E56" s="52">
        <v>1320</v>
      </c>
      <c r="F56" s="52">
        <v>1595</v>
      </c>
      <c r="G56" s="52">
        <v>1654</v>
      </c>
      <c r="H56" s="52">
        <v>2164</v>
      </c>
      <c r="I56" s="52">
        <v>2533</v>
      </c>
      <c r="J56" s="53">
        <v>3014</v>
      </c>
      <c r="K56" s="53">
        <v>3288</v>
      </c>
      <c r="L56" s="53">
        <v>3556</v>
      </c>
      <c r="M56" s="53">
        <v>3689</v>
      </c>
      <c r="N56" s="139">
        <v>3149</v>
      </c>
      <c r="O56" s="338">
        <v>2991</v>
      </c>
      <c r="P56" s="385">
        <v>0.6411451536055351</v>
      </c>
      <c r="Q56" s="386">
        <v>2.989901282196755</v>
      </c>
      <c r="R56" s="386">
        <v>2.6979326416436056</v>
      </c>
      <c r="S56" s="387">
        <v>2.601955598858654</v>
      </c>
      <c r="T56" s="206"/>
      <c r="U56" s="15"/>
      <c r="V56" s="15"/>
      <c r="W56" s="15"/>
      <c r="X56" s="15"/>
    </row>
    <row r="57" spans="1:24" ht="12.75">
      <c r="A57" s="216" t="s">
        <v>58</v>
      </c>
      <c r="B57" s="72"/>
      <c r="C57" s="52"/>
      <c r="D57" s="52"/>
      <c r="E57" s="52"/>
      <c r="F57" s="52"/>
      <c r="G57" s="52"/>
      <c r="H57" s="52"/>
      <c r="I57" s="52"/>
      <c r="J57" s="53"/>
      <c r="K57" s="53"/>
      <c r="L57" s="53"/>
      <c r="M57" s="53"/>
      <c r="N57" s="139"/>
      <c r="O57" s="338"/>
      <c r="P57" s="385"/>
      <c r="Q57" s="386"/>
      <c r="R57" s="386"/>
      <c r="S57" s="387"/>
      <c r="T57" s="206"/>
      <c r="U57" s="15"/>
      <c r="V57" s="15"/>
      <c r="W57" s="15"/>
      <c r="X57" s="15"/>
    </row>
    <row r="58" spans="1:24" ht="12.75">
      <c r="A58" s="217" t="s">
        <v>240</v>
      </c>
      <c r="B58" s="72">
        <v>127</v>
      </c>
      <c r="C58" s="52">
        <v>132</v>
      </c>
      <c r="D58" s="52">
        <v>140</v>
      </c>
      <c r="E58" s="52">
        <v>158</v>
      </c>
      <c r="F58" s="52">
        <v>173</v>
      </c>
      <c r="G58" s="52">
        <v>169</v>
      </c>
      <c r="H58" s="52">
        <v>237</v>
      </c>
      <c r="I58" s="52">
        <v>368</v>
      </c>
      <c r="J58" s="53">
        <v>381</v>
      </c>
      <c r="K58" s="218">
        <v>320</v>
      </c>
      <c r="L58" s="218">
        <v>408</v>
      </c>
      <c r="M58" s="53">
        <v>329</v>
      </c>
      <c r="N58" s="139">
        <v>270</v>
      </c>
      <c r="O58" s="338">
        <v>267</v>
      </c>
      <c r="P58" s="385">
        <v>0.1315435129368384</v>
      </c>
      <c r="Q58" s="386">
        <v>0.26665153750141835</v>
      </c>
      <c r="R58" s="386">
        <v>0.2313248057300011</v>
      </c>
      <c r="S58" s="387">
        <v>0.2322708608810634</v>
      </c>
      <c r="T58" s="206"/>
      <c r="U58" s="15"/>
      <c r="V58" s="15"/>
      <c r="W58" s="15"/>
      <c r="X58" s="15"/>
    </row>
    <row r="59" spans="1:24" ht="12.75">
      <c r="A59" s="216" t="s">
        <v>249</v>
      </c>
      <c r="B59" s="72">
        <v>16</v>
      </c>
      <c r="C59" s="52">
        <v>92</v>
      </c>
      <c r="D59" s="52">
        <v>186</v>
      </c>
      <c r="E59" s="52">
        <v>308</v>
      </c>
      <c r="F59" s="52">
        <v>358</v>
      </c>
      <c r="G59" s="52">
        <v>407</v>
      </c>
      <c r="H59" s="52">
        <v>512</v>
      </c>
      <c r="I59" s="52">
        <v>691</v>
      </c>
      <c r="J59" s="53">
        <v>846</v>
      </c>
      <c r="K59" s="218">
        <v>1038</v>
      </c>
      <c r="L59" s="218">
        <v>948</v>
      </c>
      <c r="M59" s="53">
        <v>818</v>
      </c>
      <c r="N59" s="139">
        <v>704</v>
      </c>
      <c r="O59" s="347">
        <v>596</v>
      </c>
      <c r="P59" s="385">
        <v>0.016572411078656805</v>
      </c>
      <c r="Q59" s="386">
        <v>0.6629816342740432</v>
      </c>
      <c r="R59" s="386">
        <v>0.6031580119774843</v>
      </c>
      <c r="S59" s="387">
        <v>0.5184772774723363</v>
      </c>
      <c r="T59" s="206"/>
      <c r="U59" s="15"/>
      <c r="V59" s="15"/>
      <c r="W59" s="15"/>
      <c r="X59" s="15"/>
    </row>
    <row r="60" spans="1:24" ht="12.75">
      <c r="A60" s="216" t="s">
        <v>92</v>
      </c>
      <c r="B60" s="72">
        <v>62</v>
      </c>
      <c r="C60" s="52">
        <v>59</v>
      </c>
      <c r="D60" s="52">
        <v>104</v>
      </c>
      <c r="E60" s="52">
        <v>111</v>
      </c>
      <c r="F60" s="52">
        <v>131</v>
      </c>
      <c r="G60" s="52">
        <v>128</v>
      </c>
      <c r="H60" s="52">
        <v>125</v>
      </c>
      <c r="I60" s="52">
        <v>164</v>
      </c>
      <c r="J60" s="53">
        <v>187</v>
      </c>
      <c r="K60" s="218">
        <v>173</v>
      </c>
      <c r="L60" s="218">
        <v>173</v>
      </c>
      <c r="M60" s="53">
        <v>161</v>
      </c>
      <c r="N60" s="139">
        <v>138</v>
      </c>
      <c r="O60" s="347">
        <v>147</v>
      </c>
      <c r="P60" s="385">
        <v>0.06421809292979512</v>
      </c>
      <c r="Q60" s="386">
        <v>0.13048905026665153</v>
      </c>
      <c r="R60" s="386">
        <v>0.1182326784842228</v>
      </c>
      <c r="S60" s="387">
        <v>0.12787946273227085</v>
      </c>
      <c r="T60" s="206"/>
      <c r="U60" s="15"/>
      <c r="V60" s="15"/>
      <c r="W60" s="15"/>
      <c r="X60" s="15"/>
    </row>
    <row r="61" spans="1:24" ht="12.75">
      <c r="A61" s="94"/>
      <c r="B61" s="72"/>
      <c r="C61" s="52"/>
      <c r="D61" s="52"/>
      <c r="E61" s="52"/>
      <c r="F61" s="52"/>
      <c r="G61" s="52"/>
      <c r="H61" s="52"/>
      <c r="I61" s="52"/>
      <c r="J61" s="53"/>
      <c r="K61" s="53"/>
      <c r="L61" s="53"/>
      <c r="M61" s="53"/>
      <c r="N61" s="139"/>
      <c r="O61" s="338"/>
      <c r="P61" s="385"/>
      <c r="Q61" s="386"/>
      <c r="R61" s="386"/>
      <c r="S61" s="387"/>
      <c r="T61" s="206"/>
      <c r="U61" s="15"/>
      <c r="V61" s="15"/>
      <c r="W61" s="15"/>
      <c r="X61" s="15"/>
    </row>
    <row r="62" spans="1:24" ht="12.75">
      <c r="A62" s="94" t="s">
        <v>93</v>
      </c>
      <c r="B62" s="72"/>
      <c r="C62" s="52"/>
      <c r="D62" s="52"/>
      <c r="E62" s="52"/>
      <c r="F62" s="52"/>
      <c r="G62" s="52"/>
      <c r="H62" s="52"/>
      <c r="I62" s="52"/>
      <c r="J62" s="53"/>
      <c r="K62" s="53"/>
      <c r="L62" s="53"/>
      <c r="M62" s="53"/>
      <c r="N62" s="139"/>
      <c r="O62" s="338"/>
      <c r="P62" s="385"/>
      <c r="Q62" s="386"/>
      <c r="R62" s="386"/>
      <c r="S62" s="387"/>
      <c r="T62" s="206"/>
      <c r="U62" s="15"/>
      <c r="V62" s="15"/>
      <c r="W62" s="15"/>
      <c r="X62" s="15"/>
    </row>
    <row r="63" spans="1:24" ht="12.75">
      <c r="A63" s="216" t="s">
        <v>250</v>
      </c>
      <c r="B63" s="72">
        <v>313</v>
      </c>
      <c r="C63" s="52">
        <v>235</v>
      </c>
      <c r="D63" s="52">
        <v>240</v>
      </c>
      <c r="E63" s="52">
        <v>157</v>
      </c>
      <c r="F63" s="52">
        <v>175</v>
      </c>
      <c r="G63" s="52">
        <v>168</v>
      </c>
      <c r="H63" s="52">
        <v>170</v>
      </c>
      <c r="I63" s="52">
        <v>209</v>
      </c>
      <c r="J63" s="53">
        <v>195</v>
      </c>
      <c r="K63" s="218">
        <v>199</v>
      </c>
      <c r="L63" s="218">
        <v>268</v>
      </c>
      <c r="M63" s="53">
        <v>318</v>
      </c>
      <c r="N63" s="139">
        <v>285</v>
      </c>
      <c r="O63" s="347">
        <v>265</v>
      </c>
      <c r="P63" s="385">
        <v>0.32419779172622376</v>
      </c>
      <c r="Q63" s="386">
        <v>0.2577361365515229</v>
      </c>
      <c r="R63" s="386">
        <v>0.2441761838261123</v>
      </c>
      <c r="S63" s="387">
        <v>0.23053100424525022</v>
      </c>
      <c r="T63" s="206"/>
      <c r="U63" s="15"/>
      <c r="V63" s="15"/>
      <c r="W63" s="15"/>
      <c r="X63" s="15"/>
    </row>
    <row r="64" spans="1:24" ht="12.75">
      <c r="A64" s="216" t="s">
        <v>94</v>
      </c>
      <c r="B64" s="72">
        <v>3256</v>
      </c>
      <c r="C64" s="52">
        <v>455</v>
      </c>
      <c r="D64" s="52">
        <v>7</v>
      </c>
      <c r="E64" s="52">
        <v>1</v>
      </c>
      <c r="F64" s="203" t="s">
        <v>85</v>
      </c>
      <c r="G64" s="203" t="s">
        <v>85</v>
      </c>
      <c r="H64" s="52">
        <v>347</v>
      </c>
      <c r="I64" s="52">
        <v>263</v>
      </c>
      <c r="J64" s="53">
        <v>282</v>
      </c>
      <c r="K64" s="218">
        <v>317</v>
      </c>
      <c r="L64" s="218">
        <v>299</v>
      </c>
      <c r="M64" s="53">
        <v>327</v>
      </c>
      <c r="N64" s="139">
        <v>309</v>
      </c>
      <c r="O64" s="347">
        <v>314</v>
      </c>
      <c r="P64" s="385">
        <v>3.37248565450666</v>
      </c>
      <c r="Q64" s="386">
        <v>0.2650305555105283</v>
      </c>
      <c r="R64" s="386">
        <v>0.2647383887798902</v>
      </c>
      <c r="S64" s="387">
        <v>0.2731574918226738</v>
      </c>
      <c r="T64" s="206"/>
      <c r="U64" s="15"/>
      <c r="V64" s="15"/>
      <c r="W64" s="15"/>
      <c r="X64" s="15"/>
    </row>
    <row r="65" spans="1:24" ht="12.75">
      <c r="A65" s="94"/>
      <c r="B65" s="72"/>
      <c r="C65" s="52"/>
      <c r="D65" s="52"/>
      <c r="E65" s="52"/>
      <c r="F65" s="52"/>
      <c r="G65" s="52"/>
      <c r="H65" s="52"/>
      <c r="I65" s="52"/>
      <c r="J65" s="53"/>
      <c r="K65" s="53"/>
      <c r="L65" s="53"/>
      <c r="M65" s="53"/>
      <c r="N65" s="139"/>
      <c r="O65" s="338"/>
      <c r="P65" s="385"/>
      <c r="Q65" s="386"/>
      <c r="R65" s="386"/>
      <c r="S65" s="387"/>
      <c r="T65" s="206"/>
      <c r="U65" s="15"/>
      <c r="V65" s="15"/>
      <c r="W65" s="15"/>
      <c r="X65" s="15"/>
    </row>
    <row r="66" spans="1:24" ht="12.75">
      <c r="A66" s="94" t="s">
        <v>251</v>
      </c>
      <c r="B66" s="72">
        <v>827</v>
      </c>
      <c r="C66" s="52">
        <v>757</v>
      </c>
      <c r="D66" s="52">
        <v>853</v>
      </c>
      <c r="E66" s="52">
        <v>1093</v>
      </c>
      <c r="F66" s="52">
        <v>905</v>
      </c>
      <c r="G66" s="52">
        <v>910</v>
      </c>
      <c r="H66" s="52">
        <v>321</v>
      </c>
      <c r="I66" s="52">
        <v>358</v>
      </c>
      <c r="J66" s="53">
        <v>488</v>
      </c>
      <c r="K66" s="218">
        <v>420</v>
      </c>
      <c r="L66" s="218">
        <v>355</v>
      </c>
      <c r="M66" s="53">
        <v>397</v>
      </c>
      <c r="N66" s="139">
        <v>502</v>
      </c>
      <c r="O66" s="347">
        <v>487</v>
      </c>
      <c r="P66" s="385">
        <v>0.8565864976280736</v>
      </c>
      <c r="Q66" s="386">
        <v>0.3217649251916811</v>
      </c>
      <c r="R66" s="386">
        <v>0.430092786949854</v>
      </c>
      <c r="S66" s="387">
        <v>0.42365509082051644</v>
      </c>
      <c r="T66" s="206"/>
      <c r="U66" s="15"/>
      <c r="V66" s="15"/>
      <c r="W66" s="15"/>
      <c r="X66" s="15"/>
    </row>
    <row r="67" spans="1:24" ht="12.75">
      <c r="A67" s="94" t="s">
        <v>3</v>
      </c>
      <c r="B67" s="127">
        <v>96546</v>
      </c>
      <c r="C67" s="128">
        <v>98844</v>
      </c>
      <c r="D67" s="128">
        <v>100516</v>
      </c>
      <c r="E67" s="128">
        <v>99538</v>
      </c>
      <c r="F67" s="128">
        <v>105156</v>
      </c>
      <c r="G67" s="128">
        <v>104762</v>
      </c>
      <c r="H67" s="128">
        <v>105239</v>
      </c>
      <c r="I67" s="128">
        <v>110164</v>
      </c>
      <c r="J67" s="221">
        <v>126802</v>
      </c>
      <c r="K67" s="221">
        <v>125329</v>
      </c>
      <c r="L67" s="221">
        <v>123504</v>
      </c>
      <c r="M67" s="221">
        <v>123382</v>
      </c>
      <c r="N67" s="222">
        <v>116719</v>
      </c>
      <c r="O67" s="222">
        <v>114952</v>
      </c>
      <c r="P67" s="222">
        <v>100</v>
      </c>
      <c r="Q67" s="222">
        <v>100</v>
      </c>
      <c r="R67" s="222">
        <v>100</v>
      </c>
      <c r="S67" s="224">
        <v>100</v>
      </c>
      <c r="T67" s="206"/>
      <c r="U67" s="15"/>
      <c r="V67" s="15"/>
      <c r="W67" s="15"/>
      <c r="X67" s="15"/>
    </row>
    <row r="68" spans="1:24" ht="12.75">
      <c r="A68" s="206"/>
      <c r="B68" s="206"/>
      <c r="C68" s="206"/>
      <c r="D68" s="206"/>
      <c r="E68" s="206"/>
      <c r="F68" s="206"/>
      <c r="G68" s="206"/>
      <c r="H68" s="206"/>
      <c r="I68" s="206"/>
      <c r="J68" s="225"/>
      <c r="K68" s="225"/>
      <c r="L68" s="225"/>
      <c r="M68" s="225"/>
      <c r="N68" s="206"/>
      <c r="O68" s="206"/>
      <c r="P68" s="206"/>
      <c r="Q68" s="206"/>
      <c r="R68" s="206"/>
      <c r="S68" s="206"/>
      <c r="T68" s="206"/>
      <c r="U68" s="15"/>
      <c r="V68" s="15"/>
      <c r="W68" s="15"/>
      <c r="X68" s="15"/>
    </row>
    <row r="69" spans="1:24" ht="12.75">
      <c r="A69" s="226" t="s">
        <v>326</v>
      </c>
      <c r="B69" s="226" t="s">
        <v>252</v>
      </c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5"/>
      <c r="N69" s="206"/>
      <c r="O69" s="206"/>
      <c r="P69" s="206"/>
      <c r="Q69" s="206"/>
      <c r="R69" s="206"/>
      <c r="S69" s="206"/>
      <c r="T69" s="206"/>
      <c r="U69" s="15"/>
      <c r="V69" s="15"/>
      <c r="W69" s="15"/>
      <c r="X69" s="15"/>
    </row>
    <row r="70" spans="1:24" ht="12.75">
      <c r="A70" s="226" t="s">
        <v>57</v>
      </c>
      <c r="B70" s="226" t="s">
        <v>253</v>
      </c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5"/>
      <c r="N70" s="206"/>
      <c r="O70" s="206"/>
      <c r="P70" s="206"/>
      <c r="Q70" s="206"/>
      <c r="R70" s="206"/>
      <c r="S70" s="206"/>
      <c r="T70" s="206"/>
      <c r="U70" s="15"/>
      <c r="V70" s="15"/>
      <c r="W70" s="15"/>
      <c r="X70" s="15"/>
    </row>
    <row r="71" spans="1:24" ht="12.75">
      <c r="A71" s="226" t="s">
        <v>96</v>
      </c>
      <c r="B71" s="226" t="s">
        <v>254</v>
      </c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5"/>
      <c r="N71" s="206"/>
      <c r="O71" s="206"/>
      <c r="P71" s="206"/>
      <c r="Q71" s="206"/>
      <c r="R71" s="206"/>
      <c r="S71" s="206"/>
      <c r="T71" s="206"/>
      <c r="U71" s="15"/>
      <c r="V71" s="15"/>
      <c r="W71" s="15"/>
      <c r="X71" s="15"/>
    </row>
    <row r="72" spans="1:24" ht="12.75">
      <c r="A72" s="227" t="s">
        <v>2</v>
      </c>
      <c r="B72" s="206"/>
      <c r="C72" s="206"/>
      <c r="D72" s="206"/>
      <c r="E72" s="206"/>
      <c r="F72" s="206"/>
      <c r="G72" s="206"/>
      <c r="H72" s="206"/>
      <c r="I72" s="206"/>
      <c r="J72" s="225"/>
      <c r="K72" s="225"/>
      <c r="L72" s="225"/>
      <c r="M72" s="226"/>
      <c r="N72" s="206"/>
      <c r="O72" s="206"/>
      <c r="P72" s="206"/>
      <c r="Q72" s="206"/>
      <c r="R72" s="206"/>
      <c r="S72" s="206"/>
      <c r="T72" s="206"/>
      <c r="U72" s="15"/>
      <c r="V72" s="15"/>
      <c r="W72" s="15"/>
      <c r="X72" s="15"/>
    </row>
    <row r="73" spans="1:24" ht="12.75">
      <c r="A73" s="15"/>
      <c r="B73" s="15"/>
      <c r="C73" s="15"/>
      <c r="D73" s="15"/>
      <c r="E73" s="15"/>
      <c r="F73" s="15"/>
      <c r="G73" s="15"/>
      <c r="H73" s="15"/>
      <c r="I73" s="15"/>
      <c r="J73" s="47"/>
      <c r="K73" s="47"/>
      <c r="L73" s="47"/>
      <c r="M73" s="47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2.75">
      <c r="A74" s="15"/>
      <c r="B74" s="15"/>
      <c r="C74" s="15"/>
      <c r="D74" s="15"/>
      <c r="E74" s="15"/>
      <c r="F74" s="15"/>
      <c r="G74" s="15"/>
      <c r="H74" s="15"/>
      <c r="I74" s="15"/>
      <c r="J74" s="47"/>
      <c r="K74" s="47"/>
      <c r="L74" s="47"/>
      <c r="M74" s="47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2.75">
      <c r="A75" s="15"/>
      <c r="B75" s="15"/>
      <c r="C75" s="15"/>
      <c r="D75" s="15"/>
      <c r="E75" s="15"/>
      <c r="F75" s="15"/>
      <c r="G75" s="15"/>
      <c r="H75" s="15"/>
      <c r="I75" s="15"/>
      <c r="J75" s="47"/>
      <c r="K75" s="47"/>
      <c r="L75" s="47"/>
      <c r="M75" s="47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2.75">
      <c r="A76" s="15"/>
      <c r="B76" s="15"/>
      <c r="C76" s="15"/>
      <c r="D76" s="15"/>
      <c r="E76" s="15"/>
      <c r="F76" s="15"/>
      <c r="G76" s="15"/>
      <c r="H76" s="15"/>
      <c r="I76" s="15"/>
      <c r="J76" s="47"/>
      <c r="K76" s="47"/>
      <c r="L76" s="47"/>
      <c r="M76" s="47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4"/>
  <dimension ref="A1:L118"/>
  <sheetViews>
    <sheetView zoomScale="75" zoomScaleNormal="75" workbookViewId="0" topLeftCell="A31">
      <selection activeCell="D77" sqref="D77"/>
    </sheetView>
  </sheetViews>
  <sheetFormatPr defaultColWidth="9.140625" defaultRowHeight="12.75"/>
  <cols>
    <col min="1" max="1" width="65.57421875" style="62" customWidth="1"/>
    <col min="2" max="2" width="15.7109375" style="15" customWidth="1"/>
    <col min="3" max="3" width="20.140625" style="15" customWidth="1"/>
    <col min="4" max="4" width="23.7109375" style="15" bestFit="1" customWidth="1"/>
    <col min="5" max="5" width="7.140625" style="15" bestFit="1" customWidth="1"/>
    <col min="6" max="6" width="16.421875" style="15" bestFit="1" customWidth="1"/>
    <col min="7" max="7" width="27.57421875" style="15" bestFit="1" customWidth="1"/>
    <col min="8" max="8" width="9.140625" style="15" bestFit="1" customWidth="1"/>
    <col min="9" max="9" width="20.00390625" style="15" bestFit="1" customWidth="1"/>
    <col min="10" max="10" width="13.7109375" style="15" bestFit="1" customWidth="1"/>
    <col min="11" max="11" width="2.7109375" style="15" customWidth="1"/>
    <col min="12" max="12" width="9.00390625" style="15" customWidth="1"/>
    <col min="13" max="13" width="9.140625" style="15" customWidth="1"/>
    <col min="14" max="14" width="10.7109375" style="15" bestFit="1" customWidth="1"/>
    <col min="15" max="16384" width="9.140625" style="15" customWidth="1"/>
  </cols>
  <sheetData>
    <row r="1" spans="1:11" ht="11.25">
      <c r="A1" s="228" t="s">
        <v>300</v>
      </c>
      <c r="B1" s="228" t="s">
        <v>224</v>
      </c>
      <c r="C1" s="228"/>
      <c r="D1" s="228"/>
      <c r="E1" s="228"/>
      <c r="F1" s="228"/>
      <c r="G1" s="228"/>
      <c r="H1" s="228"/>
      <c r="I1" s="228"/>
      <c r="J1" s="228"/>
      <c r="K1" s="165"/>
    </row>
    <row r="2" spans="1:11" ht="11.2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165"/>
    </row>
    <row r="3" spans="1:11" ht="11.25">
      <c r="A3" s="94"/>
      <c r="B3" s="98"/>
      <c r="C3" s="99" t="s">
        <v>18</v>
      </c>
      <c r="D3" s="99"/>
      <c r="E3" s="99"/>
      <c r="F3" s="99" t="s">
        <v>43</v>
      </c>
      <c r="G3" s="99" t="s">
        <v>47</v>
      </c>
      <c r="H3" s="99" t="s">
        <v>48</v>
      </c>
      <c r="I3" s="99" t="s">
        <v>200</v>
      </c>
      <c r="J3" s="229" t="s">
        <v>97</v>
      </c>
      <c r="K3" s="165" t="s">
        <v>16</v>
      </c>
    </row>
    <row r="4" spans="1:11" ht="11.25">
      <c r="A4" s="94"/>
      <c r="B4" s="93" t="s">
        <v>98</v>
      </c>
      <c r="C4" s="94" t="s">
        <v>99</v>
      </c>
      <c r="D4" s="94" t="s">
        <v>218</v>
      </c>
      <c r="E4" s="94" t="s">
        <v>225</v>
      </c>
      <c r="F4" s="94"/>
      <c r="G4" s="94"/>
      <c r="H4" s="94"/>
      <c r="I4" s="94"/>
      <c r="J4" s="230"/>
      <c r="K4" s="165"/>
    </row>
    <row r="5" spans="1:11" ht="11.25">
      <c r="A5" s="94" t="s">
        <v>100</v>
      </c>
      <c r="B5" s="231"/>
      <c r="C5" s="232"/>
      <c r="D5" s="232"/>
      <c r="E5" s="232"/>
      <c r="F5" s="232"/>
      <c r="G5" s="232"/>
      <c r="H5" s="232"/>
      <c r="I5" s="232"/>
      <c r="J5" s="233"/>
      <c r="K5" s="165"/>
    </row>
    <row r="6" spans="1:11" ht="11.25">
      <c r="A6" s="216" t="s">
        <v>87</v>
      </c>
      <c r="B6" s="231"/>
      <c r="C6" s="232"/>
      <c r="D6" s="232"/>
      <c r="E6" s="232"/>
      <c r="F6" s="232"/>
      <c r="G6" s="232"/>
      <c r="H6" s="165"/>
      <c r="I6" s="165"/>
      <c r="J6" s="96"/>
      <c r="K6" s="165"/>
    </row>
    <row r="7" spans="1:11" ht="11.25">
      <c r="A7" s="217" t="s">
        <v>226</v>
      </c>
      <c r="B7" s="167">
        <v>2823</v>
      </c>
      <c r="C7" s="165">
        <v>4750</v>
      </c>
      <c r="D7" s="165">
        <v>3224</v>
      </c>
      <c r="E7" s="95">
        <v>1519</v>
      </c>
      <c r="F7" s="165">
        <v>5200</v>
      </c>
      <c r="G7" s="165">
        <v>3018</v>
      </c>
      <c r="H7" s="165">
        <v>1021</v>
      </c>
      <c r="I7" s="165">
        <v>522</v>
      </c>
      <c r="J7" s="96">
        <v>407</v>
      </c>
      <c r="K7" s="165"/>
    </row>
    <row r="8" spans="1:11" ht="11.25">
      <c r="A8" s="217" t="s">
        <v>227</v>
      </c>
      <c r="B8" s="167">
        <v>549</v>
      </c>
      <c r="C8" s="165">
        <v>368</v>
      </c>
      <c r="D8" s="165">
        <v>284</v>
      </c>
      <c r="E8" s="95">
        <v>239</v>
      </c>
      <c r="F8" s="165">
        <v>187</v>
      </c>
      <c r="G8" s="165">
        <v>874</v>
      </c>
      <c r="H8" s="165">
        <v>96</v>
      </c>
      <c r="I8" s="165">
        <v>28</v>
      </c>
      <c r="J8" s="96">
        <v>107</v>
      </c>
      <c r="K8" s="165"/>
    </row>
    <row r="9" spans="1:11" ht="11.25">
      <c r="A9" s="217" t="s">
        <v>228</v>
      </c>
      <c r="B9" s="167">
        <v>1028</v>
      </c>
      <c r="C9" s="165">
        <v>516</v>
      </c>
      <c r="D9" s="165">
        <v>632</v>
      </c>
      <c r="E9" s="95">
        <v>209</v>
      </c>
      <c r="F9" s="165">
        <v>248</v>
      </c>
      <c r="G9" s="165">
        <v>534</v>
      </c>
      <c r="H9" s="165">
        <v>70</v>
      </c>
      <c r="I9" s="165">
        <v>61</v>
      </c>
      <c r="J9" s="96">
        <v>56</v>
      </c>
      <c r="K9" s="165"/>
    </row>
    <row r="10" spans="1:11" ht="11.25">
      <c r="A10" s="94"/>
      <c r="B10" s="167"/>
      <c r="C10" s="165"/>
      <c r="D10" s="165"/>
      <c r="E10" s="95"/>
      <c r="F10" s="165"/>
      <c r="G10" s="165"/>
      <c r="H10" s="165"/>
      <c r="I10" s="165"/>
      <c r="J10" s="96"/>
      <c r="K10" s="165"/>
    </row>
    <row r="11" spans="1:11" ht="11.25">
      <c r="A11" s="94" t="s">
        <v>229</v>
      </c>
      <c r="B11" s="167"/>
      <c r="C11" s="165"/>
      <c r="D11" s="165"/>
      <c r="E11" s="95"/>
      <c r="F11" s="165"/>
      <c r="G11" s="165"/>
      <c r="H11" s="165"/>
      <c r="I11" s="165"/>
      <c r="J11" s="96"/>
      <c r="K11" s="165"/>
    </row>
    <row r="12" spans="1:11" ht="11.25">
      <c r="A12" s="217" t="s">
        <v>226</v>
      </c>
      <c r="B12" s="167">
        <v>1480</v>
      </c>
      <c r="C12" s="165">
        <v>5391</v>
      </c>
      <c r="D12" s="165">
        <v>945</v>
      </c>
      <c r="E12" s="95">
        <v>202</v>
      </c>
      <c r="F12" s="165">
        <v>541</v>
      </c>
      <c r="G12" s="165">
        <v>10</v>
      </c>
      <c r="H12" s="165">
        <v>819</v>
      </c>
      <c r="I12" s="165">
        <v>122</v>
      </c>
      <c r="J12" s="96">
        <v>63</v>
      </c>
      <c r="K12" s="165"/>
    </row>
    <row r="13" spans="1:11" ht="11.25">
      <c r="A13" s="217" t="s">
        <v>227</v>
      </c>
      <c r="B13" s="167">
        <v>1466</v>
      </c>
      <c r="C13" s="165">
        <v>1277</v>
      </c>
      <c r="D13" s="165">
        <v>295</v>
      </c>
      <c r="E13" s="95">
        <v>93</v>
      </c>
      <c r="F13" s="165">
        <v>36</v>
      </c>
      <c r="G13" s="165">
        <v>6</v>
      </c>
      <c r="H13" s="165">
        <v>394</v>
      </c>
      <c r="I13" s="165">
        <v>82</v>
      </c>
      <c r="J13" s="96">
        <v>17</v>
      </c>
      <c r="K13" s="165"/>
    </row>
    <row r="14" spans="1:11" ht="11.25">
      <c r="A14" s="217" t="s">
        <v>228</v>
      </c>
      <c r="B14" s="167">
        <v>826</v>
      </c>
      <c r="C14" s="165">
        <v>820</v>
      </c>
      <c r="D14" s="165">
        <v>313</v>
      </c>
      <c r="E14" s="95">
        <v>66</v>
      </c>
      <c r="F14" s="165">
        <v>41</v>
      </c>
      <c r="G14" s="165">
        <v>5</v>
      </c>
      <c r="H14" s="165">
        <v>125</v>
      </c>
      <c r="I14" s="165">
        <v>24</v>
      </c>
      <c r="J14" s="96">
        <v>15</v>
      </c>
      <c r="K14" s="165"/>
    </row>
    <row r="15" spans="1:11" ht="11.25">
      <c r="A15" s="94"/>
      <c r="B15" s="167"/>
      <c r="C15" s="165"/>
      <c r="D15" s="165"/>
      <c r="E15" s="95"/>
      <c r="F15" s="165"/>
      <c r="G15" s="165"/>
      <c r="H15" s="165"/>
      <c r="I15" s="165"/>
      <c r="J15" s="96"/>
      <c r="K15" s="165"/>
    </row>
    <row r="16" spans="1:11" ht="11.25">
      <c r="A16" s="216" t="s">
        <v>88</v>
      </c>
      <c r="B16" s="167"/>
      <c r="C16" s="165"/>
      <c r="D16" s="165"/>
      <c r="E16" s="95"/>
      <c r="F16" s="165"/>
      <c r="G16" s="165"/>
      <c r="H16" s="165"/>
      <c r="I16" s="165"/>
      <c r="J16" s="96"/>
      <c r="K16" s="165"/>
    </row>
    <row r="17" spans="1:11" ht="11.25">
      <c r="A17" s="217" t="s">
        <v>226</v>
      </c>
      <c r="B17" s="167">
        <v>74</v>
      </c>
      <c r="C17" s="165">
        <v>119</v>
      </c>
      <c r="D17" s="165">
        <v>11</v>
      </c>
      <c r="E17" s="95">
        <v>3</v>
      </c>
      <c r="F17" s="165">
        <v>1</v>
      </c>
      <c r="G17" s="165">
        <v>0</v>
      </c>
      <c r="H17" s="165">
        <v>5</v>
      </c>
      <c r="I17" s="165">
        <v>2</v>
      </c>
      <c r="J17" s="96">
        <v>0</v>
      </c>
      <c r="K17" s="165"/>
    </row>
    <row r="18" spans="1:11" ht="11.25">
      <c r="A18" s="217" t="s">
        <v>227</v>
      </c>
      <c r="B18" s="167">
        <v>216</v>
      </c>
      <c r="C18" s="165">
        <v>136</v>
      </c>
      <c r="D18" s="165">
        <v>54</v>
      </c>
      <c r="E18" s="95">
        <v>0</v>
      </c>
      <c r="F18" s="165">
        <v>0</v>
      </c>
      <c r="G18" s="165">
        <v>0</v>
      </c>
      <c r="H18" s="165">
        <v>13</v>
      </c>
      <c r="I18" s="165">
        <v>2</v>
      </c>
      <c r="J18" s="96">
        <v>0</v>
      </c>
      <c r="K18" s="165"/>
    </row>
    <row r="19" spans="1:11" ht="11.25">
      <c r="A19" s="217" t="s">
        <v>228</v>
      </c>
      <c r="B19" s="167">
        <v>101</v>
      </c>
      <c r="C19" s="165">
        <v>145</v>
      </c>
      <c r="D19" s="165">
        <v>74</v>
      </c>
      <c r="E19" s="95">
        <v>6</v>
      </c>
      <c r="F19" s="165">
        <v>1</v>
      </c>
      <c r="G19" s="165">
        <v>0</v>
      </c>
      <c r="H19" s="165">
        <v>4</v>
      </c>
      <c r="I19" s="165">
        <v>11</v>
      </c>
      <c r="J19" s="96">
        <v>0</v>
      </c>
      <c r="K19" s="165"/>
    </row>
    <row r="20" spans="1:11" ht="11.25">
      <c r="A20" s="234"/>
      <c r="B20" s="167"/>
      <c r="C20" s="165"/>
      <c r="D20" s="165"/>
      <c r="E20" s="95"/>
      <c r="F20" s="165"/>
      <c r="G20" s="165"/>
      <c r="H20" s="165"/>
      <c r="I20" s="165"/>
      <c r="J20" s="96"/>
      <c r="K20" s="165"/>
    </row>
    <row r="21" spans="1:11" ht="11.25">
      <c r="A21" s="216" t="s">
        <v>59</v>
      </c>
      <c r="B21" s="167">
        <v>6316</v>
      </c>
      <c r="C21" s="165">
        <v>7225</v>
      </c>
      <c r="D21" s="165">
        <v>4336</v>
      </c>
      <c r="E21" s="95">
        <v>532</v>
      </c>
      <c r="F21" s="165">
        <v>953</v>
      </c>
      <c r="G21" s="165">
        <v>135</v>
      </c>
      <c r="H21" s="165">
        <v>1440</v>
      </c>
      <c r="I21" s="165">
        <v>344</v>
      </c>
      <c r="J21" s="96">
        <v>84</v>
      </c>
      <c r="K21" s="165"/>
    </row>
    <row r="22" spans="1:11" ht="11.25">
      <c r="A22" s="235"/>
      <c r="B22" s="181"/>
      <c r="C22" s="236"/>
      <c r="D22" s="236"/>
      <c r="E22" s="53"/>
      <c r="F22" s="236"/>
      <c r="G22" s="236"/>
      <c r="H22" s="53"/>
      <c r="I22" s="236"/>
      <c r="J22" s="182"/>
      <c r="K22" s="165"/>
    </row>
    <row r="23" spans="1:11" ht="11.25">
      <c r="A23" s="219" t="s">
        <v>230</v>
      </c>
      <c r="B23" s="181">
        <v>179</v>
      </c>
      <c r="C23" s="236">
        <v>236</v>
      </c>
      <c r="D23" s="236">
        <v>61</v>
      </c>
      <c r="E23" s="53">
        <v>6</v>
      </c>
      <c r="F23" s="236">
        <v>1</v>
      </c>
      <c r="G23" s="236">
        <v>5</v>
      </c>
      <c r="H23" s="236">
        <v>16</v>
      </c>
      <c r="I23" s="236">
        <v>9</v>
      </c>
      <c r="J23" s="182">
        <v>7</v>
      </c>
      <c r="K23" s="165"/>
    </row>
    <row r="24" spans="1:11" ht="11.25">
      <c r="A24" s="219" t="s">
        <v>58</v>
      </c>
      <c r="B24" s="167"/>
      <c r="C24" s="165"/>
      <c r="D24" s="165"/>
      <c r="E24" s="95"/>
      <c r="F24" s="165"/>
      <c r="G24" s="165"/>
      <c r="H24" s="165"/>
      <c r="I24" s="165"/>
      <c r="J24" s="96"/>
      <c r="K24" s="165"/>
    </row>
    <row r="25" spans="1:11" ht="11.25">
      <c r="A25" s="217" t="s">
        <v>231</v>
      </c>
      <c r="B25" s="167">
        <v>19</v>
      </c>
      <c r="C25" s="165">
        <v>16</v>
      </c>
      <c r="D25" s="165">
        <v>30</v>
      </c>
      <c r="E25" s="95">
        <v>2</v>
      </c>
      <c r="F25" s="165">
        <v>1</v>
      </c>
      <c r="G25" s="165">
        <v>2</v>
      </c>
      <c r="H25" s="165">
        <v>4</v>
      </c>
      <c r="I25" s="165">
        <v>2</v>
      </c>
      <c r="J25" s="96">
        <v>1</v>
      </c>
      <c r="K25" s="165"/>
    </row>
    <row r="26" spans="1:11" ht="11.25">
      <c r="A26" s="94"/>
      <c r="B26" s="72"/>
      <c r="C26" s="52"/>
      <c r="D26" s="52"/>
      <c r="E26" s="52"/>
      <c r="F26" s="52"/>
      <c r="G26" s="52"/>
      <c r="H26" s="52"/>
      <c r="I26" s="52"/>
      <c r="J26" s="168"/>
      <c r="K26" s="165"/>
    </row>
    <row r="27" spans="1:11" ht="11.25">
      <c r="A27" s="94" t="s">
        <v>89</v>
      </c>
      <c r="B27" s="72"/>
      <c r="C27" s="52"/>
      <c r="D27" s="52"/>
      <c r="E27" s="52"/>
      <c r="F27" s="52"/>
      <c r="G27" s="52"/>
      <c r="H27" s="52"/>
      <c r="I27" s="52"/>
      <c r="J27" s="168"/>
      <c r="K27" s="165"/>
    </row>
    <row r="28" spans="1:11" ht="11.25">
      <c r="A28" s="216" t="s">
        <v>232</v>
      </c>
      <c r="B28" s="167">
        <v>271</v>
      </c>
      <c r="C28" s="165">
        <v>379</v>
      </c>
      <c r="D28" s="165">
        <v>162</v>
      </c>
      <c r="E28" s="95">
        <v>41</v>
      </c>
      <c r="F28" s="165">
        <v>225</v>
      </c>
      <c r="G28" s="165">
        <v>20</v>
      </c>
      <c r="H28" s="165">
        <v>90</v>
      </c>
      <c r="I28" s="165">
        <v>20</v>
      </c>
      <c r="J28" s="96">
        <v>16</v>
      </c>
      <c r="K28" s="165"/>
    </row>
    <row r="29" spans="1:11" ht="11.25">
      <c r="A29" s="216" t="s">
        <v>233</v>
      </c>
      <c r="B29" s="167">
        <v>4</v>
      </c>
      <c r="C29" s="165">
        <v>7</v>
      </c>
      <c r="D29" s="165">
        <v>4</v>
      </c>
      <c r="E29" s="95">
        <v>1</v>
      </c>
      <c r="F29" s="165">
        <v>2</v>
      </c>
      <c r="G29" s="165">
        <v>2</v>
      </c>
      <c r="H29" s="165">
        <v>0</v>
      </c>
      <c r="I29" s="165">
        <v>0</v>
      </c>
      <c r="J29" s="96">
        <v>0</v>
      </c>
      <c r="K29" s="165"/>
    </row>
    <row r="30" spans="1:11" ht="11.25">
      <c r="A30" s="216" t="s">
        <v>234</v>
      </c>
      <c r="B30" s="167">
        <v>178</v>
      </c>
      <c r="C30" s="165">
        <v>146</v>
      </c>
      <c r="D30" s="165">
        <v>91</v>
      </c>
      <c r="E30" s="95">
        <v>24</v>
      </c>
      <c r="F30" s="165">
        <v>768</v>
      </c>
      <c r="G30" s="165">
        <v>17</v>
      </c>
      <c r="H30" s="165">
        <v>63</v>
      </c>
      <c r="I30" s="165">
        <v>21</v>
      </c>
      <c r="J30" s="96">
        <v>17</v>
      </c>
      <c r="K30" s="165"/>
    </row>
    <row r="31" spans="1:11" ht="11.25">
      <c r="A31" s="216" t="s">
        <v>235</v>
      </c>
      <c r="B31" s="72">
        <v>2170</v>
      </c>
      <c r="C31" s="52">
        <v>2451</v>
      </c>
      <c r="D31" s="52">
        <v>712</v>
      </c>
      <c r="E31" s="52">
        <v>213</v>
      </c>
      <c r="F31" s="52">
        <v>275</v>
      </c>
      <c r="G31" s="52">
        <v>40</v>
      </c>
      <c r="H31" s="165">
        <v>716</v>
      </c>
      <c r="I31" s="165">
        <v>119</v>
      </c>
      <c r="J31" s="96">
        <v>44</v>
      </c>
      <c r="K31" s="165"/>
    </row>
    <row r="32" spans="1:11" ht="11.25">
      <c r="A32" s="216" t="s">
        <v>58</v>
      </c>
      <c r="B32" s="167"/>
      <c r="C32" s="165"/>
      <c r="D32" s="165"/>
      <c r="E32" s="95"/>
      <c r="F32" s="165"/>
      <c r="G32" s="165"/>
      <c r="H32" s="165"/>
      <c r="I32" s="165"/>
      <c r="J32" s="96"/>
      <c r="K32" s="165"/>
    </row>
    <row r="33" spans="1:11" ht="11.25">
      <c r="A33" s="217" t="s">
        <v>236</v>
      </c>
      <c r="B33" s="167">
        <v>1952</v>
      </c>
      <c r="C33" s="165">
        <v>2256</v>
      </c>
      <c r="D33" s="165">
        <v>662</v>
      </c>
      <c r="E33" s="95">
        <v>195</v>
      </c>
      <c r="F33" s="165">
        <v>269</v>
      </c>
      <c r="G33" s="165">
        <v>38</v>
      </c>
      <c r="H33" s="165">
        <v>641</v>
      </c>
      <c r="I33" s="165">
        <v>100</v>
      </c>
      <c r="J33" s="96">
        <v>43</v>
      </c>
      <c r="K33" s="165"/>
    </row>
    <row r="34" spans="1:11" ht="11.25">
      <c r="A34" s="216" t="s">
        <v>237</v>
      </c>
      <c r="B34" s="167">
        <v>383</v>
      </c>
      <c r="C34" s="165">
        <v>393</v>
      </c>
      <c r="D34" s="165">
        <v>262</v>
      </c>
      <c r="E34" s="95">
        <v>12</v>
      </c>
      <c r="F34" s="165">
        <v>5</v>
      </c>
      <c r="G34" s="165">
        <v>0</v>
      </c>
      <c r="H34" s="165">
        <v>27</v>
      </c>
      <c r="I34" s="165">
        <v>13</v>
      </c>
      <c r="J34" s="96">
        <v>1</v>
      </c>
      <c r="K34" s="165"/>
    </row>
    <row r="35" spans="1:11" ht="11.25">
      <c r="A35" s="216" t="s">
        <v>238</v>
      </c>
      <c r="B35" s="167">
        <v>20</v>
      </c>
      <c r="C35" s="165">
        <v>38</v>
      </c>
      <c r="D35" s="165">
        <v>11</v>
      </c>
      <c r="E35" s="95">
        <v>6</v>
      </c>
      <c r="F35" s="165">
        <v>62</v>
      </c>
      <c r="G35" s="165">
        <v>10</v>
      </c>
      <c r="H35" s="165">
        <v>14</v>
      </c>
      <c r="I35" s="165">
        <v>2</v>
      </c>
      <c r="J35" s="96">
        <v>4</v>
      </c>
      <c r="K35" s="165"/>
    </row>
    <row r="36" spans="1:11" ht="11.25">
      <c r="A36" s="216" t="s">
        <v>90</v>
      </c>
      <c r="B36" s="167">
        <v>0</v>
      </c>
      <c r="C36" s="165">
        <v>0</v>
      </c>
      <c r="D36" s="165">
        <v>1</v>
      </c>
      <c r="E36" s="95">
        <v>0</v>
      </c>
      <c r="F36" s="165">
        <v>3</v>
      </c>
      <c r="G36" s="165">
        <v>3</v>
      </c>
      <c r="H36" s="165">
        <v>1</v>
      </c>
      <c r="I36" s="165">
        <v>0</v>
      </c>
      <c r="J36" s="96">
        <v>0</v>
      </c>
      <c r="K36" s="165"/>
    </row>
    <row r="37" spans="1:11" ht="11.25">
      <c r="A37" s="94"/>
      <c r="B37" s="72"/>
      <c r="C37" s="52"/>
      <c r="D37" s="52"/>
      <c r="E37" s="52"/>
      <c r="F37" s="52"/>
      <c r="G37" s="52"/>
      <c r="H37" s="52"/>
      <c r="I37" s="52"/>
      <c r="J37" s="168"/>
      <c r="K37" s="165"/>
    </row>
    <row r="38" spans="1:11" ht="11.25">
      <c r="A38" s="94" t="s">
        <v>239</v>
      </c>
      <c r="B38" s="72"/>
      <c r="C38" s="52"/>
      <c r="D38" s="52"/>
      <c r="E38" s="52"/>
      <c r="F38" s="52"/>
      <c r="G38" s="52"/>
      <c r="H38" s="52"/>
      <c r="I38" s="52"/>
      <c r="J38" s="168"/>
      <c r="K38" s="165"/>
    </row>
    <row r="39" spans="1:11" ht="11.25">
      <c r="A39" s="216" t="s">
        <v>91</v>
      </c>
      <c r="B39" s="72">
        <v>616</v>
      </c>
      <c r="C39" s="52">
        <v>454</v>
      </c>
      <c r="D39" s="52">
        <v>810</v>
      </c>
      <c r="E39" s="52">
        <v>90</v>
      </c>
      <c r="F39" s="52">
        <v>12959</v>
      </c>
      <c r="G39" s="52">
        <v>129</v>
      </c>
      <c r="H39" s="52">
        <v>163</v>
      </c>
      <c r="I39" s="52">
        <v>113</v>
      </c>
      <c r="J39" s="168">
        <v>132</v>
      </c>
      <c r="K39" s="165"/>
    </row>
    <row r="40" spans="1:12" ht="11.25">
      <c r="A40" s="216" t="s">
        <v>58</v>
      </c>
      <c r="B40" s="167"/>
      <c r="C40" s="165"/>
      <c r="D40" s="165"/>
      <c r="E40" s="95"/>
      <c r="F40" s="165"/>
      <c r="G40" s="165"/>
      <c r="H40" s="165"/>
      <c r="I40" s="165"/>
      <c r="J40" s="96"/>
      <c r="K40" s="165"/>
      <c r="L40" s="13"/>
    </row>
    <row r="41" spans="1:12" ht="11.25">
      <c r="A41" s="217" t="s">
        <v>240</v>
      </c>
      <c r="B41" s="167">
        <v>15</v>
      </c>
      <c r="C41" s="165">
        <v>5</v>
      </c>
      <c r="D41" s="165">
        <v>59</v>
      </c>
      <c r="E41" s="95">
        <v>20</v>
      </c>
      <c r="F41" s="165">
        <v>12834</v>
      </c>
      <c r="G41" s="165">
        <v>0</v>
      </c>
      <c r="H41" s="165">
        <v>10</v>
      </c>
      <c r="I41" s="165">
        <v>8</v>
      </c>
      <c r="J41" s="96">
        <v>0</v>
      </c>
      <c r="K41" s="165"/>
      <c r="L41" s="13"/>
    </row>
    <row r="42" spans="1:11" ht="11.25">
      <c r="A42" s="216" t="s">
        <v>241</v>
      </c>
      <c r="B42" s="72">
        <v>2348</v>
      </c>
      <c r="C42" s="52">
        <v>2839</v>
      </c>
      <c r="D42" s="52">
        <v>536</v>
      </c>
      <c r="E42" s="52">
        <v>221</v>
      </c>
      <c r="F42" s="52">
        <v>336</v>
      </c>
      <c r="G42" s="52">
        <v>4</v>
      </c>
      <c r="H42" s="52">
        <v>2119</v>
      </c>
      <c r="I42" s="52">
        <v>167</v>
      </c>
      <c r="J42" s="168">
        <v>12</v>
      </c>
      <c r="K42" s="165"/>
    </row>
    <row r="43" spans="1:11" ht="11.25">
      <c r="A43" s="216" t="s">
        <v>58</v>
      </c>
      <c r="B43" s="167"/>
      <c r="C43" s="165"/>
      <c r="D43" s="165"/>
      <c r="E43" s="95"/>
      <c r="F43" s="165"/>
      <c r="G43" s="165"/>
      <c r="H43" s="165"/>
      <c r="I43" s="165"/>
      <c r="J43" s="96"/>
      <c r="K43" s="165"/>
    </row>
    <row r="44" spans="1:11" ht="11.25">
      <c r="A44" s="217" t="s">
        <v>240</v>
      </c>
      <c r="B44" s="167">
        <v>35</v>
      </c>
      <c r="C44" s="165">
        <v>17</v>
      </c>
      <c r="D44" s="165">
        <v>13</v>
      </c>
      <c r="E44" s="95">
        <v>2</v>
      </c>
      <c r="F44" s="165">
        <v>264</v>
      </c>
      <c r="G44" s="165">
        <v>0</v>
      </c>
      <c r="H44" s="165">
        <v>3</v>
      </c>
      <c r="I44" s="165">
        <v>0</v>
      </c>
      <c r="J44" s="96">
        <v>0</v>
      </c>
      <c r="K44" s="165"/>
    </row>
    <row r="45" spans="1:11" ht="11.25">
      <c r="A45" s="216" t="s">
        <v>242</v>
      </c>
      <c r="B45" s="167">
        <v>228</v>
      </c>
      <c r="C45" s="165">
        <v>177</v>
      </c>
      <c r="D45" s="165">
        <v>76</v>
      </c>
      <c r="E45" s="95">
        <v>7</v>
      </c>
      <c r="F45" s="165">
        <v>2</v>
      </c>
      <c r="G45" s="165">
        <v>0</v>
      </c>
      <c r="H45" s="165">
        <v>20</v>
      </c>
      <c r="I45" s="165">
        <v>9</v>
      </c>
      <c r="J45" s="96">
        <v>0</v>
      </c>
      <c r="K45" s="165"/>
    </row>
    <row r="46" spans="1:11" ht="11.25">
      <c r="A46" s="216" t="s">
        <v>243</v>
      </c>
      <c r="B46" s="167">
        <v>1558</v>
      </c>
      <c r="C46" s="165">
        <v>1439</v>
      </c>
      <c r="D46" s="165">
        <v>1337</v>
      </c>
      <c r="E46" s="95">
        <v>77</v>
      </c>
      <c r="F46" s="165">
        <v>1704</v>
      </c>
      <c r="G46" s="165">
        <v>20</v>
      </c>
      <c r="H46" s="165">
        <v>234</v>
      </c>
      <c r="I46" s="165">
        <v>106</v>
      </c>
      <c r="J46" s="96">
        <v>22</v>
      </c>
      <c r="K46" s="165"/>
    </row>
    <row r="47" spans="1:11" ht="11.25">
      <c r="A47" s="216" t="s">
        <v>58</v>
      </c>
      <c r="B47" s="167"/>
      <c r="C47" s="165"/>
      <c r="D47" s="165"/>
      <c r="E47" s="95"/>
      <c r="F47" s="165"/>
      <c r="G47" s="165"/>
      <c r="H47" s="165"/>
      <c r="I47" s="165"/>
      <c r="J47" s="96"/>
      <c r="K47" s="165"/>
    </row>
    <row r="48" spans="1:11" ht="11.25">
      <c r="A48" s="217" t="s">
        <v>240</v>
      </c>
      <c r="B48" s="167">
        <v>46</v>
      </c>
      <c r="C48" s="165">
        <v>20</v>
      </c>
      <c r="D48" s="165">
        <v>36</v>
      </c>
      <c r="E48" s="95">
        <v>13</v>
      </c>
      <c r="F48" s="165">
        <v>1629</v>
      </c>
      <c r="G48" s="165">
        <v>0</v>
      </c>
      <c r="H48" s="165">
        <v>14</v>
      </c>
      <c r="I48" s="165">
        <v>7</v>
      </c>
      <c r="J48" s="96">
        <v>1</v>
      </c>
      <c r="K48" s="165"/>
    </row>
    <row r="49" spans="1:11" ht="11.25">
      <c r="A49" s="94"/>
      <c r="B49" s="72"/>
      <c r="C49" s="52"/>
      <c r="D49" s="52"/>
      <c r="E49" s="52"/>
      <c r="F49" s="52"/>
      <c r="G49" s="52"/>
      <c r="H49" s="52"/>
      <c r="I49" s="52"/>
      <c r="J49" s="168"/>
      <c r="K49" s="165"/>
    </row>
    <row r="50" spans="1:11" ht="11.25">
      <c r="A50" s="94" t="s">
        <v>244</v>
      </c>
      <c r="B50" s="72"/>
      <c r="C50" s="52"/>
      <c r="D50" s="52"/>
      <c r="E50" s="52"/>
      <c r="F50" s="165"/>
      <c r="G50" s="165"/>
      <c r="H50" s="52"/>
      <c r="I50" s="52"/>
      <c r="J50" s="168"/>
      <c r="K50" s="165"/>
    </row>
    <row r="51" spans="1:11" ht="11.25">
      <c r="A51" s="216" t="s">
        <v>245</v>
      </c>
      <c r="B51" s="167">
        <v>75</v>
      </c>
      <c r="C51" s="165">
        <v>39</v>
      </c>
      <c r="D51" s="165">
        <v>87</v>
      </c>
      <c r="E51" s="95">
        <v>9</v>
      </c>
      <c r="F51" s="165">
        <v>656</v>
      </c>
      <c r="G51" s="165">
        <v>8</v>
      </c>
      <c r="H51" s="165">
        <v>26</v>
      </c>
      <c r="I51" s="165">
        <v>8</v>
      </c>
      <c r="J51" s="96">
        <v>9</v>
      </c>
      <c r="K51" s="165"/>
    </row>
    <row r="52" spans="1:11" ht="11.25">
      <c r="A52" s="216" t="s">
        <v>246</v>
      </c>
      <c r="B52" s="72">
        <v>81</v>
      </c>
      <c r="C52" s="118">
        <v>94</v>
      </c>
      <c r="D52" s="118">
        <v>51</v>
      </c>
      <c r="E52" s="52">
        <v>8</v>
      </c>
      <c r="F52" s="52">
        <v>369</v>
      </c>
      <c r="G52" s="52">
        <v>7</v>
      </c>
      <c r="H52" s="52">
        <v>40</v>
      </c>
      <c r="I52" s="52">
        <v>18</v>
      </c>
      <c r="J52" s="168">
        <v>8</v>
      </c>
      <c r="K52" s="165"/>
    </row>
    <row r="53" spans="1:11" ht="11.25">
      <c r="A53" s="216" t="s">
        <v>58</v>
      </c>
      <c r="B53" s="167"/>
      <c r="C53" s="165"/>
      <c r="D53" s="165"/>
      <c r="E53" s="95"/>
      <c r="F53" s="165"/>
      <c r="G53" s="165"/>
      <c r="H53" s="165"/>
      <c r="I53" s="165"/>
      <c r="J53" s="96"/>
      <c r="K53" s="165"/>
    </row>
    <row r="54" spans="1:11" ht="11.25">
      <c r="A54" s="217" t="s">
        <v>240</v>
      </c>
      <c r="B54" s="167">
        <v>11</v>
      </c>
      <c r="C54" s="165">
        <v>13</v>
      </c>
      <c r="D54" s="165">
        <v>5</v>
      </c>
      <c r="E54" s="95">
        <v>1</v>
      </c>
      <c r="F54" s="165">
        <v>338</v>
      </c>
      <c r="G54" s="165">
        <v>0</v>
      </c>
      <c r="H54" s="165">
        <v>2</v>
      </c>
      <c r="I54" s="165">
        <v>0</v>
      </c>
      <c r="J54" s="96">
        <v>0</v>
      </c>
      <c r="K54" s="165"/>
    </row>
    <row r="55" spans="1:11" ht="11.25">
      <c r="A55" s="216" t="s">
        <v>247</v>
      </c>
      <c r="B55" s="167">
        <v>2</v>
      </c>
      <c r="C55" s="165">
        <v>4</v>
      </c>
      <c r="D55" s="165">
        <v>2</v>
      </c>
      <c r="E55" s="95">
        <v>0</v>
      </c>
      <c r="F55" s="165">
        <v>0</v>
      </c>
      <c r="G55" s="165">
        <v>0</v>
      </c>
      <c r="H55" s="165">
        <v>0</v>
      </c>
      <c r="I55" s="165">
        <v>0</v>
      </c>
      <c r="J55" s="96">
        <v>0</v>
      </c>
      <c r="K55" s="165"/>
    </row>
    <row r="56" spans="1:11" ht="11.25">
      <c r="A56" s="216" t="s">
        <v>248</v>
      </c>
      <c r="B56" s="72">
        <v>940</v>
      </c>
      <c r="C56" s="52">
        <v>956</v>
      </c>
      <c r="D56" s="52">
        <v>414</v>
      </c>
      <c r="E56" s="52">
        <v>85</v>
      </c>
      <c r="F56" s="52">
        <v>246</v>
      </c>
      <c r="G56" s="52">
        <v>8</v>
      </c>
      <c r="H56" s="52">
        <v>276</v>
      </c>
      <c r="I56" s="52">
        <v>60</v>
      </c>
      <c r="J56" s="168">
        <v>6</v>
      </c>
      <c r="K56" s="165"/>
    </row>
    <row r="57" spans="1:11" ht="11.25">
      <c r="A57" s="216" t="s">
        <v>58</v>
      </c>
      <c r="B57" s="167"/>
      <c r="C57" s="165"/>
      <c r="D57" s="165"/>
      <c r="E57" s="95"/>
      <c r="F57" s="165"/>
      <c r="G57" s="165"/>
      <c r="H57" s="165"/>
      <c r="I57" s="165"/>
      <c r="J57" s="96"/>
      <c r="K57" s="165"/>
    </row>
    <row r="58" spans="1:11" ht="11.25">
      <c r="A58" s="217" t="s">
        <v>240</v>
      </c>
      <c r="B58" s="167">
        <v>30</v>
      </c>
      <c r="C58" s="165">
        <v>4</v>
      </c>
      <c r="D58" s="165">
        <v>17</v>
      </c>
      <c r="E58" s="95">
        <v>3</v>
      </c>
      <c r="F58" s="165">
        <v>210</v>
      </c>
      <c r="G58" s="165">
        <v>0</v>
      </c>
      <c r="H58" s="165">
        <v>1</v>
      </c>
      <c r="I58" s="165">
        <v>2</v>
      </c>
      <c r="J58" s="96">
        <v>0</v>
      </c>
      <c r="K58" s="165"/>
    </row>
    <row r="59" spans="1:11" ht="11.25">
      <c r="A59" s="216" t="s">
        <v>249</v>
      </c>
      <c r="B59" s="167">
        <v>227</v>
      </c>
      <c r="C59" s="165">
        <v>223</v>
      </c>
      <c r="D59" s="165">
        <v>128</v>
      </c>
      <c r="E59" s="95">
        <v>2</v>
      </c>
      <c r="F59" s="165">
        <v>2</v>
      </c>
      <c r="G59" s="165">
        <v>0</v>
      </c>
      <c r="H59" s="165">
        <v>7</v>
      </c>
      <c r="I59" s="165">
        <v>5</v>
      </c>
      <c r="J59" s="96">
        <v>2</v>
      </c>
      <c r="K59" s="165"/>
    </row>
    <row r="60" spans="1:11" ht="11.25">
      <c r="A60" s="216" t="s">
        <v>92</v>
      </c>
      <c r="B60" s="167">
        <v>16</v>
      </c>
      <c r="C60" s="165">
        <v>24</v>
      </c>
      <c r="D60" s="165">
        <v>14</v>
      </c>
      <c r="E60" s="95">
        <v>4</v>
      </c>
      <c r="F60" s="165">
        <v>81</v>
      </c>
      <c r="G60" s="165">
        <v>2</v>
      </c>
      <c r="H60" s="165">
        <v>5</v>
      </c>
      <c r="I60" s="165">
        <v>1</v>
      </c>
      <c r="J60" s="96">
        <v>0</v>
      </c>
      <c r="K60" s="165"/>
    </row>
    <row r="61" spans="1:11" ht="11.25">
      <c r="A61" s="216"/>
      <c r="B61" s="72"/>
      <c r="C61" s="52"/>
      <c r="D61" s="52"/>
      <c r="E61" s="52"/>
      <c r="F61" s="52"/>
      <c r="G61" s="52"/>
      <c r="H61" s="52"/>
      <c r="I61" s="52"/>
      <c r="J61" s="168"/>
      <c r="K61" s="165"/>
    </row>
    <row r="62" spans="1:11" ht="11.25">
      <c r="A62" s="94" t="s">
        <v>93</v>
      </c>
      <c r="B62" s="72"/>
      <c r="C62" s="52"/>
      <c r="D62" s="52"/>
      <c r="E62" s="52"/>
      <c r="F62" s="52"/>
      <c r="G62" s="52"/>
      <c r="H62" s="52"/>
      <c r="I62" s="52"/>
      <c r="J62" s="168"/>
      <c r="K62" s="165"/>
    </row>
    <row r="63" spans="1:11" ht="11.25">
      <c r="A63" s="219" t="s">
        <v>250</v>
      </c>
      <c r="B63" s="167">
        <v>80</v>
      </c>
      <c r="C63" s="165">
        <v>69</v>
      </c>
      <c r="D63" s="165">
        <v>9</v>
      </c>
      <c r="E63" s="95">
        <v>2</v>
      </c>
      <c r="F63" s="165">
        <v>92</v>
      </c>
      <c r="G63" s="165">
        <v>4</v>
      </c>
      <c r="H63" s="165">
        <v>6</v>
      </c>
      <c r="I63" s="165">
        <v>2</v>
      </c>
      <c r="J63" s="96">
        <v>1</v>
      </c>
      <c r="K63" s="165"/>
    </row>
    <row r="64" spans="1:11" ht="11.25">
      <c r="A64" s="219" t="s">
        <v>94</v>
      </c>
      <c r="B64" s="167">
        <v>78</v>
      </c>
      <c r="C64" s="165">
        <v>55</v>
      </c>
      <c r="D64" s="165">
        <v>65</v>
      </c>
      <c r="E64" s="95">
        <v>16</v>
      </c>
      <c r="F64" s="165">
        <v>27</v>
      </c>
      <c r="G64" s="165">
        <v>52</v>
      </c>
      <c r="H64" s="165">
        <v>2</v>
      </c>
      <c r="I64" s="165">
        <v>6</v>
      </c>
      <c r="J64" s="96">
        <v>13</v>
      </c>
      <c r="K64" s="165"/>
    </row>
    <row r="65" spans="1:11" ht="11.25">
      <c r="A65" s="205"/>
      <c r="B65" s="72"/>
      <c r="C65" s="52"/>
      <c r="D65" s="52"/>
      <c r="E65" s="52"/>
      <c r="F65" s="118"/>
      <c r="G65" s="118"/>
      <c r="H65" s="52"/>
      <c r="I65" s="52"/>
      <c r="J65" s="168"/>
      <c r="K65" s="165"/>
    </row>
    <row r="66" spans="1:11" ht="11.25">
      <c r="A66" s="205" t="s">
        <v>251</v>
      </c>
      <c r="B66" s="167">
        <v>196</v>
      </c>
      <c r="C66" s="165">
        <v>78</v>
      </c>
      <c r="D66" s="165">
        <v>93</v>
      </c>
      <c r="E66" s="95">
        <v>26</v>
      </c>
      <c r="F66" s="165">
        <v>26</v>
      </c>
      <c r="G66" s="165">
        <v>29</v>
      </c>
      <c r="H66" s="165">
        <v>15</v>
      </c>
      <c r="I66" s="165">
        <v>4</v>
      </c>
      <c r="J66" s="96">
        <v>20</v>
      </c>
      <c r="K66" s="165"/>
    </row>
    <row r="67" spans="1:11" ht="11.25">
      <c r="A67" s="94" t="s">
        <v>3</v>
      </c>
      <c r="B67" s="127">
        <v>24529</v>
      </c>
      <c r="C67" s="128">
        <v>30848</v>
      </c>
      <c r="D67" s="128">
        <v>15094</v>
      </c>
      <c r="E67" s="128">
        <v>3719</v>
      </c>
      <c r="F67" s="128">
        <v>25049</v>
      </c>
      <c r="G67" s="128">
        <v>4942</v>
      </c>
      <c r="H67" s="128">
        <v>7827</v>
      </c>
      <c r="I67" s="128">
        <v>1881</v>
      </c>
      <c r="J67" s="196">
        <v>1063</v>
      </c>
      <c r="K67" s="165"/>
    </row>
    <row r="68" spans="1:11" ht="11.2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165"/>
    </row>
    <row r="69" spans="1:11" ht="11.25">
      <c r="A69" s="226" t="s">
        <v>81</v>
      </c>
      <c r="B69" s="226" t="s">
        <v>56</v>
      </c>
      <c r="C69" s="226"/>
      <c r="D69" s="226"/>
      <c r="E69" s="226"/>
      <c r="F69" s="226"/>
      <c r="G69" s="165"/>
      <c r="H69" s="165"/>
      <c r="I69" s="165"/>
      <c r="J69" s="165"/>
      <c r="K69" s="165"/>
    </row>
    <row r="70" spans="1:11" ht="11.25">
      <c r="A70" s="226" t="s">
        <v>64</v>
      </c>
      <c r="B70" s="226" t="s">
        <v>252</v>
      </c>
      <c r="C70" s="226"/>
      <c r="D70" s="226"/>
      <c r="E70" s="226"/>
      <c r="F70" s="226"/>
      <c r="G70" s="165"/>
      <c r="H70" s="165"/>
      <c r="I70" s="165"/>
      <c r="J70" s="165"/>
      <c r="K70" s="165"/>
    </row>
    <row r="71" spans="1:11" ht="11.25">
      <c r="A71" s="226" t="s">
        <v>55</v>
      </c>
      <c r="B71" s="226" t="s">
        <v>253</v>
      </c>
      <c r="C71" s="226"/>
      <c r="D71" s="226"/>
      <c r="E71" s="226"/>
      <c r="F71" s="226"/>
      <c r="G71" s="165"/>
      <c r="H71" s="165"/>
      <c r="I71" s="165"/>
      <c r="J71" s="165"/>
      <c r="K71" s="165"/>
    </row>
    <row r="72" spans="1:11" ht="11.25">
      <c r="A72" s="226" t="s">
        <v>66</v>
      </c>
      <c r="B72" s="226" t="s">
        <v>254</v>
      </c>
      <c r="C72" s="226"/>
      <c r="D72" s="226"/>
      <c r="E72" s="226"/>
      <c r="F72" s="226"/>
      <c r="G72" s="165"/>
      <c r="H72" s="165"/>
      <c r="I72" s="165"/>
      <c r="J72" s="165"/>
      <c r="K72" s="165"/>
    </row>
    <row r="73" spans="1:11" ht="11.25">
      <c r="A73" s="227" t="s">
        <v>2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</row>
    <row r="75" ht="11.25">
      <c r="A75" s="15"/>
    </row>
    <row r="76" ht="11.25">
      <c r="A76" s="15"/>
    </row>
    <row r="77" ht="11.25">
      <c r="A77" s="15"/>
    </row>
    <row r="78" ht="11.25">
      <c r="A78" s="15"/>
    </row>
    <row r="79" ht="11.25">
      <c r="A79" s="15"/>
    </row>
    <row r="80" ht="11.25">
      <c r="A80" s="15"/>
    </row>
    <row r="81" ht="11.25">
      <c r="A81" s="15"/>
    </row>
    <row r="82" ht="11.25">
      <c r="A82" s="15"/>
    </row>
    <row r="83" ht="11.25">
      <c r="A83" s="15"/>
    </row>
    <row r="84" ht="11.25">
      <c r="A84" s="15"/>
    </row>
    <row r="85" ht="11.25">
      <c r="A85" s="15"/>
    </row>
    <row r="86" ht="11.25">
      <c r="A86" s="15"/>
    </row>
    <row r="87" ht="11.25">
      <c r="A87" s="15"/>
    </row>
    <row r="88" ht="11.25">
      <c r="A88" s="15"/>
    </row>
    <row r="89" ht="11.25">
      <c r="A89" s="15"/>
    </row>
    <row r="90" ht="11.25">
      <c r="A90" s="15"/>
    </row>
    <row r="91" ht="11.25">
      <c r="A91" s="15"/>
    </row>
    <row r="92" ht="11.25">
      <c r="A92" s="15"/>
    </row>
    <row r="93" ht="11.25">
      <c r="A93" s="15"/>
    </row>
    <row r="94" ht="11.25">
      <c r="A94" s="15"/>
    </row>
    <row r="95" ht="11.25">
      <c r="A95" s="15"/>
    </row>
    <row r="96" ht="11.25">
      <c r="A96" s="15"/>
    </row>
    <row r="97" ht="11.25">
      <c r="A97" s="15"/>
    </row>
    <row r="98" ht="11.25">
      <c r="A98" s="15"/>
    </row>
    <row r="99" ht="11.25">
      <c r="A99" s="15"/>
    </row>
    <row r="100" ht="11.25">
      <c r="A100" s="15"/>
    </row>
    <row r="101" ht="11.25">
      <c r="A101" s="15"/>
    </row>
    <row r="102" ht="11.25">
      <c r="A102" s="15"/>
    </row>
    <row r="103" ht="11.25">
      <c r="A103" s="15"/>
    </row>
    <row r="104" ht="11.25">
      <c r="A104" s="15"/>
    </row>
    <row r="105" ht="11.25">
      <c r="A105" s="15"/>
    </row>
    <row r="106" ht="11.25">
      <c r="A106" s="15"/>
    </row>
    <row r="107" ht="11.25">
      <c r="A107" s="15"/>
    </row>
    <row r="108" ht="11.25">
      <c r="A108" s="15"/>
    </row>
    <row r="109" ht="11.25">
      <c r="A109" s="15"/>
    </row>
    <row r="110" ht="11.25">
      <c r="A110" s="15"/>
    </row>
    <row r="111" ht="11.25">
      <c r="A111" s="15"/>
    </row>
    <row r="112" ht="11.25">
      <c r="A112" s="15"/>
    </row>
    <row r="113" ht="11.25">
      <c r="A113" s="15"/>
    </row>
    <row r="114" ht="11.25">
      <c r="A114" s="15"/>
    </row>
    <row r="115" ht="11.25">
      <c r="A115" s="15"/>
    </row>
    <row r="116" ht="11.25">
      <c r="A116" s="15"/>
    </row>
    <row r="117" ht="11.25">
      <c r="A117" s="15"/>
    </row>
    <row r="118" ht="11.25">
      <c r="A118" s="15"/>
    </row>
  </sheetData>
  <printOptions/>
  <pageMargins left="0.51" right="1.1811023622047245" top="0.3937007874015748" bottom="0.5905511811023623" header="0.5118110236220472" footer="0.196850393700787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5"/>
  <dimension ref="A1:T108"/>
  <sheetViews>
    <sheetView zoomScale="75" zoomScaleNormal="75" workbookViewId="0" topLeftCell="A23">
      <selection activeCell="B70" sqref="B70"/>
    </sheetView>
  </sheetViews>
  <sheetFormatPr defaultColWidth="9.140625" defaultRowHeight="12.75"/>
  <cols>
    <col min="1" max="1" width="72.00390625" style="13" customWidth="1"/>
    <col min="2" max="10" width="7.8515625" style="13" customWidth="1"/>
    <col min="11" max="11" width="7.8515625" style="60" customWidth="1"/>
    <col min="12" max="19" width="7.8515625" style="13" customWidth="1"/>
    <col min="20" max="20" width="3.421875" style="13" customWidth="1"/>
    <col min="21" max="16384" width="9.140625" style="13" customWidth="1"/>
  </cols>
  <sheetData>
    <row r="1" spans="1:20" ht="11.25">
      <c r="A1" s="228" t="s">
        <v>301</v>
      </c>
      <c r="B1" s="165" t="s">
        <v>265</v>
      </c>
      <c r="C1" s="165"/>
      <c r="D1" s="165"/>
      <c r="E1" s="165"/>
      <c r="F1" s="165"/>
      <c r="G1" s="165"/>
      <c r="H1" s="165"/>
      <c r="I1" s="165"/>
      <c r="J1" s="165"/>
      <c r="K1" s="237"/>
      <c r="L1" s="165"/>
      <c r="M1" s="165"/>
      <c r="N1" s="165"/>
      <c r="O1" s="165"/>
      <c r="P1" s="165"/>
      <c r="Q1" s="165"/>
      <c r="R1" s="165"/>
      <c r="S1" s="165"/>
      <c r="T1" s="165"/>
    </row>
    <row r="2" spans="1:20" ht="11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237"/>
      <c r="L2" s="165"/>
      <c r="M2" s="165"/>
      <c r="N2" s="165"/>
      <c r="O2" s="165"/>
      <c r="P2" s="165"/>
      <c r="Q2" s="165"/>
      <c r="R2" s="165"/>
      <c r="S2" s="170"/>
      <c r="T2" s="165"/>
    </row>
    <row r="3" spans="1:20" ht="11.25">
      <c r="A3" s="94"/>
      <c r="B3" s="238">
        <v>1995</v>
      </c>
      <c r="C3" s="239">
        <v>1996</v>
      </c>
      <c r="D3" s="239">
        <v>1997</v>
      </c>
      <c r="E3" s="239">
        <v>1998</v>
      </c>
      <c r="F3" s="239">
        <v>1999</v>
      </c>
      <c r="G3" s="239">
        <v>2000</v>
      </c>
      <c r="H3" s="239">
        <v>2001</v>
      </c>
      <c r="I3" s="239">
        <v>2002</v>
      </c>
      <c r="J3" s="239">
        <v>2003</v>
      </c>
      <c r="K3" s="240">
        <v>2004</v>
      </c>
      <c r="L3" s="239">
        <v>2005</v>
      </c>
      <c r="M3" s="239">
        <v>2006</v>
      </c>
      <c r="N3" s="239">
        <v>2007</v>
      </c>
      <c r="O3" s="239">
        <v>2008</v>
      </c>
      <c r="P3" s="240">
        <v>1995</v>
      </c>
      <c r="Q3" s="240">
        <v>2006</v>
      </c>
      <c r="R3" s="240">
        <v>2007</v>
      </c>
      <c r="S3" s="241">
        <v>2008</v>
      </c>
      <c r="T3" s="165"/>
    </row>
    <row r="4" spans="1:20" ht="11.25">
      <c r="A4" s="94"/>
      <c r="B4" s="242" t="s">
        <v>17</v>
      </c>
      <c r="C4" s="116"/>
      <c r="D4" s="116"/>
      <c r="E4" s="116"/>
      <c r="F4" s="116"/>
      <c r="G4" s="116"/>
      <c r="H4" s="116"/>
      <c r="I4" s="116"/>
      <c r="J4" s="116"/>
      <c r="K4" s="208"/>
      <c r="L4" s="116"/>
      <c r="M4" s="116"/>
      <c r="N4" s="116"/>
      <c r="O4" s="99"/>
      <c r="P4" s="243" t="s">
        <v>10</v>
      </c>
      <c r="Q4" s="208"/>
      <c r="R4" s="208"/>
      <c r="S4" s="171"/>
      <c r="T4" s="165" t="s">
        <v>16</v>
      </c>
    </row>
    <row r="5" spans="1:20" ht="12.75">
      <c r="A5" s="84" t="s">
        <v>266</v>
      </c>
      <c r="B5" s="244"/>
      <c r="C5" s="245"/>
      <c r="D5" s="245"/>
      <c r="E5" s="245"/>
      <c r="F5" s="245"/>
      <c r="G5" s="245"/>
      <c r="H5" s="245"/>
      <c r="I5" s="245"/>
      <c r="J5" s="245"/>
      <c r="K5" s="246"/>
      <c r="L5" s="118"/>
      <c r="M5" s="118"/>
      <c r="N5" s="118"/>
      <c r="O5" s="52"/>
      <c r="P5" s="118"/>
      <c r="Q5" s="118"/>
      <c r="R5" s="118"/>
      <c r="S5" s="168"/>
      <c r="T5" s="165"/>
    </row>
    <row r="6" spans="1:20" ht="11.25">
      <c r="A6" s="216" t="s">
        <v>87</v>
      </c>
      <c r="B6" s="244"/>
      <c r="C6" s="245"/>
      <c r="D6" s="245"/>
      <c r="E6" s="245"/>
      <c r="F6" s="245"/>
      <c r="G6" s="245"/>
      <c r="H6" s="245"/>
      <c r="I6" s="245"/>
      <c r="J6" s="245"/>
      <c r="K6" s="246"/>
      <c r="L6" s="245"/>
      <c r="M6" s="118"/>
      <c r="N6" s="53"/>
      <c r="O6" s="53"/>
      <c r="P6" s="118"/>
      <c r="Q6" s="118"/>
      <c r="R6" s="118"/>
      <c r="S6" s="168"/>
      <c r="T6" s="165"/>
    </row>
    <row r="7" spans="1:20" ht="11.25">
      <c r="A7" s="247" t="s">
        <v>226</v>
      </c>
      <c r="B7" s="72">
        <v>41611</v>
      </c>
      <c r="C7" s="118">
        <v>41708</v>
      </c>
      <c r="D7" s="118">
        <v>44008</v>
      </c>
      <c r="E7" s="118">
        <v>41934</v>
      </c>
      <c r="F7" s="118">
        <v>42482</v>
      </c>
      <c r="G7" s="118">
        <v>43447</v>
      </c>
      <c r="H7" s="118">
        <v>40801</v>
      </c>
      <c r="I7" s="118">
        <v>40227</v>
      </c>
      <c r="J7" s="118">
        <v>47582</v>
      </c>
      <c r="K7" s="236">
        <v>46656</v>
      </c>
      <c r="L7" s="118">
        <v>46282</v>
      </c>
      <c r="M7" s="118">
        <v>46177</v>
      </c>
      <c r="N7" s="118">
        <v>42528</v>
      </c>
      <c r="O7" s="95">
        <v>40619</v>
      </c>
      <c r="P7" s="119">
        <v>30.925590106427254</v>
      </c>
      <c r="Q7" s="119">
        <v>24.913541481205726</v>
      </c>
      <c r="R7" s="119">
        <v>24.2393844400114</v>
      </c>
      <c r="S7" s="120">
        <v>23.636998457912654</v>
      </c>
      <c r="T7" s="165"/>
    </row>
    <row r="8" spans="1:20" ht="11.25">
      <c r="A8" s="247" t="s">
        <v>267</v>
      </c>
      <c r="B8" s="72">
        <v>4584</v>
      </c>
      <c r="C8" s="118">
        <v>4968</v>
      </c>
      <c r="D8" s="118">
        <v>4353</v>
      </c>
      <c r="E8" s="118">
        <v>4450</v>
      </c>
      <c r="F8" s="118">
        <v>4629</v>
      </c>
      <c r="G8" s="118">
        <v>4661</v>
      </c>
      <c r="H8" s="118">
        <v>4595</v>
      </c>
      <c r="I8" s="118">
        <v>3669</v>
      </c>
      <c r="J8" s="118">
        <v>4483</v>
      </c>
      <c r="K8" s="236">
        <v>4348</v>
      </c>
      <c r="L8" s="118">
        <v>4327</v>
      </c>
      <c r="M8" s="118">
        <v>4169</v>
      </c>
      <c r="N8" s="118">
        <v>3935</v>
      </c>
      <c r="O8" s="95">
        <v>3730</v>
      </c>
      <c r="P8" s="119">
        <v>3.406861287829241</v>
      </c>
      <c r="Q8" s="119">
        <v>2.2492702954966037</v>
      </c>
      <c r="R8" s="119">
        <v>2.2428042177258476</v>
      </c>
      <c r="S8" s="120">
        <v>2.170560679682272</v>
      </c>
      <c r="T8" s="165"/>
    </row>
    <row r="9" spans="1:20" ht="11.25">
      <c r="A9" s="247" t="s">
        <v>228</v>
      </c>
      <c r="B9" s="72">
        <v>2552</v>
      </c>
      <c r="C9" s="118">
        <v>3002</v>
      </c>
      <c r="D9" s="118">
        <v>3025</v>
      </c>
      <c r="E9" s="118">
        <v>3015</v>
      </c>
      <c r="F9" s="118">
        <v>3217</v>
      </c>
      <c r="G9" s="118">
        <v>3166</v>
      </c>
      <c r="H9" s="118">
        <v>3263</v>
      </c>
      <c r="I9" s="118">
        <v>3200</v>
      </c>
      <c r="J9" s="118">
        <v>3610</v>
      </c>
      <c r="K9" s="236">
        <v>3770</v>
      </c>
      <c r="L9" s="118">
        <v>3809</v>
      </c>
      <c r="M9" s="118">
        <v>4314</v>
      </c>
      <c r="N9" s="118">
        <v>4149</v>
      </c>
      <c r="O9" s="95">
        <v>4174</v>
      </c>
      <c r="P9" s="119">
        <v>1.896664486592544</v>
      </c>
      <c r="Q9" s="119">
        <v>2.327501092533545</v>
      </c>
      <c r="R9" s="119">
        <v>2.36477628954118</v>
      </c>
      <c r="S9" s="120">
        <v>2.428933050132387</v>
      </c>
      <c r="T9" s="165"/>
    </row>
    <row r="10" spans="1:20" ht="11.25">
      <c r="A10" s="216" t="s">
        <v>101</v>
      </c>
      <c r="B10" s="244"/>
      <c r="C10" s="245"/>
      <c r="D10" s="245"/>
      <c r="E10" s="245"/>
      <c r="F10" s="245"/>
      <c r="G10" s="245"/>
      <c r="H10" s="245"/>
      <c r="I10" s="245"/>
      <c r="J10" s="245"/>
      <c r="K10" s="236"/>
      <c r="L10" s="118"/>
      <c r="M10" s="118"/>
      <c r="N10" s="118"/>
      <c r="O10" s="52"/>
      <c r="P10" s="119"/>
      <c r="Q10" s="119"/>
      <c r="R10" s="119"/>
      <c r="S10" s="120"/>
      <c r="T10" s="165"/>
    </row>
    <row r="11" spans="1:20" ht="11.25">
      <c r="A11" s="217" t="s">
        <v>226</v>
      </c>
      <c r="B11" s="72">
        <v>20353</v>
      </c>
      <c r="C11" s="118">
        <v>19505</v>
      </c>
      <c r="D11" s="118">
        <v>18919</v>
      </c>
      <c r="E11" s="118">
        <v>19318</v>
      </c>
      <c r="F11" s="118">
        <v>21536</v>
      </c>
      <c r="G11" s="118">
        <v>21482</v>
      </c>
      <c r="H11" s="118">
        <v>23190</v>
      </c>
      <c r="I11" s="118">
        <v>25952</v>
      </c>
      <c r="J11" s="118">
        <v>28681</v>
      </c>
      <c r="K11" s="236">
        <v>24699</v>
      </c>
      <c r="L11" s="118">
        <v>20070</v>
      </c>
      <c r="M11" s="118">
        <v>16410</v>
      </c>
      <c r="N11" s="118">
        <v>15502</v>
      </c>
      <c r="O11" s="95">
        <v>15257</v>
      </c>
      <c r="P11" s="119">
        <v>15.126493846245317</v>
      </c>
      <c r="Q11" s="119">
        <v>8.853568133628992</v>
      </c>
      <c r="R11" s="119">
        <v>8.835565688230265</v>
      </c>
      <c r="S11" s="120">
        <v>8.878349675579738</v>
      </c>
      <c r="T11" s="165"/>
    </row>
    <row r="12" spans="1:20" ht="11.25">
      <c r="A12" s="217" t="s">
        <v>227</v>
      </c>
      <c r="B12" s="72">
        <v>4945</v>
      </c>
      <c r="C12" s="118">
        <v>5018</v>
      </c>
      <c r="D12" s="118">
        <v>5189</v>
      </c>
      <c r="E12" s="118">
        <v>5649</v>
      </c>
      <c r="F12" s="118">
        <v>5807</v>
      </c>
      <c r="G12" s="118">
        <v>5961</v>
      </c>
      <c r="H12" s="118">
        <v>6483</v>
      </c>
      <c r="I12" s="118">
        <v>7620</v>
      </c>
      <c r="J12" s="118">
        <v>8240</v>
      </c>
      <c r="K12" s="236">
        <v>8618</v>
      </c>
      <c r="L12" s="118">
        <v>8635</v>
      </c>
      <c r="M12" s="118">
        <v>8878</v>
      </c>
      <c r="N12" s="118">
        <v>8035</v>
      </c>
      <c r="O12" s="95">
        <v>7713</v>
      </c>
      <c r="P12" s="119">
        <v>3.675159046316666</v>
      </c>
      <c r="Q12" s="119">
        <v>4.78988286961354</v>
      </c>
      <c r="R12" s="119">
        <v>4.57965232259903</v>
      </c>
      <c r="S12" s="120">
        <v>4.488347056940848</v>
      </c>
      <c r="T12" s="165"/>
    </row>
    <row r="13" spans="1:20" ht="11.25">
      <c r="A13" s="217" t="s">
        <v>228</v>
      </c>
      <c r="B13" s="72">
        <v>17457</v>
      </c>
      <c r="C13" s="118">
        <v>17333</v>
      </c>
      <c r="D13" s="118">
        <v>17219</v>
      </c>
      <c r="E13" s="118">
        <v>17326</v>
      </c>
      <c r="F13" s="118">
        <v>18550</v>
      </c>
      <c r="G13" s="118">
        <v>17160</v>
      </c>
      <c r="H13" s="118">
        <v>15266</v>
      </c>
      <c r="I13" s="118">
        <v>14129</v>
      </c>
      <c r="J13" s="118">
        <v>15132</v>
      </c>
      <c r="K13" s="236">
        <v>15061</v>
      </c>
      <c r="L13" s="118">
        <v>15210</v>
      </c>
      <c r="M13" s="118">
        <v>14760</v>
      </c>
      <c r="N13" s="118">
        <v>13116</v>
      </c>
      <c r="O13" s="95">
        <v>12720</v>
      </c>
      <c r="P13" s="119">
        <v>12.974166121648137</v>
      </c>
      <c r="Q13" s="119">
        <v>7.963355615622421</v>
      </c>
      <c r="R13" s="119">
        <v>7.475634083784553</v>
      </c>
      <c r="S13" s="120">
        <v>7.402019261543834</v>
      </c>
      <c r="T13" s="165"/>
    </row>
    <row r="14" spans="1:20" ht="11.25">
      <c r="A14" s="248" t="s">
        <v>268</v>
      </c>
      <c r="B14" s="244"/>
      <c r="C14" s="245"/>
      <c r="D14" s="245"/>
      <c r="E14" s="245"/>
      <c r="F14" s="245"/>
      <c r="G14" s="245"/>
      <c r="H14" s="245"/>
      <c r="I14" s="245"/>
      <c r="J14" s="245"/>
      <c r="K14" s="236"/>
      <c r="L14" s="118"/>
      <c r="M14" s="118"/>
      <c r="N14" s="118"/>
      <c r="O14" s="52"/>
      <c r="P14" s="119"/>
      <c r="Q14" s="119"/>
      <c r="R14" s="119"/>
      <c r="S14" s="120"/>
      <c r="T14" s="165"/>
    </row>
    <row r="15" spans="1:20" ht="11.25">
      <c r="A15" s="247" t="s">
        <v>226</v>
      </c>
      <c r="B15" s="72">
        <v>120</v>
      </c>
      <c r="C15" s="118">
        <v>132</v>
      </c>
      <c r="D15" s="118">
        <v>132</v>
      </c>
      <c r="E15" s="118">
        <v>121</v>
      </c>
      <c r="F15" s="118">
        <v>145</v>
      </c>
      <c r="G15" s="118">
        <v>133</v>
      </c>
      <c r="H15" s="118">
        <v>48</v>
      </c>
      <c r="I15" s="118">
        <v>44</v>
      </c>
      <c r="J15" s="118">
        <v>93</v>
      </c>
      <c r="K15" s="236">
        <v>83</v>
      </c>
      <c r="L15" s="118">
        <v>92</v>
      </c>
      <c r="M15" s="118">
        <v>104</v>
      </c>
      <c r="N15" s="118">
        <v>132</v>
      </c>
      <c r="O15" s="95">
        <v>114</v>
      </c>
      <c r="P15" s="119">
        <v>0.08918485046673405</v>
      </c>
      <c r="Q15" s="119">
        <v>0.056110364771323286</v>
      </c>
      <c r="R15" s="119">
        <v>0.07523510971786833</v>
      </c>
      <c r="S15" s="120">
        <v>0.06633885187232681</v>
      </c>
      <c r="T15" s="165"/>
    </row>
    <row r="16" spans="1:20" ht="11.25">
      <c r="A16" s="247" t="s">
        <v>267</v>
      </c>
      <c r="B16" s="72">
        <v>1</v>
      </c>
      <c r="C16" s="118">
        <v>3</v>
      </c>
      <c r="D16" s="118">
        <v>1</v>
      </c>
      <c r="E16" s="118" t="s">
        <v>16</v>
      </c>
      <c r="F16" s="118">
        <v>2</v>
      </c>
      <c r="G16" s="118">
        <v>1</v>
      </c>
      <c r="H16" s="118">
        <v>3</v>
      </c>
      <c r="I16" s="118">
        <v>1</v>
      </c>
      <c r="J16" s="118">
        <v>5</v>
      </c>
      <c r="K16" s="236">
        <v>6</v>
      </c>
      <c r="L16" s="118">
        <v>6</v>
      </c>
      <c r="M16" s="118">
        <v>4</v>
      </c>
      <c r="N16" s="118">
        <v>5</v>
      </c>
      <c r="O16" s="95">
        <v>8</v>
      </c>
      <c r="P16" s="119">
        <v>0.0007432070872227838</v>
      </c>
      <c r="Q16" s="119">
        <v>0.0021580909527432034</v>
      </c>
      <c r="R16" s="119">
        <v>0.002849814762040467</v>
      </c>
      <c r="S16" s="120">
        <v>0.004655358026128197</v>
      </c>
      <c r="T16" s="165"/>
    </row>
    <row r="17" spans="1:20" ht="11.25">
      <c r="A17" s="247" t="s">
        <v>228</v>
      </c>
      <c r="B17" s="72">
        <v>79</v>
      </c>
      <c r="C17" s="118">
        <v>83</v>
      </c>
      <c r="D17" s="118">
        <v>76</v>
      </c>
      <c r="E17" s="118">
        <v>75</v>
      </c>
      <c r="F17" s="118">
        <v>98</v>
      </c>
      <c r="G17" s="118">
        <v>89</v>
      </c>
      <c r="H17" s="118">
        <v>71</v>
      </c>
      <c r="I17" s="118">
        <v>91</v>
      </c>
      <c r="J17" s="118">
        <v>126</v>
      </c>
      <c r="K17" s="236">
        <v>110</v>
      </c>
      <c r="L17" s="118">
        <v>139</v>
      </c>
      <c r="M17" s="118">
        <v>158</v>
      </c>
      <c r="N17" s="118">
        <v>146</v>
      </c>
      <c r="O17" s="95">
        <v>173</v>
      </c>
      <c r="P17" s="119">
        <v>0.05871335989059992</v>
      </c>
      <c r="Q17" s="119">
        <v>0.08524459263335654</v>
      </c>
      <c r="R17" s="119">
        <v>0.08321459105158165</v>
      </c>
      <c r="S17" s="120">
        <v>0.10067211731502226</v>
      </c>
      <c r="T17" s="165"/>
    </row>
    <row r="18" spans="1:20" ht="11.25">
      <c r="A18" s="248" t="s">
        <v>269</v>
      </c>
      <c r="B18" s="244"/>
      <c r="C18" s="245"/>
      <c r="D18" s="245"/>
      <c r="E18" s="245"/>
      <c r="F18" s="245"/>
      <c r="G18" s="245"/>
      <c r="H18" s="245"/>
      <c r="I18" s="245"/>
      <c r="J18" s="245"/>
      <c r="K18" s="236"/>
      <c r="L18" s="118"/>
      <c r="M18" s="118"/>
      <c r="N18" s="118"/>
      <c r="O18" s="52"/>
      <c r="P18" s="119"/>
      <c r="Q18" s="119"/>
      <c r="R18" s="119"/>
      <c r="S18" s="120"/>
      <c r="T18" s="165"/>
    </row>
    <row r="19" spans="1:20" ht="11.25">
      <c r="A19" s="247" t="s">
        <v>226</v>
      </c>
      <c r="B19" s="72"/>
      <c r="C19" s="118"/>
      <c r="D19" s="118"/>
      <c r="E19" s="118"/>
      <c r="F19" s="118"/>
      <c r="G19" s="118"/>
      <c r="H19" s="118">
        <v>3</v>
      </c>
      <c r="I19" s="118">
        <v>2</v>
      </c>
      <c r="J19" s="118">
        <v>2</v>
      </c>
      <c r="K19" s="236" t="s">
        <v>16</v>
      </c>
      <c r="L19" s="124"/>
      <c r="M19" s="124"/>
      <c r="N19" s="124"/>
      <c r="O19" s="203"/>
      <c r="P19" s="119"/>
      <c r="Q19" s="392"/>
      <c r="R19" s="392"/>
      <c r="S19" s="120"/>
      <c r="T19" s="165"/>
    </row>
    <row r="20" spans="1:20" ht="11.25">
      <c r="A20" s="247" t="s">
        <v>267</v>
      </c>
      <c r="B20" s="72"/>
      <c r="C20" s="118"/>
      <c r="D20" s="118"/>
      <c r="E20" s="118"/>
      <c r="F20" s="118"/>
      <c r="G20" s="118"/>
      <c r="H20" s="118">
        <v>2</v>
      </c>
      <c r="I20" s="118" t="s">
        <v>16</v>
      </c>
      <c r="J20" s="118" t="s">
        <v>16</v>
      </c>
      <c r="K20" s="236">
        <v>2</v>
      </c>
      <c r="L20" s="124"/>
      <c r="M20" s="124"/>
      <c r="N20" s="124"/>
      <c r="O20" s="95">
        <v>3</v>
      </c>
      <c r="P20" s="119"/>
      <c r="Q20" s="392"/>
      <c r="R20" s="392"/>
      <c r="S20" s="120">
        <v>0.0017457592597980738</v>
      </c>
      <c r="T20" s="165"/>
    </row>
    <row r="21" spans="1:20" ht="11.25">
      <c r="A21" s="247" t="s">
        <v>228</v>
      </c>
      <c r="B21" s="72"/>
      <c r="C21" s="52"/>
      <c r="D21" s="52"/>
      <c r="E21" s="52"/>
      <c r="F21" s="52"/>
      <c r="G21" s="52"/>
      <c r="H21" s="52">
        <v>70</v>
      </c>
      <c r="I21" s="52">
        <v>51</v>
      </c>
      <c r="J21" s="52">
        <v>58</v>
      </c>
      <c r="K21" s="236">
        <v>40</v>
      </c>
      <c r="L21" s="118">
        <v>38</v>
      </c>
      <c r="M21" s="53">
        <v>27</v>
      </c>
      <c r="N21" s="118">
        <v>10</v>
      </c>
      <c r="O21" s="95">
        <v>16</v>
      </c>
      <c r="P21" s="119"/>
      <c r="Q21" s="119">
        <v>0.014567113931016623</v>
      </c>
      <c r="R21" s="119">
        <v>0.005699629524080934</v>
      </c>
      <c r="S21" s="120">
        <v>0.009310716052256394</v>
      </c>
      <c r="T21" s="165"/>
    </row>
    <row r="22" spans="1:20" ht="11.25">
      <c r="A22" s="205" t="s">
        <v>88</v>
      </c>
      <c r="B22" s="244"/>
      <c r="C22" s="245"/>
      <c r="D22" s="245"/>
      <c r="E22" s="245"/>
      <c r="F22" s="245"/>
      <c r="G22" s="245"/>
      <c r="H22" s="245"/>
      <c r="I22" s="245"/>
      <c r="J22" s="245"/>
      <c r="K22" s="53"/>
      <c r="L22" s="52"/>
      <c r="M22" s="118"/>
      <c r="N22" s="118"/>
      <c r="O22" s="52"/>
      <c r="P22" s="119"/>
      <c r="Q22" s="119"/>
      <c r="R22" s="119"/>
      <c r="S22" s="120"/>
      <c r="T22" s="165"/>
    </row>
    <row r="23" spans="1:20" ht="11.25">
      <c r="A23" s="247" t="s">
        <v>226</v>
      </c>
      <c r="B23" s="72">
        <v>75</v>
      </c>
      <c r="C23" s="118">
        <v>373</v>
      </c>
      <c r="D23" s="118">
        <v>377</v>
      </c>
      <c r="E23" s="118">
        <v>374</v>
      </c>
      <c r="F23" s="118">
        <v>374</v>
      </c>
      <c r="G23" s="118">
        <v>400</v>
      </c>
      <c r="H23" s="118">
        <v>579</v>
      </c>
      <c r="I23" s="118">
        <v>620</v>
      </c>
      <c r="J23" s="118">
        <v>569</v>
      </c>
      <c r="K23" s="236">
        <v>663</v>
      </c>
      <c r="L23" s="118">
        <v>635</v>
      </c>
      <c r="M23" s="118">
        <v>613</v>
      </c>
      <c r="N23" s="118">
        <v>616</v>
      </c>
      <c r="O23" s="95">
        <v>517</v>
      </c>
      <c r="P23" s="119">
        <v>0.055740531541708785</v>
      </c>
      <c r="Q23" s="119">
        <v>0.3307274385078959</v>
      </c>
      <c r="R23" s="119">
        <v>0.3510971786833856</v>
      </c>
      <c r="S23" s="120">
        <v>0.3008525124385347</v>
      </c>
      <c r="T23" s="165"/>
    </row>
    <row r="24" spans="1:20" ht="11.25">
      <c r="A24" s="247" t="s">
        <v>267</v>
      </c>
      <c r="B24" s="72">
        <v>64</v>
      </c>
      <c r="C24" s="118">
        <v>493</v>
      </c>
      <c r="D24" s="118">
        <v>494</v>
      </c>
      <c r="E24" s="118">
        <v>540</v>
      </c>
      <c r="F24" s="118">
        <v>633</v>
      </c>
      <c r="G24" s="118">
        <v>600</v>
      </c>
      <c r="H24" s="118">
        <v>1023</v>
      </c>
      <c r="I24" s="118">
        <v>1193</v>
      </c>
      <c r="J24" s="118">
        <v>1200</v>
      </c>
      <c r="K24" s="236">
        <v>1332</v>
      </c>
      <c r="L24" s="118">
        <v>1630</v>
      </c>
      <c r="M24" s="118">
        <v>1362</v>
      </c>
      <c r="N24" s="118">
        <v>1242</v>
      </c>
      <c r="O24" s="95">
        <v>1062</v>
      </c>
      <c r="P24" s="119">
        <v>0.04756525358225816</v>
      </c>
      <c r="Q24" s="119">
        <v>0.7348299694090608</v>
      </c>
      <c r="R24" s="119">
        <v>0.707893986890852</v>
      </c>
      <c r="S24" s="120">
        <v>0.6179987779685181</v>
      </c>
      <c r="T24" s="165"/>
    </row>
    <row r="25" spans="1:20" ht="11.25">
      <c r="A25" s="247" t="s">
        <v>228</v>
      </c>
      <c r="B25" s="72">
        <v>282</v>
      </c>
      <c r="C25" s="118">
        <v>1963</v>
      </c>
      <c r="D25" s="118">
        <v>2136</v>
      </c>
      <c r="E25" s="118">
        <v>2521</v>
      </c>
      <c r="F25" s="118">
        <v>2798</v>
      </c>
      <c r="G25" s="118">
        <v>2993</v>
      </c>
      <c r="H25" s="118">
        <v>2621</v>
      </c>
      <c r="I25" s="118">
        <v>2958</v>
      </c>
      <c r="J25" s="118">
        <v>3505</v>
      </c>
      <c r="K25" s="236">
        <v>3956</v>
      </c>
      <c r="L25" s="118">
        <v>3296</v>
      </c>
      <c r="M25" s="118">
        <v>2618</v>
      </c>
      <c r="N25" s="118">
        <v>2026</v>
      </c>
      <c r="O25" s="95">
        <v>1643</v>
      </c>
      <c r="P25" s="119">
        <v>0.209584398596825</v>
      </c>
      <c r="Q25" s="119">
        <v>1.4124705285704264</v>
      </c>
      <c r="R25" s="119">
        <v>1.1547449415787974</v>
      </c>
      <c r="S25" s="120">
        <v>0.9560941546160785</v>
      </c>
      <c r="T25" s="165"/>
    </row>
    <row r="26" spans="1:20" ht="11.25">
      <c r="A26" s="248" t="s">
        <v>270</v>
      </c>
      <c r="B26" s="244"/>
      <c r="C26" s="245"/>
      <c r="D26" s="245"/>
      <c r="E26" s="245"/>
      <c r="F26" s="245"/>
      <c r="G26" s="245"/>
      <c r="H26" s="245"/>
      <c r="I26" s="245"/>
      <c r="J26" s="245"/>
      <c r="K26" s="236"/>
      <c r="L26" s="118"/>
      <c r="M26" s="118"/>
      <c r="N26" s="118"/>
      <c r="O26" s="52"/>
      <c r="P26" s="119"/>
      <c r="Q26" s="119"/>
      <c r="R26" s="119"/>
      <c r="S26" s="120"/>
      <c r="T26" s="165"/>
    </row>
    <row r="27" spans="1:20" ht="11.25">
      <c r="A27" s="247" t="s">
        <v>226</v>
      </c>
      <c r="B27" s="72">
        <v>351</v>
      </c>
      <c r="C27" s="118">
        <v>31</v>
      </c>
      <c r="D27" s="118"/>
      <c r="E27" s="118"/>
      <c r="F27" s="118"/>
      <c r="G27" s="118"/>
      <c r="H27" s="118"/>
      <c r="I27" s="118"/>
      <c r="J27" s="118"/>
      <c r="K27" s="236"/>
      <c r="L27" s="118"/>
      <c r="M27" s="118"/>
      <c r="N27" s="118"/>
      <c r="O27" s="52"/>
      <c r="P27" s="119">
        <v>0.2608656876151971</v>
      </c>
      <c r="Q27" s="119"/>
      <c r="R27" s="119"/>
      <c r="S27" s="120"/>
      <c r="T27" s="165"/>
    </row>
    <row r="28" spans="1:20" ht="11.25">
      <c r="A28" s="247" t="s">
        <v>267</v>
      </c>
      <c r="B28" s="72">
        <v>537</v>
      </c>
      <c r="C28" s="118">
        <v>41</v>
      </c>
      <c r="D28" s="118"/>
      <c r="E28" s="118"/>
      <c r="F28" s="118"/>
      <c r="G28" s="118"/>
      <c r="H28" s="118"/>
      <c r="I28" s="118"/>
      <c r="J28" s="118"/>
      <c r="K28" s="236"/>
      <c r="L28" s="118"/>
      <c r="M28" s="118"/>
      <c r="N28" s="118"/>
      <c r="O28" s="52"/>
      <c r="P28" s="119">
        <v>0.3991022058386349</v>
      </c>
      <c r="Q28" s="119"/>
      <c r="R28" s="119"/>
      <c r="S28" s="120"/>
      <c r="T28" s="165"/>
    </row>
    <row r="29" spans="1:20" ht="11.25">
      <c r="A29" s="247" t="s">
        <v>228</v>
      </c>
      <c r="B29" s="72">
        <v>1936</v>
      </c>
      <c r="C29" s="118">
        <v>345</v>
      </c>
      <c r="D29" s="118">
        <v>8</v>
      </c>
      <c r="E29" s="118"/>
      <c r="F29" s="118"/>
      <c r="G29" s="118"/>
      <c r="H29" s="118"/>
      <c r="I29" s="118"/>
      <c r="J29" s="118"/>
      <c r="K29" s="236"/>
      <c r="L29" s="118"/>
      <c r="M29" s="118"/>
      <c r="N29" s="118"/>
      <c r="O29" s="52"/>
      <c r="P29" s="119">
        <v>1.4388489208633095</v>
      </c>
      <c r="Q29" s="119"/>
      <c r="R29" s="119"/>
      <c r="S29" s="120"/>
      <c r="T29" s="165"/>
    </row>
    <row r="30" spans="1:20" ht="11.25">
      <c r="A30" s="248" t="s">
        <v>271</v>
      </c>
      <c r="B30" s="244"/>
      <c r="C30" s="245"/>
      <c r="D30" s="245"/>
      <c r="E30" s="245"/>
      <c r="F30" s="245"/>
      <c r="G30" s="245"/>
      <c r="H30" s="245"/>
      <c r="I30" s="245"/>
      <c r="J30" s="245"/>
      <c r="K30" s="236"/>
      <c r="L30" s="118"/>
      <c r="M30" s="118"/>
      <c r="N30" s="118"/>
      <c r="O30" s="52"/>
      <c r="P30" s="119"/>
      <c r="Q30" s="119"/>
      <c r="R30" s="119"/>
      <c r="S30" s="120"/>
      <c r="T30" s="165"/>
    </row>
    <row r="31" spans="1:20" ht="11.25">
      <c r="A31" s="247" t="s">
        <v>226</v>
      </c>
      <c r="B31" s="72">
        <v>59</v>
      </c>
      <c r="C31" s="118">
        <v>8</v>
      </c>
      <c r="D31" s="118"/>
      <c r="E31" s="118"/>
      <c r="F31" s="118"/>
      <c r="G31" s="118"/>
      <c r="H31" s="118"/>
      <c r="I31" s="118"/>
      <c r="J31" s="118"/>
      <c r="K31" s="236"/>
      <c r="L31" s="118"/>
      <c r="M31" s="118"/>
      <c r="N31" s="118"/>
      <c r="O31" s="52"/>
      <c r="P31" s="119">
        <v>0.04384921814614424</v>
      </c>
      <c r="Q31" s="119"/>
      <c r="R31" s="119"/>
      <c r="S31" s="120"/>
      <c r="T31" s="165"/>
    </row>
    <row r="32" spans="1:20" ht="11.25">
      <c r="A32" s="247" t="s">
        <v>267</v>
      </c>
      <c r="B32" s="72">
        <v>4</v>
      </c>
      <c r="C32" s="118"/>
      <c r="D32" s="118"/>
      <c r="E32" s="118"/>
      <c r="F32" s="118"/>
      <c r="G32" s="118"/>
      <c r="H32" s="118"/>
      <c r="I32" s="118"/>
      <c r="J32" s="118"/>
      <c r="K32" s="236"/>
      <c r="L32" s="118"/>
      <c r="M32" s="118"/>
      <c r="N32" s="118"/>
      <c r="O32" s="52"/>
      <c r="P32" s="119">
        <v>0.002972828348891135</v>
      </c>
      <c r="Q32" s="119"/>
      <c r="R32" s="119"/>
      <c r="S32" s="120"/>
      <c r="T32" s="165"/>
    </row>
    <row r="33" spans="1:20" ht="11.25">
      <c r="A33" s="247" t="s">
        <v>228</v>
      </c>
      <c r="B33" s="72">
        <v>722</v>
      </c>
      <c r="C33" s="118">
        <v>77</v>
      </c>
      <c r="D33" s="118"/>
      <c r="E33" s="118"/>
      <c r="F33" s="118"/>
      <c r="G33" s="118"/>
      <c r="H33" s="118"/>
      <c r="I33" s="118"/>
      <c r="J33" s="118"/>
      <c r="K33" s="236"/>
      <c r="L33" s="118"/>
      <c r="M33" s="118"/>
      <c r="N33" s="118"/>
      <c r="O33" s="52"/>
      <c r="P33" s="119">
        <v>0.5365955169748499</v>
      </c>
      <c r="Q33" s="119"/>
      <c r="R33" s="119"/>
      <c r="S33" s="120"/>
      <c r="T33" s="165"/>
    </row>
    <row r="34" spans="1:20" ht="11.25">
      <c r="A34" s="248" t="s">
        <v>59</v>
      </c>
      <c r="B34" s="244"/>
      <c r="C34" s="249"/>
      <c r="D34" s="249"/>
      <c r="E34" s="249"/>
      <c r="F34" s="249"/>
      <c r="G34" s="249"/>
      <c r="H34" s="249"/>
      <c r="I34" s="249"/>
      <c r="J34" s="249"/>
      <c r="K34" s="236"/>
      <c r="L34" s="118"/>
      <c r="M34" s="118"/>
      <c r="N34" s="118"/>
      <c r="O34" s="52"/>
      <c r="P34" s="119"/>
      <c r="Q34" s="119"/>
      <c r="R34" s="119"/>
      <c r="S34" s="120"/>
      <c r="T34" s="165"/>
    </row>
    <row r="35" spans="1:20" ht="11.25">
      <c r="A35" s="247" t="s">
        <v>272</v>
      </c>
      <c r="B35" s="72">
        <v>13885</v>
      </c>
      <c r="C35" s="118">
        <v>17123</v>
      </c>
      <c r="D35" s="118">
        <v>17973</v>
      </c>
      <c r="E35" s="118">
        <v>18062</v>
      </c>
      <c r="F35" s="118">
        <v>20744</v>
      </c>
      <c r="G35" s="118">
        <v>19814</v>
      </c>
      <c r="H35" s="118">
        <v>22400</v>
      </c>
      <c r="I35" s="118">
        <v>25492</v>
      </c>
      <c r="J35" s="236">
        <v>30332</v>
      </c>
      <c r="K35" s="236">
        <v>33533</v>
      </c>
      <c r="L35" s="118">
        <v>37070</v>
      </c>
      <c r="M35" s="118">
        <v>40577</v>
      </c>
      <c r="N35" s="118">
        <v>39669</v>
      </c>
      <c r="O35" s="95">
        <v>41041</v>
      </c>
      <c r="P35" s="119">
        <v>10.319430406088353</v>
      </c>
      <c r="Q35" s="119">
        <v>21.89221414736524</v>
      </c>
      <c r="R35" s="119">
        <v>22.609860359076663</v>
      </c>
      <c r="S35" s="120">
        <v>23.882568593790914</v>
      </c>
      <c r="T35" s="165"/>
    </row>
    <row r="36" spans="1:20" ht="11.25">
      <c r="A36" s="247" t="s">
        <v>102</v>
      </c>
      <c r="B36" s="72">
        <v>69</v>
      </c>
      <c r="C36" s="118">
        <v>395</v>
      </c>
      <c r="D36" s="118">
        <v>584</v>
      </c>
      <c r="E36" s="118">
        <v>744</v>
      </c>
      <c r="F36" s="118">
        <v>831</v>
      </c>
      <c r="G36" s="118">
        <v>954</v>
      </c>
      <c r="H36" s="118">
        <v>1374</v>
      </c>
      <c r="I36" s="118">
        <v>1626</v>
      </c>
      <c r="J36" s="236">
        <v>1493</v>
      </c>
      <c r="K36" s="236">
        <v>1609</v>
      </c>
      <c r="L36" s="118">
        <v>1352</v>
      </c>
      <c r="M36" s="118">
        <v>1229</v>
      </c>
      <c r="N36" s="118">
        <v>942</v>
      </c>
      <c r="O36" s="95">
        <v>803</v>
      </c>
      <c r="P36" s="119">
        <v>0.051281289018372075</v>
      </c>
      <c r="Q36" s="119">
        <v>0.6630734452303493</v>
      </c>
      <c r="R36" s="119">
        <v>0.536905101168424</v>
      </c>
      <c r="S36" s="120">
        <v>0.4672815618726177</v>
      </c>
      <c r="T36" s="165"/>
    </row>
    <row r="37" spans="1:20" ht="11.25">
      <c r="A37" s="248" t="s">
        <v>273</v>
      </c>
      <c r="B37" s="72">
        <v>28</v>
      </c>
      <c r="C37" s="118">
        <v>2</v>
      </c>
      <c r="D37" s="124"/>
      <c r="E37" s="124"/>
      <c r="F37" s="124"/>
      <c r="G37" s="124"/>
      <c r="H37" s="118">
        <v>1</v>
      </c>
      <c r="I37" s="118"/>
      <c r="J37" s="236"/>
      <c r="K37" s="236"/>
      <c r="L37" s="118"/>
      <c r="M37" s="118"/>
      <c r="N37" s="118"/>
      <c r="O37" s="52"/>
      <c r="P37" s="119">
        <v>0.020809798442237945</v>
      </c>
      <c r="Q37" s="119"/>
      <c r="R37" s="119"/>
      <c r="S37" s="120"/>
      <c r="T37" s="165"/>
    </row>
    <row r="38" spans="1:20" ht="11.25">
      <c r="A38" s="228"/>
      <c r="B38" s="72"/>
      <c r="C38" s="118"/>
      <c r="D38" s="118"/>
      <c r="E38" s="118"/>
      <c r="F38" s="118"/>
      <c r="G38" s="118"/>
      <c r="H38" s="118"/>
      <c r="I38" s="118"/>
      <c r="J38" s="236"/>
      <c r="K38" s="236"/>
      <c r="L38" s="118"/>
      <c r="M38" s="118"/>
      <c r="N38" s="118"/>
      <c r="O38" s="52"/>
      <c r="P38" s="119"/>
      <c r="Q38" s="119"/>
      <c r="R38" s="119"/>
      <c r="S38" s="120"/>
      <c r="T38" s="165"/>
    </row>
    <row r="39" spans="1:20" ht="11.25">
      <c r="A39" s="228" t="s">
        <v>274</v>
      </c>
      <c r="B39" s="244"/>
      <c r="C39" s="249"/>
      <c r="D39" s="249"/>
      <c r="E39" s="249"/>
      <c r="F39" s="249"/>
      <c r="G39" s="249"/>
      <c r="H39" s="249"/>
      <c r="I39" s="249"/>
      <c r="J39" s="250"/>
      <c r="K39" s="250"/>
      <c r="L39" s="118"/>
      <c r="M39" s="118"/>
      <c r="N39" s="118"/>
      <c r="O39" s="52"/>
      <c r="P39" s="119"/>
      <c r="Q39" s="119"/>
      <c r="R39" s="119"/>
      <c r="S39" s="120"/>
      <c r="T39" s="165"/>
    </row>
    <row r="40" spans="1:20" ht="11.25">
      <c r="A40" s="248" t="s">
        <v>103</v>
      </c>
      <c r="B40" s="244"/>
      <c r="C40" s="245"/>
      <c r="D40" s="245"/>
      <c r="E40" s="245"/>
      <c r="F40" s="245"/>
      <c r="G40" s="245"/>
      <c r="H40" s="245"/>
      <c r="I40" s="245"/>
      <c r="J40" s="246"/>
      <c r="K40" s="236"/>
      <c r="L40" s="118"/>
      <c r="M40" s="118"/>
      <c r="N40" s="118"/>
      <c r="O40" s="52"/>
      <c r="P40" s="119"/>
      <c r="Q40" s="119"/>
      <c r="R40" s="119"/>
      <c r="S40" s="120"/>
      <c r="T40" s="165"/>
    </row>
    <row r="41" spans="1:20" ht="11.25">
      <c r="A41" s="247" t="s">
        <v>226</v>
      </c>
      <c r="B41" s="72">
        <v>6299</v>
      </c>
      <c r="C41" s="118">
        <v>6450</v>
      </c>
      <c r="D41" s="118">
        <v>7205</v>
      </c>
      <c r="E41" s="118">
        <v>6708</v>
      </c>
      <c r="F41" s="118">
        <v>6882</v>
      </c>
      <c r="G41" s="118">
        <v>6842</v>
      </c>
      <c r="H41" s="118">
        <v>6558</v>
      </c>
      <c r="I41" s="118">
        <v>6653</v>
      </c>
      <c r="J41" s="236">
        <v>7550</v>
      </c>
      <c r="K41" s="236">
        <v>7311</v>
      </c>
      <c r="L41" s="118">
        <v>7113</v>
      </c>
      <c r="M41" s="118">
        <v>6547</v>
      </c>
      <c r="N41" s="118">
        <v>6266</v>
      </c>
      <c r="O41" s="95">
        <v>6024</v>
      </c>
      <c r="P41" s="119">
        <v>4.681461442416315</v>
      </c>
      <c r="Q41" s="119">
        <v>3.5322553669024384</v>
      </c>
      <c r="R41" s="119">
        <v>3.5713878597891138</v>
      </c>
      <c r="S41" s="120">
        <v>3.5054845936745322</v>
      </c>
      <c r="T41" s="165"/>
    </row>
    <row r="42" spans="1:20" ht="11.25">
      <c r="A42" s="247" t="s">
        <v>267</v>
      </c>
      <c r="B42" s="72">
        <v>2459</v>
      </c>
      <c r="C42" s="118">
        <v>2584</v>
      </c>
      <c r="D42" s="118">
        <v>2359</v>
      </c>
      <c r="E42" s="118">
        <v>2439</v>
      </c>
      <c r="F42" s="118">
        <v>2534</v>
      </c>
      <c r="G42" s="118">
        <v>2730</v>
      </c>
      <c r="H42" s="118">
        <v>3011</v>
      </c>
      <c r="I42" s="118">
        <v>3290</v>
      </c>
      <c r="J42" s="236">
        <v>3719</v>
      </c>
      <c r="K42" s="236">
        <v>3455</v>
      </c>
      <c r="L42" s="118">
        <v>3341</v>
      </c>
      <c r="M42" s="118">
        <v>3283</v>
      </c>
      <c r="N42" s="118">
        <v>3158</v>
      </c>
      <c r="O42" s="95">
        <v>3001</v>
      </c>
      <c r="P42" s="119">
        <v>1.8275462274808252</v>
      </c>
      <c r="Q42" s="119">
        <v>1.7712531494639843</v>
      </c>
      <c r="R42" s="119">
        <v>1.799943003704759</v>
      </c>
      <c r="S42" s="120">
        <v>1.74634117955134</v>
      </c>
      <c r="T42" s="165"/>
    </row>
    <row r="43" spans="1:20" ht="11.25">
      <c r="A43" s="247" t="s">
        <v>228</v>
      </c>
      <c r="B43" s="72">
        <v>5708</v>
      </c>
      <c r="C43" s="118">
        <v>6245</v>
      </c>
      <c r="D43" s="118">
        <v>6894</v>
      </c>
      <c r="E43" s="118">
        <v>6975</v>
      </c>
      <c r="F43" s="118">
        <v>6963</v>
      </c>
      <c r="G43" s="118">
        <v>7154</v>
      </c>
      <c r="H43" s="118">
        <v>6659</v>
      </c>
      <c r="I43" s="118">
        <v>6499</v>
      </c>
      <c r="J43" s="236">
        <v>7691</v>
      </c>
      <c r="K43" s="236">
        <v>7664</v>
      </c>
      <c r="L43" s="118">
        <v>7839</v>
      </c>
      <c r="M43" s="118">
        <v>8588</v>
      </c>
      <c r="N43" s="118">
        <v>9127</v>
      </c>
      <c r="O43" s="95">
        <v>7879</v>
      </c>
      <c r="P43" s="119">
        <v>4.2422260538676495</v>
      </c>
      <c r="Q43" s="119">
        <v>4.633421275539658</v>
      </c>
      <c r="R43" s="119">
        <v>5.202051866628669</v>
      </c>
      <c r="S43" s="120">
        <v>4.584945735983008</v>
      </c>
      <c r="T43" s="165"/>
    </row>
    <row r="44" spans="1:20" ht="11.25">
      <c r="A44" s="248" t="s">
        <v>275</v>
      </c>
      <c r="B44" s="72">
        <v>3161</v>
      </c>
      <c r="C44" s="118">
        <v>3355</v>
      </c>
      <c r="D44" s="118">
        <v>3269</v>
      </c>
      <c r="E44" s="118">
        <v>3197</v>
      </c>
      <c r="F44" s="118">
        <v>3124</v>
      </c>
      <c r="G44" s="118">
        <v>2939</v>
      </c>
      <c r="H44" s="118">
        <v>3205</v>
      </c>
      <c r="I44" s="118">
        <v>3896</v>
      </c>
      <c r="J44" s="236">
        <v>4627</v>
      </c>
      <c r="K44" s="236">
        <v>3877</v>
      </c>
      <c r="L44" s="118">
        <v>3319</v>
      </c>
      <c r="M44" s="118">
        <v>4136</v>
      </c>
      <c r="N44" s="118">
        <v>4017</v>
      </c>
      <c r="O44" s="95">
        <v>4321</v>
      </c>
      <c r="P44" s="119">
        <v>2.3492776027112194</v>
      </c>
      <c r="Q44" s="119">
        <v>2.2314660451364725</v>
      </c>
      <c r="R44" s="119">
        <v>2.2895411798233116</v>
      </c>
      <c r="S44" s="120">
        <v>2.5144752538624924</v>
      </c>
      <c r="T44" s="165"/>
    </row>
    <row r="45" spans="1:20" ht="11.25">
      <c r="A45" s="248" t="s">
        <v>276</v>
      </c>
      <c r="B45" s="181">
        <v>58</v>
      </c>
      <c r="C45" s="236">
        <v>65</v>
      </c>
      <c r="D45" s="236">
        <v>58</v>
      </c>
      <c r="E45" s="236">
        <v>52</v>
      </c>
      <c r="F45" s="236">
        <v>40</v>
      </c>
      <c r="G45" s="236">
        <v>36</v>
      </c>
      <c r="H45" s="236">
        <v>35</v>
      </c>
      <c r="I45" s="236">
        <v>52</v>
      </c>
      <c r="J45" s="236">
        <v>59</v>
      </c>
      <c r="K45" s="236">
        <v>62</v>
      </c>
      <c r="L45" s="118">
        <v>34</v>
      </c>
      <c r="M45" s="118">
        <f>23+4+1</f>
        <v>28</v>
      </c>
      <c r="N45" s="118">
        <v>43</v>
      </c>
      <c r="O45" s="52">
        <v>27</v>
      </c>
      <c r="P45" s="119">
        <v>0.04310601105892146</v>
      </c>
      <c r="Q45" s="119">
        <v>0.015106636669202422</v>
      </c>
      <c r="R45" s="119">
        <v>0.024508406953548018</v>
      </c>
      <c r="S45" s="120">
        <v>0.015711833338182667</v>
      </c>
      <c r="T45" s="165"/>
    </row>
    <row r="46" spans="1:20" ht="11.25">
      <c r="A46" s="228"/>
      <c r="B46" s="72"/>
      <c r="C46" s="118"/>
      <c r="D46" s="118"/>
      <c r="E46" s="118"/>
      <c r="F46" s="118"/>
      <c r="G46" s="118"/>
      <c r="H46" s="118"/>
      <c r="I46" s="118"/>
      <c r="J46" s="236"/>
      <c r="K46" s="236"/>
      <c r="L46" s="118"/>
      <c r="M46" s="118"/>
      <c r="N46" s="118"/>
      <c r="O46" s="52"/>
      <c r="P46" s="119"/>
      <c r="Q46" s="119"/>
      <c r="R46" s="119"/>
      <c r="S46" s="120"/>
      <c r="T46" s="165"/>
    </row>
    <row r="47" spans="1:20" ht="11.25">
      <c r="A47" s="228" t="s">
        <v>277</v>
      </c>
      <c r="B47" s="244"/>
      <c r="C47" s="249"/>
      <c r="D47" s="249"/>
      <c r="E47" s="249"/>
      <c r="F47" s="249"/>
      <c r="G47" s="249"/>
      <c r="H47" s="249"/>
      <c r="I47" s="249"/>
      <c r="J47" s="250"/>
      <c r="K47" s="250"/>
      <c r="L47" s="118"/>
      <c r="M47" s="118"/>
      <c r="N47" s="118"/>
      <c r="O47" s="52"/>
      <c r="P47" s="119"/>
      <c r="Q47" s="119"/>
      <c r="R47" s="119"/>
      <c r="S47" s="120"/>
      <c r="T47" s="165"/>
    </row>
    <row r="48" spans="1:20" ht="11.25">
      <c r="A48" s="248" t="s">
        <v>278</v>
      </c>
      <c r="B48" s="72">
        <v>238</v>
      </c>
      <c r="C48" s="118">
        <v>340</v>
      </c>
      <c r="D48" s="118">
        <v>298</v>
      </c>
      <c r="E48" s="118">
        <v>194</v>
      </c>
      <c r="F48" s="118">
        <v>221</v>
      </c>
      <c r="G48" s="118">
        <v>222</v>
      </c>
      <c r="H48" s="118">
        <v>268</v>
      </c>
      <c r="I48" s="118">
        <v>276</v>
      </c>
      <c r="J48" s="236">
        <v>300</v>
      </c>
      <c r="K48" s="236">
        <v>321</v>
      </c>
      <c r="L48" s="118">
        <v>251</v>
      </c>
      <c r="M48" s="118">
        <v>249</v>
      </c>
      <c r="N48" s="118">
        <v>247</v>
      </c>
      <c r="O48" s="95">
        <v>200</v>
      </c>
      <c r="P48" s="119">
        <v>0.17688328675902254</v>
      </c>
      <c r="Q48" s="119">
        <v>0.13434116180826441</v>
      </c>
      <c r="R48" s="119">
        <v>0.14078084924479908</v>
      </c>
      <c r="S48" s="120">
        <v>0.11638395065320492</v>
      </c>
      <c r="T48" s="165"/>
    </row>
    <row r="49" spans="1:20" ht="11.25">
      <c r="A49" s="251" t="s">
        <v>279</v>
      </c>
      <c r="B49" s="181">
        <v>102</v>
      </c>
      <c r="C49" s="118">
        <v>207</v>
      </c>
      <c r="D49" s="118">
        <v>196</v>
      </c>
      <c r="E49" s="118">
        <v>247</v>
      </c>
      <c r="F49" s="118">
        <v>233</v>
      </c>
      <c r="G49" s="118">
        <v>221</v>
      </c>
      <c r="H49" s="118">
        <v>193</v>
      </c>
      <c r="I49" s="118">
        <v>210</v>
      </c>
      <c r="J49" s="236">
        <v>207</v>
      </c>
      <c r="K49" s="118">
        <v>256</v>
      </c>
      <c r="L49" s="118">
        <v>297</v>
      </c>
      <c r="M49" s="118">
        <v>251</v>
      </c>
      <c r="N49" s="118">
        <v>213</v>
      </c>
      <c r="O49" s="95">
        <v>141</v>
      </c>
      <c r="P49" s="119">
        <v>0.07580712289672394</v>
      </c>
      <c r="Q49" s="119">
        <v>0.13542020728463602</v>
      </c>
      <c r="R49" s="119">
        <v>0.12140210886292392</v>
      </c>
      <c r="S49" s="120">
        <v>0.08205068521050947</v>
      </c>
      <c r="T49" s="165"/>
    </row>
    <row r="50" spans="1:20" ht="11.25">
      <c r="A50" s="251" t="s">
        <v>280</v>
      </c>
      <c r="B50" s="181"/>
      <c r="C50" s="118"/>
      <c r="D50" s="118"/>
      <c r="E50" s="118"/>
      <c r="F50" s="118"/>
      <c r="G50" s="118"/>
      <c r="H50" s="236">
        <v>56</v>
      </c>
      <c r="I50" s="236">
        <v>132</v>
      </c>
      <c r="J50" s="236">
        <v>86</v>
      </c>
      <c r="K50" s="118">
        <v>147</v>
      </c>
      <c r="L50" s="118">
        <v>420</v>
      </c>
      <c r="M50" s="118">
        <v>448</v>
      </c>
      <c r="N50" s="118">
        <v>374</v>
      </c>
      <c r="O50" s="95">
        <v>381</v>
      </c>
      <c r="P50" s="119">
        <v>0</v>
      </c>
      <c r="Q50" s="119">
        <v>0.24170618670723876</v>
      </c>
      <c r="R50" s="119">
        <v>0.21316614420062696</v>
      </c>
      <c r="S50" s="120">
        <v>0.22171142599435537</v>
      </c>
      <c r="T50" s="165"/>
    </row>
    <row r="51" spans="1:20" ht="11.25">
      <c r="A51" s="248" t="s">
        <v>281</v>
      </c>
      <c r="B51" s="72">
        <v>73</v>
      </c>
      <c r="C51" s="118">
        <v>76</v>
      </c>
      <c r="D51" s="118">
        <v>101</v>
      </c>
      <c r="E51" s="118">
        <v>85</v>
      </c>
      <c r="F51" s="118">
        <v>85</v>
      </c>
      <c r="G51" s="118">
        <v>83</v>
      </c>
      <c r="H51" s="118">
        <v>77</v>
      </c>
      <c r="I51" s="118">
        <v>96</v>
      </c>
      <c r="J51" s="236">
        <v>111</v>
      </c>
      <c r="K51" s="236">
        <v>111</v>
      </c>
      <c r="L51" s="118">
        <v>102</v>
      </c>
      <c r="M51" s="118">
        <v>106</v>
      </c>
      <c r="N51" s="118">
        <v>118</v>
      </c>
      <c r="O51" s="95">
        <v>129</v>
      </c>
      <c r="P51" s="119">
        <v>0.05425411736726322</v>
      </c>
      <c r="Q51" s="119">
        <v>0.05718941024769489</v>
      </c>
      <c r="R51" s="119">
        <v>0.06725562838415504</v>
      </c>
      <c r="S51" s="120">
        <v>0.07506764817131718</v>
      </c>
      <c r="T51" s="165"/>
    </row>
    <row r="52" spans="1:20" ht="11.25">
      <c r="A52" s="248" t="s">
        <v>282</v>
      </c>
      <c r="B52" s="72">
        <v>2911</v>
      </c>
      <c r="C52" s="118">
        <v>5048</v>
      </c>
      <c r="D52" s="118">
        <v>6371</v>
      </c>
      <c r="E52" s="118">
        <v>8303</v>
      </c>
      <c r="F52" s="118">
        <v>10046</v>
      </c>
      <c r="G52" s="118">
        <v>10381</v>
      </c>
      <c r="H52" s="118">
        <v>12096</v>
      </c>
      <c r="I52" s="118">
        <v>13806</v>
      </c>
      <c r="J52" s="236">
        <v>16436</v>
      </c>
      <c r="K52" s="236">
        <v>17272</v>
      </c>
      <c r="L52" s="118">
        <v>16868</v>
      </c>
      <c r="M52" s="118">
        <v>16549</v>
      </c>
      <c r="N52" s="118">
        <v>16145</v>
      </c>
      <c r="O52" s="95">
        <v>16316</v>
      </c>
      <c r="P52" s="119">
        <v>2.1634758309055235</v>
      </c>
      <c r="Q52" s="119">
        <v>8.928561794236819</v>
      </c>
      <c r="R52" s="119">
        <v>9.202051866628668</v>
      </c>
      <c r="S52" s="120">
        <v>9.494602694288458</v>
      </c>
      <c r="T52" s="165"/>
    </row>
    <row r="53" spans="1:20" ht="11.25">
      <c r="A53" s="248" t="s">
        <v>104</v>
      </c>
      <c r="B53" s="72">
        <v>2955</v>
      </c>
      <c r="C53" s="118">
        <v>3034</v>
      </c>
      <c r="D53" s="118">
        <v>2920</v>
      </c>
      <c r="E53" s="118">
        <v>2948</v>
      </c>
      <c r="F53" s="118">
        <v>2777</v>
      </c>
      <c r="G53" s="118">
        <v>2893</v>
      </c>
      <c r="H53" s="118">
        <v>3142</v>
      </c>
      <c r="I53" s="118">
        <v>3661</v>
      </c>
      <c r="J53" s="236">
        <v>3874</v>
      </c>
      <c r="K53" s="236">
        <v>3316</v>
      </c>
      <c r="L53" s="118">
        <v>3047</v>
      </c>
      <c r="M53" s="118">
        <v>3067</v>
      </c>
      <c r="N53" s="118">
        <v>2876</v>
      </c>
      <c r="O53" s="95">
        <v>3032</v>
      </c>
      <c r="P53" s="119">
        <v>2.196176942743326</v>
      </c>
      <c r="Q53" s="119">
        <v>1.6547162380158513</v>
      </c>
      <c r="R53" s="119">
        <v>1.6392134511256768</v>
      </c>
      <c r="S53" s="120">
        <v>1.7643806919025868</v>
      </c>
      <c r="T53" s="165"/>
    </row>
    <row r="54" spans="1:20" ht="11.25">
      <c r="A54" s="248" t="s">
        <v>283</v>
      </c>
      <c r="B54" s="181">
        <v>47</v>
      </c>
      <c r="C54" s="236">
        <v>4</v>
      </c>
      <c r="D54" s="236">
        <v>4</v>
      </c>
      <c r="E54" s="236">
        <v>4</v>
      </c>
      <c r="F54" s="236">
        <v>8</v>
      </c>
      <c r="G54" s="236" t="s">
        <v>16</v>
      </c>
      <c r="H54" s="236">
        <v>5</v>
      </c>
      <c r="I54" s="236">
        <v>5</v>
      </c>
      <c r="J54" s="236">
        <v>23</v>
      </c>
      <c r="K54" s="236">
        <v>3</v>
      </c>
      <c r="L54" s="118">
        <v>1</v>
      </c>
      <c r="M54" s="118" t="s">
        <v>16</v>
      </c>
      <c r="N54" s="118">
        <v>2</v>
      </c>
      <c r="O54" s="52" t="s">
        <v>16</v>
      </c>
      <c r="P54" s="119">
        <v>0.03493073309947083</v>
      </c>
      <c r="Q54" s="119" t="s">
        <v>16</v>
      </c>
      <c r="R54" s="119">
        <v>0.0011399259048161868</v>
      </c>
      <c r="S54" s="120" t="s">
        <v>16</v>
      </c>
      <c r="T54" s="165"/>
    </row>
    <row r="55" spans="1:20" ht="11.25">
      <c r="A55" s="228"/>
      <c r="B55" s="72"/>
      <c r="C55" s="118"/>
      <c r="D55" s="118"/>
      <c r="E55" s="118"/>
      <c r="F55" s="118"/>
      <c r="G55" s="118"/>
      <c r="H55" s="118"/>
      <c r="I55" s="118"/>
      <c r="J55" s="236"/>
      <c r="K55" s="236"/>
      <c r="L55" s="118"/>
      <c r="M55" s="118"/>
      <c r="N55" s="118"/>
      <c r="O55" s="52"/>
      <c r="P55" s="119"/>
      <c r="Q55" s="119"/>
      <c r="R55" s="119"/>
      <c r="S55" s="120"/>
      <c r="T55" s="165"/>
    </row>
    <row r="56" spans="1:20" ht="11.25">
      <c r="A56" s="228" t="s">
        <v>251</v>
      </c>
      <c r="B56" s="72">
        <v>827</v>
      </c>
      <c r="C56" s="118">
        <v>757</v>
      </c>
      <c r="D56" s="118">
        <v>853</v>
      </c>
      <c r="E56" s="118">
        <v>1093</v>
      </c>
      <c r="F56" s="118">
        <v>905</v>
      </c>
      <c r="G56" s="118">
        <v>910</v>
      </c>
      <c r="H56" s="118">
        <v>844</v>
      </c>
      <c r="I56" s="118">
        <v>815</v>
      </c>
      <c r="J56" s="236">
        <v>744</v>
      </c>
      <c r="K56" s="236">
        <v>737</v>
      </c>
      <c r="L56" s="118">
        <v>654</v>
      </c>
      <c r="M56" s="118">
        <v>697</v>
      </c>
      <c r="N56" s="118">
        <v>811</v>
      </c>
      <c r="O56" s="52">
        <v>801</v>
      </c>
      <c r="P56" s="119">
        <v>0.6146322611332421</v>
      </c>
      <c r="Q56" s="119">
        <v>0.3760473485155032</v>
      </c>
      <c r="R56" s="119">
        <v>0.46223995440296384</v>
      </c>
      <c r="S56" s="120">
        <v>0.46611772236608573</v>
      </c>
      <c r="T56" s="165"/>
    </row>
    <row r="57" spans="1:20" ht="11.25">
      <c r="A57" s="94" t="s">
        <v>3</v>
      </c>
      <c r="B57" s="252">
        <v>134552</v>
      </c>
      <c r="C57" s="221">
        <v>140768</v>
      </c>
      <c r="D57" s="221">
        <v>145022</v>
      </c>
      <c r="E57" s="221">
        <v>146374</v>
      </c>
      <c r="F57" s="221">
        <v>155664</v>
      </c>
      <c r="G57" s="221">
        <v>155272</v>
      </c>
      <c r="H57" s="221">
        <f>SUM(H7:H56)</f>
        <v>157942</v>
      </c>
      <c r="I57" s="221">
        <v>166266</v>
      </c>
      <c r="J57" s="221">
        <v>190538</v>
      </c>
      <c r="K57" s="221">
        <f>SUM(K7:K56)</f>
        <v>189018</v>
      </c>
      <c r="L57" s="128">
        <f>SUM(L7:L56)</f>
        <v>185877</v>
      </c>
      <c r="M57" s="128">
        <f>SUM(M7:M56)</f>
        <v>185349</v>
      </c>
      <c r="N57" s="128">
        <f>SUM(N7:N56)</f>
        <v>175450</v>
      </c>
      <c r="O57" s="128">
        <f>SUM(O7:O56)</f>
        <v>171845</v>
      </c>
      <c r="P57" s="393">
        <v>100</v>
      </c>
      <c r="Q57" s="393">
        <v>100</v>
      </c>
      <c r="R57" s="393">
        <v>100</v>
      </c>
      <c r="S57" s="394">
        <v>100</v>
      </c>
      <c r="T57" s="165"/>
    </row>
    <row r="58" spans="1:20" ht="11.2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237"/>
      <c r="L58" s="165"/>
      <c r="M58" s="165"/>
      <c r="N58" s="165"/>
      <c r="O58" s="165"/>
      <c r="P58" s="165"/>
      <c r="Q58" s="165"/>
      <c r="R58" s="165"/>
      <c r="S58" s="165"/>
      <c r="T58" s="165"/>
    </row>
    <row r="59" spans="1:20" ht="11.25">
      <c r="A59" s="226" t="s">
        <v>81</v>
      </c>
      <c r="B59" s="253" t="s">
        <v>284</v>
      </c>
      <c r="C59" s="165"/>
      <c r="D59" s="165"/>
      <c r="E59" s="165"/>
      <c r="F59" s="165"/>
      <c r="G59" s="165"/>
      <c r="H59" s="165"/>
      <c r="I59" s="165"/>
      <c r="J59" s="165"/>
      <c r="K59" s="237"/>
      <c r="L59" s="165"/>
      <c r="M59" s="165"/>
      <c r="N59" s="165"/>
      <c r="O59" s="165"/>
      <c r="P59" s="165"/>
      <c r="Q59" s="165"/>
      <c r="R59" s="165"/>
      <c r="S59" s="165"/>
      <c r="T59" s="165"/>
    </row>
    <row r="60" spans="1:20" ht="11.25">
      <c r="A60" s="226" t="s">
        <v>70</v>
      </c>
      <c r="B60" s="253" t="s">
        <v>285</v>
      </c>
      <c r="C60" s="165"/>
      <c r="D60" s="165"/>
      <c r="E60" s="165"/>
      <c r="F60" s="165"/>
      <c r="G60" s="165"/>
      <c r="H60" s="165"/>
      <c r="I60" s="165"/>
      <c r="J60" s="165"/>
      <c r="K60" s="237"/>
      <c r="L60" s="165"/>
      <c r="M60" s="165"/>
      <c r="N60" s="165"/>
      <c r="O60" s="165"/>
      <c r="P60" s="165"/>
      <c r="Q60" s="165"/>
      <c r="R60" s="165"/>
      <c r="S60" s="165"/>
      <c r="T60" s="165"/>
    </row>
    <row r="61" spans="1:20" ht="11.25">
      <c r="A61" s="226" t="s">
        <v>65</v>
      </c>
      <c r="B61" s="253" t="s">
        <v>286</v>
      </c>
      <c r="C61" s="165"/>
      <c r="D61" s="165"/>
      <c r="E61" s="165"/>
      <c r="F61" s="165"/>
      <c r="G61" s="165"/>
      <c r="H61" s="165"/>
      <c r="I61" s="165"/>
      <c r="J61" s="165"/>
      <c r="K61" s="237"/>
      <c r="L61" s="165"/>
      <c r="M61" s="165"/>
      <c r="N61" s="165"/>
      <c r="O61" s="165"/>
      <c r="P61" s="165"/>
      <c r="Q61" s="165"/>
      <c r="R61" s="165"/>
      <c r="S61" s="165"/>
      <c r="T61" s="165"/>
    </row>
    <row r="62" spans="1:20" ht="11.25">
      <c r="A62" s="254" t="s">
        <v>66</v>
      </c>
      <c r="B62" s="253" t="s">
        <v>287</v>
      </c>
      <c r="C62" s="165"/>
      <c r="D62" s="165"/>
      <c r="E62" s="165"/>
      <c r="F62" s="165"/>
      <c r="G62" s="165"/>
      <c r="H62" s="165"/>
      <c r="I62" s="165"/>
      <c r="J62" s="165"/>
      <c r="K62" s="237"/>
      <c r="L62" s="165"/>
      <c r="M62" s="165"/>
      <c r="N62" s="165"/>
      <c r="O62" s="165"/>
      <c r="P62" s="165"/>
      <c r="Q62" s="165"/>
      <c r="R62" s="165"/>
      <c r="S62" s="165"/>
      <c r="T62" s="165"/>
    </row>
    <row r="63" spans="1:20" ht="11.25">
      <c r="A63" s="226" t="s">
        <v>288</v>
      </c>
      <c r="B63" s="255" t="s">
        <v>289</v>
      </c>
      <c r="C63" s="237"/>
      <c r="D63" s="237"/>
      <c r="E63" s="237"/>
      <c r="F63" s="237"/>
      <c r="G63" s="237"/>
      <c r="H63" s="237"/>
      <c r="I63" s="165"/>
      <c r="J63" s="165"/>
      <c r="K63" s="237"/>
      <c r="L63" s="165"/>
      <c r="M63" s="165"/>
      <c r="N63" s="165"/>
      <c r="O63" s="165"/>
      <c r="P63" s="165"/>
      <c r="Q63" s="165"/>
      <c r="R63" s="165"/>
      <c r="S63" s="165"/>
      <c r="T63" s="165"/>
    </row>
    <row r="64" spans="1:20" ht="11.25">
      <c r="A64" s="226"/>
      <c r="B64" s="255" t="s">
        <v>290</v>
      </c>
      <c r="C64" s="237"/>
      <c r="D64" s="237"/>
      <c r="E64" s="237"/>
      <c r="F64" s="237"/>
      <c r="G64" s="237"/>
      <c r="H64" s="237"/>
      <c r="I64" s="165"/>
      <c r="J64" s="165"/>
      <c r="K64" s="237"/>
      <c r="L64" s="165"/>
      <c r="M64" s="165"/>
      <c r="N64" s="165"/>
      <c r="O64" s="165"/>
      <c r="P64" s="165"/>
      <c r="Q64" s="165"/>
      <c r="R64" s="165"/>
      <c r="S64" s="165"/>
      <c r="T64" s="165"/>
    </row>
    <row r="65" spans="1:20" ht="11.25">
      <c r="A65" s="226" t="s">
        <v>291</v>
      </c>
      <c r="B65" s="253" t="s">
        <v>292</v>
      </c>
      <c r="C65" s="165"/>
      <c r="D65" s="165"/>
      <c r="E65" s="165"/>
      <c r="F65" s="165"/>
      <c r="G65" s="165"/>
      <c r="H65" s="165"/>
      <c r="I65" s="165"/>
      <c r="J65" s="165"/>
      <c r="K65" s="237"/>
      <c r="L65" s="165"/>
      <c r="M65" s="165"/>
      <c r="N65" s="165"/>
      <c r="O65" s="165"/>
      <c r="P65" s="165"/>
      <c r="Q65" s="165"/>
      <c r="R65" s="165"/>
      <c r="S65" s="165"/>
      <c r="T65" s="165"/>
    </row>
    <row r="66" spans="1:20" ht="11.25">
      <c r="A66" s="226" t="s">
        <v>2</v>
      </c>
      <c r="B66" s="165"/>
      <c r="C66" s="165"/>
      <c r="D66" s="165"/>
      <c r="E66" s="165"/>
      <c r="F66" s="165"/>
      <c r="G66" s="165"/>
      <c r="H66" s="165"/>
      <c r="I66" s="165"/>
      <c r="J66" s="165"/>
      <c r="K66" s="237"/>
      <c r="L66" s="165"/>
      <c r="M66" s="165"/>
      <c r="N66" s="165"/>
      <c r="O66" s="165"/>
      <c r="P66" s="165"/>
      <c r="Q66" s="165"/>
      <c r="R66" s="165"/>
      <c r="S66" s="165"/>
      <c r="T66" s="165"/>
    </row>
    <row r="69" ht="11.25">
      <c r="C69" s="63"/>
    </row>
    <row r="70" ht="11.25">
      <c r="K70" s="13"/>
    </row>
    <row r="71" ht="11.25">
      <c r="K71" s="13"/>
    </row>
    <row r="72" ht="11.25">
      <c r="K72" s="13"/>
    </row>
    <row r="73" spans="3:11" ht="11.25">
      <c r="C73" s="63"/>
      <c r="K73" s="13"/>
    </row>
    <row r="74" ht="11.25">
      <c r="K74" s="13"/>
    </row>
    <row r="75" ht="11.25">
      <c r="K75" s="13"/>
    </row>
    <row r="76" ht="11.25">
      <c r="K76" s="13"/>
    </row>
    <row r="77" ht="11.25">
      <c r="K77" s="13"/>
    </row>
    <row r="78" ht="11.25">
      <c r="K78" s="13"/>
    </row>
    <row r="79" spans="3:11" ht="11.25">
      <c r="C79" s="63"/>
      <c r="K79" s="13"/>
    </row>
    <row r="80" spans="2:11" ht="11.25">
      <c r="B80" s="63"/>
      <c r="C80" s="63"/>
      <c r="K80" s="13"/>
    </row>
    <row r="81" spans="10:11" ht="11.25">
      <c r="J81" s="60"/>
      <c r="K81" s="13"/>
    </row>
    <row r="82" spans="10:11" ht="11.25">
      <c r="J82" s="60"/>
      <c r="K82" s="13"/>
    </row>
    <row r="83" spans="10:11" ht="11.25">
      <c r="J83" s="60"/>
      <c r="K83" s="13"/>
    </row>
    <row r="84" spans="10:11" ht="11.25">
      <c r="J84" s="60"/>
      <c r="K84" s="13"/>
    </row>
    <row r="85" spans="10:11" ht="11.25">
      <c r="J85" s="60"/>
      <c r="K85" s="13"/>
    </row>
    <row r="86" spans="10:11" ht="11.25">
      <c r="J86" s="60"/>
      <c r="K86" s="13"/>
    </row>
    <row r="87" spans="10:11" ht="11.25">
      <c r="J87" s="60"/>
      <c r="K87" s="13"/>
    </row>
    <row r="88" spans="10:11" ht="11.25">
      <c r="J88" s="60"/>
      <c r="K88" s="13"/>
    </row>
    <row r="89" spans="10:11" ht="11.25">
      <c r="J89" s="60"/>
      <c r="K89" s="13"/>
    </row>
    <row r="90" spans="10:11" ht="11.25">
      <c r="J90" s="60"/>
      <c r="K90" s="13"/>
    </row>
    <row r="91" spans="10:11" ht="11.25">
      <c r="J91" s="60"/>
      <c r="K91" s="13"/>
    </row>
    <row r="92" spans="10:11" ht="11.25">
      <c r="J92" s="60"/>
      <c r="K92" s="13"/>
    </row>
    <row r="93" spans="10:11" ht="11.25">
      <c r="J93" s="60"/>
      <c r="K93" s="13"/>
    </row>
    <row r="94" spans="10:11" ht="11.25">
      <c r="J94" s="60"/>
      <c r="K94" s="13"/>
    </row>
    <row r="95" spans="10:11" ht="11.25">
      <c r="J95" s="60"/>
      <c r="K95" s="13"/>
    </row>
    <row r="96" spans="10:11" ht="11.25">
      <c r="J96" s="60"/>
      <c r="K96" s="13"/>
    </row>
    <row r="97" spans="10:11" ht="11.25">
      <c r="J97" s="60"/>
      <c r="K97" s="13"/>
    </row>
    <row r="98" spans="10:11" ht="11.25">
      <c r="J98" s="60"/>
      <c r="K98" s="13"/>
    </row>
    <row r="99" spans="10:11" ht="11.25">
      <c r="J99" s="60"/>
      <c r="K99" s="13"/>
    </row>
    <row r="100" spans="10:11" ht="11.25">
      <c r="J100" s="60"/>
      <c r="K100" s="13"/>
    </row>
    <row r="101" spans="10:11" ht="11.25">
      <c r="J101" s="60"/>
      <c r="K101" s="13"/>
    </row>
    <row r="102" spans="10:11" ht="11.25">
      <c r="J102" s="60"/>
      <c r="K102" s="13"/>
    </row>
    <row r="103" spans="10:11" ht="11.25">
      <c r="J103" s="60"/>
      <c r="K103" s="13"/>
    </row>
    <row r="104" spans="10:11" ht="11.25">
      <c r="J104" s="60"/>
      <c r="K104" s="13"/>
    </row>
    <row r="105" spans="10:11" ht="11.25">
      <c r="J105" s="60"/>
      <c r="K105" s="13"/>
    </row>
    <row r="106" spans="10:11" ht="11.25">
      <c r="J106" s="60"/>
      <c r="K106" s="13"/>
    </row>
    <row r="107" spans="10:11" ht="11.25">
      <c r="J107" s="60"/>
      <c r="K107" s="13"/>
    </row>
    <row r="108" spans="10:11" ht="11.25">
      <c r="J108" s="60"/>
      <c r="K108" s="13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Jangbahadoer Sing</dc:creator>
  <cp:keywords/>
  <dc:description/>
  <cp:lastModifiedBy>A.Th.J. Eggen</cp:lastModifiedBy>
  <cp:lastPrinted>2009-08-13T06:47:29Z</cp:lastPrinted>
  <dcterms:created xsi:type="dcterms:W3CDTF">2008-12-22T12:43:28Z</dcterms:created>
  <dcterms:modified xsi:type="dcterms:W3CDTF">2009-11-02T11:23:18Z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-456561674</vt:i4>
  </property>
  <property fmtid="{D5CDD505-2E9C-101B-9397-08002B2CF9AE}" pid="3" name="_EmailSubject">
    <vt:lpwstr>Gecorrigeerde tabellen C&amp;R 2008 (hst 3, 5, 6, 7 en 8)</vt:lpwstr>
  </property>
  <property fmtid="{D5CDD505-2E9C-101B-9397-08002B2CF9AE}" pid="4" name="_AuthorEmail">
    <vt:lpwstr>h.eggen@cbs.nl</vt:lpwstr>
  </property>
  <property fmtid="{D5CDD505-2E9C-101B-9397-08002B2CF9AE}" pid="5" name="_AuthorEmailDisplayName">
    <vt:lpwstr>Eggen, drs A.T.J.</vt:lpwstr>
  </property>
  <property fmtid="{D5CDD505-2E9C-101B-9397-08002B2CF9AE}" pid="6" name="_PreviousAdHocReviewCycleID">
    <vt:i4>1371729402</vt:i4>
  </property>
</Properties>
</file>