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Kredo\Werk\01_Input\Algemeen\Modellen\Aanlevering_2025\Waterschappen\"/>
    </mc:Choice>
  </mc:AlternateContent>
  <bookViews>
    <workbookView xWindow="12705" yWindow="-15" windowWidth="4065" windowHeight="8310" tabRatio="897"/>
  </bookViews>
  <sheets>
    <sheet name="1.Aanschrijfbrief" sheetId="32" r:id="rId1"/>
    <sheet name="2.Adressering" sheetId="31" r:id="rId2"/>
    <sheet name="3.Toelichting" sheetId="30" r:id="rId3"/>
    <sheet name="4.Informatie" sheetId="33" r:id="rId4"/>
    <sheet name="5.Kosten- en opbrengstensoort" sheetId="23" r:id="rId5"/>
    <sheet name="6.Mut Materieel en Immaterieel" sheetId="24" r:id="rId6"/>
    <sheet name="7.Mut Fin activa en passiva" sheetId="25" r:id="rId7"/>
    <sheet name="8.Reserves en voorzieningen" sheetId="26" r:id="rId8"/>
    <sheet name="9.Voorraden" sheetId="16" r:id="rId9"/>
    <sheet name="10.Balansstanden" sheetId="28" r:id="rId10"/>
    <sheet name="11.Kernindicatoren" sheetId="29" r:id="rId11"/>
    <sheet name="12.Eindoordeel" sheetId="35" r:id="rId12"/>
    <sheet name="13.Extra controles" sheetId="37" r:id="rId13"/>
  </sheets>
  <definedNames>
    <definedName name="_xlnm.Print_Area" localSheetId="9">'10.Balansstanden'!$A$1:$G$130</definedName>
    <definedName name="_xlnm.Print_Area" localSheetId="10">'11.Kernindicatoren'!$A$1:$G$101</definedName>
    <definedName name="_xlnm.Print_Area" localSheetId="11">'12.Eindoordeel'!$A$1:$I$125</definedName>
    <definedName name="_xlnm.Print_Area" localSheetId="3">'4.Informatie'!$A$1:$I$38</definedName>
    <definedName name="_xlnm.Print_Area" localSheetId="4">'5.Kosten- en opbrengstensoort'!$A$1:$E$102</definedName>
    <definedName name="_xlnm.Print_Area" localSheetId="5">'6.Mut Materieel en Immaterieel'!$A$1:$AA$53</definedName>
    <definedName name="_xlnm.Print_Area" localSheetId="6">'7.Mut Fin activa en passiva'!$A$1:$K$83</definedName>
    <definedName name="_xlnm.Print_Area" localSheetId="7">'8.Reserves en voorzieningen'!$A$1:$J$35</definedName>
    <definedName name="_xlnm.Print_Area" localSheetId="8">'9.Voorraden'!$A$1:$G$8</definedName>
    <definedName name="_xlnm.Print_Titles" localSheetId="9">'10.Balansstanden'!$1:$3</definedName>
    <definedName name="_xlnm.Print_Titles" localSheetId="4">'5.Kosten- en opbrengstensoort'!$1:$6</definedName>
    <definedName name="AS2DocOpenMode" hidden="1">"AS2DocumentEdit"</definedName>
  </definedNames>
  <calcPr calcId="162913"/>
</workbook>
</file>

<file path=xl/calcChain.xml><?xml version="1.0" encoding="utf-8"?>
<calcChain xmlns="http://schemas.openxmlformats.org/spreadsheetml/2006/main">
  <c r="H5" i="33" l="1"/>
  <c r="C115" i="35" l="1"/>
  <c r="B85" i="37"/>
  <c r="B81" i="37"/>
  <c r="F32" i="37"/>
  <c r="F41" i="37"/>
  <c r="F42" i="37"/>
  <c r="F43" i="37"/>
  <c r="F44" i="37"/>
  <c r="F45" i="37"/>
  <c r="F46" i="37"/>
  <c r="F47" i="37"/>
  <c r="F49" i="37"/>
  <c r="F50" i="37"/>
  <c r="F51" i="37"/>
  <c r="F52" i="37"/>
  <c r="F53" i="37"/>
  <c r="F54" i="37"/>
  <c r="F57" i="37"/>
  <c r="F58" i="37"/>
  <c r="F59" i="37"/>
  <c r="F60" i="37"/>
  <c r="F61" i="37"/>
  <c r="F62" i="37"/>
  <c r="F63" i="37"/>
  <c r="F65" i="37"/>
  <c r="F66" i="37"/>
  <c r="F67" i="37"/>
  <c r="F68" i="37"/>
  <c r="F69" i="37"/>
  <c r="F70" i="37"/>
  <c r="B86" i="37"/>
  <c r="B87" i="37" s="1"/>
  <c r="C87" i="37"/>
  <c r="C85" i="37"/>
  <c r="B80" i="37"/>
  <c r="C80" i="37" s="1"/>
  <c r="G70" i="37"/>
  <c r="H70" i="37"/>
  <c r="E70" i="37"/>
  <c r="C70" i="37"/>
  <c r="D70" i="37" s="1"/>
  <c r="B70" i="37"/>
  <c r="G69" i="37"/>
  <c r="H69" i="37"/>
  <c r="E69" i="37"/>
  <c r="C69" i="37"/>
  <c r="B69" i="37"/>
  <c r="G68" i="37"/>
  <c r="H68" i="37"/>
  <c r="E68" i="37"/>
  <c r="C68" i="37"/>
  <c r="D68" i="37" s="1"/>
  <c r="D36" i="37" s="1"/>
  <c r="B68" i="37"/>
  <c r="B36" i="37" s="1"/>
  <c r="G67" i="37"/>
  <c r="E67" i="37"/>
  <c r="C67" i="37"/>
  <c r="D67" i="37"/>
  <c r="B67" i="37"/>
  <c r="G66" i="37"/>
  <c r="E66" i="37"/>
  <c r="H66" i="37" s="1"/>
  <c r="C66" i="37"/>
  <c r="D66" i="37"/>
  <c r="B66" i="37"/>
  <c r="G65" i="37"/>
  <c r="E65" i="37"/>
  <c r="C65" i="37"/>
  <c r="D65" i="37"/>
  <c r="B65" i="37"/>
  <c r="G63" i="37"/>
  <c r="E63" i="37"/>
  <c r="H63" i="37" s="1"/>
  <c r="C63" i="37"/>
  <c r="D63" i="37"/>
  <c r="B63" i="37"/>
  <c r="G62" i="37"/>
  <c r="H62" i="37" s="1"/>
  <c r="E62" i="37"/>
  <c r="C62" i="37"/>
  <c r="C30" i="37" s="1"/>
  <c r="J30" i="37" s="1"/>
  <c r="B62" i="37"/>
  <c r="G61" i="37"/>
  <c r="G29" i="37" s="1"/>
  <c r="E61" i="37"/>
  <c r="C61" i="37"/>
  <c r="C56" i="37" s="1"/>
  <c r="B61" i="37"/>
  <c r="G60" i="37"/>
  <c r="E60" i="37"/>
  <c r="C60" i="37"/>
  <c r="B60" i="37"/>
  <c r="G59" i="37"/>
  <c r="H59" i="37"/>
  <c r="E59" i="37"/>
  <c r="C59" i="37"/>
  <c r="B59" i="37"/>
  <c r="G58" i="37"/>
  <c r="E58" i="37"/>
  <c r="C58" i="37"/>
  <c r="B58" i="37"/>
  <c r="G57" i="37"/>
  <c r="E57" i="37"/>
  <c r="C57" i="37"/>
  <c r="B57" i="37"/>
  <c r="B56" i="37" s="1"/>
  <c r="G54" i="37"/>
  <c r="E54" i="37"/>
  <c r="E38" i="37" s="1"/>
  <c r="C54" i="37"/>
  <c r="C38" i="37"/>
  <c r="J38" i="37" s="1"/>
  <c r="B54" i="37"/>
  <c r="B38" i="37" s="1"/>
  <c r="G53" i="37"/>
  <c r="E53" i="37"/>
  <c r="C53" i="37"/>
  <c r="B53" i="37"/>
  <c r="G52" i="37"/>
  <c r="G36" i="37" s="1"/>
  <c r="E52" i="37"/>
  <c r="C52" i="37"/>
  <c r="B52" i="37"/>
  <c r="G51" i="37"/>
  <c r="E51" i="37"/>
  <c r="C51" i="37"/>
  <c r="B51" i="37"/>
  <c r="B35" i="37" s="1"/>
  <c r="G50" i="37"/>
  <c r="E50" i="37"/>
  <c r="C50" i="37"/>
  <c r="C34" i="37"/>
  <c r="B50" i="37"/>
  <c r="G49" i="37"/>
  <c r="E49" i="37"/>
  <c r="C49" i="37"/>
  <c r="B49" i="37"/>
  <c r="G47" i="37"/>
  <c r="E47" i="37"/>
  <c r="C47" i="37"/>
  <c r="B47" i="37"/>
  <c r="G46" i="37"/>
  <c r="E46" i="37"/>
  <c r="C46" i="37"/>
  <c r="B46" i="37"/>
  <c r="G45" i="37"/>
  <c r="E45" i="37"/>
  <c r="C45" i="37"/>
  <c r="B45" i="37"/>
  <c r="G44" i="37"/>
  <c r="E44" i="37"/>
  <c r="C44" i="37"/>
  <c r="B44" i="37"/>
  <c r="G43" i="37"/>
  <c r="H43" i="37" s="1"/>
  <c r="H27" i="37" s="1"/>
  <c r="E43" i="37"/>
  <c r="E27" i="37"/>
  <c r="C43" i="37"/>
  <c r="B43" i="37"/>
  <c r="G42" i="37"/>
  <c r="E42" i="37"/>
  <c r="C42" i="37"/>
  <c r="B42" i="37"/>
  <c r="G41" i="37"/>
  <c r="E41" i="37"/>
  <c r="C41" i="37"/>
  <c r="B41" i="37"/>
  <c r="G22" i="37"/>
  <c r="E22" i="37"/>
  <c r="H22" i="37" s="1"/>
  <c r="C22" i="37"/>
  <c r="B22" i="37"/>
  <c r="G21" i="37"/>
  <c r="E21" i="37"/>
  <c r="H21" i="37"/>
  <c r="C21" i="37"/>
  <c r="B21" i="37"/>
  <c r="D21" i="37" s="1"/>
  <c r="I21" i="37" s="1"/>
  <c r="G20" i="37"/>
  <c r="E20" i="37"/>
  <c r="H20" i="37" s="1"/>
  <c r="C20" i="37"/>
  <c r="B20" i="37"/>
  <c r="G19" i="37"/>
  <c r="E19" i="37"/>
  <c r="H19" i="37"/>
  <c r="C19" i="37"/>
  <c r="B19" i="37"/>
  <c r="D19" i="37" s="1"/>
  <c r="I19" i="37" s="1"/>
  <c r="G18" i="37"/>
  <c r="E18" i="37"/>
  <c r="H18" i="37" s="1"/>
  <c r="C18" i="37"/>
  <c r="B18" i="37"/>
  <c r="J18" i="37"/>
  <c r="G17" i="37"/>
  <c r="E17" i="37"/>
  <c r="H17" i="37" s="1"/>
  <c r="C17" i="37"/>
  <c r="B17" i="37"/>
  <c r="D17" i="37"/>
  <c r="G16" i="37"/>
  <c r="E16" i="37"/>
  <c r="H16" i="37"/>
  <c r="C16" i="37"/>
  <c r="B16" i="37"/>
  <c r="G15" i="37"/>
  <c r="E15" i="37"/>
  <c r="H15" i="37" s="1"/>
  <c r="C15" i="37"/>
  <c r="B15" i="37"/>
  <c r="G14" i="37"/>
  <c r="E14" i="37"/>
  <c r="C14" i="37"/>
  <c r="B14" i="37"/>
  <c r="H67" i="37"/>
  <c r="H58" i="37"/>
  <c r="D52" i="37"/>
  <c r="E37" i="37"/>
  <c r="E36" i="37"/>
  <c r="E35" i="37"/>
  <c r="B34" i="37"/>
  <c r="E33" i="37"/>
  <c r="B33" i="37"/>
  <c r="H32" i="37"/>
  <c r="G32" i="37"/>
  <c r="E32" i="37"/>
  <c r="D32" i="37"/>
  <c r="I32" i="37"/>
  <c r="C32" i="37"/>
  <c r="B32" i="37"/>
  <c r="D18" i="37"/>
  <c r="I18" i="37" s="1"/>
  <c r="A22" i="35"/>
  <c r="C58" i="29"/>
  <c r="C45" i="29"/>
  <c r="C44" i="29"/>
  <c r="C41" i="29"/>
  <c r="C40" i="29"/>
  <c r="C34" i="29"/>
  <c r="C26" i="29"/>
  <c r="C25" i="29"/>
  <c r="C21" i="29"/>
  <c r="C10" i="29"/>
  <c r="C7" i="29"/>
  <c r="C5" i="29"/>
  <c r="B44" i="35"/>
  <c r="C44" i="35"/>
  <c r="E44" i="35"/>
  <c r="F44" i="35"/>
  <c r="G44" i="35"/>
  <c r="B45" i="35"/>
  <c r="C45" i="35"/>
  <c r="D45" i="35"/>
  <c r="E45" i="35"/>
  <c r="F45" i="35"/>
  <c r="G45" i="35" s="1"/>
  <c r="I45" i="35"/>
  <c r="B46" i="35"/>
  <c r="C46" i="35"/>
  <c r="E46" i="35"/>
  <c r="F46" i="35"/>
  <c r="G46" i="35"/>
  <c r="B88" i="35"/>
  <c r="I88" i="35" s="1"/>
  <c r="C88" i="35"/>
  <c r="D88" i="35"/>
  <c r="E88" i="35"/>
  <c r="F88" i="35"/>
  <c r="G88" i="35" s="1"/>
  <c r="B89" i="35"/>
  <c r="C89" i="35"/>
  <c r="E89" i="35"/>
  <c r="F89" i="35"/>
  <c r="G89" i="35"/>
  <c r="B90" i="35"/>
  <c r="C90" i="35"/>
  <c r="D90" i="35"/>
  <c r="E90" i="35"/>
  <c r="F90" i="35"/>
  <c r="G90" i="35" s="1"/>
  <c r="I90" i="35"/>
  <c r="B91" i="35"/>
  <c r="C91" i="35"/>
  <c r="E91" i="35"/>
  <c r="F91" i="35"/>
  <c r="G91" i="35"/>
  <c r="B92" i="35"/>
  <c r="I92" i="35" s="1"/>
  <c r="C92" i="35"/>
  <c r="D92" i="35"/>
  <c r="H92" i="35" s="1"/>
  <c r="E92" i="35"/>
  <c r="F92" i="35"/>
  <c r="G92" i="35" s="1"/>
  <c r="B93" i="35"/>
  <c r="C93" i="35"/>
  <c r="E93" i="35"/>
  <c r="F93" i="35"/>
  <c r="G93" i="35"/>
  <c r="B58" i="35"/>
  <c r="C58" i="35"/>
  <c r="D58" i="35"/>
  <c r="E58" i="35"/>
  <c r="F58" i="35"/>
  <c r="G58" i="35" s="1"/>
  <c r="I58" i="35"/>
  <c r="B59" i="35"/>
  <c r="C59" i="35"/>
  <c r="E59" i="35"/>
  <c r="F59" i="35"/>
  <c r="G59" i="35"/>
  <c r="B60" i="35"/>
  <c r="I60" i="35" s="1"/>
  <c r="C60" i="35"/>
  <c r="D60" i="35"/>
  <c r="E60" i="35"/>
  <c r="F60" i="35"/>
  <c r="G60" i="35" s="1"/>
  <c r="B61" i="35"/>
  <c r="C61" i="35"/>
  <c r="E61" i="35"/>
  <c r="F61" i="35"/>
  <c r="G61" i="35"/>
  <c r="B62" i="35"/>
  <c r="C62" i="35"/>
  <c r="D62" i="35"/>
  <c r="E62" i="35"/>
  <c r="F62" i="35"/>
  <c r="G62" i="35" s="1"/>
  <c r="I62" i="35"/>
  <c r="B101" i="35"/>
  <c r="C101" i="35"/>
  <c r="E101" i="35"/>
  <c r="F101" i="35"/>
  <c r="G101" i="35"/>
  <c r="B102" i="35"/>
  <c r="I102" i="35" s="1"/>
  <c r="C102" i="35"/>
  <c r="D102" i="35"/>
  <c r="H102" i="35" s="1"/>
  <c r="E102" i="35"/>
  <c r="F102" i="35"/>
  <c r="G102" i="35" s="1"/>
  <c r="B103" i="35"/>
  <c r="C103" i="35"/>
  <c r="E103" i="35"/>
  <c r="F103" i="35"/>
  <c r="G103" i="35"/>
  <c r="B104" i="35"/>
  <c r="C104" i="35"/>
  <c r="D104" i="35"/>
  <c r="E104" i="35"/>
  <c r="F104" i="35"/>
  <c r="G104" i="35" s="1"/>
  <c r="I104" i="35"/>
  <c r="B77" i="35"/>
  <c r="C77" i="35"/>
  <c r="E77" i="35"/>
  <c r="F77" i="35"/>
  <c r="G77" i="35"/>
  <c r="B69" i="35"/>
  <c r="I69" i="35" s="1"/>
  <c r="C69" i="35"/>
  <c r="E69" i="35"/>
  <c r="F69" i="35"/>
  <c r="G69" i="35" s="1"/>
  <c r="B65" i="35"/>
  <c r="C65" i="35"/>
  <c r="D65" i="35" s="1"/>
  <c r="H65" i="35" s="1"/>
  <c r="E65" i="35"/>
  <c r="F65" i="35"/>
  <c r="G65" i="35" s="1"/>
  <c r="B66" i="35"/>
  <c r="I66" i="35" s="1"/>
  <c r="C66" i="35"/>
  <c r="E66" i="35"/>
  <c r="F66" i="35"/>
  <c r="G66" i="35" s="1"/>
  <c r="B67" i="35"/>
  <c r="C67" i="35"/>
  <c r="D67" i="35" s="1"/>
  <c r="H67" i="35" s="1"/>
  <c r="E67" i="35"/>
  <c r="F67" i="35"/>
  <c r="G67" i="35" s="1"/>
  <c r="B68" i="35"/>
  <c r="I68" i="35" s="1"/>
  <c r="C68" i="35"/>
  <c r="E68" i="35"/>
  <c r="F68" i="35"/>
  <c r="G68" i="35" s="1"/>
  <c r="B49" i="35"/>
  <c r="C49" i="35"/>
  <c r="D49" i="35" s="1"/>
  <c r="E49" i="35"/>
  <c r="F49" i="35"/>
  <c r="G49" i="35"/>
  <c r="B50" i="35"/>
  <c r="I50" i="35"/>
  <c r="C50" i="35"/>
  <c r="D50" i="35"/>
  <c r="H50" i="35" s="1"/>
  <c r="E50" i="35"/>
  <c r="F50" i="35"/>
  <c r="G50" i="35"/>
  <c r="B51" i="35"/>
  <c r="I51" i="35"/>
  <c r="C51" i="35"/>
  <c r="D51" i="35"/>
  <c r="E51" i="35"/>
  <c r="F51" i="35"/>
  <c r="G51" i="35"/>
  <c r="B52" i="35"/>
  <c r="I52" i="35"/>
  <c r="C52" i="35"/>
  <c r="D52" i="35"/>
  <c r="H52" i="35" s="1"/>
  <c r="E52" i="35"/>
  <c r="F52" i="35"/>
  <c r="G52" i="35"/>
  <c r="E87" i="29"/>
  <c r="E89" i="29"/>
  <c r="C87" i="29"/>
  <c r="C120" i="35"/>
  <c r="C17" i="29"/>
  <c r="C18" i="29"/>
  <c r="C16" i="29" s="1"/>
  <c r="B120" i="35"/>
  <c r="D120" i="35" s="1"/>
  <c r="B115" i="35"/>
  <c r="D115" i="35" s="1"/>
  <c r="B116" i="35"/>
  <c r="C116" i="35"/>
  <c r="D116" i="35" s="1"/>
  <c r="B118" i="35"/>
  <c r="C118" i="35"/>
  <c r="D118" i="35"/>
  <c r="B123" i="35"/>
  <c r="C35" i="29"/>
  <c r="C48" i="29" s="1"/>
  <c r="C36" i="29"/>
  <c r="C39" i="29"/>
  <c r="C43" i="29"/>
  <c r="C6" i="29"/>
  <c r="C8" i="29" s="1"/>
  <c r="C11" i="29"/>
  <c r="C12" i="29"/>
  <c r="C13" i="29"/>
  <c r="C22" i="29"/>
  <c r="C24" i="29"/>
  <c r="C57" i="29"/>
  <c r="C62" i="29"/>
  <c r="C63" i="29"/>
  <c r="C38" i="35"/>
  <c r="B38" i="35"/>
  <c r="I38" i="35" s="1"/>
  <c r="E38" i="35"/>
  <c r="F38" i="35"/>
  <c r="G38" i="35"/>
  <c r="C39" i="35"/>
  <c r="I39" i="35"/>
  <c r="B39" i="35"/>
  <c r="D39" i="35"/>
  <c r="H39" i="35" s="1"/>
  <c r="E39" i="35"/>
  <c r="F39" i="35"/>
  <c r="G39" i="35"/>
  <c r="C40" i="35"/>
  <c r="B40" i="35"/>
  <c r="E40" i="35"/>
  <c r="F40" i="35"/>
  <c r="G40" i="35"/>
  <c r="C41" i="35"/>
  <c r="I41" i="35"/>
  <c r="B41" i="35"/>
  <c r="D41" i="35"/>
  <c r="H41" i="35" s="1"/>
  <c r="E41" i="35"/>
  <c r="F41" i="35"/>
  <c r="G41" i="35" s="1"/>
  <c r="C42" i="35"/>
  <c r="B42" i="35"/>
  <c r="D42" i="35" s="1"/>
  <c r="E42" i="35"/>
  <c r="F42" i="35"/>
  <c r="G42" i="35" s="1"/>
  <c r="H42" i="35" s="1"/>
  <c r="C43" i="35"/>
  <c r="B43" i="35"/>
  <c r="I43" i="35" s="1"/>
  <c r="E43" i="35"/>
  <c r="F43" i="35"/>
  <c r="G43" i="35" s="1"/>
  <c r="C48" i="35"/>
  <c r="I48" i="35" s="1"/>
  <c r="B48" i="35"/>
  <c r="D48" i="35"/>
  <c r="E48" i="35"/>
  <c r="F48" i="35"/>
  <c r="G48" i="35" s="1"/>
  <c r="C53" i="35"/>
  <c r="B53" i="35"/>
  <c r="I53" i="35" s="1"/>
  <c r="E53" i="35"/>
  <c r="F53" i="35"/>
  <c r="G53" i="35"/>
  <c r="C54" i="35"/>
  <c r="B54" i="35"/>
  <c r="D54" i="35"/>
  <c r="H54" i="35" s="1"/>
  <c r="E54" i="35"/>
  <c r="F54" i="35"/>
  <c r="G54" i="35"/>
  <c r="C55" i="35"/>
  <c r="I55" i="35"/>
  <c r="B55" i="35"/>
  <c r="D55" i="35"/>
  <c r="E55" i="35"/>
  <c r="F55" i="35"/>
  <c r="G55" i="35"/>
  <c r="C63" i="35"/>
  <c r="B63" i="35"/>
  <c r="E63" i="35"/>
  <c r="F63" i="35"/>
  <c r="G63" i="35"/>
  <c r="C74" i="35"/>
  <c r="I74" i="35"/>
  <c r="B74" i="35"/>
  <c r="D74" i="35"/>
  <c r="E74" i="35"/>
  <c r="F74" i="35"/>
  <c r="G74" i="35" s="1"/>
  <c r="H74" i="35"/>
  <c r="C75" i="35"/>
  <c r="B75" i="35"/>
  <c r="D75" i="35" s="1"/>
  <c r="H75" i="35" s="1"/>
  <c r="E75" i="35"/>
  <c r="F75" i="35"/>
  <c r="G75" i="35" s="1"/>
  <c r="C78" i="35"/>
  <c r="D78" i="35" s="1"/>
  <c r="B78" i="35"/>
  <c r="E78" i="35"/>
  <c r="F78" i="35"/>
  <c r="G78" i="35" s="1"/>
  <c r="H78" i="35" s="1"/>
  <c r="C79" i="35"/>
  <c r="I79" i="35" s="1"/>
  <c r="B79" i="35"/>
  <c r="D79" i="35"/>
  <c r="E79" i="35"/>
  <c r="F79" i="35"/>
  <c r="G79" i="35" s="1"/>
  <c r="C80" i="35"/>
  <c r="D80" i="35" s="1"/>
  <c r="B80" i="35"/>
  <c r="E80" i="35"/>
  <c r="F80" i="35"/>
  <c r="G80" i="35"/>
  <c r="C81" i="35"/>
  <c r="B81" i="35"/>
  <c r="D81" i="35"/>
  <c r="E81" i="35"/>
  <c r="F81" i="35"/>
  <c r="G81" i="35"/>
  <c r="C82" i="35"/>
  <c r="I82" i="35"/>
  <c r="B82" i="35"/>
  <c r="D82" i="35"/>
  <c r="H82" i="35" s="1"/>
  <c r="E82" i="35"/>
  <c r="F82" i="35"/>
  <c r="G82" i="35"/>
  <c r="C83" i="35"/>
  <c r="B83" i="35"/>
  <c r="D83" i="35" s="1"/>
  <c r="E83" i="35"/>
  <c r="F83" i="35"/>
  <c r="G83" i="35"/>
  <c r="H83" i="35" s="1"/>
  <c r="C84" i="35"/>
  <c r="I84" i="35"/>
  <c r="B84" i="35"/>
  <c r="D84" i="35"/>
  <c r="H84" i="35" s="1"/>
  <c r="E84" i="35"/>
  <c r="F84" i="35"/>
  <c r="G84" i="35" s="1"/>
  <c r="C85" i="35"/>
  <c r="B85" i="35"/>
  <c r="D85" i="35" s="1"/>
  <c r="E85" i="35"/>
  <c r="F85" i="35"/>
  <c r="G85" i="35" s="1"/>
  <c r="H85" i="35" s="1"/>
  <c r="C86" i="35"/>
  <c r="B86" i="35"/>
  <c r="I86" i="35" s="1"/>
  <c r="E86" i="35"/>
  <c r="F86" i="35"/>
  <c r="G86" i="35" s="1"/>
  <c r="C94" i="35"/>
  <c r="I94" i="35" s="1"/>
  <c r="B94" i="35"/>
  <c r="D94" i="35"/>
  <c r="E94" i="35"/>
  <c r="F94" i="35"/>
  <c r="G94" i="35" s="1"/>
  <c r="C95" i="35"/>
  <c r="B95" i="35"/>
  <c r="I95" i="35" s="1"/>
  <c r="E95" i="35"/>
  <c r="F95" i="35"/>
  <c r="G95" i="35"/>
  <c r="C96" i="35"/>
  <c r="B96" i="35"/>
  <c r="D96" i="35"/>
  <c r="H96" i="35" s="1"/>
  <c r="E96" i="35"/>
  <c r="F96" i="35"/>
  <c r="G96" i="35"/>
  <c r="C97" i="35"/>
  <c r="I97" i="35"/>
  <c r="B97" i="35"/>
  <c r="D97" i="35"/>
  <c r="E97" i="35"/>
  <c r="F97" i="35"/>
  <c r="G97" i="35"/>
  <c r="C99" i="35"/>
  <c r="B99" i="35"/>
  <c r="D99" i="35" s="1"/>
  <c r="H99" i="35" s="1"/>
  <c r="E99" i="35"/>
  <c r="F99" i="35"/>
  <c r="G99" i="35"/>
  <c r="C105" i="35"/>
  <c r="I105" i="35"/>
  <c r="B105" i="35"/>
  <c r="D105" i="35"/>
  <c r="E105" i="35"/>
  <c r="F105" i="35"/>
  <c r="G105" i="35" s="1"/>
  <c r="H105" i="35"/>
  <c r="I42" i="35"/>
  <c r="I54" i="35"/>
  <c r="I81" i="35"/>
  <c r="I83" i="35"/>
  <c r="I85" i="35"/>
  <c r="I96" i="35"/>
  <c r="G5" i="28"/>
  <c r="E5" i="23"/>
  <c r="B3" i="33"/>
  <c r="E97" i="29"/>
  <c r="E100" i="29"/>
  <c r="E99" i="29"/>
  <c r="E95" i="29"/>
  <c r="E93" i="29"/>
  <c r="E90" i="29"/>
  <c r="E85" i="29"/>
  <c r="E80" i="29"/>
  <c r="E83" i="29" s="1"/>
  <c r="E82" i="29"/>
  <c r="C97" i="29"/>
  <c r="C100" i="29"/>
  <c r="C99" i="29"/>
  <c r="C95" i="29"/>
  <c r="C93" i="29"/>
  <c r="C90" i="29"/>
  <c r="C89" i="29"/>
  <c r="C85" i="29"/>
  <c r="C80" i="29"/>
  <c r="C83" i="29"/>
  <c r="F48" i="29"/>
  <c r="F43" i="29"/>
  <c r="F45" i="29"/>
  <c r="F44" i="29"/>
  <c r="F39" i="29"/>
  <c r="F41" i="29" s="1"/>
  <c r="F40" i="29"/>
  <c r="F37" i="29"/>
  <c r="F36" i="29"/>
  <c r="F35" i="29"/>
  <c r="F34" i="29"/>
  <c r="F33" i="29"/>
  <c r="F29" i="29"/>
  <c r="F24" i="29"/>
  <c r="F26" i="29"/>
  <c r="F25" i="29"/>
  <c r="F22" i="29"/>
  <c r="F21" i="29"/>
  <c r="F16" i="29"/>
  <c r="F18" i="29" s="1"/>
  <c r="F14" i="29"/>
  <c r="F13" i="29"/>
  <c r="F12" i="29"/>
  <c r="F11" i="29"/>
  <c r="F10" i="29"/>
  <c r="F8" i="29"/>
  <c r="F7" i="29"/>
  <c r="F6" i="29"/>
  <c r="F5" i="29"/>
  <c r="J32" i="37"/>
  <c r="J34" i="37"/>
  <c r="J14" i="37"/>
  <c r="J15" i="37"/>
  <c r="J19" i="37"/>
  <c r="F56" i="37"/>
  <c r="F38" i="37"/>
  <c r="F37" i="37"/>
  <c r="F36" i="37"/>
  <c r="F35" i="37"/>
  <c r="F34" i="37"/>
  <c r="F33" i="37"/>
  <c r="F30" i="37"/>
  <c r="F29" i="37"/>
  <c r="F28" i="37"/>
  <c r="F27" i="37"/>
  <c r="F26" i="37"/>
  <c r="F25" i="37"/>
  <c r="F40" i="37"/>
  <c r="F24" i="37" s="1"/>
  <c r="F31" i="37"/>
  <c r="E13" i="37"/>
  <c r="D15" i="37"/>
  <c r="I15" i="37" s="1"/>
  <c r="B13" i="37"/>
  <c r="D16" i="37"/>
  <c r="I16" i="37"/>
  <c r="J16" i="37"/>
  <c r="D20" i="37"/>
  <c r="I20" i="37" s="1"/>
  <c r="J20" i="37"/>
  <c r="D22" i="37"/>
  <c r="J22" i="37"/>
  <c r="D41" i="37"/>
  <c r="B40" i="37"/>
  <c r="B24" i="37"/>
  <c r="E25" i="37"/>
  <c r="H41" i="37"/>
  <c r="B26" i="37"/>
  <c r="D42" i="37"/>
  <c r="E26" i="37"/>
  <c r="B27" i="37"/>
  <c r="D43" i="37"/>
  <c r="D44" i="37"/>
  <c r="B28" i="37"/>
  <c r="H44" i="37"/>
  <c r="E28" i="37"/>
  <c r="D45" i="37"/>
  <c r="B29" i="37"/>
  <c r="E29" i="37"/>
  <c r="H45" i="37"/>
  <c r="H29" i="37" s="1"/>
  <c r="D46" i="37"/>
  <c r="B30" i="37"/>
  <c r="J21" i="37"/>
  <c r="J17" i="37"/>
  <c r="C82" i="29"/>
  <c r="H94" i="35"/>
  <c r="H79" i="35"/>
  <c r="H48" i="35"/>
  <c r="D38" i="35"/>
  <c r="H38" i="35" s="1"/>
  <c r="E40" i="37"/>
  <c r="D47" i="37"/>
  <c r="D31" i="37"/>
  <c r="B31" i="37"/>
  <c r="H47" i="37"/>
  <c r="H31" i="37" s="1"/>
  <c r="I31" i="37" s="1"/>
  <c r="G31" i="37"/>
  <c r="H49" i="37"/>
  <c r="G33" i="37"/>
  <c r="H50" i="37"/>
  <c r="D51" i="37"/>
  <c r="D35" i="37" s="1"/>
  <c r="C35" i="37"/>
  <c r="J35" i="37" s="1"/>
  <c r="H52" i="37"/>
  <c r="H36" i="37" s="1"/>
  <c r="I36" i="37" s="1"/>
  <c r="G38" i="37"/>
  <c r="D57" i="37"/>
  <c r="D25" i="37" s="1"/>
  <c r="C25" i="37"/>
  <c r="D58" i="37"/>
  <c r="D26" i="37" s="1"/>
  <c r="C26" i="37"/>
  <c r="J26" i="37"/>
  <c r="D59" i="37"/>
  <c r="C27" i="37"/>
  <c r="J27" i="37" s="1"/>
  <c r="D60" i="37"/>
  <c r="C28" i="37"/>
  <c r="D61" i="37"/>
  <c r="D29" i="37" s="1"/>
  <c r="I29" i="37" s="1"/>
  <c r="H61" i="37"/>
  <c r="D62" i="37"/>
  <c r="H104" i="35"/>
  <c r="H62" i="35"/>
  <c r="H60" i="35"/>
  <c r="H58" i="35"/>
  <c r="H90" i="35"/>
  <c r="H88" i="35"/>
  <c r="H45" i="35"/>
  <c r="G25" i="37"/>
  <c r="G27" i="37"/>
  <c r="C31" i="37"/>
  <c r="G35" i="37"/>
  <c r="C37" i="37"/>
  <c r="C40" i="37"/>
  <c r="D50" i="37"/>
  <c r="D34" i="37" s="1"/>
  <c r="D54" i="37"/>
  <c r="D38" i="37" s="1"/>
  <c r="G56" i="37"/>
  <c r="H60" i="37"/>
  <c r="H28" i="37" s="1"/>
  <c r="D14" i="37"/>
  <c r="C13" i="37"/>
  <c r="D40" i="37"/>
  <c r="D27" i="37"/>
  <c r="D13" i="37"/>
  <c r="J31" i="37"/>
  <c r="J28" i="37"/>
  <c r="D30" i="37"/>
  <c r="D28" i="37"/>
  <c r="J13" i="37"/>
  <c r="I28" i="37" l="1"/>
  <c r="D24" i="37"/>
  <c r="C24" i="37"/>
  <c r="D56" i="37"/>
  <c r="H80" i="35"/>
  <c r="D63" i="35"/>
  <c r="H63" i="35" s="1"/>
  <c r="I63" i="35"/>
  <c r="C67" i="29"/>
  <c r="C29" i="29"/>
  <c r="C52" i="29" s="1"/>
  <c r="D101" i="35"/>
  <c r="H101" i="35" s="1"/>
  <c r="I101" i="35"/>
  <c r="D91" i="35"/>
  <c r="H91" i="35" s="1"/>
  <c r="I91" i="35"/>
  <c r="H57" i="37"/>
  <c r="H25" i="37" s="1"/>
  <c r="I25" i="37" s="1"/>
  <c r="E56" i="37"/>
  <c r="H56" i="37" s="1"/>
  <c r="C29" i="37"/>
  <c r="J29" i="37" s="1"/>
  <c r="H34" i="37"/>
  <c r="I34" i="37" s="1"/>
  <c r="F17" i="29"/>
  <c r="B25" i="37"/>
  <c r="J25" i="37" s="1"/>
  <c r="B82" i="37"/>
  <c r="C82" i="37" s="1"/>
  <c r="I99" i="35"/>
  <c r="I75" i="35"/>
  <c r="H97" i="35"/>
  <c r="D95" i="35"/>
  <c r="H95" i="35" s="1"/>
  <c r="D86" i="35"/>
  <c r="H86" i="35" s="1"/>
  <c r="H81" i="35"/>
  <c r="I80" i="35"/>
  <c r="I78" i="35"/>
  <c r="H55" i="35"/>
  <c r="D53" i="35"/>
  <c r="H53" i="35" s="1"/>
  <c r="D43" i="35"/>
  <c r="H43" i="35" s="1"/>
  <c r="D40" i="35"/>
  <c r="H40" i="35" s="1"/>
  <c r="H106" i="35" s="1"/>
  <c r="B107" i="35" s="1"/>
  <c r="B109" i="35" s="1"/>
  <c r="I40" i="35"/>
  <c r="I106" i="35" s="1"/>
  <c r="B108" i="35" s="1"/>
  <c r="D121" i="35"/>
  <c r="B122" i="35" s="1"/>
  <c r="B124" i="35" s="1"/>
  <c r="H51" i="35"/>
  <c r="H49" i="35"/>
  <c r="D77" i="35"/>
  <c r="H77" i="35" s="1"/>
  <c r="I77" i="35"/>
  <c r="D59" i="35"/>
  <c r="H59" i="35" s="1"/>
  <c r="I59" i="35"/>
  <c r="D46" i="35"/>
  <c r="H46" i="35" s="1"/>
  <c r="I46" i="35"/>
  <c r="E34" i="37"/>
  <c r="H46" i="37"/>
  <c r="H30" i="37" s="1"/>
  <c r="I30" i="37" s="1"/>
  <c r="E30" i="37"/>
  <c r="E31" i="37"/>
  <c r="C36" i="37"/>
  <c r="J36" i="37" s="1"/>
  <c r="B37" i="37"/>
  <c r="J37" i="37" s="1"/>
  <c r="D53" i="37"/>
  <c r="I49" i="35"/>
  <c r="D68" i="35"/>
  <c r="H68" i="35" s="1"/>
  <c r="I67" i="35"/>
  <c r="D66" i="35"/>
  <c r="H66" i="35" s="1"/>
  <c r="I65" i="35"/>
  <c r="D69" i="35"/>
  <c r="H69" i="35" s="1"/>
  <c r="D103" i="35"/>
  <c r="H103" i="35" s="1"/>
  <c r="I103" i="35"/>
  <c r="D61" i="35"/>
  <c r="H61" i="35" s="1"/>
  <c r="I61" i="35"/>
  <c r="D93" i="35"/>
  <c r="H93" i="35" s="1"/>
  <c r="I93" i="35"/>
  <c r="D89" i="35"/>
  <c r="H89" i="35" s="1"/>
  <c r="I89" i="35"/>
  <c r="D44" i="35"/>
  <c r="H44" i="35" s="1"/>
  <c r="I44" i="35"/>
  <c r="I17" i="37"/>
  <c r="I22" i="37"/>
  <c r="I27" i="37"/>
  <c r="G28" i="37"/>
  <c r="D49" i="37"/>
  <c r="D33" i="37" s="1"/>
  <c r="C33" i="37"/>
  <c r="J33" i="37" s="1"/>
  <c r="H51" i="37"/>
  <c r="H35" i="37" s="1"/>
  <c r="I35" i="37" s="1"/>
  <c r="H65" i="37"/>
  <c r="H33" i="37" s="1"/>
  <c r="I33" i="37" s="1"/>
  <c r="D69" i="37"/>
  <c r="G40" i="37"/>
  <c r="G26" i="37"/>
  <c r="G30" i="37"/>
  <c r="G34" i="37"/>
  <c r="H53" i="37"/>
  <c r="H37" i="37" s="1"/>
  <c r="H54" i="37"/>
  <c r="H38" i="37" s="1"/>
  <c r="I38" i="37" s="1"/>
  <c r="G13" i="37"/>
  <c r="H42" i="37"/>
  <c r="H26" i="37" s="1"/>
  <c r="I26" i="37" s="1"/>
  <c r="H14" i="37"/>
  <c r="H40" i="37"/>
  <c r="H24" i="37" s="1"/>
  <c r="I24" i="37" s="1"/>
  <c r="G24" i="37"/>
  <c r="G37" i="37"/>
  <c r="B125" i="35"/>
  <c r="C14" i="35" s="1"/>
  <c r="B14" i="35"/>
  <c r="B13" i="35" l="1"/>
  <c r="B110" i="35"/>
  <c r="C13" i="35" s="1"/>
  <c r="B27" i="35"/>
  <c r="C72" i="29"/>
  <c r="C74" i="29" s="1"/>
  <c r="D37" i="37"/>
  <c r="I37" i="37" s="1"/>
  <c r="J24" i="37"/>
  <c r="J71" i="37" s="1"/>
  <c r="B73" i="37" s="1"/>
  <c r="B28" i="35"/>
  <c r="C73" i="29"/>
  <c r="E24" i="37"/>
  <c r="I14" i="37"/>
  <c r="I13" i="37" s="1"/>
  <c r="I71" i="37" s="1"/>
  <c r="B72" i="37" s="1"/>
  <c r="B74" i="37" s="1"/>
  <c r="B75" i="37" s="1"/>
  <c r="H13" i="37"/>
  <c r="B29" i="35" l="1"/>
  <c r="B30" i="35" s="1"/>
  <c r="B12" i="35" l="1"/>
  <c r="C16" i="35" s="1"/>
  <c r="B31" i="35"/>
  <c r="C12" i="35" s="1"/>
</calcChain>
</file>

<file path=xl/comments1.xml><?xml version="1.0" encoding="utf-8"?>
<comments xmlns="http://schemas.openxmlformats.org/spreadsheetml/2006/main">
  <authors>
    <author>Tuinhof, B.M. (Bas)</author>
  </authors>
  <commentList>
    <comment ref="B76" authorId="0" shapeId="0">
      <text>
        <r>
          <rPr>
            <sz val="9"/>
            <color indexed="81"/>
            <rFont val="Tahoma"/>
            <family val="2"/>
          </rPr>
          <t>Oninbare waterschapsbelastingen worden gerekend tot de opbrengsten. Meestal zijn dit dus negatieve bedragen.</t>
        </r>
      </text>
    </comment>
    <comment ref="B85" authorId="0" shapeId="0">
      <text>
        <r>
          <rPr>
            <sz val="9"/>
            <color indexed="81"/>
            <rFont val="Tahoma"/>
            <family val="2"/>
          </rPr>
          <t>Kwijtscheldingen waterschapsbelastingen worden gerekend tot de opbrengsten. Meestal zijn dit dus negatieve bedragen.</t>
        </r>
      </text>
    </comment>
  </commentList>
</comments>
</file>

<file path=xl/sharedStrings.xml><?xml version="1.0" encoding="utf-8"?>
<sst xmlns="http://schemas.openxmlformats.org/spreadsheetml/2006/main" count="863" uniqueCount="494">
  <si>
    <t>Kostensoort</t>
  </si>
  <si>
    <t>Belastingen</t>
  </si>
  <si>
    <t>Vragenlijst</t>
  </si>
  <si>
    <t>Bestandsnaam</t>
  </si>
  <si>
    <t>:</t>
  </si>
  <si>
    <t>1 - 4</t>
  </si>
  <si>
    <t>=</t>
  </si>
  <si>
    <t>Let op de periode!</t>
  </si>
  <si>
    <t>Ruimte voor algemene toelichting</t>
  </si>
  <si>
    <t>Mutaties exploitatierekening op kosten- en opbrengstensoorten</t>
  </si>
  <si>
    <t>Omvang mutaties</t>
  </si>
  <si>
    <t>exploitatie-
rekening</t>
  </si>
  <si>
    <t>Bedragen x € 1000,-</t>
  </si>
  <si>
    <t>Rente en afschrijvingen</t>
  </si>
  <si>
    <t>Externe rentelasten</t>
  </si>
  <si>
    <t>Interne rentelasten</t>
  </si>
  <si>
    <t>Afschrijvingen van activa</t>
  </si>
  <si>
    <t>Afschrijvingen van boekverliezen</t>
  </si>
  <si>
    <t>Personeelslasten</t>
  </si>
  <si>
    <t>Salarissen huidig personeel en bestuurders</t>
  </si>
  <si>
    <t>Sociale premies</t>
  </si>
  <si>
    <t>Rechtstreekse uitkeringen huidig personeel en bestuur</t>
  </si>
  <si>
    <t>Overige personeelslasten</t>
  </si>
  <si>
    <t>Personeel van derden</t>
  </si>
  <si>
    <t>Uitkeringen voormalig personeel en bestuurders</t>
  </si>
  <si>
    <t>Goederen en diensten van derden</t>
  </si>
  <si>
    <t>Duurzame gebruiksgoederen</t>
  </si>
  <si>
    <t>Overige gebruiksgoederen en verbruiksgoederen</t>
  </si>
  <si>
    <t>Energie</t>
  </si>
  <si>
    <t>Huren en rechten</t>
  </si>
  <si>
    <t>Pachten en erfpachten</t>
  </si>
  <si>
    <t>Verzekeringen</t>
  </si>
  <si>
    <t>Onderhoud door derden</t>
  </si>
  <si>
    <t>Overige diensten door derden</t>
  </si>
  <si>
    <t>Bijdragen aan derden</t>
  </si>
  <si>
    <t>Bijdragen aan bedrijven</t>
  </si>
  <si>
    <t>Bijdragen aan overigen</t>
  </si>
  <si>
    <t>Opbrengstensoort</t>
  </si>
  <si>
    <t>Financiële baten</t>
  </si>
  <si>
    <t>Externe rentebaten</t>
  </si>
  <si>
    <t>Interne rentebaten</t>
  </si>
  <si>
    <t>Dividenden en bonusuitkeringen</t>
  </si>
  <si>
    <t>Personeelsbaten</t>
  </si>
  <si>
    <t>Baten in verband met salarissen en sociale lasten</t>
  </si>
  <si>
    <t>Uitlening van personeel</t>
  </si>
  <si>
    <t>Verkoop van grond</t>
  </si>
  <si>
    <t>Verkoop van duurzame goederen</t>
  </si>
  <si>
    <t>Verkoop van overige goederen</t>
  </si>
  <si>
    <t>Opbrengst uit grond en water</t>
  </si>
  <si>
    <t>Huuropbrengst uit overige eigendommen</t>
  </si>
  <si>
    <t>Diensten voor derden</t>
  </si>
  <si>
    <t>Bijdragen van derden</t>
  </si>
  <si>
    <t>Bijdragen van overigen</t>
  </si>
  <si>
    <t>Interne verrekeningen</t>
  </si>
  <si>
    <t>Geactiveerde lasten</t>
  </si>
  <si>
    <t>Mutaties balansposten: materiële en immateriële vaste activa</t>
  </si>
  <si>
    <t>Vermeerdering</t>
  </si>
  <si>
    <t>Vermindering</t>
  </si>
  <si>
    <t>Overname</t>
  </si>
  <si>
    <t>Nieuwbouw derden</t>
  </si>
  <si>
    <t>Verkoop</t>
  </si>
  <si>
    <t>Afschrijvingen</t>
  </si>
  <si>
    <t>Materiële  vaste activa</t>
  </si>
  <si>
    <t>Werken in exploitatie</t>
  </si>
  <si>
    <t>Waterkeringen</t>
  </si>
  <si>
    <t>Wegen</t>
  </si>
  <si>
    <t>Vaarwegen en havens</t>
  </si>
  <si>
    <t>Overige materiële vaste activa</t>
  </si>
  <si>
    <t>Onderhanden werken</t>
  </si>
  <si>
    <t>Overig</t>
  </si>
  <si>
    <t>Immateriële vaste activa</t>
  </si>
  <si>
    <t>Uitgaven onderzoek en ontwikkeling</t>
  </si>
  <si>
    <t>Overige immateriële vaste activa</t>
  </si>
  <si>
    <t>Mutaties balansposten: financiële activa en passiva</t>
  </si>
  <si>
    <t>Herwaardering</t>
  </si>
  <si>
    <t>Activa</t>
  </si>
  <si>
    <t>Financiële vaste activa</t>
  </si>
  <si>
    <t>Verstrekte vaste leningen aan overigen</t>
  </si>
  <si>
    <t>Overlopende activa</t>
  </si>
  <si>
    <t>Liquide middelen</t>
  </si>
  <si>
    <t>Passiva</t>
  </si>
  <si>
    <t>Gewone 
aflossingen</t>
  </si>
  <si>
    <t>Extra aflossingen</t>
  </si>
  <si>
    <t>Langlopende schulden</t>
  </si>
  <si>
    <t>Obligatieleningen van overigen</t>
  </si>
  <si>
    <t>Derivaten op langlopende schulden</t>
  </si>
  <si>
    <t>Langlopende financiële leaseverplichtingen</t>
  </si>
  <si>
    <t>Derivaten op kortlopende geldleningen</t>
  </si>
  <si>
    <t>Schulden aan leveranciers</t>
  </si>
  <si>
    <t>Mutaties balansposten: reserves en voorzieningen</t>
  </si>
  <si>
    <t>Interne vermeerderingen</t>
  </si>
  <si>
    <t>Externe</t>
  </si>
  <si>
    <t>Rente</t>
  </si>
  <si>
    <t>Overige</t>
  </si>
  <si>
    <t>Vermeerderingen</t>
  </si>
  <si>
    <t>Verminderingen</t>
  </si>
  <si>
    <t>Mutaties balansposten: voorraden</t>
  </si>
  <si>
    <t>Voorraden</t>
  </si>
  <si>
    <t>Balansstanden</t>
  </si>
  <si>
    <t>Overlopende passiva</t>
  </si>
  <si>
    <t>EMU-saldo (niet-financiële transacties):</t>
  </si>
  <si>
    <t>EMU-saldo (financiële transacties):</t>
  </si>
  <si>
    <t>wv.:</t>
  </si>
  <si>
    <t>Verschil</t>
  </si>
  <si>
    <t>opbrengst uit verkopen</t>
  </si>
  <si>
    <t>beloning van werknemers (werkelijke premies werkg)</t>
  </si>
  <si>
    <t>beloning van werknemers (toegerekende premies werkg)</t>
  </si>
  <si>
    <t>intermediair verbruik</t>
  </si>
  <si>
    <t>inkomen uit vermogen</t>
  </si>
  <si>
    <t>subsidies producenten</t>
  </si>
  <si>
    <t>sociale uitkeringen in geld</t>
  </si>
  <si>
    <t>toegerekende sociale premies</t>
  </si>
  <si>
    <t xml:space="preserve">overige inkomensoverdrachten: </t>
  </si>
  <si>
    <t>aan overheid</t>
  </si>
  <si>
    <t>aan niet overheid</t>
  </si>
  <si>
    <t xml:space="preserve">kapitaaloverdrachten </t>
  </si>
  <si>
    <t>Bestedingen</t>
  </si>
  <si>
    <t>Middelen</t>
  </si>
  <si>
    <t>Kernindicatoren</t>
  </si>
  <si>
    <t>beloning van werknemers (salarissen)</t>
  </si>
  <si>
    <t>belastingen op productie</t>
  </si>
  <si>
    <t>investeringen in vaste activa (netto)</t>
  </si>
  <si>
    <t>saldo aan- en verkopen grond</t>
  </si>
  <si>
    <t>Totaal Bestedingen</t>
  </si>
  <si>
    <t>belastingen</t>
  </si>
  <si>
    <t>van overheid</t>
  </si>
  <si>
    <t>van niet overheid</t>
  </si>
  <si>
    <t>Totaal Middelen</t>
  </si>
  <si>
    <t>Balansstandenoverzicht</t>
  </si>
  <si>
    <t>Balansmutatiesoverzicht</t>
  </si>
  <si>
    <t>Mutaties financiële activa</t>
  </si>
  <si>
    <t>Mutaties financiële passiva</t>
  </si>
  <si>
    <t>De door het CBS berekende EMU-saldi voor uw waterschap:</t>
  </si>
  <si>
    <t>in duizenden euro's</t>
  </si>
  <si>
    <t>1+2+3</t>
  </si>
  <si>
    <t>9+10</t>
  </si>
  <si>
    <t>13+14</t>
  </si>
  <si>
    <t>Σ (1 tm 14)</t>
  </si>
  <si>
    <t>19+20</t>
  </si>
  <si>
    <t>21+22</t>
  </si>
  <si>
    <t>Σ (15 tm 22)</t>
  </si>
  <si>
    <t>Het EMU-saldo uit de niet-financiële rekening:</t>
  </si>
  <si>
    <t>Totaal middelen minus bestedingen</t>
  </si>
  <si>
    <t>Lang</t>
  </si>
  <si>
    <t>Kort</t>
  </si>
  <si>
    <t>Het EMU-saldo uit de financiële rekening:</t>
  </si>
  <si>
    <t>Mutaties fin. activa minus fin. passiva</t>
  </si>
  <si>
    <t>verschil</t>
  </si>
  <si>
    <t>Primo</t>
  </si>
  <si>
    <t>Ultimo</t>
  </si>
  <si>
    <t>ACTIVA</t>
  </si>
  <si>
    <t>(Im)materiële vaste activa</t>
  </si>
  <si>
    <t>27+29</t>
  </si>
  <si>
    <t>28+30</t>
  </si>
  <si>
    <t>immaterieel</t>
  </si>
  <si>
    <t>materieel</t>
  </si>
  <si>
    <t>Financiële activa</t>
  </si>
  <si>
    <t>33+35</t>
  </si>
  <si>
    <t>34+36</t>
  </si>
  <si>
    <t>PASSIVA</t>
  </si>
  <si>
    <t>Reserves</t>
  </si>
  <si>
    <t>Voorzieningen</t>
  </si>
  <si>
    <t>Financiële passiva</t>
  </si>
  <si>
    <t>41+43</t>
  </si>
  <si>
    <t>42+44</t>
  </si>
  <si>
    <t>Waterschapsbelastingen opbrengsten</t>
  </si>
  <si>
    <t>Algemene reserves</t>
  </si>
  <si>
    <t>Baggeren en saneren waterlopen</t>
  </si>
  <si>
    <t>Overige onderhoudswerkzaamheden</t>
  </si>
  <si>
    <t>Sale &amp; leaseback-overeenkomsten</t>
  </si>
  <si>
    <t>Claims van ingezetenen en bedrijven</t>
  </si>
  <si>
    <t>Overige voorzieningen</t>
  </si>
  <si>
    <t>1.1</t>
  </si>
  <si>
    <t>1.2</t>
  </si>
  <si>
    <t>1.3</t>
  </si>
  <si>
    <t>1.4</t>
  </si>
  <si>
    <t>2.1</t>
  </si>
  <si>
    <t>2.2</t>
  </si>
  <si>
    <t>2.3</t>
  </si>
  <si>
    <t>2.4</t>
  </si>
  <si>
    <t>2.5</t>
  </si>
  <si>
    <t>2.6</t>
  </si>
  <si>
    <t>3.1</t>
  </si>
  <si>
    <t>3.2</t>
  </si>
  <si>
    <t>3.3</t>
  </si>
  <si>
    <t>3.4</t>
  </si>
  <si>
    <t>3.5</t>
  </si>
  <si>
    <t>3.6</t>
  </si>
  <si>
    <t>3.7</t>
  </si>
  <si>
    <t>3.8</t>
  </si>
  <si>
    <t>3.9</t>
  </si>
  <si>
    <t>3.10</t>
  </si>
  <si>
    <t>4.1</t>
  </si>
  <si>
    <t>4.3</t>
  </si>
  <si>
    <t>5.1</t>
  </si>
  <si>
    <t>5.2</t>
  </si>
  <si>
    <t>6.1</t>
  </si>
  <si>
    <t>6.2</t>
  </si>
  <si>
    <t>Sluiten geldleningen &amp; saldo agio/disagio</t>
  </si>
  <si>
    <t>Vervoermiddelen</t>
  </si>
  <si>
    <t>Machines, apparaten en werktuigen</t>
  </si>
  <si>
    <t>Bedrijfsgebouwen</t>
  </si>
  <si>
    <t>Woonruimten</t>
  </si>
  <si>
    <t>Grond-, weg- en waterbouwkundige werken</t>
  </si>
  <si>
    <t>Gronden en terreinen</t>
  </si>
  <si>
    <t>Bijdragen activa in eigendom van:</t>
  </si>
  <si>
    <t>Langlopende schulden met looptijd &gt; = 1 jaar</t>
  </si>
  <si>
    <t>Onderhandse leningen van:</t>
  </si>
  <si>
    <t xml:space="preserve">   binnenlandse pensioenfondsen en verzekeringsinstellingen</t>
  </si>
  <si>
    <t xml:space="preserve">   binnenlandse banken en overige instellingen</t>
  </si>
  <si>
    <t xml:space="preserve">   binnenlandse bedrijven</t>
  </si>
  <si>
    <t xml:space="preserve">   overige binnenlandse sectoren</t>
  </si>
  <si>
    <t>Waarborgsommen</t>
  </si>
  <si>
    <t>Door derden belegde gelden</t>
  </si>
  <si>
    <t>Negatieve bank- en girosaldi</t>
  </si>
  <si>
    <t>Overige kortlopende schulden</t>
  </si>
  <si>
    <t>Verplichtingen opgebouwd in begrotingsjaar die een volgend jaar tot betaling komen</t>
  </si>
  <si>
    <t>Overige vooruitbetalingen die ten bate van komende jaren komen</t>
  </si>
  <si>
    <t>Afsluiten geldleningen en saldo van agio en disagio</t>
  </si>
  <si>
    <t>Onderzoek en ontwikkeling</t>
  </si>
  <si>
    <t>Bijdragen aan activa in eigendom van bedrijven</t>
  </si>
  <si>
    <t>Bijdragen aan activa in eigendom van overigen</t>
  </si>
  <si>
    <t>Watergangen, waterkwantiteitskunstwerken en -gemalen</t>
  </si>
  <si>
    <t>Zuiveringstechnische werken, gesplitst naar:</t>
  </si>
  <si>
    <t>Kapitaalverstrekking aan bedrijven</t>
  </si>
  <si>
    <t>Kapitaalverstrekking aan overigen</t>
  </si>
  <si>
    <t>Verstrekte leningen aan ambtenaren</t>
  </si>
  <si>
    <t>Vorderingen op belastingdebiteuren</t>
  </si>
  <si>
    <t>Vorderingen op subsidies en bijdragen</t>
  </si>
  <si>
    <t>Overige nog te ontvangen bedragen en vooruitbetaalde bedragen</t>
  </si>
  <si>
    <t>Bestemmingsreserves voor tariefsegalisatie</t>
  </si>
  <si>
    <t>Overige bestemmingsreserves</t>
  </si>
  <si>
    <t>Arbeidsgerelateerde verplichtingen</t>
  </si>
  <si>
    <t>Verplichtingen opgebouwd in begrotingsjaar die in een volgend jaar tot betaling komen</t>
  </si>
  <si>
    <t>Onderhanden werken voor derden</t>
  </si>
  <si>
    <t>Grond- en hulpstoffen voor eigen gebruik</t>
  </si>
  <si>
    <t>Nog te bestemmen resultaat</t>
  </si>
  <si>
    <t>Zuiveringstechnische werken</t>
  </si>
  <si>
    <t>Overige kortlopende vorderingen</t>
  </si>
  <si>
    <t xml:space="preserve">    Waterkeringen</t>
  </si>
  <si>
    <t xml:space="preserve">   Watergangen, kunstwerken en gemalen</t>
  </si>
  <si>
    <t xml:space="preserve">   transportsystemen</t>
  </si>
  <si>
    <t xml:space="preserve">   zuiveringsinstallaties</t>
  </si>
  <si>
    <t xml:space="preserve">   slibverwerkingsinstallaties</t>
  </si>
  <si>
    <t xml:space="preserve">   bedrijven</t>
  </si>
  <si>
    <t xml:space="preserve">   overigen</t>
  </si>
  <si>
    <t>Onttrekkingen aan voorzieningen</t>
  </si>
  <si>
    <t>Kortlopende uitzettingen en vorderingen</t>
  </si>
  <si>
    <t>Kortlopende schulden</t>
  </si>
  <si>
    <t>Leasebetalingen operational lease</t>
  </si>
  <si>
    <t>Watersysteem- en wegenbeheer gebouwd</t>
  </si>
  <si>
    <t>Watersysteem- en wegenbeheer ingezetenen</t>
  </si>
  <si>
    <t>5.3</t>
  </si>
  <si>
    <t>Watersysteem- en wegenbeheer ongebouwd</t>
  </si>
  <si>
    <t>5.4</t>
  </si>
  <si>
    <t>Watersysteem- en wegenbeheer natuur</t>
  </si>
  <si>
    <t>5.5</t>
  </si>
  <si>
    <t>Verontreinigingsheffing</t>
  </si>
  <si>
    <t>5.6</t>
  </si>
  <si>
    <t>Zuiveringsbeheer bedrijven</t>
  </si>
  <si>
    <t>5.7</t>
  </si>
  <si>
    <t>Zuiveringsbeheer huishoudens</t>
  </si>
  <si>
    <t>Opbrengst watersysteem- en wegenbeheer gebouwd</t>
  </si>
  <si>
    <t>Opbrengst watersysteem- en wegenbeheer ingezetenen</t>
  </si>
  <si>
    <t>Opbrengst watersysteem- en wegenbeheer ongebouwd</t>
  </si>
  <si>
    <t>Opbrengst watersysteem- en wegenbeheer natuur</t>
  </si>
  <si>
    <t>Opbrengst verontreinigingsheffing</t>
  </si>
  <si>
    <t>Opbrengst zuiveringsbeheer bedrijven</t>
  </si>
  <si>
    <t>Opbrengst zuiveringsbeheer huishoudens</t>
  </si>
  <si>
    <t>Aanvullende informatie</t>
  </si>
  <si>
    <t>Uitsplitsing waterschapsbelastingen opbrengsten</t>
  </si>
  <si>
    <t>Totaal niet-taakgebonden kosten</t>
  </si>
  <si>
    <t>Totaal watersysteemheffing</t>
  </si>
  <si>
    <t>Totaal beheer wegen</t>
  </si>
  <si>
    <t>Kapitaalverstrekking aan</t>
  </si>
  <si>
    <t>Leningen aan</t>
  </si>
  <si>
    <t xml:space="preserve">   ambtenaren</t>
  </si>
  <si>
    <t>Verstrekte leningen aan bedrijven</t>
  </si>
  <si>
    <t>Toevoegingen aan voorzieningen</t>
  </si>
  <si>
    <t>Resultaatbestemming</t>
  </si>
  <si>
    <t>Oninbaar verklaarde waterschapsbelastingen</t>
  </si>
  <si>
    <t>Kwijtscheldingen waterschapsbelastingen</t>
  </si>
  <si>
    <t>Toevoegingen voorzieningen</t>
  </si>
  <si>
    <t>Toevoegingen aan algemene reserves</t>
  </si>
  <si>
    <t>Onttrekkingen aan algemene reserves</t>
  </si>
  <si>
    <t xml:space="preserve">       totale beloning van werknemers</t>
  </si>
  <si>
    <r>
      <t xml:space="preserve">Centraal Bureau voor de Statistiek  </t>
    </r>
    <r>
      <rPr>
        <b/>
        <sz val="13"/>
        <color indexed="48"/>
        <rFont val="Symbol"/>
        <family val="1"/>
        <charset val="2"/>
      </rPr>
      <t xml:space="preserve"> ·   </t>
    </r>
    <r>
      <rPr>
        <b/>
        <i/>
        <sz val="13"/>
        <color indexed="48"/>
        <rFont val="Helvetica"/>
        <family val="2"/>
      </rPr>
      <t>Statistics Netherlands</t>
    </r>
  </si>
  <si>
    <t>Onderwerp</t>
  </si>
  <si>
    <t>Kwartaal- en jaarinformatie ten behoeve van EMU-verplichting en administratieve analyse</t>
  </si>
  <si>
    <t>Geachte heer / mevrouw,</t>
  </si>
  <si>
    <t>De wetgeving rond de Economische en Monetaire Unie bepaalt dat Nederland op kwartaalbasis kwalitatief goede financiële gegevens over de overheden aan de Europese Unie moet verstrekken. De uitvoering hiervan ligt in Nederland bij het CBS.</t>
  </si>
  <si>
    <t>Bureau Kredo</t>
  </si>
  <si>
    <t>tel. (070) 337 47 08</t>
  </si>
  <si>
    <t xml:space="preserve">www.cbs.nl/kredo </t>
  </si>
  <si>
    <t xml:space="preserve">kredo@cbs.nl </t>
  </si>
  <si>
    <t>Deze regeling vervangt het convenant dat het CBS met de Unie van Waterschappen is overeengekomen.</t>
  </si>
  <si>
    <t>Toezending van de gegevens</t>
  </si>
  <si>
    <t>www.cbs.nl/kredo</t>
  </si>
  <si>
    <t>Naamgeving</t>
  </si>
  <si>
    <t>De naamgeving van het bestand met de gegevens dat u toestuurt, dient als volgt te zijn:</t>
  </si>
  <si>
    <r>
      <t>KRD</t>
    </r>
    <r>
      <rPr>
        <sz val="10"/>
        <rFont val="Arial"/>
        <family val="2"/>
      </rPr>
      <t xml:space="preserve"> staat voor Kredo --&gt; Kwaliteitsslag Rapportage EU Decentrale Overheden</t>
    </r>
  </si>
  <si>
    <r>
      <t>p</t>
    </r>
    <r>
      <rPr>
        <sz val="10"/>
        <rFont val="Arial"/>
        <family val="2"/>
      </rPr>
      <t xml:space="preserve">  = periode (1-4 = kwartalen; 5 = jaar)</t>
    </r>
  </si>
  <si>
    <t>Verzending (Uploaden)</t>
  </si>
  <si>
    <t>Voor meer informatie over de informatiestroom aan het CBS verwijs ik u naar de Regeling beleidsvoorbereiding en verantwoording waterschappen en de website van Bureau Kredo:</t>
  </si>
  <si>
    <r>
      <t>nnnn</t>
    </r>
    <r>
      <rPr>
        <sz val="10"/>
        <rFont val="Arial"/>
        <family val="2"/>
      </rPr>
      <t xml:space="preserve"> = waterschapnummer</t>
    </r>
  </si>
  <si>
    <t>Algemene toelichting bij de digitale vragenlijst kwartaal- en jaarinformatie</t>
  </si>
  <si>
    <r>
      <t xml:space="preserve">De gegevens dienen </t>
    </r>
    <r>
      <rPr>
        <b/>
        <i/>
        <sz val="10"/>
        <color indexed="10"/>
        <rFont val="Arial"/>
        <family val="2"/>
      </rPr>
      <t>cumulatief</t>
    </r>
    <r>
      <rPr>
        <b/>
        <sz val="10"/>
        <color indexed="10"/>
        <rFont val="Arial"/>
        <family val="2"/>
      </rPr>
      <t xml:space="preserve"> </t>
    </r>
    <r>
      <rPr>
        <sz val="10"/>
        <rFont val="Arial"/>
        <family val="2"/>
      </rPr>
      <t>ingevuld</t>
    </r>
    <r>
      <rPr>
        <sz val="10"/>
        <color indexed="10"/>
        <rFont val="Arial"/>
        <family val="2"/>
      </rPr>
      <t xml:space="preserve"> </t>
    </r>
    <r>
      <rPr>
        <sz val="10"/>
        <rFont val="Arial"/>
        <family val="2"/>
      </rPr>
      <t>te worden. De opgave die het CBS bijvoorbeeld over het tweede kwartaal ontvangt, betreft dus de gegevens van 1 januari tot en met 30 juni.</t>
    </r>
  </si>
  <si>
    <r>
      <t xml:space="preserve">Meer informatie kunt u vinden op </t>
    </r>
    <r>
      <rPr>
        <b/>
        <sz val="10"/>
        <color indexed="10"/>
        <rFont val="Arial"/>
        <family val="2"/>
      </rPr>
      <t>www.cbs.nl/kredo</t>
    </r>
    <r>
      <rPr>
        <sz val="10"/>
        <rFont val="Arial"/>
        <family val="2"/>
      </rPr>
      <t xml:space="preserve">. Hier wordt u op de hoogte gehouden van de laatste stand van zaken. </t>
    </r>
  </si>
  <si>
    <t>Informatie waterschap</t>
  </si>
  <si>
    <t>In geval van vragen en/of onduidelijkheden zal het CBS direct met de betreffende persoon contact opnemen. Opmerkingen of een toelichting kunt u eveneens in dit tabblad vermelden.</t>
  </si>
  <si>
    <t>Overige tabbladen</t>
  </si>
  <si>
    <t>In de Regeling beleidsvoorbereiding en verantwoording waterschappen zijn inhoudelijke wijzigingen vastgelegd. Deze wijzigingen zijn doorgevoerd in dit bestand. Voor een precies inzicht in deze wijzigingen verwijs ik u naar de regeling en de toelichting op de regeling.</t>
  </si>
  <si>
    <r>
      <t xml:space="preserve">Wij verzoeken u de bedragen op te geven als positieve getallen (zowel opbrengsten en vermeerderingen als kosten en verminderingen) en in duizendtallen, 
bijv. </t>
    </r>
    <r>
      <rPr>
        <b/>
        <sz val="10"/>
        <color indexed="10"/>
        <rFont val="Arial"/>
        <family val="2"/>
      </rPr>
      <t>€ 23.810,-</t>
    </r>
    <r>
      <rPr>
        <sz val="10"/>
        <rFont val="Arial"/>
        <family val="2"/>
      </rPr>
      <t xml:space="preserve"> invullen als </t>
    </r>
    <r>
      <rPr>
        <b/>
        <i/>
        <sz val="10"/>
        <color indexed="10"/>
        <rFont val="Arial"/>
        <family val="2"/>
      </rPr>
      <t>24.</t>
    </r>
  </si>
  <si>
    <t>kwartalen, 5 = jaar</t>
  </si>
  <si>
    <t>Met ingang van het begrotingsjaar 2009 is de levering van informatie aan het CBS vastgelegd in de Regeling beleidsvoorbereiding en verantwoording waterschappen d.d. 2 december 2008.</t>
  </si>
  <si>
    <t>Met ingang van 2004 zijn de waterschappen verplicht per kwartaal financiële gegevens aan het Centraal Bureau voor de Statistiek (CBS) te verstrekken. Deze verplichte gegevensverstrekking vloeit voort uit regelgeving rond de Economische en Monetaire Unie (EMU). Met ingang van het begrotingsjaar 2009 is de levering van informatie aan het CBS vastgelegd in de Regeling beleidsvoorbereiding en verantwoording waterschappen d.d. 2 december 2008. Deze regeling vervangt het convenant dat het CBS met de Unie van Waterschappen is overeengekomen.</t>
  </si>
  <si>
    <r>
      <t xml:space="preserve">Op kwartaalbasis is het </t>
    </r>
    <r>
      <rPr>
        <b/>
        <i/>
        <sz val="10"/>
        <rFont val="Arial"/>
        <family val="2"/>
      </rPr>
      <t>niet</t>
    </r>
    <r>
      <rPr>
        <sz val="10"/>
        <rFont val="Arial"/>
        <family val="2"/>
      </rPr>
      <t xml:space="preserve"> verplicht om opgave te doen van:</t>
    </r>
  </si>
  <si>
    <t>- De uitsplitsing van de opbrengst van de waterschapsbelasting in tabblad 5.Kosten- en opbrengstsoort (5.1 t/m 5.7).</t>
  </si>
  <si>
    <t>- De balansstanden van: de (im)materiële vaste activa, de voorraden, de reserves en de voorzieningen in tabblad 10.Balansstanden.</t>
  </si>
  <si>
    <t>Het Excel-formulier is geschikt voor zowel de kwartaalleveringen als de jaarlevering. Het is zo opgesteld dat de cellen die op kwartaalbasis niet ingevuld hoeven te worden grijs gekleurd zijn als de juiste periode op het informatieblad is ingevuld.</t>
  </si>
  <si>
    <t>Bedragen in € 1000,-</t>
  </si>
  <si>
    <t xml:space="preserve">Onderstaande is onder voorbehoud van eventuele typefouten en wijzigingen. </t>
  </si>
  <si>
    <t xml:space="preserve">Uitkomsten:                                                                                              </t>
  </si>
  <si>
    <t>procenten</t>
  </si>
  <si>
    <t>waardering</t>
  </si>
  <si>
    <t>1. saldo niet-financiële rekening - saldo financiële rekening</t>
  </si>
  <si>
    <t>Eindoordeel:</t>
  </si>
  <si>
    <t>oordeel</t>
  </si>
  <si>
    <t>REFERENTIEWAARDE</t>
  </si>
  <si>
    <t>TOETSEN</t>
  </si>
  <si>
    <t>toets 1: Saldo niet-fin. transacties = saldo fin. transacties</t>
  </si>
  <si>
    <t>afwijking</t>
  </si>
  <si>
    <t>in %</t>
  </si>
  <si>
    <t>post</t>
  </si>
  <si>
    <t xml:space="preserve">totaal </t>
  </si>
  <si>
    <t>primo</t>
  </si>
  <si>
    <t>ultimo</t>
  </si>
  <si>
    <t>ult-prim</t>
  </si>
  <si>
    <t>lasten</t>
  </si>
  <si>
    <t>baten</t>
  </si>
  <si>
    <t>saldo</t>
  </si>
  <si>
    <t>teller</t>
  </si>
  <si>
    <t>noemer</t>
  </si>
  <si>
    <t>Afwijking_3 (%)</t>
  </si>
  <si>
    <t>totaal</t>
  </si>
  <si>
    <t>EMU-saldo berekend uit de niet-financiële rekening</t>
  </si>
  <si>
    <t>EMU-saldo berekend uit de financiële rekening</t>
  </si>
  <si>
    <t>Materiële en immateriële vaste activa</t>
  </si>
  <si>
    <t>Interne rente</t>
  </si>
  <si>
    <t>Overboeking onderhanden werk</t>
  </si>
  <si>
    <t>Interne verrekening</t>
  </si>
  <si>
    <t>Kosten- en opbrengsten soorten</t>
  </si>
  <si>
    <t>Totaal lasten Kostensoort</t>
  </si>
  <si>
    <r>
      <t xml:space="preserve">Reserves en </t>
    </r>
    <r>
      <rPr>
        <b/>
        <sz val="10"/>
        <rFont val="Arial"/>
        <family val="2"/>
      </rPr>
      <t>voorzieningen</t>
    </r>
  </si>
  <si>
    <t>Mva: Werken in exploitatie</t>
  </si>
  <si>
    <t>Mva: Onderhanden werken</t>
  </si>
  <si>
    <t>toets 2: Eindbalans -/- beginbalans = balansmutaties</t>
  </si>
  <si>
    <t>toets 3: Evenwicht interne verrekeningen</t>
  </si>
  <si>
    <t>Ik verzoek u de gevraagde gegevens, conform het BBVW, op de volgende manier te versturen:</t>
  </si>
  <si>
    <t>2. aansluiting balansmutaties en verandering balansstanden</t>
  </si>
  <si>
    <t>3. interne verrekeningen</t>
  </si>
  <si>
    <t>Overzicht berekeningen voor toetsen plausibiliteitoordeel</t>
  </si>
  <si>
    <t>Bij de analyse van de Iv3-informatie van waterschappen, hanteert het CBS diverse toetsen en controles. Op basis van de waterschapswet en de regeling beleidsvoorbereiding en verantwoording informeert het CBS de toezichthouders van de waterschappen over de tijdigheid en de kwaliteit van de informatie. Voor het eindoordeel over de kwaliteit worden de onderstaande drie toetsen gebruikt.</t>
  </si>
  <si>
    <t>Eindoordeel voor de toezichthouder</t>
  </si>
  <si>
    <t>Lastentotaal</t>
  </si>
  <si>
    <t>Met vriendelijke groet,</t>
  </si>
  <si>
    <r>
      <t>Voor een toelichting op deze drie toetsen wordt verwezen naar het volgende document op de website van bureau Kredo (www.cbs.nl/kredo, tabblad waterschappen, tabblad documentatie): '</t>
    </r>
    <r>
      <rPr>
        <i/>
        <sz val="10"/>
        <rFont val="Times New Roman"/>
        <family val="1"/>
      </rPr>
      <t>Plausibiliteitstoetsen vanaf 1e kwartaal 2011'.</t>
    </r>
  </si>
  <si>
    <t>In het tabblad "4.Informatie" wordt u gevraagd om contactinformatie over uw waterschap, de periode (kwartaal = 1 - 4, jaar = 5) waarop de ingestuurde vragenlijst betrekking heeft, en gegevens over de contactpersoon te vermelden.</t>
  </si>
  <si>
    <t>Jaar- en kwartaalinformatie ten behoeve van EMU-verplichting</t>
  </si>
  <si>
    <r>
      <t>04</t>
    </r>
    <r>
      <rPr>
        <sz val="10"/>
        <rFont val="Arial"/>
        <family val="2"/>
      </rPr>
      <t xml:space="preserve"> = groepsnummer (Waterschappen = 04)</t>
    </r>
  </si>
  <si>
    <t>Na ontvangst van de ingevulde vragenlijst toetst het CBS de informatie op plausibiliteit. Vervolgens zullen de resultaten van deze plausibiliteitcontrole worden teruggekoppeld aan de opgegeven contactpersoon van uw waterschap. Tevens zullen de resultaten van tabblad 12.Eindoordeel worden teruggekoppeld naar de toezichthouder.</t>
  </si>
  <si>
    <t>Op basis van de waterschapswet en de regeling beleidsvoorbereiding en verantwoording informeert het CBS vanaf het 1e kwartaal 2011 de toezichthouders van de waterschappen over de tijdigheid en de kwaliteit van de informatie. Voor het eindoordeel over de kwaliteit worden de toetsen gebruikt die staan in het tabblad 12.Eindoordeel.</t>
  </si>
  <si>
    <t>- De uitsplitsing van de oninbaar verklaarde waterschapsbelastingen, kwijtscheldingen waterschapsbelastingen en uitsplitsing van de waterschapsbelastingen naar niet-taakgebonden kosten, watersysteemheffing en beheer wegen in tabblad 5.Kosten- en opbrengstensoort.</t>
  </si>
  <si>
    <t>Voor de volledige toelichting over de kostensoorten, opbrengstensoorten, balansposten en balansmutaties verwijzen we u naar de Regeling beleidsvoorbereiding en verantwoording waterschappen.</t>
  </si>
  <si>
    <t xml:space="preserve">Deze vragenlijst is bestemd voor alle leveringen vanaf het boekjaar 2009. U kunt dit bestand dus gebruiken voor zowel de kwartaalleveringen als de jaarlevering. Het bestand staat op de website van het CBS (www.cbs.nl/kredo). </t>
  </si>
  <si>
    <t>Hoofddirectie Economie, Bedrijven en Nationale rekeningen</t>
  </si>
  <si>
    <t>Bijdragen van de Europese Unie</t>
  </si>
  <si>
    <t>Bijdragen van het Rijk</t>
  </si>
  <si>
    <t>Bijdragen van provincies</t>
  </si>
  <si>
    <t>Geactiveer-de lasten</t>
  </si>
  <si>
    <t>Herwaar-dering</t>
  </si>
  <si>
    <t>Overb. Ond.h. werk</t>
  </si>
  <si>
    <t>Afschrij-vingen</t>
  </si>
  <si>
    <t>Bijdr. res. en voorz.</t>
  </si>
  <si>
    <t>Ontv. subs. van de EU</t>
  </si>
  <si>
    <t>Ontv. subs. van het Rijk</t>
  </si>
  <si>
    <t>Kapitaalverstrekking aan openbare lichamen</t>
  </si>
  <si>
    <t>Verstrekte leningen aan overigen</t>
  </si>
  <si>
    <t>Verstrekte kasgeldleningen aan openbare lichamen</t>
  </si>
  <si>
    <t>Overige verstrekte kasgeldleningen</t>
  </si>
  <si>
    <t>Kasmiddelen en cheques</t>
  </si>
  <si>
    <t>Positieve rekening-courantverhouding met ’s Rijks schatkist</t>
  </si>
  <si>
    <t>Positieve rekening-courantverhouding met openbare lichamen</t>
  </si>
  <si>
    <t>Overige positieve rekening-courantverhoudingen</t>
  </si>
  <si>
    <t>Overige bank- en girotegoeden</t>
  </si>
  <si>
    <t xml:space="preserve">   openbare lichamen</t>
  </si>
  <si>
    <t>Kasgeldleningen aangegaan bij openbare lichamen</t>
  </si>
  <si>
    <t>Overige kasgeldleningen</t>
  </si>
  <si>
    <t>Negatieve rekening-courantverhouding met openbare lichamen</t>
  </si>
  <si>
    <t>Overige negatieve rekening-courantverhoudingen</t>
  </si>
  <si>
    <t xml:space="preserve">   de Europese Unie</t>
  </si>
  <si>
    <t xml:space="preserve">   het Rijk</t>
  </si>
  <si>
    <t xml:space="preserve">   provincies</t>
  </si>
  <si>
    <t xml:space="preserve">   overige openbare lichamen</t>
  </si>
  <si>
    <t>Voorschotbedragen voor specifieke uitkeringen dienend ter dekking van lasten van volgende jaren, ontvangen van:</t>
  </si>
  <si>
    <t>Obligatieleningen van openbare lichamen</t>
  </si>
  <si>
    <t>Verstrekte leningen aan openbare lichamen</t>
  </si>
  <si>
    <t>Bijdragen aan het Rijk</t>
  </si>
  <si>
    <t xml:space="preserve">   buitenlandse instellingen</t>
  </si>
  <si>
    <t>Bijdragen aan openbare lichamen</t>
  </si>
  <si>
    <t>4.2</t>
  </si>
  <si>
    <t>4.4</t>
  </si>
  <si>
    <t>4.5</t>
  </si>
  <si>
    <t>Bijdragen van overige openbare lichamen</t>
  </si>
  <si>
    <t>Ontv. subs. van prov.</t>
  </si>
  <si>
    <t>Ontv. subs. van ov. opl.</t>
  </si>
  <si>
    <t>Ontv. subs. van overigen</t>
  </si>
  <si>
    <t>Bijdragen aan activa in eigendom van het Rijk</t>
  </si>
  <si>
    <t>Bijdragen aan activa in eigendom van openbare lichamen</t>
  </si>
  <si>
    <t>Uitzettingen bij het Rijk met een looptijd van &gt;= 1 jaar</t>
  </si>
  <si>
    <t>Overige uitzettingen met een looptijd van &gt;= 1 jaar</t>
  </si>
  <si>
    <t>Uitzettingen bij bedrijven met een looptijd &lt; 1 jaar</t>
  </si>
  <si>
    <t>Uitzettingen bij het Rijk met een looptijd van &lt; 1 jaar</t>
  </si>
  <si>
    <t>Overige uitzettingen met een looptijd &lt; 1 jaar</t>
  </si>
  <si>
    <t xml:space="preserve">Overige nog te ontv. voorschotbedragen ontstaan door voorfinanciering </t>
  </si>
  <si>
    <t>Positieve rekening-courantverhouding met het Rijk</t>
  </si>
  <si>
    <t>Negatieve rekening-courantverhouding met het Rijk</t>
  </si>
  <si>
    <t>Voorschotbedragen voor bijdragen dienend ter dekking van lasten van volgende jaren, ontvangen van:</t>
  </si>
  <si>
    <t>Overige uitzettingen met een looptijd &gt;= 1 jaar</t>
  </si>
  <si>
    <t>Overige nog te ontvangen bedragen  en vooruitbetaalde bedragen</t>
  </si>
  <si>
    <t>Vorderingen a.g.v. subsidies en bijdragen</t>
  </si>
  <si>
    <t>Geactiveerde bijdragen aan het Rijk</t>
  </si>
  <si>
    <t>Geactiveerde bijdragen aan openbare lichamen</t>
  </si>
  <si>
    <t>Voorschotbedragen die ontstaan door voorfinanciering van bijdragen, nog te ontvangen van:</t>
  </si>
  <si>
    <t xml:space="preserve">Voorschotbedragen die ontstaan door voorfinanciering van bijdragen, nog te ontvangen van: </t>
  </si>
  <si>
    <t>Schulden i.v.m. te betalen belastingen, sociale en pensioenpremies</t>
  </si>
  <si>
    <t>Hiervoor ontvangt u van het CBS na de opvraagbrief voor het betreffende kwartaal of jaar per e-mail de uploadgegevens. Na het uploaden van de gegevens krijgt u een ontvangstbevestiging op het scherm.</t>
  </si>
  <si>
    <t>Directeur statistieken overheidsfinanciën en consumentenprijzen</t>
  </si>
  <si>
    <t>wv Over-boeking OHW</t>
  </si>
  <si>
    <t>Bij de analyse van de Iv3-informatie van waterschappen, hanteert het CBS diverse toetsen en controles. Ter aanvulling op de formele toetsen, zijn in het model extra controles opgenomen. Deze dienen ter controle van de interne consistentie van de aangeleverde cijfers. De uitkomsten van deze controles worden niet verstrekt aan de toezichthouder.</t>
  </si>
  <si>
    <t>Controle 1 - (im)materiele activa: Eindbalans -/- beginbalans = balansmutaties</t>
  </si>
  <si>
    <t>Controle 2 - Balans</t>
  </si>
  <si>
    <t>Primo activa</t>
  </si>
  <si>
    <t>Ultimo activa</t>
  </si>
  <si>
    <t>Primo passiva</t>
  </si>
  <si>
    <t>Overzicht extra controles</t>
  </si>
  <si>
    <t>Controle 1 - Deze controle toetst of de mutaties van de (im)materiële activa (tabblad 6. Mut Materieel en Immaterieel) consistent zijn met de ontwikkeling van de balansgegevens van deze activa-posten (tabblad 10.Balansstanden). Deze controle is alleen van toepassing voor de jaarlevering.</t>
  </si>
  <si>
    <t>Het tabblad 13.Extra controles dient ter aanvulling van de formele toetsen (welke op tabblad 12.Eindoordeel staan). Deze controles dienen ter controle van de interne consistentie van de aangeleverde cijfers. De uitkomsten van deze controles worden niet verstrekt aan de toezichthouder.</t>
  </si>
  <si>
    <t>Noemer</t>
  </si>
  <si>
    <t>Saldo</t>
  </si>
  <si>
    <t>Teller</t>
  </si>
  <si>
    <t>afwijking_1 (%)</t>
  </si>
  <si>
    <t>Verschil primo</t>
  </si>
  <si>
    <t>Ultimo passiva</t>
  </si>
  <si>
    <t>Verschil ultimo</t>
  </si>
  <si>
    <t>Controle 2 - Deze controle toetst of de activa-zijde gelijk is aan de passiva-zijde (tabblad 10.Balansstanden) bij de jaaraanlevering voor zowel de primo- als de ultimo-stand. Daarnaast wordt getoetst of de beginbalans is ingevuld.</t>
  </si>
  <si>
    <t>De volgende controles zijn toegevoegd:</t>
  </si>
  <si>
    <t>Toevoegingen model 2016</t>
  </si>
  <si>
    <t xml:space="preserve">Naam: </t>
  </si>
  <si>
    <t xml:space="preserve">Nummer: </t>
  </si>
  <si>
    <t xml:space="preserve">Jaar: </t>
  </si>
  <si>
    <t xml:space="preserve">Periode: </t>
  </si>
  <si>
    <t xml:space="preserve">Afdeling: </t>
  </si>
  <si>
    <t xml:space="preserve">Functie: </t>
  </si>
  <si>
    <t xml:space="preserve">Telefoon: </t>
  </si>
  <si>
    <t xml:space="preserve">E-mail: </t>
  </si>
  <si>
    <t xml:space="preserve">Datum: </t>
  </si>
  <si>
    <t>Contactgegevens:</t>
  </si>
  <si>
    <t xml:space="preserve">Contactpersoon: </t>
  </si>
  <si>
    <t>Interne</t>
  </si>
  <si>
    <t>Ov. vermin-deringen</t>
  </si>
  <si>
    <t>1 januari</t>
  </si>
  <si>
    <t>Open data</t>
  </si>
  <si>
    <t>CBS bewerkt de aangeleverde gegevens voor haar eigen statistische doeleinden. Daarnaast publiceert CBS via open data de gegevens in onbewerkte vorm, zoals deze aan CBS zijn verstrekt. Meer informatie hierover is opgenomen op het tabblad "3.Toelichting" onder de kop "Open data".
Voor vragen en/of opmerkingen over de levering aan het CBS kunt u contact opnemen met:</t>
  </si>
  <si>
    <r>
      <t>De kwartaalgegevens moeten binnen</t>
    </r>
    <r>
      <rPr>
        <b/>
        <sz val="10"/>
        <color indexed="10"/>
        <rFont val="Arial"/>
        <family val="2"/>
      </rPr>
      <t xml:space="preserve"> één maand na afloop van het kwartaal </t>
    </r>
    <r>
      <rPr>
        <sz val="10"/>
        <rFont val="Arial"/>
        <family val="2"/>
      </rPr>
      <t xml:space="preserve">door het CBS ontvangen zijn. </t>
    </r>
    <r>
      <rPr>
        <sz val="10"/>
        <rFont val="Arial"/>
        <family val="2"/>
      </rPr>
      <t xml:space="preserve">De jaargegevens moeten uiterlijk </t>
    </r>
    <r>
      <rPr>
        <b/>
        <sz val="10"/>
        <color indexed="10"/>
        <rFont val="Arial"/>
        <family val="2"/>
      </rPr>
      <t xml:space="preserve">15 juli van het jaar t+1 </t>
    </r>
    <r>
      <rPr>
        <sz val="10"/>
        <rFont val="Arial"/>
        <family val="2"/>
      </rPr>
      <t>door het CBS ontvangen zijn.</t>
    </r>
  </si>
  <si>
    <t>aaaa</t>
  </si>
  <si>
    <t>bbbb</t>
  </si>
  <si>
    <t>In verband met de automatische verwerking verzoek ik u dit bestand te gebruiken en geen wijzigingen in (de opmaak van) dit bestand aan te brengen. Voor meer informatie over de toezending, verwijs ik u naar het tabblad "2.Adressering".</t>
  </si>
  <si>
    <t xml:space="preserve">CBS stelt de onbewerkte Iv3-gegevens beschikbaar via open data. CBS hanteert hierbij het volgende publicatiebeleid. Het moment van beschikbaar stellen van Iv3-gegevens voor een verslagperiode is afhankelijk van de uiterste datum die geldt voor inzending aan CBS van de Iv3-rapportage voor die verslagperiode. Voor de begroting is deze datum 14 november in het jaar voorafgaand aan het verslagjaar (j-1). Voor de kwartaalrekeningen van jaar j is deze één maand na afloop van het kwartaal. Voor de jaarrekening is deze datum 14 juli in het jaar volgend op het verslagjaar (j+1).
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
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
</t>
  </si>
  <si>
    <t>Toevoegingen model 2019</t>
  </si>
  <si>
    <t>Toets 3 is in dit model aangepast voor wat betreft de afschrijvingen. In de toets worden nu de afschrijvingen van activa en boekverliezen uit de exploitatie (5.Kosten- en opbrengstensoort) vergeleken met de afschrijvingen en herwaarderingen van (im)materiële vaste activa (6.Mut Materieel en Immaterieel). In eerdere modellen werd de post herwaardering onterecht niet meegenomen.</t>
  </si>
  <si>
    <t>U wordt verzocht de gegevens te verstrekken in Excelformaat (xlsx-extensie). Het CBS verzoekt u dan ook voor de aanlevering van jaar- en kwartaalgegevens gebruik te maken van dit Excel-bestand. In dit bestand bevinden zich tabbladen die u (automatisch) kunt vullen.</t>
  </si>
  <si>
    <t>De oninbare en kwijtgescholden waterschapsbelastingen worden gerekend tot de opbrengsten. Deze bedragen zijn meestal negatief.</t>
  </si>
  <si>
    <t>Het Excel-bestand kunt u uploaden via:</t>
  </si>
  <si>
    <t>https://antwoord.cbs.nl/</t>
  </si>
  <si>
    <t>Opmerking model 2022</t>
  </si>
  <si>
    <t>Dhr. Dr. C. Driesen</t>
  </si>
  <si>
    <t>De oninbare bedragen en kwijtscheldingen worden gerekend tot de opbrengsten. In veel gevallen zijn dit dus negatieve opbrengsten. Kunt hiermee rekening houden met de invulling van dit formulier.</t>
  </si>
  <si>
    <t>Den Haag, maart 2025</t>
  </si>
  <si>
    <t>Dit Iv3-model 2025, voor de aanlevering van de kwartaalrekeningen van 2025 en de jaarrekening van 2024, is qua structuur ongewijzigd ten opzichte van het voorgaande model.</t>
  </si>
  <si>
    <t>De kwartaalgegevens dienen binnen één maand na afloop van het kwartaal door het CBS ontvangen te zijn. De jaargegevens moeten uiterlijk 15 juli van het jaar t+1 door het CBS ontvangen zijn. De (automatisch) te vullen formulieren in dit bestand zijn voor alle kwartaalleveringen voor het jaar 2025 en de jaarlevering voor het jaar 2024.</t>
  </si>
  <si>
    <r>
      <t>KRDjjp04nnnn.xlsx</t>
    </r>
    <r>
      <rPr>
        <sz val="10"/>
        <rFont val="Arial"/>
        <family val="2"/>
      </rPr>
      <t xml:space="preserve"> (bijv. KRD251040655.xlsx)</t>
    </r>
  </si>
  <si>
    <r>
      <t>jj</t>
    </r>
    <r>
      <rPr>
        <sz val="10"/>
        <rFont val="Arial"/>
        <family val="2"/>
      </rPr>
      <t xml:space="preserve">  = jaar, 25 voor 2025</t>
    </r>
  </si>
  <si>
    <t>Kredo - 2025 - periode 1 - Waterschappen - Waterschap Hollandse Delta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</si>
</sst>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dd/mm/yyyy"/>
    <numFmt numFmtId="167" formatCode="d\ mmmm\ yyyy"/>
    <numFmt numFmtId="168" formatCode="d\ mmmm"/>
    <numFmt numFmtId="169" formatCode="_([$€]* #,##0.00_);_([$€]* \(#,##0.00\);_([$€]* &quot;-&quot;??_);_(@_)"/>
  </numFmts>
  <fonts count="68">
    <font>
      <sz val="10"/>
      <name val="Arial"/>
    </font>
    <font>
      <sz val="10"/>
      <name val="Arial"/>
      <family val="2"/>
    </font>
    <font>
      <sz val="8"/>
      <name val="Arial"/>
      <family val="2"/>
    </font>
    <font>
      <sz val="10"/>
      <name val="Arial"/>
      <family val="2"/>
    </font>
    <font>
      <b/>
      <sz val="9"/>
      <name val="Arial"/>
      <family val="2"/>
    </font>
    <font>
      <b/>
      <sz val="12"/>
      <name val="Arial"/>
      <family val="2"/>
    </font>
    <font>
      <sz val="6"/>
      <name val="Arial"/>
      <family val="2"/>
    </font>
    <font>
      <u/>
      <sz val="10"/>
      <color indexed="12"/>
      <name val="Arial"/>
      <family val="2"/>
    </font>
    <font>
      <b/>
      <sz val="10"/>
      <name val="Arial"/>
      <family val="2"/>
    </font>
    <font>
      <i/>
      <sz val="9"/>
      <name val="Arial"/>
      <family val="2"/>
    </font>
    <font>
      <i/>
      <sz val="10"/>
      <name val="Arial"/>
      <family val="2"/>
    </font>
    <font>
      <sz val="8"/>
      <name val="Arial"/>
      <family val="2"/>
    </font>
    <font>
      <sz val="11"/>
      <name val="Arial"/>
      <family val="2"/>
    </font>
    <font>
      <b/>
      <sz val="11"/>
      <color indexed="9"/>
      <name val="Arial"/>
      <family val="2"/>
    </font>
    <font>
      <sz val="11"/>
      <name val="Arial"/>
      <family val="2"/>
    </font>
    <font>
      <sz val="11"/>
      <color indexed="9"/>
      <name val="Arial"/>
      <family val="2"/>
    </font>
    <font>
      <b/>
      <sz val="8"/>
      <name val="Arial"/>
      <family val="2"/>
    </font>
    <font>
      <b/>
      <sz val="10"/>
      <color indexed="9"/>
      <name val="Arial"/>
      <family val="2"/>
    </font>
    <font>
      <b/>
      <sz val="9"/>
      <color indexed="9"/>
      <name val="Arial"/>
      <family val="2"/>
    </font>
    <font>
      <sz val="9"/>
      <name val="Arial"/>
      <family val="2"/>
    </font>
    <font>
      <b/>
      <sz val="10"/>
      <color indexed="10"/>
      <name val="Arial"/>
      <family val="2"/>
    </font>
    <font>
      <sz val="14"/>
      <name val="Arial"/>
      <family val="2"/>
    </font>
    <font>
      <b/>
      <sz val="8"/>
      <color indexed="17"/>
      <name val="Arial"/>
      <family val="2"/>
    </font>
    <font>
      <b/>
      <i/>
      <sz val="9"/>
      <color indexed="10"/>
      <name val="Arial"/>
      <family val="2"/>
    </font>
    <font>
      <b/>
      <sz val="11"/>
      <color indexed="9"/>
      <name val="Univers"/>
    </font>
    <font>
      <sz val="9"/>
      <color indexed="9"/>
      <name val="Arial"/>
      <family val="2"/>
    </font>
    <font>
      <sz val="9"/>
      <name val="Arial"/>
      <family val="2"/>
    </font>
    <font>
      <b/>
      <sz val="9"/>
      <name val="Arial"/>
      <family val="2"/>
    </font>
    <font>
      <b/>
      <sz val="9"/>
      <color indexed="9"/>
      <name val="Univers"/>
    </font>
    <font>
      <b/>
      <sz val="9"/>
      <color indexed="8"/>
      <name val="Arial"/>
      <family val="2"/>
    </font>
    <font>
      <sz val="9"/>
      <color indexed="8"/>
      <name val="Arial"/>
      <family val="2"/>
    </font>
    <font>
      <vertAlign val="superscript"/>
      <sz val="9"/>
      <color indexed="10"/>
      <name val="Arial"/>
      <family val="2"/>
    </font>
    <font>
      <sz val="9"/>
      <color indexed="10"/>
      <name val="Arial"/>
      <family val="2"/>
    </font>
    <font>
      <b/>
      <sz val="9"/>
      <color indexed="8"/>
      <name val="Univers"/>
    </font>
    <font>
      <i/>
      <sz val="8"/>
      <name val="Arial"/>
      <family val="2"/>
    </font>
    <font>
      <b/>
      <sz val="9"/>
      <color indexed="22"/>
      <name val="Arial"/>
      <family val="2"/>
    </font>
    <font>
      <b/>
      <sz val="9"/>
      <color indexed="10"/>
      <name val="Arial"/>
      <family val="2"/>
    </font>
    <font>
      <b/>
      <i/>
      <sz val="9"/>
      <color indexed="8"/>
      <name val="Arial"/>
      <family val="2"/>
    </font>
    <font>
      <b/>
      <i/>
      <sz val="9"/>
      <name val="Arial"/>
      <family val="2"/>
    </font>
    <font>
      <sz val="9"/>
      <color indexed="55"/>
      <name val="Arial"/>
      <family val="2"/>
    </font>
    <font>
      <sz val="10"/>
      <color indexed="8"/>
      <name val="Arial"/>
      <family val="2"/>
    </font>
    <font>
      <sz val="10"/>
      <color indexed="48"/>
      <name val="Arial"/>
      <family val="2"/>
    </font>
    <font>
      <sz val="8"/>
      <color indexed="48"/>
      <name val="Arial"/>
      <family val="2"/>
    </font>
    <font>
      <b/>
      <sz val="13"/>
      <color indexed="48"/>
      <name val="Helvetica"/>
      <family val="2"/>
    </font>
    <font>
      <b/>
      <sz val="13"/>
      <color indexed="48"/>
      <name val="Symbol"/>
      <family val="1"/>
      <charset val="2"/>
    </font>
    <font>
      <b/>
      <i/>
      <sz val="13"/>
      <color indexed="48"/>
      <name val="Helvetica"/>
      <family val="2"/>
    </font>
    <font>
      <sz val="10"/>
      <name val="Helvetica"/>
      <family val="2"/>
    </font>
    <font>
      <sz val="8"/>
      <name val="Helvetica"/>
      <family val="2"/>
    </font>
    <font>
      <b/>
      <sz val="15"/>
      <color indexed="48"/>
      <name val="Arial"/>
      <family val="2"/>
    </font>
    <font>
      <i/>
      <sz val="9"/>
      <color indexed="48"/>
      <name val="Arial"/>
      <family val="2"/>
    </font>
    <font>
      <b/>
      <sz val="10"/>
      <color indexed="48"/>
      <name val="Arial"/>
      <family val="2"/>
    </font>
    <font>
      <sz val="6"/>
      <color indexed="48"/>
      <name val="Arial"/>
      <family val="2"/>
    </font>
    <font>
      <b/>
      <sz val="11"/>
      <name val="Arial"/>
      <family val="2"/>
    </font>
    <font>
      <sz val="10"/>
      <color indexed="12"/>
      <name val="Arial"/>
      <family val="2"/>
    </font>
    <font>
      <u/>
      <sz val="10"/>
      <color indexed="12"/>
      <name val="Arial"/>
      <family val="2"/>
    </font>
    <font>
      <b/>
      <sz val="10"/>
      <name val="Courier New"/>
      <family val="3"/>
    </font>
    <font>
      <b/>
      <i/>
      <sz val="10"/>
      <color indexed="10"/>
      <name val="Arial"/>
      <family val="2"/>
    </font>
    <font>
      <sz val="10"/>
      <color indexed="10"/>
      <name val="Arial"/>
      <family val="2"/>
    </font>
    <font>
      <b/>
      <i/>
      <sz val="10"/>
      <name val="Arial"/>
      <family val="2"/>
    </font>
    <font>
      <b/>
      <sz val="14"/>
      <name val="Arial"/>
      <family val="2"/>
    </font>
    <font>
      <sz val="10"/>
      <name val="Times New Roman"/>
      <family val="1"/>
    </font>
    <font>
      <i/>
      <sz val="10"/>
      <name val="Times New Roman"/>
      <family val="1"/>
    </font>
    <font>
      <sz val="10"/>
      <color indexed="9"/>
      <name val="Arial"/>
      <family val="2"/>
    </font>
    <font>
      <b/>
      <sz val="10"/>
      <name val="Times New Roman"/>
      <family val="1"/>
    </font>
    <font>
      <b/>
      <sz val="10"/>
      <color indexed="9"/>
      <name val="Times New Roman"/>
      <family val="1"/>
    </font>
    <font>
      <b/>
      <sz val="12"/>
      <name val="Times New Roman"/>
      <family val="1"/>
    </font>
    <font>
      <b/>
      <sz val="11"/>
      <color indexed="8"/>
      <name val="Arial"/>
      <family val="2"/>
    </font>
    <font>
      <sz val="9"/>
      <color indexed="81"/>
      <name val="Tahoma"/>
      <family val="2"/>
    </font>
  </fonts>
  <fills count="9">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8"/>
        <bgColor indexed="64"/>
      </patternFill>
    </fill>
    <fill>
      <patternFill patternType="solid">
        <fgColor indexed="41"/>
        <bgColor indexed="64"/>
      </patternFill>
    </fill>
    <fill>
      <patternFill patternType="lightGray">
        <bgColor indexed="41"/>
      </patternFill>
    </fill>
  </fills>
  <borders count="64">
    <border>
      <left/>
      <right/>
      <top/>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22"/>
      </top>
      <bottom style="medium">
        <color indexed="64"/>
      </bottom>
      <diagonal/>
    </border>
    <border>
      <left style="thin">
        <color indexed="64"/>
      </left>
      <right style="thin">
        <color indexed="64"/>
      </right>
      <top style="medium">
        <color indexed="64"/>
      </top>
      <bottom style="hair">
        <color indexed="22"/>
      </bottom>
      <diagonal/>
    </border>
    <border>
      <left style="thin">
        <color indexed="64"/>
      </left>
      <right/>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medium">
        <color indexed="64"/>
      </top>
      <bottom/>
      <diagonal/>
    </border>
    <border>
      <left style="thin">
        <color indexed="64"/>
      </left>
      <right style="thin">
        <color indexed="64"/>
      </right>
      <top style="hair">
        <color indexed="22"/>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hair">
        <color indexed="22"/>
      </bottom>
      <diagonal/>
    </border>
    <border>
      <left style="thin">
        <color indexed="64"/>
      </left>
      <right/>
      <top/>
      <bottom style="hair">
        <color indexed="22"/>
      </bottom>
      <diagonal/>
    </border>
    <border>
      <left style="thin">
        <color indexed="64"/>
      </left>
      <right/>
      <top style="hair">
        <color indexed="22"/>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22"/>
      </right>
      <top style="thin">
        <color indexed="22"/>
      </top>
      <bottom/>
      <diagonal/>
    </border>
    <border>
      <left/>
      <right/>
      <top/>
      <bottom style="thin">
        <color indexed="22"/>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9" fontId="40"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xf numFmtId="9" fontId="3" fillId="0" borderId="0" applyFont="0" applyFill="0" applyBorder="0" applyAlignment="0" applyProtection="0"/>
    <xf numFmtId="0" fontId="3" fillId="0" borderId="0"/>
  </cellStyleXfs>
  <cellXfs count="603">
    <xf numFmtId="0" fontId="0" fillId="0" borderId="0" xfId="0"/>
    <xf numFmtId="0" fontId="2" fillId="0" borderId="0" xfId="0" applyFont="1" applyProtection="1"/>
    <xf numFmtId="49" fontId="3" fillId="0" borderId="0" xfId="0" applyNumberFormat="1" applyFont="1" applyAlignment="1" applyProtection="1">
      <alignment wrapText="1"/>
    </xf>
    <xf numFmtId="49" fontId="6" fillId="0" borderId="0" xfId="0" applyNumberFormat="1" applyFont="1" applyAlignment="1" applyProtection="1">
      <alignment wrapText="1"/>
    </xf>
    <xf numFmtId="0" fontId="9" fillId="0" borderId="0" xfId="0" applyFont="1"/>
    <xf numFmtId="0" fontId="8" fillId="0" borderId="0" xfId="0" applyFont="1"/>
    <xf numFmtId="0" fontId="3" fillId="0" borderId="0" xfId="0" applyFont="1" applyFill="1"/>
    <xf numFmtId="0" fontId="2" fillId="0" borderId="0" xfId="0" applyFont="1" applyFill="1" applyProtection="1"/>
    <xf numFmtId="49" fontId="21" fillId="2" borderId="0" xfId="0" applyNumberFormat="1" applyFont="1" applyFill="1"/>
    <xf numFmtId="49" fontId="21" fillId="0" borderId="0" xfId="0" applyNumberFormat="1" applyFont="1"/>
    <xf numFmtId="0" fontId="2" fillId="3" borderId="0" xfId="0" applyFont="1" applyFill="1" applyProtection="1"/>
    <xf numFmtId="0" fontId="3" fillId="3" borderId="0" xfId="0" applyFont="1" applyFill="1" applyAlignment="1" applyProtection="1">
      <alignment horizontal="right"/>
    </xf>
    <xf numFmtId="0" fontId="8" fillId="3" borderId="0" xfId="0" applyFont="1" applyFill="1" applyAlignment="1" applyProtection="1"/>
    <xf numFmtId="0" fontId="8" fillId="3" borderId="0" xfId="0" applyFont="1" applyFill="1" applyAlignment="1" applyProtection="1">
      <alignment horizontal="right"/>
    </xf>
    <xf numFmtId="0" fontId="16" fillId="3" borderId="0" xfId="0" applyFont="1" applyFill="1" applyAlignment="1" applyProtection="1">
      <alignment horizontal="center"/>
    </xf>
    <xf numFmtId="0" fontId="22" fillId="3" borderId="0" xfId="0" applyFont="1" applyFill="1" applyAlignment="1" applyProtection="1">
      <alignment horizontal="left"/>
    </xf>
    <xf numFmtId="0" fontId="2" fillId="3" borderId="0" xfId="0" applyFont="1" applyFill="1" applyAlignment="1" applyProtection="1">
      <alignment vertical="center"/>
    </xf>
    <xf numFmtId="0" fontId="3" fillId="3" borderId="0" xfId="0" applyFont="1" applyFill="1" applyAlignment="1" applyProtection="1">
      <alignment horizontal="right" vertical="center"/>
    </xf>
    <xf numFmtId="0" fontId="8" fillId="3" borderId="0" xfId="0" quotePrefix="1" applyFont="1" applyFill="1" applyAlignment="1" applyProtection="1">
      <alignment vertical="center"/>
    </xf>
    <xf numFmtId="0" fontId="8" fillId="3" borderId="0" xfId="0" quotePrefix="1" applyFont="1" applyFill="1" applyAlignment="1" applyProtection="1">
      <alignment horizontal="right" vertical="center"/>
    </xf>
    <xf numFmtId="0" fontId="16" fillId="3" borderId="0" xfId="0" quotePrefix="1" applyFont="1" applyFill="1" applyAlignment="1" applyProtection="1">
      <alignment horizontal="center" vertical="center"/>
    </xf>
    <xf numFmtId="0" fontId="16" fillId="3" borderId="0" xfId="0" quotePrefix="1" applyFont="1" applyFill="1" applyAlignment="1" applyProtection="1">
      <alignment horizontal="right" vertical="center"/>
    </xf>
    <xf numFmtId="49" fontId="21" fillId="0" borderId="0" xfId="0" applyNumberFormat="1" applyFont="1" applyAlignment="1">
      <alignment vertical="center"/>
    </xf>
    <xf numFmtId="0" fontId="8" fillId="3" borderId="0" xfId="0" applyFont="1" applyFill="1" applyAlignment="1" applyProtection="1">
      <alignment horizontal="center"/>
    </xf>
    <xf numFmtId="0" fontId="3" fillId="3" borderId="2" xfId="0" applyFont="1" applyFill="1" applyBorder="1" applyAlignment="1" applyProtection="1">
      <alignment horizontal="right"/>
    </xf>
    <xf numFmtId="49" fontId="3" fillId="3" borderId="0" xfId="0" applyNumberFormat="1" applyFont="1" applyFill="1" applyBorder="1" applyAlignment="1">
      <alignment horizontal="center"/>
    </xf>
    <xf numFmtId="0" fontId="8" fillId="3" borderId="0" xfId="0" applyFont="1" applyFill="1" applyProtection="1"/>
    <xf numFmtId="49" fontId="3" fillId="3" borderId="0" xfId="0" applyNumberFormat="1" applyFont="1" applyFill="1" applyBorder="1" applyAlignment="1">
      <alignment horizontal="left"/>
    </xf>
    <xf numFmtId="0" fontId="3" fillId="3" borderId="0" xfId="0" quotePrefix="1" applyFont="1" applyFill="1" applyAlignment="1" applyProtection="1">
      <alignment horizontal="right"/>
    </xf>
    <xf numFmtId="49" fontId="3" fillId="3" borderId="0" xfId="0" applyNumberFormat="1" applyFont="1" applyFill="1" applyAlignment="1">
      <alignment horizontal="center"/>
    </xf>
    <xf numFmtId="0" fontId="3" fillId="3" borderId="0" xfId="0" applyFont="1" applyFill="1" applyProtection="1"/>
    <xf numFmtId="167" fontId="8" fillId="3" borderId="0" xfId="0" applyNumberFormat="1" applyFont="1" applyFill="1" applyAlignment="1" applyProtection="1">
      <alignment horizontal="right"/>
    </xf>
    <xf numFmtId="49" fontId="23" fillId="3" borderId="0" xfId="0" applyNumberFormat="1" applyFont="1" applyFill="1" applyBorder="1" applyAlignment="1">
      <alignment horizontal="right" vertical="center"/>
    </xf>
    <xf numFmtId="49" fontId="3" fillId="3" borderId="0" xfId="0" applyNumberFormat="1" applyFont="1" applyFill="1" applyBorder="1" applyAlignment="1">
      <alignment horizontal="right" vertical="top"/>
    </xf>
    <xf numFmtId="49" fontId="3" fillId="3" borderId="0" xfId="0" applyNumberFormat="1" applyFont="1" applyFill="1" applyBorder="1" applyAlignment="1">
      <alignment horizontal="left" vertical="top"/>
    </xf>
    <xf numFmtId="49" fontId="21" fillId="0" borderId="0" xfId="0" applyNumberFormat="1" applyFont="1" applyAlignment="1"/>
    <xf numFmtId="0" fontId="2" fillId="0" borderId="0" xfId="0" applyFont="1" applyAlignment="1" applyProtection="1">
      <alignment horizontal="left"/>
    </xf>
    <xf numFmtId="0" fontId="16" fillId="2" borderId="0" xfId="0" applyFont="1" applyFill="1" applyBorder="1" applyProtection="1"/>
    <xf numFmtId="0" fontId="18" fillId="2" borderId="0" xfId="0" applyFont="1" applyFill="1" applyBorder="1" applyAlignment="1" applyProtection="1">
      <alignment horizontal="left"/>
    </xf>
    <xf numFmtId="0" fontId="16" fillId="2" borderId="0" xfId="0" applyFont="1" applyFill="1" applyBorder="1" applyAlignment="1" applyProtection="1">
      <alignment horizontal="center"/>
    </xf>
    <xf numFmtId="166" fontId="16" fillId="2" borderId="0" xfId="0" applyNumberFormat="1" applyFont="1" applyFill="1" applyBorder="1" applyProtection="1"/>
    <xf numFmtId="0" fontId="2" fillId="3" borderId="0" xfId="0" applyFont="1" applyFill="1" applyAlignment="1" applyProtection="1">
      <alignment horizontal="right"/>
    </xf>
    <xf numFmtId="0" fontId="17" fillId="2" borderId="0" xfId="0" applyFont="1" applyFill="1" applyBorder="1" applyAlignment="1" applyProtection="1">
      <alignment horizontal="left"/>
    </xf>
    <xf numFmtId="0" fontId="2" fillId="3" borderId="0" xfId="0" applyFont="1" applyFill="1" applyBorder="1" applyAlignment="1" applyProtection="1">
      <alignment horizontal="center"/>
    </xf>
    <xf numFmtId="49" fontId="21" fillId="3" borderId="0" xfId="0" applyNumberFormat="1" applyFont="1" applyFill="1"/>
    <xf numFmtId="0" fontId="15" fillId="2" borderId="0" xfId="0" applyFont="1" applyFill="1" applyAlignment="1" applyProtection="1">
      <alignment vertical="center"/>
    </xf>
    <xf numFmtId="0" fontId="24" fillId="2" borderId="0" xfId="0" applyFont="1" applyFill="1"/>
    <xf numFmtId="0" fontId="13" fillId="2" borderId="0" xfId="0" applyNumberFormat="1" applyFont="1" applyFill="1" applyAlignment="1" applyProtection="1">
      <alignment vertical="center" wrapText="1"/>
    </xf>
    <xf numFmtId="0" fontId="12" fillId="2" borderId="0" xfId="0" applyFont="1" applyFill="1" applyAlignment="1" applyProtection="1">
      <alignment vertical="center"/>
    </xf>
    <xf numFmtId="0" fontId="14" fillId="0" borderId="0" xfId="0" applyFont="1"/>
    <xf numFmtId="0" fontId="25" fillId="0" borderId="0" xfId="0" applyFont="1" applyFill="1" applyAlignment="1" applyProtection="1">
      <alignment vertical="center"/>
    </xf>
    <xf numFmtId="49" fontId="18" fillId="0" borderId="0" xfId="0" applyNumberFormat="1" applyFont="1" applyFill="1" applyAlignment="1" applyProtection="1">
      <alignment vertical="center"/>
    </xf>
    <xf numFmtId="0" fontId="18" fillId="0" borderId="0" xfId="0" applyNumberFormat="1" applyFont="1" applyFill="1" applyAlignment="1" applyProtection="1">
      <alignment horizontal="left" vertical="center" wrapText="1"/>
    </xf>
    <xf numFmtId="0" fontId="19" fillId="0" borderId="0" xfId="0" applyFont="1" applyFill="1" applyAlignment="1" applyProtection="1">
      <alignment vertical="center"/>
    </xf>
    <xf numFmtId="0" fontId="26" fillId="0" borderId="0" xfId="0" applyFont="1"/>
    <xf numFmtId="0" fontId="19" fillId="0" borderId="0" xfId="0" applyFont="1" applyAlignment="1" applyProtection="1">
      <alignment horizontal="left"/>
    </xf>
    <xf numFmtId="0" fontId="4" fillId="3" borderId="0" xfId="0" applyFont="1" applyFill="1" applyAlignment="1" applyProtection="1">
      <alignment horizontal="left"/>
    </xf>
    <xf numFmtId="168" fontId="4" fillId="3" borderId="0" xfId="0" applyNumberFormat="1" applyFont="1" applyFill="1" applyAlignment="1" applyProtection="1">
      <alignment horizontal="right"/>
    </xf>
    <xf numFmtId="0" fontId="4" fillId="3" borderId="0" xfId="0" applyFont="1" applyFill="1" applyAlignment="1" applyProtection="1">
      <alignment horizontal="right"/>
    </xf>
    <xf numFmtId="0" fontId="26" fillId="0" borderId="0" xfId="0" applyFont="1" applyAlignment="1">
      <alignment horizontal="left"/>
    </xf>
    <xf numFmtId="168" fontId="4" fillId="3" borderId="0" xfId="0" applyNumberFormat="1" applyFont="1" applyFill="1" applyAlignment="1" applyProtection="1">
      <alignment horizontal="right" wrapText="1"/>
    </xf>
    <xf numFmtId="0" fontId="4" fillId="2" borderId="0" xfId="0" applyFont="1" applyFill="1" applyBorder="1" applyAlignment="1" applyProtection="1">
      <alignment horizontal="center"/>
    </xf>
    <xf numFmtId="0" fontId="18" fillId="2" borderId="0" xfId="0" applyFont="1" applyFill="1" applyBorder="1" applyAlignment="1" applyProtection="1">
      <alignment horizontal="center"/>
    </xf>
    <xf numFmtId="0" fontId="4" fillId="2" borderId="0" xfId="0" applyFont="1" applyFill="1" applyBorder="1" applyAlignment="1" applyProtection="1"/>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3" borderId="0" xfId="0" applyFont="1" applyFill="1" applyBorder="1" applyAlignment="1" applyProtection="1">
      <alignment horizontal="center"/>
    </xf>
    <xf numFmtId="0" fontId="4" fillId="3" borderId="0" xfId="0" applyFont="1" applyFill="1" applyAlignment="1" applyProtection="1"/>
    <xf numFmtId="0" fontId="19" fillId="0" borderId="0" xfId="0" applyFont="1" applyAlignment="1" applyProtection="1"/>
    <xf numFmtId="0" fontId="19" fillId="3" borderId="3" xfId="0" applyFont="1" applyFill="1" applyBorder="1" applyAlignment="1" applyProtection="1"/>
    <xf numFmtId="0" fontId="19" fillId="3" borderId="0" xfId="0" applyFont="1" applyFill="1" applyBorder="1" applyAlignment="1" applyProtection="1"/>
    <xf numFmtId="0" fontId="19" fillId="3" borderId="0" xfId="0" applyFont="1" applyFill="1" applyAlignment="1" applyProtection="1"/>
    <xf numFmtId="0" fontId="19" fillId="0" borderId="0" xfId="0" applyFont="1" applyBorder="1" applyAlignment="1">
      <alignment horizontal="justify" wrapText="1"/>
    </xf>
    <xf numFmtId="0" fontId="4" fillId="0" borderId="0" xfId="0" applyFont="1" applyAlignment="1" applyProtection="1"/>
    <xf numFmtId="0" fontId="4" fillId="3" borderId="0" xfId="0" applyFont="1" applyFill="1" applyBorder="1" applyAlignment="1" applyProtection="1"/>
    <xf numFmtId="0" fontId="27" fillId="0" borderId="0" xfId="0" applyFont="1"/>
    <xf numFmtId="0" fontId="4" fillId="0" borderId="0" xfId="0" applyFont="1" applyBorder="1" applyAlignment="1" applyProtection="1"/>
    <xf numFmtId="0" fontId="4" fillId="0" borderId="0" xfId="0" applyFont="1" applyAlignment="1"/>
    <xf numFmtId="0" fontId="4" fillId="0" borderId="0" xfId="0" applyFont="1"/>
    <xf numFmtId="0" fontId="19" fillId="0" borderId="0" xfId="0" applyFont="1" applyBorder="1" applyAlignment="1" applyProtection="1"/>
    <xf numFmtId="0" fontId="4" fillId="0" borderId="0" xfId="0" applyFont="1" applyBorder="1" applyAlignment="1">
      <alignment horizontal="left"/>
    </xf>
    <xf numFmtId="0" fontId="26" fillId="3" borderId="0" xfId="0" applyFont="1" applyFill="1"/>
    <xf numFmtId="0" fontId="15" fillId="2" borderId="0" xfId="0" applyFont="1" applyFill="1" applyAlignment="1" applyProtection="1">
      <alignment horizontal="left" vertical="center"/>
    </xf>
    <xf numFmtId="0" fontId="24" fillId="2" borderId="0" xfId="0" applyFont="1" applyFill="1" applyAlignment="1">
      <alignment horizontal="left"/>
    </xf>
    <xf numFmtId="0" fontId="13" fillId="2" borderId="0" xfId="0" applyNumberFormat="1" applyFont="1" applyFill="1" applyAlignment="1" applyProtection="1">
      <alignment horizontal="left" vertical="center" wrapText="1"/>
    </xf>
    <xf numFmtId="0" fontId="12" fillId="2" borderId="0" xfId="0" applyFont="1" applyFill="1" applyAlignment="1" applyProtection="1">
      <alignment horizontal="left" vertical="center"/>
    </xf>
    <xf numFmtId="0" fontId="14" fillId="0" borderId="0" xfId="0" applyFont="1" applyAlignment="1">
      <alignment horizontal="left"/>
    </xf>
    <xf numFmtId="0" fontId="25" fillId="0" borderId="0" xfId="0" applyFont="1" applyFill="1" applyAlignment="1" applyProtection="1">
      <alignment horizontal="left" vertical="center"/>
    </xf>
    <xf numFmtId="49" fontId="18" fillId="0" borderId="0" xfId="0" applyNumberFormat="1" applyFont="1" applyFill="1" applyAlignment="1" applyProtection="1">
      <alignment horizontal="left" vertical="center"/>
    </xf>
    <xf numFmtId="0" fontId="19" fillId="0" borderId="0" xfId="0" applyFont="1" applyFill="1" applyAlignment="1" applyProtection="1">
      <alignment horizontal="left" vertical="center"/>
    </xf>
    <xf numFmtId="0" fontId="25" fillId="4" borderId="0" xfId="0" applyFont="1" applyFill="1" applyAlignment="1" applyProtection="1">
      <alignment horizontal="left" vertical="center"/>
    </xf>
    <xf numFmtId="168" fontId="18" fillId="4" borderId="0" xfId="0" applyNumberFormat="1" applyFont="1" applyFill="1" applyAlignment="1" applyProtection="1">
      <alignment horizontal="left" wrapText="1"/>
    </xf>
    <xf numFmtId="0" fontId="18" fillId="4" borderId="0" xfId="0" applyFont="1" applyFill="1" applyAlignment="1" applyProtection="1">
      <alignment horizontal="left" wrapText="1"/>
    </xf>
    <xf numFmtId="168" fontId="4" fillId="3" borderId="0" xfId="0" applyNumberFormat="1" applyFont="1" applyFill="1" applyAlignment="1" applyProtection="1">
      <alignment horizontal="left" vertical="top" wrapText="1"/>
    </xf>
    <xf numFmtId="0" fontId="4" fillId="3" borderId="0" xfId="0" applyFont="1" applyFill="1" applyAlignment="1" applyProtection="1">
      <alignment horizontal="left" vertical="top" wrapText="1"/>
    </xf>
    <xf numFmtId="0" fontId="4" fillId="3" borderId="0" xfId="0" applyFont="1" applyFill="1" applyAlignment="1" applyProtection="1">
      <alignment horizontal="left" wrapText="1"/>
    </xf>
    <xf numFmtId="0" fontId="4" fillId="2" borderId="0" xfId="0" applyFont="1" applyFill="1" applyBorder="1" applyAlignment="1" applyProtection="1">
      <alignment horizontal="left"/>
    </xf>
    <xf numFmtId="0" fontId="28" fillId="2" borderId="0" xfId="0" applyFont="1" applyFill="1" applyAlignment="1">
      <alignment horizontal="left"/>
    </xf>
    <xf numFmtId="0" fontId="29" fillId="0" borderId="0" xfId="0" applyFont="1" applyBorder="1" applyAlignment="1">
      <alignment horizontal="left" wrapText="1"/>
    </xf>
    <xf numFmtId="0" fontId="19" fillId="3" borderId="0" xfId="0" applyFont="1" applyFill="1" applyBorder="1" applyAlignment="1" applyProtection="1">
      <alignment horizontal="left"/>
    </xf>
    <xf numFmtId="3" fontId="19" fillId="3" borderId="1" xfId="0" applyNumberFormat="1" applyFont="1" applyFill="1" applyBorder="1" applyAlignment="1" applyProtection="1">
      <alignment horizontal="left"/>
      <protection locked="0"/>
    </xf>
    <xf numFmtId="3" fontId="19" fillId="3" borderId="0" xfId="0" applyNumberFormat="1" applyFont="1" applyFill="1" applyBorder="1" applyAlignment="1" applyProtection="1">
      <alignment horizontal="left"/>
      <protection locked="0"/>
    </xf>
    <xf numFmtId="3" fontId="19" fillId="3" borderId="4" xfId="0" applyNumberFormat="1" applyFont="1" applyFill="1" applyBorder="1" applyAlignment="1" applyProtection="1">
      <alignment horizontal="left"/>
      <protection locked="0"/>
    </xf>
    <xf numFmtId="0" fontId="30" fillId="0" borderId="0" xfId="0" applyFont="1" applyBorder="1" applyAlignment="1">
      <alignment horizontal="left" vertical="top" wrapText="1"/>
    </xf>
    <xf numFmtId="0" fontId="4" fillId="0" borderId="0" xfId="0" applyFont="1" applyAlignment="1" applyProtection="1">
      <alignment horizontal="left"/>
    </xf>
    <xf numFmtId="0" fontId="4" fillId="3" borderId="0" xfId="0" applyFont="1" applyFill="1" applyBorder="1" applyAlignment="1" applyProtection="1">
      <alignment horizontal="left"/>
    </xf>
    <xf numFmtId="0" fontId="27" fillId="0" borderId="0" xfId="0" applyFont="1" applyAlignment="1">
      <alignment horizontal="left"/>
    </xf>
    <xf numFmtId="0" fontId="31" fillId="0" borderId="0" xfId="0" applyFont="1" applyAlignment="1">
      <alignment horizontal="left"/>
    </xf>
    <xf numFmtId="0" fontId="18" fillId="4" borderId="0" xfId="0" applyFont="1" applyFill="1" applyAlignment="1" applyProtection="1">
      <alignment horizontal="left"/>
    </xf>
    <xf numFmtId="168" fontId="18" fillId="4" borderId="0" xfId="0" applyNumberFormat="1" applyFont="1" applyFill="1" applyAlignment="1" applyProtection="1">
      <alignment horizontal="left"/>
    </xf>
    <xf numFmtId="0" fontId="19" fillId="0" borderId="0" xfId="0" applyFont="1" applyAlignment="1" applyProtection="1">
      <alignment horizontal="left" vertical="top"/>
    </xf>
    <xf numFmtId="0" fontId="4" fillId="3" borderId="0" xfId="0" applyFont="1" applyFill="1" applyAlignment="1" applyProtection="1">
      <alignment horizontal="left" vertical="top"/>
    </xf>
    <xf numFmtId="0" fontId="26" fillId="3" borderId="0" xfId="0" applyFont="1" applyFill="1" applyAlignment="1">
      <alignment horizontal="left" vertical="top"/>
    </xf>
    <xf numFmtId="0" fontId="19" fillId="0" borderId="0" xfId="0" applyFont="1" applyAlignment="1">
      <alignment horizontal="left"/>
    </xf>
    <xf numFmtId="0" fontId="26" fillId="3" borderId="0" xfId="0" applyFont="1" applyFill="1" applyAlignment="1">
      <alignment horizontal="left"/>
    </xf>
    <xf numFmtId="0" fontId="32" fillId="0" borderId="0" xfId="0" applyFont="1" applyAlignment="1">
      <alignment horizontal="left"/>
    </xf>
    <xf numFmtId="168" fontId="4" fillId="3" borderId="0" xfId="0" applyNumberFormat="1" applyFont="1" applyFill="1" applyAlignment="1" applyProtection="1">
      <alignment horizontal="left"/>
    </xf>
    <xf numFmtId="3" fontId="25" fillId="3" borderId="0" xfId="0" applyNumberFormat="1" applyFont="1" applyFill="1" applyBorder="1" applyAlignment="1" applyProtection="1">
      <alignment horizontal="left"/>
      <protection locked="0"/>
    </xf>
    <xf numFmtId="0" fontId="26" fillId="0" borderId="0" xfId="0" applyFont="1" applyBorder="1" applyAlignment="1">
      <alignment horizontal="left"/>
    </xf>
    <xf numFmtId="0" fontId="18" fillId="0" borderId="0" xfId="0" applyFont="1" applyFill="1" applyBorder="1" applyAlignment="1" applyProtection="1">
      <alignment horizontal="left"/>
    </xf>
    <xf numFmtId="0" fontId="18" fillId="4" borderId="0" xfId="0" applyFont="1" applyFill="1" applyBorder="1" applyAlignment="1" applyProtection="1">
      <alignment horizontal="left"/>
    </xf>
    <xf numFmtId="3" fontId="25" fillId="4" borderId="0" xfId="0" applyNumberFormat="1" applyFont="1" applyFill="1" applyBorder="1" applyAlignment="1" applyProtection="1">
      <alignment horizontal="left"/>
      <protection locked="0"/>
    </xf>
    <xf numFmtId="0" fontId="19" fillId="0" borderId="0" xfId="0" applyFont="1"/>
    <xf numFmtId="0" fontId="13" fillId="2" borderId="0" xfId="0" applyNumberFormat="1" applyFont="1" applyFill="1" applyAlignment="1" applyProtection="1">
      <alignment horizontal="right" vertical="center" wrapText="1"/>
    </xf>
    <xf numFmtId="0" fontId="4" fillId="3" borderId="0" xfId="0" applyFont="1" applyFill="1" applyAlignment="1" applyProtection="1">
      <alignment horizontal="center"/>
    </xf>
    <xf numFmtId="0" fontId="33" fillId="3" borderId="0" xfId="0" applyFont="1" applyFill="1" applyBorder="1" applyAlignment="1">
      <alignment horizontal="justify" vertical="top" wrapText="1"/>
    </xf>
    <xf numFmtId="168" fontId="4" fillId="3" borderId="0" xfId="0" applyNumberFormat="1" applyFont="1" applyFill="1" applyAlignment="1" applyProtection="1">
      <alignment horizontal="right" vertical="top" wrapText="1"/>
    </xf>
    <xf numFmtId="0" fontId="28" fillId="2" borderId="0" xfId="0" applyFont="1" applyFill="1"/>
    <xf numFmtId="0" fontId="26" fillId="0" borderId="0" xfId="0" applyFont="1" applyAlignment="1"/>
    <xf numFmtId="3" fontId="19" fillId="3" borderId="5" xfId="0" applyNumberFormat="1" applyFont="1" applyFill="1" applyBorder="1" applyAlignment="1" applyProtection="1">
      <protection locked="0"/>
    </xf>
    <xf numFmtId="3" fontId="19" fillId="3" borderId="0" xfId="0" applyNumberFormat="1" applyFont="1" applyFill="1" applyBorder="1" applyAlignment="1" applyProtection="1">
      <protection locked="0"/>
    </xf>
    <xf numFmtId="0" fontId="26" fillId="0" borderId="0" xfId="0" applyFont="1" applyFill="1"/>
    <xf numFmtId="3" fontId="19" fillId="0" borderId="0" xfId="0" applyNumberFormat="1" applyFont="1" applyFill="1" applyBorder="1" applyAlignment="1" applyProtection="1">
      <protection locked="0"/>
    </xf>
    <xf numFmtId="0" fontId="19" fillId="0" borderId="0" xfId="0" applyFont="1" applyBorder="1"/>
    <xf numFmtId="0" fontId="19" fillId="3" borderId="0" xfId="0" applyFont="1" applyFill="1" applyBorder="1" applyAlignment="1" applyProtection="1">
      <alignment horizontal="center"/>
    </xf>
    <xf numFmtId="0" fontId="3" fillId="0" borderId="0" xfId="0" applyFont="1" applyAlignment="1">
      <alignment horizontal="left"/>
    </xf>
    <xf numFmtId="0" fontId="3" fillId="0" borderId="0" xfId="0" applyFont="1"/>
    <xf numFmtId="49" fontId="3" fillId="0" borderId="0" xfId="0" applyNumberFormat="1" applyFont="1" applyAlignment="1" applyProtection="1"/>
    <xf numFmtId="49" fontId="6" fillId="0" borderId="0" xfId="0" applyNumberFormat="1" applyFont="1" applyAlignment="1" applyProtection="1"/>
    <xf numFmtId="0" fontId="3" fillId="0" borderId="0" xfId="0" applyFont="1" applyAlignment="1">
      <alignment horizontal="left" wrapText="1"/>
    </xf>
    <xf numFmtId="2" fontId="3" fillId="0" borderId="0" xfId="0" applyNumberFormat="1" applyFont="1" applyBorder="1" applyAlignment="1" applyProtection="1"/>
    <xf numFmtId="0" fontId="3" fillId="0" borderId="0" xfId="0" applyFont="1" applyBorder="1" applyAlignment="1">
      <alignment horizontal="left"/>
    </xf>
    <xf numFmtId="49" fontId="8" fillId="0" borderId="0" xfId="0" applyNumberFormat="1" applyFont="1" applyAlignment="1" applyProtection="1">
      <alignment wrapText="1"/>
    </xf>
    <xf numFmtId="0" fontId="8" fillId="0" borderId="0" xfId="0" applyFont="1" applyBorder="1" applyAlignment="1">
      <alignment horizontal="left"/>
    </xf>
    <xf numFmtId="0" fontId="10" fillId="0" borderId="0" xfId="0" applyFont="1"/>
    <xf numFmtId="0" fontId="5" fillId="0" borderId="0" xfId="0" applyFont="1"/>
    <xf numFmtId="0" fontId="10" fillId="0" borderId="0" xfId="0" applyFont="1" applyFill="1" applyBorder="1" applyAlignment="1">
      <alignment horizontal="left" indent="1"/>
    </xf>
    <xf numFmtId="0" fontId="10" fillId="0" borderId="0" xfId="0" applyFont="1" applyFill="1" applyBorder="1" applyAlignment="1">
      <alignment horizontal="left"/>
    </xf>
    <xf numFmtId="0" fontId="8" fillId="0" borderId="0" xfId="0" applyFont="1" applyAlignment="1">
      <alignment horizontal="left"/>
    </xf>
    <xf numFmtId="0" fontId="3" fillId="0" borderId="0" xfId="0" applyFont="1" applyAlignment="1">
      <alignment horizontal="left" indent="1"/>
    </xf>
    <xf numFmtId="0" fontId="19" fillId="0" borderId="0" xfId="0" applyFont="1" applyBorder="1" applyAlignment="1">
      <alignment horizontal="left"/>
    </xf>
    <xf numFmtId="49" fontId="4" fillId="0" borderId="0" xfId="0" applyNumberFormat="1" applyFont="1" applyAlignment="1" applyProtection="1">
      <alignment wrapText="1"/>
    </xf>
    <xf numFmtId="0" fontId="10" fillId="0" borderId="0" xfId="0" applyFont="1" applyAlignment="1">
      <alignment horizontal="left" wrapText="1"/>
    </xf>
    <xf numFmtId="0" fontId="4" fillId="0" borderId="0" xfId="0" applyFont="1" applyAlignment="1">
      <alignment horizontal="left"/>
    </xf>
    <xf numFmtId="3" fontId="4" fillId="0" borderId="0" xfId="0" applyNumberFormat="1" applyFont="1" applyFill="1" applyAlignment="1">
      <alignment horizontal="center"/>
    </xf>
    <xf numFmtId="0" fontId="34" fillId="0" borderId="0" xfId="0" applyFont="1" applyAlignment="1">
      <alignment horizontal="center"/>
    </xf>
    <xf numFmtId="3" fontId="4" fillId="0" borderId="0" xfId="0" applyNumberFormat="1" applyFont="1" applyFill="1" applyBorder="1" applyAlignment="1">
      <alignment horizontal="center"/>
    </xf>
    <xf numFmtId="0" fontId="34" fillId="0" borderId="0" xfId="0" applyFont="1" applyBorder="1" applyAlignment="1">
      <alignment horizontal="center"/>
    </xf>
    <xf numFmtId="3" fontId="4" fillId="0" borderId="0" xfId="0" applyNumberFormat="1" applyFont="1" applyAlignment="1">
      <alignment horizontal="center"/>
    </xf>
    <xf numFmtId="3" fontId="4" fillId="0" borderId="0" xfId="0" applyNumberFormat="1" applyFont="1" applyBorder="1" applyAlignment="1">
      <alignment horizontal="center"/>
    </xf>
    <xf numFmtId="3" fontId="4" fillId="0" borderId="0" xfId="0" applyNumberFormat="1" applyFont="1" applyAlignment="1">
      <alignment horizontal="left"/>
    </xf>
    <xf numFmtId="0" fontId="34" fillId="0" borderId="0" xfId="0" applyFont="1" applyAlignment="1">
      <alignment horizontal="left"/>
    </xf>
    <xf numFmtId="0" fontId="8" fillId="0" borderId="6" xfId="0" applyFont="1" applyBorder="1"/>
    <xf numFmtId="0" fontId="8" fillId="0" borderId="7" xfId="0" applyFont="1" applyBorder="1"/>
    <xf numFmtId="3" fontId="4" fillId="0" borderId="7" xfId="0" applyNumberFormat="1" applyFont="1" applyBorder="1" applyAlignment="1" applyProtection="1">
      <alignment horizontal="center" wrapText="1"/>
    </xf>
    <xf numFmtId="49" fontId="4" fillId="0" borderId="7" xfId="0" applyNumberFormat="1" applyFont="1" applyBorder="1" applyAlignment="1" applyProtection="1"/>
    <xf numFmtId="49" fontId="34" fillId="0" borderId="7" xfId="0" applyNumberFormat="1" applyFont="1" applyBorder="1" applyAlignment="1" applyProtection="1"/>
    <xf numFmtId="2" fontId="3" fillId="0" borderId="7" xfId="0" applyNumberFormat="1" applyFont="1" applyFill="1" applyBorder="1" applyAlignment="1" applyProtection="1"/>
    <xf numFmtId="2" fontId="3" fillId="0" borderId="8" xfId="0" applyNumberFormat="1" applyFont="1" applyBorder="1" applyAlignment="1" applyProtection="1"/>
    <xf numFmtId="3" fontId="4" fillId="0" borderId="0" xfId="0" applyNumberFormat="1" applyFont="1" applyAlignment="1" applyProtection="1">
      <alignment wrapText="1"/>
    </xf>
    <xf numFmtId="49" fontId="34"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xf>
    <xf numFmtId="3" fontId="4" fillId="0" borderId="0" xfId="0" applyNumberFormat="1" applyFont="1" applyAlignment="1" applyProtection="1">
      <alignment horizontal="center" wrapText="1"/>
    </xf>
    <xf numFmtId="2" fontId="34" fillId="0" borderId="0" xfId="0" applyNumberFormat="1" applyFont="1" applyFill="1" applyBorder="1" applyAlignment="1" applyProtection="1"/>
    <xf numFmtId="2" fontId="3" fillId="0" borderId="0" xfId="0" applyNumberFormat="1" applyFont="1" applyFill="1" applyBorder="1" applyAlignment="1" applyProtection="1"/>
    <xf numFmtId="49" fontId="34" fillId="0" borderId="0" xfId="0" applyNumberFormat="1" applyFont="1" applyAlignment="1" applyProtection="1"/>
    <xf numFmtId="0" fontId="3" fillId="0" borderId="0" xfId="0" applyFont="1" applyAlignment="1">
      <alignment horizontal="left" indent="2"/>
    </xf>
    <xf numFmtId="0" fontId="34" fillId="0" borderId="0" xfId="0" applyNumberFormat="1" applyFont="1" applyAlignment="1" applyProtection="1">
      <alignment horizontal="left" wrapText="1"/>
    </xf>
    <xf numFmtId="49" fontId="34" fillId="0" borderId="0" xfId="0" applyNumberFormat="1" applyFont="1" applyAlignment="1" applyProtection="1">
      <alignment horizontal="left" wrapText="1"/>
    </xf>
    <xf numFmtId="49" fontId="4" fillId="0" borderId="7" xfId="0" applyNumberFormat="1" applyFont="1" applyBorder="1" applyAlignment="1" applyProtection="1">
      <alignment wrapText="1"/>
    </xf>
    <xf numFmtId="49" fontId="4" fillId="0" borderId="0" xfId="0" applyNumberFormat="1" applyFont="1" applyAlignment="1" applyProtection="1"/>
    <xf numFmtId="0" fontId="8" fillId="0" borderId="9" xfId="0" applyFont="1" applyBorder="1"/>
    <xf numFmtId="0" fontId="8" fillId="0" borderId="10" xfId="0" applyFont="1" applyBorder="1"/>
    <xf numFmtId="49" fontId="4" fillId="0" borderId="10" xfId="0" applyNumberFormat="1" applyFont="1" applyBorder="1" applyAlignment="1" applyProtection="1"/>
    <xf numFmtId="2" fontId="3" fillId="0" borderId="10" xfId="0" applyNumberFormat="1" applyFont="1" applyFill="1" applyBorder="1" applyAlignment="1" applyProtection="1"/>
    <xf numFmtId="2" fontId="3" fillId="0" borderId="11" xfId="0" applyNumberFormat="1" applyFont="1" applyBorder="1" applyAlignment="1" applyProtection="1"/>
    <xf numFmtId="0" fontId="3" fillId="0" borderId="12" xfId="0" applyFont="1" applyFill="1" applyBorder="1"/>
    <xf numFmtId="0" fontId="3" fillId="0" borderId="0" xfId="0" applyFont="1" applyFill="1" applyBorder="1"/>
    <xf numFmtId="49" fontId="34" fillId="0" borderId="0" xfId="0" applyNumberFormat="1" applyFont="1" applyBorder="1" applyAlignment="1" applyProtection="1"/>
    <xf numFmtId="49" fontId="3" fillId="0" borderId="13" xfId="0" applyNumberFormat="1" applyFont="1" applyBorder="1" applyAlignment="1" applyProtection="1">
      <alignment wrapText="1"/>
    </xf>
    <xf numFmtId="0" fontId="8" fillId="0" borderId="0" xfId="0" applyFont="1" applyFill="1" applyBorder="1"/>
    <xf numFmtId="49" fontId="34" fillId="0" borderId="14" xfId="0" applyNumberFormat="1" applyFont="1" applyBorder="1" applyAlignment="1" applyProtection="1"/>
    <xf numFmtId="49" fontId="3" fillId="0" borderId="14" xfId="0" applyNumberFormat="1" applyFont="1" applyBorder="1" applyAlignment="1" applyProtection="1">
      <alignment wrapText="1"/>
    </xf>
    <xf numFmtId="49" fontId="3" fillId="0" borderId="15" xfId="0" applyNumberFormat="1" applyFont="1" applyBorder="1" applyAlignment="1" applyProtection="1">
      <alignment wrapText="1"/>
    </xf>
    <xf numFmtId="49" fontId="8" fillId="0" borderId="16" xfId="0" applyNumberFormat="1" applyFont="1" applyBorder="1" applyAlignment="1" applyProtection="1">
      <alignment wrapText="1"/>
    </xf>
    <xf numFmtId="49" fontId="8" fillId="0" borderId="17" xfId="0" applyNumberFormat="1" applyFont="1" applyBorder="1" applyAlignment="1" applyProtection="1">
      <alignment wrapText="1"/>
    </xf>
    <xf numFmtId="3" fontId="8" fillId="0" borderId="17" xfId="0" applyNumberFormat="1" applyFont="1" applyBorder="1" applyAlignment="1" applyProtection="1">
      <alignment horizontal="center" wrapText="1"/>
    </xf>
    <xf numFmtId="49" fontId="34" fillId="0" borderId="17" xfId="0" applyNumberFormat="1" applyFont="1" applyBorder="1" applyAlignment="1" applyProtection="1"/>
    <xf numFmtId="49" fontId="8" fillId="0" borderId="18" xfId="0" applyNumberFormat="1" applyFont="1" applyBorder="1" applyAlignment="1" applyProtection="1">
      <alignment wrapText="1"/>
    </xf>
    <xf numFmtId="9" fontId="4" fillId="0" borderId="0" xfId="0" applyNumberFormat="1" applyFont="1" applyAlignment="1">
      <alignment horizontal="center"/>
    </xf>
    <xf numFmtId="0" fontId="4" fillId="0" borderId="0" xfId="0" applyFont="1" applyAlignment="1">
      <alignment horizontal="center"/>
    </xf>
    <xf numFmtId="49" fontId="34" fillId="0" borderId="0" xfId="0" applyNumberFormat="1" applyFont="1" applyAlignment="1" applyProtection="1">
      <alignment horizontal="center" wrapText="1"/>
    </xf>
    <xf numFmtId="3" fontId="19" fillId="0" borderId="1" xfId="0" applyNumberFormat="1" applyFont="1" applyBorder="1" applyAlignment="1" applyProtection="1">
      <alignment horizontal="center"/>
      <protection locked="0"/>
    </xf>
    <xf numFmtId="3" fontId="19" fillId="3" borderId="0" xfId="0" applyNumberFormat="1" applyFont="1" applyFill="1" applyBorder="1" applyAlignment="1" applyProtection="1">
      <alignment horizontal="center"/>
    </xf>
    <xf numFmtId="3" fontId="19" fillId="3" borderId="0" xfId="0" applyNumberFormat="1" applyFont="1" applyFill="1" applyBorder="1" applyAlignment="1" applyProtection="1">
      <alignment horizontal="center"/>
      <protection locked="0"/>
    </xf>
    <xf numFmtId="3" fontId="19" fillId="3" borderId="1" xfId="0" applyNumberFormat="1" applyFont="1" applyFill="1" applyBorder="1" applyAlignment="1" applyProtection="1">
      <alignment horizontal="center"/>
      <protection locked="0"/>
    </xf>
    <xf numFmtId="3" fontId="19" fillId="3" borderId="4" xfId="0" applyNumberFormat="1" applyFont="1" applyFill="1" applyBorder="1" applyAlignment="1" applyProtection="1">
      <alignment horizontal="center"/>
      <protection locked="0"/>
    </xf>
    <xf numFmtId="168" fontId="18" fillId="4" borderId="0" xfId="0" applyNumberFormat="1" applyFont="1" applyFill="1" applyAlignment="1" applyProtection="1">
      <alignment horizontal="center"/>
    </xf>
    <xf numFmtId="0" fontId="18" fillId="4" borderId="0" xfId="0" applyFont="1" applyFill="1" applyAlignment="1" applyProtection="1">
      <alignment horizontal="center"/>
    </xf>
    <xf numFmtId="0" fontId="33" fillId="3" borderId="0" xfId="0" applyFont="1" applyFill="1" applyBorder="1" applyAlignment="1">
      <alignment horizontal="center" vertical="top" wrapText="1"/>
    </xf>
    <xf numFmtId="0" fontId="4" fillId="3" borderId="0" xfId="0" applyFont="1" applyFill="1" applyAlignment="1" applyProtection="1">
      <alignment horizontal="center" vertical="top"/>
    </xf>
    <xf numFmtId="168" fontId="4" fillId="3" borderId="0" xfId="0" applyNumberFormat="1" applyFont="1" applyFill="1" applyAlignment="1" applyProtection="1">
      <alignment horizontal="center" vertical="top" wrapText="1"/>
    </xf>
    <xf numFmtId="168" fontId="4" fillId="3" borderId="0" xfId="0" applyNumberFormat="1" applyFont="1" applyFill="1" applyAlignment="1" applyProtection="1">
      <alignment horizontal="center" vertical="top"/>
    </xf>
    <xf numFmtId="3" fontId="19" fillId="5" borderId="1" xfId="0" applyNumberFormat="1" applyFont="1" applyFill="1" applyBorder="1" applyAlignment="1" applyProtection="1">
      <alignment horizontal="center"/>
      <protection locked="0"/>
    </xf>
    <xf numFmtId="3" fontId="19" fillId="0" borderId="1"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xf>
    <xf numFmtId="3" fontId="18" fillId="4" borderId="0" xfId="0" applyNumberFormat="1" applyFont="1" applyFill="1" applyAlignment="1" applyProtection="1">
      <alignment horizontal="center"/>
    </xf>
    <xf numFmtId="3" fontId="18" fillId="2" borderId="0" xfId="0" applyNumberFormat="1" applyFont="1" applyFill="1" applyBorder="1" applyAlignment="1" applyProtection="1">
      <alignment horizontal="center"/>
    </xf>
    <xf numFmtId="3" fontId="4" fillId="2" borderId="0" xfId="0" applyNumberFormat="1" applyFont="1" applyFill="1" applyBorder="1" applyAlignment="1" applyProtection="1">
      <alignment horizontal="center"/>
    </xf>
    <xf numFmtId="3" fontId="4" fillId="3" borderId="0" xfId="0" applyNumberFormat="1" applyFont="1" applyFill="1" applyAlignment="1" applyProtection="1">
      <alignment horizontal="center"/>
    </xf>
    <xf numFmtId="3" fontId="4" fillId="3" borderId="0" xfId="0" applyNumberFormat="1" applyFont="1" applyFill="1" applyAlignment="1" applyProtection="1">
      <alignment horizontal="center" wrapText="1"/>
    </xf>
    <xf numFmtId="3" fontId="19" fillId="3" borderId="1" xfId="0" applyNumberFormat="1" applyFont="1" applyFill="1" applyBorder="1" applyAlignment="1" applyProtection="1">
      <alignment horizontal="center" wrapText="1"/>
      <protection locked="0"/>
    </xf>
    <xf numFmtId="3" fontId="19" fillId="3" borderId="0" xfId="0" applyNumberFormat="1" applyFont="1" applyFill="1" applyBorder="1" applyAlignment="1" applyProtection="1">
      <alignment horizontal="center" wrapText="1"/>
    </xf>
    <xf numFmtId="3" fontId="26" fillId="3" borderId="0" xfId="0" applyNumberFormat="1" applyFont="1" applyFill="1" applyAlignment="1">
      <alignment horizontal="center"/>
    </xf>
    <xf numFmtId="0" fontId="26" fillId="0" borderId="0" xfId="0" applyFont="1" applyFill="1" applyBorder="1" applyProtection="1">
      <protection locked="0"/>
    </xf>
    <xf numFmtId="0" fontId="15" fillId="2" borderId="0" xfId="0" applyFont="1" applyFill="1" applyAlignment="1" applyProtection="1">
      <alignment vertical="center"/>
      <protection locked="0"/>
    </xf>
    <xf numFmtId="49" fontId="13" fillId="2" borderId="0" xfId="0" applyNumberFormat="1" applyFont="1" applyFill="1" applyAlignment="1" applyProtection="1">
      <alignment vertical="center"/>
      <protection locked="0"/>
    </xf>
    <xf numFmtId="0" fontId="14" fillId="0" borderId="0" xfId="0" applyFont="1" applyProtection="1">
      <protection locked="0"/>
    </xf>
    <xf numFmtId="0" fontId="14" fillId="0" borderId="0" xfId="0" applyFont="1" applyFill="1" applyBorder="1" applyProtection="1">
      <protection locked="0"/>
    </xf>
    <xf numFmtId="0" fontId="25" fillId="0"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26" fillId="0" borderId="0" xfId="0" applyFont="1" applyProtection="1">
      <protection locked="0"/>
    </xf>
    <xf numFmtId="0" fontId="19" fillId="0" borderId="0" xfId="0" applyFont="1" applyAlignment="1" applyProtection="1">
      <protection locked="0"/>
    </xf>
    <xf numFmtId="0" fontId="4" fillId="3" borderId="0" xfId="0" applyFont="1" applyFill="1" applyAlignment="1" applyProtection="1">
      <alignment horizontal="center"/>
      <protection locked="0"/>
    </xf>
    <xf numFmtId="0" fontId="26" fillId="3" borderId="0" xfId="0" applyFont="1" applyFill="1" applyProtection="1">
      <protection locked="0"/>
    </xf>
    <xf numFmtId="0" fontId="27" fillId="3" borderId="0" xfId="0" applyFont="1" applyFill="1" applyAlignment="1" applyProtection="1">
      <protection locked="0"/>
    </xf>
    <xf numFmtId="0" fontId="4" fillId="2" borderId="0" xfId="0" applyFont="1" applyFill="1" applyBorder="1" applyAlignment="1" applyProtection="1">
      <alignment horizontal="center"/>
      <protection locked="0"/>
    </xf>
    <xf numFmtId="0" fontId="18" fillId="2" borderId="0" xfId="0" applyFont="1" applyFill="1" applyBorder="1" applyAlignment="1" applyProtection="1">
      <alignment horizontal="left"/>
      <protection locked="0"/>
    </xf>
    <xf numFmtId="0" fontId="4" fillId="2" borderId="0" xfId="0" applyFont="1" applyFill="1" applyBorder="1" applyAlignment="1" applyProtection="1">
      <protection locked="0"/>
    </xf>
    <xf numFmtId="0" fontId="4" fillId="5" borderId="0" xfId="0" applyFont="1" applyFill="1" applyBorder="1" applyAlignment="1" applyProtection="1">
      <alignment horizontal="center"/>
      <protection locked="0"/>
    </xf>
    <xf numFmtId="0" fontId="19" fillId="3" borderId="0" xfId="0" applyFont="1" applyFill="1" applyAlignment="1" applyProtection="1">
      <protection locked="0"/>
    </xf>
    <xf numFmtId="3" fontId="19" fillId="3" borderId="1" xfId="0" applyNumberFormat="1" applyFont="1" applyFill="1" applyBorder="1" applyAlignment="1" applyProtection="1">
      <alignment horizontal="right"/>
      <protection locked="0"/>
    </xf>
    <xf numFmtId="0" fontId="19" fillId="3" borderId="0" xfId="0" applyFont="1" applyFill="1" applyBorder="1" applyAlignment="1" applyProtection="1">
      <protection locked="0"/>
    </xf>
    <xf numFmtId="0" fontId="35" fillId="3" borderId="0" xfId="0" applyFont="1" applyFill="1" applyBorder="1" applyAlignment="1" applyProtection="1">
      <protection hidden="1"/>
    </xf>
    <xf numFmtId="0" fontId="19" fillId="0" borderId="0" xfId="0" applyFont="1" applyAlignment="1" applyProtection="1">
      <alignment horizontal="left"/>
      <protection locked="0"/>
    </xf>
    <xf numFmtId="0" fontId="36" fillId="3" borderId="0" xfId="0" applyFont="1" applyFill="1" applyBorder="1" applyAlignment="1" applyProtection="1">
      <protection locked="0"/>
    </xf>
    <xf numFmtId="0" fontId="4" fillId="0" borderId="0" xfId="0" applyFont="1" applyAlignment="1" applyProtection="1">
      <alignment horizontal="left"/>
      <protection locked="0"/>
    </xf>
    <xf numFmtId="0" fontId="35" fillId="3" borderId="0" xfId="0" applyFont="1" applyFill="1" applyBorder="1" applyAlignment="1" applyProtection="1">
      <protection locked="0"/>
    </xf>
    <xf numFmtId="0" fontId="37" fillId="0" borderId="0" xfId="0" applyFont="1" applyBorder="1" applyAlignment="1" applyProtection="1">
      <alignment horizontal="left" wrapText="1"/>
      <protection locked="0"/>
    </xf>
    <xf numFmtId="0" fontId="30" fillId="0" borderId="0" xfId="0" applyFont="1" applyBorder="1" applyAlignment="1" applyProtection="1">
      <alignment horizontal="left" vertical="top" wrapText="1"/>
      <protection locked="0"/>
    </xf>
    <xf numFmtId="0" fontId="4" fillId="5" borderId="0" xfId="0" applyFont="1" applyFill="1" applyBorder="1" applyAlignment="1" applyProtection="1">
      <protection locked="0"/>
    </xf>
    <xf numFmtId="0" fontId="19" fillId="5" borderId="0" xfId="0" applyFont="1" applyFill="1" applyAlignment="1" applyProtection="1">
      <protection locked="0"/>
    </xf>
    <xf numFmtId="0" fontId="38" fillId="5" borderId="0" xfId="0" applyFont="1" applyFill="1" applyBorder="1" applyAlignment="1" applyProtection="1">
      <protection locked="0"/>
    </xf>
    <xf numFmtId="0" fontId="39" fillId="3" borderId="0" xfId="0" applyFont="1" applyFill="1" applyBorder="1" applyAlignment="1" applyProtection="1">
      <protection locked="0"/>
    </xf>
    <xf numFmtId="0" fontId="26" fillId="0" borderId="0" xfId="0" applyFont="1" applyAlignment="1" applyProtection="1">
      <protection locked="0"/>
    </xf>
    <xf numFmtId="0" fontId="26" fillId="0" borderId="0" xfId="0" applyFont="1" applyFill="1" applyBorder="1" applyAlignment="1" applyProtection="1">
      <protection locked="0"/>
    </xf>
    <xf numFmtId="0" fontId="28" fillId="0" borderId="0" xfId="0" applyFont="1" applyFill="1" applyBorder="1" applyAlignment="1" applyProtection="1">
      <alignment horizontal="left"/>
      <protection locked="0"/>
    </xf>
    <xf numFmtId="0" fontId="19" fillId="0" borderId="0" xfId="0" applyFont="1" applyFill="1" applyBorder="1" applyAlignment="1" applyProtection="1">
      <alignment horizontal="left"/>
      <protection locked="0"/>
    </xf>
    <xf numFmtId="0" fontId="19" fillId="0" borderId="0" xfId="0" applyFont="1" applyFill="1" applyAlignment="1" applyProtection="1">
      <protection locked="0"/>
    </xf>
    <xf numFmtId="0" fontId="19" fillId="0" borderId="0" xfId="0" applyFont="1" applyFill="1" applyBorder="1" applyAlignment="1" applyProtection="1">
      <protection locked="0"/>
    </xf>
    <xf numFmtId="3" fontId="19" fillId="3" borderId="0" xfId="0" applyNumberFormat="1" applyFont="1" applyFill="1" applyBorder="1" applyAlignment="1" applyProtection="1">
      <alignment horizontal="right"/>
      <protection locked="0"/>
    </xf>
    <xf numFmtId="3" fontId="4" fillId="2" borderId="0" xfId="0" applyNumberFormat="1" applyFont="1" applyFill="1" applyBorder="1" applyAlignment="1" applyProtection="1">
      <alignment horizontal="right"/>
      <protection locked="0"/>
    </xf>
    <xf numFmtId="3" fontId="4" fillId="3" borderId="0" xfId="0" applyNumberFormat="1" applyFont="1" applyFill="1" applyBorder="1" applyAlignment="1" applyProtection="1">
      <alignment horizontal="right"/>
      <protection locked="0"/>
    </xf>
    <xf numFmtId="0" fontId="4" fillId="3" borderId="0" xfId="0" applyFont="1" applyFill="1" applyBorder="1" applyAlignment="1" applyProtection="1">
      <protection locked="0"/>
    </xf>
    <xf numFmtId="0" fontId="19" fillId="0" borderId="0" xfId="0" applyFont="1" applyBorder="1" applyAlignment="1" applyProtection="1">
      <protection locked="0"/>
    </xf>
    <xf numFmtId="0" fontId="29" fillId="0" borderId="0" xfId="0" applyFont="1" applyFill="1" applyBorder="1" applyAlignment="1" applyProtection="1">
      <alignment horizontal="left" wrapText="1"/>
      <protection locked="0"/>
    </xf>
    <xf numFmtId="0" fontId="30" fillId="0" borderId="0" xfId="0" applyFont="1" applyFill="1" applyBorder="1" applyAlignment="1" applyProtection="1">
      <alignment horizontal="left" vertical="top" wrapText="1"/>
      <protection locked="0"/>
    </xf>
    <xf numFmtId="0" fontId="19" fillId="0" borderId="0" xfId="0" applyFont="1" applyFill="1" applyBorder="1" applyProtection="1">
      <protection locked="0"/>
    </xf>
    <xf numFmtId="3" fontId="19" fillId="0" borderId="1" xfId="0" applyNumberFormat="1" applyFont="1" applyBorder="1" applyAlignment="1" applyProtection="1">
      <alignment horizontal="right"/>
      <protection locked="0"/>
    </xf>
    <xf numFmtId="3" fontId="19" fillId="3" borderId="1" xfId="0" applyNumberFormat="1" applyFont="1" applyFill="1" applyBorder="1" applyAlignment="1" applyProtection="1">
      <protection locked="0"/>
    </xf>
    <xf numFmtId="3" fontId="19" fillId="3" borderId="5" xfId="0" applyNumberFormat="1" applyFont="1" applyFill="1" applyBorder="1" applyAlignment="1" applyProtection="1">
      <alignment horizontal="right"/>
      <protection locked="0"/>
    </xf>
    <xf numFmtId="3" fontId="19" fillId="5" borderId="1" xfId="0" applyNumberFormat="1" applyFont="1" applyFill="1" applyBorder="1" applyAlignment="1" applyProtection="1">
      <alignment horizontal="right"/>
      <protection locked="0"/>
    </xf>
    <xf numFmtId="0" fontId="19" fillId="0" borderId="0" xfId="0" applyFont="1" applyFill="1" applyAlignment="1">
      <alignment horizontal="left"/>
    </xf>
    <xf numFmtId="0" fontId="4" fillId="0" borderId="0" xfId="0" applyFont="1" applyFill="1" applyAlignment="1">
      <alignment horizontal="left"/>
    </xf>
    <xf numFmtId="0" fontId="4" fillId="0" borderId="0" xfId="0" applyFont="1" applyBorder="1" applyAlignment="1" applyProtection="1">
      <alignment horizontal="left"/>
    </xf>
    <xf numFmtId="0" fontId="29" fillId="0" borderId="0" xfId="0" applyFont="1" applyBorder="1" applyAlignment="1">
      <alignment horizontal="left" vertical="top" wrapText="1"/>
    </xf>
    <xf numFmtId="3" fontId="19" fillId="0" borderId="5" xfId="0" applyNumberFormat="1" applyFont="1" applyBorder="1" applyAlignment="1" applyProtection="1">
      <alignment horizontal="right"/>
      <protection locked="0"/>
    </xf>
    <xf numFmtId="0" fontId="19" fillId="0" borderId="0" xfId="0" applyFont="1" applyBorder="1" applyAlignment="1" applyProtection="1">
      <alignment horizontal="justify" vertical="top"/>
      <protection locked="0"/>
    </xf>
    <xf numFmtId="0" fontId="4" fillId="0" borderId="0" xfId="0" applyFont="1" applyBorder="1" applyAlignment="1">
      <alignment horizontal="justify" wrapText="1"/>
    </xf>
    <xf numFmtId="0" fontId="30" fillId="5" borderId="0" xfId="0" applyFont="1" applyFill="1" applyBorder="1" applyAlignment="1">
      <alignment horizontal="left" vertical="top" wrapText="1"/>
    </xf>
    <xf numFmtId="0" fontId="4" fillId="0" borderId="0" xfId="0" applyFont="1" applyBorder="1" applyAlignment="1">
      <alignment horizontal="justify" vertical="top" wrapText="1"/>
    </xf>
    <xf numFmtId="0" fontId="19" fillId="0" borderId="0" xfId="0" applyFont="1" applyBorder="1" applyAlignment="1">
      <alignment horizontal="justify" vertical="top" wrapText="1"/>
    </xf>
    <xf numFmtId="0" fontId="19" fillId="0" borderId="0" xfId="0" applyFont="1" applyBorder="1" applyAlignment="1">
      <alignment horizontal="left" vertical="top" wrapText="1"/>
    </xf>
    <xf numFmtId="0" fontId="18" fillId="2" borderId="0" xfId="0" applyFont="1" applyFill="1" applyAlignment="1">
      <alignment horizontal="left"/>
    </xf>
    <xf numFmtId="0" fontId="13" fillId="2" borderId="0" xfId="0" applyFont="1" applyFill="1" applyAlignment="1">
      <alignment horizontal="left"/>
    </xf>
    <xf numFmtId="0" fontId="13" fillId="2" borderId="0" xfId="0" applyFont="1" applyFill="1"/>
    <xf numFmtId="0" fontId="18" fillId="2" borderId="0" xfId="0" applyFont="1" applyFill="1"/>
    <xf numFmtId="0" fontId="29" fillId="0" borderId="0" xfId="0" applyFont="1" applyBorder="1" applyAlignment="1">
      <alignment horizontal="justify" wrapText="1"/>
    </xf>
    <xf numFmtId="49" fontId="30" fillId="5" borderId="0" xfId="0" applyNumberFormat="1" applyFont="1" applyFill="1" applyBorder="1" applyAlignment="1" applyProtection="1">
      <alignment horizontal="justify" vertical="top" wrapText="1"/>
      <protection locked="0"/>
    </xf>
    <xf numFmtId="0" fontId="30" fillId="0" borderId="0" xfId="0" applyFont="1" applyBorder="1" applyAlignment="1">
      <alignment horizontal="justify" vertical="top" wrapText="1"/>
    </xf>
    <xf numFmtId="49" fontId="30" fillId="0" borderId="0" xfId="0" applyNumberFormat="1" applyFont="1" applyFill="1" applyBorder="1" applyAlignment="1" applyProtection="1">
      <alignment horizontal="justify" vertical="top" wrapText="1"/>
      <protection locked="0"/>
    </xf>
    <xf numFmtId="0" fontId="37" fillId="0" borderId="0" xfId="0" applyFont="1" applyFill="1" applyBorder="1" applyAlignment="1">
      <alignment horizontal="left" vertical="top" wrapText="1"/>
    </xf>
    <xf numFmtId="0" fontId="18" fillId="2" borderId="0" xfId="0" applyFont="1" applyFill="1" applyBorder="1"/>
    <xf numFmtId="0" fontId="4" fillId="5" borderId="0" xfId="0" applyFont="1" applyFill="1" applyBorder="1" applyAlignment="1" applyProtection="1">
      <alignment horizontal="justify"/>
      <protection locked="0"/>
    </xf>
    <xf numFmtId="0" fontId="38" fillId="0" borderId="0" xfId="0" applyFont="1" applyBorder="1" applyAlignment="1" applyProtection="1">
      <alignment horizontal="justify"/>
      <protection locked="0"/>
    </xf>
    <xf numFmtId="0" fontId="38" fillId="0" borderId="0" xfId="0" applyFont="1" applyBorder="1" applyAlignment="1" applyProtection="1">
      <alignment horizontal="justify" vertical="top"/>
      <protection locked="0"/>
    </xf>
    <xf numFmtId="0" fontId="4" fillId="0" borderId="0" xfId="0" applyFont="1" applyBorder="1" applyAlignment="1" applyProtection="1">
      <alignment horizontal="justify" wrapText="1"/>
      <protection locked="0"/>
    </xf>
    <xf numFmtId="0" fontId="19" fillId="0" borderId="0" xfId="0" applyFont="1" applyBorder="1" applyAlignment="1" applyProtection="1">
      <alignment horizontal="justify" vertical="top" wrapText="1"/>
      <protection locked="0"/>
    </xf>
    <xf numFmtId="0" fontId="29" fillId="0" borderId="0" xfId="0" applyFont="1" applyBorder="1" applyAlignment="1" applyProtection="1">
      <alignment horizontal="justify" wrapText="1"/>
      <protection locked="0"/>
    </xf>
    <xf numFmtId="0" fontId="38" fillId="0" borderId="0" xfId="0" applyFont="1" applyBorder="1" applyAlignment="1" applyProtection="1">
      <alignment horizontal="justify" wrapText="1"/>
      <protection locked="0"/>
    </xf>
    <xf numFmtId="0" fontId="38" fillId="0" borderId="0" xfId="0" applyFont="1" applyBorder="1" applyAlignment="1" applyProtection="1">
      <alignment horizontal="justify" vertical="top" wrapText="1"/>
      <protection locked="0"/>
    </xf>
    <xf numFmtId="0" fontId="19" fillId="0" borderId="0" xfId="0" applyFont="1" applyBorder="1" applyAlignment="1" applyProtection="1">
      <alignment horizontal="left"/>
    </xf>
    <xf numFmtId="0" fontId="29" fillId="0" borderId="0" xfId="0" applyFont="1" applyBorder="1" applyAlignment="1">
      <alignment horizontal="left"/>
    </xf>
    <xf numFmtId="49" fontId="3" fillId="0" borderId="0" xfId="0" applyNumberFormat="1" applyFont="1" applyBorder="1" applyAlignment="1" applyProtection="1"/>
    <xf numFmtId="49" fontId="41" fillId="0" borderId="0" xfId="0" applyNumberFormat="1" applyFont="1" applyAlignment="1" applyProtection="1">
      <alignment wrapText="1"/>
    </xf>
    <xf numFmtId="0" fontId="42" fillId="0" borderId="0" xfId="0" applyFont="1" applyProtection="1"/>
    <xf numFmtId="0" fontId="43" fillId="0" borderId="0" xfId="0" applyFont="1"/>
    <xf numFmtId="0" fontId="42" fillId="0" borderId="0" xfId="0" applyFont="1" applyAlignment="1" applyProtection="1">
      <alignment vertical="top"/>
    </xf>
    <xf numFmtId="0" fontId="46" fillId="0" borderId="0" xfId="0" applyFont="1" applyBorder="1" applyAlignment="1">
      <alignment vertical="top"/>
    </xf>
    <xf numFmtId="49" fontId="41" fillId="0" borderId="0" xfId="0" applyNumberFormat="1" applyFont="1" applyAlignment="1" applyProtection="1">
      <alignment vertical="top" wrapText="1"/>
    </xf>
    <xf numFmtId="0" fontId="47" fillId="0" borderId="0" xfId="0" applyFont="1" applyAlignment="1">
      <alignment vertical="top"/>
    </xf>
    <xf numFmtId="0" fontId="48" fillId="0" borderId="0" xfId="0" applyFont="1"/>
    <xf numFmtId="49" fontId="49" fillId="0" borderId="0" xfId="0" applyNumberFormat="1" applyFont="1" applyAlignment="1" applyProtection="1">
      <alignment horizontal="right" wrapText="1"/>
    </xf>
    <xf numFmtId="0" fontId="3" fillId="0" borderId="0" xfId="0" applyNumberFormat="1" applyFont="1" applyAlignment="1" applyProtection="1">
      <alignment wrapText="1"/>
    </xf>
    <xf numFmtId="49" fontId="19" fillId="0" borderId="0" xfId="0" applyNumberFormat="1" applyFont="1" applyAlignment="1" applyProtection="1">
      <alignment horizontal="right" wrapText="1"/>
    </xf>
    <xf numFmtId="49" fontId="3" fillId="0" borderId="0" xfId="0" applyNumberFormat="1" applyFont="1" applyAlignment="1" applyProtection="1">
      <alignment horizontal="left" wrapText="1"/>
    </xf>
    <xf numFmtId="0" fontId="3" fillId="0" borderId="0" xfId="0" applyNumberFormat="1" applyFont="1" applyAlignment="1" applyProtection="1">
      <alignment horizontal="left" wrapText="1"/>
    </xf>
    <xf numFmtId="49" fontId="50" fillId="0" borderId="0" xfId="0" applyNumberFormat="1" applyFont="1" applyAlignment="1" applyProtection="1">
      <alignment horizontal="left" wrapText="1" indent="3"/>
    </xf>
    <xf numFmtId="49" fontId="41" fillId="0" borderId="0" xfId="0" applyNumberFormat="1" applyFont="1" applyAlignment="1" applyProtection="1">
      <alignment horizontal="left" wrapText="1"/>
    </xf>
    <xf numFmtId="49" fontId="50" fillId="0" borderId="0" xfId="2" applyNumberFormat="1" applyFont="1" applyAlignment="1" applyProtection="1">
      <alignment horizontal="left" wrapText="1" indent="3"/>
    </xf>
    <xf numFmtId="49" fontId="51" fillId="0" borderId="0" xfId="0" applyNumberFormat="1" applyFont="1" applyAlignment="1" applyProtection="1">
      <alignment wrapText="1"/>
    </xf>
    <xf numFmtId="49" fontId="41" fillId="0" borderId="0" xfId="0" applyNumberFormat="1" applyFont="1" applyBorder="1" applyAlignment="1" applyProtection="1">
      <alignment wrapText="1"/>
    </xf>
    <xf numFmtId="49" fontId="52" fillId="3" borderId="0" xfId="0" applyNumberFormat="1" applyFont="1" applyFill="1" applyAlignment="1">
      <alignment horizontal="justify" vertical="center" wrapText="1"/>
    </xf>
    <xf numFmtId="0" fontId="3" fillId="0" borderId="0" xfId="0" applyFont="1" applyAlignment="1">
      <alignment vertical="center"/>
    </xf>
    <xf numFmtId="0" fontId="3" fillId="0" borderId="0" xfId="0" applyFont="1" applyAlignment="1">
      <alignment horizontal="justify" wrapText="1"/>
    </xf>
    <xf numFmtId="0" fontId="53" fillId="0" borderId="0" xfId="0" applyFont="1"/>
    <xf numFmtId="0" fontId="54" fillId="0" borderId="0" xfId="2" applyFont="1" applyAlignment="1" applyProtection="1">
      <alignment horizontal="justify" wrapText="1"/>
    </xf>
    <xf numFmtId="0" fontId="52" fillId="3" borderId="0" xfId="0" applyFont="1" applyFill="1" applyAlignment="1">
      <alignment horizontal="justify"/>
    </xf>
    <xf numFmtId="0" fontId="8" fillId="0" borderId="0" xfId="0" applyFont="1" applyAlignment="1">
      <alignment horizontal="justify"/>
    </xf>
    <xf numFmtId="49" fontId="55" fillId="0" borderId="0" xfId="0" applyNumberFormat="1" applyFont="1" applyAlignment="1">
      <alignment horizontal="left" vertical="center" wrapText="1" indent="3"/>
    </xf>
    <xf numFmtId="0" fontId="10" fillId="0" borderId="0" xfId="0" applyFont="1" applyAlignment="1">
      <alignment horizontal="left" vertical="center" wrapText="1" indent="5"/>
    </xf>
    <xf numFmtId="0" fontId="10" fillId="0" borderId="0" xfId="0" applyFont="1" applyAlignment="1">
      <alignment horizontal="justify" wrapText="1"/>
    </xf>
    <xf numFmtId="0" fontId="55" fillId="0" borderId="0" xfId="0" applyFont="1" applyAlignment="1">
      <alignment horizontal="left" vertical="center" indent="3"/>
    </xf>
    <xf numFmtId="49" fontId="55" fillId="0" borderId="0" xfId="0" applyNumberFormat="1" applyFont="1" applyAlignment="1">
      <alignment horizontal="left" vertical="center" wrapText="1" indent="5"/>
    </xf>
    <xf numFmtId="49" fontId="55" fillId="0" borderId="0" xfId="0" applyNumberFormat="1" applyFont="1" applyAlignment="1">
      <alignment horizontal="left" vertical="center" wrapText="1" indent="7"/>
    </xf>
    <xf numFmtId="49" fontId="55" fillId="0" borderId="0" xfId="0" applyNumberFormat="1" applyFont="1" applyAlignment="1">
      <alignment horizontal="left" vertical="center" wrapText="1" indent="9"/>
    </xf>
    <xf numFmtId="49" fontId="55" fillId="0" borderId="0" xfId="0" applyNumberFormat="1" applyFont="1" applyAlignment="1">
      <alignment horizontal="left" vertical="center" wrapText="1" indent="11"/>
    </xf>
    <xf numFmtId="49" fontId="3" fillId="0" borderId="0" xfId="0" applyNumberFormat="1" applyFont="1" applyAlignment="1">
      <alignment horizontal="left" vertical="center" wrapText="1" indent="15"/>
    </xf>
    <xf numFmtId="49" fontId="3" fillId="0" borderId="0" xfId="0" applyNumberFormat="1" applyFont="1" applyAlignment="1">
      <alignment horizontal="justify" vertical="center" wrapText="1"/>
    </xf>
    <xf numFmtId="0" fontId="3" fillId="0" borderId="0" xfId="0" applyFont="1" applyAlignment="1">
      <alignment wrapText="1" readingOrder="1"/>
    </xf>
    <xf numFmtId="0" fontId="3" fillId="0" borderId="0" xfId="0" applyFont="1" applyAlignment="1">
      <alignment wrapText="1"/>
    </xf>
    <xf numFmtId="0" fontId="54" fillId="0" borderId="0" xfId="0" applyFont="1" applyAlignment="1">
      <alignment horizontal="center" wrapText="1"/>
    </xf>
    <xf numFmtId="0" fontId="7" fillId="0" borderId="0" xfId="2" applyAlignment="1" applyProtection="1">
      <alignment horizontal="center"/>
    </xf>
    <xf numFmtId="0" fontId="7" fillId="0" borderId="0" xfId="2" applyAlignment="1" applyProtection="1">
      <alignment horizontal="center" wrapText="1"/>
    </xf>
    <xf numFmtId="0" fontId="6" fillId="0" borderId="0" xfId="0" applyFont="1" applyAlignment="1">
      <alignment vertical="center"/>
    </xf>
    <xf numFmtId="0" fontId="3" fillId="0" borderId="0" xfId="0" applyFont="1" applyAlignment="1"/>
    <xf numFmtId="0" fontId="6" fillId="0" borderId="0" xfId="0" applyFont="1" applyFill="1" applyAlignment="1">
      <alignment vertical="center"/>
    </xf>
    <xf numFmtId="0" fontId="6" fillId="0" borderId="0" xfId="0" applyFont="1" applyAlignment="1"/>
    <xf numFmtId="49" fontId="6" fillId="0" borderId="0" xfId="0" applyNumberFormat="1" applyFont="1" applyAlignment="1">
      <alignment vertical="center" wrapText="1"/>
    </xf>
    <xf numFmtId="3" fontId="19" fillId="0" borderId="1" xfId="0" applyNumberFormat="1" applyFont="1" applyFill="1" applyBorder="1" applyAlignment="1" applyProtection="1">
      <alignment horizontal="right"/>
      <protection locked="0"/>
    </xf>
    <xf numFmtId="0" fontId="3" fillId="0" borderId="0" xfId="0" applyFont="1" applyFill="1" applyAlignment="1">
      <alignment vertical="center"/>
    </xf>
    <xf numFmtId="49" fontId="52" fillId="3" borderId="0" xfId="0" applyNumberFormat="1" applyFont="1" applyFill="1" applyAlignment="1">
      <alignment horizontal="left" vertical="center" wrapText="1"/>
    </xf>
    <xf numFmtId="0" fontId="3" fillId="0" borderId="0" xfId="0" applyNumberFormat="1" applyFont="1" applyAlignment="1">
      <alignment horizontal="left" wrapText="1"/>
    </xf>
    <xf numFmtId="0" fontId="3"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Fill="1" applyAlignment="1">
      <alignment horizontal="left" vertical="center" wrapText="1"/>
    </xf>
    <xf numFmtId="49" fontId="3" fillId="0" borderId="0" xfId="0" applyNumberFormat="1" applyFont="1" applyAlignment="1">
      <alignment horizontal="left" wrapText="1"/>
    </xf>
    <xf numFmtId="49" fontId="3" fillId="0" borderId="0" xfId="0" quotePrefix="1" applyNumberFormat="1" applyFont="1" applyFill="1" applyAlignment="1">
      <alignment horizontal="left" vertical="center" wrapText="1"/>
    </xf>
    <xf numFmtId="0" fontId="59" fillId="0" borderId="0" xfId="0" applyFont="1" applyAlignment="1"/>
    <xf numFmtId="0" fontId="8" fillId="0" borderId="0" xfId="0" quotePrefix="1" applyFont="1" applyFill="1" applyAlignment="1"/>
    <xf numFmtId="0" fontId="8" fillId="0" borderId="0" xfId="0" applyFont="1" applyFill="1" applyAlignment="1"/>
    <xf numFmtId="49" fontId="58" fillId="0" borderId="0" xfId="0" applyNumberFormat="1" applyFont="1" applyFill="1" applyBorder="1" applyAlignment="1" applyProtection="1"/>
    <xf numFmtId="0" fontId="60" fillId="0" borderId="0" xfId="0" applyFont="1" applyAlignment="1">
      <alignment horizontal="justify"/>
    </xf>
    <xf numFmtId="49" fontId="8" fillId="0" borderId="0" xfId="0" applyNumberFormat="1" applyFont="1" applyFill="1" applyBorder="1" applyAlignment="1" applyProtection="1">
      <alignment wrapText="1"/>
    </xf>
    <xf numFmtId="49" fontId="3" fillId="0" borderId="0" xfId="0" applyNumberFormat="1" applyFont="1" applyFill="1" applyBorder="1" applyAlignment="1" applyProtection="1"/>
    <xf numFmtId="3" fontId="3" fillId="0" borderId="0" xfId="0" applyNumberFormat="1" applyFont="1" applyAlignment="1" applyProtection="1">
      <alignment wrapText="1"/>
    </xf>
    <xf numFmtId="0" fontId="3" fillId="0" borderId="0" xfId="0" applyNumberFormat="1" applyFont="1" applyAlignment="1"/>
    <xf numFmtId="49" fontId="57" fillId="0" borderId="0" xfId="0" applyNumberFormat="1" applyFont="1" applyAlignment="1" applyProtection="1">
      <alignment horizontal="left" wrapText="1"/>
    </xf>
    <xf numFmtId="49" fontId="62" fillId="0" borderId="0" xfId="0" applyNumberFormat="1" applyFont="1" applyAlignment="1" applyProtection="1">
      <alignment horizontal="left" wrapText="1"/>
    </xf>
    <xf numFmtId="0" fontId="0" fillId="0" borderId="0" xfId="0" applyAlignment="1"/>
    <xf numFmtId="49" fontId="62" fillId="0" borderId="0" xfId="0" applyNumberFormat="1" applyFont="1" applyAlignment="1" applyProtection="1">
      <alignment wrapText="1"/>
    </xf>
    <xf numFmtId="0" fontId="63" fillId="0" borderId="9" xfId="0" applyFont="1" applyBorder="1" applyAlignment="1"/>
    <xf numFmtId="0" fontId="63" fillId="0" borderId="10" xfId="0" applyFont="1" applyBorder="1" applyAlignment="1">
      <alignment horizontal="left"/>
    </xf>
    <xf numFmtId="0" fontId="63" fillId="0" borderId="11" xfId="0" applyFont="1" applyBorder="1" applyAlignment="1"/>
    <xf numFmtId="0" fontId="63" fillId="0" borderId="0" xfId="0" applyFont="1" applyAlignment="1"/>
    <xf numFmtId="49" fontId="19" fillId="0" borderId="0" xfId="0" applyNumberFormat="1" applyFont="1" applyAlignment="1" applyProtection="1">
      <alignment wrapText="1"/>
    </xf>
    <xf numFmtId="0" fontId="60" fillId="0" borderId="12" xfId="0" applyFont="1" applyBorder="1" applyAlignment="1">
      <alignment horizontal="justify"/>
    </xf>
    <xf numFmtId="165" fontId="60" fillId="0" borderId="0" xfId="0" applyNumberFormat="1" applyFont="1" applyBorder="1" applyAlignment="1">
      <alignment horizontal="center"/>
    </xf>
    <xf numFmtId="0" fontId="60" fillId="0" borderId="13" xfId="0" applyFont="1" applyBorder="1" applyAlignment="1">
      <alignment horizontal="left"/>
    </xf>
    <xf numFmtId="165" fontId="60" fillId="0" borderId="0" xfId="3" applyNumberFormat="1" applyFont="1" applyBorder="1" applyAlignment="1">
      <alignment horizontal="center"/>
    </xf>
    <xf numFmtId="49" fontId="3" fillId="0" borderId="0" xfId="0" applyNumberFormat="1" applyFont="1" applyFill="1" applyAlignment="1" applyProtection="1"/>
    <xf numFmtId="49" fontId="3" fillId="0" borderId="0" xfId="0" applyNumberFormat="1" applyFont="1" applyFill="1" applyAlignment="1" applyProtection="1">
      <alignment wrapText="1"/>
    </xf>
    <xf numFmtId="0" fontId="64" fillId="6" borderId="6" xfId="0" applyFont="1" applyFill="1" applyBorder="1" applyAlignment="1"/>
    <xf numFmtId="0" fontId="64" fillId="6" borderId="19" xfId="0" applyFont="1" applyFill="1" applyBorder="1" applyAlignment="1"/>
    <xf numFmtId="0" fontId="60" fillId="0" borderId="0" xfId="0" applyFont="1" applyAlignment="1"/>
    <xf numFmtId="0" fontId="3" fillId="0" borderId="0" xfId="0" applyNumberFormat="1" applyFont="1" applyFill="1" applyAlignment="1"/>
    <xf numFmtId="0" fontId="65" fillId="0" borderId="0" xfId="0" applyFont="1" applyAlignment="1">
      <alignment horizontal="justify"/>
    </xf>
    <xf numFmtId="49" fontId="58" fillId="0" borderId="0" xfId="0" applyNumberFormat="1" applyFont="1" applyBorder="1" applyAlignment="1" applyProtection="1"/>
    <xf numFmtId="49" fontId="8" fillId="3" borderId="20" xfId="0" applyNumberFormat="1" applyFont="1" applyFill="1" applyBorder="1" applyAlignment="1" applyProtection="1">
      <alignment wrapText="1"/>
    </xf>
    <xf numFmtId="1" fontId="3" fillId="7" borderId="20" xfId="0" applyNumberFormat="1" applyFont="1" applyFill="1" applyBorder="1" applyAlignment="1" applyProtection="1">
      <alignment horizontal="left" wrapText="1"/>
    </xf>
    <xf numFmtId="0" fontId="60" fillId="0" borderId="0" xfId="0" applyFont="1" applyFill="1" applyAlignment="1"/>
    <xf numFmtId="0" fontId="60" fillId="0" borderId="0" xfId="0" applyFont="1" applyFill="1" applyAlignment="1">
      <alignment horizontal="justify" wrapText="1"/>
    </xf>
    <xf numFmtId="49" fontId="58" fillId="0" borderId="0" xfId="0" applyNumberFormat="1" applyFont="1" applyAlignment="1" applyProtection="1">
      <alignment wrapText="1"/>
    </xf>
    <xf numFmtId="49" fontId="3" fillId="3" borderId="20" xfId="0" applyNumberFormat="1" applyFont="1" applyFill="1" applyBorder="1" applyAlignment="1" applyProtection="1">
      <alignment horizontal="center" wrapText="1"/>
    </xf>
    <xf numFmtId="3" fontId="3" fillId="7" borderId="21" xfId="0" applyNumberFormat="1" applyFont="1" applyFill="1" applyBorder="1" applyAlignment="1" applyProtection="1">
      <alignment wrapText="1"/>
    </xf>
    <xf numFmtId="49" fontId="3" fillId="3" borderId="20" xfId="0" applyNumberFormat="1" applyFont="1" applyFill="1" applyBorder="1" applyAlignment="1" applyProtection="1">
      <alignment horizontal="left" wrapText="1"/>
    </xf>
    <xf numFmtId="3" fontId="3" fillId="7" borderId="22" xfId="0" applyNumberFormat="1" applyFont="1" applyFill="1" applyBorder="1" applyAlignment="1" applyProtection="1">
      <alignment wrapText="1"/>
    </xf>
    <xf numFmtId="0" fontId="3" fillId="3" borderId="20" xfId="0" applyNumberFormat="1" applyFont="1" applyFill="1" applyBorder="1" applyAlignment="1" applyProtection="1">
      <alignment horizontal="center" wrapText="1"/>
    </xf>
    <xf numFmtId="1" fontId="3" fillId="7" borderId="22" xfId="3" applyNumberFormat="1" applyFont="1" applyFill="1" applyBorder="1" applyAlignment="1" applyProtection="1">
      <alignment horizontal="right" wrapText="1"/>
    </xf>
    <xf numFmtId="0" fontId="3" fillId="0" borderId="0" xfId="0" applyNumberFormat="1" applyFont="1" applyAlignment="1" applyProtection="1"/>
    <xf numFmtId="9" fontId="8" fillId="7" borderId="23" xfId="3" applyFont="1" applyFill="1" applyBorder="1" applyAlignment="1" applyProtection="1">
      <alignment horizontal="right" wrapText="1"/>
    </xf>
    <xf numFmtId="49" fontId="17" fillId="6" borderId="20" xfId="0" applyNumberFormat="1" applyFont="1" applyFill="1" applyBorder="1" applyAlignment="1" applyProtection="1">
      <alignment horizontal="center" wrapText="1"/>
    </xf>
    <xf numFmtId="0" fontId="17" fillId="6" borderId="20" xfId="0" applyNumberFormat="1" applyFont="1" applyFill="1" applyBorder="1" applyAlignment="1" applyProtection="1">
      <alignment horizontal="right" wrapText="1"/>
    </xf>
    <xf numFmtId="49" fontId="3" fillId="3" borderId="24" xfId="0" applyNumberFormat="1" applyFont="1" applyFill="1" applyBorder="1" applyAlignment="1" applyProtection="1">
      <alignment horizontal="center" wrapText="1"/>
    </xf>
    <xf numFmtId="49" fontId="3" fillId="3" borderId="25" xfId="0" applyNumberFormat="1" applyFont="1" applyFill="1" applyBorder="1" applyAlignment="1" applyProtection="1">
      <alignment horizontal="center" wrapText="1"/>
    </xf>
    <xf numFmtId="49" fontId="3" fillId="3" borderId="26" xfId="0" applyNumberFormat="1" applyFont="1" applyFill="1" applyBorder="1" applyAlignment="1" applyProtection="1">
      <alignment horizontal="center" wrapText="1"/>
    </xf>
    <xf numFmtId="0" fontId="3" fillId="3" borderId="27" xfId="0" applyNumberFormat="1" applyFont="1" applyFill="1" applyBorder="1" applyAlignment="1" applyProtection="1">
      <alignment horizontal="center" wrapText="1"/>
    </xf>
    <xf numFmtId="49" fontId="60" fillId="0" borderId="0" xfId="0" applyNumberFormat="1" applyFont="1" applyAlignment="1" applyProtection="1">
      <alignment wrapText="1"/>
    </xf>
    <xf numFmtId="49" fontId="60" fillId="0" borderId="0" xfId="0" applyNumberFormat="1" applyFont="1" applyAlignment="1" applyProtection="1"/>
    <xf numFmtId="49" fontId="60" fillId="0" borderId="0" xfId="0" applyNumberFormat="1" applyFont="1" applyFill="1" applyAlignment="1" applyProtection="1"/>
    <xf numFmtId="164" fontId="60" fillId="0" borderId="0" xfId="0" applyNumberFormat="1" applyFont="1" applyAlignment="1" applyProtection="1"/>
    <xf numFmtId="3" fontId="3" fillId="7" borderId="28" xfId="0" applyNumberFormat="1" applyFont="1" applyFill="1" applyBorder="1" applyAlignment="1" applyProtection="1">
      <alignment wrapText="1"/>
    </xf>
    <xf numFmtId="3" fontId="58" fillId="7" borderId="29" xfId="0" applyNumberFormat="1" applyFont="1" applyFill="1" applyBorder="1" applyAlignment="1" applyProtection="1">
      <alignment wrapText="1"/>
    </xf>
    <xf numFmtId="49" fontId="3" fillId="3" borderId="27" xfId="0" applyNumberFormat="1" applyFont="1" applyFill="1" applyBorder="1" applyAlignment="1" applyProtection="1">
      <alignment horizontal="center" wrapText="1"/>
    </xf>
    <xf numFmtId="49" fontId="58" fillId="0" borderId="30" xfId="0" applyNumberFormat="1" applyFont="1" applyFill="1" applyBorder="1" applyAlignment="1" applyProtection="1">
      <alignment wrapText="1"/>
    </xf>
    <xf numFmtId="49" fontId="60" fillId="0" borderId="0" xfId="0" applyNumberFormat="1" applyFont="1" applyFill="1" applyAlignment="1" applyProtection="1">
      <alignment horizontal="right"/>
    </xf>
    <xf numFmtId="49" fontId="3" fillId="0" borderId="0" xfId="0" applyNumberFormat="1" applyFont="1" applyBorder="1" applyAlignment="1" applyProtection="1">
      <alignment wrapText="1"/>
      <protection locked="0"/>
    </xf>
    <xf numFmtId="49" fontId="3" fillId="0" borderId="0" xfId="0" applyNumberFormat="1" applyFont="1" applyAlignment="1" applyProtection="1">
      <alignment wrapText="1"/>
      <protection locked="0"/>
    </xf>
    <xf numFmtId="3" fontId="3" fillId="7" borderId="31" xfId="0" applyNumberFormat="1" applyFont="1" applyFill="1" applyBorder="1" applyAlignment="1" applyProtection="1">
      <alignment wrapText="1"/>
    </xf>
    <xf numFmtId="3" fontId="8" fillId="7" borderId="31" xfId="0" applyNumberFormat="1" applyFont="1" applyFill="1" applyBorder="1" applyAlignment="1" applyProtection="1">
      <alignment wrapText="1"/>
    </xf>
    <xf numFmtId="3" fontId="58" fillId="7" borderId="31" xfId="0" applyNumberFormat="1" applyFont="1" applyFill="1" applyBorder="1" applyAlignment="1" applyProtection="1">
      <alignment wrapText="1"/>
    </xf>
    <xf numFmtId="3" fontId="58" fillId="7" borderId="22" xfId="0" applyNumberFormat="1" applyFont="1" applyFill="1" applyBorder="1" applyAlignment="1" applyProtection="1">
      <alignment wrapText="1"/>
    </xf>
    <xf numFmtId="3" fontId="8" fillId="7" borderId="22" xfId="0" applyNumberFormat="1" applyFont="1" applyFill="1" applyBorder="1" applyAlignment="1" applyProtection="1">
      <alignment wrapText="1"/>
    </xf>
    <xf numFmtId="3" fontId="58" fillId="7" borderId="28" xfId="0" applyNumberFormat="1" applyFont="1" applyFill="1" applyBorder="1" applyAlignment="1" applyProtection="1">
      <alignment wrapText="1"/>
    </xf>
    <xf numFmtId="3" fontId="10" fillId="7" borderId="29" xfId="0" applyNumberFormat="1" applyFont="1" applyFill="1" applyBorder="1" applyAlignment="1" applyProtection="1">
      <alignment wrapText="1"/>
    </xf>
    <xf numFmtId="3" fontId="10" fillId="7" borderId="32" xfId="0" applyNumberFormat="1" applyFont="1" applyFill="1" applyBorder="1" applyAlignment="1" applyProtection="1">
      <alignment wrapText="1"/>
    </xf>
    <xf numFmtId="3" fontId="58" fillId="7" borderId="32" xfId="0" applyNumberFormat="1" applyFont="1" applyFill="1" applyBorder="1" applyAlignment="1" applyProtection="1">
      <alignment wrapText="1"/>
    </xf>
    <xf numFmtId="3" fontId="3" fillId="7" borderId="27" xfId="0" applyNumberFormat="1" applyFont="1" applyFill="1" applyBorder="1" applyAlignment="1" applyProtection="1">
      <alignment wrapText="1"/>
    </xf>
    <xf numFmtId="3" fontId="8" fillId="7" borderId="27" xfId="0" applyNumberFormat="1" applyFont="1" applyFill="1" applyBorder="1" applyAlignment="1" applyProtection="1">
      <alignment wrapText="1"/>
    </xf>
    <xf numFmtId="3" fontId="17" fillId="7" borderId="27" xfId="0" applyNumberFormat="1" applyFont="1" applyFill="1" applyBorder="1" applyAlignment="1" applyProtection="1">
      <alignment horizontal="left" wrapText="1"/>
    </xf>
    <xf numFmtId="10" fontId="8" fillId="7" borderId="33" xfId="3" applyNumberFormat="1" applyFont="1" applyFill="1" applyBorder="1" applyAlignment="1" applyProtection="1">
      <alignment horizontal="right" wrapText="1"/>
    </xf>
    <xf numFmtId="0" fontId="3" fillId="7" borderId="27" xfId="0" applyNumberFormat="1" applyFont="1" applyFill="1" applyBorder="1" applyAlignment="1" applyProtection="1">
      <alignment wrapText="1"/>
    </xf>
    <xf numFmtId="1" fontId="17" fillId="7" borderId="27" xfId="0" applyNumberFormat="1" applyFont="1" applyFill="1" applyBorder="1" applyAlignment="1" applyProtection="1">
      <alignment horizontal="left" wrapText="1"/>
    </xf>
    <xf numFmtId="49" fontId="3" fillId="7" borderId="27" xfId="0" applyNumberFormat="1" applyFont="1" applyFill="1" applyBorder="1" applyAlignment="1" applyProtection="1">
      <alignment wrapText="1"/>
    </xf>
    <xf numFmtId="49" fontId="8" fillId="7" borderId="27" xfId="0" applyNumberFormat="1" applyFont="1" applyFill="1" applyBorder="1" applyAlignment="1" applyProtection="1">
      <alignment wrapText="1"/>
    </xf>
    <xf numFmtId="49" fontId="17" fillId="6" borderId="34" xfId="0" applyNumberFormat="1" applyFont="1" applyFill="1" applyBorder="1" applyAlignment="1" applyProtection="1">
      <alignment horizontal="center" wrapText="1"/>
    </xf>
    <xf numFmtId="49" fontId="62" fillId="6" borderId="34" xfId="0" applyNumberFormat="1" applyFont="1" applyFill="1" applyBorder="1" applyAlignment="1" applyProtection="1">
      <alignment wrapText="1"/>
    </xf>
    <xf numFmtId="1" fontId="17" fillId="6" borderId="34" xfId="0" applyNumberFormat="1" applyFont="1" applyFill="1" applyBorder="1" applyAlignment="1" applyProtection="1">
      <alignment wrapText="1"/>
    </xf>
    <xf numFmtId="0" fontId="62" fillId="6" borderId="34" xfId="0" applyNumberFormat="1" applyFont="1" applyFill="1" applyBorder="1" applyAlignment="1" applyProtection="1">
      <alignment wrapText="1"/>
    </xf>
    <xf numFmtId="49" fontId="17"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right" wrapText="1"/>
    </xf>
    <xf numFmtId="49" fontId="62" fillId="0" borderId="0" xfId="0" applyNumberFormat="1" applyFont="1" applyFill="1" applyBorder="1" applyAlignment="1" applyProtection="1">
      <alignment wrapText="1"/>
    </xf>
    <xf numFmtId="1" fontId="17" fillId="0" borderId="0" xfId="0" applyNumberFormat="1" applyFont="1" applyFill="1" applyBorder="1" applyAlignment="1" applyProtection="1">
      <alignment wrapText="1"/>
    </xf>
    <xf numFmtId="0" fontId="62"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protection locked="0"/>
    </xf>
    <xf numFmtId="49" fontId="3" fillId="0" borderId="0" xfId="0" applyNumberFormat="1" applyFont="1" applyFill="1" applyAlignment="1" applyProtection="1">
      <alignment wrapText="1"/>
      <protection locked="0"/>
    </xf>
    <xf numFmtId="49" fontId="3" fillId="3" borderId="35" xfId="0" applyNumberFormat="1" applyFont="1" applyFill="1" applyBorder="1" applyAlignment="1" applyProtection="1">
      <alignment horizontal="center" wrapText="1"/>
    </xf>
    <xf numFmtId="3" fontId="8" fillId="7" borderId="28" xfId="0" applyNumberFormat="1" applyFont="1" applyFill="1" applyBorder="1" applyAlignment="1" applyProtection="1">
      <alignment wrapText="1"/>
    </xf>
    <xf numFmtId="49" fontId="10" fillId="3" borderId="35" xfId="0" applyNumberFormat="1" applyFont="1" applyFill="1" applyBorder="1" applyAlignment="1" applyProtection="1">
      <alignment horizontal="center" wrapText="1"/>
    </xf>
    <xf numFmtId="3" fontId="58" fillId="7" borderId="27" xfId="0" applyNumberFormat="1" applyFont="1" applyFill="1" applyBorder="1" applyAlignment="1" applyProtection="1">
      <alignment wrapText="1"/>
    </xf>
    <xf numFmtId="49" fontId="61" fillId="0" borderId="0" xfId="0" applyNumberFormat="1" applyFont="1" applyFill="1" applyAlignment="1" applyProtection="1"/>
    <xf numFmtId="49" fontId="61" fillId="0" borderId="0" xfId="0" applyNumberFormat="1" applyFont="1" applyAlignment="1" applyProtection="1"/>
    <xf numFmtId="49" fontId="61" fillId="0" borderId="0" xfId="0" applyNumberFormat="1" applyFont="1" applyAlignment="1" applyProtection="1">
      <alignment wrapText="1"/>
    </xf>
    <xf numFmtId="1" fontId="8" fillId="7" borderId="31" xfId="0" applyNumberFormat="1" applyFont="1" applyFill="1" applyBorder="1" applyAlignment="1" applyProtection="1">
      <alignment wrapText="1"/>
    </xf>
    <xf numFmtId="0" fontId="62" fillId="6" borderId="20" xfId="0" applyNumberFormat="1" applyFont="1" applyFill="1" applyBorder="1" applyAlignment="1" applyProtection="1">
      <alignment wrapText="1"/>
    </xf>
    <xf numFmtId="49" fontId="3" fillId="3" borderId="24" xfId="0" applyNumberFormat="1" applyFont="1" applyFill="1" applyBorder="1" applyAlignment="1" applyProtection="1">
      <alignment horizontal="center" vertical="top" wrapText="1"/>
    </xf>
    <xf numFmtId="49" fontId="3" fillId="3" borderId="25" xfId="0" applyNumberFormat="1" applyFont="1" applyFill="1" applyBorder="1" applyAlignment="1" applyProtection="1">
      <alignment horizontal="right" vertical="top" wrapText="1"/>
    </xf>
    <xf numFmtId="49" fontId="3" fillId="3" borderId="26" xfId="0" applyNumberFormat="1" applyFont="1" applyFill="1" applyBorder="1" applyAlignment="1" applyProtection="1">
      <alignment horizontal="right" vertical="top" wrapText="1"/>
    </xf>
    <xf numFmtId="3" fontId="3" fillId="7" borderId="33" xfId="0" applyNumberFormat="1" applyFont="1" applyFill="1" applyBorder="1" applyAlignment="1" applyProtection="1">
      <alignment wrapText="1"/>
    </xf>
    <xf numFmtId="49" fontId="17" fillId="6" borderId="30" xfId="0" applyNumberFormat="1" applyFont="1" applyFill="1" applyBorder="1" applyAlignment="1" applyProtection="1">
      <alignment horizontal="left" wrapText="1"/>
    </xf>
    <xf numFmtId="0" fontId="4" fillId="0" borderId="35" xfId="0" applyFont="1" applyFill="1" applyBorder="1" applyAlignment="1" applyProtection="1">
      <alignment horizontal="left"/>
      <protection locked="0"/>
    </xf>
    <xf numFmtId="0" fontId="19" fillId="0" borderId="35" xfId="0" applyFont="1" applyBorder="1" applyAlignment="1" applyProtection="1">
      <alignment horizontal="justify" vertical="top" wrapText="1"/>
      <protection locked="0"/>
    </xf>
    <xf numFmtId="49" fontId="10" fillId="3" borderId="36" xfId="0" applyNumberFormat="1" applyFont="1" applyFill="1" applyBorder="1" applyAlignment="1" applyProtection="1">
      <alignment horizontal="center" wrapText="1"/>
    </xf>
    <xf numFmtId="49" fontId="52" fillId="3" borderId="0" xfId="0" applyNumberFormat="1" applyFont="1" applyFill="1" applyAlignment="1">
      <alignment vertical="center" wrapText="1"/>
    </xf>
    <xf numFmtId="0" fontId="3" fillId="0" borderId="0" xfId="0" applyNumberFormat="1" applyFont="1" applyFill="1" applyAlignment="1" applyProtection="1">
      <alignment horizontal="left" vertical="center" wrapText="1"/>
      <protection locked="0"/>
    </xf>
    <xf numFmtId="49" fontId="3" fillId="0" borderId="35" xfId="0" applyNumberFormat="1" applyFont="1" applyFill="1" applyBorder="1" applyAlignment="1" applyProtection="1">
      <alignment horizontal="center" wrapText="1"/>
    </xf>
    <xf numFmtId="49" fontId="3" fillId="0" borderId="20" xfId="0" applyNumberFormat="1" applyFont="1" applyFill="1" applyBorder="1" applyAlignment="1" applyProtection="1">
      <alignment horizontal="center" wrapText="1"/>
    </xf>
    <xf numFmtId="49" fontId="52" fillId="0" borderId="0" xfId="0" applyNumberFormat="1" applyFont="1" applyFill="1" applyAlignment="1">
      <alignment horizontal="justify" vertical="center" wrapText="1"/>
    </xf>
    <xf numFmtId="49" fontId="66" fillId="0" borderId="0" xfId="0" applyNumberFormat="1" applyFont="1" applyFill="1" applyAlignment="1" applyProtection="1">
      <alignment vertical="center"/>
    </xf>
    <xf numFmtId="3" fontId="18" fillId="2" borderId="0" xfId="0" applyNumberFormat="1" applyFont="1" applyFill="1" applyBorder="1" applyAlignment="1" applyProtection="1">
      <alignment horizontal="left"/>
    </xf>
    <xf numFmtId="3" fontId="18" fillId="4" borderId="0" xfId="0" applyNumberFormat="1" applyFont="1" applyFill="1" applyAlignment="1" applyProtection="1">
      <alignment horizontal="left"/>
    </xf>
    <xf numFmtId="0" fontId="3" fillId="0" borderId="0" xfId="0" applyNumberFormat="1" applyFont="1" applyFill="1" applyAlignment="1">
      <alignment horizontal="left" vertical="center" wrapText="1"/>
    </xf>
    <xf numFmtId="0" fontId="3" fillId="0" borderId="0" xfId="0" quotePrefix="1" applyNumberFormat="1" applyFont="1" applyFill="1" applyAlignment="1">
      <alignment horizontal="left" vertical="center" wrapText="1"/>
    </xf>
    <xf numFmtId="0" fontId="18" fillId="4" borderId="0" xfId="0" applyNumberFormat="1" applyFont="1" applyFill="1" applyAlignment="1" applyProtection="1">
      <alignment horizontal="left" vertical="center"/>
    </xf>
    <xf numFmtId="0" fontId="19" fillId="0" borderId="0" xfId="0" applyFont="1" applyBorder="1" applyAlignment="1" applyProtection="1">
      <alignment vertical="top"/>
      <protection locked="0"/>
    </xf>
    <xf numFmtId="0" fontId="38" fillId="5" borderId="27" xfId="0" applyFont="1" applyFill="1" applyBorder="1" applyAlignment="1" applyProtection="1">
      <protection locked="0"/>
    </xf>
    <xf numFmtId="0" fontId="19" fillId="0" borderId="27" xfId="0" applyFont="1" applyBorder="1" applyAlignment="1" applyProtection="1">
      <alignment horizontal="justify" vertical="top"/>
      <protection locked="0"/>
    </xf>
    <xf numFmtId="0" fontId="38" fillId="0" borderId="27" xfId="0" applyFont="1" applyBorder="1" applyAlignment="1" applyProtection="1">
      <alignment horizontal="justify"/>
      <protection locked="0"/>
    </xf>
    <xf numFmtId="0" fontId="38" fillId="0" borderId="27" xfId="0" applyFont="1" applyBorder="1" applyAlignment="1" applyProtection="1">
      <alignment horizontal="justify" vertical="top"/>
      <protection locked="0"/>
    </xf>
    <xf numFmtId="0" fontId="4" fillId="0" borderId="27" xfId="0" applyFont="1" applyFill="1" applyBorder="1" applyAlignment="1" applyProtection="1">
      <alignment horizontal="left"/>
      <protection locked="0"/>
    </xf>
    <xf numFmtId="0" fontId="4" fillId="5" borderId="27" xfId="0" applyFont="1" applyFill="1" applyBorder="1" applyAlignment="1" applyProtection="1">
      <protection locked="0"/>
    </xf>
    <xf numFmtId="0" fontId="38" fillId="0" borderId="27" xfId="0" applyFont="1" applyBorder="1" applyAlignment="1" applyProtection="1">
      <alignment horizontal="justify" wrapText="1"/>
      <protection locked="0"/>
    </xf>
    <xf numFmtId="0" fontId="19" fillId="0" borderId="27" xfId="0" applyFont="1" applyBorder="1" applyAlignment="1" applyProtection="1">
      <alignment horizontal="justify" vertical="top" wrapText="1"/>
      <protection locked="0"/>
    </xf>
    <xf numFmtId="0" fontId="38" fillId="0" borderId="27" xfId="0" applyFont="1" applyBorder="1" applyAlignment="1" applyProtection="1">
      <alignment horizontal="justify" vertical="top" wrapText="1"/>
      <protection locked="0"/>
    </xf>
    <xf numFmtId="0" fontId="19" fillId="0" borderId="0" xfId="0" applyFont="1" applyFill="1" applyBorder="1" applyAlignment="1" applyProtection="1">
      <alignment horizontal="justify" vertical="top" wrapText="1"/>
      <protection locked="0"/>
    </xf>
    <xf numFmtId="0" fontId="19" fillId="0" borderId="0" xfId="0" applyFont="1" applyFill="1" applyBorder="1" applyAlignment="1" applyProtection="1">
      <alignment horizontal="justify" vertical="top"/>
      <protection locked="0"/>
    </xf>
    <xf numFmtId="0" fontId="19" fillId="0" borderId="27" xfId="0" applyFont="1" applyFill="1" applyBorder="1" applyAlignment="1" applyProtection="1">
      <alignment horizontal="justify" vertical="top" wrapText="1"/>
      <protection locked="0"/>
    </xf>
    <xf numFmtId="0" fontId="40" fillId="0" borderId="0" xfId="0" applyNumberFormat="1" applyFont="1" applyAlignment="1">
      <alignment horizontal="left" wrapText="1"/>
    </xf>
    <xf numFmtId="0" fontId="59" fillId="0" borderId="0" xfId="5" applyFont="1" applyAlignment="1"/>
    <xf numFmtId="0" fontId="8" fillId="0" borderId="0" xfId="5" quotePrefix="1" applyFont="1" applyFill="1" applyAlignment="1"/>
    <xf numFmtId="0" fontId="8" fillId="0" borderId="0" xfId="5" applyFont="1" applyFill="1" applyAlignment="1"/>
    <xf numFmtId="0" fontId="3" fillId="0" borderId="0" xfId="5" applyFont="1" applyAlignment="1"/>
    <xf numFmtId="0" fontId="3" fillId="0" borderId="0" xfId="5"/>
    <xf numFmtId="0" fontId="60" fillId="0" borderId="0" xfId="5" applyFont="1" applyAlignment="1">
      <alignment horizontal="justify"/>
    </xf>
    <xf numFmtId="49" fontId="58" fillId="0" borderId="37" xfId="5" applyNumberFormat="1" applyFont="1" applyFill="1" applyBorder="1" applyAlignment="1" applyProtection="1">
      <alignment wrapText="1"/>
    </xf>
    <xf numFmtId="49" fontId="3" fillId="3" borderId="38" xfId="5" applyNumberFormat="1" applyFont="1" applyFill="1" applyBorder="1" applyAlignment="1" applyProtection="1">
      <alignment horizontal="center" wrapText="1"/>
    </xf>
    <xf numFmtId="49" fontId="3" fillId="3" borderId="39" xfId="5" applyNumberFormat="1" applyFont="1" applyFill="1" applyBorder="1" applyAlignment="1" applyProtection="1">
      <alignment horizontal="center" wrapText="1"/>
    </xf>
    <xf numFmtId="0" fontId="4" fillId="5" borderId="40" xfId="5" applyFont="1" applyFill="1" applyBorder="1" applyAlignment="1" applyProtection="1">
      <alignment horizontal="justify"/>
      <protection locked="0"/>
    </xf>
    <xf numFmtId="3" fontId="8" fillId="7" borderId="41" xfId="5" applyNumberFormat="1" applyFont="1" applyFill="1" applyBorder="1" applyAlignment="1" applyProtection="1">
      <alignment wrapText="1"/>
    </xf>
    <xf numFmtId="3" fontId="8" fillId="7" borderId="32" xfId="5" applyNumberFormat="1" applyFont="1" applyFill="1" applyBorder="1" applyAlignment="1" applyProtection="1">
      <alignment wrapText="1"/>
    </xf>
    <xf numFmtId="3" fontId="8" fillId="7" borderId="42" xfId="5" applyNumberFormat="1" applyFont="1" applyFill="1" applyBorder="1" applyAlignment="1" applyProtection="1">
      <alignment wrapText="1"/>
    </xf>
    <xf numFmtId="3" fontId="8" fillId="7" borderId="43" xfId="5" applyNumberFormat="1" applyFont="1" applyFill="1" applyBorder="1" applyAlignment="1" applyProtection="1">
      <alignment wrapText="1"/>
    </xf>
    <xf numFmtId="3" fontId="8" fillId="7" borderId="40" xfId="5" applyNumberFormat="1" applyFont="1" applyFill="1" applyBorder="1" applyAlignment="1" applyProtection="1">
      <alignment wrapText="1"/>
    </xf>
    <xf numFmtId="0" fontId="19" fillId="0" borderId="44" xfId="5" applyFont="1" applyBorder="1" applyAlignment="1" applyProtection="1">
      <alignment horizontal="left"/>
      <protection locked="0"/>
    </xf>
    <xf numFmtId="3" fontId="3" fillId="7" borderId="45" xfId="5" applyNumberFormat="1" applyFont="1" applyFill="1" applyBorder="1" applyAlignment="1" applyProtection="1">
      <alignment wrapText="1"/>
    </xf>
    <xf numFmtId="3" fontId="3" fillId="7" borderId="27" xfId="5" applyNumberFormat="1" applyFont="1" applyFill="1" applyBorder="1" applyAlignment="1" applyProtection="1">
      <alignment wrapText="1"/>
    </xf>
    <xf numFmtId="3" fontId="3" fillId="7" borderId="46" xfId="5" applyNumberFormat="1" applyFont="1" applyFill="1" applyBorder="1" applyAlignment="1" applyProtection="1">
      <alignment wrapText="1"/>
    </xf>
    <xf numFmtId="3" fontId="3" fillId="7" borderId="35" xfId="5" applyNumberFormat="1" applyFont="1" applyFill="1" applyBorder="1" applyAlignment="1" applyProtection="1">
      <alignment wrapText="1"/>
    </xf>
    <xf numFmtId="3" fontId="3" fillId="7" borderId="44" xfId="5" applyNumberFormat="1" applyFont="1" applyFill="1" applyBorder="1" applyAlignment="1" applyProtection="1">
      <alignment wrapText="1"/>
    </xf>
    <xf numFmtId="0" fontId="4" fillId="0" borderId="44" xfId="5" applyFont="1" applyBorder="1" applyAlignment="1" applyProtection="1">
      <alignment horizontal="left"/>
      <protection locked="0"/>
    </xf>
    <xf numFmtId="3" fontId="8" fillId="7" borderId="45" xfId="5" applyNumberFormat="1" applyFont="1" applyFill="1" applyBorder="1" applyAlignment="1" applyProtection="1">
      <alignment wrapText="1"/>
    </xf>
    <xf numFmtId="3" fontId="8" fillId="7" borderId="27" xfId="5" applyNumberFormat="1" applyFont="1" applyFill="1" applyBorder="1" applyAlignment="1" applyProtection="1">
      <alignment wrapText="1"/>
    </xf>
    <xf numFmtId="3" fontId="8" fillId="7" borderId="46" xfId="5" applyNumberFormat="1" applyFont="1" applyFill="1" applyBorder="1" applyAlignment="1" applyProtection="1">
      <alignment wrapText="1"/>
    </xf>
    <xf numFmtId="3" fontId="8" fillId="7" borderId="35" xfId="5" applyNumberFormat="1" applyFont="1" applyFill="1" applyBorder="1" applyAlignment="1" applyProtection="1">
      <alignment wrapText="1"/>
    </xf>
    <xf numFmtId="3" fontId="8" fillId="7" borderId="44" xfId="5" applyNumberFormat="1" applyFont="1" applyFill="1" applyBorder="1" applyAlignment="1" applyProtection="1">
      <alignment wrapText="1"/>
    </xf>
    <xf numFmtId="0" fontId="30" fillId="0" borderId="44" xfId="5" applyFont="1" applyBorder="1" applyAlignment="1" applyProtection="1">
      <alignment horizontal="left" vertical="top" wrapText="1"/>
      <protection locked="0"/>
    </xf>
    <xf numFmtId="0" fontId="37" fillId="0" borderId="44" xfId="5" applyFont="1" applyBorder="1" applyAlignment="1" applyProtection="1">
      <alignment horizontal="left" wrapText="1"/>
      <protection locked="0"/>
    </xf>
    <xf numFmtId="3" fontId="58" fillId="7" borderId="45" xfId="5" applyNumberFormat="1" applyFont="1" applyFill="1" applyBorder="1" applyAlignment="1" applyProtection="1">
      <alignment wrapText="1"/>
    </xf>
    <xf numFmtId="3" fontId="58" fillId="7" borderId="27" xfId="5" applyNumberFormat="1" applyFont="1" applyFill="1" applyBorder="1" applyAlignment="1" applyProtection="1">
      <alignment wrapText="1"/>
    </xf>
    <xf numFmtId="3" fontId="58" fillId="7" borderId="46" xfId="5" applyNumberFormat="1" applyFont="1" applyFill="1" applyBorder="1" applyAlignment="1" applyProtection="1">
      <alignment wrapText="1"/>
    </xf>
    <xf numFmtId="3" fontId="58" fillId="7" borderId="35" xfId="5" applyNumberFormat="1" applyFont="1" applyFill="1" applyBorder="1" applyAlignment="1" applyProtection="1">
      <alignment wrapText="1"/>
    </xf>
    <xf numFmtId="3" fontId="58" fillId="7" borderId="44" xfId="5" applyNumberFormat="1" applyFont="1" applyFill="1" applyBorder="1" applyAlignment="1" applyProtection="1">
      <alignment wrapText="1"/>
    </xf>
    <xf numFmtId="49" fontId="10" fillId="3" borderId="47" xfId="5" applyNumberFormat="1" applyFont="1" applyFill="1" applyBorder="1" applyAlignment="1" applyProtection="1">
      <alignment horizontal="center" wrapText="1"/>
    </xf>
    <xf numFmtId="49" fontId="10" fillId="3" borderId="45" xfId="5" applyNumberFormat="1" applyFont="1" applyFill="1" applyBorder="1" applyAlignment="1" applyProtection="1">
      <alignment horizontal="center" wrapText="1"/>
    </xf>
    <xf numFmtId="1" fontId="17" fillId="6" borderId="34" xfId="5" applyNumberFormat="1" applyFont="1" applyFill="1" applyBorder="1" applyAlignment="1" applyProtection="1">
      <alignment wrapText="1"/>
    </xf>
    <xf numFmtId="49" fontId="62" fillId="6" borderId="34" xfId="5" applyNumberFormat="1" applyFont="1" applyFill="1" applyBorder="1" applyAlignment="1" applyProtection="1">
      <alignment wrapText="1"/>
    </xf>
    <xf numFmtId="0" fontId="62" fillId="6" borderId="48" xfId="5" applyNumberFormat="1" applyFont="1" applyFill="1" applyBorder="1" applyAlignment="1" applyProtection="1">
      <alignment wrapText="1"/>
    </xf>
    <xf numFmtId="49" fontId="58" fillId="0" borderId="49" xfId="5" applyNumberFormat="1" applyFont="1" applyFill="1" applyBorder="1" applyAlignment="1" applyProtection="1">
      <alignment wrapText="1"/>
    </xf>
    <xf numFmtId="49" fontId="3" fillId="3" borderId="50" xfId="5" applyNumberFormat="1" applyFont="1" applyFill="1" applyBorder="1" applyAlignment="1" applyProtection="1">
      <alignment horizontal="center" wrapText="1"/>
    </xf>
    <xf numFmtId="49" fontId="3" fillId="3" borderId="51" xfId="5" applyNumberFormat="1" applyFont="1" applyFill="1" applyBorder="1" applyAlignment="1" applyProtection="1">
      <alignment horizontal="center" wrapText="1"/>
    </xf>
    <xf numFmtId="3" fontId="3" fillId="7" borderId="41" xfId="5" applyNumberFormat="1" applyFont="1" applyFill="1" applyBorder="1" applyAlignment="1" applyProtection="1">
      <alignment wrapText="1"/>
    </xf>
    <xf numFmtId="49" fontId="3" fillId="0" borderId="0" xfId="0" applyNumberFormat="1" applyFont="1" applyAlignment="1">
      <alignment vertic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xf numFmtId="3" fontId="3" fillId="8" borderId="27" xfId="5" applyNumberFormat="1" applyFont="1" applyFill="1" applyBorder="1" applyAlignment="1" applyProtection="1">
      <alignment wrapText="1"/>
    </xf>
    <xf numFmtId="3" fontId="3" fillId="8" borderId="32" xfId="5" applyNumberFormat="1" applyFont="1" applyFill="1" applyBorder="1" applyAlignment="1" applyProtection="1">
      <alignment wrapText="1"/>
    </xf>
    <xf numFmtId="3" fontId="10" fillId="7" borderId="53" xfId="5" applyNumberFormat="1" applyFont="1" applyFill="1" applyBorder="1" applyAlignment="1" applyProtection="1">
      <alignment wrapText="1"/>
    </xf>
    <xf numFmtId="3" fontId="10" fillId="7" borderId="54" xfId="5" applyNumberFormat="1" applyFont="1" applyFill="1" applyBorder="1" applyAlignment="1" applyProtection="1">
      <alignment wrapText="1"/>
    </xf>
    <xf numFmtId="9" fontId="8" fillId="7" borderId="55" xfId="4" applyNumberFormat="1" applyFont="1" applyFill="1" applyBorder="1" applyAlignment="1" applyProtection="1">
      <alignment horizontal="right" wrapText="1"/>
    </xf>
    <xf numFmtId="3" fontId="58" fillId="7" borderId="36" xfId="5" applyNumberFormat="1" applyFont="1" applyFill="1" applyBorder="1" applyAlignment="1" applyProtection="1">
      <alignment wrapText="1"/>
    </xf>
    <xf numFmtId="3" fontId="58" fillId="7" borderId="21" xfId="5" applyNumberFormat="1" applyFont="1" applyFill="1" applyBorder="1" applyAlignment="1" applyProtection="1">
      <alignment wrapText="1"/>
    </xf>
    <xf numFmtId="0" fontId="17" fillId="6" borderId="56" xfId="5" applyNumberFormat="1" applyFont="1" applyFill="1" applyBorder="1" applyAlignment="1" applyProtection="1">
      <alignment wrapText="1"/>
    </xf>
    <xf numFmtId="3" fontId="19" fillId="3" borderId="0" xfId="5" applyNumberFormat="1" applyFont="1" applyFill="1" applyBorder="1" applyAlignment="1" applyProtection="1">
      <alignment horizontal="center"/>
    </xf>
    <xf numFmtId="168" fontId="4" fillId="3" borderId="0" xfId="5" applyNumberFormat="1" applyFont="1" applyFill="1" applyAlignment="1" applyProtection="1">
      <alignment horizontal="center"/>
    </xf>
    <xf numFmtId="0" fontId="18" fillId="2" borderId="0" xfId="5" applyFont="1" applyFill="1" applyBorder="1" applyAlignment="1" applyProtection="1">
      <alignment horizontal="center"/>
    </xf>
    <xf numFmtId="0" fontId="19" fillId="5" borderId="40" xfId="5" applyFont="1" applyFill="1" applyBorder="1" applyAlignment="1" applyProtection="1">
      <alignment horizontal="center"/>
      <protection locked="0"/>
    </xf>
    <xf numFmtId="0" fontId="19" fillId="0" borderId="44" xfId="5" applyFont="1" applyBorder="1" applyAlignment="1" applyProtection="1">
      <alignment horizontal="center"/>
      <protection locked="0"/>
    </xf>
    <xf numFmtId="0" fontId="19" fillId="0" borderId="44" xfId="5" applyFont="1" applyFill="1" applyBorder="1" applyAlignment="1" applyProtection="1">
      <alignment horizontal="center"/>
      <protection locked="0"/>
    </xf>
    <xf numFmtId="3" fontId="19" fillId="0" borderId="1" xfId="5" applyNumberFormat="1" applyFont="1" applyBorder="1" applyAlignment="1" applyProtection="1">
      <alignment horizontal="center"/>
      <protection locked="0"/>
    </xf>
    <xf numFmtId="3" fontId="4" fillId="3" borderId="1" xfId="5" applyNumberFormat="1" applyFont="1" applyFill="1" applyBorder="1" applyAlignment="1" applyProtection="1">
      <alignment horizontal="center"/>
    </xf>
    <xf numFmtId="3" fontId="19" fillId="3" borderId="1" xfId="5" applyNumberFormat="1" applyFont="1" applyFill="1" applyBorder="1" applyAlignment="1" applyProtection="1">
      <alignment horizontal="center"/>
      <protection locked="0"/>
    </xf>
    <xf numFmtId="3" fontId="19" fillId="3" borderId="1" xfId="5" applyNumberFormat="1" applyFont="1" applyFill="1" applyBorder="1" applyAlignment="1" applyProtection="1">
      <alignment horizontal="center"/>
    </xf>
    <xf numFmtId="3" fontId="19" fillId="0" borderId="1" xfId="5" applyNumberFormat="1" applyFont="1" applyFill="1" applyBorder="1" applyAlignment="1" applyProtection="1">
      <alignment horizontal="center"/>
      <protection locked="0"/>
    </xf>
    <xf numFmtId="3" fontId="19" fillId="0" borderId="5" xfId="5" applyNumberFormat="1" applyFont="1" applyFill="1" applyBorder="1" applyAlignment="1" applyProtection="1">
      <alignment horizontal="center"/>
      <protection locked="0"/>
    </xf>
    <xf numFmtId="3" fontId="19" fillId="3" borderId="5" xfId="5" applyNumberFormat="1" applyFont="1" applyFill="1" applyBorder="1" applyAlignment="1" applyProtection="1">
      <alignment horizontal="center"/>
      <protection locked="0"/>
    </xf>
    <xf numFmtId="3" fontId="19" fillId="3" borderId="0" xfId="5" applyNumberFormat="1" applyFont="1" applyFill="1" applyBorder="1" applyAlignment="1" applyProtection="1">
      <alignment horizontal="center"/>
      <protection locked="0"/>
    </xf>
    <xf numFmtId="0" fontId="19" fillId="3" borderId="0" xfId="5" applyFont="1" applyFill="1" applyBorder="1" applyAlignment="1" applyProtection="1">
      <alignment horizontal="center"/>
    </xf>
    <xf numFmtId="3" fontId="19" fillId="0" borderId="0" xfId="5" applyNumberFormat="1" applyFont="1" applyFill="1" applyBorder="1" applyAlignment="1" applyProtection="1">
      <alignment horizontal="center"/>
      <protection locked="0"/>
    </xf>
    <xf numFmtId="0" fontId="19" fillId="0" borderId="0" xfId="5" applyFont="1" applyFill="1" applyBorder="1" applyAlignment="1" applyProtection="1">
      <alignment horizontal="center"/>
    </xf>
    <xf numFmtId="0" fontId="4" fillId="3" borderId="0" xfId="5" applyFont="1" applyFill="1" applyAlignment="1" applyProtection="1">
      <alignment horizontal="center"/>
    </xf>
    <xf numFmtId="0" fontId="4" fillId="2" borderId="0" xfId="5" applyFont="1" applyFill="1" applyBorder="1" applyAlignment="1" applyProtection="1">
      <alignment horizontal="center"/>
    </xf>
    <xf numFmtId="3" fontId="3" fillId="0" borderId="0" xfId="5" applyNumberFormat="1"/>
    <xf numFmtId="0" fontId="19" fillId="0" borderId="57" xfId="5" applyFont="1" applyFill="1" applyBorder="1" applyAlignment="1" applyProtection="1">
      <alignment horizontal="center"/>
      <protection locked="0"/>
    </xf>
    <xf numFmtId="3" fontId="3" fillId="7" borderId="58" xfId="5" applyNumberFormat="1" applyFont="1" applyFill="1" applyBorder="1" applyAlignment="1" applyProtection="1">
      <alignment wrapText="1"/>
    </xf>
    <xf numFmtId="0" fontId="19" fillId="3" borderId="0" xfId="0" applyFont="1" applyFill="1" applyBorder="1" applyAlignment="1" applyProtection="1">
      <alignment horizontal="right" vertical="center"/>
    </xf>
    <xf numFmtId="0" fontId="19" fillId="3" borderId="0" xfId="0" applyFont="1" applyFill="1" applyAlignment="1" applyProtection="1">
      <alignment horizontal="right" vertical="center"/>
    </xf>
    <xf numFmtId="0" fontId="19" fillId="3" borderId="59" xfId="0" applyFont="1" applyFill="1" applyBorder="1" applyAlignment="1" applyProtection="1">
      <alignment horizontal="right" vertical="center"/>
    </xf>
    <xf numFmtId="0" fontId="8" fillId="0" borderId="4" xfId="0" applyFont="1" applyFill="1" applyBorder="1" applyAlignment="1" applyProtection="1">
      <alignment horizontal="left" vertical="center"/>
      <protection locked="0"/>
    </xf>
    <xf numFmtId="49" fontId="8" fillId="0" borderId="4" xfId="0" applyNumberFormat="1" applyFont="1" applyFill="1" applyBorder="1" applyAlignment="1" applyProtection="1">
      <alignment horizontal="left" vertical="center"/>
      <protection locked="0"/>
    </xf>
    <xf numFmtId="0" fontId="20" fillId="0" borderId="4" xfId="0" applyFont="1" applyFill="1" applyBorder="1" applyAlignment="1" applyProtection="1">
      <alignment horizontal="left" vertical="center"/>
      <protection locked="0"/>
    </xf>
    <xf numFmtId="0" fontId="2" fillId="3" borderId="0" xfId="0" applyFont="1" applyFill="1" applyAlignment="1" applyProtection="1">
      <alignment horizontal="right" vertical="center"/>
    </xf>
    <xf numFmtId="168" fontId="4" fillId="3" borderId="0" xfId="0" quotePrefix="1" applyNumberFormat="1" applyFont="1" applyFill="1" applyAlignment="1" applyProtection="1">
      <alignment horizontal="right"/>
    </xf>
    <xf numFmtId="168" fontId="4" fillId="3" borderId="0" xfId="0" applyNumberFormat="1" applyFont="1" applyFill="1" applyAlignment="1" applyProtection="1">
      <alignment horizontal="right"/>
      <protection locked="0"/>
    </xf>
    <xf numFmtId="0" fontId="6" fillId="0" borderId="0" xfId="0" applyFont="1" applyAlignment="1">
      <alignment horizontal="justify"/>
    </xf>
    <xf numFmtId="0" fontId="3" fillId="0" borderId="0" xfId="0" applyNumberFormat="1" applyFont="1" applyAlignment="1" applyProtection="1">
      <alignment horizontal="left" vertical="top" wrapText="1"/>
    </xf>
    <xf numFmtId="49" fontId="1" fillId="0" borderId="0" xfId="0" applyNumberFormat="1" applyFont="1" applyAlignment="1" applyProtection="1">
      <alignment horizontal="left" wrapText="1"/>
      <protection locked="0"/>
    </xf>
    <xf numFmtId="49" fontId="1" fillId="0" borderId="0" xfId="0" applyNumberFormat="1" applyFont="1" applyFill="1" applyAlignment="1" applyProtection="1">
      <alignment horizontal="left" vertical="top" wrapText="1"/>
    </xf>
    <xf numFmtId="0" fontId="1" fillId="0" borderId="0" xfId="0" applyFont="1" applyAlignment="1">
      <alignment horizontal="left" wrapText="1"/>
    </xf>
    <xf numFmtId="49" fontId="1" fillId="0" borderId="0" xfId="0" applyNumberFormat="1" applyFont="1" applyAlignment="1">
      <alignment horizontal="left" vertical="center" wrapText="1"/>
    </xf>
    <xf numFmtId="0" fontId="1" fillId="0" borderId="0" xfId="0" applyNumberFormat="1" applyFont="1" applyFill="1" applyAlignment="1" applyProtection="1">
      <alignment horizontal="left" vertical="center" wrapText="1"/>
      <protection locked="0"/>
    </xf>
    <xf numFmtId="49" fontId="1" fillId="0" borderId="0" xfId="0" applyNumberFormat="1" applyFont="1" applyAlignment="1" applyProtection="1">
      <alignment horizontal="left" wrapText="1"/>
    </xf>
    <xf numFmtId="0" fontId="18" fillId="2" borderId="0" xfId="0" applyNumberFormat="1" applyFont="1" applyFill="1" applyAlignment="1" applyProtection="1">
      <alignment horizontal="left" vertical="center" wrapText="1"/>
    </xf>
    <xf numFmtId="0" fontId="2" fillId="0" borderId="60" xfId="0" applyFont="1" applyFill="1" applyBorder="1" applyAlignment="1" applyProtection="1">
      <alignment horizontal="left" vertical="center"/>
    </xf>
    <xf numFmtId="14" fontId="2" fillId="0" borderId="2"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2" fillId="0" borderId="6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center"/>
    </xf>
    <xf numFmtId="0" fontId="13" fillId="2" borderId="0" xfId="0" applyNumberFormat="1" applyFont="1" applyFill="1" applyAlignment="1" applyProtection="1">
      <alignment horizontal="right" vertical="center" wrapText="1"/>
    </xf>
    <xf numFmtId="0" fontId="60" fillId="0" borderId="0" xfId="0" applyFont="1" applyAlignment="1">
      <alignment horizontal="justify"/>
    </xf>
    <xf numFmtId="0" fontId="60" fillId="0" borderId="0" xfId="0" applyFont="1" applyAlignment="1">
      <alignment horizontal="justify" vertical="top"/>
    </xf>
    <xf numFmtId="0" fontId="60" fillId="0" borderId="0" xfId="5" applyFont="1" applyAlignment="1">
      <alignment horizontal="justify" vertical="top"/>
    </xf>
    <xf numFmtId="3" fontId="3" fillId="7" borderId="61" xfId="5" applyNumberFormat="1" applyFont="1" applyFill="1" applyBorder="1" applyAlignment="1" applyProtection="1">
      <alignment horizontal="center" wrapText="1"/>
    </xf>
    <xf numFmtId="3" fontId="3" fillId="7" borderId="62" xfId="5" applyNumberFormat="1" applyFont="1" applyFill="1" applyBorder="1" applyAlignment="1" applyProtection="1">
      <alignment horizontal="center" wrapText="1"/>
    </xf>
    <xf numFmtId="3" fontId="3" fillId="7" borderId="63" xfId="5" applyNumberFormat="1" applyFont="1" applyFill="1" applyBorder="1" applyAlignment="1" applyProtection="1">
      <alignment horizontal="center" wrapText="1"/>
    </xf>
    <xf numFmtId="3" fontId="3" fillId="7" borderId="43" xfId="5" applyNumberFormat="1" applyFont="1" applyFill="1" applyBorder="1" applyAlignment="1" applyProtection="1">
      <alignment horizontal="center" wrapText="1"/>
    </xf>
    <xf numFmtId="3" fontId="3" fillId="7" borderId="50" xfId="5" applyNumberFormat="1" applyFont="1" applyFill="1" applyBorder="1" applyAlignment="1" applyProtection="1">
      <alignment horizontal="center" wrapText="1"/>
    </xf>
    <xf numFmtId="3" fontId="3" fillId="7" borderId="51" xfId="5" applyNumberFormat="1" applyFont="1" applyFill="1" applyBorder="1" applyAlignment="1" applyProtection="1">
      <alignment horizont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cellXfs>
  <cellStyles count="6">
    <cellStyle name="Euro" xfId="1"/>
    <cellStyle name="Hyperlink" xfId="2" builtinId="8"/>
    <cellStyle name="Procent" xfId="3" builtinId="5"/>
    <cellStyle name="Procent 2" xfId="4"/>
    <cellStyle name="Standaard" xfId="0" builtinId="0"/>
    <cellStyle name="Standaard 2" xfId="5"/>
  </cellStyles>
  <dxfs count="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5" tint="0.59996337778862885"/>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514350</xdr:colOff>
      <xdr:row>3</xdr:row>
      <xdr:rowOff>9525</xdr:rowOff>
    </xdr:to>
    <xdr:pic>
      <xdr:nvPicPr>
        <xdr:cNvPr id="1038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7625"/>
          <a:ext cx="314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935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0</xdr:rowOff>
    </xdr:from>
    <xdr:to>
      <xdr:col>0</xdr:col>
      <xdr:colOff>504825</xdr:colOff>
      <xdr:row>0</xdr:row>
      <xdr:rowOff>0</xdr:rowOff>
    </xdr:to>
    <xdr:pic>
      <xdr:nvPicPr>
        <xdr:cNvPr id="1140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bs.nl/kredo" TargetMode="External"/><Relationship Id="rId1" Type="http://schemas.openxmlformats.org/officeDocument/2006/relationships/hyperlink" Target="mailto:kredo@cbs.n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B29"/>
  <sheetViews>
    <sheetView showGridLines="0" tabSelected="1" workbookViewId="0">
      <selection activeCell="Q19" sqref="Q19"/>
    </sheetView>
  </sheetViews>
  <sheetFormatPr defaultRowHeight="12.75"/>
  <cols>
    <col min="1" max="1" width="10.7109375" style="2" customWidth="1"/>
    <col min="2" max="2" width="80.7109375" style="2" customWidth="1"/>
    <col min="3" max="16384" width="9.140625" style="2"/>
  </cols>
  <sheetData>
    <row r="1" spans="1:2" s="305" customFormat="1" ht="12.75" customHeight="1">
      <c r="A1" s="322"/>
    </row>
    <row r="2" spans="1:2" s="305" customFormat="1" ht="16.5">
      <c r="A2" s="306"/>
      <c r="B2" s="307" t="s">
        <v>286</v>
      </c>
    </row>
    <row r="3" spans="1:2" s="310" customFormat="1" ht="12.75" customHeight="1">
      <c r="A3" s="308"/>
      <c r="B3" s="309" t="s">
        <v>375</v>
      </c>
    </row>
    <row r="4" spans="1:2" s="310" customFormat="1" ht="12.75" customHeight="1">
      <c r="A4" s="308"/>
      <c r="B4" s="311"/>
    </row>
    <row r="5" spans="1:2" s="305" customFormat="1" ht="12.75" customHeight="1">
      <c r="A5" s="306"/>
      <c r="B5" s="312"/>
    </row>
    <row r="6" spans="1:2" s="305" customFormat="1" ht="12.75" customHeight="1">
      <c r="A6" s="313" t="s">
        <v>287</v>
      </c>
      <c r="B6" s="314" t="s">
        <v>288</v>
      </c>
    </row>
    <row r="7" spans="1:2" ht="9" customHeight="1">
      <c r="A7" s="315"/>
    </row>
    <row r="8" spans="1:2" ht="13.5" customHeight="1">
      <c r="B8" s="577" t="s">
        <v>488</v>
      </c>
    </row>
    <row r="9" spans="1:2">
      <c r="B9" s="316"/>
    </row>
    <row r="10" spans="1:2" s="3" customFormat="1">
      <c r="B10" s="316" t="s">
        <v>289</v>
      </c>
    </row>
    <row r="11" spans="1:2" ht="50.25" customHeight="1">
      <c r="B11" s="316" t="s">
        <v>290</v>
      </c>
    </row>
    <row r="12" spans="1:2" ht="39" customHeight="1">
      <c r="B12" s="316" t="s">
        <v>314</v>
      </c>
    </row>
    <row r="13" spans="1:2" s="3" customFormat="1" ht="25.5" customHeight="1">
      <c r="B13" s="316" t="s">
        <v>295</v>
      </c>
    </row>
    <row r="14" spans="1:2" s="3" customFormat="1" ht="8.25" customHeight="1">
      <c r="B14" s="316"/>
    </row>
    <row r="15" spans="1:2" s="3" customFormat="1" ht="39" customHeight="1">
      <c r="B15" s="578" t="s">
        <v>489</v>
      </c>
    </row>
    <row r="16" spans="1:2" s="3" customFormat="1" ht="38.25">
      <c r="B16" s="576" t="s">
        <v>481</v>
      </c>
    </row>
    <row r="17" spans="2:2" s="3" customFormat="1" ht="7.5" customHeight="1">
      <c r="B17" s="316"/>
    </row>
    <row r="18" spans="2:2" ht="48" customHeight="1">
      <c r="B18" s="576" t="s">
        <v>477</v>
      </c>
    </row>
    <row r="19" spans="2:2" ht="75.75" customHeight="1">
      <c r="B19" s="316" t="s">
        <v>473</v>
      </c>
    </row>
    <row r="20" spans="2:2" s="305" customFormat="1" ht="21" customHeight="1">
      <c r="B20" s="318" t="s">
        <v>291</v>
      </c>
    </row>
    <row r="21" spans="2:2" s="305" customFormat="1">
      <c r="B21" s="318" t="s">
        <v>292</v>
      </c>
    </row>
    <row r="22" spans="2:2" s="305" customFormat="1">
      <c r="B22" s="320" t="s">
        <v>293</v>
      </c>
    </row>
    <row r="23" spans="2:2" s="321" customFormat="1">
      <c r="B23" s="320" t="s">
        <v>294</v>
      </c>
    </row>
    <row r="24" spans="2:2" s="321" customFormat="1">
      <c r="B24" s="319"/>
    </row>
    <row r="25" spans="2:2" s="3" customFormat="1">
      <c r="B25" s="316" t="s">
        <v>365</v>
      </c>
    </row>
    <row r="26" spans="2:2" s="3" customFormat="1" ht="8.25"/>
    <row r="28" spans="2:2">
      <c r="B28" s="582" t="s">
        <v>486</v>
      </c>
    </row>
    <row r="29" spans="2:2">
      <c r="B29" s="316" t="s">
        <v>437</v>
      </c>
    </row>
  </sheetData>
  <phoneticPr fontId="11" type="noConversion"/>
  <hyperlinks>
    <hyperlink ref="B23" r:id="rId1"/>
    <hyperlink ref="B22" r:id="rId2"/>
  </hyperlinks>
  <pageMargins left="0.39370078740157483" right="0.78740157480314965" top="1.1000000000000001" bottom="0.55118110236220474" header="0.51181102362204722" footer="0.51181102362204722"/>
  <pageSetup paperSize="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indexed="22"/>
    <pageSetUpPr fitToPage="1"/>
  </sheetPr>
  <dimension ref="A1:M338"/>
  <sheetViews>
    <sheetView showGridLines="0" zoomScaleNormal="100" zoomScaleSheetLayoutView="100" workbookViewId="0">
      <pane xSplit="3" ySplit="3" topLeftCell="D37" activePane="bottomRight" state="frozen"/>
      <selection pane="topRight" activeCell="D1" sqref="D1"/>
      <selection pane="bottomLeft" activeCell="A4" sqref="A4"/>
      <selection pane="bottomRight" activeCell="B69" sqref="B69"/>
    </sheetView>
  </sheetViews>
  <sheetFormatPr defaultRowHeight="12"/>
  <cols>
    <col min="1" max="1" width="3.42578125" style="232" bestFit="1" customWidth="1"/>
    <col min="2" max="2" width="51.42578125" style="232" customWidth="1"/>
    <col min="3" max="3" width="5.7109375" style="232" customWidth="1"/>
    <col min="4" max="4" width="13.7109375" style="232" customWidth="1"/>
    <col min="5" max="5" width="5.7109375" style="232" customWidth="1"/>
    <col min="6" max="6" width="13.7109375" style="232" customWidth="1"/>
    <col min="7" max="7" width="5.7109375" style="232" customWidth="1"/>
    <col min="8" max="9" width="9.140625" style="232"/>
    <col min="10" max="13" width="9.140625" style="225"/>
    <col min="14" max="16384" width="9.140625" style="232"/>
  </cols>
  <sheetData>
    <row r="1" spans="1:13" s="228" customFormat="1" ht="12.75" customHeight="1">
      <c r="A1" s="226"/>
      <c r="B1" s="227" t="s">
        <v>98</v>
      </c>
      <c r="C1" s="226"/>
      <c r="D1" s="226"/>
      <c r="E1" s="226"/>
      <c r="F1" s="226"/>
      <c r="G1" s="226"/>
      <c r="J1" s="229"/>
      <c r="K1" s="229"/>
      <c r="L1" s="229"/>
      <c r="M1" s="229"/>
    </row>
    <row r="2" spans="1:13" ht="12.75" customHeight="1">
      <c r="A2" s="230"/>
      <c r="B2" s="469"/>
      <c r="C2" s="230"/>
      <c r="D2" s="231"/>
      <c r="E2" s="231"/>
    </row>
    <row r="3" spans="1:13" ht="12.75" customHeight="1">
      <c r="A3" s="233"/>
      <c r="B3" s="233"/>
      <c r="C3" s="234"/>
      <c r="D3" s="573" t="s">
        <v>471</v>
      </c>
      <c r="E3" s="235"/>
      <c r="F3" s="574" t="s">
        <v>149</v>
      </c>
      <c r="G3" s="236"/>
    </row>
    <row r="4" spans="1:13" ht="12.75" customHeight="1">
      <c r="A4" s="237"/>
      <c r="B4" s="238" t="s">
        <v>75</v>
      </c>
      <c r="C4" s="237"/>
      <c r="D4" s="38" t="s">
        <v>320</v>
      </c>
      <c r="E4" s="239"/>
      <c r="F4" s="238"/>
      <c r="G4" s="239"/>
    </row>
    <row r="5" spans="1:13" ht="18" customHeight="1">
      <c r="A5" s="240"/>
      <c r="B5" s="294" t="s">
        <v>70</v>
      </c>
      <c r="C5" s="241"/>
      <c r="D5" s="242"/>
      <c r="E5" s="243"/>
      <c r="F5" s="242"/>
      <c r="G5" s="244">
        <f>IF(OR('4.Informatie'!D8=1,'4.Informatie'!D8=2,'4.Informatie'!D8=3,'4.Informatie'!D8=4),0,1)</f>
        <v>1</v>
      </c>
    </row>
    <row r="6" spans="1:13" ht="12.75" customHeight="1">
      <c r="A6" s="240"/>
      <c r="B6" s="245" t="s">
        <v>218</v>
      </c>
      <c r="C6" s="241"/>
      <c r="D6" s="269"/>
      <c r="E6" s="243"/>
      <c r="F6" s="269"/>
      <c r="G6" s="246"/>
    </row>
    <row r="7" spans="1:13" ht="12.75" customHeight="1">
      <c r="A7" s="240"/>
      <c r="B7" s="245" t="s">
        <v>219</v>
      </c>
      <c r="C7" s="241"/>
      <c r="D7" s="269"/>
      <c r="E7" s="243"/>
      <c r="F7" s="269"/>
      <c r="G7" s="246"/>
    </row>
    <row r="8" spans="1:13" ht="12.75" customHeight="1">
      <c r="A8" s="240"/>
      <c r="B8" s="245" t="s">
        <v>220</v>
      </c>
      <c r="C8" s="241"/>
      <c r="D8" s="269"/>
      <c r="E8" s="243"/>
      <c r="F8" s="269"/>
      <c r="G8" s="246"/>
    </row>
    <row r="9" spans="1:13" ht="12.75" customHeight="1">
      <c r="A9" s="240"/>
      <c r="B9" s="245" t="s">
        <v>417</v>
      </c>
      <c r="C9" s="241"/>
      <c r="D9" s="269"/>
      <c r="E9" s="243"/>
      <c r="F9" s="269"/>
      <c r="G9" s="246"/>
    </row>
    <row r="10" spans="1:13" ht="12.75" customHeight="1">
      <c r="A10" s="240"/>
      <c r="B10" s="245" t="s">
        <v>418</v>
      </c>
      <c r="C10" s="241"/>
      <c r="D10" s="269"/>
      <c r="E10" s="243"/>
      <c r="F10" s="269"/>
      <c r="G10" s="246"/>
    </row>
    <row r="11" spans="1:13" ht="12.75" customHeight="1">
      <c r="A11" s="240"/>
      <c r="B11" s="245" t="s">
        <v>221</v>
      </c>
      <c r="C11" s="241"/>
      <c r="D11" s="269"/>
      <c r="E11" s="243"/>
      <c r="F11" s="269"/>
      <c r="G11" s="246"/>
    </row>
    <row r="12" spans="1:13" ht="12.75" customHeight="1">
      <c r="A12" s="240"/>
      <c r="B12" s="245" t="s">
        <v>431</v>
      </c>
      <c r="C12" s="241"/>
      <c r="D12" s="269"/>
      <c r="E12" s="243"/>
      <c r="F12" s="269"/>
      <c r="G12" s="246"/>
    </row>
    <row r="13" spans="1:13" ht="12.75" customHeight="1">
      <c r="A13" s="240"/>
      <c r="B13" s="245" t="s">
        <v>432</v>
      </c>
      <c r="C13" s="241"/>
      <c r="D13" s="269"/>
      <c r="E13" s="243"/>
      <c r="F13" s="269"/>
      <c r="G13" s="246"/>
    </row>
    <row r="14" spans="1:13" ht="12.75" customHeight="1">
      <c r="A14" s="240"/>
      <c r="B14" s="245" t="s">
        <v>72</v>
      </c>
      <c r="C14" s="241"/>
      <c r="D14" s="269"/>
      <c r="E14" s="243"/>
      <c r="F14" s="269"/>
      <c r="G14" s="246"/>
    </row>
    <row r="15" spans="1:13" ht="18" customHeight="1">
      <c r="A15" s="240"/>
      <c r="B15" s="247" t="s">
        <v>62</v>
      </c>
      <c r="C15" s="241"/>
      <c r="D15" s="242"/>
      <c r="E15" s="243"/>
      <c r="F15" s="242"/>
      <c r="G15" s="248"/>
    </row>
    <row r="16" spans="1:13" ht="12.75" customHeight="1">
      <c r="A16" s="240"/>
      <c r="B16" s="249" t="s">
        <v>63</v>
      </c>
      <c r="C16" s="241"/>
      <c r="D16" s="242"/>
      <c r="E16" s="243"/>
      <c r="F16" s="242"/>
      <c r="G16" s="248"/>
    </row>
    <row r="17" spans="1:7" ht="12.75" customHeight="1">
      <c r="A17" s="240"/>
      <c r="B17" s="250" t="s">
        <v>204</v>
      </c>
      <c r="C17" s="241"/>
      <c r="D17" s="269"/>
      <c r="E17" s="243"/>
      <c r="F17" s="269"/>
      <c r="G17" s="248"/>
    </row>
    <row r="18" spans="1:7" ht="12.75" customHeight="1">
      <c r="A18" s="240"/>
      <c r="B18" s="250" t="s">
        <v>199</v>
      </c>
      <c r="C18" s="241"/>
      <c r="D18" s="269"/>
      <c r="E18" s="243"/>
      <c r="F18" s="269"/>
      <c r="G18" s="248"/>
    </row>
    <row r="19" spans="1:7" ht="12.75" customHeight="1">
      <c r="A19" s="240"/>
      <c r="B19" s="250" t="s">
        <v>200</v>
      </c>
      <c r="C19" s="241"/>
      <c r="D19" s="269"/>
      <c r="E19" s="243"/>
      <c r="F19" s="269"/>
      <c r="G19" s="248"/>
    </row>
    <row r="20" spans="1:7" ht="12.75" customHeight="1">
      <c r="A20" s="240"/>
      <c r="B20" s="250" t="s">
        <v>201</v>
      </c>
      <c r="C20" s="241"/>
      <c r="D20" s="269"/>
      <c r="E20" s="243"/>
      <c r="F20" s="269"/>
      <c r="G20" s="248"/>
    </row>
    <row r="21" spans="1:7" ht="12.75" customHeight="1">
      <c r="A21" s="240"/>
      <c r="B21" s="250" t="s">
        <v>202</v>
      </c>
      <c r="C21" s="241"/>
      <c r="D21" s="269"/>
      <c r="E21" s="243"/>
      <c r="F21" s="269"/>
      <c r="G21" s="248"/>
    </row>
    <row r="22" spans="1:7" ht="12.75" customHeight="1">
      <c r="A22" s="240"/>
      <c r="B22" s="250" t="s">
        <v>64</v>
      </c>
      <c r="C22" s="241"/>
      <c r="D22" s="269"/>
      <c r="E22" s="243"/>
      <c r="F22" s="269"/>
      <c r="G22" s="248"/>
    </row>
    <row r="23" spans="1:7" ht="12.75" customHeight="1">
      <c r="A23" s="240"/>
      <c r="B23" s="250" t="s">
        <v>222</v>
      </c>
      <c r="C23" s="241"/>
      <c r="D23" s="269"/>
      <c r="E23" s="243"/>
      <c r="F23" s="269"/>
      <c r="G23" s="248"/>
    </row>
    <row r="24" spans="1:7" ht="12.75" customHeight="1">
      <c r="A24" s="240"/>
      <c r="B24" s="250" t="s">
        <v>223</v>
      </c>
      <c r="C24" s="241"/>
      <c r="D24" s="242"/>
      <c r="E24" s="243"/>
      <c r="F24" s="242"/>
      <c r="G24" s="248"/>
    </row>
    <row r="25" spans="1:7" ht="12.75" customHeight="1">
      <c r="A25" s="240"/>
      <c r="B25" s="250" t="s">
        <v>241</v>
      </c>
      <c r="C25" s="241"/>
      <c r="D25" s="269"/>
      <c r="E25" s="243"/>
      <c r="F25" s="269"/>
      <c r="G25" s="248"/>
    </row>
    <row r="26" spans="1:7" ht="12.75" customHeight="1">
      <c r="A26" s="240"/>
      <c r="B26" s="250" t="s">
        <v>242</v>
      </c>
      <c r="C26" s="241"/>
      <c r="D26" s="269"/>
      <c r="E26" s="243"/>
      <c r="F26" s="269"/>
      <c r="G26" s="248"/>
    </row>
    <row r="27" spans="1:7" ht="12.75" customHeight="1">
      <c r="A27" s="240"/>
      <c r="B27" s="250" t="s">
        <v>243</v>
      </c>
      <c r="C27" s="241"/>
      <c r="D27" s="269"/>
      <c r="E27" s="243"/>
      <c r="F27" s="269"/>
      <c r="G27" s="248"/>
    </row>
    <row r="28" spans="1:7" ht="12.75" customHeight="1">
      <c r="A28" s="240"/>
      <c r="B28" s="250" t="s">
        <v>65</v>
      </c>
      <c r="C28" s="241"/>
      <c r="D28" s="269"/>
      <c r="E28" s="243"/>
      <c r="F28" s="269"/>
      <c r="G28" s="248"/>
    </row>
    <row r="29" spans="1:7" ht="12.75" customHeight="1">
      <c r="A29" s="240"/>
      <c r="B29" s="250" t="s">
        <v>66</v>
      </c>
      <c r="C29" s="241"/>
      <c r="D29" s="269"/>
      <c r="E29" s="243"/>
      <c r="F29" s="269"/>
      <c r="G29" s="248"/>
    </row>
    <row r="30" spans="1:7" ht="12.75" customHeight="1">
      <c r="A30" s="240"/>
      <c r="B30" s="250" t="s">
        <v>67</v>
      </c>
      <c r="C30" s="241"/>
      <c r="D30" s="269"/>
      <c r="E30" s="243"/>
      <c r="F30" s="269"/>
      <c r="G30" s="248"/>
    </row>
    <row r="31" spans="1:7" ht="18" customHeight="1">
      <c r="A31" s="240"/>
      <c r="B31" s="249" t="s">
        <v>68</v>
      </c>
      <c r="C31" s="241"/>
      <c r="D31" s="242"/>
      <c r="E31" s="243"/>
      <c r="F31" s="242"/>
      <c r="G31" s="248"/>
    </row>
    <row r="32" spans="1:7" ht="12.75" customHeight="1">
      <c r="A32" s="240"/>
      <c r="B32" s="250" t="s">
        <v>204</v>
      </c>
      <c r="C32" s="241"/>
      <c r="D32" s="269"/>
      <c r="E32" s="243"/>
      <c r="F32" s="269"/>
      <c r="G32" s="248"/>
    </row>
    <row r="33" spans="1:13" ht="12.75" customHeight="1">
      <c r="A33" s="240"/>
      <c r="B33" s="250" t="s">
        <v>199</v>
      </c>
      <c r="C33" s="241"/>
      <c r="D33" s="269"/>
      <c r="E33" s="243"/>
      <c r="F33" s="269"/>
      <c r="G33" s="248"/>
    </row>
    <row r="34" spans="1:13" ht="12.75" customHeight="1">
      <c r="A34" s="240"/>
      <c r="B34" s="250" t="s">
        <v>200</v>
      </c>
      <c r="C34" s="241"/>
      <c r="D34" s="269"/>
      <c r="E34" s="243"/>
      <c r="F34" s="269"/>
      <c r="G34" s="248"/>
    </row>
    <row r="35" spans="1:13" ht="12.75" customHeight="1">
      <c r="A35" s="240"/>
      <c r="B35" s="250" t="s">
        <v>201</v>
      </c>
      <c r="C35" s="241"/>
      <c r="D35" s="269"/>
      <c r="E35" s="243"/>
      <c r="F35" s="269"/>
      <c r="G35" s="248"/>
    </row>
    <row r="36" spans="1:13" ht="12.75" customHeight="1">
      <c r="A36" s="240"/>
      <c r="B36" s="250" t="s">
        <v>202</v>
      </c>
      <c r="C36" s="241"/>
      <c r="D36" s="269"/>
      <c r="E36" s="243"/>
      <c r="F36" s="269"/>
      <c r="G36" s="248"/>
    </row>
    <row r="37" spans="1:13" ht="12.75" customHeight="1">
      <c r="A37" s="240"/>
      <c r="B37" s="250" t="s">
        <v>64</v>
      </c>
      <c r="C37" s="241"/>
      <c r="D37" s="269"/>
      <c r="E37" s="243"/>
      <c r="F37" s="269"/>
      <c r="G37" s="248"/>
    </row>
    <row r="38" spans="1:13" ht="12.75" customHeight="1">
      <c r="A38" s="240"/>
      <c r="B38" s="250" t="s">
        <v>222</v>
      </c>
      <c r="C38" s="241"/>
      <c r="D38" s="269"/>
      <c r="E38" s="243"/>
      <c r="F38" s="269"/>
      <c r="G38" s="248"/>
    </row>
    <row r="39" spans="1:13" ht="12.75" customHeight="1">
      <c r="A39" s="240"/>
      <c r="B39" s="250" t="s">
        <v>223</v>
      </c>
      <c r="C39" s="241"/>
      <c r="D39" s="242"/>
      <c r="E39" s="243"/>
      <c r="F39" s="242"/>
      <c r="G39" s="248"/>
    </row>
    <row r="40" spans="1:13" ht="12.75" customHeight="1">
      <c r="A40" s="240"/>
      <c r="B40" s="250" t="s">
        <v>241</v>
      </c>
      <c r="C40" s="241"/>
      <c r="D40" s="269"/>
      <c r="E40" s="243"/>
      <c r="F40" s="269"/>
      <c r="G40" s="248"/>
    </row>
    <row r="41" spans="1:13" ht="12.75" customHeight="1">
      <c r="A41" s="240"/>
      <c r="B41" s="250" t="s">
        <v>242</v>
      </c>
      <c r="C41" s="241"/>
      <c r="D41" s="269"/>
      <c r="E41" s="243"/>
      <c r="F41" s="269"/>
      <c r="G41" s="248"/>
    </row>
    <row r="42" spans="1:13" ht="12.75" customHeight="1">
      <c r="A42" s="240"/>
      <c r="B42" s="250" t="s">
        <v>243</v>
      </c>
      <c r="C42" s="241"/>
      <c r="D42" s="269"/>
      <c r="E42" s="243"/>
      <c r="F42" s="269"/>
      <c r="G42" s="248"/>
    </row>
    <row r="43" spans="1:13" ht="12.75" customHeight="1">
      <c r="A43" s="240"/>
      <c r="B43" s="250" t="s">
        <v>65</v>
      </c>
      <c r="C43" s="241"/>
      <c r="D43" s="350"/>
      <c r="E43" s="243"/>
      <c r="F43" s="350"/>
      <c r="G43" s="248"/>
    </row>
    <row r="44" spans="1:13" ht="12.75" customHeight="1">
      <c r="A44" s="240"/>
      <c r="B44" s="250" t="s">
        <v>66</v>
      </c>
      <c r="C44" s="241"/>
      <c r="D44" s="269"/>
      <c r="E44" s="243"/>
      <c r="F44" s="269"/>
      <c r="G44" s="248"/>
    </row>
    <row r="45" spans="1:13" ht="18" customHeight="1">
      <c r="A45" s="240"/>
      <c r="B45" s="250" t="s">
        <v>67</v>
      </c>
      <c r="C45" s="241"/>
      <c r="D45" s="350"/>
      <c r="E45" s="243"/>
      <c r="F45" s="350"/>
      <c r="G45" s="248"/>
    </row>
    <row r="46" spans="1:13" s="255" customFormat="1">
      <c r="A46" s="252"/>
      <c r="B46" s="253" t="s">
        <v>76</v>
      </c>
      <c r="C46" s="241"/>
      <c r="D46" s="270"/>
      <c r="E46" s="243"/>
      <c r="F46" s="270"/>
      <c r="G46" s="254"/>
      <c r="J46" s="256"/>
      <c r="K46" s="256"/>
      <c r="L46" s="256"/>
      <c r="M46" s="256"/>
    </row>
    <row r="47" spans="1:13" ht="12.75" customHeight="1">
      <c r="A47" s="233"/>
      <c r="B47" s="278" t="s">
        <v>224</v>
      </c>
      <c r="C47" s="241"/>
      <c r="D47" s="269"/>
      <c r="E47" s="243"/>
      <c r="F47" s="269"/>
      <c r="G47" s="243"/>
    </row>
    <row r="48" spans="1:13" ht="12.75" customHeight="1">
      <c r="A48" s="233"/>
      <c r="B48" s="278" t="s">
        <v>386</v>
      </c>
      <c r="C48" s="241"/>
      <c r="D48" s="269"/>
      <c r="E48" s="243"/>
      <c r="F48" s="269"/>
      <c r="G48" s="243"/>
    </row>
    <row r="49" spans="1:13" ht="12.75" customHeight="1">
      <c r="A49" s="233"/>
      <c r="B49" s="278" t="s">
        <v>225</v>
      </c>
      <c r="C49" s="241"/>
      <c r="D49" s="269"/>
      <c r="E49" s="243"/>
      <c r="F49" s="269"/>
      <c r="G49" s="243"/>
    </row>
    <row r="50" spans="1:13" ht="12.75" customHeight="1">
      <c r="A50" s="233"/>
      <c r="B50" s="278" t="s">
        <v>226</v>
      </c>
      <c r="C50" s="241"/>
      <c r="D50" s="269"/>
      <c r="E50" s="243"/>
      <c r="F50" s="269"/>
      <c r="G50" s="243"/>
    </row>
    <row r="51" spans="1:13" ht="12.75" customHeight="1">
      <c r="A51" s="233"/>
      <c r="B51" s="278" t="s">
        <v>277</v>
      </c>
      <c r="C51" s="241"/>
      <c r="D51" s="269"/>
      <c r="E51" s="243"/>
      <c r="F51" s="269"/>
      <c r="G51" s="243"/>
    </row>
    <row r="52" spans="1:13" ht="12.75" customHeight="1">
      <c r="A52" s="233"/>
      <c r="B52" s="278" t="s">
        <v>406</v>
      </c>
      <c r="C52" s="241"/>
      <c r="D52" s="269"/>
      <c r="E52" s="243"/>
      <c r="F52" s="269"/>
      <c r="G52" s="243"/>
    </row>
    <row r="53" spans="1:13" ht="12.75" customHeight="1">
      <c r="A53" s="233"/>
      <c r="B53" s="278" t="s">
        <v>387</v>
      </c>
      <c r="C53" s="241"/>
      <c r="D53" s="269"/>
      <c r="E53" s="243"/>
      <c r="F53" s="269"/>
      <c r="G53" s="243"/>
    </row>
    <row r="54" spans="1:13" ht="12.75" customHeight="1">
      <c r="A54" s="233"/>
      <c r="B54" s="278" t="s">
        <v>419</v>
      </c>
      <c r="C54" s="241"/>
      <c r="D54" s="269"/>
      <c r="E54" s="243"/>
      <c r="F54" s="269"/>
      <c r="G54" s="243"/>
    </row>
    <row r="55" spans="1:13" ht="12.75" customHeight="1">
      <c r="A55" s="233"/>
      <c r="B55" s="278" t="s">
        <v>420</v>
      </c>
      <c r="C55" s="241"/>
      <c r="D55" s="269"/>
      <c r="E55" s="243"/>
      <c r="F55" s="269"/>
      <c r="G55" s="243"/>
    </row>
    <row r="56" spans="1:13" s="255" customFormat="1" ht="18" customHeight="1">
      <c r="A56" s="233"/>
      <c r="B56" s="295" t="s">
        <v>97</v>
      </c>
      <c r="C56" s="241"/>
      <c r="D56" s="242"/>
      <c r="E56" s="243"/>
      <c r="F56" s="242"/>
      <c r="G56" s="243"/>
      <c r="J56" s="256"/>
      <c r="K56" s="256"/>
      <c r="L56" s="256"/>
      <c r="M56" s="256"/>
    </row>
    <row r="57" spans="1:13" ht="12.75" customHeight="1">
      <c r="A57" s="233"/>
      <c r="B57" s="278" t="s">
        <v>234</v>
      </c>
      <c r="C57" s="241"/>
      <c r="D57" s="350"/>
      <c r="E57" s="243"/>
      <c r="F57" s="350"/>
      <c r="G57" s="243"/>
    </row>
    <row r="58" spans="1:13" ht="12.75" customHeight="1">
      <c r="A58" s="233"/>
      <c r="B58" s="278" t="s">
        <v>235</v>
      </c>
      <c r="C58" s="241"/>
      <c r="D58" s="350"/>
      <c r="E58" s="243"/>
      <c r="F58" s="350"/>
      <c r="G58" s="243"/>
    </row>
    <row r="59" spans="1:13" s="255" customFormat="1" ht="18" customHeight="1">
      <c r="A59" s="233"/>
      <c r="B59" s="295" t="s">
        <v>247</v>
      </c>
      <c r="C59" s="241"/>
      <c r="D59" s="242"/>
      <c r="E59" s="243"/>
      <c r="F59" s="242"/>
      <c r="G59" s="243"/>
      <c r="J59" s="256"/>
      <c r="K59" s="258"/>
      <c r="L59" s="256"/>
      <c r="M59" s="256"/>
    </row>
    <row r="60" spans="1:13" ht="12.75" customHeight="1">
      <c r="A60" s="233"/>
      <c r="B60" s="278" t="s">
        <v>421</v>
      </c>
      <c r="C60" s="241"/>
      <c r="D60" s="269"/>
      <c r="E60" s="243"/>
      <c r="F60" s="269"/>
      <c r="G60" s="243"/>
      <c r="K60" s="258"/>
    </row>
    <row r="61" spans="1:13" ht="12.75" customHeight="1">
      <c r="A61" s="233"/>
      <c r="B61" s="278" t="s">
        <v>422</v>
      </c>
      <c r="C61" s="241"/>
      <c r="D61" s="269"/>
      <c r="E61" s="243"/>
      <c r="F61" s="269"/>
      <c r="G61" s="243"/>
      <c r="K61" s="258"/>
    </row>
    <row r="62" spans="1:13" ht="12.75" customHeight="1">
      <c r="A62" s="233"/>
      <c r="B62" s="278" t="s">
        <v>423</v>
      </c>
      <c r="C62" s="241"/>
      <c r="D62" s="269"/>
      <c r="E62" s="243"/>
      <c r="F62" s="269"/>
      <c r="G62" s="243"/>
      <c r="K62" s="258"/>
    </row>
    <row r="63" spans="1:13" ht="12.75" customHeight="1">
      <c r="A63" s="233"/>
      <c r="B63" s="278" t="s">
        <v>388</v>
      </c>
      <c r="C63" s="241"/>
      <c r="D63" s="269"/>
      <c r="E63" s="243"/>
      <c r="F63" s="269"/>
      <c r="G63" s="243"/>
      <c r="K63" s="258"/>
    </row>
    <row r="64" spans="1:13" ht="12.75" customHeight="1">
      <c r="A64" s="233"/>
      <c r="B64" s="278" t="s">
        <v>389</v>
      </c>
      <c r="C64" s="241"/>
      <c r="D64" s="269"/>
      <c r="E64" s="243"/>
      <c r="F64" s="269"/>
      <c r="G64" s="243"/>
      <c r="K64" s="258"/>
    </row>
    <row r="65" spans="1:11" ht="12.75" customHeight="1">
      <c r="A65" s="233"/>
      <c r="B65" s="278" t="s">
        <v>227</v>
      </c>
      <c r="C65" s="241"/>
      <c r="D65" s="277"/>
      <c r="E65" s="243"/>
      <c r="F65" s="277"/>
      <c r="G65" s="243"/>
      <c r="K65" s="258"/>
    </row>
    <row r="66" spans="1:11" ht="12.75" customHeight="1">
      <c r="A66" s="233"/>
      <c r="B66" s="278" t="s">
        <v>228</v>
      </c>
      <c r="C66" s="241"/>
      <c r="D66" s="277"/>
      <c r="E66" s="243"/>
      <c r="F66" s="277"/>
      <c r="G66" s="243"/>
      <c r="K66" s="258"/>
    </row>
    <row r="67" spans="1:11" ht="12.75" customHeight="1">
      <c r="A67" s="233"/>
      <c r="B67" s="278" t="s">
        <v>238</v>
      </c>
      <c r="C67" s="241"/>
      <c r="D67" s="277"/>
      <c r="E67" s="243"/>
      <c r="F67" s="277"/>
      <c r="G67" s="243"/>
      <c r="K67" s="258"/>
    </row>
    <row r="68" spans="1:11" ht="12.75" customHeight="1">
      <c r="A68" s="233"/>
      <c r="B68" s="296" t="s">
        <v>78</v>
      </c>
      <c r="C68" s="241"/>
      <c r="D68" s="271"/>
      <c r="E68" s="243"/>
      <c r="F68" s="271"/>
      <c r="G68" s="243"/>
      <c r="K68" s="258"/>
    </row>
    <row r="69" spans="1:11" ht="24.75" customHeight="1">
      <c r="A69" s="233"/>
      <c r="B69" s="278" t="s">
        <v>434</v>
      </c>
      <c r="C69" s="241"/>
      <c r="D69" s="271"/>
      <c r="E69" s="243"/>
      <c r="F69" s="271"/>
      <c r="G69" s="243"/>
      <c r="K69" s="258"/>
    </row>
    <row r="70" spans="1:11" ht="12.75" customHeight="1">
      <c r="A70" s="233"/>
      <c r="B70" s="485" t="s">
        <v>400</v>
      </c>
      <c r="C70" s="241"/>
      <c r="D70" s="277"/>
      <c r="E70" s="243"/>
      <c r="F70" s="277"/>
      <c r="G70" s="243"/>
      <c r="K70" s="258"/>
    </row>
    <row r="71" spans="1:11" ht="12.75" customHeight="1">
      <c r="A71" s="233"/>
      <c r="B71" s="485" t="s">
        <v>401</v>
      </c>
      <c r="C71" s="241"/>
      <c r="D71" s="277"/>
      <c r="E71" s="243"/>
      <c r="F71" s="277"/>
      <c r="G71" s="243"/>
      <c r="K71" s="258"/>
    </row>
    <row r="72" spans="1:11" ht="12.75" customHeight="1">
      <c r="A72" s="233"/>
      <c r="B72" s="485" t="s">
        <v>402</v>
      </c>
      <c r="C72" s="241"/>
      <c r="D72" s="277"/>
      <c r="E72" s="243"/>
      <c r="F72" s="277"/>
      <c r="G72" s="243"/>
      <c r="K72" s="258"/>
    </row>
    <row r="73" spans="1:11" ht="12.75" customHeight="1">
      <c r="A73" s="233"/>
      <c r="B73" s="485" t="s">
        <v>403</v>
      </c>
      <c r="C73" s="241"/>
      <c r="D73" s="277"/>
      <c r="E73" s="243"/>
      <c r="F73" s="277"/>
      <c r="G73" s="243"/>
      <c r="K73" s="258"/>
    </row>
    <row r="74" spans="1:11" ht="24">
      <c r="A74" s="233"/>
      <c r="B74" s="278" t="s">
        <v>424</v>
      </c>
      <c r="C74" s="241"/>
      <c r="D74" s="277"/>
      <c r="E74" s="243"/>
      <c r="F74" s="277"/>
      <c r="G74" s="243"/>
      <c r="K74" s="258"/>
    </row>
    <row r="75" spans="1:11" ht="12.75" customHeight="1">
      <c r="A75" s="233"/>
      <c r="B75" s="278" t="s">
        <v>229</v>
      </c>
      <c r="C75" s="241"/>
      <c r="D75" s="277"/>
      <c r="E75" s="243"/>
      <c r="F75" s="277"/>
      <c r="G75" s="243"/>
      <c r="K75" s="258"/>
    </row>
    <row r="76" spans="1:11">
      <c r="A76" s="233"/>
      <c r="B76" s="296" t="s">
        <v>79</v>
      </c>
      <c r="C76" s="241"/>
      <c r="D76" s="271"/>
      <c r="E76" s="243"/>
      <c r="F76" s="271"/>
      <c r="G76" s="243"/>
      <c r="K76" s="258"/>
    </row>
    <row r="77" spans="1:11">
      <c r="A77" s="233"/>
      <c r="B77" s="278" t="s">
        <v>390</v>
      </c>
      <c r="C77" s="241"/>
      <c r="D77" s="272"/>
      <c r="E77" s="243"/>
      <c r="F77" s="272"/>
      <c r="G77" s="243"/>
      <c r="K77" s="258"/>
    </row>
    <row r="78" spans="1:11">
      <c r="A78" s="233"/>
      <c r="B78" s="278" t="s">
        <v>425</v>
      </c>
      <c r="C78" s="241"/>
      <c r="D78" s="272"/>
      <c r="E78" s="243"/>
      <c r="F78" s="272"/>
      <c r="G78" s="243"/>
      <c r="K78" s="258"/>
    </row>
    <row r="79" spans="1:11" ht="11.25" customHeight="1">
      <c r="A79" s="233"/>
      <c r="B79" s="278" t="s">
        <v>392</v>
      </c>
      <c r="C79" s="241"/>
      <c r="D79" s="272"/>
      <c r="E79" s="243"/>
      <c r="F79" s="272"/>
      <c r="G79" s="243"/>
      <c r="K79" s="258"/>
    </row>
    <row r="80" spans="1:11" ht="11.25" customHeight="1">
      <c r="A80" s="233"/>
      <c r="B80" s="278" t="s">
        <v>393</v>
      </c>
      <c r="C80" s="241"/>
      <c r="D80" s="272"/>
      <c r="E80" s="243"/>
      <c r="F80" s="272"/>
      <c r="G80" s="243"/>
      <c r="K80" s="258"/>
    </row>
    <row r="81" spans="1:11" ht="12.75" customHeight="1">
      <c r="A81" s="233"/>
      <c r="B81" s="278" t="s">
        <v>394</v>
      </c>
      <c r="C81" s="241"/>
      <c r="D81" s="272"/>
      <c r="E81" s="243"/>
      <c r="F81" s="272"/>
      <c r="G81" s="243"/>
      <c r="K81" s="258"/>
    </row>
    <row r="82" spans="1:11" ht="12.75" customHeight="1">
      <c r="A82" s="259"/>
      <c r="B82" s="260"/>
      <c r="C82" s="243"/>
      <c r="D82" s="261"/>
      <c r="E82" s="243"/>
      <c r="F82" s="261"/>
      <c r="G82" s="243"/>
      <c r="K82" s="258"/>
    </row>
    <row r="83" spans="1:11" ht="12.75" customHeight="1">
      <c r="A83" s="237"/>
      <c r="B83" s="238" t="s">
        <v>80</v>
      </c>
      <c r="C83" s="237"/>
      <c r="D83" s="38" t="s">
        <v>320</v>
      </c>
      <c r="E83" s="239"/>
      <c r="F83" s="262"/>
      <c r="G83" s="239"/>
      <c r="K83" s="258"/>
    </row>
    <row r="84" spans="1:11" ht="18" customHeight="1">
      <c r="A84" s="240"/>
      <c r="B84" s="297" t="s">
        <v>160</v>
      </c>
      <c r="C84" s="243"/>
      <c r="D84" s="263"/>
      <c r="E84" s="243"/>
      <c r="F84" s="263"/>
      <c r="G84" s="264"/>
      <c r="K84" s="258"/>
    </row>
    <row r="85" spans="1:11" ht="12.75" customHeight="1">
      <c r="A85" s="240"/>
      <c r="B85" s="298" t="s">
        <v>166</v>
      </c>
      <c r="C85" s="243"/>
      <c r="D85" s="269"/>
      <c r="E85" s="243"/>
      <c r="F85" s="269"/>
      <c r="G85" s="264"/>
      <c r="K85" s="258"/>
    </row>
    <row r="86" spans="1:11" ht="12.75" customHeight="1">
      <c r="A86" s="240"/>
      <c r="B86" s="298" t="s">
        <v>230</v>
      </c>
      <c r="C86" s="243"/>
      <c r="D86" s="269"/>
      <c r="E86" s="243"/>
      <c r="F86" s="269"/>
      <c r="G86" s="264"/>
      <c r="K86" s="258"/>
    </row>
    <row r="87" spans="1:11" ht="12.75" customHeight="1">
      <c r="A87" s="240"/>
      <c r="B87" s="298" t="s">
        <v>231</v>
      </c>
      <c r="C87" s="243"/>
      <c r="D87" s="269"/>
      <c r="E87" s="243"/>
      <c r="F87" s="269"/>
      <c r="G87" s="264"/>
      <c r="K87" s="258"/>
    </row>
    <row r="88" spans="1:11" ht="12.75" customHeight="1">
      <c r="A88" s="240"/>
      <c r="B88" s="298" t="s">
        <v>236</v>
      </c>
      <c r="C88" s="243"/>
      <c r="D88" s="269"/>
      <c r="E88" s="243"/>
      <c r="F88" s="269"/>
      <c r="G88" s="264"/>
      <c r="K88" s="258"/>
    </row>
    <row r="89" spans="1:11" ht="18" customHeight="1">
      <c r="A89" s="240"/>
      <c r="B89" s="299" t="s">
        <v>161</v>
      </c>
      <c r="C89" s="243"/>
      <c r="D89" s="242"/>
      <c r="E89" s="243"/>
      <c r="F89" s="242"/>
      <c r="G89" s="264"/>
      <c r="K89" s="258"/>
    </row>
    <row r="90" spans="1:11" ht="12.75" customHeight="1">
      <c r="A90" s="240"/>
      <c r="B90" s="291" t="s">
        <v>232</v>
      </c>
      <c r="C90" s="243"/>
      <c r="D90" s="269"/>
      <c r="E90" s="243"/>
      <c r="F90" s="269"/>
      <c r="G90" s="264"/>
      <c r="K90" s="258"/>
    </row>
    <row r="91" spans="1:11" ht="12.75" customHeight="1">
      <c r="A91" s="240"/>
      <c r="B91" s="291" t="s">
        <v>167</v>
      </c>
      <c r="C91" s="243"/>
      <c r="D91" s="269"/>
      <c r="E91" s="243"/>
      <c r="F91" s="269"/>
      <c r="G91" s="264"/>
      <c r="K91" s="258"/>
    </row>
    <row r="92" spans="1:11" ht="12.75" customHeight="1">
      <c r="A92" s="240"/>
      <c r="B92" s="291" t="s">
        <v>168</v>
      </c>
      <c r="C92" s="243"/>
      <c r="D92" s="269"/>
      <c r="E92" s="243"/>
      <c r="F92" s="269"/>
      <c r="G92" s="264"/>
      <c r="K92" s="258"/>
    </row>
    <row r="93" spans="1:11" ht="12.75" customHeight="1">
      <c r="A93" s="240"/>
      <c r="B93" s="291" t="s">
        <v>169</v>
      </c>
      <c r="C93" s="243"/>
      <c r="D93" s="269"/>
      <c r="E93" s="243"/>
      <c r="F93" s="269"/>
      <c r="G93" s="264"/>
      <c r="K93" s="258"/>
    </row>
    <row r="94" spans="1:11" ht="12.75" customHeight="1">
      <c r="A94" s="240"/>
      <c r="B94" s="291" t="s">
        <v>170</v>
      </c>
      <c r="C94" s="243"/>
      <c r="D94" s="269"/>
      <c r="E94" s="243"/>
      <c r="F94" s="269"/>
      <c r="G94" s="264"/>
      <c r="K94" s="258"/>
    </row>
    <row r="95" spans="1:11" ht="12.75" customHeight="1">
      <c r="A95" s="240"/>
      <c r="B95" s="291" t="s">
        <v>171</v>
      </c>
      <c r="C95" s="243"/>
      <c r="D95" s="269"/>
      <c r="E95" s="243"/>
      <c r="F95" s="269"/>
      <c r="G95" s="264"/>
      <c r="K95" s="258"/>
    </row>
    <row r="96" spans="1:11" ht="18" customHeight="1">
      <c r="A96" s="240"/>
      <c r="B96" s="251" t="s">
        <v>162</v>
      </c>
      <c r="C96" s="243"/>
      <c r="D96" s="261"/>
      <c r="E96" s="243"/>
      <c r="F96" s="261"/>
      <c r="G96" s="264"/>
      <c r="K96" s="258"/>
    </row>
    <row r="97" spans="1:13" s="255" customFormat="1">
      <c r="A97" s="265"/>
      <c r="B97" s="300" t="s">
        <v>83</v>
      </c>
      <c r="C97" s="243"/>
      <c r="D97" s="263"/>
      <c r="E97" s="243"/>
      <c r="F97" s="263"/>
      <c r="G97" s="243"/>
      <c r="J97" s="256"/>
      <c r="K97" s="258"/>
      <c r="L97" s="256"/>
      <c r="M97" s="256"/>
    </row>
    <row r="98" spans="1:13" ht="12.75" customHeight="1">
      <c r="A98" s="265"/>
      <c r="B98" s="298" t="s">
        <v>405</v>
      </c>
      <c r="C98" s="243"/>
      <c r="D98" s="269"/>
      <c r="E98" s="243"/>
      <c r="F98" s="269"/>
      <c r="G98" s="243"/>
      <c r="K98" s="258"/>
    </row>
    <row r="99" spans="1:13" ht="12.75" customHeight="1">
      <c r="A99" s="265"/>
      <c r="B99" s="298" t="s">
        <v>84</v>
      </c>
      <c r="C99" s="243"/>
      <c r="D99" s="269"/>
      <c r="E99" s="243"/>
      <c r="F99" s="269"/>
      <c r="G99" s="243"/>
      <c r="K99" s="258"/>
    </row>
    <row r="100" spans="1:13" ht="12.75" customHeight="1">
      <c r="A100" s="265"/>
      <c r="B100" s="298" t="s">
        <v>207</v>
      </c>
      <c r="C100" s="243"/>
      <c r="D100" s="242"/>
      <c r="E100" s="243"/>
      <c r="F100" s="242"/>
      <c r="G100" s="243"/>
      <c r="K100" s="258"/>
    </row>
    <row r="101" spans="1:13" ht="12.75" customHeight="1">
      <c r="A101" s="265"/>
      <c r="B101" s="298" t="s">
        <v>395</v>
      </c>
      <c r="C101" s="243"/>
      <c r="D101" s="269"/>
      <c r="E101" s="243"/>
      <c r="F101" s="269"/>
      <c r="G101" s="243"/>
      <c r="K101" s="258"/>
    </row>
    <row r="102" spans="1:13" ht="12.75" customHeight="1">
      <c r="A102" s="265"/>
      <c r="B102" s="298" t="s">
        <v>208</v>
      </c>
      <c r="C102" s="243"/>
      <c r="D102" s="269"/>
      <c r="E102" s="243"/>
      <c r="F102" s="269"/>
      <c r="G102" s="243"/>
      <c r="K102" s="258"/>
    </row>
    <row r="103" spans="1:13" ht="12.75" customHeight="1">
      <c r="A103" s="265"/>
      <c r="B103" s="298" t="s">
        <v>209</v>
      </c>
      <c r="C103" s="243"/>
      <c r="D103" s="269"/>
      <c r="E103" s="243"/>
      <c r="F103" s="269"/>
      <c r="G103" s="243"/>
      <c r="K103" s="258"/>
    </row>
    <row r="104" spans="1:13" ht="12.75" customHeight="1">
      <c r="A104" s="265"/>
      <c r="B104" s="298" t="s">
        <v>210</v>
      </c>
      <c r="C104" s="243"/>
      <c r="D104" s="269"/>
      <c r="E104" s="243"/>
      <c r="F104" s="269"/>
      <c r="G104" s="243"/>
      <c r="K104" s="258"/>
    </row>
    <row r="105" spans="1:13" ht="12.75" customHeight="1">
      <c r="A105" s="265"/>
      <c r="B105" s="298" t="s">
        <v>211</v>
      </c>
      <c r="C105" s="243"/>
      <c r="D105" s="269"/>
      <c r="E105" s="243"/>
      <c r="F105" s="269"/>
      <c r="G105" s="243"/>
      <c r="K105" s="258"/>
    </row>
    <row r="106" spans="1:13">
      <c r="A106" s="475"/>
      <c r="B106" s="298" t="s">
        <v>408</v>
      </c>
      <c r="C106" s="243"/>
      <c r="D106" s="269"/>
      <c r="E106" s="243"/>
      <c r="F106" s="269"/>
      <c r="G106" s="243"/>
      <c r="K106" s="258"/>
    </row>
    <row r="107" spans="1:13" ht="12.75" customHeight="1">
      <c r="A107" s="265"/>
      <c r="B107" s="298" t="s">
        <v>85</v>
      </c>
      <c r="C107" s="243"/>
      <c r="D107" s="269"/>
      <c r="E107" s="243"/>
      <c r="F107" s="269"/>
      <c r="G107" s="243"/>
      <c r="K107" s="258"/>
    </row>
    <row r="108" spans="1:13" ht="12.75" customHeight="1">
      <c r="A108" s="265"/>
      <c r="B108" s="298" t="s">
        <v>86</v>
      </c>
      <c r="C108" s="243"/>
      <c r="D108" s="269"/>
      <c r="E108" s="243"/>
      <c r="F108" s="269"/>
      <c r="G108" s="243"/>
    </row>
    <row r="109" spans="1:13" ht="12.75" customHeight="1">
      <c r="A109" s="265"/>
      <c r="B109" s="298" t="s">
        <v>212</v>
      </c>
      <c r="C109" s="243"/>
      <c r="D109" s="269"/>
      <c r="E109" s="243"/>
      <c r="F109" s="269"/>
      <c r="G109" s="243"/>
    </row>
    <row r="110" spans="1:13" ht="12.75" customHeight="1">
      <c r="A110" s="265"/>
      <c r="B110" s="298" t="s">
        <v>213</v>
      </c>
      <c r="C110" s="243"/>
      <c r="D110" s="269"/>
      <c r="E110" s="243"/>
      <c r="F110" s="269"/>
      <c r="G110" s="243"/>
    </row>
    <row r="111" spans="1:13" s="255" customFormat="1" ht="18" customHeight="1">
      <c r="A111" s="265"/>
      <c r="B111" s="300" t="s">
        <v>248</v>
      </c>
      <c r="C111" s="243"/>
      <c r="D111" s="242"/>
      <c r="E111" s="243"/>
      <c r="F111" s="242"/>
      <c r="G111" s="243"/>
      <c r="J111" s="256"/>
      <c r="K111" s="257"/>
      <c r="L111" s="256"/>
      <c r="M111" s="256"/>
    </row>
    <row r="112" spans="1:13" ht="12.75" customHeight="1">
      <c r="A112" s="265"/>
      <c r="B112" s="298" t="s">
        <v>396</v>
      </c>
      <c r="C112" s="243"/>
      <c r="D112" s="269"/>
      <c r="E112" s="243"/>
      <c r="F112" s="269"/>
      <c r="G112" s="243"/>
      <c r="K112" s="266"/>
    </row>
    <row r="113" spans="1:11" ht="12.75" customHeight="1">
      <c r="A113" s="265"/>
      <c r="B113" s="298" t="s">
        <v>397</v>
      </c>
      <c r="C113" s="243"/>
      <c r="D113" s="269"/>
      <c r="E113" s="243"/>
      <c r="F113" s="269"/>
      <c r="G113" s="243"/>
      <c r="K113" s="266"/>
    </row>
    <row r="114" spans="1:11" ht="12.75" customHeight="1">
      <c r="A114" s="265"/>
      <c r="B114" s="298" t="s">
        <v>426</v>
      </c>
      <c r="C114" s="243"/>
      <c r="D114" s="269"/>
      <c r="E114" s="243"/>
      <c r="F114" s="269"/>
      <c r="G114" s="243"/>
      <c r="K114" s="266"/>
    </row>
    <row r="115" spans="1:11" ht="12.75" customHeight="1">
      <c r="A115" s="265"/>
      <c r="B115" s="298" t="s">
        <v>398</v>
      </c>
      <c r="C115" s="243"/>
      <c r="D115" s="269"/>
      <c r="E115" s="243"/>
      <c r="F115" s="269"/>
      <c r="G115" s="243"/>
      <c r="K115" s="266"/>
    </row>
    <row r="116" spans="1:11" ht="12.75" customHeight="1">
      <c r="A116" s="265"/>
      <c r="B116" s="298" t="s">
        <v>399</v>
      </c>
      <c r="C116" s="243"/>
      <c r="D116" s="269"/>
      <c r="E116" s="243"/>
      <c r="F116" s="269"/>
      <c r="G116" s="243"/>
      <c r="K116" s="266"/>
    </row>
    <row r="117" spans="1:11" ht="12.75" customHeight="1">
      <c r="A117" s="265"/>
      <c r="B117" s="298" t="s">
        <v>87</v>
      </c>
      <c r="C117" s="243"/>
      <c r="D117" s="269"/>
      <c r="E117" s="243"/>
      <c r="F117" s="269"/>
      <c r="G117" s="243"/>
      <c r="K117" s="267"/>
    </row>
    <row r="118" spans="1:11" ht="12.75" customHeight="1">
      <c r="A118" s="265"/>
      <c r="B118" s="298" t="s">
        <v>214</v>
      </c>
      <c r="C118" s="243"/>
      <c r="D118" s="269"/>
      <c r="E118" s="243"/>
      <c r="F118" s="269"/>
      <c r="G118" s="243"/>
      <c r="K118" s="267"/>
    </row>
    <row r="119" spans="1:11" ht="12.75" customHeight="1">
      <c r="A119" s="265"/>
      <c r="B119" s="298" t="s">
        <v>88</v>
      </c>
      <c r="C119" s="243"/>
      <c r="D119" s="269"/>
      <c r="E119" s="243"/>
      <c r="F119" s="269"/>
      <c r="G119" s="243"/>
      <c r="K119" s="267"/>
    </row>
    <row r="120" spans="1:11" ht="12.75" customHeight="1">
      <c r="A120" s="265"/>
      <c r="B120" s="298" t="s">
        <v>435</v>
      </c>
      <c r="C120" s="243"/>
      <c r="D120" s="269"/>
      <c r="E120" s="243"/>
      <c r="F120" s="269"/>
      <c r="G120" s="243"/>
      <c r="K120" s="267"/>
    </row>
    <row r="121" spans="1:11" ht="12.75" customHeight="1">
      <c r="A121" s="265"/>
      <c r="B121" s="298" t="s">
        <v>215</v>
      </c>
      <c r="C121" s="243"/>
      <c r="D121" s="269"/>
      <c r="E121" s="243"/>
      <c r="F121" s="269"/>
      <c r="G121" s="243"/>
      <c r="K121" s="267"/>
    </row>
    <row r="122" spans="1:11" ht="12.75" customHeight="1">
      <c r="A122" s="265"/>
      <c r="B122" s="301" t="s">
        <v>99</v>
      </c>
      <c r="C122" s="243"/>
      <c r="D122" s="242"/>
      <c r="E122" s="243"/>
      <c r="F122" s="242"/>
      <c r="G122" s="243"/>
      <c r="K122" s="267"/>
    </row>
    <row r="123" spans="1:11" ht="24.75" customHeight="1">
      <c r="A123" s="265"/>
      <c r="B123" s="298" t="s">
        <v>233</v>
      </c>
      <c r="C123" s="243"/>
      <c r="D123" s="269"/>
      <c r="E123" s="243"/>
      <c r="F123" s="269"/>
      <c r="G123" s="243"/>
      <c r="K123" s="267"/>
    </row>
    <row r="124" spans="1:11" ht="26.25" customHeight="1">
      <c r="A124" s="265"/>
      <c r="B124" s="298" t="s">
        <v>427</v>
      </c>
      <c r="C124" s="243"/>
      <c r="D124" s="242"/>
      <c r="E124" s="243"/>
      <c r="F124" s="242"/>
      <c r="G124" s="243"/>
      <c r="K124" s="267"/>
    </row>
    <row r="125" spans="1:11">
      <c r="A125" s="265"/>
      <c r="B125" s="298" t="s">
        <v>400</v>
      </c>
      <c r="C125" s="243"/>
      <c r="D125" s="269"/>
      <c r="E125" s="243"/>
      <c r="F125" s="269"/>
      <c r="G125" s="243"/>
      <c r="K125" s="267"/>
    </row>
    <row r="126" spans="1:11">
      <c r="A126" s="265"/>
      <c r="B126" s="298" t="s">
        <v>401</v>
      </c>
      <c r="C126" s="243"/>
      <c r="D126" s="269"/>
      <c r="E126" s="243"/>
      <c r="F126" s="269"/>
      <c r="G126" s="243"/>
      <c r="K126" s="267"/>
    </row>
    <row r="127" spans="1:11">
      <c r="A127" s="265"/>
      <c r="B127" s="298" t="s">
        <v>402</v>
      </c>
      <c r="C127" s="243"/>
      <c r="D127" s="269"/>
      <c r="E127" s="243"/>
      <c r="F127" s="269"/>
      <c r="G127" s="243"/>
      <c r="K127" s="267"/>
    </row>
    <row r="128" spans="1:11">
      <c r="A128" s="265"/>
      <c r="B128" s="298" t="s">
        <v>403</v>
      </c>
      <c r="C128" s="243"/>
      <c r="D128" s="269"/>
      <c r="E128" s="243"/>
      <c r="F128" s="269"/>
      <c r="G128" s="243"/>
      <c r="K128" s="267"/>
    </row>
    <row r="129" spans="1:11" ht="12.75" customHeight="1">
      <c r="A129" s="265"/>
      <c r="B129" s="298" t="s">
        <v>217</v>
      </c>
      <c r="C129" s="243"/>
      <c r="D129" s="269"/>
      <c r="E129" s="243"/>
      <c r="F129" s="269"/>
      <c r="G129" s="243"/>
      <c r="K129" s="267"/>
    </row>
    <row r="130" spans="1:11" ht="12.75" customHeight="1">
      <c r="C130" s="235"/>
      <c r="D130" s="235"/>
      <c r="E130" s="235"/>
      <c r="F130" s="235"/>
      <c r="G130" s="235"/>
      <c r="K130" s="267"/>
    </row>
    <row r="131" spans="1:11" ht="12.75" customHeight="1">
      <c r="K131" s="267"/>
    </row>
    <row r="132" spans="1:11" ht="12.75" customHeight="1">
      <c r="K132" s="267"/>
    </row>
    <row r="133" spans="1:11" ht="12.75" customHeight="1">
      <c r="K133" s="267"/>
    </row>
    <row r="134" spans="1:11" ht="12.75" customHeight="1">
      <c r="K134" s="267"/>
    </row>
    <row r="135" spans="1:11" ht="12.75" customHeight="1">
      <c r="K135" s="266"/>
    </row>
    <row r="136" spans="1:11" ht="12.75" customHeight="1">
      <c r="K136" s="267"/>
    </row>
    <row r="137" spans="1:11" ht="12.75" customHeight="1">
      <c r="K137" s="267"/>
    </row>
    <row r="138" spans="1:11" ht="12.75" customHeight="1">
      <c r="K138" s="267"/>
    </row>
    <row r="139" spans="1:11" ht="12.75" customHeight="1">
      <c r="K139" s="267"/>
    </row>
    <row r="140" spans="1:11" ht="12.75" customHeight="1">
      <c r="K140" s="267"/>
    </row>
    <row r="141" spans="1:11" ht="12.75" customHeight="1">
      <c r="K141" s="267"/>
    </row>
    <row r="142" spans="1:11" ht="12.75" customHeight="1">
      <c r="K142" s="267"/>
    </row>
    <row r="143" spans="1:11" ht="12.75" customHeight="1">
      <c r="K143" s="267"/>
    </row>
    <row r="144" spans="1:11" ht="12.75" customHeight="1">
      <c r="K144" s="267"/>
    </row>
    <row r="145" spans="10:11" ht="12.75" customHeight="1">
      <c r="K145" s="267"/>
    </row>
    <row r="146" spans="10:11" ht="12.75" customHeight="1"/>
    <row r="147" spans="10:11" ht="12.75" customHeight="1"/>
    <row r="148" spans="10:11" ht="12.75" customHeight="1"/>
    <row r="149" spans="10:11" ht="12.75" customHeight="1"/>
    <row r="150" spans="10:11" ht="12.75" customHeight="1"/>
    <row r="151" spans="10:11" ht="12.75" customHeight="1">
      <c r="J151" s="268"/>
    </row>
    <row r="152" spans="10:11" ht="12.75" customHeight="1"/>
    <row r="153" spans="10:11" ht="12.75" customHeight="1"/>
    <row r="154" spans="10:11" ht="12.75" customHeight="1"/>
    <row r="155" spans="10:11" ht="12.75" customHeight="1"/>
    <row r="156" spans="10:11" ht="12.75" customHeight="1"/>
    <row r="157" spans="10:11" ht="12.75" customHeight="1"/>
    <row r="158" spans="10:11" ht="12.75" customHeight="1"/>
    <row r="159" spans="10:11" ht="12.75" customHeight="1"/>
    <row r="160" spans="10: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sheetData>
  <sheetProtection formatCells="0" formatColumns="0" formatRows="0"/>
  <phoneticPr fontId="0" type="noConversion"/>
  <conditionalFormatting sqref="F5">
    <cfRule type="expression" dxfId="4" priority="9" stopIfTrue="1">
      <formula>IF($G$5=0,"waar","onwaar")</formula>
    </cfRule>
  </conditionalFormatting>
  <conditionalFormatting sqref="F14 D14">
    <cfRule type="expression" dxfId="3" priority="1" stopIfTrue="1">
      <formula>IF($G$5=0,"Waar", "Onwaar")</formula>
    </cfRule>
  </conditionalFormatting>
  <conditionalFormatting sqref="D85:D88 F85:F88 D90:D96 F90:F96 F25:F30 F6:F13 F44 D25:D30 D6:D13 F17:F23 D17:D23 F32:F38 D44 F40:F42 D40:D42 D34:D38">
    <cfRule type="expression" dxfId="2" priority="2" stopIfTrue="1">
      <formula>IF($G$5=0,"Waar", "Onwaar")</formula>
    </cfRule>
  </conditionalFormatting>
  <conditionalFormatting sqref="D43 F43 D45 F45 D32:D33">
    <cfRule type="expression" dxfId="1" priority="3" stopIfTrue="1">
      <formula>IF($G$5=0,"Waar", "Onwaar")</formula>
    </cfRule>
  </conditionalFormatting>
  <conditionalFormatting sqref="D57:D58 F57:F58">
    <cfRule type="expression" dxfId="0" priority="4" stopIfTrue="1">
      <formula>IF($G$5=0, "Waar", "Onwaar")</formula>
    </cfRule>
  </conditionalFormatting>
  <pageMargins left="0.78740157480314965" right="0.78740157480314965" top="0.98425196850393704" bottom="0.98425196850393704" header="0.51181102362204722" footer="0.51181102362204722"/>
  <pageSetup paperSize="9" scale="77" fitToHeight="2" orientation="portrait" r:id="rId1"/>
  <headerFooter alignWithMargins="0">
    <oddFooter>&amp;C&amp;F  &amp;A&amp;R&amp;D</oddFooter>
  </headerFooter>
  <rowBreaks count="1" manualBreakCount="1">
    <brk id="82"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K102"/>
  <sheetViews>
    <sheetView showGridLines="0" zoomScaleNormal="100" workbookViewId="0">
      <pane ySplit="2" topLeftCell="A3" activePane="bottomLeft" state="frozen"/>
      <selection pane="bottomLeft" activeCell="C36" sqref="C36"/>
    </sheetView>
  </sheetViews>
  <sheetFormatPr defaultRowHeight="12.75"/>
  <cols>
    <col min="1" max="1" width="56.7109375" style="2" bestFit="1" customWidth="1"/>
    <col min="2" max="2" width="2.28515625" style="2" customWidth="1"/>
    <col min="3" max="3" width="10.42578125" style="151" customWidth="1"/>
    <col min="4" max="4" width="5.5703125" style="151" customWidth="1"/>
    <col min="5" max="5" width="10.42578125" style="2" customWidth="1"/>
    <col min="6" max="6" width="5.5703125" style="2" customWidth="1"/>
    <col min="7" max="7" width="14" style="2" customWidth="1"/>
    <col min="8" max="16384" width="9.140625" style="2"/>
  </cols>
  <sheetData>
    <row r="1" spans="1:11" ht="15.75">
      <c r="A1" s="145" t="s">
        <v>118</v>
      </c>
      <c r="B1" s="145"/>
      <c r="E1" s="138"/>
      <c r="F1" s="138"/>
      <c r="G1" s="138"/>
      <c r="H1" s="138"/>
      <c r="I1" s="138"/>
      <c r="J1" s="137"/>
      <c r="K1" s="137"/>
    </row>
    <row r="2" spans="1:11" s="3" customFormat="1">
      <c r="A2" s="152" t="s">
        <v>133</v>
      </c>
      <c r="B2" s="139"/>
      <c r="C2" s="151"/>
      <c r="D2" s="151"/>
      <c r="E2" s="137"/>
      <c r="F2" s="137"/>
      <c r="G2" s="137"/>
      <c r="H2" s="137"/>
      <c r="I2" s="137"/>
      <c r="J2" s="138"/>
      <c r="K2" s="138"/>
    </row>
    <row r="3" spans="1:11" s="3" customFormat="1">
      <c r="A3" s="136"/>
      <c r="B3" s="136"/>
      <c r="C3" s="151"/>
      <c r="D3" s="151"/>
      <c r="E3" s="137"/>
      <c r="F3" s="137"/>
      <c r="G3" s="137"/>
      <c r="H3" s="137"/>
      <c r="I3" s="137"/>
      <c r="J3" s="138"/>
      <c r="K3" s="138"/>
    </row>
    <row r="4" spans="1:11" s="113" customFormat="1">
      <c r="A4" s="143" t="s">
        <v>116</v>
      </c>
      <c r="B4" s="143"/>
      <c r="C4" s="153"/>
      <c r="D4" s="153"/>
    </row>
    <row r="5" spans="1:11" s="113" customFormat="1">
      <c r="A5" s="141" t="s">
        <v>119</v>
      </c>
      <c r="B5" s="141"/>
      <c r="C5" s="154">
        <f>'5.Kosten- en opbrengstensoort'!D13-'5.Kosten- en opbrengstensoort'!D45</f>
        <v>0</v>
      </c>
      <c r="D5" s="153"/>
      <c r="E5" s="155">
        <v>1</v>
      </c>
      <c r="F5" s="113" t="str">
        <f>A5</f>
        <v>beloning van werknemers (salarissen)</v>
      </c>
    </row>
    <row r="6" spans="1:11" s="113" customFormat="1">
      <c r="A6" s="141" t="s">
        <v>105</v>
      </c>
      <c r="B6" s="141"/>
      <c r="C6" s="154">
        <f>'5.Kosten- en opbrengstensoort'!D14</f>
        <v>0</v>
      </c>
      <c r="D6" s="153"/>
      <c r="E6" s="155">
        <v>2</v>
      </c>
      <c r="F6" s="113" t="str">
        <f t="shared" ref="F6:F48" si="0">A6</f>
        <v>beloning van werknemers (werkelijke premies werkg)</v>
      </c>
    </row>
    <row r="7" spans="1:11" s="113" customFormat="1">
      <c r="A7" s="141" t="s">
        <v>106</v>
      </c>
      <c r="B7" s="141"/>
      <c r="C7" s="156">
        <f>'5.Kosten- en opbrengstensoort'!D15+'5.Kosten- en opbrengstensoort'!D18+'8.Reserves en voorzieningen'!I28</f>
        <v>0</v>
      </c>
      <c r="D7" s="80"/>
      <c r="E7" s="157">
        <v>3</v>
      </c>
      <c r="F7" s="113" t="str">
        <f t="shared" si="0"/>
        <v>beloning van werknemers (toegerekende premies werkg)</v>
      </c>
    </row>
    <row r="8" spans="1:11" s="113" customFormat="1">
      <c r="A8" s="141" t="s">
        <v>285</v>
      </c>
      <c r="B8" s="141"/>
      <c r="C8" s="154">
        <f>SUM(C5:C7)</f>
        <v>0</v>
      </c>
      <c r="D8" s="153"/>
      <c r="E8" s="155" t="s">
        <v>134</v>
      </c>
      <c r="F8" s="113" t="str">
        <f t="shared" si="0"/>
        <v xml:space="preserve">       totale beloning van werknemers</v>
      </c>
    </row>
    <row r="9" spans="1:11" s="113" customFormat="1">
      <c r="A9" s="141"/>
      <c r="B9" s="141"/>
      <c r="C9" s="154"/>
      <c r="D9" s="153"/>
      <c r="E9" s="155"/>
    </row>
    <row r="10" spans="1:11" s="113" customFormat="1">
      <c r="A10" s="141" t="s">
        <v>107</v>
      </c>
      <c r="B10" s="141"/>
      <c r="C10" s="154">
        <f>'5.Kosten- en opbrengstensoort'!D16+'5.Kosten- en opbrengstensoort'!D17+'5.Kosten- en opbrengstensoort'!D21+'5.Kosten- en opbrengstensoort'!D22+'5.Kosten- en opbrengstensoort'!D23+'5.Kosten- en opbrengstensoort'!D28+'5.Kosten- en opbrengstensoort'!D29+'6.Mut Materieel en Immaterieel'!F43+'6.Mut Materieel en Immaterieel'!F52+'9.Voorraden'!D7</f>
        <v>0</v>
      </c>
      <c r="D10" s="153"/>
      <c r="E10" s="155">
        <v>4</v>
      </c>
      <c r="F10" s="113" t="str">
        <f t="shared" si="0"/>
        <v>intermediair verbruik</v>
      </c>
    </row>
    <row r="11" spans="1:11" s="113" customFormat="1">
      <c r="A11" s="141" t="s">
        <v>108</v>
      </c>
      <c r="B11" s="141"/>
      <c r="C11" s="154">
        <f>'5.Kosten- en opbrengstensoort'!D8+'5.Kosten- en opbrengstensoort'!D24+'5.Kosten- en opbrengstensoort'!D25+'8.Reserves en voorzieningen'!I31</f>
        <v>0</v>
      </c>
      <c r="D11" s="153"/>
      <c r="E11" s="155">
        <v>5</v>
      </c>
      <c r="F11" s="113" t="str">
        <f t="shared" si="0"/>
        <v>inkomen uit vermogen</v>
      </c>
    </row>
    <row r="12" spans="1:11" s="113" customFormat="1">
      <c r="A12" s="141" t="s">
        <v>120</v>
      </c>
      <c r="B12" s="141"/>
      <c r="C12" s="154">
        <f>'5.Kosten- en opbrengstensoort'!D27</f>
        <v>0</v>
      </c>
      <c r="D12" s="153"/>
      <c r="E12" s="155">
        <v>6</v>
      </c>
      <c r="F12" s="113" t="str">
        <f t="shared" si="0"/>
        <v>belastingen op productie</v>
      </c>
    </row>
    <row r="13" spans="1:11" s="113" customFormat="1">
      <c r="A13" s="141" t="s">
        <v>109</v>
      </c>
      <c r="B13" s="141"/>
      <c r="C13" s="154">
        <f>'5.Kosten- en opbrengstensoort'!D31</f>
        <v>0</v>
      </c>
      <c r="D13" s="153"/>
      <c r="E13" s="155">
        <v>7</v>
      </c>
      <c r="F13" s="113" t="str">
        <f t="shared" si="0"/>
        <v>subsidies producenten</v>
      </c>
    </row>
    <row r="14" spans="1:11" s="113" customFormat="1">
      <c r="A14" s="141" t="s">
        <v>110</v>
      </c>
      <c r="B14" s="141"/>
      <c r="C14" s="154">
        <v>0</v>
      </c>
      <c r="D14" s="153"/>
      <c r="E14" s="155">
        <v>8</v>
      </c>
      <c r="F14" s="113" t="str">
        <f t="shared" si="0"/>
        <v>sociale uitkeringen in geld</v>
      </c>
    </row>
    <row r="15" spans="1:11" s="113" customFormat="1">
      <c r="A15" s="141"/>
      <c r="B15" s="141"/>
      <c r="C15" s="154"/>
      <c r="D15" s="153"/>
      <c r="E15" s="155"/>
    </row>
    <row r="16" spans="1:11" s="113" customFormat="1">
      <c r="A16" s="141" t="s">
        <v>112</v>
      </c>
      <c r="B16" s="141"/>
      <c r="C16" s="156">
        <f>SUM(C17:C18)</f>
        <v>0</v>
      </c>
      <c r="D16" s="80"/>
      <c r="E16" s="157" t="s">
        <v>135</v>
      </c>
      <c r="F16" s="113" t="str">
        <f t="shared" si="0"/>
        <v xml:space="preserve">overige inkomensoverdrachten: </v>
      </c>
    </row>
    <row r="17" spans="1:6" s="113" customFormat="1">
      <c r="A17" s="146" t="s">
        <v>113</v>
      </c>
      <c r="B17" s="146"/>
      <c r="C17" s="154">
        <f>'5.Kosten- en opbrengstensoort'!D32+'5.Kosten- en opbrengstensoort'!D33</f>
        <v>0</v>
      </c>
      <c r="D17" s="153"/>
      <c r="E17" s="155">
        <v>9</v>
      </c>
      <c r="F17" s="113" t="str">
        <f>F16&amp;" "&amp;A17</f>
        <v>overige inkomensoverdrachten:  aan overheid</v>
      </c>
    </row>
    <row r="18" spans="1:6" s="113" customFormat="1">
      <c r="A18" s="146" t="s">
        <v>114</v>
      </c>
      <c r="B18" s="146"/>
      <c r="C18" s="154">
        <f>'5.Kosten- en opbrengstensoort'!D34+'5.Kosten- en opbrengstensoort'!D26</f>
        <v>0</v>
      </c>
      <c r="D18" s="153"/>
      <c r="E18" s="155">
        <v>10</v>
      </c>
      <c r="F18" s="113" t="str">
        <f>F16&amp;" "&amp;A18</f>
        <v>overige inkomensoverdrachten:  aan niet overheid</v>
      </c>
    </row>
    <row r="19" spans="1:6" s="113" customFormat="1">
      <c r="A19" s="146"/>
      <c r="B19" s="146"/>
      <c r="C19" s="154"/>
      <c r="D19" s="153"/>
      <c r="E19" s="155"/>
    </row>
    <row r="20" spans="1:6" s="113" customFormat="1">
      <c r="A20" s="146"/>
      <c r="B20" s="146"/>
      <c r="C20" s="154"/>
      <c r="D20" s="153"/>
      <c r="E20" s="155"/>
    </row>
    <row r="21" spans="1:6" s="113" customFormat="1">
      <c r="A21" s="141" t="s">
        <v>121</v>
      </c>
      <c r="B21" s="141"/>
      <c r="C21" s="154">
        <f>'5.Kosten- en opbrengstensoort'!D20-'5.Kosten- en opbrengstensoort'!D49+SUM('6.Mut Materieel en Immaterieel'!D8:D21,'6.Mut Materieel en Immaterieel'!F8:F21,'6.Mut Materieel en Immaterieel'!D24:D37,'6.Mut Materieel en Immaterieel'!F24:F37)-SUM('6.Mut Materieel en Immaterieel'!N8:N21,'6.Mut Materieel en Immaterieel'!N24:N37)+'6.Mut Materieel en Immaterieel'!F44-'6.Mut Materieel en Immaterieel'!N44-'8.Reserves en voorzieningen'!I14+SUM('8.Reserves en voorzieningen'!I24:I26)+'8.Reserves en voorzieningen'!I29+'8.Reserves en voorzieningen'!I30+'8.Reserves en voorzieningen'!I33+'9.Voorraden'!D6-'9.Voorraden'!F6</f>
        <v>0</v>
      </c>
      <c r="D21" s="153"/>
      <c r="E21" s="155">
        <v>11</v>
      </c>
      <c r="F21" s="113" t="str">
        <f t="shared" si="0"/>
        <v>investeringen in vaste activa (netto)</v>
      </c>
    </row>
    <row r="22" spans="1:6" s="113" customFormat="1">
      <c r="A22" s="141" t="s">
        <v>122</v>
      </c>
      <c r="B22" s="141"/>
      <c r="C22" s="154">
        <f>'6.Mut Materieel en Immaterieel'!D7-'5.Kosten- en opbrengstensoort'!D48+'6.Mut Materieel en Immaterieel'!F7+'6.Mut Materieel en Immaterieel'!D23+'6.Mut Materieel en Immaterieel'!F23-'6.Mut Materieel en Immaterieel'!N7-'6.Mut Materieel en Immaterieel'!N23</f>
        <v>0</v>
      </c>
      <c r="D22" s="153"/>
      <c r="E22" s="155">
        <v>12</v>
      </c>
      <c r="F22" s="113" t="str">
        <f t="shared" si="0"/>
        <v>saldo aan- en verkopen grond</v>
      </c>
    </row>
    <row r="23" spans="1:6" s="113" customFormat="1">
      <c r="A23" s="141"/>
      <c r="B23" s="141"/>
      <c r="C23" s="154"/>
      <c r="D23" s="153"/>
      <c r="E23" s="155"/>
    </row>
    <row r="24" spans="1:6" s="113" customFormat="1">
      <c r="A24" s="141" t="s">
        <v>115</v>
      </c>
      <c r="B24" s="141"/>
      <c r="C24" s="154">
        <f>SUM(C25:C26)</f>
        <v>0</v>
      </c>
      <c r="D24" s="153"/>
      <c r="E24" s="155" t="s">
        <v>136</v>
      </c>
      <c r="F24" s="113" t="str">
        <f t="shared" si="0"/>
        <v xml:space="preserve">kapitaaloverdrachten </v>
      </c>
    </row>
    <row r="25" spans="1:6" s="113" customFormat="1">
      <c r="A25" s="146" t="s">
        <v>113</v>
      </c>
      <c r="B25" s="146"/>
      <c r="C25" s="154">
        <f>'6.Mut Materieel en Immaterieel'!F47+'6.Mut Materieel en Immaterieel'!F48+'6.Mut Materieel en Immaterieel'!F50+'6.Mut Materieel en Immaterieel'!F51</f>
        <v>0</v>
      </c>
      <c r="D25" s="153"/>
      <c r="E25" s="155">
        <v>13</v>
      </c>
      <c r="F25" s="113" t="str">
        <f>F24&amp;" "&amp;A25</f>
        <v>kapitaaloverdrachten  aan overheid</v>
      </c>
    </row>
    <row r="26" spans="1:6" s="113" customFormat="1">
      <c r="A26" s="146" t="s">
        <v>114</v>
      </c>
      <c r="B26" s="146"/>
      <c r="C26" s="154">
        <f>'6.Mut Materieel en Immaterieel'!F46+'6.Mut Materieel en Immaterieel'!F49+'8.Reserves en voorzieningen'!I32</f>
        <v>0</v>
      </c>
      <c r="D26" s="153"/>
      <c r="E26" s="155">
        <v>14</v>
      </c>
      <c r="F26" s="113" t="str">
        <f>F24&amp;" "&amp;A26</f>
        <v>kapitaaloverdrachten  aan niet overheid</v>
      </c>
    </row>
    <row r="27" spans="1:6" s="113" customFormat="1" ht="12">
      <c r="C27" s="154"/>
      <c r="D27" s="153"/>
      <c r="E27" s="155"/>
    </row>
    <row r="28" spans="1:6" s="113" customFormat="1" ht="12">
      <c r="C28" s="154"/>
      <c r="D28" s="153"/>
      <c r="E28" s="155"/>
    </row>
    <row r="29" spans="1:6" s="150" customFormat="1">
      <c r="A29" s="143" t="s">
        <v>123</v>
      </c>
      <c r="B29" s="143"/>
      <c r="C29" s="156">
        <f>SUM(C8,C10:C14,C16,C21:C22,C24)</f>
        <v>0</v>
      </c>
      <c r="D29" s="80"/>
      <c r="E29" s="157" t="s">
        <v>137</v>
      </c>
      <c r="F29" s="113" t="str">
        <f t="shared" si="0"/>
        <v>Totaal Bestedingen</v>
      </c>
    </row>
    <row r="30" spans="1:6" s="113" customFormat="1">
      <c r="A30" s="143"/>
      <c r="B30" s="143"/>
      <c r="C30" s="158"/>
      <c r="D30" s="153"/>
      <c r="E30" s="155"/>
    </row>
    <row r="31" spans="1:6" s="113" customFormat="1">
      <c r="A31" s="143"/>
      <c r="B31" s="143"/>
      <c r="C31" s="158"/>
      <c r="D31" s="153"/>
      <c r="E31" s="155"/>
    </row>
    <row r="32" spans="1:6" s="113" customFormat="1">
      <c r="A32" s="143"/>
      <c r="B32" s="143"/>
      <c r="C32" s="158"/>
      <c r="D32" s="153"/>
      <c r="E32" s="155"/>
    </row>
    <row r="33" spans="1:11" s="113" customFormat="1">
      <c r="A33" s="143" t="s">
        <v>117</v>
      </c>
      <c r="B33" s="143"/>
      <c r="C33" s="158"/>
      <c r="D33" s="153"/>
      <c r="E33" s="155"/>
      <c r="F33" s="113" t="str">
        <f t="shared" si="0"/>
        <v>Middelen</v>
      </c>
    </row>
    <row r="34" spans="1:11" s="113" customFormat="1">
      <c r="A34" s="141" t="s">
        <v>104</v>
      </c>
      <c r="B34" s="141"/>
      <c r="C34" s="158">
        <f>'5.Kosten- en opbrengstensoort'!D46+'5.Kosten- en opbrengstensoort'!D50+'5.Kosten- en opbrengstensoort'!D52+'5.Kosten- en opbrengstensoort'!D53+'6.Mut Materieel en Immaterieel'!N43+'6.Mut Materieel en Immaterieel'!N52</f>
        <v>0</v>
      </c>
      <c r="D34" s="153"/>
      <c r="E34" s="155">
        <v>15</v>
      </c>
      <c r="F34" s="113" t="str">
        <f t="shared" si="0"/>
        <v>opbrengst uit verkopen</v>
      </c>
    </row>
    <row r="35" spans="1:11" s="113" customFormat="1">
      <c r="A35" s="141" t="s">
        <v>108</v>
      </c>
      <c r="B35" s="141"/>
      <c r="C35" s="158">
        <f>'5.Kosten- en opbrengstensoort'!D41+'5.Kosten- en opbrengstensoort'!D43+'5.Kosten- en opbrengstensoort'!D51</f>
        <v>0</v>
      </c>
      <c r="D35" s="153"/>
      <c r="E35" s="155">
        <v>16</v>
      </c>
      <c r="F35" s="113" t="str">
        <f t="shared" si="0"/>
        <v>inkomen uit vermogen</v>
      </c>
    </row>
    <row r="36" spans="1:11" s="113" customFormat="1">
      <c r="A36" s="141" t="s">
        <v>124</v>
      </c>
      <c r="B36" s="141"/>
      <c r="C36" s="158">
        <f>'5.Kosten- en opbrengstensoort'!D61+IF('5.Kosten- en opbrengstensoort'!D76&lt;0,'5.Kosten- en opbrengstensoort'!D76,-1*'5.Kosten- en opbrengstensoort'!D76)+IF('5.Kosten- en opbrengstensoort'!D85&lt;0,'5.Kosten- en opbrengstensoort'!D85,-1*'5.Kosten- en opbrengstensoort'!D85)</f>
        <v>0</v>
      </c>
      <c r="D36" s="153"/>
      <c r="E36" s="155">
        <v>17</v>
      </c>
      <c r="F36" s="113" t="str">
        <f t="shared" si="0"/>
        <v>belastingen</v>
      </c>
    </row>
    <row r="37" spans="1:11" s="113" customFormat="1">
      <c r="A37" s="141" t="s">
        <v>111</v>
      </c>
      <c r="B37" s="141"/>
      <c r="C37" s="158">
        <v>0</v>
      </c>
      <c r="D37" s="153"/>
      <c r="E37" s="155">
        <v>18</v>
      </c>
      <c r="F37" s="113" t="str">
        <f t="shared" si="0"/>
        <v>toegerekende sociale premies</v>
      </c>
      <c r="H37" s="274"/>
      <c r="I37" s="274"/>
      <c r="J37" s="274"/>
      <c r="K37" s="274"/>
    </row>
    <row r="38" spans="1:11" s="113" customFormat="1">
      <c r="A38" s="141"/>
      <c r="B38" s="141"/>
      <c r="C38" s="158"/>
      <c r="D38" s="153"/>
      <c r="E38" s="155"/>
      <c r="H38" s="274"/>
      <c r="I38" s="274"/>
      <c r="J38" s="274"/>
      <c r="K38" s="274"/>
    </row>
    <row r="39" spans="1:11" s="113" customFormat="1">
      <c r="A39" s="141" t="s">
        <v>112</v>
      </c>
      <c r="B39" s="141"/>
      <c r="C39" s="159">
        <f>SUM(C40:C41)</f>
        <v>0</v>
      </c>
      <c r="D39" s="80"/>
      <c r="E39" s="157" t="s">
        <v>138</v>
      </c>
      <c r="F39" s="113" t="str">
        <f t="shared" si="0"/>
        <v xml:space="preserve">overige inkomensoverdrachten: </v>
      </c>
      <c r="H39" s="273"/>
      <c r="I39" s="273"/>
      <c r="J39" s="273"/>
      <c r="K39" s="273"/>
    </row>
    <row r="40" spans="1:11" s="113" customFormat="1">
      <c r="A40" s="146" t="s">
        <v>125</v>
      </c>
      <c r="B40" s="146"/>
      <c r="C40" s="158">
        <f>SUM('5.Kosten- en opbrengstensoort'!D56:D58)+SUM('6.Mut Materieel en Immaterieel'!Q43:S43)+SUM('6.Mut Materieel en Immaterieel'!Q52:S52)+'8.Reserves en voorzieningen'!I11</f>
        <v>0</v>
      </c>
      <c r="D40" s="153"/>
      <c r="E40" s="155">
        <v>19</v>
      </c>
      <c r="F40" s="113" t="str">
        <f>F39&amp;" "&amp;A40</f>
        <v>overige inkomensoverdrachten:  van overheid</v>
      </c>
    </row>
    <row r="41" spans="1:11" s="113" customFormat="1">
      <c r="A41" s="146" t="s">
        <v>126</v>
      </c>
      <c r="B41" s="146"/>
      <c r="C41" s="158">
        <f>'5.Kosten- en opbrengstensoort'!D55+'5.Kosten- en opbrengstensoort'!D59+'6.Mut Materieel en Immaterieel'!P43+'6.Mut Materieel en Immaterieel'!P52+'6.Mut Materieel en Immaterieel'!T43+'6.Mut Materieel en Immaterieel'!T52+'6.Mut Materieel en Immaterieel'!X43+'6.Mut Materieel en Immaterieel'!X52</f>
        <v>0</v>
      </c>
      <c r="D41" s="153"/>
      <c r="E41" s="155">
        <v>20</v>
      </c>
      <c r="F41" s="113" t="str">
        <f>F39&amp;" "&amp;A41</f>
        <v>overige inkomensoverdrachten:  van niet overheid</v>
      </c>
    </row>
    <row r="42" spans="1:11" s="113" customFormat="1">
      <c r="A42" s="147"/>
      <c r="B42" s="147"/>
      <c r="C42" s="158"/>
      <c r="D42" s="153"/>
      <c r="E42" s="155"/>
    </row>
    <row r="43" spans="1:11" s="113" customFormat="1">
      <c r="A43" s="141" t="s">
        <v>115</v>
      </c>
      <c r="B43" s="141"/>
      <c r="C43" s="159">
        <f>SUM(C44:C45)</f>
        <v>0</v>
      </c>
      <c r="D43" s="80"/>
      <c r="E43" s="157" t="s">
        <v>139</v>
      </c>
      <c r="F43" s="113" t="str">
        <f t="shared" si="0"/>
        <v xml:space="preserve">kapitaaloverdrachten </v>
      </c>
    </row>
    <row r="44" spans="1:11" s="113" customFormat="1">
      <c r="A44" s="146" t="s">
        <v>125</v>
      </c>
      <c r="B44" s="146"/>
      <c r="C44" s="158">
        <f>SUM('6.Mut Materieel en Immaterieel'!Q7:S37)+SUM('6.Mut Materieel en Immaterieel'!Q44:S51)+'6.Mut Materieel en Immaterieel'!N47+'6.Mut Materieel en Immaterieel'!N48+'6.Mut Materieel en Immaterieel'!N50+'6.Mut Materieel en Immaterieel'!N51+'6.Mut Materieel en Immaterieel'!X47+'6.Mut Materieel en Immaterieel'!X48+'6.Mut Materieel en Immaterieel'!X50+'6.Mut Materieel en Immaterieel'!X51+SUM('8.Reserves en voorzieningen'!I7:I9)+'8.Reserves en voorzieningen'!I12+'8.Reserves en voorzieningen'!I13+'8.Reserves en voorzieningen'!I15+'8.Reserves en voorzieningen'!I16</f>
        <v>0</v>
      </c>
      <c r="D44" s="153"/>
      <c r="E44" s="155">
        <v>21</v>
      </c>
      <c r="F44" s="113" t="str">
        <f>F43&amp;" "&amp;A44</f>
        <v>kapitaaloverdrachten  van overheid</v>
      </c>
    </row>
    <row r="45" spans="1:11" s="113" customFormat="1">
      <c r="A45" s="146" t="s">
        <v>126</v>
      </c>
      <c r="B45" s="146"/>
      <c r="C45" s="158">
        <f>SUM('6.Mut Materieel en Immaterieel'!P7:P37)+SUM('6.Mut Materieel en Immaterieel'!P44:P51)+'6.Mut Materieel en Immaterieel'!N46+'6.Mut Materieel en Immaterieel'!N49+SUM('6.Mut Materieel en Immaterieel'!T7:T37)+SUM('6.Mut Materieel en Immaterieel'!T44:T51)+'6.Mut Materieel en Immaterieel'!X44+'6.Mut Materieel en Immaterieel'!X46+'6.Mut Materieel en Immaterieel'!X49</f>
        <v>0</v>
      </c>
      <c r="D45" s="153"/>
      <c r="E45" s="155">
        <v>22</v>
      </c>
      <c r="F45" s="113" t="str">
        <f>F43&amp;" "&amp;A45</f>
        <v>kapitaaloverdrachten  van niet overheid</v>
      </c>
    </row>
    <row r="46" spans="1:11" s="113" customFormat="1" ht="12">
      <c r="C46" s="158"/>
      <c r="D46" s="153"/>
      <c r="E46" s="155"/>
    </row>
    <row r="47" spans="1:11" s="113" customFormat="1" ht="12">
      <c r="C47" s="158"/>
      <c r="D47" s="153"/>
      <c r="E47" s="155"/>
    </row>
    <row r="48" spans="1:11" s="113" customFormat="1">
      <c r="A48" s="143" t="s">
        <v>127</v>
      </c>
      <c r="B48" s="143"/>
      <c r="C48" s="159">
        <f>SUM(C34:C37,C39,C43)</f>
        <v>0</v>
      </c>
      <c r="D48" s="80"/>
      <c r="E48" s="157" t="s">
        <v>140</v>
      </c>
      <c r="F48" s="113" t="str">
        <f t="shared" si="0"/>
        <v>Totaal Middelen</v>
      </c>
    </row>
    <row r="49" spans="1:11" s="113" customFormat="1" ht="12">
      <c r="C49" s="160"/>
      <c r="D49" s="153"/>
      <c r="E49" s="161"/>
    </row>
    <row r="50" spans="1:11" s="113" customFormat="1" ht="12">
      <c r="C50" s="160"/>
      <c r="D50" s="153"/>
      <c r="E50" s="161"/>
    </row>
    <row r="51" spans="1:11" s="113" customFormat="1" thickBot="1">
      <c r="C51" s="160"/>
      <c r="D51" s="153"/>
      <c r="E51" s="161"/>
    </row>
    <row r="52" spans="1:11" ht="14.25" thickTop="1" thickBot="1">
      <c r="A52" s="162" t="s">
        <v>141</v>
      </c>
      <c r="B52" s="163"/>
      <c r="C52" s="164">
        <f>C48-C29</f>
        <v>0</v>
      </c>
      <c r="D52" s="165"/>
      <c r="E52" s="166" t="s">
        <v>142</v>
      </c>
      <c r="F52" s="167"/>
      <c r="G52" s="168"/>
      <c r="H52" s="140"/>
      <c r="I52" s="140"/>
      <c r="J52" s="304"/>
      <c r="K52" s="137"/>
    </row>
    <row r="53" spans="1:11" ht="13.5" thickTop="1">
      <c r="A53" s="6"/>
      <c r="B53" s="6"/>
      <c r="C53" s="169"/>
      <c r="E53" s="170"/>
      <c r="F53" s="171"/>
    </row>
    <row r="54" spans="1:11">
      <c r="A54" s="5" t="s">
        <v>129</v>
      </c>
      <c r="B54" s="5"/>
      <c r="C54" s="172"/>
      <c r="E54" s="173"/>
      <c r="F54" s="174"/>
      <c r="G54" s="140"/>
      <c r="H54" s="140"/>
      <c r="I54" s="140"/>
      <c r="J54" s="304"/>
      <c r="K54" s="137"/>
    </row>
    <row r="55" spans="1:11">
      <c r="A55" s="135" t="s">
        <v>130</v>
      </c>
      <c r="B55" s="135"/>
      <c r="C55" s="172"/>
      <c r="E55" s="173"/>
      <c r="F55" s="174"/>
      <c r="G55" s="140"/>
      <c r="H55" s="140"/>
      <c r="I55" s="140"/>
      <c r="J55" s="304"/>
      <c r="K55" s="137"/>
    </row>
    <row r="56" spans="1:11">
      <c r="A56" s="136" t="s">
        <v>102</v>
      </c>
      <c r="B56" s="144"/>
      <c r="C56" s="172"/>
      <c r="E56" s="175"/>
      <c r="F56" s="137"/>
      <c r="G56" s="137"/>
      <c r="H56" s="137"/>
      <c r="I56" s="137"/>
      <c r="J56" s="137"/>
      <c r="K56" s="137"/>
    </row>
    <row r="57" spans="1:11">
      <c r="A57" s="176" t="s">
        <v>143</v>
      </c>
      <c r="B57" s="149"/>
      <c r="C57" s="172">
        <f>SUM('7.Mut Fin activa en passiva'!F8:F17)-SUM('7.Mut Fin activa en passiva'!J8:J17)</f>
        <v>0</v>
      </c>
      <c r="E57" s="177">
        <v>23</v>
      </c>
      <c r="F57" s="174"/>
      <c r="G57" s="140"/>
      <c r="H57" s="140"/>
      <c r="I57" s="140"/>
      <c r="J57" s="304"/>
      <c r="K57" s="137"/>
    </row>
    <row r="58" spans="1:11">
      <c r="A58" s="176" t="s">
        <v>144</v>
      </c>
      <c r="B58" s="149"/>
      <c r="C58" s="172">
        <f>SUM('7.Mut Fin activa en passiva'!D21:D42)-SUM('7.Mut Fin activa en passiva'!H21:H42)</f>
        <v>0</v>
      </c>
      <c r="E58" s="177">
        <v>24</v>
      </c>
      <c r="F58" s="174"/>
      <c r="G58" s="140"/>
      <c r="H58" s="140"/>
      <c r="I58" s="140"/>
      <c r="J58" s="304"/>
      <c r="K58" s="137"/>
    </row>
    <row r="59" spans="1:11">
      <c r="A59" s="149"/>
      <c r="B59" s="149"/>
      <c r="C59" s="172"/>
      <c r="E59" s="178"/>
      <c r="F59" s="174"/>
      <c r="G59" s="140"/>
      <c r="H59" s="140"/>
      <c r="I59" s="140"/>
      <c r="J59" s="304"/>
      <c r="K59" s="137"/>
    </row>
    <row r="60" spans="1:11">
      <c r="A60" s="135" t="s">
        <v>131</v>
      </c>
      <c r="B60" s="135"/>
      <c r="C60" s="172"/>
      <c r="E60" s="178"/>
      <c r="F60" s="174"/>
      <c r="G60" s="140"/>
      <c r="H60" s="140"/>
      <c r="I60" s="140"/>
      <c r="J60" s="304"/>
      <c r="K60" s="137"/>
    </row>
    <row r="61" spans="1:11">
      <c r="A61" s="136" t="s">
        <v>102</v>
      </c>
      <c r="B61" s="144"/>
      <c r="C61" s="172"/>
      <c r="E61" s="178"/>
      <c r="F61" s="137"/>
      <c r="G61" s="137"/>
      <c r="H61" s="137"/>
      <c r="I61" s="137"/>
      <c r="J61" s="137"/>
      <c r="K61" s="137"/>
    </row>
    <row r="62" spans="1:11">
      <c r="A62" s="176" t="s">
        <v>143</v>
      </c>
      <c r="B62" s="149"/>
      <c r="C62" s="172">
        <f>SUM('7.Mut Fin activa en passiva'!D49:D61)-SUM('7.Mut Fin activa en passiva'!H49:H61,'7.Mut Fin activa en passiva'!J49:J61)</f>
        <v>0</v>
      </c>
      <c r="E62" s="177">
        <v>25</v>
      </c>
      <c r="F62" s="174"/>
      <c r="G62" s="140"/>
      <c r="H62" s="140"/>
      <c r="I62" s="140"/>
      <c r="J62" s="304"/>
      <c r="K62" s="137"/>
    </row>
    <row r="63" spans="1:11">
      <c r="A63" s="176" t="s">
        <v>144</v>
      </c>
      <c r="B63" s="149"/>
      <c r="C63" s="172">
        <f>SUM('7.Mut Fin activa en passiva'!D65:D82)-SUM('7.Mut Fin activa en passiva'!H65:H82)</f>
        <v>0</v>
      </c>
      <c r="E63" s="177">
        <v>26</v>
      </c>
      <c r="F63" s="174"/>
      <c r="G63" s="140"/>
      <c r="H63" s="140"/>
      <c r="I63" s="140"/>
      <c r="J63" s="304"/>
      <c r="K63" s="137"/>
    </row>
    <row r="64" spans="1:11">
      <c r="A64" s="4"/>
      <c r="B64" s="4"/>
      <c r="C64" s="172"/>
      <c r="E64" s="173"/>
      <c r="F64" s="174"/>
      <c r="G64" s="140"/>
      <c r="H64" s="140"/>
      <c r="I64" s="140"/>
      <c r="J64" s="304"/>
      <c r="K64" s="137"/>
    </row>
    <row r="65" spans="1:11">
      <c r="A65" s="4"/>
      <c r="B65" s="4"/>
      <c r="C65" s="172"/>
      <c r="E65" s="173"/>
      <c r="F65" s="174"/>
      <c r="G65" s="140"/>
      <c r="H65" s="140"/>
      <c r="I65" s="140"/>
      <c r="J65" s="304"/>
      <c r="K65" s="137"/>
    </row>
    <row r="66" spans="1:11" ht="13.5" thickBot="1">
      <c r="A66" s="4"/>
      <c r="B66" s="4"/>
      <c r="C66" s="172"/>
      <c r="E66" s="173"/>
      <c r="F66" s="174"/>
      <c r="G66" s="140"/>
      <c r="H66" s="140"/>
      <c r="I66" s="140"/>
      <c r="J66" s="304"/>
      <c r="K66" s="137"/>
    </row>
    <row r="67" spans="1:11" ht="14.25" thickTop="1" thickBot="1">
      <c r="A67" s="162" t="s">
        <v>145</v>
      </c>
      <c r="B67" s="163"/>
      <c r="C67" s="164">
        <f>C57+C58-C62-C63</f>
        <v>0</v>
      </c>
      <c r="D67" s="179"/>
      <c r="E67" s="166" t="s">
        <v>146</v>
      </c>
      <c r="F67" s="167"/>
      <c r="G67" s="168"/>
      <c r="H67" s="140"/>
      <c r="I67" s="140"/>
      <c r="J67" s="304"/>
      <c r="K67" s="137"/>
    </row>
    <row r="68" spans="1:11" ht="13.5" thickTop="1">
      <c r="C68" s="180"/>
      <c r="D68" s="180"/>
    </row>
    <row r="69" spans="1:11">
      <c r="C69" s="180"/>
      <c r="D69" s="180"/>
    </row>
    <row r="70" spans="1:11" ht="13.5" thickBot="1">
      <c r="C70" s="180"/>
      <c r="D70" s="180"/>
    </row>
    <row r="71" spans="1:11" ht="13.5" thickTop="1">
      <c r="A71" s="181" t="s">
        <v>132</v>
      </c>
      <c r="B71" s="182"/>
      <c r="C71" s="183"/>
      <c r="D71" s="183"/>
      <c r="E71" s="184"/>
      <c r="F71" s="184"/>
      <c r="G71" s="185"/>
      <c r="H71" s="140"/>
      <c r="I71" s="140"/>
      <c r="J71" s="304"/>
      <c r="K71" s="137"/>
    </row>
    <row r="72" spans="1:11">
      <c r="A72" s="186" t="s">
        <v>100</v>
      </c>
      <c r="B72" s="187"/>
      <c r="C72" s="172">
        <f>C52</f>
        <v>0</v>
      </c>
      <c r="E72" s="188" t="s">
        <v>142</v>
      </c>
      <c r="F72" s="171"/>
      <c r="G72" s="189"/>
    </row>
    <row r="73" spans="1:11">
      <c r="A73" s="186" t="s">
        <v>101</v>
      </c>
      <c r="B73" s="190"/>
      <c r="C73" s="172">
        <f>C67</f>
        <v>0</v>
      </c>
      <c r="E73" s="191" t="s">
        <v>146</v>
      </c>
      <c r="F73" s="192"/>
      <c r="G73" s="193"/>
    </row>
    <row r="74" spans="1:11" s="142" customFormat="1" ht="13.5" thickBot="1">
      <c r="A74" s="194" t="s">
        <v>103</v>
      </c>
      <c r="B74" s="195"/>
      <c r="C74" s="196">
        <f>C72-C73</f>
        <v>0</v>
      </c>
      <c r="D74" s="195"/>
      <c r="E74" s="197" t="s">
        <v>147</v>
      </c>
      <c r="F74" s="195"/>
      <c r="G74" s="198"/>
    </row>
    <row r="75" spans="1:11" ht="13.5" thickTop="1"/>
    <row r="76" spans="1:11" s="113" customFormat="1" ht="12">
      <c r="C76" s="153"/>
      <c r="D76" s="153"/>
    </row>
    <row r="77" spans="1:11" s="113" customFormat="1">
      <c r="A77" s="148" t="s">
        <v>128</v>
      </c>
      <c r="B77" s="148"/>
      <c r="C77" s="153"/>
      <c r="D77" s="153"/>
    </row>
    <row r="78" spans="1:11" s="113" customFormat="1">
      <c r="A78" s="148"/>
      <c r="B78" s="148"/>
      <c r="C78" s="153" t="s">
        <v>148</v>
      </c>
      <c r="D78" s="153"/>
      <c r="E78" s="153" t="s">
        <v>149</v>
      </c>
      <c r="F78" s="153"/>
    </row>
    <row r="79" spans="1:11" s="113" customFormat="1">
      <c r="A79" s="148" t="s">
        <v>150</v>
      </c>
      <c r="B79" s="148"/>
      <c r="C79" s="153"/>
      <c r="D79" s="153"/>
      <c r="E79" s="153"/>
      <c r="F79" s="153"/>
    </row>
    <row r="80" spans="1:11" s="113" customFormat="1">
      <c r="A80" s="135" t="s">
        <v>151</v>
      </c>
      <c r="B80" s="148"/>
      <c r="C80" s="158">
        <f>SUM('10.Balansstanden'!D6:D14,'10.Balansstanden'!D17:D30,'10.Balansstanden'!D32:D45)</f>
        <v>0</v>
      </c>
      <c r="D80" s="155" t="s">
        <v>152</v>
      </c>
      <c r="E80" s="158">
        <f>SUM('10.Balansstanden'!F6:F14,'10.Balansstanden'!F17:F30,'10.Balansstanden'!F32:F45)</f>
        <v>0</v>
      </c>
      <c r="F80" s="155" t="s">
        <v>153</v>
      </c>
    </row>
    <row r="81" spans="1:11" s="113" customFormat="1">
      <c r="A81" s="135" t="s">
        <v>102</v>
      </c>
      <c r="B81" s="148"/>
      <c r="C81" s="158"/>
      <c r="D81" s="155"/>
      <c r="E81" s="158"/>
      <c r="F81" s="155"/>
    </row>
    <row r="82" spans="1:11" s="113" customFormat="1">
      <c r="A82" s="176" t="s">
        <v>154</v>
      </c>
      <c r="B82" s="148"/>
      <c r="C82" s="199" t="str">
        <f>IF(C80=0,"-",SUM('10.Balansstanden'!D6:D14)/C80)</f>
        <v>-</v>
      </c>
      <c r="D82" s="155">
        <v>27</v>
      </c>
      <c r="E82" s="199" t="str">
        <f>IF(E80=0,"-",SUM('10.Balansstanden'!F6:F14)/E80)</f>
        <v>-</v>
      </c>
      <c r="F82" s="155">
        <v>28</v>
      </c>
    </row>
    <row r="83" spans="1:11" s="113" customFormat="1">
      <c r="A83" s="176" t="s">
        <v>155</v>
      </c>
      <c r="B83" s="148"/>
      <c r="C83" s="199" t="str">
        <f>IF(C80=0,"-",SUM('10.Balansstanden'!D17:D30,'10.Balansstanden'!D32:D45)/C80)</f>
        <v>-</v>
      </c>
      <c r="D83" s="155">
        <v>29</v>
      </c>
      <c r="E83" s="199" t="str">
        <f>IF(E80=0,"-",SUM('10.Balansstanden'!F17:F30,'10.Balansstanden'!F32:F45)/E80)</f>
        <v>-</v>
      </c>
      <c r="F83" s="155">
        <v>30</v>
      </c>
    </row>
    <row r="84" spans="1:11" s="113" customFormat="1">
      <c r="B84" s="148"/>
      <c r="C84" s="153"/>
      <c r="D84" s="155"/>
      <c r="E84" s="153"/>
      <c r="F84" s="155"/>
    </row>
    <row r="85" spans="1:11" s="113" customFormat="1">
      <c r="A85" s="113" t="s">
        <v>97</v>
      </c>
      <c r="B85" s="148"/>
      <c r="C85" s="158">
        <f>'10.Balansstanden'!D57+'10.Balansstanden'!D58</f>
        <v>0</v>
      </c>
      <c r="D85" s="155">
        <v>31</v>
      </c>
      <c r="E85" s="158">
        <f>'10.Balansstanden'!F57+'10.Balansstanden'!F58</f>
        <v>0</v>
      </c>
      <c r="F85" s="155">
        <v>32</v>
      </c>
    </row>
    <row r="86" spans="1:11" s="113" customFormat="1">
      <c r="B86" s="148"/>
      <c r="C86" s="200"/>
      <c r="D86" s="155"/>
      <c r="E86" s="200"/>
      <c r="F86" s="155"/>
    </row>
    <row r="87" spans="1:11" s="113" customFormat="1">
      <c r="A87" s="135" t="s">
        <v>156</v>
      </c>
      <c r="B87" s="135"/>
      <c r="C87" s="158">
        <f>SUM('10.Balansstanden'!D47:D55,'10.Balansstanden'!D60:D67,'10.Balansstanden'!D69:D75,'10.Balansstanden'!D77:D81)</f>
        <v>0</v>
      </c>
      <c r="D87" s="155" t="s">
        <v>157</v>
      </c>
      <c r="E87" s="158">
        <f>SUM('10.Balansstanden'!F47:F55,'10.Balansstanden'!F60:F67,'10.Balansstanden'!F69:F75,'10.Balansstanden'!F77:F81)</f>
        <v>0</v>
      </c>
      <c r="F87" s="155" t="s">
        <v>158</v>
      </c>
    </row>
    <row r="88" spans="1:11">
      <c r="A88" s="136" t="s">
        <v>102</v>
      </c>
      <c r="B88" s="144"/>
      <c r="C88" s="172"/>
      <c r="D88" s="201"/>
      <c r="E88" s="172"/>
      <c r="F88" s="155"/>
      <c r="G88" s="137"/>
      <c r="H88" s="137"/>
      <c r="I88" s="137"/>
      <c r="J88" s="137"/>
      <c r="K88" s="137"/>
    </row>
    <row r="89" spans="1:11" s="113" customFormat="1">
      <c r="A89" s="176" t="s">
        <v>143</v>
      </c>
      <c r="B89" s="149"/>
      <c r="C89" s="199" t="str">
        <f>IF(C87=0,"-",SUM('10.Balansstanden'!D47:D55)/C87)</f>
        <v>-</v>
      </c>
      <c r="D89" s="155">
        <v>33</v>
      </c>
      <c r="E89" s="199" t="str">
        <f>IF(E87=0,"-",SUM('10.Balansstanden'!F47:F55)/E87)</f>
        <v>-</v>
      </c>
      <c r="F89" s="155">
        <v>34</v>
      </c>
    </row>
    <row r="90" spans="1:11" s="113" customFormat="1">
      <c r="A90" s="176" t="s">
        <v>144</v>
      </c>
      <c r="B90" s="149"/>
      <c r="C90" s="199" t="str">
        <f>IF(C87=0,"-",SUM('10.Balansstanden'!D60:D67,'10.Balansstanden'!D69:D81)/C87)</f>
        <v>-</v>
      </c>
      <c r="D90" s="155">
        <v>35</v>
      </c>
      <c r="E90" s="199" t="str">
        <f>IF(E87=0,"-",SUM('10.Balansstanden'!F60:F67,'10.Balansstanden'!F69:F81)/E87)</f>
        <v>-</v>
      </c>
      <c r="F90" s="155">
        <v>36</v>
      </c>
    </row>
    <row r="91" spans="1:11" s="113" customFormat="1">
      <c r="A91" s="149"/>
      <c r="B91" s="149"/>
      <c r="C91" s="200"/>
      <c r="D91" s="155"/>
      <c r="E91" s="200"/>
      <c r="F91" s="155"/>
    </row>
    <row r="92" spans="1:11" s="113" customFormat="1">
      <c r="A92" s="148" t="s">
        <v>159</v>
      </c>
      <c r="B92" s="148"/>
      <c r="C92" s="200"/>
      <c r="D92" s="155"/>
      <c r="E92" s="200"/>
      <c r="F92" s="155"/>
    </row>
    <row r="93" spans="1:11" s="113" customFormat="1">
      <c r="A93" s="135" t="s">
        <v>160</v>
      </c>
      <c r="B93" s="149"/>
      <c r="C93" s="158">
        <f>SUM('10.Balansstanden'!D85:D88)</f>
        <v>0</v>
      </c>
      <c r="D93" s="155">
        <v>37</v>
      </c>
      <c r="E93" s="158">
        <f>SUM('10.Balansstanden'!F85:F88)</f>
        <v>0</v>
      </c>
      <c r="F93" s="155">
        <v>38</v>
      </c>
    </row>
    <row r="94" spans="1:11" s="113" customFormat="1">
      <c r="A94" s="135"/>
      <c r="B94" s="149"/>
      <c r="C94" s="200"/>
      <c r="D94" s="155"/>
      <c r="E94" s="200"/>
      <c r="F94" s="155"/>
    </row>
    <row r="95" spans="1:11" s="113" customFormat="1">
      <c r="A95" s="135" t="s">
        <v>161</v>
      </c>
      <c r="B95" s="149"/>
      <c r="C95" s="158">
        <f>SUM('10.Balansstanden'!D90:D95)</f>
        <v>0</v>
      </c>
      <c r="D95" s="155">
        <v>39</v>
      </c>
      <c r="E95" s="158">
        <f>SUM('10.Balansstanden'!F90:F95)</f>
        <v>0</v>
      </c>
      <c r="F95" s="155">
        <v>40</v>
      </c>
    </row>
    <row r="96" spans="1:11" s="113" customFormat="1">
      <c r="A96" s="149"/>
      <c r="B96" s="149"/>
      <c r="C96" s="200"/>
      <c r="D96" s="155"/>
      <c r="E96" s="200"/>
      <c r="F96" s="155"/>
    </row>
    <row r="97" spans="1:11" s="113" customFormat="1">
      <c r="A97" s="135" t="s">
        <v>162</v>
      </c>
      <c r="B97" s="135"/>
      <c r="C97" s="158">
        <f>SUM('10.Balansstanden'!D98:D110,'10.Balansstanden'!D112:D129)</f>
        <v>0</v>
      </c>
      <c r="D97" s="155" t="s">
        <v>163</v>
      </c>
      <c r="E97" s="158">
        <f>SUM('10.Balansstanden'!F98:F110,'10.Balansstanden'!F112:F129)</f>
        <v>0</v>
      </c>
      <c r="F97" s="155" t="s">
        <v>164</v>
      </c>
    </row>
    <row r="98" spans="1:11" s="113" customFormat="1">
      <c r="A98" s="136" t="s">
        <v>102</v>
      </c>
      <c r="B98" s="135"/>
      <c r="C98" s="200"/>
      <c r="D98" s="155"/>
      <c r="E98" s="200"/>
      <c r="F98" s="155"/>
    </row>
    <row r="99" spans="1:11" s="113" customFormat="1">
      <c r="A99" s="176" t="s">
        <v>143</v>
      </c>
      <c r="B99" s="149"/>
      <c r="C99" s="199" t="str">
        <f>IF(C97=0,"-",SUM('10.Balansstanden'!D98:D110)/C97)</f>
        <v>-</v>
      </c>
      <c r="D99" s="155">
        <v>41</v>
      </c>
      <c r="E99" s="199" t="str">
        <f>IF(E97=0,"-",SUM('10.Balansstanden'!F98:F110)/E97)</f>
        <v>-</v>
      </c>
      <c r="F99" s="155">
        <v>42</v>
      </c>
    </row>
    <row r="100" spans="1:11" s="113" customFormat="1">
      <c r="A100" s="176" t="s">
        <v>144</v>
      </c>
      <c r="B100" s="149"/>
      <c r="C100" s="199" t="str">
        <f>IF(C97=0,"-",SUM('10.Balansstanden'!D112:D129)/C97)</f>
        <v>-</v>
      </c>
      <c r="D100" s="155">
        <v>43</v>
      </c>
      <c r="E100" s="199" t="str">
        <f>IF(E97=0,"-",SUM('10.Balansstanden'!F112:F129)/E97)</f>
        <v>-</v>
      </c>
      <c r="F100" s="155">
        <v>44</v>
      </c>
    </row>
    <row r="101" spans="1:11" s="113" customFormat="1" ht="12">
      <c r="C101" s="153"/>
      <c r="D101" s="155"/>
      <c r="F101" s="155"/>
    </row>
    <row r="102" spans="1:11">
      <c r="A102" s="122"/>
      <c r="B102" s="4"/>
      <c r="E102" s="174"/>
      <c r="F102" s="174"/>
      <c r="G102" s="140"/>
      <c r="H102" s="140"/>
      <c r="I102" s="140"/>
      <c r="J102" s="304"/>
      <c r="K102" s="137"/>
    </row>
  </sheetData>
  <phoneticPr fontId="11" type="noConversion"/>
  <pageMargins left="0.78740157480314965" right="0.78740157480314965" top="0.98425196850393704" bottom="0.98425196850393704" header="0.51181102362204722" footer="0.51181102362204722"/>
  <pageSetup paperSize="9" scale="83" fitToHeight="0" orientation="portrait" r:id="rId1"/>
  <headerFooter alignWithMargins="0">
    <oddFooter>&amp;LCentraal Bureau voor de Statistiek&amp;RPagina &amp;P</oddFooter>
  </headerFooter>
  <rowBreaks count="1" manualBreakCount="1">
    <brk id="53"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4">
    <pageSetUpPr fitToPage="1"/>
  </sheetPr>
  <dimension ref="A1:AK125"/>
  <sheetViews>
    <sheetView zoomScaleNormal="100" workbookViewId="0">
      <pane ySplit="1" topLeftCell="A2" activePane="bottomLeft" state="frozen"/>
      <selection pane="bottomLeft" activeCell="B27" sqref="B27"/>
    </sheetView>
  </sheetViews>
  <sheetFormatPr defaultRowHeight="12.75"/>
  <cols>
    <col min="1" max="1" width="51.28515625" style="2" customWidth="1"/>
    <col min="2" max="2" width="14.5703125" style="2" bestFit="1" customWidth="1"/>
    <col min="3" max="3" width="13.7109375" style="2" customWidth="1"/>
    <col min="4" max="4" width="10.42578125" style="2" customWidth="1"/>
    <col min="5" max="5" width="10.7109375" style="2" customWidth="1"/>
    <col min="6" max="6" width="11" style="137" customWidth="1"/>
    <col min="7" max="7" width="11.7109375" style="137" bestFit="1" customWidth="1"/>
    <col min="8" max="8" width="11.7109375" style="137" customWidth="1"/>
    <col min="9" max="9" width="14.7109375" style="137" bestFit="1" customWidth="1"/>
    <col min="10" max="19" width="9.140625" style="137"/>
    <col min="20" max="16384" width="9.140625" style="2"/>
  </cols>
  <sheetData>
    <row r="1" spans="1:27" ht="18">
      <c r="A1" s="359" t="s">
        <v>361</v>
      </c>
      <c r="B1" s="360"/>
      <c r="C1" s="361"/>
      <c r="D1" s="346"/>
      <c r="F1" s="314"/>
      <c r="G1" s="2"/>
      <c r="H1" s="2"/>
      <c r="I1" s="2"/>
      <c r="J1" s="2"/>
      <c r="K1" s="2"/>
      <c r="L1" s="2"/>
      <c r="M1" s="2"/>
      <c r="N1" s="2"/>
      <c r="O1" s="2"/>
      <c r="P1" s="2"/>
      <c r="Q1" s="2"/>
      <c r="R1" s="2"/>
      <c r="S1" s="2"/>
    </row>
    <row r="2" spans="1:27" ht="7.5" customHeight="1">
      <c r="A2" s="359"/>
      <c r="B2" s="360"/>
      <c r="C2" s="361"/>
      <c r="D2" s="346"/>
      <c r="F2" s="314"/>
      <c r="G2" s="2"/>
      <c r="H2" s="2"/>
      <c r="I2" s="2"/>
      <c r="J2" s="2"/>
      <c r="K2" s="2"/>
      <c r="L2" s="2"/>
      <c r="M2" s="2"/>
      <c r="N2" s="2"/>
      <c r="O2" s="2"/>
      <c r="P2" s="2"/>
      <c r="Q2" s="2"/>
      <c r="R2" s="2"/>
      <c r="S2" s="2"/>
    </row>
    <row r="3" spans="1:27" ht="54" customHeight="1">
      <c r="A3" s="592" t="s">
        <v>362</v>
      </c>
      <c r="B3" s="592"/>
      <c r="C3" s="592"/>
      <c r="D3" s="592"/>
      <c r="F3" s="314"/>
      <c r="G3" s="362"/>
      <c r="H3" s="171"/>
      <c r="I3" s="171"/>
      <c r="J3" s="171"/>
      <c r="K3" s="171"/>
      <c r="L3" s="2"/>
      <c r="M3" s="2"/>
      <c r="N3" s="2"/>
      <c r="O3" s="2"/>
      <c r="P3" s="2"/>
      <c r="Q3" s="2"/>
      <c r="R3" s="2"/>
      <c r="S3" s="2"/>
    </row>
    <row r="4" spans="1:27" ht="6" customHeight="1">
      <c r="A4" s="363"/>
      <c r="B4" s="363"/>
      <c r="C4" s="363"/>
      <c r="D4" s="363"/>
      <c r="F4" s="314"/>
      <c r="G4" s="364"/>
      <c r="H4" s="364"/>
      <c r="I4" s="364"/>
      <c r="J4" s="171"/>
      <c r="K4" s="171"/>
      <c r="L4" s="2"/>
      <c r="M4" s="2"/>
      <c r="N4" s="2"/>
      <c r="O4" s="2"/>
      <c r="P4" s="2"/>
      <c r="Q4" s="2"/>
      <c r="R4" s="2"/>
      <c r="S4" s="2"/>
    </row>
    <row r="5" spans="1:27" ht="37.5" customHeight="1">
      <c r="A5" s="592" t="s">
        <v>366</v>
      </c>
      <c r="B5" s="592"/>
      <c r="C5" s="592"/>
      <c r="D5" s="592"/>
      <c r="F5" s="314"/>
      <c r="G5" s="365"/>
      <c r="H5" s="365"/>
      <c r="I5" s="365"/>
      <c r="J5" s="171"/>
      <c r="K5" s="171"/>
      <c r="L5" s="2"/>
      <c r="M5" s="2"/>
      <c r="N5" s="2"/>
      <c r="O5" s="2"/>
      <c r="P5" s="2"/>
      <c r="Q5" s="2"/>
      <c r="R5" s="2"/>
      <c r="S5" s="2"/>
    </row>
    <row r="6" spans="1:27" ht="6" customHeight="1">
      <c r="A6" s="363"/>
      <c r="B6" s="363"/>
      <c r="C6" s="363"/>
      <c r="D6" s="363"/>
      <c r="F6" s="314"/>
      <c r="G6" s="366"/>
      <c r="H6" s="2"/>
      <c r="I6" s="2"/>
      <c r="J6" s="2"/>
      <c r="K6" s="2"/>
      <c r="L6" s="2"/>
      <c r="M6" s="2"/>
      <c r="N6" s="2"/>
      <c r="O6" s="2"/>
      <c r="P6" s="2"/>
      <c r="Q6" s="2"/>
      <c r="R6" s="2"/>
      <c r="S6" s="2"/>
    </row>
    <row r="7" spans="1:27" ht="21" customHeight="1">
      <c r="A7" s="592" t="s">
        <v>321</v>
      </c>
      <c r="B7" s="592"/>
      <c r="C7" s="592"/>
      <c r="D7" s="592"/>
      <c r="F7" s="314"/>
      <c r="G7" s="2"/>
      <c r="H7" s="2"/>
      <c r="I7" s="2"/>
      <c r="J7" s="2"/>
      <c r="K7" s="2"/>
      <c r="L7" s="2"/>
      <c r="M7" s="2"/>
      <c r="N7" s="2"/>
      <c r="O7" s="2"/>
      <c r="P7" s="2"/>
      <c r="Q7" s="2"/>
      <c r="R7" s="2"/>
      <c r="S7" s="2"/>
    </row>
    <row r="8" spans="1:27" ht="6" customHeight="1">
      <c r="A8" s="363"/>
      <c r="B8" s="363"/>
      <c r="C8" s="363"/>
      <c r="D8" s="363"/>
      <c r="F8" s="314"/>
      <c r="G8" s="366"/>
      <c r="H8" s="2"/>
      <c r="I8" s="2"/>
      <c r="J8" s="2"/>
      <c r="K8" s="2"/>
      <c r="L8" s="2"/>
      <c r="M8" s="2"/>
      <c r="N8" s="2"/>
      <c r="O8" s="2"/>
      <c r="P8" s="2"/>
      <c r="Q8" s="2"/>
      <c r="R8" s="2"/>
      <c r="S8" s="2"/>
    </row>
    <row r="9" spans="1:27" ht="6" customHeight="1">
      <c r="E9" s="346"/>
      <c r="F9" s="367"/>
      <c r="G9" s="2"/>
      <c r="H9" s="2"/>
      <c r="I9" s="2"/>
      <c r="J9" s="2"/>
      <c r="K9" s="2"/>
      <c r="L9" s="2"/>
      <c r="M9" s="2"/>
      <c r="N9" s="2"/>
      <c r="O9" s="2"/>
      <c r="P9" s="2"/>
      <c r="Q9" s="2"/>
      <c r="R9" s="2"/>
      <c r="S9" s="368"/>
      <c r="T9" s="369"/>
    </row>
    <row r="10" spans="1:27" ht="12.75" customHeight="1" thickBot="1">
      <c r="A10" s="363"/>
      <c r="B10" s="370"/>
      <c r="C10" s="370"/>
      <c r="D10" s="370"/>
      <c r="F10" s="314"/>
      <c r="G10" s="2"/>
      <c r="H10" s="2"/>
      <c r="I10" s="2"/>
      <c r="J10" s="2"/>
      <c r="K10" s="2"/>
      <c r="L10" s="2"/>
      <c r="M10" s="2"/>
      <c r="N10" s="2"/>
      <c r="O10" s="2"/>
      <c r="P10" s="2"/>
      <c r="Q10" s="2"/>
      <c r="R10" s="2"/>
      <c r="S10" s="368"/>
      <c r="T10" s="371"/>
    </row>
    <row r="11" spans="1:27" ht="24" customHeight="1" thickTop="1">
      <c r="A11" s="372" t="s">
        <v>322</v>
      </c>
      <c r="B11" s="373" t="s">
        <v>323</v>
      </c>
      <c r="C11" s="374" t="s">
        <v>324</v>
      </c>
      <c r="D11" s="375"/>
      <c r="F11" s="2"/>
      <c r="G11" s="376"/>
      <c r="H11" s="2"/>
      <c r="I11" s="2"/>
      <c r="J11" s="2"/>
      <c r="K11" s="2"/>
      <c r="L11" s="2"/>
      <c r="M11" s="2"/>
      <c r="N11" s="2"/>
      <c r="O11" s="2"/>
      <c r="P11" s="2"/>
      <c r="Q11" s="2"/>
      <c r="R11" s="2"/>
      <c r="S11" s="368"/>
      <c r="T11" s="371"/>
    </row>
    <row r="12" spans="1:27" ht="12.75" customHeight="1">
      <c r="A12" s="377" t="s">
        <v>325</v>
      </c>
      <c r="B12" s="378" t="str">
        <f>IF(ISERROR(+$B$30),"",+$B$30)</f>
        <v/>
      </c>
      <c r="C12" s="379" t="str">
        <f>IF(ISERROR(+$B$31),"",+$B$31)</f>
        <v/>
      </c>
      <c r="F12" s="2"/>
      <c r="H12" s="2"/>
      <c r="I12" s="2"/>
      <c r="J12" s="2"/>
      <c r="K12" s="2"/>
      <c r="L12" s="2"/>
      <c r="M12" s="2"/>
      <c r="N12" s="2"/>
      <c r="O12" s="2"/>
      <c r="P12" s="2"/>
      <c r="Q12" s="2"/>
      <c r="R12" s="2"/>
      <c r="S12" s="368"/>
      <c r="T12" s="371"/>
    </row>
    <row r="13" spans="1:27" ht="12.75" customHeight="1">
      <c r="A13" s="377" t="s">
        <v>359</v>
      </c>
      <c r="B13" s="380" t="str">
        <f>IF(ISERROR($B$109),"",$B$109)</f>
        <v/>
      </c>
      <c r="C13" s="379" t="str">
        <f>IF(ISERROR($B$110),"",$B$110)</f>
        <v/>
      </c>
      <c r="F13" s="2"/>
      <c r="H13" s="2"/>
      <c r="I13" s="2"/>
      <c r="J13" s="2"/>
      <c r="K13" s="2"/>
      <c r="L13" s="2"/>
      <c r="M13" s="2"/>
      <c r="N13" s="2"/>
      <c r="O13" s="2"/>
      <c r="P13" s="2"/>
      <c r="Q13" s="2"/>
      <c r="R13" s="2"/>
      <c r="S13" s="368"/>
      <c r="V13" s="368"/>
      <c r="W13" s="369"/>
      <c r="Z13" s="381"/>
      <c r="AA13" s="382"/>
    </row>
    <row r="14" spans="1:27" ht="12.75" customHeight="1">
      <c r="A14" s="377" t="s">
        <v>360</v>
      </c>
      <c r="B14" s="380" t="str">
        <f>IF(ISERROR(+$B$124),"",+$B$124)</f>
        <v/>
      </c>
      <c r="C14" s="379" t="str">
        <f>IF(ISERROR($B$125),"",$B$125)</f>
        <v/>
      </c>
      <c r="F14" s="2"/>
      <c r="H14" s="2"/>
      <c r="I14" s="2"/>
      <c r="J14" s="368"/>
      <c r="K14" s="2"/>
      <c r="L14" s="2"/>
      <c r="M14" s="2"/>
      <c r="N14" s="2"/>
      <c r="O14" s="2"/>
      <c r="P14" s="2"/>
      <c r="Q14" s="2"/>
      <c r="R14" s="2"/>
      <c r="S14" s="2"/>
    </row>
    <row r="15" spans="1:27" ht="12.75" customHeight="1" thickBot="1">
      <c r="A15" s="377"/>
      <c r="B15" s="378"/>
      <c r="C15" s="379"/>
      <c r="F15" s="2"/>
      <c r="H15" s="2"/>
      <c r="I15" s="2"/>
      <c r="J15" s="368"/>
      <c r="K15" s="382"/>
      <c r="L15" s="382"/>
      <c r="M15" s="382"/>
      <c r="N15" s="382"/>
      <c r="O15" s="382"/>
      <c r="P15" s="382"/>
      <c r="Q15" s="382"/>
      <c r="R15" s="382"/>
      <c r="S15" s="382"/>
      <c r="T15" s="382"/>
      <c r="U15" s="382"/>
      <c r="V15" s="382"/>
      <c r="W15" s="382"/>
      <c r="X15" s="382"/>
    </row>
    <row r="16" spans="1:27" ht="12.75" customHeight="1" thickTop="1" thickBot="1">
      <c r="A16" s="383" t="s">
        <v>326</v>
      </c>
      <c r="B16" s="383"/>
      <c r="C16" s="384" t="str">
        <f>IF(AND(B12&lt;=0.01,B13&lt;=0.01,B14&lt;=0.01),"voldoende","onvoldoende")</f>
        <v>onvoldoende</v>
      </c>
      <c r="F16" s="2"/>
      <c r="H16" s="2"/>
      <c r="I16" s="2"/>
      <c r="J16" s="2"/>
    </row>
    <row r="17" spans="1:37" ht="12.75" customHeight="1" thickTop="1">
      <c r="A17" s="363"/>
      <c r="B17" s="363"/>
      <c r="C17" s="363"/>
      <c r="D17" s="385"/>
      <c r="F17" s="2"/>
      <c r="G17" s="2"/>
      <c r="H17" s="2"/>
      <c r="I17" s="2"/>
      <c r="J17" s="2"/>
      <c r="Y17" s="382"/>
    </row>
    <row r="18" spans="1:37" ht="15.75">
      <c r="A18" s="387" t="s">
        <v>328</v>
      </c>
      <c r="B18" s="363"/>
      <c r="C18" s="363"/>
      <c r="D18" s="385"/>
      <c r="F18" s="2"/>
      <c r="G18" s="2"/>
      <c r="H18" s="2"/>
      <c r="I18" s="2"/>
      <c r="J18" s="2"/>
      <c r="K18" s="2"/>
      <c r="L18" s="2"/>
      <c r="M18" s="2"/>
      <c r="N18" s="2"/>
      <c r="O18" s="2"/>
      <c r="P18" s="2"/>
      <c r="Q18" s="2"/>
      <c r="R18" s="2"/>
      <c r="S18" s="2"/>
    </row>
    <row r="19" spans="1:37">
      <c r="A19" s="363"/>
      <c r="B19" s="363"/>
      <c r="C19" s="363"/>
      <c r="D19" s="363"/>
      <c r="F19" s="314"/>
      <c r="G19" s="2"/>
      <c r="H19" s="2"/>
      <c r="I19" s="2"/>
      <c r="J19" s="2"/>
      <c r="K19" s="2"/>
      <c r="L19" s="2"/>
      <c r="M19" s="2"/>
      <c r="N19" s="2"/>
      <c r="O19" s="2"/>
      <c r="P19" s="2"/>
      <c r="Q19" s="2"/>
      <c r="R19" s="2"/>
      <c r="S19" s="2"/>
    </row>
    <row r="20" spans="1:37">
      <c r="A20" s="388" t="s">
        <v>364</v>
      </c>
      <c r="B20" s="363"/>
      <c r="C20" s="363"/>
      <c r="D20" s="385"/>
      <c r="F20" s="314"/>
      <c r="G20" s="2"/>
      <c r="H20" s="2"/>
      <c r="I20" s="2"/>
      <c r="J20" s="2"/>
      <c r="K20" s="2"/>
      <c r="L20" s="2"/>
      <c r="M20" s="2"/>
      <c r="N20" s="2"/>
      <c r="O20" s="2"/>
      <c r="P20" s="2"/>
      <c r="Q20" s="2"/>
      <c r="R20" s="2"/>
      <c r="S20" s="2"/>
    </row>
    <row r="21" spans="1:37">
      <c r="A21" s="389" t="s">
        <v>352</v>
      </c>
      <c r="B21" s="363"/>
      <c r="C21" s="363"/>
      <c r="D21" s="385"/>
      <c r="F21" s="314"/>
      <c r="G21" s="2"/>
      <c r="H21" s="2"/>
      <c r="I21" s="2"/>
      <c r="J21" s="2"/>
    </row>
    <row r="22" spans="1:37">
      <c r="A22" s="390">
        <f>SUM('5.Kosten- en opbrengstensoort'!$D$8:$D$37)</f>
        <v>0</v>
      </c>
      <c r="B22" s="363"/>
      <c r="C22" s="363"/>
      <c r="D22" s="391"/>
      <c r="F22" s="314"/>
      <c r="G22" s="2"/>
      <c r="H22" s="2"/>
      <c r="I22" s="2"/>
      <c r="J22" s="2"/>
    </row>
    <row r="23" spans="1:37" ht="12.75" customHeight="1">
      <c r="A23" s="363"/>
      <c r="B23" s="363"/>
      <c r="C23" s="363"/>
      <c r="D23" s="363"/>
      <c r="E23" s="346"/>
      <c r="F23" s="386"/>
      <c r="G23" s="2"/>
      <c r="H23" s="2"/>
      <c r="I23" s="2"/>
      <c r="J23" s="2"/>
      <c r="Y23" s="382"/>
    </row>
    <row r="24" spans="1:37" ht="12.75" customHeight="1">
      <c r="A24" s="387" t="s">
        <v>329</v>
      </c>
      <c r="B24" s="363"/>
      <c r="C24" s="363"/>
      <c r="D24" s="392"/>
      <c r="E24" s="341"/>
      <c r="F24" s="386"/>
      <c r="G24" s="2"/>
      <c r="H24" s="2"/>
      <c r="I24" s="2"/>
      <c r="J24" s="2"/>
      <c r="Y24" s="382"/>
    </row>
    <row r="25" spans="1:37" ht="12.75" customHeight="1">
      <c r="A25" s="591"/>
      <c r="B25" s="591"/>
      <c r="C25" s="591"/>
      <c r="D25" s="591"/>
      <c r="E25" s="346"/>
      <c r="F25" s="386"/>
      <c r="G25" s="2"/>
      <c r="H25" s="2"/>
      <c r="I25" s="2"/>
      <c r="J25" s="2"/>
      <c r="Y25" s="382"/>
    </row>
    <row r="26" spans="1:37" ht="18.75" customHeight="1">
      <c r="A26" s="393" t="s">
        <v>330</v>
      </c>
      <c r="E26" s="346"/>
      <c r="F26" s="386"/>
      <c r="I26" s="2"/>
      <c r="J26" s="2"/>
      <c r="Y26" s="382"/>
    </row>
    <row r="27" spans="1:37" ht="25.5" customHeight="1">
      <c r="A27" s="396" t="s">
        <v>345</v>
      </c>
      <c r="B27" s="395">
        <f>'11.Kernindicatoren'!C52</f>
        <v>0</v>
      </c>
      <c r="C27" s="382"/>
      <c r="D27" s="381"/>
      <c r="E27" s="346"/>
      <c r="F27" s="386"/>
      <c r="I27" s="2"/>
      <c r="J27" s="2"/>
      <c r="Y27" s="382"/>
      <c r="AE27" s="314"/>
      <c r="AK27" s="314"/>
    </row>
    <row r="28" spans="1:37" ht="12.75" customHeight="1">
      <c r="A28" s="396" t="s">
        <v>346</v>
      </c>
      <c r="B28" s="397">
        <f>'11.Kernindicatoren'!C67</f>
        <v>0</v>
      </c>
      <c r="C28" s="382"/>
      <c r="D28" s="137"/>
      <c r="E28" s="346"/>
      <c r="F28" s="386"/>
      <c r="I28" s="2"/>
      <c r="J28" s="2"/>
      <c r="Y28" s="382"/>
      <c r="AE28" s="314"/>
      <c r="AK28" s="314"/>
    </row>
    <row r="29" spans="1:37" ht="12.75" customHeight="1">
      <c r="A29" s="398" t="s">
        <v>331</v>
      </c>
      <c r="B29" s="399">
        <f>+ABS(B27-B28)</f>
        <v>0</v>
      </c>
      <c r="C29" s="382"/>
      <c r="D29" s="137"/>
      <c r="E29" s="346"/>
      <c r="F29" s="386"/>
      <c r="I29" s="317"/>
      <c r="J29" s="2"/>
      <c r="Y29" s="382"/>
      <c r="AE29" s="400"/>
      <c r="AK29" s="314"/>
    </row>
    <row r="30" spans="1:37" ht="12.75" customHeight="1">
      <c r="A30" s="394" t="s">
        <v>332</v>
      </c>
      <c r="B30" s="401" t="e">
        <f>+B29/A22</f>
        <v>#DIV/0!</v>
      </c>
      <c r="C30" s="382"/>
      <c r="E30" s="346"/>
      <c r="F30" s="386"/>
      <c r="I30" s="2"/>
      <c r="J30" s="2"/>
      <c r="Y30" s="382"/>
      <c r="AE30" s="314"/>
      <c r="AK30" s="314"/>
    </row>
    <row r="31" spans="1:37" ht="12.75" customHeight="1">
      <c r="A31" s="402" t="s">
        <v>327</v>
      </c>
      <c r="B31" s="403" t="e">
        <f>IF(B30&lt;=0.01,"voldoende","onvoldoende")</f>
        <v>#DIV/0!</v>
      </c>
      <c r="E31" s="346"/>
      <c r="F31" s="386"/>
      <c r="I31" s="2"/>
      <c r="J31" s="2"/>
      <c r="Y31" s="382"/>
      <c r="AE31" s="314"/>
      <c r="AK31" s="314"/>
    </row>
    <row r="32" spans="1:37" ht="18.75" customHeight="1">
      <c r="E32" s="346"/>
      <c r="F32" s="386"/>
      <c r="G32" s="362"/>
      <c r="H32" s="171"/>
      <c r="I32" s="171"/>
      <c r="J32" s="2"/>
      <c r="AE32" s="314"/>
      <c r="AK32" s="314"/>
    </row>
    <row r="33" spans="1:19" s="408" customFormat="1">
      <c r="A33" s="2"/>
      <c r="B33" s="2"/>
      <c r="C33" s="2"/>
      <c r="D33" s="2"/>
      <c r="E33" s="385"/>
      <c r="F33" s="409"/>
      <c r="G33" s="409"/>
      <c r="H33" s="409"/>
      <c r="I33" s="409"/>
      <c r="J33" s="409"/>
      <c r="K33" s="409"/>
      <c r="L33" s="409"/>
      <c r="M33" s="409"/>
      <c r="N33" s="409"/>
      <c r="O33" s="409"/>
      <c r="P33" s="409"/>
      <c r="Q33" s="409"/>
      <c r="R33" s="409"/>
    </row>
    <row r="34" spans="1:19" s="408" customFormat="1">
      <c r="A34" s="415" t="s">
        <v>356</v>
      </c>
      <c r="C34" s="368"/>
      <c r="D34" s="369"/>
      <c r="E34" s="2"/>
      <c r="F34" s="2"/>
      <c r="G34" s="381"/>
      <c r="H34" s="382"/>
      <c r="I34" s="2"/>
      <c r="J34" s="416"/>
      <c r="K34" s="409"/>
      <c r="L34" s="409"/>
      <c r="M34" s="409"/>
      <c r="N34" s="409"/>
      <c r="O34" s="409"/>
      <c r="P34" s="409"/>
      <c r="Q34" s="409"/>
      <c r="R34" s="409"/>
    </row>
    <row r="35" spans="1:19" ht="12.75" customHeight="1">
      <c r="A35" s="404" t="s">
        <v>333</v>
      </c>
      <c r="B35" s="405" t="s">
        <v>335</v>
      </c>
      <c r="C35" s="405" t="s">
        <v>336</v>
      </c>
      <c r="D35" s="405" t="s">
        <v>337</v>
      </c>
      <c r="E35" s="405" t="s">
        <v>338</v>
      </c>
      <c r="F35" s="405" t="s">
        <v>339</v>
      </c>
      <c r="G35" s="405" t="s">
        <v>340</v>
      </c>
      <c r="H35" s="405" t="s">
        <v>341</v>
      </c>
      <c r="I35" s="406" t="s">
        <v>342</v>
      </c>
      <c r="J35" s="417"/>
      <c r="K35" s="417"/>
      <c r="L35" s="417"/>
      <c r="M35" s="417"/>
      <c r="N35" s="417"/>
      <c r="O35" s="417"/>
      <c r="P35" s="417"/>
      <c r="Q35" s="418"/>
      <c r="R35" s="2"/>
      <c r="S35" s="2"/>
    </row>
    <row r="36" spans="1:19" ht="12.75" customHeight="1">
      <c r="A36" s="461" t="s">
        <v>75</v>
      </c>
      <c r="B36" s="419"/>
      <c r="C36" s="419"/>
      <c r="D36" s="420"/>
      <c r="E36" s="419"/>
      <c r="F36" s="419"/>
      <c r="G36" s="420"/>
      <c r="H36" s="421"/>
      <c r="I36" s="420"/>
      <c r="J36" s="417"/>
      <c r="K36" s="417"/>
      <c r="L36" s="417"/>
      <c r="M36" s="417"/>
      <c r="N36" s="417"/>
      <c r="O36" s="417"/>
      <c r="P36" s="417"/>
      <c r="Q36" s="418"/>
      <c r="R36" s="2"/>
      <c r="S36" s="2"/>
    </row>
    <row r="37" spans="1:19" ht="12.75" customHeight="1">
      <c r="A37" s="476" t="s">
        <v>76</v>
      </c>
      <c r="B37" s="419"/>
      <c r="C37" s="419"/>
      <c r="D37" s="420"/>
      <c r="E37" s="419"/>
      <c r="F37" s="419"/>
      <c r="G37" s="420"/>
      <c r="H37" s="421"/>
      <c r="I37" s="420"/>
      <c r="J37" s="417"/>
      <c r="K37" s="417"/>
      <c r="L37" s="417"/>
      <c r="M37" s="417"/>
      <c r="N37" s="417"/>
      <c r="O37" s="417"/>
      <c r="P37" s="417"/>
      <c r="Q37" s="418"/>
      <c r="R37" s="2"/>
      <c r="S37" s="2"/>
    </row>
    <row r="38" spans="1:19" ht="12.75" customHeight="1">
      <c r="A38" s="477" t="s">
        <v>224</v>
      </c>
      <c r="B38" s="419">
        <f>'10.Balansstanden'!D47</f>
        <v>0</v>
      </c>
      <c r="C38" s="419">
        <f>'10.Balansstanden'!F47</f>
        <v>0</v>
      </c>
      <c r="D38" s="420">
        <f t="shared" ref="D38:D46" si="0">+C38-B38</f>
        <v>0</v>
      </c>
      <c r="E38" s="419">
        <f>'7.Mut Fin activa en passiva'!D8+'7.Mut Fin activa en passiva'!F8</f>
        <v>0</v>
      </c>
      <c r="F38" s="419">
        <f>'7.Mut Fin activa en passiva'!H8+'7.Mut Fin activa en passiva'!J8</f>
        <v>0</v>
      </c>
      <c r="G38" s="420">
        <f t="shared" ref="G38:G46" si="1">+E38-F38</f>
        <v>0</v>
      </c>
      <c r="H38" s="421">
        <f t="shared" ref="H38:H46" si="2">ABS(+D38-G38)</f>
        <v>0</v>
      </c>
      <c r="I38" s="420">
        <f t="shared" ref="I38:I46" si="3">ABS(B38)+ABS(C38)</f>
        <v>0</v>
      </c>
      <c r="J38" s="417"/>
      <c r="K38" s="417"/>
      <c r="L38" s="417"/>
      <c r="M38" s="417"/>
      <c r="N38" s="417"/>
      <c r="O38" s="417"/>
      <c r="P38" s="417"/>
      <c r="Q38" s="418"/>
      <c r="R38" s="2"/>
      <c r="S38" s="2"/>
    </row>
    <row r="39" spans="1:19" ht="12.75" customHeight="1">
      <c r="A39" s="477" t="s">
        <v>386</v>
      </c>
      <c r="B39" s="419">
        <f>'10.Balansstanden'!D48</f>
        <v>0</v>
      </c>
      <c r="C39" s="419">
        <f>'10.Balansstanden'!F48</f>
        <v>0</v>
      </c>
      <c r="D39" s="420">
        <f t="shared" si="0"/>
        <v>0</v>
      </c>
      <c r="E39" s="419">
        <f>'7.Mut Fin activa en passiva'!D9+'7.Mut Fin activa en passiva'!F9</f>
        <v>0</v>
      </c>
      <c r="F39" s="419">
        <f>'7.Mut Fin activa en passiva'!H9+'7.Mut Fin activa en passiva'!J9</f>
        <v>0</v>
      </c>
      <c r="G39" s="420">
        <f t="shared" si="1"/>
        <v>0</v>
      </c>
      <c r="H39" s="421">
        <f t="shared" si="2"/>
        <v>0</v>
      </c>
      <c r="I39" s="420">
        <f t="shared" si="3"/>
        <v>0</v>
      </c>
      <c r="J39" s="417"/>
      <c r="K39" s="417"/>
      <c r="L39" s="417"/>
      <c r="M39" s="417"/>
      <c r="N39" s="417"/>
      <c r="O39" s="417"/>
      <c r="P39" s="417"/>
      <c r="Q39" s="418"/>
      <c r="R39" s="2"/>
      <c r="S39" s="2"/>
    </row>
    <row r="40" spans="1:19" ht="12.75" customHeight="1">
      <c r="A40" s="477" t="s">
        <v>225</v>
      </c>
      <c r="B40" s="419">
        <f>'10.Balansstanden'!D49</f>
        <v>0</v>
      </c>
      <c r="C40" s="419">
        <f>'10.Balansstanden'!F49</f>
        <v>0</v>
      </c>
      <c r="D40" s="420">
        <f t="shared" si="0"/>
        <v>0</v>
      </c>
      <c r="E40" s="419">
        <f>'7.Mut Fin activa en passiva'!D10+'7.Mut Fin activa en passiva'!F10</f>
        <v>0</v>
      </c>
      <c r="F40" s="419">
        <f>'7.Mut Fin activa en passiva'!H10+'7.Mut Fin activa en passiva'!J10</f>
        <v>0</v>
      </c>
      <c r="G40" s="420">
        <f t="shared" si="1"/>
        <v>0</v>
      </c>
      <c r="H40" s="421">
        <f t="shared" si="2"/>
        <v>0</v>
      </c>
      <c r="I40" s="420">
        <f t="shared" si="3"/>
        <v>0</v>
      </c>
      <c r="J40" s="417"/>
      <c r="K40" s="417"/>
      <c r="L40" s="417"/>
      <c r="M40" s="417"/>
      <c r="N40" s="417"/>
      <c r="O40" s="417"/>
      <c r="P40" s="417"/>
      <c r="Q40" s="418"/>
      <c r="R40" s="2"/>
      <c r="S40" s="2"/>
    </row>
    <row r="41" spans="1:19" ht="12.75" customHeight="1">
      <c r="A41" s="477" t="s">
        <v>226</v>
      </c>
      <c r="B41" s="419">
        <f>'10.Balansstanden'!D50</f>
        <v>0</v>
      </c>
      <c r="C41" s="419">
        <f>'10.Balansstanden'!F50</f>
        <v>0</v>
      </c>
      <c r="D41" s="420">
        <f t="shared" si="0"/>
        <v>0</v>
      </c>
      <c r="E41" s="419">
        <f>'7.Mut Fin activa en passiva'!D12+'7.Mut Fin activa en passiva'!F12</f>
        <v>0</v>
      </c>
      <c r="F41" s="419">
        <f>'7.Mut Fin activa en passiva'!H12+'7.Mut Fin activa en passiva'!J12</f>
        <v>0</v>
      </c>
      <c r="G41" s="420">
        <f t="shared" si="1"/>
        <v>0</v>
      </c>
      <c r="H41" s="421">
        <f t="shared" si="2"/>
        <v>0</v>
      </c>
      <c r="I41" s="420">
        <f t="shared" si="3"/>
        <v>0</v>
      </c>
      <c r="J41" s="417"/>
      <c r="K41" s="417"/>
      <c r="L41" s="417"/>
      <c r="M41" s="417"/>
      <c r="N41" s="417"/>
      <c r="O41" s="417"/>
      <c r="P41" s="417"/>
      <c r="Q41" s="418"/>
      <c r="R41" s="2"/>
      <c r="S41" s="2"/>
    </row>
    <row r="42" spans="1:19" ht="12.75" customHeight="1">
      <c r="A42" s="477" t="s">
        <v>277</v>
      </c>
      <c r="B42" s="419">
        <f>'10.Balansstanden'!D51</f>
        <v>0</v>
      </c>
      <c r="C42" s="419">
        <f>'10.Balansstanden'!F51</f>
        <v>0</v>
      </c>
      <c r="D42" s="420">
        <f t="shared" si="0"/>
        <v>0</v>
      </c>
      <c r="E42" s="419">
        <f>'7.Mut Fin activa en passiva'!D13+'7.Mut Fin activa en passiva'!F13</f>
        <v>0</v>
      </c>
      <c r="F42" s="419">
        <f>'7.Mut Fin activa en passiva'!H13+'7.Mut Fin activa en passiva'!J13</f>
        <v>0</v>
      </c>
      <c r="G42" s="420">
        <f t="shared" si="1"/>
        <v>0</v>
      </c>
      <c r="H42" s="421">
        <f t="shared" si="2"/>
        <v>0</v>
      </c>
      <c r="I42" s="420">
        <f t="shared" si="3"/>
        <v>0</v>
      </c>
      <c r="J42" s="417"/>
      <c r="K42" s="417"/>
      <c r="L42" s="417"/>
      <c r="M42" s="417"/>
      <c r="N42" s="417"/>
      <c r="O42" s="417"/>
      <c r="P42" s="417"/>
      <c r="Q42" s="418"/>
      <c r="R42" s="2"/>
      <c r="S42" s="2"/>
    </row>
    <row r="43" spans="1:19" ht="12.75" customHeight="1">
      <c r="A43" s="477" t="s">
        <v>406</v>
      </c>
      <c r="B43" s="419">
        <f>'10.Balansstanden'!D52</f>
        <v>0</v>
      </c>
      <c r="C43" s="419">
        <f>'10.Balansstanden'!F52</f>
        <v>0</v>
      </c>
      <c r="D43" s="420">
        <f t="shared" si="0"/>
        <v>0</v>
      </c>
      <c r="E43" s="419">
        <f>'7.Mut Fin activa en passiva'!D14+'7.Mut Fin activa en passiva'!F14</f>
        <v>0</v>
      </c>
      <c r="F43" s="419">
        <f>'7.Mut Fin activa en passiva'!H14+'7.Mut Fin activa en passiva'!J14</f>
        <v>0</v>
      </c>
      <c r="G43" s="420">
        <f t="shared" si="1"/>
        <v>0</v>
      </c>
      <c r="H43" s="421">
        <f t="shared" si="2"/>
        <v>0</v>
      </c>
      <c r="I43" s="420">
        <f t="shared" si="3"/>
        <v>0</v>
      </c>
      <c r="J43" s="417"/>
      <c r="K43" s="417"/>
      <c r="L43" s="417"/>
      <c r="M43" s="417"/>
      <c r="N43" s="417"/>
      <c r="O43" s="417"/>
      <c r="P43" s="417"/>
      <c r="Q43" s="418"/>
      <c r="R43" s="2"/>
      <c r="S43" s="2"/>
    </row>
    <row r="44" spans="1:19" ht="12.75" customHeight="1">
      <c r="A44" s="477" t="s">
        <v>77</v>
      </c>
      <c r="B44" s="419">
        <f>'10.Balansstanden'!D53</f>
        <v>0</v>
      </c>
      <c r="C44" s="419">
        <f>'10.Balansstanden'!F53</f>
        <v>0</v>
      </c>
      <c r="D44" s="420">
        <f t="shared" si="0"/>
        <v>0</v>
      </c>
      <c r="E44" s="419">
        <f>'7.Mut Fin activa en passiva'!D15+'7.Mut Fin activa en passiva'!F15</f>
        <v>0</v>
      </c>
      <c r="F44" s="419">
        <f>'7.Mut Fin activa en passiva'!H15+'7.Mut Fin activa en passiva'!J15</f>
        <v>0</v>
      </c>
      <c r="G44" s="420">
        <f t="shared" si="1"/>
        <v>0</v>
      </c>
      <c r="H44" s="421">
        <f t="shared" si="2"/>
        <v>0</v>
      </c>
      <c r="I44" s="420">
        <f t="shared" si="3"/>
        <v>0</v>
      </c>
      <c r="J44" s="417"/>
      <c r="K44" s="417"/>
      <c r="L44" s="417"/>
      <c r="M44" s="417"/>
      <c r="N44" s="417"/>
      <c r="O44" s="417"/>
      <c r="P44" s="417"/>
      <c r="Q44" s="418"/>
      <c r="R44" s="2"/>
      <c r="S44" s="2"/>
    </row>
    <row r="45" spans="1:19" ht="12.75" customHeight="1">
      <c r="A45" s="477" t="s">
        <v>419</v>
      </c>
      <c r="B45" s="419">
        <f>'10.Balansstanden'!D54</f>
        <v>0</v>
      </c>
      <c r="C45" s="419">
        <f>'10.Balansstanden'!F54</f>
        <v>0</v>
      </c>
      <c r="D45" s="420">
        <f t="shared" si="0"/>
        <v>0</v>
      </c>
      <c r="E45" s="419">
        <f>'7.Mut Fin activa en passiva'!D16+'7.Mut Fin activa en passiva'!F16</f>
        <v>0</v>
      </c>
      <c r="F45" s="419">
        <f>'7.Mut Fin activa en passiva'!H16+'7.Mut Fin activa en passiva'!J16</f>
        <v>0</v>
      </c>
      <c r="G45" s="420">
        <f t="shared" si="1"/>
        <v>0</v>
      </c>
      <c r="H45" s="421">
        <f t="shared" si="2"/>
        <v>0</v>
      </c>
      <c r="I45" s="420">
        <f t="shared" si="3"/>
        <v>0</v>
      </c>
      <c r="J45" s="417"/>
      <c r="K45" s="417"/>
      <c r="L45" s="417"/>
      <c r="M45" s="417"/>
      <c r="N45" s="417"/>
      <c r="O45" s="417"/>
      <c r="P45" s="417"/>
      <c r="Q45" s="418"/>
      <c r="R45" s="2"/>
      <c r="S45" s="2"/>
    </row>
    <row r="46" spans="1:19" ht="12.75" customHeight="1">
      <c r="A46" s="477" t="s">
        <v>420</v>
      </c>
      <c r="B46" s="419">
        <f>'10.Balansstanden'!D55</f>
        <v>0</v>
      </c>
      <c r="C46" s="419">
        <f>'10.Balansstanden'!F55</f>
        <v>0</v>
      </c>
      <c r="D46" s="420">
        <f t="shared" si="0"/>
        <v>0</v>
      </c>
      <c r="E46" s="419">
        <f>'7.Mut Fin activa en passiva'!D17+'7.Mut Fin activa en passiva'!F17</f>
        <v>0</v>
      </c>
      <c r="F46" s="419">
        <f>'7.Mut Fin activa en passiva'!H17+'7.Mut Fin activa en passiva'!J17</f>
        <v>0</v>
      </c>
      <c r="G46" s="420">
        <f t="shared" si="1"/>
        <v>0</v>
      </c>
      <c r="H46" s="421">
        <f t="shared" si="2"/>
        <v>0</v>
      </c>
      <c r="I46" s="420">
        <f t="shared" si="3"/>
        <v>0</v>
      </c>
      <c r="J46" s="417"/>
      <c r="K46" s="417"/>
      <c r="L46" s="417"/>
      <c r="M46" s="417"/>
      <c r="N46" s="417"/>
      <c r="O46" s="417"/>
      <c r="P46" s="417"/>
      <c r="Q46" s="418"/>
      <c r="R46" s="2"/>
      <c r="S46" s="2"/>
    </row>
    <row r="47" spans="1:19" ht="12.75" customHeight="1">
      <c r="A47" s="478" t="s">
        <v>247</v>
      </c>
      <c r="B47" s="419"/>
      <c r="C47" s="419"/>
      <c r="D47" s="420"/>
      <c r="E47" s="419"/>
      <c r="F47" s="419"/>
      <c r="G47" s="420"/>
      <c r="H47" s="422"/>
      <c r="I47" s="420"/>
      <c r="J47" s="417"/>
      <c r="K47" s="417"/>
      <c r="L47" s="417"/>
      <c r="M47" s="417"/>
      <c r="N47" s="417"/>
      <c r="O47" s="417"/>
      <c r="P47" s="417"/>
      <c r="Q47" s="418"/>
      <c r="R47" s="2"/>
      <c r="S47" s="2"/>
    </row>
    <row r="48" spans="1:19" ht="12.75" customHeight="1">
      <c r="A48" s="477" t="s">
        <v>421</v>
      </c>
      <c r="B48" s="419">
        <f>'10.Balansstanden'!D60</f>
        <v>0</v>
      </c>
      <c r="C48" s="419">
        <f>'10.Balansstanden'!F60</f>
        <v>0</v>
      </c>
      <c r="D48" s="420">
        <f t="shared" ref="D48:D55" si="4">+C48-B48</f>
        <v>0</v>
      </c>
      <c r="E48" s="419">
        <f>'7.Mut Fin activa en passiva'!D21</f>
        <v>0</v>
      </c>
      <c r="F48" s="419">
        <f>'7.Mut Fin activa en passiva'!H21</f>
        <v>0</v>
      </c>
      <c r="G48" s="420">
        <f t="shared" ref="G48:G55" si="5">+E48-F48</f>
        <v>0</v>
      </c>
      <c r="H48" s="422">
        <f t="shared" ref="H48:H55" si="6">ABS(+D48-G48)</f>
        <v>0</v>
      </c>
      <c r="I48" s="420">
        <f t="shared" ref="I48:I55" si="7">ABS(B48)+ABS(C48)</f>
        <v>0</v>
      </c>
      <c r="J48" s="417"/>
      <c r="K48" s="417"/>
      <c r="L48" s="417"/>
      <c r="M48" s="417"/>
      <c r="N48" s="417"/>
      <c r="O48" s="417"/>
      <c r="P48" s="417"/>
      <c r="Q48" s="418"/>
      <c r="R48" s="2"/>
      <c r="S48" s="2"/>
    </row>
    <row r="49" spans="1:19" ht="12.75" customHeight="1">
      <c r="A49" s="477" t="s">
        <v>422</v>
      </c>
      <c r="B49" s="419">
        <f>'10.Balansstanden'!D61</f>
        <v>0</v>
      </c>
      <c r="C49" s="419">
        <f>'10.Balansstanden'!F61</f>
        <v>0</v>
      </c>
      <c r="D49" s="420">
        <f t="shared" si="4"/>
        <v>0</v>
      </c>
      <c r="E49" s="419">
        <f>'7.Mut Fin activa en passiva'!D22</f>
        <v>0</v>
      </c>
      <c r="F49" s="419">
        <f>'7.Mut Fin activa en passiva'!H22</f>
        <v>0</v>
      </c>
      <c r="G49" s="420">
        <f t="shared" si="5"/>
        <v>0</v>
      </c>
      <c r="H49" s="422">
        <f t="shared" si="6"/>
        <v>0</v>
      </c>
      <c r="I49" s="420">
        <f t="shared" si="7"/>
        <v>0</v>
      </c>
      <c r="J49" s="417"/>
      <c r="K49" s="417"/>
      <c r="L49" s="417"/>
      <c r="M49" s="417"/>
      <c r="N49" s="417"/>
      <c r="O49" s="417"/>
      <c r="P49" s="417"/>
      <c r="Q49" s="418"/>
      <c r="R49" s="2"/>
      <c r="S49" s="2"/>
    </row>
    <row r="50" spans="1:19" ht="12.75" customHeight="1">
      <c r="A50" s="477" t="s">
        <v>423</v>
      </c>
      <c r="B50" s="419">
        <f>'10.Balansstanden'!D62</f>
        <v>0</v>
      </c>
      <c r="C50" s="419">
        <f>'10.Balansstanden'!F62</f>
        <v>0</v>
      </c>
      <c r="D50" s="420">
        <f t="shared" si="4"/>
        <v>0</v>
      </c>
      <c r="E50" s="419">
        <f>'7.Mut Fin activa en passiva'!D23</f>
        <v>0</v>
      </c>
      <c r="F50" s="419">
        <f>'7.Mut Fin activa en passiva'!H23</f>
        <v>0</v>
      </c>
      <c r="G50" s="420">
        <f t="shared" si="5"/>
        <v>0</v>
      </c>
      <c r="H50" s="422">
        <f t="shared" si="6"/>
        <v>0</v>
      </c>
      <c r="I50" s="420">
        <f t="shared" si="7"/>
        <v>0</v>
      </c>
      <c r="J50" s="417"/>
      <c r="K50" s="417"/>
      <c r="L50" s="417"/>
      <c r="M50" s="417"/>
      <c r="N50" s="417"/>
      <c r="O50" s="417"/>
      <c r="P50" s="417"/>
      <c r="Q50" s="418"/>
      <c r="R50" s="2"/>
      <c r="S50" s="2"/>
    </row>
    <row r="51" spans="1:19" ht="12.75" customHeight="1">
      <c r="A51" s="477" t="s">
        <v>388</v>
      </c>
      <c r="B51" s="419">
        <f>'10.Balansstanden'!D63</f>
        <v>0</v>
      </c>
      <c r="C51" s="419">
        <f>'10.Balansstanden'!F63</f>
        <v>0</v>
      </c>
      <c r="D51" s="420">
        <f t="shared" si="4"/>
        <v>0</v>
      </c>
      <c r="E51" s="419">
        <f>'7.Mut Fin activa en passiva'!D24</f>
        <v>0</v>
      </c>
      <c r="F51" s="419">
        <f>'7.Mut Fin activa en passiva'!H24</f>
        <v>0</v>
      </c>
      <c r="G51" s="420">
        <f t="shared" si="5"/>
        <v>0</v>
      </c>
      <c r="H51" s="422">
        <f t="shared" si="6"/>
        <v>0</v>
      </c>
      <c r="I51" s="420">
        <f t="shared" si="7"/>
        <v>0</v>
      </c>
      <c r="J51" s="417"/>
      <c r="K51" s="417"/>
      <c r="L51" s="417"/>
      <c r="M51" s="417"/>
      <c r="N51" s="417"/>
      <c r="O51" s="417"/>
      <c r="P51" s="417"/>
      <c r="Q51" s="418"/>
      <c r="R51" s="2"/>
      <c r="S51" s="2"/>
    </row>
    <row r="52" spans="1:19" ht="12.75" customHeight="1">
      <c r="A52" s="477" t="s">
        <v>389</v>
      </c>
      <c r="B52" s="419">
        <f>'10.Balansstanden'!D64</f>
        <v>0</v>
      </c>
      <c r="C52" s="419">
        <f>'10.Balansstanden'!F64</f>
        <v>0</v>
      </c>
      <c r="D52" s="420">
        <f t="shared" si="4"/>
        <v>0</v>
      </c>
      <c r="E52" s="419">
        <f>'7.Mut Fin activa en passiva'!D25</f>
        <v>0</v>
      </c>
      <c r="F52" s="419">
        <f>'7.Mut Fin activa en passiva'!H25</f>
        <v>0</v>
      </c>
      <c r="G52" s="420">
        <f t="shared" si="5"/>
        <v>0</v>
      </c>
      <c r="H52" s="422">
        <f t="shared" si="6"/>
        <v>0</v>
      </c>
      <c r="I52" s="420">
        <f t="shared" si="7"/>
        <v>0</v>
      </c>
      <c r="J52" s="417"/>
      <c r="K52" s="417"/>
      <c r="L52" s="417"/>
      <c r="M52" s="417"/>
      <c r="N52" s="417"/>
      <c r="O52" s="417"/>
      <c r="P52" s="417"/>
      <c r="Q52" s="418"/>
      <c r="R52" s="2"/>
      <c r="S52" s="2"/>
    </row>
    <row r="53" spans="1:19" ht="12.75" customHeight="1">
      <c r="A53" s="477" t="s">
        <v>227</v>
      </c>
      <c r="B53" s="419">
        <f>'10.Balansstanden'!D65</f>
        <v>0</v>
      </c>
      <c r="C53" s="419">
        <f>'10.Balansstanden'!F65</f>
        <v>0</v>
      </c>
      <c r="D53" s="420">
        <f t="shared" si="4"/>
        <v>0</v>
      </c>
      <c r="E53" s="419">
        <f>'7.Mut Fin activa en passiva'!D26</f>
        <v>0</v>
      </c>
      <c r="F53" s="419">
        <f>'7.Mut Fin activa en passiva'!H26</f>
        <v>0</v>
      </c>
      <c r="G53" s="420">
        <f t="shared" si="5"/>
        <v>0</v>
      </c>
      <c r="H53" s="422">
        <f t="shared" si="6"/>
        <v>0</v>
      </c>
      <c r="I53" s="420">
        <f t="shared" si="7"/>
        <v>0</v>
      </c>
      <c r="J53" s="417"/>
      <c r="K53" s="417"/>
      <c r="L53" s="417"/>
      <c r="M53" s="417"/>
      <c r="N53" s="417"/>
      <c r="O53" s="417"/>
      <c r="P53" s="417"/>
      <c r="Q53" s="418"/>
      <c r="R53" s="2"/>
      <c r="S53" s="2"/>
    </row>
    <row r="54" spans="1:19" ht="12.75" customHeight="1">
      <c r="A54" s="477" t="s">
        <v>228</v>
      </c>
      <c r="B54" s="419">
        <f>'10.Balansstanden'!D66</f>
        <v>0</v>
      </c>
      <c r="C54" s="419">
        <f>'10.Balansstanden'!F66</f>
        <v>0</v>
      </c>
      <c r="D54" s="420">
        <f t="shared" si="4"/>
        <v>0</v>
      </c>
      <c r="E54" s="419">
        <f>'7.Mut Fin activa en passiva'!D27</f>
        <v>0</v>
      </c>
      <c r="F54" s="419">
        <f>'7.Mut Fin activa en passiva'!H27</f>
        <v>0</v>
      </c>
      <c r="G54" s="420">
        <f t="shared" si="5"/>
        <v>0</v>
      </c>
      <c r="H54" s="422">
        <f t="shared" si="6"/>
        <v>0</v>
      </c>
      <c r="I54" s="420">
        <f t="shared" si="7"/>
        <v>0</v>
      </c>
      <c r="J54" s="417"/>
      <c r="K54" s="417"/>
      <c r="L54" s="417"/>
      <c r="M54" s="417"/>
      <c r="N54" s="417"/>
      <c r="O54" s="417"/>
      <c r="P54" s="417"/>
      <c r="Q54" s="418"/>
      <c r="R54" s="2"/>
      <c r="S54" s="2"/>
    </row>
    <row r="55" spans="1:19" ht="12.75" customHeight="1">
      <c r="A55" s="477" t="s">
        <v>238</v>
      </c>
      <c r="B55" s="419">
        <f>'10.Balansstanden'!D67</f>
        <v>0</v>
      </c>
      <c r="C55" s="419">
        <f>'10.Balansstanden'!F67</f>
        <v>0</v>
      </c>
      <c r="D55" s="420">
        <f t="shared" si="4"/>
        <v>0</v>
      </c>
      <c r="E55" s="419">
        <f>'7.Mut Fin activa en passiva'!D28</f>
        <v>0</v>
      </c>
      <c r="F55" s="419">
        <f>'7.Mut Fin activa en passiva'!H28</f>
        <v>0</v>
      </c>
      <c r="G55" s="420">
        <f t="shared" si="5"/>
        <v>0</v>
      </c>
      <c r="H55" s="422">
        <f t="shared" si="6"/>
        <v>0</v>
      </c>
      <c r="I55" s="420">
        <f t="shared" si="7"/>
        <v>0</v>
      </c>
      <c r="J55" s="417"/>
      <c r="K55" s="417"/>
      <c r="L55" s="417"/>
      <c r="M55" s="417"/>
      <c r="N55" s="417"/>
      <c r="O55" s="417"/>
      <c r="P55" s="417"/>
      <c r="Q55" s="418"/>
      <c r="R55" s="2"/>
      <c r="S55" s="2"/>
    </row>
    <row r="56" spans="1:19" ht="12.75" customHeight="1">
      <c r="A56" s="479" t="s">
        <v>78</v>
      </c>
      <c r="B56" s="419"/>
      <c r="C56" s="419"/>
      <c r="D56" s="420"/>
      <c r="E56" s="419"/>
      <c r="F56" s="419"/>
      <c r="G56" s="420"/>
      <c r="H56" s="422"/>
      <c r="I56" s="420"/>
      <c r="J56" s="417"/>
      <c r="K56" s="417"/>
      <c r="L56" s="417"/>
      <c r="M56" s="417"/>
      <c r="N56" s="417"/>
      <c r="O56" s="417"/>
      <c r="P56" s="417"/>
      <c r="Q56" s="418"/>
      <c r="R56" s="2"/>
      <c r="S56" s="2"/>
    </row>
    <row r="57" spans="1:19" ht="12.75" customHeight="1">
      <c r="A57" s="477" t="s">
        <v>434</v>
      </c>
      <c r="B57" s="419"/>
      <c r="C57" s="419"/>
      <c r="D57" s="420"/>
      <c r="E57" s="419"/>
      <c r="F57" s="419"/>
      <c r="G57" s="420"/>
      <c r="H57" s="422"/>
      <c r="I57" s="420"/>
      <c r="J57" s="417"/>
      <c r="K57" s="417"/>
      <c r="L57" s="417"/>
      <c r="M57" s="417"/>
      <c r="N57" s="417"/>
      <c r="O57" s="417"/>
      <c r="P57" s="417"/>
      <c r="Q57" s="418"/>
      <c r="R57" s="2"/>
      <c r="S57" s="2"/>
    </row>
    <row r="58" spans="1:19" ht="12.75" customHeight="1">
      <c r="A58" s="487" t="s">
        <v>400</v>
      </c>
      <c r="B58" s="419">
        <f>'10.Balansstanden'!D70</f>
        <v>0</v>
      </c>
      <c r="C58" s="419">
        <f>'10.Balansstanden'!F70</f>
        <v>0</v>
      </c>
      <c r="D58" s="420">
        <f t="shared" ref="D58:D63" si="8">+C58-B58</f>
        <v>0</v>
      </c>
      <c r="E58" s="419">
        <f>'7.Mut Fin activa en passiva'!D31</f>
        <v>0</v>
      </c>
      <c r="F58" s="419">
        <f>'7.Mut Fin activa en passiva'!H31</f>
        <v>0</v>
      </c>
      <c r="G58" s="420">
        <f t="shared" ref="G58:G63" si="9">+E58-F58</f>
        <v>0</v>
      </c>
      <c r="H58" s="422">
        <f t="shared" ref="H58:H63" si="10">ABS(+D58-G58)</f>
        <v>0</v>
      </c>
      <c r="I58" s="420">
        <f t="shared" ref="I58:I63" si="11">ABS(B58)+ABS(C58)</f>
        <v>0</v>
      </c>
      <c r="J58" s="417"/>
      <c r="K58" s="417"/>
      <c r="L58" s="417"/>
      <c r="M58" s="417"/>
      <c r="N58" s="417"/>
      <c r="O58" s="417"/>
      <c r="P58" s="417"/>
      <c r="Q58" s="418"/>
      <c r="R58" s="2"/>
      <c r="S58" s="2"/>
    </row>
    <row r="59" spans="1:19" ht="12.75" customHeight="1">
      <c r="A59" s="487" t="s">
        <v>401</v>
      </c>
      <c r="B59" s="419">
        <f>'10.Balansstanden'!D71</f>
        <v>0</v>
      </c>
      <c r="C59" s="419">
        <f>'10.Balansstanden'!F71</f>
        <v>0</v>
      </c>
      <c r="D59" s="420">
        <f t="shared" si="8"/>
        <v>0</v>
      </c>
      <c r="E59" s="419">
        <f>'7.Mut Fin activa en passiva'!D32</f>
        <v>0</v>
      </c>
      <c r="F59" s="419">
        <f>'7.Mut Fin activa en passiva'!H32</f>
        <v>0</v>
      </c>
      <c r="G59" s="420">
        <f t="shared" si="9"/>
        <v>0</v>
      </c>
      <c r="H59" s="422">
        <f t="shared" si="10"/>
        <v>0</v>
      </c>
      <c r="I59" s="420">
        <f t="shared" si="11"/>
        <v>0</v>
      </c>
      <c r="J59" s="417"/>
      <c r="K59" s="417"/>
      <c r="L59" s="417"/>
      <c r="M59" s="417"/>
      <c r="N59" s="417"/>
      <c r="O59" s="417"/>
      <c r="P59" s="417"/>
      <c r="Q59" s="418"/>
      <c r="R59" s="2"/>
      <c r="S59" s="2"/>
    </row>
    <row r="60" spans="1:19" ht="12.75" customHeight="1">
      <c r="A60" s="487" t="s">
        <v>402</v>
      </c>
      <c r="B60" s="419">
        <f>'10.Balansstanden'!D72</f>
        <v>0</v>
      </c>
      <c r="C60" s="419">
        <f>'10.Balansstanden'!F72</f>
        <v>0</v>
      </c>
      <c r="D60" s="420">
        <f t="shared" si="8"/>
        <v>0</v>
      </c>
      <c r="E60" s="419">
        <f>'7.Mut Fin activa en passiva'!D33</f>
        <v>0</v>
      </c>
      <c r="F60" s="419">
        <f>'7.Mut Fin activa en passiva'!H33</f>
        <v>0</v>
      </c>
      <c r="G60" s="420">
        <f t="shared" si="9"/>
        <v>0</v>
      </c>
      <c r="H60" s="422">
        <f t="shared" si="10"/>
        <v>0</v>
      </c>
      <c r="I60" s="420">
        <f t="shared" si="11"/>
        <v>0</v>
      </c>
      <c r="J60" s="417"/>
      <c r="K60" s="417"/>
      <c r="L60" s="417"/>
      <c r="M60" s="417"/>
      <c r="N60" s="417"/>
      <c r="O60" s="417"/>
      <c r="P60" s="417"/>
      <c r="Q60" s="418"/>
      <c r="R60" s="2"/>
      <c r="S60" s="2"/>
    </row>
    <row r="61" spans="1:19" ht="12.75" customHeight="1">
      <c r="A61" s="487" t="s">
        <v>403</v>
      </c>
      <c r="B61" s="419">
        <f>'10.Balansstanden'!D73</f>
        <v>0</v>
      </c>
      <c r="C61" s="419">
        <f>'10.Balansstanden'!F73</f>
        <v>0</v>
      </c>
      <c r="D61" s="420">
        <f t="shared" si="8"/>
        <v>0</v>
      </c>
      <c r="E61" s="419">
        <f>'7.Mut Fin activa en passiva'!D34</f>
        <v>0</v>
      </c>
      <c r="F61" s="419">
        <f>'7.Mut Fin activa en passiva'!H34</f>
        <v>0</v>
      </c>
      <c r="G61" s="420">
        <f t="shared" si="9"/>
        <v>0</v>
      </c>
      <c r="H61" s="422">
        <f t="shared" si="10"/>
        <v>0</v>
      </c>
      <c r="I61" s="420">
        <f t="shared" si="11"/>
        <v>0</v>
      </c>
      <c r="J61" s="417"/>
      <c r="K61" s="417"/>
      <c r="L61" s="417"/>
      <c r="M61" s="417"/>
      <c r="N61" s="417"/>
      <c r="O61" s="417"/>
      <c r="P61" s="417"/>
      <c r="Q61" s="418"/>
      <c r="R61" s="2"/>
      <c r="S61" s="2"/>
    </row>
    <row r="62" spans="1:19" ht="12.75" customHeight="1">
      <c r="A62" s="477" t="s">
        <v>424</v>
      </c>
      <c r="B62" s="419">
        <f>'10.Balansstanden'!D74</f>
        <v>0</v>
      </c>
      <c r="C62" s="419">
        <f>'10.Balansstanden'!F74</f>
        <v>0</v>
      </c>
      <c r="D62" s="420">
        <f t="shared" si="8"/>
        <v>0</v>
      </c>
      <c r="E62" s="419">
        <f>'7.Mut Fin activa en passiva'!D35</f>
        <v>0</v>
      </c>
      <c r="F62" s="419">
        <f>'7.Mut Fin activa en passiva'!H35</f>
        <v>0</v>
      </c>
      <c r="G62" s="420">
        <f t="shared" si="9"/>
        <v>0</v>
      </c>
      <c r="H62" s="422">
        <f t="shared" si="10"/>
        <v>0</v>
      </c>
      <c r="I62" s="420">
        <f t="shared" si="11"/>
        <v>0</v>
      </c>
      <c r="J62" s="417"/>
      <c r="K62" s="417"/>
      <c r="L62" s="417"/>
      <c r="M62" s="417"/>
      <c r="N62" s="417"/>
      <c r="O62" s="417"/>
      <c r="P62" s="417"/>
      <c r="Q62" s="418"/>
      <c r="R62" s="2"/>
      <c r="S62" s="2"/>
    </row>
    <row r="63" spans="1:19" ht="12.75" customHeight="1">
      <c r="A63" s="477" t="s">
        <v>229</v>
      </c>
      <c r="B63" s="419">
        <f>'10.Balansstanden'!D75</f>
        <v>0</v>
      </c>
      <c r="C63" s="419">
        <f>'10.Balansstanden'!F75</f>
        <v>0</v>
      </c>
      <c r="D63" s="420">
        <f t="shared" si="8"/>
        <v>0</v>
      </c>
      <c r="E63" s="419">
        <f>'7.Mut Fin activa en passiva'!D36</f>
        <v>0</v>
      </c>
      <c r="F63" s="419">
        <f>'7.Mut Fin activa en passiva'!H36</f>
        <v>0</v>
      </c>
      <c r="G63" s="420">
        <f t="shared" si="9"/>
        <v>0</v>
      </c>
      <c r="H63" s="422">
        <f t="shared" si="10"/>
        <v>0</v>
      </c>
      <c r="I63" s="420">
        <f t="shared" si="11"/>
        <v>0</v>
      </c>
      <c r="J63" s="417"/>
      <c r="K63" s="417"/>
      <c r="L63" s="417"/>
      <c r="M63" s="417"/>
      <c r="N63" s="417"/>
      <c r="O63" s="417"/>
      <c r="P63" s="417"/>
      <c r="Q63" s="418"/>
      <c r="R63" s="2"/>
      <c r="S63" s="2"/>
    </row>
    <row r="64" spans="1:19" ht="12.75" customHeight="1">
      <c r="A64" s="479" t="s">
        <v>79</v>
      </c>
      <c r="B64" s="419"/>
      <c r="C64" s="419"/>
      <c r="D64" s="420"/>
      <c r="E64" s="419"/>
      <c r="F64" s="419"/>
      <c r="G64" s="420"/>
      <c r="H64" s="422"/>
      <c r="I64" s="420"/>
      <c r="J64" s="417"/>
      <c r="K64" s="417"/>
      <c r="L64" s="417"/>
      <c r="M64" s="417"/>
      <c r="N64" s="417"/>
      <c r="O64" s="417"/>
      <c r="P64" s="417"/>
      <c r="Q64" s="418"/>
      <c r="R64" s="2"/>
      <c r="S64" s="2"/>
    </row>
    <row r="65" spans="1:19" ht="12.75" customHeight="1">
      <c r="A65" s="477" t="s">
        <v>390</v>
      </c>
      <c r="B65" s="419">
        <f>'10.Balansstanden'!D77</f>
        <v>0</v>
      </c>
      <c r="C65" s="419">
        <f>'10.Balansstanden'!F77</f>
        <v>0</v>
      </c>
      <c r="D65" s="420">
        <f>+C65-B65</f>
        <v>0</v>
      </c>
      <c r="E65" s="419">
        <f>'7.Mut Fin activa en passiva'!D38</f>
        <v>0</v>
      </c>
      <c r="F65" s="419">
        <f>'7.Mut Fin activa en passiva'!H38</f>
        <v>0</v>
      </c>
      <c r="G65" s="420">
        <f>+E65-F65</f>
        <v>0</v>
      </c>
      <c r="H65" s="422">
        <f>ABS(+D65-G65)</f>
        <v>0</v>
      </c>
      <c r="I65" s="420">
        <f>ABS(B65)+ABS(C65)</f>
        <v>0</v>
      </c>
      <c r="J65" s="417"/>
      <c r="K65" s="417"/>
      <c r="L65" s="417"/>
      <c r="M65" s="417"/>
      <c r="N65" s="417"/>
      <c r="O65" s="417"/>
      <c r="P65" s="417"/>
      <c r="Q65" s="418"/>
      <c r="R65" s="2"/>
      <c r="S65" s="2"/>
    </row>
    <row r="66" spans="1:19" ht="12.75" customHeight="1">
      <c r="A66" s="477" t="s">
        <v>391</v>
      </c>
      <c r="B66" s="419">
        <f>'10.Balansstanden'!D78</f>
        <v>0</v>
      </c>
      <c r="C66" s="419">
        <f>'10.Balansstanden'!F78</f>
        <v>0</v>
      </c>
      <c r="D66" s="420">
        <f>+C66-B66</f>
        <v>0</v>
      </c>
      <c r="E66" s="419">
        <f>'7.Mut Fin activa en passiva'!D39</f>
        <v>0</v>
      </c>
      <c r="F66" s="419">
        <f>'7.Mut Fin activa en passiva'!H39</f>
        <v>0</v>
      </c>
      <c r="G66" s="420">
        <f>+E66-F66</f>
        <v>0</v>
      </c>
      <c r="H66" s="422">
        <f>ABS(+D66-G66)</f>
        <v>0</v>
      </c>
      <c r="I66" s="420">
        <f>ABS(B66)+ABS(C66)</f>
        <v>0</v>
      </c>
      <c r="J66" s="417"/>
      <c r="K66" s="417"/>
      <c r="L66" s="417"/>
      <c r="M66" s="417"/>
      <c r="N66" s="417"/>
      <c r="O66" s="417"/>
      <c r="P66" s="417"/>
      <c r="Q66" s="418"/>
      <c r="R66" s="2"/>
      <c r="S66" s="2"/>
    </row>
    <row r="67" spans="1:19" ht="12.75" customHeight="1">
      <c r="A67" s="477" t="s">
        <v>392</v>
      </c>
      <c r="B67" s="419">
        <f>'10.Balansstanden'!D79</f>
        <v>0</v>
      </c>
      <c r="C67" s="419">
        <f>'10.Balansstanden'!F79</f>
        <v>0</v>
      </c>
      <c r="D67" s="420">
        <f>+C67-B67</f>
        <v>0</v>
      </c>
      <c r="E67" s="419">
        <f>'7.Mut Fin activa en passiva'!D40</f>
        <v>0</v>
      </c>
      <c r="F67" s="419">
        <f>'7.Mut Fin activa en passiva'!H40</f>
        <v>0</v>
      </c>
      <c r="G67" s="420">
        <f>+E67-F67</f>
        <v>0</v>
      </c>
      <c r="H67" s="422">
        <f>ABS(+D67-G67)</f>
        <v>0</v>
      </c>
      <c r="I67" s="420">
        <f>ABS(B67)+ABS(C67)</f>
        <v>0</v>
      </c>
      <c r="J67" s="417"/>
      <c r="K67" s="417"/>
      <c r="L67" s="417"/>
      <c r="M67" s="417"/>
      <c r="N67" s="417"/>
      <c r="O67" s="417"/>
      <c r="P67" s="417"/>
      <c r="Q67" s="418"/>
      <c r="R67" s="2"/>
      <c r="S67" s="2"/>
    </row>
    <row r="68" spans="1:19" ht="12.75" customHeight="1">
      <c r="A68" s="477" t="s">
        <v>393</v>
      </c>
      <c r="B68" s="419">
        <f>'10.Balansstanden'!D80</f>
        <v>0</v>
      </c>
      <c r="C68" s="419">
        <f>'10.Balansstanden'!F80</f>
        <v>0</v>
      </c>
      <c r="D68" s="420">
        <f>+C68-B68</f>
        <v>0</v>
      </c>
      <c r="E68" s="419">
        <f>'7.Mut Fin activa en passiva'!D41</f>
        <v>0</v>
      </c>
      <c r="F68" s="419">
        <f>'7.Mut Fin activa en passiva'!H41</f>
        <v>0</v>
      </c>
      <c r="G68" s="420">
        <f>+E68-F68</f>
        <v>0</v>
      </c>
      <c r="H68" s="422">
        <f>ABS(+D68-G68)</f>
        <v>0</v>
      </c>
      <c r="I68" s="420">
        <f>ABS(B68)+ABS(C68)</f>
        <v>0</v>
      </c>
      <c r="J68" s="417"/>
      <c r="K68" s="417"/>
      <c r="L68" s="417"/>
      <c r="M68" s="417"/>
      <c r="N68" s="417"/>
      <c r="O68" s="417"/>
      <c r="P68" s="417"/>
      <c r="Q68" s="418"/>
      <c r="R68" s="2"/>
      <c r="S68" s="2"/>
    </row>
    <row r="69" spans="1:19" ht="12.75" customHeight="1">
      <c r="A69" s="477" t="s">
        <v>394</v>
      </c>
      <c r="B69" s="419">
        <f>'10.Balansstanden'!D81</f>
        <v>0</v>
      </c>
      <c r="C69" s="419">
        <f>'10.Balansstanden'!F81</f>
        <v>0</v>
      </c>
      <c r="D69" s="420">
        <f>+C69-B69</f>
        <v>0</v>
      </c>
      <c r="E69" s="419">
        <f>'7.Mut Fin activa en passiva'!D42</f>
        <v>0</v>
      </c>
      <c r="F69" s="419">
        <f>'7.Mut Fin activa en passiva'!H42</f>
        <v>0</v>
      </c>
      <c r="G69" s="420">
        <f>+E69-F69</f>
        <v>0</v>
      </c>
      <c r="H69" s="422">
        <f>ABS(+D69-G69)</f>
        <v>0</v>
      </c>
      <c r="I69" s="420">
        <f>ABS(B69)+ABS(C69)</f>
        <v>0</v>
      </c>
      <c r="J69" s="417"/>
      <c r="K69" s="417"/>
      <c r="L69" s="417"/>
      <c r="M69" s="417"/>
      <c r="N69" s="417"/>
      <c r="O69" s="417"/>
      <c r="P69" s="417"/>
      <c r="Q69" s="418"/>
      <c r="R69" s="2"/>
      <c r="S69" s="2"/>
    </row>
    <row r="70" spans="1:19" ht="12.75" customHeight="1">
      <c r="A70" s="477"/>
      <c r="B70" s="419"/>
      <c r="C70" s="397"/>
      <c r="D70" s="420"/>
      <c r="E70" s="419"/>
      <c r="F70" s="419"/>
      <c r="G70" s="420"/>
      <c r="H70" s="422"/>
      <c r="I70" s="420"/>
      <c r="J70" s="417"/>
      <c r="K70" s="417"/>
      <c r="L70" s="417"/>
      <c r="M70" s="417"/>
      <c r="N70" s="417"/>
      <c r="O70" s="417"/>
      <c r="P70" s="417"/>
      <c r="Q70" s="418"/>
      <c r="R70" s="2"/>
      <c r="S70" s="2"/>
    </row>
    <row r="71" spans="1:19" ht="12.75" customHeight="1">
      <c r="A71" s="480" t="s">
        <v>80</v>
      </c>
      <c r="B71" s="419"/>
      <c r="C71" s="397"/>
      <c r="D71" s="420"/>
      <c r="E71" s="419"/>
      <c r="F71" s="419"/>
      <c r="G71" s="420"/>
      <c r="H71" s="422"/>
      <c r="I71" s="420"/>
      <c r="J71" s="417"/>
      <c r="K71" s="417"/>
      <c r="L71" s="417"/>
      <c r="M71" s="417"/>
      <c r="N71" s="417"/>
      <c r="O71" s="417"/>
      <c r="P71" s="417"/>
      <c r="Q71" s="418"/>
      <c r="R71" s="2"/>
      <c r="S71" s="2"/>
    </row>
    <row r="72" spans="1:19" ht="12.75" customHeight="1">
      <c r="A72" s="481" t="s">
        <v>162</v>
      </c>
      <c r="B72" s="419"/>
      <c r="C72" s="397"/>
      <c r="D72" s="420"/>
      <c r="E72" s="419"/>
      <c r="F72" s="419"/>
      <c r="G72" s="420"/>
      <c r="H72" s="422"/>
      <c r="I72" s="420"/>
      <c r="J72" s="417"/>
      <c r="K72" s="417"/>
      <c r="L72" s="417"/>
      <c r="M72" s="417"/>
      <c r="N72" s="417"/>
      <c r="O72" s="417"/>
      <c r="P72" s="417"/>
      <c r="Q72" s="418"/>
      <c r="R72" s="2"/>
      <c r="S72" s="2"/>
    </row>
    <row r="73" spans="1:19" ht="12.75" customHeight="1">
      <c r="A73" s="482" t="s">
        <v>83</v>
      </c>
      <c r="B73" s="419"/>
      <c r="C73" s="397"/>
      <c r="D73" s="420"/>
      <c r="E73" s="419"/>
      <c r="F73" s="419"/>
      <c r="G73" s="420"/>
      <c r="H73" s="422"/>
      <c r="I73" s="420"/>
      <c r="J73" s="417"/>
      <c r="K73" s="417"/>
      <c r="L73" s="417"/>
      <c r="M73" s="417"/>
      <c r="N73" s="417"/>
      <c r="O73" s="417"/>
      <c r="P73" s="417"/>
      <c r="Q73" s="418"/>
      <c r="R73" s="2"/>
      <c r="S73" s="2"/>
    </row>
    <row r="74" spans="1:19" ht="12.75" customHeight="1">
      <c r="A74" s="483" t="s">
        <v>405</v>
      </c>
      <c r="B74" s="419">
        <f>'10.Balansstanden'!D98</f>
        <v>0</v>
      </c>
      <c r="C74" s="419">
        <f>'10.Balansstanden'!F98</f>
        <v>0</v>
      </c>
      <c r="D74" s="420">
        <f>+C74-B74</f>
        <v>0</v>
      </c>
      <c r="E74" s="419">
        <f>'7.Mut Fin activa en passiva'!D49</f>
        <v>0</v>
      </c>
      <c r="F74" s="419">
        <f>'7.Mut Fin activa en passiva'!H49+'7.Mut Fin activa en passiva'!J49</f>
        <v>0</v>
      </c>
      <c r="G74" s="420">
        <f>+E74-F74</f>
        <v>0</v>
      </c>
      <c r="H74" s="422">
        <f>ABS(+D74-G74)</f>
        <v>0</v>
      </c>
      <c r="I74" s="420">
        <f>ABS(B74)+ABS(C74)</f>
        <v>0</v>
      </c>
      <c r="J74" s="417"/>
      <c r="K74" s="417"/>
      <c r="L74" s="417"/>
      <c r="M74" s="417"/>
      <c r="N74" s="417"/>
      <c r="O74" s="417"/>
      <c r="P74" s="417"/>
      <c r="Q74" s="418"/>
      <c r="R74" s="2"/>
      <c r="S74" s="2"/>
    </row>
    <row r="75" spans="1:19" ht="12.75" customHeight="1">
      <c r="A75" s="483" t="s">
        <v>84</v>
      </c>
      <c r="B75" s="419">
        <f>'10.Balansstanden'!D99</f>
        <v>0</v>
      </c>
      <c r="C75" s="419">
        <f>'10.Balansstanden'!F99</f>
        <v>0</v>
      </c>
      <c r="D75" s="420">
        <f>+C75-B75</f>
        <v>0</v>
      </c>
      <c r="E75" s="419">
        <f>'7.Mut Fin activa en passiva'!D50</f>
        <v>0</v>
      </c>
      <c r="F75" s="419">
        <f>'7.Mut Fin activa en passiva'!H50+'7.Mut Fin activa en passiva'!J50</f>
        <v>0</v>
      </c>
      <c r="G75" s="420">
        <f>+E75-F75</f>
        <v>0</v>
      </c>
      <c r="H75" s="422">
        <f>ABS(+D75-G75)</f>
        <v>0</v>
      </c>
      <c r="I75" s="420">
        <f>ABS(B75)+ABS(C75)</f>
        <v>0</v>
      </c>
      <c r="J75" s="417"/>
      <c r="K75" s="417"/>
      <c r="L75" s="417"/>
      <c r="M75" s="417"/>
      <c r="N75" s="417"/>
      <c r="O75" s="417"/>
      <c r="P75" s="417"/>
      <c r="Q75" s="418"/>
      <c r="R75" s="2"/>
      <c r="S75" s="2"/>
    </row>
    <row r="76" spans="1:19" ht="12.75" customHeight="1">
      <c r="A76" s="483" t="s">
        <v>207</v>
      </c>
      <c r="B76" s="419"/>
      <c r="C76" s="419"/>
      <c r="D76" s="420"/>
      <c r="E76" s="419"/>
      <c r="F76" s="419"/>
      <c r="G76" s="420"/>
      <c r="H76" s="422"/>
      <c r="I76" s="420"/>
      <c r="J76" s="417"/>
      <c r="K76" s="417"/>
      <c r="L76" s="417"/>
      <c r="M76" s="417"/>
      <c r="N76" s="417"/>
      <c r="O76" s="417"/>
      <c r="P76" s="417"/>
      <c r="Q76" s="418"/>
      <c r="R76" s="2"/>
      <c r="S76" s="2"/>
    </row>
    <row r="77" spans="1:19" ht="12.75" customHeight="1">
      <c r="A77" s="483" t="s">
        <v>395</v>
      </c>
      <c r="B77" s="419">
        <f>'10.Balansstanden'!D101</f>
        <v>0</v>
      </c>
      <c r="C77" s="419">
        <f>'10.Balansstanden'!F101</f>
        <v>0</v>
      </c>
      <c r="D77" s="420">
        <f t="shared" ref="D77:D86" si="12">+C77-B77</f>
        <v>0</v>
      </c>
      <c r="E77" s="419">
        <f>'7.Mut Fin activa en passiva'!D52</f>
        <v>0</v>
      </c>
      <c r="F77" s="419">
        <f>'7.Mut Fin activa en passiva'!H52+'7.Mut Fin activa en passiva'!J52</f>
        <v>0</v>
      </c>
      <c r="G77" s="420">
        <f>+E77-F77</f>
        <v>0</v>
      </c>
      <c r="H77" s="422">
        <f t="shared" ref="H77:H86" si="13">ABS(+D77-G77)</f>
        <v>0</v>
      </c>
      <c r="I77" s="420">
        <f t="shared" ref="I77:I97" si="14">ABS(B77)+ABS(C77)</f>
        <v>0</v>
      </c>
      <c r="J77" s="417"/>
      <c r="K77" s="417"/>
      <c r="L77" s="417"/>
      <c r="M77" s="417"/>
      <c r="N77" s="417"/>
      <c r="O77" s="417"/>
      <c r="P77" s="417"/>
      <c r="Q77" s="418"/>
      <c r="R77" s="2"/>
      <c r="S77" s="2"/>
    </row>
    <row r="78" spans="1:19" ht="12.75" customHeight="1">
      <c r="A78" s="483" t="s">
        <v>208</v>
      </c>
      <c r="B78" s="419">
        <f>'10.Balansstanden'!D102</f>
        <v>0</v>
      </c>
      <c r="C78" s="419">
        <f>'10.Balansstanden'!F102</f>
        <v>0</v>
      </c>
      <c r="D78" s="420">
        <f t="shared" si="12"/>
        <v>0</v>
      </c>
      <c r="E78" s="419">
        <f>'7.Mut Fin activa en passiva'!D53</f>
        <v>0</v>
      </c>
      <c r="F78" s="419">
        <f>'7.Mut Fin activa en passiva'!H53+'7.Mut Fin activa en passiva'!J53</f>
        <v>0</v>
      </c>
      <c r="G78" s="420">
        <f t="shared" ref="G78:G86" si="15">+E78-F78</f>
        <v>0</v>
      </c>
      <c r="H78" s="422">
        <f t="shared" si="13"/>
        <v>0</v>
      </c>
      <c r="I78" s="420">
        <f t="shared" si="14"/>
        <v>0</v>
      </c>
      <c r="J78" s="417"/>
      <c r="K78" s="417"/>
      <c r="L78" s="417"/>
      <c r="M78" s="417"/>
      <c r="N78" s="417"/>
      <c r="O78" s="417"/>
      <c r="P78" s="417"/>
      <c r="Q78" s="418"/>
      <c r="R78" s="2"/>
      <c r="S78" s="2"/>
    </row>
    <row r="79" spans="1:19" ht="12.75" customHeight="1">
      <c r="A79" s="483" t="s">
        <v>209</v>
      </c>
      <c r="B79" s="419">
        <f>'10.Balansstanden'!D103</f>
        <v>0</v>
      </c>
      <c r="C79" s="419">
        <f>'10.Balansstanden'!F103</f>
        <v>0</v>
      </c>
      <c r="D79" s="420">
        <f t="shared" si="12"/>
        <v>0</v>
      </c>
      <c r="E79" s="419">
        <f>'7.Mut Fin activa en passiva'!D54</f>
        <v>0</v>
      </c>
      <c r="F79" s="419">
        <f>'7.Mut Fin activa en passiva'!H54+'7.Mut Fin activa en passiva'!J54</f>
        <v>0</v>
      </c>
      <c r="G79" s="420">
        <f t="shared" si="15"/>
        <v>0</v>
      </c>
      <c r="H79" s="422">
        <f t="shared" si="13"/>
        <v>0</v>
      </c>
      <c r="I79" s="420">
        <f t="shared" si="14"/>
        <v>0</v>
      </c>
      <c r="J79" s="417"/>
      <c r="K79" s="417"/>
      <c r="L79" s="417"/>
      <c r="M79" s="417"/>
      <c r="N79" s="417"/>
      <c r="O79" s="417"/>
      <c r="P79" s="417"/>
      <c r="Q79" s="418"/>
      <c r="R79" s="2"/>
      <c r="S79" s="2"/>
    </row>
    <row r="80" spans="1:19" ht="12.75" customHeight="1">
      <c r="A80" s="483" t="s">
        <v>210</v>
      </c>
      <c r="B80" s="419">
        <f>'10.Balansstanden'!D104</f>
        <v>0</v>
      </c>
      <c r="C80" s="419">
        <f>'10.Balansstanden'!F104</f>
        <v>0</v>
      </c>
      <c r="D80" s="420">
        <f t="shared" si="12"/>
        <v>0</v>
      </c>
      <c r="E80" s="419">
        <f>'7.Mut Fin activa en passiva'!D55</f>
        <v>0</v>
      </c>
      <c r="F80" s="419">
        <f>'7.Mut Fin activa en passiva'!H55+'7.Mut Fin activa en passiva'!J55</f>
        <v>0</v>
      </c>
      <c r="G80" s="420">
        <f t="shared" si="15"/>
        <v>0</v>
      </c>
      <c r="H80" s="422">
        <f t="shared" si="13"/>
        <v>0</v>
      </c>
      <c r="I80" s="420">
        <f t="shared" si="14"/>
        <v>0</v>
      </c>
      <c r="J80" s="417"/>
      <c r="K80" s="417"/>
      <c r="L80" s="417"/>
      <c r="M80" s="417"/>
      <c r="N80" s="417"/>
      <c r="O80" s="417"/>
      <c r="P80" s="417"/>
      <c r="Q80" s="418"/>
      <c r="R80" s="2"/>
      <c r="S80" s="2"/>
    </row>
    <row r="81" spans="1:19" ht="12.75" customHeight="1">
      <c r="A81" s="483" t="s">
        <v>211</v>
      </c>
      <c r="B81" s="419">
        <f>'10.Balansstanden'!D105</f>
        <v>0</v>
      </c>
      <c r="C81" s="419">
        <f>'10.Balansstanden'!F105</f>
        <v>0</v>
      </c>
      <c r="D81" s="423">
        <f t="shared" si="12"/>
        <v>0</v>
      </c>
      <c r="E81" s="419">
        <f>'7.Mut Fin activa en passiva'!D56</f>
        <v>0</v>
      </c>
      <c r="F81" s="419">
        <f>'7.Mut Fin activa en passiva'!H56+'7.Mut Fin activa en passiva'!J56</f>
        <v>0</v>
      </c>
      <c r="G81" s="420">
        <f t="shared" si="15"/>
        <v>0</v>
      </c>
      <c r="H81" s="422">
        <f t="shared" si="13"/>
        <v>0</v>
      </c>
      <c r="I81" s="420">
        <f t="shared" si="14"/>
        <v>0</v>
      </c>
      <c r="J81" s="417"/>
      <c r="K81" s="417"/>
      <c r="L81" s="417"/>
      <c r="M81" s="417"/>
      <c r="N81" s="417"/>
      <c r="O81" s="417"/>
      <c r="P81" s="417"/>
      <c r="Q81" s="418"/>
      <c r="R81" s="2"/>
      <c r="S81" s="2"/>
    </row>
    <row r="82" spans="1:19" ht="12.75" customHeight="1">
      <c r="A82" s="483" t="s">
        <v>408</v>
      </c>
      <c r="B82" s="419">
        <f>'10.Balansstanden'!D106</f>
        <v>0</v>
      </c>
      <c r="C82" s="419">
        <f>'10.Balansstanden'!F106</f>
        <v>0</v>
      </c>
      <c r="D82" s="423">
        <f t="shared" si="12"/>
        <v>0</v>
      </c>
      <c r="E82" s="419">
        <f>'7.Mut Fin activa en passiva'!D57</f>
        <v>0</v>
      </c>
      <c r="F82" s="419">
        <f>'7.Mut Fin activa en passiva'!H57+'7.Mut Fin activa en passiva'!J57</f>
        <v>0</v>
      </c>
      <c r="G82" s="420">
        <f t="shared" si="15"/>
        <v>0</v>
      </c>
      <c r="H82" s="422">
        <f t="shared" si="13"/>
        <v>0</v>
      </c>
      <c r="I82" s="420">
        <f t="shared" si="14"/>
        <v>0</v>
      </c>
      <c r="J82" s="417"/>
      <c r="K82" s="417"/>
      <c r="L82" s="417"/>
      <c r="M82" s="417"/>
      <c r="N82" s="417"/>
      <c r="O82" s="417"/>
      <c r="P82" s="417"/>
      <c r="Q82" s="418"/>
      <c r="R82" s="2"/>
      <c r="S82" s="2"/>
    </row>
    <row r="83" spans="1:19" ht="12.75" customHeight="1">
      <c r="A83" s="483" t="s">
        <v>85</v>
      </c>
      <c r="B83" s="419">
        <f>'10.Balansstanden'!D107</f>
        <v>0</v>
      </c>
      <c r="C83" s="419">
        <f>'10.Balansstanden'!F107</f>
        <v>0</v>
      </c>
      <c r="D83" s="423">
        <f t="shared" si="12"/>
        <v>0</v>
      </c>
      <c r="E83" s="419">
        <f>'7.Mut Fin activa en passiva'!D58</f>
        <v>0</v>
      </c>
      <c r="F83" s="419">
        <f>'7.Mut Fin activa en passiva'!H58+'7.Mut Fin activa en passiva'!J58</f>
        <v>0</v>
      </c>
      <c r="G83" s="420">
        <f t="shared" si="15"/>
        <v>0</v>
      </c>
      <c r="H83" s="422">
        <f t="shared" si="13"/>
        <v>0</v>
      </c>
      <c r="I83" s="420">
        <f t="shared" si="14"/>
        <v>0</v>
      </c>
      <c r="J83" s="417"/>
      <c r="K83" s="417"/>
      <c r="L83" s="417"/>
      <c r="M83" s="417"/>
      <c r="N83" s="417"/>
      <c r="O83" s="417"/>
      <c r="P83" s="417"/>
      <c r="Q83" s="418"/>
      <c r="R83" s="2"/>
      <c r="S83" s="2"/>
    </row>
    <row r="84" spans="1:19" ht="12.75" customHeight="1">
      <c r="A84" s="483" t="s">
        <v>86</v>
      </c>
      <c r="B84" s="419">
        <f>'10.Balansstanden'!D108</f>
        <v>0</v>
      </c>
      <c r="C84" s="419">
        <f>'10.Balansstanden'!F108</f>
        <v>0</v>
      </c>
      <c r="D84" s="423">
        <f t="shared" si="12"/>
        <v>0</v>
      </c>
      <c r="E84" s="419">
        <f>'7.Mut Fin activa en passiva'!D59</f>
        <v>0</v>
      </c>
      <c r="F84" s="419">
        <f>'7.Mut Fin activa en passiva'!H59+'7.Mut Fin activa en passiva'!J59</f>
        <v>0</v>
      </c>
      <c r="G84" s="420">
        <f t="shared" si="15"/>
        <v>0</v>
      </c>
      <c r="H84" s="422">
        <f t="shared" si="13"/>
        <v>0</v>
      </c>
      <c r="I84" s="420">
        <f t="shared" si="14"/>
        <v>0</v>
      </c>
      <c r="J84" s="417"/>
      <c r="K84" s="417"/>
      <c r="L84" s="417"/>
      <c r="M84" s="417"/>
      <c r="N84" s="417"/>
      <c r="O84" s="417"/>
      <c r="P84" s="417"/>
      <c r="Q84" s="418"/>
      <c r="R84" s="2"/>
      <c r="S84" s="2"/>
    </row>
    <row r="85" spans="1:19" ht="12.75" customHeight="1">
      <c r="A85" s="483" t="s">
        <v>212</v>
      </c>
      <c r="B85" s="419">
        <f>'10.Balansstanden'!D109</f>
        <v>0</v>
      </c>
      <c r="C85" s="419">
        <f>'10.Balansstanden'!F109</f>
        <v>0</v>
      </c>
      <c r="D85" s="423">
        <f t="shared" si="12"/>
        <v>0</v>
      </c>
      <c r="E85" s="419">
        <f>'7.Mut Fin activa en passiva'!D60</f>
        <v>0</v>
      </c>
      <c r="F85" s="419">
        <f>'7.Mut Fin activa en passiva'!H60+'7.Mut Fin activa en passiva'!J60</f>
        <v>0</v>
      </c>
      <c r="G85" s="420">
        <f t="shared" si="15"/>
        <v>0</v>
      </c>
      <c r="H85" s="422">
        <f t="shared" si="13"/>
        <v>0</v>
      </c>
      <c r="I85" s="420">
        <f t="shared" si="14"/>
        <v>0</v>
      </c>
      <c r="J85" s="417"/>
      <c r="K85" s="417"/>
      <c r="L85" s="417"/>
      <c r="M85" s="417"/>
      <c r="N85" s="417"/>
      <c r="O85" s="417"/>
      <c r="P85" s="417"/>
      <c r="Q85" s="418"/>
      <c r="R85" s="2"/>
      <c r="S85" s="2"/>
    </row>
    <row r="86" spans="1:19" ht="12.75" customHeight="1">
      <c r="A86" s="483" t="s">
        <v>213</v>
      </c>
      <c r="B86" s="419">
        <f>'10.Balansstanden'!D110</f>
        <v>0</v>
      </c>
      <c r="C86" s="419">
        <f>'10.Balansstanden'!F110</f>
        <v>0</v>
      </c>
      <c r="D86" s="423">
        <f t="shared" si="12"/>
        <v>0</v>
      </c>
      <c r="E86" s="419">
        <f>'7.Mut Fin activa en passiva'!D61</f>
        <v>0</v>
      </c>
      <c r="F86" s="419">
        <f>'7.Mut Fin activa en passiva'!H61+'7.Mut Fin activa en passiva'!J61</f>
        <v>0</v>
      </c>
      <c r="G86" s="420">
        <f t="shared" si="15"/>
        <v>0</v>
      </c>
      <c r="H86" s="422">
        <f t="shared" si="13"/>
        <v>0</v>
      </c>
      <c r="I86" s="420">
        <f t="shared" si="14"/>
        <v>0</v>
      </c>
      <c r="J86" s="417"/>
      <c r="K86" s="417"/>
      <c r="L86" s="417"/>
      <c r="M86" s="417"/>
      <c r="N86" s="417"/>
      <c r="O86" s="417"/>
      <c r="P86" s="417"/>
      <c r="Q86" s="418"/>
      <c r="R86" s="2"/>
      <c r="S86" s="2"/>
    </row>
    <row r="87" spans="1:19" ht="12.75" customHeight="1">
      <c r="A87" s="482" t="s">
        <v>248</v>
      </c>
      <c r="B87" s="419"/>
      <c r="C87" s="419"/>
      <c r="D87" s="423"/>
      <c r="E87" s="419"/>
      <c r="F87" s="419"/>
      <c r="G87" s="420"/>
      <c r="H87" s="422"/>
      <c r="I87" s="420"/>
      <c r="J87" s="417"/>
      <c r="K87" s="417"/>
      <c r="L87" s="417"/>
      <c r="M87" s="417"/>
      <c r="N87" s="417"/>
      <c r="O87" s="417"/>
      <c r="P87" s="417"/>
      <c r="Q87" s="418"/>
      <c r="R87" s="2"/>
      <c r="S87" s="2"/>
    </row>
    <row r="88" spans="1:19" ht="12.75" customHeight="1">
      <c r="A88" s="483" t="s">
        <v>396</v>
      </c>
      <c r="B88" s="419">
        <f>'10.Balansstanden'!D112</f>
        <v>0</v>
      </c>
      <c r="C88" s="419">
        <f>'10.Balansstanden'!F112</f>
        <v>0</v>
      </c>
      <c r="D88" s="423">
        <f t="shared" ref="D88:D93" si="16">+C88-B88</f>
        <v>0</v>
      </c>
      <c r="E88" s="419">
        <f>'7.Mut Fin activa en passiva'!D65</f>
        <v>0</v>
      </c>
      <c r="F88" s="419">
        <f>'7.Mut Fin activa en passiva'!H65</f>
        <v>0</v>
      </c>
      <c r="G88" s="420">
        <f t="shared" ref="G88:G93" si="17">+E88-F88</f>
        <v>0</v>
      </c>
      <c r="H88" s="422">
        <f t="shared" ref="H88:H93" si="18">ABS(+D88-G88)</f>
        <v>0</v>
      </c>
      <c r="I88" s="420">
        <f t="shared" ref="I88:I93" si="19">ABS(B88)+ABS(C88)</f>
        <v>0</v>
      </c>
      <c r="J88" s="417"/>
      <c r="K88" s="417"/>
      <c r="L88" s="417"/>
      <c r="M88" s="417"/>
      <c r="N88" s="417"/>
      <c r="O88" s="417"/>
      <c r="P88" s="417"/>
      <c r="Q88" s="418"/>
      <c r="R88" s="2"/>
      <c r="S88" s="2"/>
    </row>
    <row r="89" spans="1:19" ht="12.75" customHeight="1">
      <c r="A89" s="483" t="s">
        <v>397</v>
      </c>
      <c r="B89" s="419">
        <f>'10.Balansstanden'!D113</f>
        <v>0</v>
      </c>
      <c r="C89" s="419">
        <f>'10.Balansstanden'!F113</f>
        <v>0</v>
      </c>
      <c r="D89" s="423">
        <f t="shared" si="16"/>
        <v>0</v>
      </c>
      <c r="E89" s="419">
        <f>'7.Mut Fin activa en passiva'!D66</f>
        <v>0</v>
      </c>
      <c r="F89" s="419">
        <f>'7.Mut Fin activa en passiva'!H66</f>
        <v>0</v>
      </c>
      <c r="G89" s="420">
        <f t="shared" si="17"/>
        <v>0</v>
      </c>
      <c r="H89" s="422">
        <f t="shared" si="18"/>
        <v>0</v>
      </c>
      <c r="I89" s="420">
        <f t="shared" si="19"/>
        <v>0</v>
      </c>
      <c r="J89" s="417"/>
      <c r="K89" s="417"/>
      <c r="L89" s="417"/>
      <c r="M89" s="417"/>
      <c r="N89" s="417"/>
      <c r="O89" s="417"/>
      <c r="P89" s="417"/>
      <c r="Q89" s="418"/>
      <c r="R89" s="2"/>
      <c r="S89" s="2"/>
    </row>
    <row r="90" spans="1:19" ht="12.75" customHeight="1">
      <c r="A90" s="483" t="s">
        <v>426</v>
      </c>
      <c r="B90" s="419">
        <f>'10.Balansstanden'!D114</f>
        <v>0</v>
      </c>
      <c r="C90" s="419">
        <f>'10.Balansstanden'!F114</f>
        <v>0</v>
      </c>
      <c r="D90" s="423">
        <f t="shared" si="16"/>
        <v>0</v>
      </c>
      <c r="E90" s="419">
        <f>'7.Mut Fin activa en passiva'!D67</f>
        <v>0</v>
      </c>
      <c r="F90" s="419">
        <f>'7.Mut Fin activa en passiva'!H67</f>
        <v>0</v>
      </c>
      <c r="G90" s="420">
        <f t="shared" si="17"/>
        <v>0</v>
      </c>
      <c r="H90" s="422">
        <f t="shared" si="18"/>
        <v>0</v>
      </c>
      <c r="I90" s="420">
        <f t="shared" si="19"/>
        <v>0</v>
      </c>
      <c r="J90" s="417"/>
      <c r="K90" s="417"/>
      <c r="L90" s="417"/>
      <c r="M90" s="417"/>
      <c r="N90" s="417"/>
      <c r="O90" s="417"/>
      <c r="P90" s="417"/>
      <c r="Q90" s="418"/>
      <c r="R90" s="2"/>
      <c r="S90" s="2"/>
    </row>
    <row r="91" spans="1:19" ht="12.75" customHeight="1">
      <c r="A91" s="483" t="s">
        <v>398</v>
      </c>
      <c r="B91" s="419">
        <f>'10.Balansstanden'!D115</f>
        <v>0</v>
      </c>
      <c r="C91" s="419">
        <f>'10.Balansstanden'!F115</f>
        <v>0</v>
      </c>
      <c r="D91" s="423">
        <f t="shared" si="16"/>
        <v>0</v>
      </c>
      <c r="E91" s="419">
        <f>'7.Mut Fin activa en passiva'!D68</f>
        <v>0</v>
      </c>
      <c r="F91" s="419">
        <f>'7.Mut Fin activa en passiva'!H68</f>
        <v>0</v>
      </c>
      <c r="G91" s="420">
        <f t="shared" si="17"/>
        <v>0</v>
      </c>
      <c r="H91" s="422">
        <f t="shared" si="18"/>
        <v>0</v>
      </c>
      <c r="I91" s="420">
        <f t="shared" si="19"/>
        <v>0</v>
      </c>
      <c r="J91" s="417"/>
      <c r="K91" s="417"/>
      <c r="L91" s="417"/>
      <c r="M91" s="417"/>
      <c r="N91" s="417"/>
      <c r="O91" s="417"/>
      <c r="P91" s="417"/>
      <c r="Q91" s="418"/>
      <c r="R91" s="2"/>
      <c r="S91" s="2"/>
    </row>
    <row r="92" spans="1:19" ht="12.75" customHeight="1">
      <c r="A92" s="483" t="s">
        <v>399</v>
      </c>
      <c r="B92" s="419">
        <f>'10.Balansstanden'!D116</f>
        <v>0</v>
      </c>
      <c r="C92" s="419">
        <f>'10.Balansstanden'!F116</f>
        <v>0</v>
      </c>
      <c r="D92" s="423">
        <f t="shared" si="16"/>
        <v>0</v>
      </c>
      <c r="E92" s="419">
        <f>'7.Mut Fin activa en passiva'!D69</f>
        <v>0</v>
      </c>
      <c r="F92" s="419">
        <f>'7.Mut Fin activa en passiva'!H69</f>
        <v>0</v>
      </c>
      <c r="G92" s="420">
        <f t="shared" si="17"/>
        <v>0</v>
      </c>
      <c r="H92" s="422">
        <f t="shared" si="18"/>
        <v>0</v>
      </c>
      <c r="I92" s="420">
        <f t="shared" si="19"/>
        <v>0</v>
      </c>
      <c r="J92" s="417"/>
      <c r="K92" s="417"/>
      <c r="L92" s="417"/>
      <c r="M92" s="417"/>
      <c r="N92" s="417"/>
      <c r="O92" s="417"/>
      <c r="P92" s="417"/>
      <c r="Q92" s="418"/>
      <c r="R92" s="2"/>
      <c r="S92" s="2"/>
    </row>
    <row r="93" spans="1:19" ht="12.75" customHeight="1">
      <c r="A93" s="483" t="s">
        <v>87</v>
      </c>
      <c r="B93" s="419">
        <f>'10.Balansstanden'!D117</f>
        <v>0</v>
      </c>
      <c r="C93" s="419">
        <f>'10.Balansstanden'!F117</f>
        <v>0</v>
      </c>
      <c r="D93" s="423">
        <f t="shared" si="16"/>
        <v>0</v>
      </c>
      <c r="E93" s="419">
        <f>'7.Mut Fin activa en passiva'!D70</f>
        <v>0</v>
      </c>
      <c r="F93" s="419">
        <f>'7.Mut Fin activa en passiva'!H70</f>
        <v>0</v>
      </c>
      <c r="G93" s="420">
        <f t="shared" si="17"/>
        <v>0</v>
      </c>
      <c r="H93" s="422">
        <f t="shared" si="18"/>
        <v>0</v>
      </c>
      <c r="I93" s="420">
        <f t="shared" si="19"/>
        <v>0</v>
      </c>
      <c r="J93" s="417"/>
      <c r="K93" s="417"/>
      <c r="L93" s="417"/>
      <c r="M93" s="417"/>
      <c r="N93" s="417"/>
      <c r="O93" s="417"/>
      <c r="P93" s="417"/>
      <c r="Q93" s="418"/>
      <c r="R93" s="2"/>
      <c r="S93" s="2"/>
    </row>
    <row r="94" spans="1:19" ht="12.75" customHeight="1">
      <c r="A94" s="483" t="s">
        <v>214</v>
      </c>
      <c r="B94" s="419">
        <f>'10.Balansstanden'!D118</f>
        <v>0</v>
      </c>
      <c r="C94" s="419">
        <f>'10.Balansstanden'!F118</f>
        <v>0</v>
      </c>
      <c r="D94" s="423">
        <f>+C94-B94</f>
        <v>0</v>
      </c>
      <c r="E94" s="419">
        <f>'7.Mut Fin activa en passiva'!D71</f>
        <v>0</v>
      </c>
      <c r="F94" s="419">
        <f>'7.Mut Fin activa en passiva'!H71</f>
        <v>0</v>
      </c>
      <c r="G94" s="420">
        <f>+E94-F94</f>
        <v>0</v>
      </c>
      <c r="H94" s="422">
        <f>ABS(+D94-G94)</f>
        <v>0</v>
      </c>
      <c r="I94" s="420">
        <f t="shared" si="14"/>
        <v>0</v>
      </c>
      <c r="J94" s="417"/>
      <c r="K94" s="417"/>
      <c r="L94" s="417"/>
      <c r="M94" s="417"/>
      <c r="N94" s="417"/>
      <c r="O94" s="417"/>
      <c r="P94" s="417"/>
      <c r="Q94" s="418"/>
      <c r="R94" s="2"/>
      <c r="S94" s="2"/>
    </row>
    <row r="95" spans="1:19" ht="12.75" customHeight="1">
      <c r="A95" s="483" t="s">
        <v>88</v>
      </c>
      <c r="B95" s="419">
        <f>'10.Balansstanden'!D119</f>
        <v>0</v>
      </c>
      <c r="C95" s="419">
        <f>'10.Balansstanden'!F119</f>
        <v>0</v>
      </c>
      <c r="D95" s="423">
        <f>+C95-B95</f>
        <v>0</v>
      </c>
      <c r="E95" s="419">
        <f>'7.Mut Fin activa en passiva'!D72</f>
        <v>0</v>
      </c>
      <c r="F95" s="419">
        <f>'7.Mut Fin activa en passiva'!H72</f>
        <v>0</v>
      </c>
      <c r="G95" s="420">
        <f>+E95-F95</f>
        <v>0</v>
      </c>
      <c r="H95" s="422">
        <f>ABS(+D95-G95)</f>
        <v>0</v>
      </c>
      <c r="I95" s="420">
        <f t="shared" si="14"/>
        <v>0</v>
      </c>
      <c r="J95" s="417"/>
      <c r="K95" s="417"/>
      <c r="L95" s="417"/>
      <c r="M95" s="417"/>
      <c r="N95" s="417"/>
      <c r="O95" s="417"/>
      <c r="P95" s="417"/>
      <c r="Q95" s="418"/>
      <c r="R95" s="2"/>
      <c r="S95" s="2"/>
    </row>
    <row r="96" spans="1:19" ht="12.75" customHeight="1">
      <c r="A96" s="483" t="s">
        <v>435</v>
      </c>
      <c r="B96" s="419">
        <f>'10.Balansstanden'!D120</f>
        <v>0</v>
      </c>
      <c r="C96" s="419">
        <f>'10.Balansstanden'!F120</f>
        <v>0</v>
      </c>
      <c r="D96" s="423">
        <f>+C96-B96</f>
        <v>0</v>
      </c>
      <c r="E96" s="419">
        <f>'7.Mut Fin activa en passiva'!D73</f>
        <v>0</v>
      </c>
      <c r="F96" s="419">
        <f>'7.Mut Fin activa en passiva'!H73</f>
        <v>0</v>
      </c>
      <c r="G96" s="420">
        <f>+E96-F96</f>
        <v>0</v>
      </c>
      <c r="H96" s="422">
        <f>ABS(+D96-G96)</f>
        <v>0</v>
      </c>
      <c r="I96" s="420">
        <f t="shared" si="14"/>
        <v>0</v>
      </c>
      <c r="J96" s="417"/>
      <c r="K96" s="417"/>
      <c r="L96" s="417"/>
      <c r="M96" s="417"/>
      <c r="N96" s="417"/>
      <c r="O96" s="417"/>
      <c r="P96" s="417"/>
      <c r="Q96" s="418"/>
      <c r="R96" s="2"/>
      <c r="S96" s="2"/>
    </row>
    <row r="97" spans="1:19" ht="12.75" customHeight="1">
      <c r="A97" s="483" t="s">
        <v>215</v>
      </c>
      <c r="B97" s="419">
        <f>'10.Balansstanden'!D121</f>
        <v>0</v>
      </c>
      <c r="C97" s="419">
        <f>'10.Balansstanden'!F121</f>
        <v>0</v>
      </c>
      <c r="D97" s="423">
        <f>+C97-B97</f>
        <v>0</v>
      </c>
      <c r="E97" s="419">
        <f>'7.Mut Fin activa en passiva'!D74</f>
        <v>0</v>
      </c>
      <c r="F97" s="419">
        <f>'7.Mut Fin activa en passiva'!H74</f>
        <v>0</v>
      </c>
      <c r="G97" s="420">
        <f>+E97-F97</f>
        <v>0</v>
      </c>
      <c r="H97" s="422">
        <f>ABS(+D97-G97)</f>
        <v>0</v>
      </c>
      <c r="I97" s="420">
        <f t="shared" si="14"/>
        <v>0</v>
      </c>
      <c r="J97" s="417"/>
      <c r="K97" s="417"/>
      <c r="L97" s="417"/>
      <c r="M97" s="417"/>
      <c r="N97" s="417"/>
      <c r="O97" s="417"/>
      <c r="P97" s="417"/>
      <c r="Q97" s="418"/>
      <c r="R97" s="2"/>
      <c r="S97" s="2"/>
    </row>
    <row r="98" spans="1:19" ht="12.75" customHeight="1">
      <c r="A98" s="484" t="s">
        <v>99</v>
      </c>
      <c r="B98" s="419"/>
      <c r="C98" s="419"/>
      <c r="D98" s="423"/>
      <c r="E98" s="419"/>
      <c r="F98" s="419"/>
      <c r="G98" s="420"/>
      <c r="H98" s="422"/>
      <c r="I98" s="420"/>
      <c r="J98" s="417"/>
      <c r="K98" s="417"/>
      <c r="L98" s="417"/>
      <c r="M98" s="417"/>
      <c r="N98" s="417"/>
      <c r="O98" s="417"/>
      <c r="P98" s="417"/>
      <c r="Q98" s="418"/>
      <c r="R98" s="2"/>
      <c r="S98" s="2"/>
    </row>
    <row r="99" spans="1:19" ht="12.75" customHeight="1">
      <c r="A99" s="483" t="s">
        <v>233</v>
      </c>
      <c r="B99" s="419">
        <f>'10.Balansstanden'!D123</f>
        <v>0</v>
      </c>
      <c r="C99" s="419">
        <f>'10.Balansstanden'!F123</f>
        <v>0</v>
      </c>
      <c r="D99" s="423">
        <f>+C99-B99</f>
        <v>0</v>
      </c>
      <c r="E99" s="419">
        <f>'7.Mut Fin activa en passiva'!D76</f>
        <v>0</v>
      </c>
      <c r="F99" s="419">
        <f>'7.Mut Fin activa en passiva'!H76</f>
        <v>0</v>
      </c>
      <c r="G99" s="420">
        <f>+E99-F99</f>
        <v>0</v>
      </c>
      <c r="H99" s="422">
        <f>ABS(+D99-G99)</f>
        <v>0</v>
      </c>
      <c r="I99" s="420">
        <f>ABS(B99)+ABS(C99)</f>
        <v>0</v>
      </c>
      <c r="J99" s="417"/>
      <c r="K99" s="417"/>
      <c r="L99" s="417"/>
      <c r="M99" s="417"/>
      <c r="N99" s="417"/>
      <c r="O99" s="417"/>
      <c r="P99" s="417"/>
      <c r="Q99" s="418"/>
      <c r="R99" s="2"/>
      <c r="S99" s="2"/>
    </row>
    <row r="100" spans="1:19" ht="12.75" customHeight="1">
      <c r="A100" s="483" t="s">
        <v>404</v>
      </c>
      <c r="B100" s="419"/>
      <c r="C100" s="419"/>
      <c r="D100" s="423"/>
      <c r="E100" s="419"/>
      <c r="F100" s="419"/>
      <c r="G100" s="420"/>
      <c r="H100" s="422"/>
      <c r="I100" s="420"/>
      <c r="J100" s="417"/>
      <c r="K100" s="417"/>
      <c r="L100" s="417"/>
      <c r="M100" s="417"/>
      <c r="N100" s="417"/>
      <c r="O100" s="417"/>
      <c r="P100" s="417"/>
      <c r="Q100" s="418"/>
      <c r="R100" s="2"/>
      <c r="S100" s="2"/>
    </row>
    <row r="101" spans="1:19" ht="12.75" customHeight="1">
      <c r="A101" s="483" t="s">
        <v>400</v>
      </c>
      <c r="B101" s="419">
        <f>'10.Balansstanden'!D125</f>
        <v>0</v>
      </c>
      <c r="C101" s="419">
        <f>'10.Balansstanden'!F125</f>
        <v>0</v>
      </c>
      <c r="D101" s="423">
        <f>+C101-B101</f>
        <v>0</v>
      </c>
      <c r="E101" s="419">
        <f>'7.Mut Fin activa en passiva'!D78</f>
        <v>0</v>
      </c>
      <c r="F101" s="419">
        <f>'7.Mut Fin activa en passiva'!H78</f>
        <v>0</v>
      </c>
      <c r="G101" s="420">
        <f>+E101-F101</f>
        <v>0</v>
      </c>
      <c r="H101" s="422">
        <f>ABS(+D101-G101)</f>
        <v>0</v>
      </c>
      <c r="I101" s="420">
        <f>ABS(B101)+ABS(C101)</f>
        <v>0</v>
      </c>
      <c r="J101" s="417"/>
      <c r="K101" s="417"/>
      <c r="L101" s="417"/>
      <c r="M101" s="417"/>
      <c r="N101" s="417"/>
      <c r="O101" s="417"/>
      <c r="P101" s="417"/>
      <c r="Q101" s="418"/>
      <c r="R101" s="2"/>
      <c r="S101" s="2"/>
    </row>
    <row r="102" spans="1:19" ht="12.75" customHeight="1">
      <c r="A102" s="483" t="s">
        <v>401</v>
      </c>
      <c r="B102" s="419">
        <f>'10.Balansstanden'!D126</f>
        <v>0</v>
      </c>
      <c r="C102" s="419">
        <f>'10.Balansstanden'!F126</f>
        <v>0</v>
      </c>
      <c r="D102" s="423">
        <f>+C102-B102</f>
        <v>0</v>
      </c>
      <c r="E102" s="419">
        <f>'7.Mut Fin activa en passiva'!D79</f>
        <v>0</v>
      </c>
      <c r="F102" s="419">
        <f>'7.Mut Fin activa en passiva'!H79</f>
        <v>0</v>
      </c>
      <c r="G102" s="420">
        <f>+E102-F102</f>
        <v>0</v>
      </c>
      <c r="H102" s="422">
        <f>ABS(+D102-G102)</f>
        <v>0</v>
      </c>
      <c r="I102" s="420">
        <f>ABS(B102)+ABS(C102)</f>
        <v>0</v>
      </c>
      <c r="J102" s="417"/>
      <c r="K102" s="417"/>
      <c r="L102" s="417"/>
      <c r="M102" s="417"/>
      <c r="N102" s="417"/>
      <c r="O102" s="417"/>
      <c r="P102" s="417"/>
      <c r="Q102" s="418"/>
      <c r="R102" s="2"/>
      <c r="S102" s="2"/>
    </row>
    <row r="103" spans="1:19" ht="12.75" customHeight="1">
      <c r="A103" s="483" t="s">
        <v>402</v>
      </c>
      <c r="B103" s="419">
        <f>'10.Balansstanden'!D127</f>
        <v>0</v>
      </c>
      <c r="C103" s="419">
        <f>'10.Balansstanden'!F127</f>
        <v>0</v>
      </c>
      <c r="D103" s="423">
        <f>+C103-B103</f>
        <v>0</v>
      </c>
      <c r="E103" s="419">
        <f>'7.Mut Fin activa en passiva'!D80</f>
        <v>0</v>
      </c>
      <c r="F103" s="419">
        <f>'7.Mut Fin activa en passiva'!H80</f>
        <v>0</v>
      </c>
      <c r="G103" s="420">
        <f>+E103-F103</f>
        <v>0</v>
      </c>
      <c r="H103" s="422">
        <f>ABS(+D103-G103)</f>
        <v>0</v>
      </c>
      <c r="I103" s="420">
        <f>ABS(B103)+ABS(C103)</f>
        <v>0</v>
      </c>
      <c r="J103" s="417"/>
      <c r="K103" s="417"/>
      <c r="L103" s="417"/>
      <c r="M103" s="417"/>
      <c r="N103" s="417"/>
      <c r="O103" s="417"/>
      <c r="P103" s="417"/>
      <c r="Q103" s="418"/>
      <c r="R103" s="2"/>
      <c r="S103" s="2"/>
    </row>
    <row r="104" spans="1:19" ht="12.75" customHeight="1">
      <c r="A104" s="483" t="s">
        <v>403</v>
      </c>
      <c r="B104" s="419">
        <f>'10.Balansstanden'!D128</f>
        <v>0</v>
      </c>
      <c r="C104" s="419">
        <f>'10.Balansstanden'!F128</f>
        <v>0</v>
      </c>
      <c r="D104" s="423">
        <f>+C104-B104</f>
        <v>0</v>
      </c>
      <c r="E104" s="419">
        <f>'7.Mut Fin activa en passiva'!D81</f>
        <v>0</v>
      </c>
      <c r="F104" s="419">
        <f>'7.Mut Fin activa en passiva'!H81</f>
        <v>0</v>
      </c>
      <c r="G104" s="420">
        <f>+E104-F104</f>
        <v>0</v>
      </c>
      <c r="H104" s="422">
        <f>ABS(+D104-G104)</f>
        <v>0</v>
      </c>
      <c r="I104" s="420">
        <f>ABS(B104)+ABS(C104)</f>
        <v>0</v>
      </c>
      <c r="J104" s="417"/>
      <c r="K104" s="417"/>
      <c r="L104" s="417"/>
      <c r="M104" s="417"/>
      <c r="N104" s="417"/>
      <c r="O104" s="417"/>
      <c r="P104" s="417"/>
      <c r="Q104" s="418"/>
      <c r="R104" s="2"/>
      <c r="S104" s="2"/>
    </row>
    <row r="105" spans="1:19" ht="14.25" customHeight="1" thickBot="1">
      <c r="A105" s="462" t="s">
        <v>217</v>
      </c>
      <c r="B105" s="419">
        <f>'10.Balansstanden'!D129</f>
        <v>0</v>
      </c>
      <c r="C105" s="419">
        <f>'10.Balansstanden'!F129</f>
        <v>0</v>
      </c>
      <c r="D105" s="423">
        <f>+C105-B105</f>
        <v>0</v>
      </c>
      <c r="E105" s="419">
        <f>'7.Mut Fin activa en passiva'!D82</f>
        <v>0</v>
      </c>
      <c r="F105" s="419">
        <f>'7.Mut Fin activa en passiva'!H82</f>
        <v>0</v>
      </c>
      <c r="G105" s="420">
        <f>+E105-F105</f>
        <v>0</v>
      </c>
      <c r="H105" s="424">
        <f>ABS(+D105-G105)</f>
        <v>0</v>
      </c>
      <c r="I105" s="420">
        <f>ABS(B105)+ABS(C105)</f>
        <v>0</v>
      </c>
      <c r="J105" s="417"/>
      <c r="K105" s="417"/>
      <c r="L105" s="417"/>
      <c r="M105" s="417"/>
      <c r="N105" s="417"/>
      <c r="O105" s="417"/>
      <c r="P105" s="417"/>
      <c r="Q105" s="418"/>
      <c r="R105" s="2"/>
      <c r="S105" s="2"/>
    </row>
    <row r="106" spans="1:19" ht="12.75" customHeight="1">
      <c r="A106" s="463" t="s">
        <v>334</v>
      </c>
      <c r="B106" s="425"/>
      <c r="C106" s="426"/>
      <c r="D106" s="427"/>
      <c r="E106" s="426"/>
      <c r="F106" s="426"/>
      <c r="G106" s="427"/>
      <c r="H106" s="413">
        <f>SUM(H38:H105)</f>
        <v>0</v>
      </c>
      <c r="I106" s="413">
        <f>SUM(I38:I105)</f>
        <v>0</v>
      </c>
      <c r="J106" s="417"/>
      <c r="K106" s="417"/>
      <c r="L106" s="417"/>
      <c r="M106" s="417"/>
      <c r="N106" s="417"/>
      <c r="O106" s="417"/>
      <c r="P106" s="417"/>
      <c r="Q106" s="418"/>
      <c r="R106" s="2"/>
      <c r="S106" s="2"/>
    </row>
    <row r="107" spans="1:19" ht="12.75" customHeight="1">
      <c r="A107" s="414" t="s">
        <v>331</v>
      </c>
      <c r="B107" s="397">
        <f>+H106</f>
        <v>0</v>
      </c>
      <c r="C107" s="428"/>
      <c r="D107" s="429"/>
      <c r="E107" s="428"/>
      <c r="F107" s="428"/>
      <c r="G107" s="429"/>
      <c r="H107" s="428"/>
      <c r="I107" s="428"/>
      <c r="J107" s="417"/>
      <c r="K107" s="417"/>
      <c r="L107" s="417"/>
      <c r="M107" s="417"/>
      <c r="N107" s="417"/>
      <c r="O107" s="417"/>
      <c r="P107" s="417"/>
      <c r="Q107" s="418"/>
      <c r="R107" s="2"/>
      <c r="S107" s="2"/>
    </row>
    <row r="108" spans="1:19" ht="12.75" customHeight="1">
      <c r="A108" s="407" t="s">
        <v>342</v>
      </c>
      <c r="B108" s="397">
        <f>+I106/2</f>
        <v>0</v>
      </c>
      <c r="C108" s="428"/>
      <c r="D108" s="430"/>
      <c r="E108" s="428"/>
      <c r="F108" s="428"/>
      <c r="G108" s="429"/>
      <c r="H108" s="428"/>
      <c r="I108" s="428"/>
      <c r="J108" s="417"/>
      <c r="K108" s="417"/>
      <c r="L108" s="417"/>
      <c r="M108" s="417"/>
      <c r="N108" s="417"/>
      <c r="O108" s="417"/>
      <c r="P108" s="417"/>
      <c r="Q108" s="418"/>
      <c r="R108" s="2"/>
      <c r="S108" s="2"/>
    </row>
    <row r="109" spans="1:19" ht="12.75" customHeight="1">
      <c r="A109" s="407" t="s">
        <v>343</v>
      </c>
      <c r="B109" s="431" t="e">
        <f>+B107/B108</f>
        <v>#DIV/0!</v>
      </c>
      <c r="C109" s="432"/>
      <c r="D109" s="433"/>
      <c r="E109" s="434"/>
      <c r="F109" s="434"/>
      <c r="G109" s="435"/>
      <c r="H109" s="432"/>
      <c r="I109" s="432"/>
      <c r="J109" s="417"/>
      <c r="K109" s="417"/>
      <c r="L109" s="417"/>
      <c r="M109" s="417"/>
      <c r="N109" s="417"/>
      <c r="O109" s="417"/>
      <c r="P109" s="417"/>
      <c r="Q109" s="418"/>
      <c r="R109" s="2"/>
      <c r="S109" s="2"/>
    </row>
    <row r="110" spans="1:19" ht="12.75" customHeight="1">
      <c r="A110" s="436" t="s">
        <v>327</v>
      </c>
      <c r="B110" s="403" t="e">
        <f>IF(B109="nvt","onvoldoende",IF(B109&lt;=0.01,"voldoende","onvoldoende"))</f>
        <v>#DIV/0!</v>
      </c>
      <c r="C110" s="437"/>
      <c r="D110" s="438"/>
      <c r="E110" s="437"/>
      <c r="F110" s="437"/>
      <c r="G110" s="437"/>
      <c r="H110" s="437"/>
      <c r="I110" s="439"/>
      <c r="J110" s="417"/>
      <c r="K110" s="417"/>
      <c r="L110" s="417"/>
      <c r="M110" s="417"/>
      <c r="N110" s="417"/>
      <c r="O110" s="417"/>
      <c r="P110" s="417"/>
      <c r="Q110" s="418"/>
      <c r="R110" s="2"/>
      <c r="S110" s="2"/>
    </row>
    <row r="111" spans="1:19" s="382" customFormat="1" ht="12.75" customHeight="1">
      <c r="A111" s="440"/>
      <c r="B111" s="441"/>
      <c r="C111" s="442"/>
      <c r="D111" s="443"/>
      <c r="E111" s="442"/>
      <c r="F111" s="442"/>
      <c r="G111" s="442"/>
      <c r="H111" s="442"/>
      <c r="I111" s="444"/>
      <c r="J111" s="445"/>
      <c r="K111" s="445"/>
      <c r="L111" s="445"/>
      <c r="M111" s="445"/>
      <c r="N111" s="445"/>
      <c r="O111" s="445"/>
      <c r="P111" s="445"/>
      <c r="Q111" s="446"/>
    </row>
    <row r="112" spans="1:19" s="408" customFormat="1">
      <c r="A112" s="2"/>
      <c r="B112" s="2"/>
      <c r="C112" s="2"/>
      <c r="D112" s="2"/>
      <c r="E112" s="385"/>
      <c r="F112" s="409"/>
      <c r="G112" s="411"/>
      <c r="H112" s="409"/>
      <c r="I112" s="409"/>
      <c r="J112" s="409"/>
      <c r="K112" s="409"/>
      <c r="L112" s="409"/>
      <c r="M112" s="409"/>
      <c r="N112" s="409"/>
      <c r="O112" s="409"/>
      <c r="P112" s="409"/>
      <c r="Q112" s="409"/>
      <c r="R112" s="409"/>
    </row>
    <row r="113" spans="1:18" s="408" customFormat="1">
      <c r="A113" s="393" t="s">
        <v>357</v>
      </c>
      <c r="B113" s="2"/>
      <c r="C113" s="2"/>
      <c r="D113" s="2"/>
      <c r="E113" s="2"/>
      <c r="F113" s="409"/>
      <c r="G113" s="411"/>
      <c r="H113" s="409"/>
      <c r="I113" s="409"/>
      <c r="J113" s="409"/>
      <c r="K113" s="409"/>
      <c r="L113" s="409"/>
      <c r="M113" s="409"/>
      <c r="N113" s="409"/>
      <c r="O113" s="409"/>
      <c r="P113" s="409"/>
      <c r="Q113" s="409"/>
      <c r="R113" s="409"/>
    </row>
    <row r="114" spans="1:18" s="408" customFormat="1" ht="42.75" customHeight="1">
      <c r="A114" s="456" t="s">
        <v>350</v>
      </c>
      <c r="B114" s="457" t="s">
        <v>351</v>
      </c>
      <c r="C114" s="457" t="s">
        <v>347</v>
      </c>
      <c r="D114" s="458" t="s">
        <v>103</v>
      </c>
      <c r="E114" s="409"/>
      <c r="F114" s="411"/>
      <c r="G114" s="409"/>
      <c r="H114" s="409"/>
      <c r="I114" s="409"/>
      <c r="J114" s="409"/>
      <c r="K114" s="409"/>
      <c r="L114" s="409"/>
      <c r="M114" s="409"/>
      <c r="N114" s="409"/>
      <c r="O114" s="409"/>
      <c r="P114" s="409"/>
      <c r="Q114" s="409"/>
    </row>
    <row r="115" spans="1:18" s="408" customFormat="1">
      <c r="A115" s="466" t="s">
        <v>61</v>
      </c>
      <c r="B115" s="419">
        <f>'5.Kosten- en opbrengstensoort'!$D$10+'5.Kosten- en opbrengstensoort'!$D$11</f>
        <v>0</v>
      </c>
      <c r="C115" s="419">
        <f>SUM('6.Mut Materieel en Immaterieel'!$V$7:$V$52)+SUM('6.Mut Materieel en Immaterieel'!$Z$7:$Z$37)-SUM('6.Mut Materieel en Immaterieel'!$J$7:$J$37)</f>
        <v>0</v>
      </c>
      <c r="D115" s="420">
        <f>ABS(B115-C115)</f>
        <v>0</v>
      </c>
      <c r="E115" s="410"/>
      <c r="F115" s="409"/>
      <c r="G115" s="409"/>
      <c r="H115" s="409"/>
      <c r="I115" s="409"/>
      <c r="J115" s="409"/>
      <c r="K115" s="409"/>
      <c r="L115" s="409"/>
      <c r="M115" s="409"/>
      <c r="N115" s="409"/>
      <c r="O115" s="409"/>
      <c r="P115" s="409"/>
      <c r="Q115" s="409"/>
    </row>
    <row r="116" spans="1:18" s="408" customFormat="1" ht="12.75" customHeight="1">
      <c r="A116" s="466" t="s">
        <v>54</v>
      </c>
      <c r="B116" s="397">
        <f>'5.Kosten- en opbrengstensoort'!$D$71</f>
        <v>0</v>
      </c>
      <c r="C116" s="397">
        <f>SUM('6.Mut Materieel en Immaterieel'!$H$7:$H$37)+SUM('6.Mut Materieel en Immaterieel'!$H$43:$H$52)</f>
        <v>0</v>
      </c>
      <c r="D116" s="423">
        <f>ABS(B116-C116)</f>
        <v>0</v>
      </c>
      <c r="E116" s="410"/>
      <c r="F116" s="409"/>
      <c r="G116" s="409"/>
      <c r="H116" s="409"/>
      <c r="I116" s="409"/>
      <c r="J116" s="409"/>
      <c r="K116" s="409"/>
      <c r="L116" s="409"/>
      <c r="M116" s="409"/>
      <c r="N116" s="409"/>
      <c r="O116" s="409"/>
      <c r="P116" s="409"/>
      <c r="Q116" s="409"/>
    </row>
    <row r="117" spans="1:18" s="408" customFormat="1" ht="38.25">
      <c r="A117" s="404"/>
      <c r="B117" s="457" t="s">
        <v>351</v>
      </c>
      <c r="C117" s="457" t="s">
        <v>353</v>
      </c>
      <c r="D117" s="458" t="s">
        <v>103</v>
      </c>
      <c r="E117" s="410"/>
      <c r="F117" s="409"/>
      <c r="G117" s="409"/>
      <c r="H117" s="409"/>
      <c r="I117" s="409"/>
      <c r="J117" s="409"/>
      <c r="K117" s="409"/>
      <c r="L117" s="409"/>
      <c r="M117" s="409"/>
      <c r="N117" s="409"/>
      <c r="O117" s="409"/>
      <c r="P117" s="409"/>
      <c r="Q117" s="409"/>
    </row>
    <row r="118" spans="1:18" s="408" customFormat="1" ht="12.75" customHeight="1">
      <c r="A118" s="466" t="s">
        <v>348</v>
      </c>
      <c r="B118" s="459">
        <f>'5.Kosten- en opbrengstensoort'!$D$9-'5.Kosten- en opbrengstensoort'!$D$42</f>
        <v>0</v>
      </c>
      <c r="C118" s="459">
        <f>SUM('8.Reserves en voorzieningen'!$E$7:$E$9,'8.Reserves en voorzieningen'!$E$11:$E$16)</f>
        <v>0</v>
      </c>
      <c r="D118" s="423">
        <f>ABS(B118-C118)</f>
        <v>0</v>
      </c>
      <c r="E118" s="410"/>
      <c r="F118" s="409"/>
      <c r="G118" s="409"/>
      <c r="H118" s="409"/>
      <c r="I118" s="409"/>
      <c r="J118" s="409"/>
      <c r="K118" s="409"/>
      <c r="L118" s="409"/>
      <c r="M118" s="409"/>
      <c r="N118" s="409"/>
      <c r="O118" s="409"/>
      <c r="P118" s="409"/>
      <c r="Q118" s="409"/>
    </row>
    <row r="119" spans="1:18" s="408" customFormat="1" ht="38.25">
      <c r="A119" s="404"/>
      <c r="B119" s="457" t="s">
        <v>354</v>
      </c>
      <c r="C119" s="457" t="s">
        <v>355</v>
      </c>
      <c r="D119" s="458" t="s">
        <v>103</v>
      </c>
      <c r="E119" s="410"/>
      <c r="F119" s="409"/>
      <c r="G119" s="409"/>
      <c r="H119" s="409"/>
      <c r="I119" s="409"/>
      <c r="J119" s="409"/>
      <c r="K119" s="409"/>
      <c r="L119" s="409"/>
      <c r="M119" s="409"/>
      <c r="N119" s="409"/>
      <c r="O119" s="409"/>
      <c r="P119" s="409"/>
      <c r="Q119" s="409"/>
    </row>
    <row r="120" spans="1:18" s="408" customFormat="1" ht="12.75" customHeight="1" thickBot="1">
      <c r="A120" s="467" t="s">
        <v>349</v>
      </c>
      <c r="B120" s="412">
        <f>SUM('6.Mut Materieel en Immaterieel'!L7:L21)</f>
        <v>0</v>
      </c>
      <c r="C120" s="412">
        <f>SUM('6.Mut Materieel en Immaterieel'!L23:L37)+SUM('6.Mut Materieel en Immaterieel'!L43:L52)</f>
        <v>0</v>
      </c>
      <c r="D120" s="448">
        <f>ABS(B120+C120)</f>
        <v>0</v>
      </c>
      <c r="E120" s="410"/>
      <c r="F120" s="409"/>
      <c r="G120" s="409"/>
      <c r="H120" s="409"/>
      <c r="I120" s="409"/>
      <c r="J120" s="409"/>
      <c r="K120" s="409"/>
      <c r="L120" s="409"/>
      <c r="M120" s="409"/>
      <c r="N120" s="409"/>
      <c r="O120" s="409"/>
      <c r="P120" s="409"/>
      <c r="Q120" s="409"/>
    </row>
    <row r="121" spans="1:18" s="453" customFormat="1" ht="12.75" customHeight="1">
      <c r="A121" s="449" t="s">
        <v>344</v>
      </c>
      <c r="B121" s="450"/>
      <c r="C121" s="450"/>
      <c r="D121" s="450">
        <f>D115+D116+D118+D120</f>
        <v>0</v>
      </c>
      <c r="E121" s="451"/>
      <c r="F121" s="452"/>
      <c r="G121" s="452"/>
      <c r="H121" s="452"/>
      <c r="I121" s="452"/>
      <c r="J121" s="452"/>
      <c r="K121" s="452"/>
      <c r="L121" s="452"/>
      <c r="M121" s="452"/>
      <c r="N121" s="452"/>
      <c r="O121" s="452"/>
      <c r="P121" s="452"/>
      <c r="Q121" s="452"/>
    </row>
    <row r="122" spans="1:18" s="408" customFormat="1" ht="12.75" customHeight="1">
      <c r="A122" s="447" t="s">
        <v>331</v>
      </c>
      <c r="B122" s="397">
        <f>+D121</f>
        <v>0</v>
      </c>
      <c r="C122" s="428"/>
      <c r="D122" s="429"/>
      <c r="E122" s="391"/>
      <c r="F122" s="409"/>
      <c r="G122" s="409"/>
      <c r="H122" s="409"/>
      <c r="I122" s="409"/>
      <c r="J122" s="409"/>
      <c r="K122" s="409"/>
      <c r="L122" s="409"/>
      <c r="M122" s="409"/>
      <c r="N122" s="409"/>
      <c r="O122" s="409"/>
      <c r="P122" s="409"/>
      <c r="Q122" s="409"/>
    </row>
    <row r="123" spans="1:18" s="408" customFormat="1">
      <c r="A123" s="449" t="s">
        <v>342</v>
      </c>
      <c r="B123" s="397">
        <f>+A22</f>
        <v>0</v>
      </c>
      <c r="C123" s="428"/>
      <c r="D123" s="429"/>
      <c r="E123" s="391"/>
      <c r="F123" s="409"/>
      <c r="G123" s="409"/>
      <c r="H123" s="409"/>
      <c r="I123" s="409"/>
      <c r="J123" s="409"/>
      <c r="K123" s="409"/>
      <c r="L123" s="409"/>
      <c r="M123" s="409"/>
      <c r="N123" s="409"/>
      <c r="O123" s="409"/>
      <c r="P123" s="409"/>
      <c r="Q123" s="409"/>
    </row>
    <row r="124" spans="1:18" s="408" customFormat="1">
      <c r="A124" s="447" t="s">
        <v>332</v>
      </c>
      <c r="B124" s="431" t="e">
        <f>+B122/B123</f>
        <v>#DIV/0!</v>
      </c>
      <c r="C124" s="454"/>
      <c r="D124" s="454"/>
      <c r="E124" s="391"/>
      <c r="F124" s="409"/>
      <c r="G124" s="409"/>
      <c r="H124" s="409"/>
      <c r="I124" s="409"/>
      <c r="J124" s="409"/>
      <c r="K124" s="409"/>
      <c r="L124" s="409"/>
      <c r="M124" s="409"/>
      <c r="N124" s="409"/>
      <c r="O124" s="409"/>
      <c r="P124" s="409"/>
      <c r="Q124" s="409"/>
    </row>
    <row r="125" spans="1:18" s="408" customFormat="1">
      <c r="A125" s="460" t="s">
        <v>327</v>
      </c>
      <c r="B125" s="403" t="e">
        <f>IF(B124&lt;=0.01,"voldoende","onvoldoende")</f>
        <v>#DIV/0!</v>
      </c>
      <c r="C125" s="455"/>
      <c r="D125" s="455"/>
      <c r="E125" s="391"/>
      <c r="F125" s="409"/>
      <c r="G125" s="409"/>
      <c r="H125" s="409"/>
      <c r="I125" s="409"/>
      <c r="J125" s="409"/>
      <c r="K125" s="409"/>
      <c r="L125" s="409"/>
      <c r="M125" s="409"/>
      <c r="N125" s="409"/>
      <c r="O125" s="409"/>
      <c r="P125" s="409"/>
      <c r="Q125" s="409"/>
    </row>
  </sheetData>
  <mergeCells count="4">
    <mergeCell ref="A25:D25"/>
    <mergeCell ref="A3:D3"/>
    <mergeCell ref="A5:D5"/>
    <mergeCell ref="A7:D7"/>
  </mergeCells>
  <phoneticPr fontId="0" type="noConversion"/>
  <pageMargins left="0.74803149606299213" right="0.74803149606299213" top="0.98425196850393704" bottom="0.98425196850393704" header="0.51181102362204722" footer="0.51181102362204722"/>
  <pageSetup paperSize="9" scale="59" fitToHeight="2" orientation="portrait" r:id="rId1"/>
  <headerFooter alignWithMargins="0">
    <oddHeader>&amp;F</oddHeader>
    <oddFooter>&amp;L&amp;D&amp;C&amp;A&amp;R&amp;T</oddFooter>
  </headerFooter>
  <rowBreaks count="1" manualBreakCount="1">
    <brk id="33"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J87"/>
  <sheetViews>
    <sheetView zoomScale="85" zoomScaleNormal="85" workbookViewId="0"/>
  </sheetViews>
  <sheetFormatPr defaultRowHeight="12.75"/>
  <cols>
    <col min="1" max="1" width="66.28515625" style="493" bestFit="1" customWidth="1"/>
    <col min="2" max="2" width="14.42578125" style="493" customWidth="1"/>
    <col min="3" max="3" width="9.140625" style="493"/>
    <col min="4" max="5" width="10.5703125" style="493" bestFit="1" customWidth="1"/>
    <col min="6" max="8" width="11.5703125" style="493" bestFit="1" customWidth="1"/>
    <col min="9" max="9" width="10.5703125" style="493" bestFit="1" customWidth="1"/>
    <col min="10" max="12" width="11.5703125" style="493" bestFit="1" customWidth="1"/>
    <col min="13" max="17" width="10.5703125" style="493" bestFit="1" customWidth="1"/>
    <col min="18" max="22" width="11.5703125" style="493" bestFit="1" customWidth="1"/>
    <col min="23" max="24" width="10.5703125" style="493" bestFit="1" customWidth="1"/>
    <col min="25" max="27" width="11.5703125" style="493" bestFit="1" customWidth="1"/>
    <col min="28" max="16384" width="9.140625" style="493"/>
  </cols>
  <sheetData>
    <row r="1" spans="1:10" ht="18">
      <c r="A1" s="489" t="s">
        <v>445</v>
      </c>
      <c r="B1" s="490"/>
      <c r="C1" s="491"/>
      <c r="D1" s="492"/>
    </row>
    <row r="2" spans="1:10" ht="6.75" customHeight="1">
      <c r="A2" s="489"/>
      <c r="B2" s="490"/>
      <c r="C2" s="491"/>
      <c r="D2" s="492"/>
    </row>
    <row r="3" spans="1:10" ht="50.25" customHeight="1">
      <c r="A3" s="593" t="s">
        <v>439</v>
      </c>
      <c r="B3" s="593"/>
      <c r="C3" s="593"/>
      <c r="D3" s="593"/>
    </row>
    <row r="4" spans="1:10">
      <c r="A4" s="494"/>
      <c r="B4" s="494"/>
      <c r="C4" s="494"/>
      <c r="D4" s="494"/>
    </row>
    <row r="5" spans="1:10" ht="40.5" customHeight="1">
      <c r="A5" s="592" t="s">
        <v>446</v>
      </c>
      <c r="B5" s="592"/>
      <c r="C5" s="592"/>
      <c r="D5" s="592"/>
    </row>
    <row r="6" spans="1:10">
      <c r="A6" s="494"/>
      <c r="B6" s="494"/>
      <c r="C6" s="494"/>
      <c r="D6" s="494"/>
    </row>
    <row r="7" spans="1:10" ht="27" customHeight="1">
      <c r="A7" s="593" t="s">
        <v>455</v>
      </c>
      <c r="B7" s="593"/>
      <c r="C7" s="593"/>
      <c r="D7" s="593"/>
    </row>
    <row r="9" spans="1:10">
      <c r="A9" s="593" t="s">
        <v>321</v>
      </c>
      <c r="B9" s="593"/>
      <c r="C9" s="593"/>
      <c r="D9" s="593"/>
    </row>
    <row r="12" spans="1:10" ht="41.25" customHeight="1" thickBot="1">
      <c r="A12" s="495" t="s">
        <v>440</v>
      </c>
      <c r="B12" s="496" t="s">
        <v>335</v>
      </c>
      <c r="C12" s="496" t="s">
        <v>336</v>
      </c>
      <c r="D12" s="496" t="s">
        <v>337</v>
      </c>
      <c r="E12" s="496" t="s">
        <v>56</v>
      </c>
      <c r="F12" s="496" t="s">
        <v>438</v>
      </c>
      <c r="G12" s="496" t="s">
        <v>57</v>
      </c>
      <c r="H12" s="496" t="s">
        <v>449</v>
      </c>
      <c r="I12" s="497" t="s">
        <v>450</v>
      </c>
      <c r="J12" s="497" t="s">
        <v>448</v>
      </c>
    </row>
    <row r="13" spans="1:10" ht="15" customHeight="1">
      <c r="A13" s="498" t="s">
        <v>70</v>
      </c>
      <c r="B13" s="499">
        <f t="shared" ref="B13:G13" si="0">+SUM(B14:B22)</f>
        <v>0</v>
      </c>
      <c r="C13" s="500">
        <f t="shared" si="0"/>
        <v>0</v>
      </c>
      <c r="D13" s="501">
        <f t="shared" si="0"/>
        <v>0</v>
      </c>
      <c r="E13" s="499">
        <f t="shared" si="0"/>
        <v>0</v>
      </c>
      <c r="F13" s="537"/>
      <c r="G13" s="500">
        <f t="shared" si="0"/>
        <v>0</v>
      </c>
      <c r="H13" s="502">
        <f>+SUM(H14:H22)</f>
        <v>0</v>
      </c>
      <c r="I13" s="503">
        <f>+SUM(I14:I22)</f>
        <v>0</v>
      </c>
      <c r="J13" s="503">
        <f>+SUM(J14:J22)</f>
        <v>0</v>
      </c>
    </row>
    <row r="14" spans="1:10">
      <c r="A14" s="504" t="s">
        <v>218</v>
      </c>
      <c r="B14" s="505">
        <f>+'10.Balansstanden'!D6</f>
        <v>0</v>
      </c>
      <c r="C14" s="506">
        <f>+'10.Balansstanden'!F6</f>
        <v>0</v>
      </c>
      <c r="D14" s="507">
        <f>+C14-B14</f>
        <v>0</v>
      </c>
      <c r="E14" s="505">
        <f>+SUM('6.Mut Materieel en Immaterieel'!D43:L43)</f>
        <v>0</v>
      </c>
      <c r="F14" s="536"/>
      <c r="G14" s="506">
        <f>+SUM('6.Mut Materieel en Immaterieel'!N43:X43)</f>
        <v>0</v>
      </c>
      <c r="H14" s="508">
        <f>+E14-G14</f>
        <v>0</v>
      </c>
      <c r="I14" s="509">
        <f>ABS(D14-H14)</f>
        <v>0</v>
      </c>
      <c r="J14" s="509">
        <f>+ABS(C14)+ABS(B14)</f>
        <v>0</v>
      </c>
    </row>
    <row r="15" spans="1:10">
      <c r="A15" s="504" t="s">
        <v>219</v>
      </c>
      <c r="B15" s="505">
        <f>+'10.Balansstanden'!D7</f>
        <v>0</v>
      </c>
      <c r="C15" s="506">
        <f>+'10.Balansstanden'!F7</f>
        <v>0</v>
      </c>
      <c r="D15" s="507">
        <f t="shared" ref="D15:D22" si="1">+C15-B15</f>
        <v>0</v>
      </c>
      <c r="E15" s="505">
        <f>+SUM('6.Mut Materieel en Immaterieel'!D44:L44)</f>
        <v>0</v>
      </c>
      <c r="F15" s="536"/>
      <c r="G15" s="506">
        <f>+SUM('6.Mut Materieel en Immaterieel'!N44:X44)</f>
        <v>0</v>
      </c>
      <c r="H15" s="508">
        <f t="shared" ref="H15:H22" si="2">+E15-G15</f>
        <v>0</v>
      </c>
      <c r="I15" s="509">
        <f t="shared" ref="I15:I22" si="3">ABS(D15-H15)</f>
        <v>0</v>
      </c>
      <c r="J15" s="509">
        <f t="shared" ref="J15:J22" si="4">+ABS(C15)+ABS(B15)</f>
        <v>0</v>
      </c>
    </row>
    <row r="16" spans="1:10">
      <c r="A16" s="504" t="s">
        <v>220</v>
      </c>
      <c r="B16" s="505">
        <f>+'10.Balansstanden'!D8</f>
        <v>0</v>
      </c>
      <c r="C16" s="506">
        <f>+'10.Balansstanden'!F8</f>
        <v>0</v>
      </c>
      <c r="D16" s="507">
        <f t="shared" si="1"/>
        <v>0</v>
      </c>
      <c r="E16" s="505">
        <f>+SUM('6.Mut Materieel en Immaterieel'!D46:L46)</f>
        <v>0</v>
      </c>
      <c r="F16" s="536"/>
      <c r="G16" s="506">
        <f>+SUM('6.Mut Materieel en Immaterieel'!N46:X46)</f>
        <v>0</v>
      </c>
      <c r="H16" s="508">
        <f t="shared" si="2"/>
        <v>0</v>
      </c>
      <c r="I16" s="509">
        <f t="shared" si="3"/>
        <v>0</v>
      </c>
      <c r="J16" s="509">
        <f t="shared" si="4"/>
        <v>0</v>
      </c>
    </row>
    <row r="17" spans="1:10">
      <c r="A17" s="504" t="s">
        <v>417</v>
      </c>
      <c r="B17" s="505">
        <f>+'10.Balansstanden'!D9</f>
        <v>0</v>
      </c>
      <c r="C17" s="506">
        <f>+'10.Balansstanden'!F9</f>
        <v>0</v>
      </c>
      <c r="D17" s="507">
        <f t="shared" si="1"/>
        <v>0</v>
      </c>
      <c r="E17" s="505">
        <f>+SUM('6.Mut Materieel en Immaterieel'!D47:L47)</f>
        <v>0</v>
      </c>
      <c r="F17" s="536"/>
      <c r="G17" s="506">
        <f>+SUM('6.Mut Materieel en Immaterieel'!N47:X47)</f>
        <v>0</v>
      </c>
      <c r="H17" s="508">
        <f t="shared" si="2"/>
        <v>0</v>
      </c>
      <c r="I17" s="509">
        <f t="shared" si="3"/>
        <v>0</v>
      </c>
      <c r="J17" s="509">
        <f t="shared" si="4"/>
        <v>0</v>
      </c>
    </row>
    <row r="18" spans="1:10">
      <c r="A18" s="504" t="s">
        <v>418</v>
      </c>
      <c r="B18" s="505">
        <f>+'10.Balansstanden'!D10</f>
        <v>0</v>
      </c>
      <c r="C18" s="506">
        <f>+'10.Balansstanden'!F10</f>
        <v>0</v>
      </c>
      <c r="D18" s="507">
        <f t="shared" si="1"/>
        <v>0</v>
      </c>
      <c r="E18" s="505">
        <f>+SUM('6.Mut Materieel en Immaterieel'!D48:L48)</f>
        <v>0</v>
      </c>
      <c r="F18" s="536"/>
      <c r="G18" s="506">
        <f>+SUM('6.Mut Materieel en Immaterieel'!N48:X48)</f>
        <v>0</v>
      </c>
      <c r="H18" s="508">
        <f t="shared" si="2"/>
        <v>0</v>
      </c>
      <c r="I18" s="509">
        <f t="shared" si="3"/>
        <v>0</v>
      </c>
      <c r="J18" s="509">
        <f t="shared" si="4"/>
        <v>0</v>
      </c>
    </row>
    <row r="19" spans="1:10">
      <c r="A19" s="504" t="s">
        <v>221</v>
      </c>
      <c r="B19" s="505">
        <f>+'10.Balansstanden'!D11</f>
        <v>0</v>
      </c>
      <c r="C19" s="506">
        <f>+'10.Balansstanden'!F11</f>
        <v>0</v>
      </c>
      <c r="D19" s="507">
        <f t="shared" si="1"/>
        <v>0</v>
      </c>
      <c r="E19" s="505">
        <f>+SUM('6.Mut Materieel en Immaterieel'!D49:L49)</f>
        <v>0</v>
      </c>
      <c r="F19" s="536"/>
      <c r="G19" s="506">
        <f>+SUM('6.Mut Materieel en Immaterieel'!N49:X49)</f>
        <v>0</v>
      </c>
      <c r="H19" s="508">
        <f t="shared" si="2"/>
        <v>0</v>
      </c>
      <c r="I19" s="509">
        <f t="shared" si="3"/>
        <v>0</v>
      </c>
      <c r="J19" s="509">
        <f t="shared" si="4"/>
        <v>0</v>
      </c>
    </row>
    <row r="20" spans="1:10">
      <c r="A20" s="504" t="s">
        <v>431</v>
      </c>
      <c r="B20" s="505">
        <f>+'10.Balansstanden'!D12</f>
        <v>0</v>
      </c>
      <c r="C20" s="506">
        <f>+'10.Balansstanden'!F12</f>
        <v>0</v>
      </c>
      <c r="D20" s="507">
        <f t="shared" si="1"/>
        <v>0</v>
      </c>
      <c r="E20" s="505">
        <f>+SUM('6.Mut Materieel en Immaterieel'!D50:L50)</f>
        <v>0</v>
      </c>
      <c r="F20" s="536"/>
      <c r="G20" s="506">
        <f>+SUM('6.Mut Materieel en Immaterieel'!N50:X50)</f>
        <v>0</v>
      </c>
      <c r="H20" s="508">
        <f t="shared" si="2"/>
        <v>0</v>
      </c>
      <c r="I20" s="509">
        <f t="shared" si="3"/>
        <v>0</v>
      </c>
      <c r="J20" s="509">
        <f t="shared" si="4"/>
        <v>0</v>
      </c>
    </row>
    <row r="21" spans="1:10">
      <c r="A21" s="504" t="s">
        <v>432</v>
      </c>
      <c r="B21" s="505">
        <f>+'10.Balansstanden'!D13</f>
        <v>0</v>
      </c>
      <c r="C21" s="506">
        <f>+'10.Balansstanden'!F13</f>
        <v>0</v>
      </c>
      <c r="D21" s="507">
        <f t="shared" si="1"/>
        <v>0</v>
      </c>
      <c r="E21" s="505">
        <f>+SUM('6.Mut Materieel en Immaterieel'!D51:L51)</f>
        <v>0</v>
      </c>
      <c r="F21" s="536"/>
      <c r="G21" s="506">
        <f>+SUM('6.Mut Materieel en Immaterieel'!N51:X51)</f>
        <v>0</v>
      </c>
      <c r="H21" s="508">
        <f t="shared" si="2"/>
        <v>0</v>
      </c>
      <c r="I21" s="509">
        <f t="shared" si="3"/>
        <v>0</v>
      </c>
      <c r="J21" s="509">
        <f t="shared" si="4"/>
        <v>0</v>
      </c>
    </row>
    <row r="22" spans="1:10">
      <c r="A22" s="504" t="s">
        <v>72</v>
      </c>
      <c r="B22" s="505">
        <f>+'10.Balansstanden'!D14</f>
        <v>0</v>
      </c>
      <c r="C22" s="506">
        <f>+'10.Balansstanden'!F14</f>
        <v>0</v>
      </c>
      <c r="D22" s="507">
        <f t="shared" si="1"/>
        <v>0</v>
      </c>
      <c r="E22" s="505">
        <f>+SUM('6.Mut Materieel en Immaterieel'!D52:L52)</f>
        <v>0</v>
      </c>
      <c r="F22" s="536"/>
      <c r="G22" s="506">
        <f>+SUM('6.Mut Materieel en Immaterieel'!N52:X52)</f>
        <v>0</v>
      </c>
      <c r="H22" s="508">
        <f t="shared" si="2"/>
        <v>0</v>
      </c>
      <c r="I22" s="509">
        <f t="shared" si="3"/>
        <v>0</v>
      </c>
      <c r="J22" s="509">
        <f t="shared" si="4"/>
        <v>0</v>
      </c>
    </row>
    <row r="23" spans="1:10">
      <c r="A23" s="504"/>
      <c r="B23" s="505"/>
      <c r="C23" s="506"/>
      <c r="D23" s="507"/>
      <c r="E23" s="505"/>
      <c r="F23" s="506"/>
      <c r="G23" s="506"/>
      <c r="H23" s="508"/>
      <c r="I23" s="509"/>
      <c r="J23" s="509"/>
    </row>
    <row r="24" spans="1:10">
      <c r="A24" s="510" t="s">
        <v>62</v>
      </c>
      <c r="B24" s="511">
        <f>+B40+B56</f>
        <v>0</v>
      </c>
      <c r="C24" s="512">
        <f t="shared" ref="C24:H38" si="5">+C40+C56</f>
        <v>0</v>
      </c>
      <c r="D24" s="513">
        <f>+D40+D56</f>
        <v>0</v>
      </c>
      <c r="E24" s="511">
        <f>+E40+E56</f>
        <v>0</v>
      </c>
      <c r="F24" s="506">
        <f t="shared" si="5"/>
        <v>0</v>
      </c>
      <c r="G24" s="512">
        <f t="shared" si="5"/>
        <v>0</v>
      </c>
      <c r="H24" s="514">
        <f>+H40+H56</f>
        <v>0</v>
      </c>
      <c r="I24" s="515">
        <f>ABS(D24-H24)</f>
        <v>0</v>
      </c>
      <c r="J24" s="515">
        <f>SUM(J25:J38)</f>
        <v>0</v>
      </c>
    </row>
    <row r="25" spans="1:10">
      <c r="A25" s="516" t="s">
        <v>204</v>
      </c>
      <c r="B25" s="505">
        <f t="shared" ref="B25:B38" si="6">+B41+B57</f>
        <v>0</v>
      </c>
      <c r="C25" s="506">
        <f t="shared" si="5"/>
        <v>0</v>
      </c>
      <c r="D25" s="507">
        <f t="shared" si="5"/>
        <v>0</v>
      </c>
      <c r="E25" s="505">
        <f t="shared" si="5"/>
        <v>0</v>
      </c>
      <c r="F25" s="506">
        <f t="shared" si="5"/>
        <v>0</v>
      </c>
      <c r="G25" s="506">
        <f t="shared" si="5"/>
        <v>0</v>
      </c>
      <c r="H25" s="508">
        <f t="shared" si="5"/>
        <v>0</v>
      </c>
      <c r="I25" s="509">
        <f>ABS(D25-H25)</f>
        <v>0</v>
      </c>
      <c r="J25" s="509">
        <f>+ABS(C25)+ABS(B25)</f>
        <v>0</v>
      </c>
    </row>
    <row r="26" spans="1:10">
      <c r="A26" s="516" t="s">
        <v>199</v>
      </c>
      <c r="B26" s="505">
        <f t="shared" si="6"/>
        <v>0</v>
      </c>
      <c r="C26" s="506">
        <f t="shared" si="5"/>
        <v>0</v>
      </c>
      <c r="D26" s="507">
        <f t="shared" si="5"/>
        <v>0</v>
      </c>
      <c r="E26" s="505">
        <f t="shared" si="5"/>
        <v>0</v>
      </c>
      <c r="F26" s="506">
        <f t="shared" si="5"/>
        <v>0</v>
      </c>
      <c r="G26" s="506">
        <f t="shared" si="5"/>
        <v>0</v>
      </c>
      <c r="H26" s="508">
        <f t="shared" si="5"/>
        <v>0</v>
      </c>
      <c r="I26" s="509">
        <f t="shared" ref="I26:I38" si="7">ABS(D26-H26)</f>
        <v>0</v>
      </c>
      <c r="J26" s="509">
        <f t="shared" ref="J26:J37" si="8">+ABS(C26)+ABS(B26)</f>
        <v>0</v>
      </c>
    </row>
    <row r="27" spans="1:10">
      <c r="A27" s="516" t="s">
        <v>200</v>
      </c>
      <c r="B27" s="505">
        <f t="shared" si="6"/>
        <v>0</v>
      </c>
      <c r="C27" s="506">
        <f t="shared" si="5"/>
        <v>0</v>
      </c>
      <c r="D27" s="507">
        <f t="shared" si="5"/>
        <v>0</v>
      </c>
      <c r="E27" s="505">
        <f t="shared" si="5"/>
        <v>0</v>
      </c>
      <c r="F27" s="506">
        <f t="shared" si="5"/>
        <v>0</v>
      </c>
      <c r="G27" s="506">
        <f t="shared" si="5"/>
        <v>0</v>
      </c>
      <c r="H27" s="508">
        <f t="shared" si="5"/>
        <v>0</v>
      </c>
      <c r="I27" s="509">
        <f t="shared" si="7"/>
        <v>0</v>
      </c>
      <c r="J27" s="509">
        <f t="shared" si="8"/>
        <v>0</v>
      </c>
    </row>
    <row r="28" spans="1:10">
      <c r="A28" s="516" t="s">
        <v>201</v>
      </c>
      <c r="B28" s="505">
        <f t="shared" si="6"/>
        <v>0</v>
      </c>
      <c r="C28" s="506">
        <f t="shared" si="5"/>
        <v>0</v>
      </c>
      <c r="D28" s="507">
        <f t="shared" si="5"/>
        <v>0</v>
      </c>
      <c r="E28" s="505">
        <f t="shared" si="5"/>
        <v>0</v>
      </c>
      <c r="F28" s="506">
        <f t="shared" si="5"/>
        <v>0</v>
      </c>
      <c r="G28" s="506">
        <f t="shared" si="5"/>
        <v>0</v>
      </c>
      <c r="H28" s="508">
        <f t="shared" si="5"/>
        <v>0</v>
      </c>
      <c r="I28" s="509">
        <f t="shared" si="7"/>
        <v>0</v>
      </c>
      <c r="J28" s="509">
        <f t="shared" si="8"/>
        <v>0</v>
      </c>
    </row>
    <row r="29" spans="1:10">
      <c r="A29" s="516" t="s">
        <v>202</v>
      </c>
      <c r="B29" s="505">
        <f t="shared" si="6"/>
        <v>0</v>
      </c>
      <c r="C29" s="506">
        <f t="shared" si="5"/>
        <v>0</v>
      </c>
      <c r="D29" s="507">
        <f t="shared" si="5"/>
        <v>0</v>
      </c>
      <c r="E29" s="505">
        <f>+E45+E61</f>
        <v>0</v>
      </c>
      <c r="F29" s="506">
        <f t="shared" si="5"/>
        <v>0</v>
      </c>
      <c r="G29" s="506">
        <f t="shared" si="5"/>
        <v>0</v>
      </c>
      <c r="H29" s="508">
        <f t="shared" si="5"/>
        <v>0</v>
      </c>
      <c r="I29" s="509">
        <f t="shared" si="7"/>
        <v>0</v>
      </c>
      <c r="J29" s="509">
        <f t="shared" si="8"/>
        <v>0</v>
      </c>
    </row>
    <row r="30" spans="1:10">
      <c r="A30" s="516" t="s">
        <v>64</v>
      </c>
      <c r="B30" s="505">
        <f t="shared" si="6"/>
        <v>0</v>
      </c>
      <c r="C30" s="506">
        <f t="shared" si="5"/>
        <v>0</v>
      </c>
      <c r="D30" s="507">
        <f t="shared" si="5"/>
        <v>0</v>
      </c>
      <c r="E30" s="505">
        <f t="shared" si="5"/>
        <v>0</v>
      </c>
      <c r="F30" s="506">
        <f t="shared" si="5"/>
        <v>0</v>
      </c>
      <c r="G30" s="506">
        <f t="shared" si="5"/>
        <v>0</v>
      </c>
      <c r="H30" s="508">
        <f t="shared" si="5"/>
        <v>0</v>
      </c>
      <c r="I30" s="509">
        <f t="shared" si="7"/>
        <v>0</v>
      </c>
      <c r="J30" s="509">
        <f t="shared" si="8"/>
        <v>0</v>
      </c>
    </row>
    <row r="31" spans="1:10">
      <c r="A31" s="516" t="s">
        <v>222</v>
      </c>
      <c r="B31" s="505">
        <f t="shared" si="6"/>
        <v>0</v>
      </c>
      <c r="C31" s="506">
        <f t="shared" si="5"/>
        <v>0</v>
      </c>
      <c r="D31" s="507">
        <f t="shared" si="5"/>
        <v>0</v>
      </c>
      <c r="E31" s="505">
        <f>+E47+E63</f>
        <v>0</v>
      </c>
      <c r="F31" s="506">
        <f>+F47+F63</f>
        <v>0</v>
      </c>
      <c r="G31" s="506">
        <f t="shared" si="5"/>
        <v>0</v>
      </c>
      <c r="H31" s="508">
        <f>+H47+H63</f>
        <v>0</v>
      </c>
      <c r="I31" s="509">
        <f t="shared" si="7"/>
        <v>0</v>
      </c>
      <c r="J31" s="509">
        <f t="shared" si="8"/>
        <v>0</v>
      </c>
    </row>
    <row r="32" spans="1:10">
      <c r="A32" s="516" t="s">
        <v>223</v>
      </c>
      <c r="B32" s="505">
        <f t="shared" si="6"/>
        <v>0</v>
      </c>
      <c r="C32" s="506">
        <f t="shared" si="5"/>
        <v>0</v>
      </c>
      <c r="D32" s="507">
        <f t="shared" si="5"/>
        <v>0</v>
      </c>
      <c r="E32" s="505">
        <f t="shared" si="5"/>
        <v>0</v>
      </c>
      <c r="F32" s="506">
        <f t="shared" si="5"/>
        <v>0</v>
      </c>
      <c r="G32" s="506">
        <f t="shared" si="5"/>
        <v>0</v>
      </c>
      <c r="H32" s="508">
        <f t="shared" si="5"/>
        <v>0</v>
      </c>
      <c r="I32" s="509">
        <f t="shared" si="7"/>
        <v>0</v>
      </c>
      <c r="J32" s="509">
        <f t="shared" si="8"/>
        <v>0</v>
      </c>
    </row>
    <row r="33" spans="1:10">
      <c r="A33" s="516" t="s">
        <v>241</v>
      </c>
      <c r="B33" s="505">
        <f t="shared" si="6"/>
        <v>0</v>
      </c>
      <c r="C33" s="506">
        <f t="shared" si="5"/>
        <v>0</v>
      </c>
      <c r="D33" s="507">
        <f t="shared" si="5"/>
        <v>0</v>
      </c>
      <c r="E33" s="505">
        <f t="shared" si="5"/>
        <v>0</v>
      </c>
      <c r="F33" s="506">
        <f t="shared" si="5"/>
        <v>0</v>
      </c>
      <c r="G33" s="506">
        <f t="shared" si="5"/>
        <v>0</v>
      </c>
      <c r="H33" s="508">
        <f t="shared" si="5"/>
        <v>0</v>
      </c>
      <c r="I33" s="509">
        <f t="shared" si="7"/>
        <v>0</v>
      </c>
      <c r="J33" s="509">
        <f t="shared" si="8"/>
        <v>0</v>
      </c>
    </row>
    <row r="34" spans="1:10">
      <c r="A34" s="516" t="s">
        <v>242</v>
      </c>
      <c r="B34" s="505">
        <f t="shared" si="6"/>
        <v>0</v>
      </c>
      <c r="C34" s="506">
        <f t="shared" si="5"/>
        <v>0</v>
      </c>
      <c r="D34" s="507">
        <f t="shared" si="5"/>
        <v>0</v>
      </c>
      <c r="E34" s="505">
        <f t="shared" si="5"/>
        <v>0</v>
      </c>
      <c r="F34" s="506">
        <f t="shared" si="5"/>
        <v>0</v>
      </c>
      <c r="G34" s="506">
        <f t="shared" si="5"/>
        <v>0</v>
      </c>
      <c r="H34" s="508">
        <f t="shared" si="5"/>
        <v>0</v>
      </c>
      <c r="I34" s="509">
        <f t="shared" si="7"/>
        <v>0</v>
      </c>
      <c r="J34" s="509">
        <f t="shared" si="8"/>
        <v>0</v>
      </c>
    </row>
    <row r="35" spans="1:10">
      <c r="A35" s="516" t="s">
        <v>243</v>
      </c>
      <c r="B35" s="505">
        <f t="shared" si="6"/>
        <v>0</v>
      </c>
      <c r="C35" s="506">
        <f t="shared" si="5"/>
        <v>0</v>
      </c>
      <c r="D35" s="507">
        <f t="shared" si="5"/>
        <v>0</v>
      </c>
      <c r="E35" s="505">
        <f t="shared" si="5"/>
        <v>0</v>
      </c>
      <c r="F35" s="506">
        <f t="shared" si="5"/>
        <v>0</v>
      </c>
      <c r="G35" s="506">
        <f t="shared" si="5"/>
        <v>0</v>
      </c>
      <c r="H35" s="508">
        <f t="shared" si="5"/>
        <v>0</v>
      </c>
      <c r="I35" s="509">
        <f t="shared" si="7"/>
        <v>0</v>
      </c>
      <c r="J35" s="509">
        <f t="shared" si="8"/>
        <v>0</v>
      </c>
    </row>
    <row r="36" spans="1:10">
      <c r="A36" s="516" t="s">
        <v>65</v>
      </c>
      <c r="B36" s="505">
        <f t="shared" si="6"/>
        <v>0</v>
      </c>
      <c r="C36" s="506">
        <f t="shared" si="5"/>
        <v>0</v>
      </c>
      <c r="D36" s="507">
        <f t="shared" si="5"/>
        <v>0</v>
      </c>
      <c r="E36" s="505">
        <f t="shared" si="5"/>
        <v>0</v>
      </c>
      <c r="F36" s="506">
        <f t="shared" si="5"/>
        <v>0</v>
      </c>
      <c r="G36" s="506">
        <f t="shared" si="5"/>
        <v>0</v>
      </c>
      <c r="H36" s="508">
        <f t="shared" si="5"/>
        <v>0</v>
      </c>
      <c r="I36" s="509">
        <f t="shared" si="7"/>
        <v>0</v>
      </c>
      <c r="J36" s="509">
        <f t="shared" si="8"/>
        <v>0</v>
      </c>
    </row>
    <row r="37" spans="1:10">
      <c r="A37" s="516" t="s">
        <v>66</v>
      </c>
      <c r="B37" s="505">
        <f t="shared" si="6"/>
        <v>0</v>
      </c>
      <c r="C37" s="506">
        <f t="shared" si="5"/>
        <v>0</v>
      </c>
      <c r="D37" s="507">
        <f t="shared" si="5"/>
        <v>0</v>
      </c>
      <c r="E37" s="505">
        <f t="shared" si="5"/>
        <v>0</v>
      </c>
      <c r="F37" s="506">
        <f t="shared" si="5"/>
        <v>0</v>
      </c>
      <c r="G37" s="506">
        <f t="shared" si="5"/>
        <v>0</v>
      </c>
      <c r="H37" s="508">
        <f t="shared" si="5"/>
        <v>0</v>
      </c>
      <c r="I37" s="509">
        <f t="shared" si="7"/>
        <v>0</v>
      </c>
      <c r="J37" s="509">
        <f t="shared" si="8"/>
        <v>0</v>
      </c>
    </row>
    <row r="38" spans="1:10">
      <c r="A38" s="516" t="s">
        <v>67</v>
      </c>
      <c r="B38" s="505">
        <f t="shared" si="6"/>
        <v>0</v>
      </c>
      <c r="C38" s="506">
        <f t="shared" si="5"/>
        <v>0</v>
      </c>
      <c r="D38" s="507">
        <f t="shared" si="5"/>
        <v>0</v>
      </c>
      <c r="E38" s="505">
        <f t="shared" si="5"/>
        <v>0</v>
      </c>
      <c r="F38" s="506">
        <f t="shared" si="5"/>
        <v>0</v>
      </c>
      <c r="G38" s="506">
        <f t="shared" si="5"/>
        <v>0</v>
      </c>
      <c r="H38" s="508">
        <f t="shared" si="5"/>
        <v>0</v>
      </c>
      <c r="I38" s="509">
        <f t="shared" si="7"/>
        <v>0</v>
      </c>
      <c r="J38" s="509">
        <f>+ABS(C38)+ABS(B38)</f>
        <v>0</v>
      </c>
    </row>
    <row r="39" spans="1:10">
      <c r="A39" s="510"/>
      <c r="B39" s="511"/>
      <c r="C39" s="512"/>
      <c r="D39" s="513"/>
      <c r="E39" s="511"/>
      <c r="F39" s="506"/>
      <c r="G39" s="512"/>
      <c r="H39" s="514"/>
      <c r="I39" s="515"/>
      <c r="J39" s="515"/>
    </row>
    <row r="40" spans="1:10">
      <c r="A40" s="517" t="s">
        <v>63</v>
      </c>
      <c r="B40" s="518">
        <f>+SUM(B41:B54)</f>
        <v>0</v>
      </c>
      <c r="C40" s="519">
        <f>+SUM(C41:C54)</f>
        <v>0</v>
      </c>
      <c r="D40" s="520">
        <f>+C40-B40</f>
        <v>0</v>
      </c>
      <c r="E40" s="518">
        <f>+SUM(E41:E54)</f>
        <v>0</v>
      </c>
      <c r="F40" s="506">
        <f>+SUM(F41:F54)</f>
        <v>0</v>
      </c>
      <c r="G40" s="519">
        <f>+SUM(G41:G54)</f>
        <v>0</v>
      </c>
      <c r="H40" s="521">
        <f t="shared" ref="H40:H47" si="9">+E40-G40</f>
        <v>0</v>
      </c>
      <c r="I40" s="522"/>
      <c r="J40" s="522"/>
    </row>
    <row r="41" spans="1:10">
      <c r="A41" s="516" t="s">
        <v>204</v>
      </c>
      <c r="B41" s="505">
        <f>+'10.Balansstanden'!D17</f>
        <v>0</v>
      </c>
      <c r="C41" s="506">
        <f>+'10.Balansstanden'!F17</f>
        <v>0</v>
      </c>
      <c r="D41" s="507">
        <f>+C41-B41</f>
        <v>0</v>
      </c>
      <c r="E41" s="505">
        <f>+SUM('6.Mut Materieel en Immaterieel'!D7:L7)</f>
        <v>0</v>
      </c>
      <c r="F41" s="506">
        <f>+SUM('6.Mut Materieel en Immaterieel'!L7:L7)</f>
        <v>0</v>
      </c>
      <c r="G41" s="506">
        <f>+SUM('6.Mut Materieel en Immaterieel'!N7:Z7)</f>
        <v>0</v>
      </c>
      <c r="H41" s="508">
        <f>+E41-G41</f>
        <v>0</v>
      </c>
      <c r="I41" s="509"/>
      <c r="J41" s="509"/>
    </row>
    <row r="42" spans="1:10">
      <c r="A42" s="516" t="s">
        <v>199</v>
      </c>
      <c r="B42" s="505">
        <f>+'10.Balansstanden'!D18</f>
        <v>0</v>
      </c>
      <c r="C42" s="506">
        <f>+'10.Balansstanden'!F18</f>
        <v>0</v>
      </c>
      <c r="D42" s="507">
        <f t="shared" ref="D42:D70" si="10">+C42-B42</f>
        <v>0</v>
      </c>
      <c r="E42" s="505">
        <f>+SUM('6.Mut Materieel en Immaterieel'!D8:L8)</f>
        <v>0</v>
      </c>
      <c r="F42" s="506">
        <f>+SUM('6.Mut Materieel en Immaterieel'!L8:L8)</f>
        <v>0</v>
      </c>
      <c r="G42" s="506">
        <f>+SUM('6.Mut Materieel en Immaterieel'!N8:Z8)</f>
        <v>0</v>
      </c>
      <c r="H42" s="508">
        <f t="shared" si="9"/>
        <v>0</v>
      </c>
      <c r="I42" s="509"/>
      <c r="J42" s="509"/>
    </row>
    <row r="43" spans="1:10">
      <c r="A43" s="516" t="s">
        <v>200</v>
      </c>
      <c r="B43" s="505">
        <f>+'10.Balansstanden'!D19</f>
        <v>0</v>
      </c>
      <c r="C43" s="506">
        <f>+'10.Balansstanden'!F19</f>
        <v>0</v>
      </c>
      <c r="D43" s="507">
        <f t="shared" si="10"/>
        <v>0</v>
      </c>
      <c r="E43" s="505">
        <f>+SUM('6.Mut Materieel en Immaterieel'!D9:L9)</f>
        <v>0</v>
      </c>
      <c r="F43" s="506">
        <f>+SUM('6.Mut Materieel en Immaterieel'!L9:L9)</f>
        <v>0</v>
      </c>
      <c r="G43" s="506">
        <f>+SUM('6.Mut Materieel en Immaterieel'!N9:Z9)</f>
        <v>0</v>
      </c>
      <c r="H43" s="508">
        <f t="shared" si="9"/>
        <v>0</v>
      </c>
      <c r="I43" s="509"/>
      <c r="J43" s="509"/>
    </row>
    <row r="44" spans="1:10">
      <c r="A44" s="516" t="s">
        <v>201</v>
      </c>
      <c r="B44" s="505">
        <f>+'10.Balansstanden'!D20</f>
        <v>0</v>
      </c>
      <c r="C44" s="506">
        <f>+'10.Balansstanden'!F20</f>
        <v>0</v>
      </c>
      <c r="D44" s="507">
        <f t="shared" si="10"/>
        <v>0</v>
      </c>
      <c r="E44" s="505">
        <f>+SUM('6.Mut Materieel en Immaterieel'!D10:L10)</f>
        <v>0</v>
      </c>
      <c r="F44" s="506">
        <f>+SUM('6.Mut Materieel en Immaterieel'!L10:L10)</f>
        <v>0</v>
      </c>
      <c r="G44" s="506">
        <f>+SUM('6.Mut Materieel en Immaterieel'!N10:Z10)</f>
        <v>0</v>
      </c>
      <c r="H44" s="508">
        <f t="shared" si="9"/>
        <v>0</v>
      </c>
      <c r="I44" s="509"/>
      <c r="J44" s="509"/>
    </row>
    <row r="45" spans="1:10">
      <c r="A45" s="516" t="s">
        <v>202</v>
      </c>
      <c r="B45" s="505">
        <f>+'10.Balansstanden'!D21</f>
        <v>0</v>
      </c>
      <c r="C45" s="506">
        <f>+'10.Balansstanden'!F21</f>
        <v>0</v>
      </c>
      <c r="D45" s="507">
        <f t="shared" si="10"/>
        <v>0</v>
      </c>
      <c r="E45" s="505">
        <f>+SUM('6.Mut Materieel en Immaterieel'!D11:L11)</f>
        <v>0</v>
      </c>
      <c r="F45" s="506">
        <f>+SUM('6.Mut Materieel en Immaterieel'!L11:L11)</f>
        <v>0</v>
      </c>
      <c r="G45" s="506">
        <f>+SUM('6.Mut Materieel en Immaterieel'!N11:Z11)</f>
        <v>0</v>
      </c>
      <c r="H45" s="508">
        <f t="shared" si="9"/>
        <v>0</v>
      </c>
      <c r="I45" s="509"/>
      <c r="J45" s="509"/>
    </row>
    <row r="46" spans="1:10">
      <c r="A46" s="516" t="s">
        <v>64</v>
      </c>
      <c r="B46" s="505">
        <f>+'10.Balansstanden'!D22</f>
        <v>0</v>
      </c>
      <c r="C46" s="506">
        <f>+'10.Balansstanden'!F22</f>
        <v>0</v>
      </c>
      <c r="D46" s="507">
        <f t="shared" si="10"/>
        <v>0</v>
      </c>
      <c r="E46" s="505">
        <f>+SUM('6.Mut Materieel en Immaterieel'!D13:L13)</f>
        <v>0</v>
      </c>
      <c r="F46" s="506">
        <f>+SUM('6.Mut Materieel en Immaterieel'!L13:L13)</f>
        <v>0</v>
      </c>
      <c r="G46" s="506">
        <f>+SUM('6.Mut Materieel en Immaterieel'!N13:Z13)</f>
        <v>0</v>
      </c>
      <c r="H46" s="508">
        <f t="shared" si="9"/>
        <v>0</v>
      </c>
      <c r="I46" s="509"/>
      <c r="J46" s="509"/>
    </row>
    <row r="47" spans="1:10">
      <c r="A47" s="516" t="s">
        <v>222</v>
      </c>
      <c r="B47" s="505">
        <f>+'10.Balansstanden'!D23</f>
        <v>0</v>
      </c>
      <c r="C47" s="506">
        <f>+'10.Balansstanden'!F23</f>
        <v>0</v>
      </c>
      <c r="D47" s="507">
        <f t="shared" si="10"/>
        <v>0</v>
      </c>
      <c r="E47" s="505">
        <f>+SUM('6.Mut Materieel en Immaterieel'!D14:L14)</f>
        <v>0</v>
      </c>
      <c r="F47" s="506">
        <f>+SUM('6.Mut Materieel en Immaterieel'!L14:L14)</f>
        <v>0</v>
      </c>
      <c r="G47" s="506">
        <f>+SUM('6.Mut Materieel en Immaterieel'!N14:Z14)</f>
        <v>0</v>
      </c>
      <c r="H47" s="508">
        <f t="shared" si="9"/>
        <v>0</v>
      </c>
      <c r="I47" s="509"/>
      <c r="J47" s="509"/>
    </row>
    <row r="48" spans="1:10">
      <c r="A48" s="516" t="s">
        <v>223</v>
      </c>
      <c r="B48" s="505"/>
      <c r="C48" s="506"/>
      <c r="D48" s="507"/>
      <c r="E48" s="505"/>
      <c r="F48" s="506"/>
      <c r="G48" s="506"/>
      <c r="H48" s="508"/>
      <c r="I48" s="509"/>
      <c r="J48" s="509"/>
    </row>
    <row r="49" spans="1:10">
      <c r="A49" s="516" t="s">
        <v>241</v>
      </c>
      <c r="B49" s="505">
        <f>+'10.Balansstanden'!D25</f>
        <v>0</v>
      </c>
      <c r="C49" s="506">
        <f>+'10.Balansstanden'!F25</f>
        <v>0</v>
      </c>
      <c r="D49" s="507">
        <f t="shared" si="10"/>
        <v>0</v>
      </c>
      <c r="E49" s="505">
        <f>+SUM('6.Mut Materieel en Immaterieel'!D16:L16)</f>
        <v>0</v>
      </c>
      <c r="F49" s="506">
        <f>+SUM('6.Mut Materieel en Immaterieel'!L16:L16)</f>
        <v>0</v>
      </c>
      <c r="G49" s="506">
        <f>+SUM('6.Mut Materieel en Immaterieel'!N16:Z16)</f>
        <v>0</v>
      </c>
      <c r="H49" s="508">
        <f t="shared" ref="H49:H54" si="11">+E49-G49</f>
        <v>0</v>
      </c>
      <c r="I49" s="509"/>
      <c r="J49" s="509"/>
    </row>
    <row r="50" spans="1:10">
      <c r="A50" s="516" t="s">
        <v>242</v>
      </c>
      <c r="B50" s="505">
        <f>+'10.Balansstanden'!D26</f>
        <v>0</v>
      </c>
      <c r="C50" s="506">
        <f>+'10.Balansstanden'!F26</f>
        <v>0</v>
      </c>
      <c r="D50" s="507">
        <f t="shared" si="10"/>
        <v>0</v>
      </c>
      <c r="E50" s="505">
        <f>+SUM('6.Mut Materieel en Immaterieel'!D17:L17)</f>
        <v>0</v>
      </c>
      <c r="F50" s="506">
        <f>+SUM('6.Mut Materieel en Immaterieel'!L17:L17)</f>
        <v>0</v>
      </c>
      <c r="G50" s="506">
        <f>+SUM('6.Mut Materieel en Immaterieel'!N17:Z17)</f>
        <v>0</v>
      </c>
      <c r="H50" s="508">
        <f t="shared" si="11"/>
        <v>0</v>
      </c>
      <c r="I50" s="509"/>
      <c r="J50" s="509"/>
    </row>
    <row r="51" spans="1:10">
      <c r="A51" s="516" t="s">
        <v>243</v>
      </c>
      <c r="B51" s="505">
        <f>+'10.Balansstanden'!D27</f>
        <v>0</v>
      </c>
      <c r="C51" s="506">
        <f>+'10.Balansstanden'!F27</f>
        <v>0</v>
      </c>
      <c r="D51" s="507">
        <f t="shared" si="10"/>
        <v>0</v>
      </c>
      <c r="E51" s="505">
        <f>+SUM('6.Mut Materieel en Immaterieel'!D18:L18)</f>
        <v>0</v>
      </c>
      <c r="F51" s="506">
        <f>+SUM('6.Mut Materieel en Immaterieel'!L18:L18)</f>
        <v>0</v>
      </c>
      <c r="G51" s="506">
        <f>+SUM('6.Mut Materieel en Immaterieel'!N18:Z18)</f>
        <v>0</v>
      </c>
      <c r="H51" s="508">
        <f t="shared" si="11"/>
        <v>0</v>
      </c>
      <c r="I51" s="509"/>
      <c r="J51" s="509"/>
    </row>
    <row r="52" spans="1:10">
      <c r="A52" s="516" t="s">
        <v>65</v>
      </c>
      <c r="B52" s="505">
        <f>+'10.Balansstanden'!D28</f>
        <v>0</v>
      </c>
      <c r="C52" s="506">
        <f>+'10.Balansstanden'!F28</f>
        <v>0</v>
      </c>
      <c r="D52" s="507">
        <f t="shared" si="10"/>
        <v>0</v>
      </c>
      <c r="E52" s="505">
        <f>+SUM('6.Mut Materieel en Immaterieel'!D19:L19)</f>
        <v>0</v>
      </c>
      <c r="F52" s="506">
        <f>+SUM('6.Mut Materieel en Immaterieel'!L19:L19)</f>
        <v>0</v>
      </c>
      <c r="G52" s="506">
        <f>+SUM('6.Mut Materieel en Immaterieel'!N19:Z19)</f>
        <v>0</v>
      </c>
      <c r="H52" s="508">
        <f t="shared" si="11"/>
        <v>0</v>
      </c>
      <c r="I52" s="509"/>
      <c r="J52" s="509"/>
    </row>
    <row r="53" spans="1:10">
      <c r="A53" s="516" t="s">
        <v>66</v>
      </c>
      <c r="B53" s="505">
        <f>+'10.Balansstanden'!D29</f>
        <v>0</v>
      </c>
      <c r="C53" s="506">
        <f>+'10.Balansstanden'!F29</f>
        <v>0</v>
      </c>
      <c r="D53" s="507">
        <f t="shared" si="10"/>
        <v>0</v>
      </c>
      <c r="E53" s="505">
        <f>+SUM('6.Mut Materieel en Immaterieel'!D20:L20)</f>
        <v>0</v>
      </c>
      <c r="F53" s="506">
        <f>+SUM('6.Mut Materieel en Immaterieel'!L20:L20)</f>
        <v>0</v>
      </c>
      <c r="G53" s="506">
        <f>+SUM('6.Mut Materieel en Immaterieel'!N20:Z20)</f>
        <v>0</v>
      </c>
      <c r="H53" s="508">
        <f t="shared" si="11"/>
        <v>0</v>
      </c>
      <c r="I53" s="509"/>
      <c r="J53" s="509"/>
    </row>
    <row r="54" spans="1:10">
      <c r="A54" s="516" t="s">
        <v>67</v>
      </c>
      <c r="B54" s="505">
        <f>+'10.Balansstanden'!D30</f>
        <v>0</v>
      </c>
      <c r="C54" s="506">
        <f>+'10.Balansstanden'!F30</f>
        <v>0</v>
      </c>
      <c r="D54" s="507">
        <f t="shared" si="10"/>
        <v>0</v>
      </c>
      <c r="E54" s="505">
        <f>+SUM('6.Mut Materieel en Immaterieel'!D21:L21)</f>
        <v>0</v>
      </c>
      <c r="F54" s="506">
        <f>+SUM('6.Mut Materieel en Immaterieel'!L21:L21)</f>
        <v>0</v>
      </c>
      <c r="G54" s="506">
        <f>+SUM('6.Mut Materieel en Immaterieel'!N21:Z21)</f>
        <v>0</v>
      </c>
      <c r="H54" s="508">
        <f t="shared" si="11"/>
        <v>0</v>
      </c>
      <c r="I54" s="509"/>
      <c r="J54" s="509"/>
    </row>
    <row r="55" spans="1:10">
      <c r="A55" s="516"/>
      <c r="B55" s="505"/>
      <c r="C55" s="506"/>
      <c r="D55" s="507"/>
      <c r="E55" s="505"/>
      <c r="F55" s="506"/>
      <c r="G55" s="506"/>
      <c r="H55" s="508"/>
      <c r="I55" s="509"/>
      <c r="J55" s="509"/>
    </row>
    <row r="56" spans="1:10">
      <c r="A56" s="517" t="s">
        <v>68</v>
      </c>
      <c r="B56" s="518">
        <f>+SUM(B57:B70)</f>
        <v>0</v>
      </c>
      <c r="C56" s="519">
        <f>+SUM(C57:C70)</f>
        <v>0</v>
      </c>
      <c r="D56" s="520">
        <f>+C56-B56</f>
        <v>0</v>
      </c>
      <c r="E56" s="518">
        <f>+SUM(E57:E70)</f>
        <v>0</v>
      </c>
      <c r="F56" s="506">
        <f>+SUM(F57:F70)</f>
        <v>0</v>
      </c>
      <c r="G56" s="519">
        <f>+SUM(G57:G70)</f>
        <v>0</v>
      </c>
      <c r="H56" s="521">
        <f t="shared" ref="H56:H63" si="12">+E56-G56</f>
        <v>0</v>
      </c>
      <c r="I56" s="522"/>
      <c r="J56" s="522"/>
    </row>
    <row r="57" spans="1:10">
      <c r="A57" s="516" t="s">
        <v>204</v>
      </c>
      <c r="B57" s="505">
        <f>+'10.Balansstanden'!D32</f>
        <v>0</v>
      </c>
      <c r="C57" s="506">
        <f>+'10.Balansstanden'!F32</f>
        <v>0</v>
      </c>
      <c r="D57" s="507">
        <f t="shared" si="10"/>
        <v>0</v>
      </c>
      <c r="E57" s="505">
        <f>+SUM('6.Mut Materieel en Immaterieel'!D23:L23)</f>
        <v>0</v>
      </c>
      <c r="F57" s="506">
        <f>+SUM('6.Mut Materieel en Immaterieel'!L23:L23)</f>
        <v>0</v>
      </c>
      <c r="G57" s="506">
        <f>+SUM('6.Mut Materieel en Immaterieel'!N23:Z23)</f>
        <v>0</v>
      </c>
      <c r="H57" s="508">
        <f t="shared" si="12"/>
        <v>0</v>
      </c>
      <c r="I57" s="509"/>
      <c r="J57" s="509"/>
    </row>
    <row r="58" spans="1:10">
      <c r="A58" s="516" t="s">
        <v>199</v>
      </c>
      <c r="B58" s="505">
        <f>+'10.Balansstanden'!D33</f>
        <v>0</v>
      </c>
      <c r="C58" s="506">
        <f>+'10.Balansstanden'!F33</f>
        <v>0</v>
      </c>
      <c r="D58" s="507">
        <f t="shared" si="10"/>
        <v>0</v>
      </c>
      <c r="E58" s="505">
        <f>+SUM('6.Mut Materieel en Immaterieel'!D24:L24)</f>
        <v>0</v>
      </c>
      <c r="F58" s="506">
        <f>+SUM('6.Mut Materieel en Immaterieel'!L24:L24)</f>
        <v>0</v>
      </c>
      <c r="G58" s="506">
        <f>+SUM('6.Mut Materieel en Immaterieel'!N24:Z24)</f>
        <v>0</v>
      </c>
      <c r="H58" s="508">
        <f t="shared" si="12"/>
        <v>0</v>
      </c>
      <c r="I58" s="509"/>
      <c r="J58" s="509"/>
    </row>
    <row r="59" spans="1:10">
      <c r="A59" s="516" t="s">
        <v>200</v>
      </c>
      <c r="B59" s="505">
        <f>+'10.Balansstanden'!D34</f>
        <v>0</v>
      </c>
      <c r="C59" s="506">
        <f>+'10.Balansstanden'!F34</f>
        <v>0</v>
      </c>
      <c r="D59" s="507">
        <f t="shared" si="10"/>
        <v>0</v>
      </c>
      <c r="E59" s="505">
        <f>+SUM('6.Mut Materieel en Immaterieel'!D25:L25)</f>
        <v>0</v>
      </c>
      <c r="F59" s="506">
        <f>+SUM('6.Mut Materieel en Immaterieel'!L25:L25)</f>
        <v>0</v>
      </c>
      <c r="G59" s="506">
        <f>+SUM('6.Mut Materieel en Immaterieel'!N25:Z25)</f>
        <v>0</v>
      </c>
      <c r="H59" s="508">
        <f t="shared" si="12"/>
        <v>0</v>
      </c>
      <c r="I59" s="509"/>
      <c r="J59" s="509"/>
    </row>
    <row r="60" spans="1:10">
      <c r="A60" s="516" t="s">
        <v>201</v>
      </c>
      <c r="B60" s="505">
        <f>+'10.Balansstanden'!D35</f>
        <v>0</v>
      </c>
      <c r="C60" s="506">
        <f>+'10.Balansstanden'!F35</f>
        <v>0</v>
      </c>
      <c r="D60" s="507">
        <f t="shared" si="10"/>
        <v>0</v>
      </c>
      <c r="E60" s="505">
        <f>+SUM('6.Mut Materieel en Immaterieel'!D26:L26)</f>
        <v>0</v>
      </c>
      <c r="F60" s="506">
        <f>+SUM('6.Mut Materieel en Immaterieel'!L26:L26)</f>
        <v>0</v>
      </c>
      <c r="G60" s="506">
        <f>+SUM('6.Mut Materieel en Immaterieel'!N26:Z26)</f>
        <v>0</v>
      </c>
      <c r="H60" s="508">
        <f t="shared" si="12"/>
        <v>0</v>
      </c>
      <c r="I60" s="509"/>
      <c r="J60" s="509"/>
    </row>
    <row r="61" spans="1:10">
      <c r="A61" s="516" t="s">
        <v>202</v>
      </c>
      <c r="B61" s="505">
        <f>+'10.Balansstanden'!D36</f>
        <v>0</v>
      </c>
      <c r="C61" s="506">
        <f>+'10.Balansstanden'!F36</f>
        <v>0</v>
      </c>
      <c r="D61" s="507">
        <f t="shared" si="10"/>
        <v>0</v>
      </c>
      <c r="E61" s="505">
        <f>+SUM('6.Mut Materieel en Immaterieel'!D27:L27)</f>
        <v>0</v>
      </c>
      <c r="F61" s="506">
        <f>+SUM('6.Mut Materieel en Immaterieel'!L27:L27)</f>
        <v>0</v>
      </c>
      <c r="G61" s="506">
        <f>+SUM('6.Mut Materieel en Immaterieel'!N27:Z27)</f>
        <v>0</v>
      </c>
      <c r="H61" s="508">
        <f t="shared" si="12"/>
        <v>0</v>
      </c>
      <c r="I61" s="509"/>
      <c r="J61" s="509"/>
    </row>
    <row r="62" spans="1:10">
      <c r="A62" s="516" t="s">
        <v>64</v>
      </c>
      <c r="B62" s="505">
        <f>+'10.Balansstanden'!D37</f>
        <v>0</v>
      </c>
      <c r="C62" s="506">
        <f>+'10.Balansstanden'!F37</f>
        <v>0</v>
      </c>
      <c r="D62" s="507">
        <f t="shared" si="10"/>
        <v>0</v>
      </c>
      <c r="E62" s="505">
        <f>+SUM('6.Mut Materieel en Immaterieel'!D29:L29)</f>
        <v>0</v>
      </c>
      <c r="F62" s="506">
        <f>+SUM('6.Mut Materieel en Immaterieel'!L29:L29)</f>
        <v>0</v>
      </c>
      <c r="G62" s="506">
        <f>+SUM('6.Mut Materieel en Immaterieel'!N29:Z29)</f>
        <v>0</v>
      </c>
      <c r="H62" s="508">
        <f t="shared" si="12"/>
        <v>0</v>
      </c>
      <c r="I62" s="509"/>
      <c r="J62" s="509"/>
    </row>
    <row r="63" spans="1:10">
      <c r="A63" s="516" t="s">
        <v>222</v>
      </c>
      <c r="B63" s="505">
        <f>+'10.Balansstanden'!D38</f>
        <v>0</v>
      </c>
      <c r="C63" s="506">
        <f>+'10.Balansstanden'!F38</f>
        <v>0</v>
      </c>
      <c r="D63" s="507">
        <f t="shared" si="10"/>
        <v>0</v>
      </c>
      <c r="E63" s="505">
        <f>+SUM('6.Mut Materieel en Immaterieel'!D30:L30)</f>
        <v>0</v>
      </c>
      <c r="F63" s="506">
        <f>+SUM('6.Mut Materieel en Immaterieel'!L30:L30)</f>
        <v>0</v>
      </c>
      <c r="G63" s="506">
        <f>+SUM('6.Mut Materieel en Immaterieel'!N30:Z30)</f>
        <v>0</v>
      </c>
      <c r="H63" s="508">
        <f t="shared" si="12"/>
        <v>0</v>
      </c>
      <c r="I63" s="509"/>
      <c r="J63" s="509"/>
    </row>
    <row r="64" spans="1:10">
      <c r="A64" s="516" t="s">
        <v>223</v>
      </c>
      <c r="B64" s="505"/>
      <c r="C64" s="506"/>
      <c r="D64" s="507"/>
      <c r="E64" s="505"/>
      <c r="F64" s="506"/>
      <c r="G64" s="506"/>
      <c r="H64" s="508"/>
      <c r="I64" s="509"/>
      <c r="J64" s="509"/>
    </row>
    <row r="65" spans="1:10">
      <c r="A65" s="516" t="s">
        <v>241</v>
      </c>
      <c r="B65" s="505">
        <f>+'10.Balansstanden'!D40</f>
        <v>0</v>
      </c>
      <c r="C65" s="506">
        <f>+'10.Balansstanden'!F40</f>
        <v>0</v>
      </c>
      <c r="D65" s="507">
        <f t="shared" si="10"/>
        <v>0</v>
      </c>
      <c r="E65" s="505">
        <f>+SUM('6.Mut Materieel en Immaterieel'!D32:L32)</f>
        <v>0</v>
      </c>
      <c r="F65" s="506">
        <f>+SUM('6.Mut Materieel en Immaterieel'!L32:L32)</f>
        <v>0</v>
      </c>
      <c r="G65" s="506">
        <f>+SUM('6.Mut Materieel en Immaterieel'!N32:Z32)</f>
        <v>0</v>
      </c>
      <c r="H65" s="508">
        <f t="shared" ref="H65:H70" si="13">+E65-G65</f>
        <v>0</v>
      </c>
      <c r="I65" s="509"/>
      <c r="J65" s="509"/>
    </row>
    <row r="66" spans="1:10">
      <c r="A66" s="516" t="s">
        <v>242</v>
      </c>
      <c r="B66" s="505">
        <f>+'10.Balansstanden'!D41</f>
        <v>0</v>
      </c>
      <c r="C66" s="506">
        <f>+'10.Balansstanden'!F41</f>
        <v>0</v>
      </c>
      <c r="D66" s="507">
        <f t="shared" si="10"/>
        <v>0</v>
      </c>
      <c r="E66" s="505">
        <f>+SUM('6.Mut Materieel en Immaterieel'!D33:L33)</f>
        <v>0</v>
      </c>
      <c r="F66" s="506">
        <f>+SUM('6.Mut Materieel en Immaterieel'!L33:L33)</f>
        <v>0</v>
      </c>
      <c r="G66" s="506">
        <f>+SUM('6.Mut Materieel en Immaterieel'!N33:Z33)</f>
        <v>0</v>
      </c>
      <c r="H66" s="508">
        <f t="shared" si="13"/>
        <v>0</v>
      </c>
      <c r="I66" s="509"/>
      <c r="J66" s="509"/>
    </row>
    <row r="67" spans="1:10">
      <c r="A67" s="516" t="s">
        <v>243</v>
      </c>
      <c r="B67" s="505">
        <f>+'10.Balansstanden'!D42</f>
        <v>0</v>
      </c>
      <c r="C67" s="506">
        <f>+'10.Balansstanden'!F42</f>
        <v>0</v>
      </c>
      <c r="D67" s="507">
        <f t="shared" si="10"/>
        <v>0</v>
      </c>
      <c r="E67" s="505">
        <f>+SUM('6.Mut Materieel en Immaterieel'!D34:L34)</f>
        <v>0</v>
      </c>
      <c r="F67" s="506">
        <f>+SUM('6.Mut Materieel en Immaterieel'!L34:L34)</f>
        <v>0</v>
      </c>
      <c r="G67" s="506">
        <f>+SUM('6.Mut Materieel en Immaterieel'!N34:Z34)</f>
        <v>0</v>
      </c>
      <c r="H67" s="508">
        <f t="shared" si="13"/>
        <v>0</v>
      </c>
      <c r="I67" s="509"/>
      <c r="J67" s="509"/>
    </row>
    <row r="68" spans="1:10">
      <c r="A68" s="516" t="s">
        <v>65</v>
      </c>
      <c r="B68" s="505">
        <f>+'10.Balansstanden'!D43</f>
        <v>0</v>
      </c>
      <c r="C68" s="506">
        <f>+'10.Balansstanden'!F43</f>
        <v>0</v>
      </c>
      <c r="D68" s="507">
        <f t="shared" si="10"/>
        <v>0</v>
      </c>
      <c r="E68" s="505">
        <f>+SUM('6.Mut Materieel en Immaterieel'!D35:L35)</f>
        <v>0</v>
      </c>
      <c r="F68" s="506">
        <f>+SUM('6.Mut Materieel en Immaterieel'!L35:L35)</f>
        <v>0</v>
      </c>
      <c r="G68" s="506">
        <f>+SUM('6.Mut Materieel en Immaterieel'!N35:Z35)</f>
        <v>0</v>
      </c>
      <c r="H68" s="508">
        <f t="shared" si="13"/>
        <v>0</v>
      </c>
      <c r="I68" s="509"/>
      <c r="J68" s="509"/>
    </row>
    <row r="69" spans="1:10">
      <c r="A69" s="516" t="s">
        <v>66</v>
      </c>
      <c r="B69" s="505">
        <f>+'10.Balansstanden'!D44</f>
        <v>0</v>
      </c>
      <c r="C69" s="506">
        <f>+'10.Balansstanden'!F44</f>
        <v>0</v>
      </c>
      <c r="D69" s="507">
        <f t="shared" si="10"/>
        <v>0</v>
      </c>
      <c r="E69" s="505">
        <f>+SUM('6.Mut Materieel en Immaterieel'!D36:L36)</f>
        <v>0</v>
      </c>
      <c r="F69" s="506">
        <f>+SUM('6.Mut Materieel en Immaterieel'!L36:L36)</f>
        <v>0</v>
      </c>
      <c r="G69" s="506">
        <f>+SUM('6.Mut Materieel en Immaterieel'!N36:Z36)</f>
        <v>0</v>
      </c>
      <c r="H69" s="508">
        <f t="shared" si="13"/>
        <v>0</v>
      </c>
      <c r="I69" s="509"/>
      <c r="J69" s="509"/>
    </row>
    <row r="70" spans="1:10">
      <c r="A70" s="516" t="s">
        <v>67</v>
      </c>
      <c r="B70" s="505">
        <f>+'10.Balansstanden'!D45</f>
        <v>0</v>
      </c>
      <c r="C70" s="506">
        <f>+'10.Balansstanden'!F45</f>
        <v>0</v>
      </c>
      <c r="D70" s="507">
        <f t="shared" si="10"/>
        <v>0</v>
      </c>
      <c r="E70" s="505">
        <f>+SUM('6.Mut Materieel en Immaterieel'!D37:L37)</f>
        <v>0</v>
      </c>
      <c r="F70" s="506">
        <f>+SUM('6.Mut Materieel en Immaterieel'!L37:L37)</f>
        <v>0</v>
      </c>
      <c r="G70" s="506">
        <f>+SUM('6.Mut Materieel en Immaterieel'!N37:Z37)</f>
        <v>0</v>
      </c>
      <c r="H70" s="508">
        <f t="shared" si="13"/>
        <v>0</v>
      </c>
      <c r="I70" s="509"/>
      <c r="J70" s="509"/>
    </row>
    <row r="71" spans="1:10">
      <c r="A71" s="523" t="s">
        <v>344</v>
      </c>
      <c r="B71" s="538"/>
      <c r="C71" s="541"/>
      <c r="D71" s="541"/>
      <c r="E71" s="541"/>
      <c r="F71" s="541"/>
      <c r="G71" s="541"/>
      <c r="H71" s="541"/>
      <c r="I71" s="542">
        <f>+SUM(I13,I24)</f>
        <v>0</v>
      </c>
      <c r="J71" s="542">
        <f>SUM(J13,J24)</f>
        <v>0</v>
      </c>
    </row>
    <row r="72" spans="1:10">
      <c r="A72" s="524" t="s">
        <v>341</v>
      </c>
      <c r="B72" s="539">
        <f>+I71</f>
        <v>0</v>
      </c>
      <c r="C72" s="519"/>
      <c r="D72" s="519"/>
      <c r="E72" s="519"/>
      <c r="F72" s="519"/>
      <c r="G72" s="519"/>
      <c r="H72" s="519"/>
      <c r="I72" s="519"/>
      <c r="J72" s="519"/>
    </row>
    <row r="73" spans="1:10">
      <c r="A73" s="524" t="s">
        <v>342</v>
      </c>
      <c r="B73" s="539">
        <f>+J71/2</f>
        <v>0</v>
      </c>
      <c r="C73" s="519"/>
      <c r="D73" s="519"/>
      <c r="E73" s="519"/>
      <c r="F73" s="519"/>
      <c r="G73" s="519"/>
      <c r="H73" s="519"/>
      <c r="I73" s="519"/>
      <c r="J73" s="519"/>
    </row>
    <row r="74" spans="1:10">
      <c r="A74" s="407" t="s">
        <v>451</v>
      </c>
      <c r="B74" s="540" t="str">
        <f>+IF('4.Informatie'!D8=5,B72/B73,"nvt")</f>
        <v>nvt</v>
      </c>
      <c r="C74" s="519"/>
      <c r="D74" s="519"/>
      <c r="E74" s="519"/>
      <c r="F74" s="519"/>
      <c r="G74" s="519"/>
      <c r="H74" s="519"/>
      <c r="I74" s="519"/>
      <c r="J74" s="519"/>
    </row>
    <row r="75" spans="1:10" ht="18" customHeight="1">
      <c r="A75" s="436" t="s">
        <v>327</v>
      </c>
      <c r="B75" s="403" t="str">
        <f>IF(B74="nvt","onvoldoende",IF(B74&lt;=0.01,"voldoende","onvoldoende"))</f>
        <v>onvoldoende</v>
      </c>
      <c r="C75" s="543"/>
      <c r="D75" s="525"/>
      <c r="E75" s="526"/>
      <c r="F75" s="526"/>
      <c r="G75" s="526"/>
      <c r="H75" s="526"/>
      <c r="I75" s="527"/>
      <c r="J75" s="527"/>
    </row>
    <row r="78" spans="1:10" ht="13.5" thickBot="1"/>
    <row r="79" spans="1:10" ht="13.5" thickBot="1">
      <c r="A79" s="528" t="s">
        <v>441</v>
      </c>
      <c r="B79" s="529"/>
      <c r="C79" s="529"/>
      <c r="D79" s="529"/>
      <c r="E79" s="529"/>
      <c r="F79" s="529"/>
      <c r="G79" s="529"/>
      <c r="H79" s="529"/>
      <c r="I79" s="530"/>
    </row>
    <row r="80" spans="1:10">
      <c r="A80" s="547" t="s">
        <v>442</v>
      </c>
      <c r="B80" s="531">
        <f>+SUM('10.Balansstanden'!D6:D81)</f>
        <v>0</v>
      </c>
      <c r="C80" s="597" t="str">
        <f>IF(B80=0,"Wij verwachten geen lege beginbalans.","")</f>
        <v>Wij verwachten geen lege beginbalans.</v>
      </c>
      <c r="D80" s="598"/>
      <c r="E80" s="598"/>
      <c r="F80" s="598"/>
      <c r="G80" s="598"/>
      <c r="H80" s="598"/>
      <c r="I80" s="599"/>
    </row>
    <row r="81" spans="1:10">
      <c r="A81" s="548" t="s">
        <v>444</v>
      </c>
      <c r="B81" s="505">
        <f>SUM('10.Balansstanden'!D85:D129)</f>
        <v>0</v>
      </c>
      <c r="C81" s="600"/>
      <c r="D81" s="601"/>
      <c r="E81" s="601"/>
      <c r="F81" s="601"/>
      <c r="G81" s="601"/>
      <c r="H81" s="601"/>
      <c r="I81" s="602"/>
    </row>
    <row r="82" spans="1:10">
      <c r="A82" s="548" t="s">
        <v>452</v>
      </c>
      <c r="B82" s="505">
        <f>+ABS(B81-B80)</f>
        <v>0</v>
      </c>
      <c r="C82" s="600" t="str">
        <f>IF(B82&gt;10,"Primo-standen niet in evenwicht","")</f>
        <v/>
      </c>
      <c r="D82" s="601"/>
      <c r="E82" s="601"/>
      <c r="F82" s="601"/>
      <c r="G82" s="601"/>
      <c r="H82" s="601"/>
      <c r="I82" s="602"/>
    </row>
    <row r="83" spans="1:10">
      <c r="A83" s="548"/>
      <c r="B83" s="505"/>
      <c r="C83" s="533"/>
      <c r="D83" s="534"/>
      <c r="E83" s="534"/>
      <c r="F83" s="534"/>
      <c r="G83" s="534"/>
      <c r="H83" s="534"/>
      <c r="I83" s="535"/>
    </row>
    <row r="84" spans="1:10">
      <c r="A84" s="548"/>
      <c r="B84" s="505"/>
      <c r="C84" s="600"/>
      <c r="D84" s="601"/>
      <c r="E84" s="601"/>
      <c r="F84" s="601"/>
      <c r="G84" s="601"/>
      <c r="H84" s="601"/>
      <c r="I84" s="602"/>
    </row>
    <row r="85" spans="1:10">
      <c r="A85" s="548" t="s">
        <v>443</v>
      </c>
      <c r="B85" s="505">
        <f>SUM('10.Balansstanden'!F6:F81)</f>
        <v>0</v>
      </c>
      <c r="C85" s="600" t="str">
        <f>IF(B85=0,"Wij verwachten geen lege beginbalans.","")</f>
        <v>Wij verwachten geen lege beginbalans.</v>
      </c>
      <c r="D85" s="601"/>
      <c r="E85" s="601"/>
      <c r="F85" s="601"/>
      <c r="G85" s="601"/>
      <c r="H85" s="601"/>
      <c r="I85" s="602"/>
      <c r="J85" s="563"/>
    </row>
    <row r="86" spans="1:10">
      <c r="A86" s="549" t="s">
        <v>453</v>
      </c>
      <c r="B86" s="505">
        <f>SUM('10.Balansstanden'!F85:F129)</f>
        <v>0</v>
      </c>
      <c r="C86" s="600"/>
      <c r="D86" s="601"/>
      <c r="E86" s="601"/>
      <c r="F86" s="601"/>
      <c r="G86" s="601"/>
      <c r="H86" s="601"/>
      <c r="I86" s="602"/>
    </row>
    <row r="87" spans="1:10" ht="13.5" thickBot="1">
      <c r="A87" s="564" t="s">
        <v>454</v>
      </c>
      <c r="B87" s="565">
        <f>+ABS(B86-B85)</f>
        <v>0</v>
      </c>
      <c r="C87" s="594" t="str">
        <f>IF(B87&gt;10,"Ultimo-standen niet in evenwicht","")</f>
        <v/>
      </c>
      <c r="D87" s="595"/>
      <c r="E87" s="595"/>
      <c r="F87" s="595"/>
      <c r="G87" s="595"/>
      <c r="H87" s="595"/>
      <c r="I87" s="596"/>
    </row>
  </sheetData>
  <mergeCells count="11">
    <mergeCell ref="A3:D3"/>
    <mergeCell ref="A5:D5"/>
    <mergeCell ref="A7:D7"/>
    <mergeCell ref="A9:D9"/>
    <mergeCell ref="C87:I87"/>
    <mergeCell ref="C80:I80"/>
    <mergeCell ref="C81:I81"/>
    <mergeCell ref="C82:I82"/>
    <mergeCell ref="C84:I84"/>
    <mergeCell ref="C85:I85"/>
    <mergeCell ref="C86:I86"/>
  </mergeCells>
  <pageMargins left="0.70866141732283472" right="0.70866141732283472" top="0.74803149606299213" bottom="0.74803149606299213" header="0.31496062992125984" footer="0.31496062992125984"/>
  <pageSetup paperSize="8"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C29"/>
  <sheetViews>
    <sheetView showGridLines="0" workbookViewId="0">
      <selection activeCell="A20" sqref="A20"/>
    </sheetView>
  </sheetViews>
  <sheetFormatPr defaultRowHeight="12.75"/>
  <cols>
    <col min="1" max="1" width="100.5703125" style="340" customWidth="1"/>
    <col min="2" max="16384" width="9.140625" style="324"/>
  </cols>
  <sheetData>
    <row r="1" spans="1:3" ht="15">
      <c r="A1" s="323" t="s">
        <v>296</v>
      </c>
    </row>
    <row r="2" spans="1:3" s="351" customFormat="1" ht="15">
      <c r="A2" s="468"/>
    </row>
    <row r="3" spans="1:3" ht="38.25">
      <c r="A3" s="579" t="s">
        <v>490</v>
      </c>
    </row>
    <row r="4" spans="1:3">
      <c r="A4" s="325"/>
      <c r="C4" s="326"/>
    </row>
    <row r="5" spans="1:3">
      <c r="A5" s="341" t="s">
        <v>358</v>
      </c>
    </row>
    <row r="6" spans="1:3">
      <c r="A6" s="342"/>
    </row>
    <row r="7" spans="1:3">
      <c r="A7" s="5" t="s">
        <v>302</v>
      </c>
    </row>
    <row r="8" spans="1:3">
      <c r="A8" s="342"/>
    </row>
    <row r="9" spans="1:3">
      <c r="A9" s="579" t="s">
        <v>483</v>
      </c>
    </row>
    <row r="10" spans="1:3">
      <c r="A10" s="343" t="s">
        <v>484</v>
      </c>
    </row>
    <row r="11" spans="1:3">
      <c r="A11" s="343"/>
    </row>
    <row r="12" spans="1:3" ht="25.5">
      <c r="A12" s="488" t="s">
        <v>436</v>
      </c>
    </row>
    <row r="13" spans="1:3" ht="25.5">
      <c r="A13" s="139" t="s">
        <v>303</v>
      </c>
    </row>
    <row r="14" spans="1:3">
      <c r="A14" s="344" t="s">
        <v>297</v>
      </c>
    </row>
    <row r="15" spans="1:3">
      <c r="A15" s="327"/>
    </row>
    <row r="16" spans="1:3" ht="15">
      <c r="A16" s="328" t="s">
        <v>298</v>
      </c>
    </row>
    <row r="17" spans="1:1">
      <c r="A17" s="329"/>
    </row>
    <row r="18" spans="1:1">
      <c r="A18" s="325" t="s">
        <v>299</v>
      </c>
    </row>
    <row r="19" spans="1:1">
      <c r="A19" s="325"/>
    </row>
    <row r="20" spans="1:1" ht="13.5">
      <c r="A20" s="330" t="s">
        <v>491</v>
      </c>
    </row>
    <row r="21" spans="1:1">
      <c r="A21" s="331" t="s">
        <v>493</v>
      </c>
    </row>
    <row r="22" spans="1:1">
      <c r="A22" s="332"/>
    </row>
    <row r="23" spans="1:1" ht="13.5">
      <c r="A23" s="333" t="s">
        <v>300</v>
      </c>
    </row>
    <row r="24" spans="1:1" ht="13.5">
      <c r="A24" s="334" t="s">
        <v>492</v>
      </c>
    </row>
    <row r="25" spans="1:1" ht="13.5">
      <c r="A25" s="335" t="s">
        <v>301</v>
      </c>
    </row>
    <row r="26" spans="1:1" ht="13.5">
      <c r="A26" s="336" t="s">
        <v>369</v>
      </c>
    </row>
    <row r="27" spans="1:1" ht="13.5">
      <c r="A27" s="337" t="s">
        <v>304</v>
      </c>
    </row>
    <row r="28" spans="1:1">
      <c r="A28" s="338"/>
    </row>
    <row r="29" spans="1:1">
      <c r="A29" s="339"/>
    </row>
  </sheetData>
  <phoneticPr fontId="11" type="noConversion"/>
  <hyperlinks>
    <hyperlink ref="A14" r:id="rId1"/>
    <hyperlink ref="A10" r:id="rId2"/>
  </hyperlinks>
  <pageMargins left="0.69" right="0.56000000000000005" top="1" bottom="1" header="0.5" footer="0.5"/>
  <pageSetup paperSize="9" scale="97"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40"/>
  <sheetViews>
    <sheetView showGridLines="0" zoomScaleNormal="100" workbookViewId="0">
      <selection activeCell="A43" sqref="A43"/>
    </sheetView>
  </sheetViews>
  <sheetFormatPr defaultRowHeight="13.5" customHeight="1"/>
  <cols>
    <col min="1" max="1" width="98.42578125" style="349" customWidth="1"/>
    <col min="2" max="16384" width="9.140625" style="345"/>
  </cols>
  <sheetData>
    <row r="1" spans="1:5" ht="27" customHeight="1">
      <c r="A1" s="352" t="s">
        <v>305</v>
      </c>
    </row>
    <row r="2" spans="1:5" ht="78" customHeight="1">
      <c r="A2" s="353" t="s">
        <v>315</v>
      </c>
    </row>
    <row r="3" spans="1:5" ht="3.75" customHeight="1">
      <c r="A3" s="354"/>
    </row>
    <row r="4" spans="1:5" ht="38.25">
      <c r="A4" s="354" t="s">
        <v>311</v>
      </c>
    </row>
    <row r="5" spans="1:5" s="346" customFormat="1" ht="31.5" customHeight="1">
      <c r="A5" s="354" t="s">
        <v>474</v>
      </c>
      <c r="E5" s="316"/>
    </row>
    <row r="6" spans="1:5" ht="63.75" customHeight="1">
      <c r="A6" s="472" t="s">
        <v>370</v>
      </c>
      <c r="E6" s="316"/>
    </row>
    <row r="7" spans="1:5" s="347" customFormat="1" ht="37.5" customHeight="1">
      <c r="A7" s="139" t="s">
        <v>374</v>
      </c>
    </row>
    <row r="8" spans="1:5" s="348" customFormat="1" ht="33" customHeight="1">
      <c r="A8" s="139" t="s">
        <v>306</v>
      </c>
    </row>
    <row r="9" spans="1:5" ht="47.25" customHeight="1">
      <c r="A9" s="357" t="s">
        <v>312</v>
      </c>
    </row>
    <row r="10" spans="1:5" ht="39.75" customHeight="1">
      <c r="A10" s="580" t="s">
        <v>482</v>
      </c>
    </row>
    <row r="11" spans="1:5" ht="30.75" customHeight="1">
      <c r="A11" s="357" t="s">
        <v>307</v>
      </c>
    </row>
    <row r="12" spans="1:5" ht="10.5" customHeight="1">
      <c r="A12" s="355"/>
    </row>
    <row r="13" spans="1:5" s="575" customFormat="1" ht="15">
      <c r="A13" s="464" t="s">
        <v>472</v>
      </c>
    </row>
    <row r="14" spans="1:5" s="575" customFormat="1" ht="8.25" customHeight="1">
      <c r="A14" s="349"/>
    </row>
    <row r="15" spans="1:5" s="575" customFormat="1" ht="216.75">
      <c r="A15" s="532" t="s">
        <v>478</v>
      </c>
    </row>
    <row r="16" spans="1:5" ht="15">
      <c r="A16" s="352" t="s">
        <v>308</v>
      </c>
    </row>
    <row r="17" spans="1:1" ht="38.25" customHeight="1">
      <c r="A17" s="139" t="s">
        <v>367</v>
      </c>
    </row>
    <row r="18" spans="1:1" ht="33" customHeight="1">
      <c r="A18" s="353" t="s">
        <v>309</v>
      </c>
    </row>
    <row r="19" spans="1:1" ht="10.5" customHeight="1">
      <c r="A19" s="355"/>
    </row>
    <row r="20" spans="1:1" ht="15">
      <c r="A20" s="352" t="s">
        <v>310</v>
      </c>
    </row>
    <row r="21" spans="1:1" s="351" customFormat="1" ht="26.25" customHeight="1">
      <c r="A21" s="356" t="s">
        <v>373</v>
      </c>
    </row>
    <row r="22" spans="1:1" s="347" customFormat="1" ht="53.25" customHeight="1">
      <c r="A22" s="356" t="s">
        <v>319</v>
      </c>
    </row>
    <row r="23" spans="1:1" s="347" customFormat="1" ht="12.75">
      <c r="A23" s="356" t="s">
        <v>316</v>
      </c>
    </row>
    <row r="24" spans="1:1" s="347" customFormat="1" ht="25.5">
      <c r="A24" s="358" t="s">
        <v>317</v>
      </c>
    </row>
    <row r="25" spans="1:1" s="347" customFormat="1" ht="39" customHeight="1">
      <c r="A25" s="473" t="s">
        <v>372</v>
      </c>
    </row>
    <row r="26" spans="1:1" s="347" customFormat="1" ht="25.5" customHeight="1">
      <c r="A26" s="358" t="s">
        <v>318</v>
      </c>
    </row>
    <row r="27" spans="1:1" s="347" customFormat="1" ht="13.5" customHeight="1">
      <c r="A27" s="356"/>
    </row>
    <row r="28" spans="1:1" s="347" customFormat="1" ht="13.5" customHeight="1">
      <c r="A28" s="464" t="s">
        <v>363</v>
      </c>
    </row>
    <row r="29" spans="1:1" ht="49.5" customHeight="1">
      <c r="A29" s="465" t="s">
        <v>371</v>
      </c>
    </row>
    <row r="30" spans="1:1" ht="15">
      <c r="A30" s="464" t="s">
        <v>485</v>
      </c>
    </row>
    <row r="31" spans="1:1" ht="25.5">
      <c r="A31" s="581" t="s">
        <v>487</v>
      </c>
    </row>
    <row r="32" spans="1:1" ht="15">
      <c r="A32" s="464" t="s">
        <v>479</v>
      </c>
    </row>
    <row r="33" spans="1:1" ht="56.25" customHeight="1">
      <c r="A33" s="465" t="s">
        <v>480</v>
      </c>
    </row>
    <row r="34" spans="1:1" ht="19.5" customHeight="1">
      <c r="A34" s="464" t="s">
        <v>457</v>
      </c>
    </row>
    <row r="35" spans="1:1" ht="46.5" customHeight="1">
      <c r="A35" s="532" t="s">
        <v>447</v>
      </c>
    </row>
    <row r="36" spans="1:1" ht="16.5" customHeight="1">
      <c r="A36" s="532" t="s">
        <v>456</v>
      </c>
    </row>
    <row r="37" spans="1:1" ht="42.75" customHeight="1">
      <c r="A37" s="532" t="s">
        <v>446</v>
      </c>
    </row>
    <row r="38" spans="1:1" ht="37.5" customHeight="1">
      <c r="A38" s="532" t="s">
        <v>455</v>
      </c>
    </row>
    <row r="39" spans="1:1" ht="13.5" customHeight="1">
      <c r="A39" s="532"/>
    </row>
    <row r="40" spans="1:1" ht="13.5" customHeight="1">
      <c r="A40" s="532"/>
    </row>
  </sheetData>
  <phoneticPr fontId="11" type="noConversion"/>
  <pageMargins left="0.78740157480314965" right="0.70866141732283472" top="0.76" bottom="0.98425196850393704" header="0.23622047244094491"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I38"/>
  <sheetViews>
    <sheetView showGridLines="0" workbookViewId="0">
      <selection activeCell="J48" sqref="J48"/>
    </sheetView>
  </sheetViews>
  <sheetFormatPr defaultRowHeight="18"/>
  <cols>
    <col min="1" max="1" width="1.7109375" style="9" customWidth="1"/>
    <col min="2" max="2" width="16.42578125" style="9" bestFit="1" customWidth="1"/>
    <col min="3" max="3" width="16.42578125" style="9" hidden="1" customWidth="1"/>
    <col min="4" max="4" width="26.140625" style="9" customWidth="1"/>
    <col min="5" max="5" width="2.28515625" style="9" customWidth="1"/>
    <col min="6" max="6" width="14.28515625" style="9" customWidth="1"/>
    <col min="7" max="7" width="1.5703125" style="9" customWidth="1"/>
    <col min="8" max="8" width="23.7109375" style="9" customWidth="1"/>
    <col min="9" max="9" width="1.7109375" style="9" customWidth="1"/>
    <col min="10" max="16384" width="9.140625" style="9"/>
  </cols>
  <sheetData>
    <row r="1" spans="1:9" ht="15" customHeight="1">
      <c r="A1" s="8"/>
      <c r="B1" s="583" t="s">
        <v>2</v>
      </c>
      <c r="C1" s="583"/>
      <c r="D1" s="583"/>
      <c r="E1" s="583"/>
      <c r="F1" s="583"/>
      <c r="G1" s="583"/>
      <c r="H1" s="583"/>
      <c r="I1" s="8"/>
    </row>
    <row r="2" spans="1:9" ht="15" customHeight="1">
      <c r="A2" s="8"/>
      <c r="B2" s="583" t="s">
        <v>368</v>
      </c>
      <c r="C2" s="583"/>
      <c r="D2" s="583"/>
      <c r="E2" s="583"/>
      <c r="F2" s="583"/>
      <c r="G2" s="583"/>
      <c r="H2" s="583"/>
      <c r="I2" s="8"/>
    </row>
    <row r="3" spans="1:9" ht="15" customHeight="1">
      <c r="A3" s="8"/>
      <c r="B3" s="583" t="str">
        <f>"Waterschap "&amp;D5</f>
        <v>Waterschap aaaa</v>
      </c>
      <c r="C3" s="583"/>
      <c r="D3" s="583"/>
      <c r="E3" s="583"/>
      <c r="F3" s="583"/>
      <c r="G3" s="583"/>
      <c r="H3" s="583"/>
      <c r="I3" s="8"/>
    </row>
    <row r="4" spans="1:9" ht="15" customHeight="1">
      <c r="A4" s="1"/>
      <c r="B4" s="1"/>
      <c r="C4" s="1"/>
      <c r="D4" s="1"/>
      <c r="E4" s="1"/>
      <c r="F4" s="1"/>
      <c r="G4" s="1"/>
      <c r="H4" s="1"/>
      <c r="I4" s="1"/>
    </row>
    <row r="5" spans="1:9">
      <c r="A5" s="10"/>
      <c r="B5" s="566" t="s">
        <v>458</v>
      </c>
      <c r="C5" s="11"/>
      <c r="D5" s="569" t="s">
        <v>475</v>
      </c>
      <c r="E5" s="12"/>
      <c r="F5" s="13" t="s">
        <v>3</v>
      </c>
      <c r="G5" s="14" t="s">
        <v>4</v>
      </c>
      <c r="H5" s="15" t="str">
        <f>IF(OR(D5="aaaa", D6="xxxx"),"Gegevens invullen!","KRD"&amp;RIGHT(D7,2)&amp;D8&amp;"04"&amp;D6&amp;".xlsx")</f>
        <v>Gegevens invullen!</v>
      </c>
      <c r="I5" s="10"/>
    </row>
    <row r="6" spans="1:9" s="22" customFormat="1">
      <c r="A6" s="16"/>
      <c r="B6" s="567" t="s">
        <v>459</v>
      </c>
      <c r="C6" s="17"/>
      <c r="D6" s="570" t="s">
        <v>476</v>
      </c>
      <c r="E6" s="18"/>
      <c r="F6" s="19"/>
      <c r="G6" s="20"/>
      <c r="H6" s="21"/>
      <c r="I6" s="16"/>
    </row>
    <row r="7" spans="1:9">
      <c r="A7" s="23"/>
      <c r="B7" s="568" t="s">
        <v>460</v>
      </c>
      <c r="C7" s="24"/>
      <c r="D7" s="569">
        <v>2025</v>
      </c>
      <c r="E7" s="23"/>
      <c r="F7" s="11"/>
      <c r="G7" s="25"/>
      <c r="H7" s="26"/>
      <c r="I7" s="23"/>
    </row>
    <row r="8" spans="1:9">
      <c r="A8" s="27"/>
      <c r="B8" s="568" t="s">
        <v>461</v>
      </c>
      <c r="C8" s="24"/>
      <c r="D8" s="571"/>
      <c r="E8" s="27"/>
      <c r="F8" s="28" t="s">
        <v>5</v>
      </c>
      <c r="G8" s="29" t="s">
        <v>6</v>
      </c>
      <c r="H8" s="30" t="s">
        <v>313</v>
      </c>
      <c r="I8" s="27"/>
    </row>
    <row r="9" spans="1:9" s="35" customFormat="1" ht="24.75" customHeight="1">
      <c r="A9" s="27"/>
      <c r="B9" s="31"/>
      <c r="C9" s="31"/>
      <c r="D9" s="32" t="s">
        <v>7</v>
      </c>
      <c r="E9" s="27"/>
      <c r="F9" s="33"/>
      <c r="G9" s="34"/>
      <c r="H9" s="12"/>
      <c r="I9" s="27"/>
    </row>
    <row r="10" spans="1:9" ht="15" customHeight="1">
      <c r="A10" s="36"/>
      <c r="B10" s="36"/>
      <c r="C10" s="36"/>
      <c r="D10" s="36"/>
      <c r="E10" s="36"/>
      <c r="F10" s="36"/>
      <c r="G10" s="36"/>
      <c r="H10" s="36"/>
      <c r="I10" s="36"/>
    </row>
    <row r="11" spans="1:9" s="1" customFormat="1" ht="15" customHeight="1">
      <c r="A11" s="37"/>
      <c r="B11" s="38" t="s">
        <v>467</v>
      </c>
      <c r="C11" s="38"/>
      <c r="D11" s="39"/>
      <c r="E11" s="39"/>
      <c r="F11" s="40"/>
      <c r="G11" s="40"/>
      <c r="H11" s="40"/>
      <c r="I11" s="37"/>
    </row>
    <row r="12" spans="1:9" s="7" customFormat="1" ht="18" customHeight="1">
      <c r="A12" s="10"/>
      <c r="B12" s="572" t="s">
        <v>468</v>
      </c>
      <c r="C12" s="41"/>
      <c r="D12" s="584"/>
      <c r="E12" s="584"/>
      <c r="F12" s="584"/>
      <c r="G12" s="584"/>
      <c r="H12" s="584"/>
      <c r="I12" s="10"/>
    </row>
    <row r="13" spans="1:9" s="1" customFormat="1" ht="18" customHeight="1">
      <c r="A13" s="10"/>
      <c r="B13" s="572" t="s">
        <v>462</v>
      </c>
      <c r="C13" s="41"/>
      <c r="D13" s="589"/>
      <c r="E13" s="589"/>
      <c r="F13" s="589"/>
      <c r="G13" s="589"/>
      <c r="H13" s="589"/>
      <c r="I13" s="10"/>
    </row>
    <row r="14" spans="1:9" s="1" customFormat="1" ht="18" customHeight="1">
      <c r="A14" s="10"/>
      <c r="B14" s="572" t="s">
        <v>463</v>
      </c>
      <c r="C14" s="41"/>
      <c r="D14" s="589"/>
      <c r="E14" s="589"/>
      <c r="F14" s="589"/>
      <c r="G14" s="589"/>
      <c r="H14" s="589"/>
      <c r="I14" s="10"/>
    </row>
    <row r="15" spans="1:9" s="1" customFormat="1" ht="18" customHeight="1">
      <c r="A15" s="10"/>
      <c r="B15" s="572" t="s">
        <v>464</v>
      </c>
      <c r="C15" s="41"/>
      <c r="D15" s="589"/>
      <c r="E15" s="589"/>
      <c r="F15" s="589"/>
      <c r="G15" s="589"/>
      <c r="H15" s="589"/>
      <c r="I15" s="10"/>
    </row>
    <row r="16" spans="1:9" s="1" customFormat="1" ht="18" customHeight="1">
      <c r="A16" s="10"/>
      <c r="B16" s="572" t="s">
        <v>465</v>
      </c>
      <c r="C16" s="41"/>
      <c r="D16" s="589"/>
      <c r="E16" s="589"/>
      <c r="F16" s="589"/>
      <c r="G16" s="589"/>
      <c r="H16" s="589"/>
      <c r="I16" s="10"/>
    </row>
    <row r="17" spans="1:9" s="1" customFormat="1" ht="18" customHeight="1">
      <c r="A17" s="10"/>
      <c r="B17" s="572" t="s">
        <v>466</v>
      </c>
      <c r="C17" s="41"/>
      <c r="D17" s="585"/>
      <c r="E17" s="586"/>
      <c r="F17" s="586"/>
      <c r="G17" s="586"/>
      <c r="H17" s="586"/>
      <c r="I17" s="10"/>
    </row>
    <row r="18" spans="1:9" s="1" customFormat="1" ht="9" customHeight="1">
      <c r="A18" s="10"/>
      <c r="B18" s="10"/>
      <c r="C18" s="10"/>
      <c r="D18" s="10"/>
      <c r="E18" s="10"/>
      <c r="F18" s="10"/>
      <c r="G18" s="10"/>
      <c r="H18" s="10"/>
      <c r="I18" s="10"/>
    </row>
    <row r="19" spans="1:9" ht="15" customHeight="1"/>
    <row r="20" spans="1:9" ht="15" customHeight="1">
      <c r="A20" s="42"/>
      <c r="B20" s="42" t="s">
        <v>8</v>
      </c>
      <c r="C20" s="42"/>
      <c r="D20" s="42"/>
      <c r="E20" s="42"/>
      <c r="F20" s="42"/>
      <c r="G20" s="42"/>
      <c r="H20" s="42"/>
      <c r="I20" s="42"/>
    </row>
    <row r="21" spans="1:9" ht="9" customHeight="1">
      <c r="A21" s="43"/>
      <c r="B21" s="43"/>
      <c r="C21" s="43"/>
      <c r="D21" s="43"/>
      <c r="E21" s="43"/>
      <c r="F21" s="43"/>
      <c r="G21" s="43"/>
      <c r="H21" s="43"/>
      <c r="I21" s="43"/>
    </row>
    <row r="22" spans="1:9" ht="18" customHeight="1">
      <c r="A22" s="43"/>
      <c r="B22" s="587"/>
      <c r="C22" s="587"/>
      <c r="D22" s="587"/>
      <c r="E22" s="587"/>
      <c r="F22" s="587"/>
      <c r="G22" s="587"/>
      <c r="H22" s="587"/>
      <c r="I22" s="43"/>
    </row>
    <row r="23" spans="1:9" ht="18" customHeight="1">
      <c r="A23" s="43"/>
      <c r="B23" s="588"/>
      <c r="C23" s="588"/>
      <c r="D23" s="588"/>
      <c r="E23" s="588"/>
      <c r="F23" s="588"/>
      <c r="G23" s="588"/>
      <c r="H23" s="588"/>
      <c r="I23" s="43"/>
    </row>
    <row r="24" spans="1:9" ht="18" customHeight="1">
      <c r="A24" s="43"/>
      <c r="B24" s="588"/>
      <c r="C24" s="588"/>
      <c r="D24" s="588"/>
      <c r="E24" s="588"/>
      <c r="F24" s="588"/>
      <c r="G24" s="588"/>
      <c r="H24" s="588"/>
      <c r="I24" s="43"/>
    </row>
    <row r="25" spans="1:9" ht="18" customHeight="1">
      <c r="A25" s="43"/>
      <c r="B25" s="588"/>
      <c r="C25" s="588"/>
      <c r="D25" s="588"/>
      <c r="E25" s="588"/>
      <c r="F25" s="588"/>
      <c r="G25" s="588"/>
      <c r="H25" s="588"/>
      <c r="I25" s="43"/>
    </row>
    <row r="26" spans="1:9" ht="18" customHeight="1">
      <c r="A26" s="43"/>
      <c r="B26" s="588"/>
      <c r="C26" s="588"/>
      <c r="D26" s="588"/>
      <c r="E26" s="588"/>
      <c r="F26" s="588"/>
      <c r="G26" s="588"/>
      <c r="H26" s="588"/>
      <c r="I26" s="43"/>
    </row>
    <row r="27" spans="1:9" ht="18" customHeight="1">
      <c r="A27" s="43"/>
      <c r="B27" s="588"/>
      <c r="C27" s="588"/>
      <c r="D27" s="588"/>
      <c r="E27" s="588"/>
      <c r="F27" s="588"/>
      <c r="G27" s="588"/>
      <c r="H27" s="588"/>
      <c r="I27" s="43"/>
    </row>
    <row r="28" spans="1:9" ht="18" customHeight="1">
      <c r="A28" s="43"/>
      <c r="B28" s="588"/>
      <c r="C28" s="588"/>
      <c r="D28" s="588"/>
      <c r="E28" s="588"/>
      <c r="F28" s="588"/>
      <c r="G28" s="588"/>
      <c r="H28" s="588"/>
      <c r="I28" s="43"/>
    </row>
    <row r="29" spans="1:9" ht="18" customHeight="1">
      <c r="A29" s="43"/>
      <c r="B29" s="588"/>
      <c r="C29" s="588"/>
      <c r="D29" s="588"/>
      <c r="E29" s="588"/>
      <c r="F29" s="588"/>
      <c r="G29" s="588"/>
      <c r="H29" s="588"/>
      <c r="I29" s="43"/>
    </row>
    <row r="30" spans="1:9" ht="18" customHeight="1">
      <c r="A30" s="43"/>
      <c r="B30" s="588"/>
      <c r="C30" s="588"/>
      <c r="D30" s="588"/>
      <c r="E30" s="588"/>
      <c r="F30" s="588"/>
      <c r="G30" s="588"/>
      <c r="H30" s="588"/>
      <c r="I30" s="43"/>
    </row>
    <row r="31" spans="1:9" ht="18" customHeight="1">
      <c r="A31" s="43"/>
      <c r="B31" s="588"/>
      <c r="C31" s="588"/>
      <c r="D31" s="588"/>
      <c r="E31" s="588"/>
      <c r="F31" s="588"/>
      <c r="G31" s="588"/>
      <c r="H31" s="588"/>
      <c r="I31" s="43"/>
    </row>
    <row r="32" spans="1:9" ht="18" customHeight="1">
      <c r="A32" s="43"/>
      <c r="B32" s="588"/>
      <c r="C32" s="588"/>
      <c r="D32" s="588"/>
      <c r="E32" s="588"/>
      <c r="F32" s="588"/>
      <c r="G32" s="588"/>
      <c r="H32" s="588"/>
      <c r="I32" s="43"/>
    </row>
    <row r="33" spans="1:9" ht="18" customHeight="1">
      <c r="A33" s="43"/>
      <c r="B33" s="588"/>
      <c r="C33" s="588"/>
      <c r="D33" s="588"/>
      <c r="E33" s="588"/>
      <c r="F33" s="588"/>
      <c r="G33" s="588"/>
      <c r="H33" s="588"/>
      <c r="I33" s="43"/>
    </row>
    <row r="34" spans="1:9" ht="18" customHeight="1">
      <c r="A34" s="43"/>
      <c r="B34" s="588"/>
      <c r="C34" s="588"/>
      <c r="D34" s="588"/>
      <c r="E34" s="588"/>
      <c r="F34" s="588"/>
      <c r="G34" s="588"/>
      <c r="H34" s="588"/>
      <c r="I34" s="43"/>
    </row>
    <row r="35" spans="1:9" ht="18" customHeight="1">
      <c r="A35" s="43"/>
      <c r="B35" s="588"/>
      <c r="C35" s="588"/>
      <c r="D35" s="588"/>
      <c r="E35" s="588"/>
      <c r="F35" s="588"/>
      <c r="G35" s="588"/>
      <c r="H35" s="588"/>
      <c r="I35" s="43"/>
    </row>
    <row r="36" spans="1:9" ht="18" customHeight="1">
      <c r="A36" s="43"/>
      <c r="B36" s="588"/>
      <c r="C36" s="588"/>
      <c r="D36" s="588"/>
      <c r="E36" s="588"/>
      <c r="F36" s="588"/>
      <c r="G36" s="588"/>
      <c r="H36" s="588"/>
      <c r="I36" s="43"/>
    </row>
    <row r="37" spans="1:9" ht="18" customHeight="1">
      <c r="A37" s="43"/>
      <c r="B37" s="588"/>
      <c r="C37" s="588"/>
      <c r="D37" s="588"/>
      <c r="E37" s="588"/>
      <c r="F37" s="588"/>
      <c r="G37" s="588"/>
      <c r="H37" s="588"/>
      <c r="I37" s="43"/>
    </row>
    <row r="38" spans="1:9" ht="12" customHeight="1">
      <c r="A38" s="44"/>
      <c r="B38" s="44"/>
      <c r="C38" s="44"/>
      <c r="D38" s="44"/>
      <c r="E38" s="44"/>
      <c r="F38" s="44"/>
      <c r="G38" s="44"/>
      <c r="H38" s="44"/>
      <c r="I38" s="44"/>
    </row>
  </sheetData>
  <mergeCells count="25">
    <mergeCell ref="B37:H37"/>
    <mergeCell ref="B33:H33"/>
    <mergeCell ref="B34:H34"/>
    <mergeCell ref="B35:H35"/>
    <mergeCell ref="B36:H36"/>
    <mergeCell ref="B29:H29"/>
    <mergeCell ref="B30:H30"/>
    <mergeCell ref="B31:H31"/>
    <mergeCell ref="B32:H32"/>
    <mergeCell ref="B25:H25"/>
    <mergeCell ref="B26:H26"/>
    <mergeCell ref="B27:H27"/>
    <mergeCell ref="B28:H28"/>
    <mergeCell ref="B22:H22"/>
    <mergeCell ref="B23:H23"/>
    <mergeCell ref="B24:H24"/>
    <mergeCell ref="D13:H13"/>
    <mergeCell ref="D14:H14"/>
    <mergeCell ref="D15:H15"/>
    <mergeCell ref="D16:H16"/>
    <mergeCell ref="B1:H1"/>
    <mergeCell ref="B2:H2"/>
    <mergeCell ref="B3:H3"/>
    <mergeCell ref="D12:H12"/>
    <mergeCell ref="D17:H17"/>
  </mergeCells>
  <phoneticPr fontId="11" type="noConversion"/>
  <conditionalFormatting sqref="H5">
    <cfRule type="cellIs" dxfId="7" priority="4" stopIfTrue="1" operator="equal">
      <formula>"Gegevens invullen!"</formula>
    </cfRule>
  </conditionalFormatting>
  <conditionalFormatting sqref="D6">
    <cfRule type="cellIs" priority="1" stopIfTrue="1" operator="equal">
      <formula>"bbbb"</formula>
    </cfRule>
    <cfRule type="expression" dxfId="6" priority="2" stopIfTrue="1">
      <formula>OR(LEFT($D$6,1)&lt;&gt;"0",LEN($D$6)&lt;&gt;4)</formula>
    </cfRule>
  </conditionalFormatting>
  <dataValidations count="1">
    <dataValidation type="textLength" errorStyle="warning" operator="equal" allowBlank="1" showInputMessage="1" showErrorMessage="1" errorTitle="Waarschuwing nummer" error="Het berichtgeversnummer bestaat uit vier cijfers en begint met een 0." sqref="D6">
      <formula1>4</formula1>
    </dataValidation>
  </dataValidations>
  <pageMargins left="0.8" right="0.15748031496062992" top="0.6692913385826772"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indexed="22"/>
  </sheetPr>
  <dimension ref="A1:E289"/>
  <sheetViews>
    <sheetView showGridLines="0" zoomScaleNormal="100" zoomScaleSheetLayoutView="100" workbookViewId="0">
      <pane ySplit="5" topLeftCell="A6" activePane="bottomLeft" state="frozen"/>
      <selection pane="bottomLeft" activeCell="I46" sqref="I46"/>
    </sheetView>
  </sheetViews>
  <sheetFormatPr defaultRowHeight="12"/>
  <cols>
    <col min="1" max="1" width="4.85546875" style="54" customWidth="1"/>
    <col min="2" max="2" width="52.5703125" style="54" customWidth="1"/>
    <col min="3" max="3" width="5.7109375" style="54" customWidth="1"/>
    <col min="4" max="4" width="13.7109375" style="54" customWidth="1"/>
    <col min="5" max="5" width="5.7109375" style="54" customWidth="1"/>
    <col min="6" max="16384" width="9.140625" style="54"/>
  </cols>
  <sheetData>
    <row r="1" spans="1:5" s="49" customFormat="1" ht="12.75" customHeight="1">
      <c r="A1" s="45"/>
      <c r="B1" s="46" t="s">
        <v>9</v>
      </c>
      <c r="C1" s="45"/>
      <c r="D1" s="47"/>
      <c r="E1" s="48"/>
    </row>
    <row r="2" spans="1:5" ht="12.75" customHeight="1">
      <c r="A2" s="50"/>
      <c r="B2" s="51"/>
      <c r="C2" s="50"/>
      <c r="D2" s="52"/>
      <c r="E2" s="53"/>
    </row>
    <row r="3" spans="1:5" s="59" customFormat="1" ht="12.75" customHeight="1">
      <c r="A3" s="55"/>
      <c r="B3" s="55"/>
      <c r="C3" s="56"/>
      <c r="D3" s="57" t="s">
        <v>10</v>
      </c>
      <c r="E3" s="56"/>
    </row>
    <row r="4" spans="1:5" s="59" customFormat="1" ht="24" customHeight="1">
      <c r="A4" s="55"/>
      <c r="B4" s="55"/>
      <c r="C4" s="56"/>
      <c r="D4" s="60" t="s">
        <v>11</v>
      </c>
      <c r="E4" s="56"/>
    </row>
    <row r="5" spans="1:5" s="59" customFormat="1" ht="12.75" customHeight="1">
      <c r="A5" s="55"/>
      <c r="B5" s="55"/>
      <c r="C5" s="56"/>
      <c r="D5" s="57"/>
      <c r="E5" s="244">
        <f>IF(OR('4.Informatie'!D8=1,'4.Informatie'!D8=2,'4.Informatie'!D8=3,'4.Informatie'!D8=4),0,1)</f>
        <v>1</v>
      </c>
    </row>
    <row r="6" spans="1:5" ht="12.75" customHeight="1">
      <c r="A6" s="61"/>
      <c r="B6" s="38" t="s">
        <v>0</v>
      </c>
      <c r="C6" s="61"/>
      <c r="D6" s="38" t="s">
        <v>320</v>
      </c>
      <c r="E6" s="63"/>
    </row>
    <row r="7" spans="1:5" ht="18.75" customHeight="1">
      <c r="A7" s="65">
        <v>1</v>
      </c>
      <c r="B7" s="65" t="s">
        <v>13</v>
      </c>
      <c r="C7" s="66"/>
      <c r="D7" s="57"/>
      <c r="E7" s="67"/>
    </row>
    <row r="8" spans="1:5" ht="12.75" customHeight="1">
      <c r="A8" s="68" t="s">
        <v>172</v>
      </c>
      <c r="B8" s="72" t="s">
        <v>14</v>
      </c>
      <c r="C8" s="69"/>
      <c r="D8" s="550"/>
      <c r="E8" s="70"/>
    </row>
    <row r="9" spans="1:5" ht="12.75" customHeight="1">
      <c r="A9" s="68" t="s">
        <v>173</v>
      </c>
      <c r="B9" s="72" t="s">
        <v>15</v>
      </c>
      <c r="C9" s="71"/>
      <c r="D9" s="550"/>
      <c r="E9" s="70"/>
    </row>
    <row r="10" spans="1:5" ht="12.75" customHeight="1">
      <c r="A10" s="68" t="s">
        <v>174</v>
      </c>
      <c r="B10" s="72" t="s">
        <v>16</v>
      </c>
      <c r="C10" s="71"/>
      <c r="D10" s="550"/>
      <c r="E10" s="70"/>
    </row>
    <row r="11" spans="1:5" ht="12.75" customHeight="1">
      <c r="A11" s="68" t="s">
        <v>175</v>
      </c>
      <c r="B11" s="72" t="s">
        <v>17</v>
      </c>
      <c r="C11" s="71"/>
      <c r="D11" s="550"/>
      <c r="E11" s="70"/>
    </row>
    <row r="12" spans="1:5" s="75" customFormat="1" ht="18.75" customHeight="1">
      <c r="A12" s="104">
        <v>2</v>
      </c>
      <c r="B12" s="279" t="s">
        <v>18</v>
      </c>
      <c r="C12" s="67"/>
      <c r="D12" s="551"/>
      <c r="E12" s="74"/>
    </row>
    <row r="13" spans="1:5" ht="12.75" customHeight="1">
      <c r="A13" s="68" t="s">
        <v>176</v>
      </c>
      <c r="B13" s="72" t="s">
        <v>19</v>
      </c>
      <c r="C13" s="71"/>
      <c r="D13" s="550"/>
      <c r="E13" s="70"/>
    </row>
    <row r="14" spans="1:5" ht="12.75" customHeight="1">
      <c r="A14" s="68" t="s">
        <v>177</v>
      </c>
      <c r="B14" s="72" t="s">
        <v>20</v>
      </c>
      <c r="C14" s="71"/>
      <c r="D14" s="550"/>
      <c r="E14" s="70"/>
    </row>
    <row r="15" spans="1:5" ht="12.75" customHeight="1">
      <c r="A15" s="68" t="s">
        <v>178</v>
      </c>
      <c r="B15" s="72" t="s">
        <v>21</v>
      </c>
      <c r="C15" s="71"/>
      <c r="D15" s="550"/>
      <c r="E15" s="70"/>
    </row>
    <row r="16" spans="1:5" ht="12.75" customHeight="1">
      <c r="A16" s="68" t="s">
        <v>179</v>
      </c>
      <c r="B16" s="72" t="s">
        <v>22</v>
      </c>
      <c r="C16" s="71"/>
      <c r="D16" s="550"/>
      <c r="E16" s="70"/>
    </row>
    <row r="17" spans="1:5" ht="12.75" customHeight="1">
      <c r="A17" s="68" t="s">
        <v>180</v>
      </c>
      <c r="B17" s="72" t="s">
        <v>23</v>
      </c>
      <c r="C17" s="71"/>
      <c r="D17" s="550"/>
      <c r="E17" s="70"/>
    </row>
    <row r="18" spans="1:5" ht="12.75" customHeight="1">
      <c r="A18" s="68" t="s">
        <v>181</v>
      </c>
      <c r="B18" s="72" t="s">
        <v>24</v>
      </c>
      <c r="C18" s="71"/>
      <c r="D18" s="550"/>
      <c r="E18" s="70"/>
    </row>
    <row r="19" spans="1:5" s="75" customFormat="1" ht="18.75" customHeight="1">
      <c r="A19" s="104">
        <v>3</v>
      </c>
      <c r="B19" s="279" t="s">
        <v>25</v>
      </c>
      <c r="C19" s="67"/>
      <c r="D19" s="551"/>
      <c r="E19" s="74"/>
    </row>
    <row r="20" spans="1:5" ht="12.75" customHeight="1">
      <c r="A20" s="68" t="s">
        <v>182</v>
      </c>
      <c r="B20" s="72" t="s">
        <v>26</v>
      </c>
      <c r="C20" s="71"/>
      <c r="D20" s="550"/>
      <c r="E20" s="70"/>
    </row>
    <row r="21" spans="1:5" ht="12.75" customHeight="1">
      <c r="A21" s="68" t="s">
        <v>183</v>
      </c>
      <c r="B21" s="72" t="s">
        <v>27</v>
      </c>
      <c r="C21" s="71"/>
      <c r="D21" s="550"/>
      <c r="E21" s="70"/>
    </row>
    <row r="22" spans="1:5" ht="12.75" customHeight="1">
      <c r="A22" s="68" t="s">
        <v>184</v>
      </c>
      <c r="B22" s="72" t="s">
        <v>28</v>
      </c>
      <c r="C22" s="71"/>
      <c r="D22" s="550"/>
      <c r="E22" s="70"/>
    </row>
    <row r="23" spans="1:5" ht="12.75" customHeight="1">
      <c r="A23" s="68" t="s">
        <v>185</v>
      </c>
      <c r="B23" s="72" t="s">
        <v>29</v>
      </c>
      <c r="C23" s="71"/>
      <c r="D23" s="550"/>
      <c r="E23" s="70"/>
    </row>
    <row r="24" spans="1:5" ht="12.75" customHeight="1">
      <c r="A24" s="68" t="s">
        <v>186</v>
      </c>
      <c r="B24" s="72" t="s">
        <v>249</v>
      </c>
      <c r="C24" s="71"/>
      <c r="D24" s="550"/>
      <c r="E24" s="70"/>
    </row>
    <row r="25" spans="1:5" ht="12.75" customHeight="1">
      <c r="A25" s="68" t="s">
        <v>187</v>
      </c>
      <c r="B25" s="72" t="s">
        <v>30</v>
      </c>
      <c r="C25" s="71"/>
      <c r="D25" s="550"/>
      <c r="E25" s="70"/>
    </row>
    <row r="26" spans="1:5" ht="12.75" customHeight="1">
      <c r="A26" s="68" t="s">
        <v>188</v>
      </c>
      <c r="B26" s="72" t="s">
        <v>31</v>
      </c>
      <c r="C26" s="71"/>
      <c r="D26" s="550"/>
      <c r="E26" s="70"/>
    </row>
    <row r="27" spans="1:5" ht="12.75" customHeight="1">
      <c r="A27" s="68" t="s">
        <v>189</v>
      </c>
      <c r="B27" s="72" t="s">
        <v>1</v>
      </c>
      <c r="C27" s="71"/>
      <c r="D27" s="550"/>
      <c r="E27" s="70"/>
    </row>
    <row r="28" spans="1:5" ht="12.75" customHeight="1">
      <c r="A28" s="68" t="s">
        <v>190</v>
      </c>
      <c r="B28" s="72" t="s">
        <v>32</v>
      </c>
      <c r="C28" s="71"/>
      <c r="D28" s="550"/>
      <c r="E28" s="70"/>
    </row>
    <row r="29" spans="1:5" ht="12.75" customHeight="1">
      <c r="A29" s="68" t="s">
        <v>191</v>
      </c>
      <c r="B29" s="72" t="s">
        <v>33</v>
      </c>
      <c r="C29" s="71"/>
      <c r="D29" s="550"/>
      <c r="E29" s="70"/>
    </row>
    <row r="30" spans="1:5" s="75" customFormat="1" ht="18.75" customHeight="1">
      <c r="A30" s="104">
        <v>4</v>
      </c>
      <c r="B30" s="279" t="s">
        <v>34</v>
      </c>
      <c r="C30" s="67"/>
      <c r="D30" s="551"/>
      <c r="E30" s="74"/>
    </row>
    <row r="31" spans="1:5" ht="12.75" customHeight="1">
      <c r="A31" s="68" t="s">
        <v>192</v>
      </c>
      <c r="B31" s="72" t="s">
        <v>35</v>
      </c>
      <c r="C31" s="71"/>
      <c r="D31" s="550"/>
      <c r="E31" s="70"/>
    </row>
    <row r="32" spans="1:5" ht="12.75" customHeight="1">
      <c r="A32" s="68" t="s">
        <v>410</v>
      </c>
      <c r="B32" s="72" t="s">
        <v>407</v>
      </c>
      <c r="C32" s="71"/>
      <c r="D32" s="550"/>
      <c r="E32" s="70"/>
    </row>
    <row r="33" spans="1:5" ht="12.75" customHeight="1">
      <c r="A33" s="68" t="s">
        <v>193</v>
      </c>
      <c r="B33" s="72" t="s">
        <v>409</v>
      </c>
      <c r="C33" s="71"/>
      <c r="D33" s="550"/>
      <c r="E33" s="70"/>
    </row>
    <row r="34" spans="1:5" ht="12.75" customHeight="1">
      <c r="A34" s="68" t="s">
        <v>411</v>
      </c>
      <c r="B34" s="72" t="s">
        <v>36</v>
      </c>
      <c r="C34" s="71"/>
      <c r="D34" s="550"/>
      <c r="E34" s="70"/>
    </row>
    <row r="35" spans="1:5" ht="12.75" customHeight="1">
      <c r="A35" s="68"/>
      <c r="B35" s="72"/>
      <c r="C35" s="71"/>
      <c r="D35" s="552"/>
      <c r="E35" s="70"/>
    </row>
    <row r="36" spans="1:5" ht="12.75" customHeight="1">
      <c r="A36" s="104">
        <v>5</v>
      </c>
      <c r="B36" s="279" t="s">
        <v>282</v>
      </c>
      <c r="C36" s="71"/>
      <c r="D36" s="550"/>
      <c r="E36" s="70"/>
    </row>
    <row r="37" spans="1:5" ht="12.75" customHeight="1">
      <c r="A37" s="55" t="s">
        <v>194</v>
      </c>
      <c r="B37" s="72" t="s">
        <v>278</v>
      </c>
      <c r="C37" s="71"/>
      <c r="D37" s="550"/>
      <c r="E37" s="70"/>
    </row>
    <row r="38" spans="1:5" ht="6.75" customHeight="1">
      <c r="A38" s="68"/>
      <c r="B38" s="72"/>
      <c r="C38" s="71"/>
      <c r="D38" s="544"/>
      <c r="E38" s="70"/>
    </row>
    <row r="39" spans="1:5" ht="12.75" customHeight="1">
      <c r="A39" s="61"/>
      <c r="B39" s="38" t="s">
        <v>37</v>
      </c>
      <c r="C39" s="61"/>
      <c r="D39" s="38" t="s">
        <v>320</v>
      </c>
      <c r="E39" s="63"/>
    </row>
    <row r="40" spans="1:5" s="78" customFormat="1" ht="18.75" customHeight="1">
      <c r="A40" s="275">
        <v>1</v>
      </c>
      <c r="B40" s="77" t="s">
        <v>38</v>
      </c>
      <c r="C40" s="74"/>
      <c r="D40" s="545"/>
      <c r="E40" s="74"/>
    </row>
    <row r="41" spans="1:5" ht="12.75" customHeight="1">
      <c r="A41" s="79" t="s">
        <v>172</v>
      </c>
      <c r="B41" s="72" t="s">
        <v>39</v>
      </c>
      <c r="C41" s="70"/>
      <c r="D41" s="550"/>
      <c r="E41" s="70"/>
    </row>
    <row r="42" spans="1:5" ht="12.75" customHeight="1">
      <c r="A42" s="79" t="s">
        <v>173</v>
      </c>
      <c r="B42" s="72" t="s">
        <v>40</v>
      </c>
      <c r="C42" s="70"/>
      <c r="D42" s="550"/>
      <c r="E42" s="70"/>
    </row>
    <row r="43" spans="1:5" ht="12.75" customHeight="1">
      <c r="A43" s="79" t="s">
        <v>174</v>
      </c>
      <c r="B43" s="72" t="s">
        <v>41</v>
      </c>
      <c r="C43" s="70"/>
      <c r="D43" s="550"/>
      <c r="E43" s="70"/>
    </row>
    <row r="44" spans="1:5" s="75" customFormat="1" ht="18.75" customHeight="1">
      <c r="A44" s="275">
        <v>2</v>
      </c>
      <c r="B44" s="279" t="s">
        <v>42</v>
      </c>
      <c r="C44" s="74"/>
      <c r="D44" s="551"/>
      <c r="E44" s="74"/>
    </row>
    <row r="45" spans="1:5" ht="12.75" customHeight="1">
      <c r="A45" s="79" t="s">
        <v>176</v>
      </c>
      <c r="B45" s="72" t="s">
        <v>43</v>
      </c>
      <c r="C45" s="70"/>
      <c r="D45" s="550"/>
      <c r="E45" s="70"/>
    </row>
    <row r="46" spans="1:5" ht="12.75" customHeight="1">
      <c r="A46" s="79" t="s">
        <v>177</v>
      </c>
      <c r="B46" s="72" t="s">
        <v>44</v>
      </c>
      <c r="C46" s="70"/>
      <c r="D46" s="550"/>
      <c r="E46" s="70"/>
    </row>
    <row r="47" spans="1:5" s="75" customFormat="1" ht="18.75" customHeight="1">
      <c r="A47" s="275">
        <v>3</v>
      </c>
      <c r="B47" s="279" t="s">
        <v>25</v>
      </c>
      <c r="C47" s="74"/>
      <c r="D47" s="551"/>
      <c r="E47" s="74"/>
    </row>
    <row r="48" spans="1:5" ht="12.75" customHeight="1">
      <c r="A48" s="79" t="s">
        <v>182</v>
      </c>
      <c r="B48" s="72" t="s">
        <v>45</v>
      </c>
      <c r="C48" s="70"/>
      <c r="D48" s="550"/>
      <c r="E48" s="70"/>
    </row>
    <row r="49" spans="1:5" ht="12.75" customHeight="1">
      <c r="A49" s="79" t="s">
        <v>183</v>
      </c>
      <c r="B49" s="72" t="s">
        <v>46</v>
      </c>
      <c r="C49" s="70"/>
      <c r="D49" s="550"/>
      <c r="E49" s="70"/>
    </row>
    <row r="50" spans="1:5" ht="12.75" customHeight="1">
      <c r="A50" s="79" t="s">
        <v>184</v>
      </c>
      <c r="B50" s="72" t="s">
        <v>47</v>
      </c>
      <c r="C50" s="70"/>
      <c r="D50" s="550"/>
      <c r="E50" s="70"/>
    </row>
    <row r="51" spans="1:5" ht="12.75" customHeight="1">
      <c r="A51" s="79" t="s">
        <v>185</v>
      </c>
      <c r="B51" s="72" t="s">
        <v>48</v>
      </c>
      <c r="C51" s="70"/>
      <c r="D51" s="550"/>
      <c r="E51" s="70"/>
    </row>
    <row r="52" spans="1:5" ht="12.75" customHeight="1">
      <c r="A52" s="79" t="s">
        <v>186</v>
      </c>
      <c r="B52" s="72" t="s">
        <v>49</v>
      </c>
      <c r="C52" s="70"/>
      <c r="D52" s="550"/>
      <c r="E52" s="70"/>
    </row>
    <row r="53" spans="1:5" ht="12.75" customHeight="1">
      <c r="A53" s="79" t="s">
        <v>187</v>
      </c>
      <c r="B53" s="72" t="s">
        <v>50</v>
      </c>
      <c r="C53" s="70"/>
      <c r="D53" s="550"/>
      <c r="E53" s="70"/>
    </row>
    <row r="54" spans="1:5" s="75" customFormat="1" ht="18.75" customHeight="1">
      <c r="A54" s="275">
        <v>4</v>
      </c>
      <c r="B54" s="279" t="s">
        <v>51</v>
      </c>
      <c r="C54" s="74"/>
      <c r="D54" s="551"/>
      <c r="E54" s="74"/>
    </row>
    <row r="55" spans="1:5" ht="12.75" customHeight="1">
      <c r="A55" s="79" t="s">
        <v>192</v>
      </c>
      <c r="B55" s="72" t="s">
        <v>376</v>
      </c>
      <c r="C55" s="70"/>
      <c r="D55" s="550"/>
      <c r="E55" s="70"/>
    </row>
    <row r="56" spans="1:5" ht="12.75" customHeight="1">
      <c r="A56" s="79" t="s">
        <v>410</v>
      </c>
      <c r="B56" s="72" t="s">
        <v>377</v>
      </c>
      <c r="C56" s="70"/>
      <c r="D56" s="550"/>
      <c r="E56" s="70"/>
    </row>
    <row r="57" spans="1:5" ht="12.75" customHeight="1">
      <c r="A57" s="79" t="s">
        <v>193</v>
      </c>
      <c r="B57" s="72" t="s">
        <v>378</v>
      </c>
      <c r="C57" s="70"/>
      <c r="D57" s="550"/>
      <c r="E57" s="70"/>
    </row>
    <row r="58" spans="1:5" ht="12.75" customHeight="1">
      <c r="A58" s="79" t="s">
        <v>411</v>
      </c>
      <c r="B58" s="72" t="s">
        <v>413</v>
      </c>
      <c r="C58" s="70"/>
      <c r="D58" s="550"/>
      <c r="E58" s="70"/>
    </row>
    <row r="59" spans="1:5" ht="12.75" customHeight="1">
      <c r="A59" s="79" t="s">
        <v>412</v>
      </c>
      <c r="B59" s="72" t="s">
        <v>52</v>
      </c>
      <c r="C59" s="70"/>
      <c r="D59" s="550"/>
      <c r="E59" s="70"/>
    </row>
    <row r="60" spans="1:5" ht="12.75" customHeight="1">
      <c r="A60" s="79"/>
      <c r="B60" s="72"/>
      <c r="C60" s="70"/>
      <c r="D60" s="553"/>
      <c r="E60" s="70"/>
    </row>
    <row r="61" spans="1:5" s="78" customFormat="1" ht="12.75" customHeight="1">
      <c r="A61" s="275">
        <v>5</v>
      </c>
      <c r="B61" s="80" t="s">
        <v>165</v>
      </c>
      <c r="C61" s="74"/>
      <c r="D61" s="550"/>
      <c r="E61" s="74"/>
    </row>
    <row r="62" spans="1:5" s="78" customFormat="1" ht="12.75" customHeight="1">
      <c r="A62" s="302" t="s">
        <v>194</v>
      </c>
      <c r="B62" s="150" t="s">
        <v>262</v>
      </c>
      <c r="C62" s="74"/>
      <c r="D62" s="554"/>
      <c r="E62" s="74"/>
    </row>
    <row r="63" spans="1:5" s="78" customFormat="1" ht="12.75" customHeight="1">
      <c r="A63" s="302" t="s">
        <v>195</v>
      </c>
      <c r="B63" s="150" t="s">
        <v>263</v>
      </c>
      <c r="C63" s="74"/>
      <c r="D63" s="554"/>
      <c r="E63" s="74"/>
    </row>
    <row r="64" spans="1:5" s="78" customFormat="1" ht="12.75" customHeight="1">
      <c r="A64" s="302" t="s">
        <v>252</v>
      </c>
      <c r="B64" s="150" t="s">
        <v>264</v>
      </c>
      <c r="C64" s="74"/>
      <c r="D64" s="554"/>
      <c r="E64" s="74"/>
    </row>
    <row r="65" spans="1:5" s="78" customFormat="1" ht="12.75" customHeight="1">
      <c r="A65" s="302" t="s">
        <v>254</v>
      </c>
      <c r="B65" s="150" t="s">
        <v>265</v>
      </c>
      <c r="C65" s="74"/>
      <c r="D65" s="554"/>
      <c r="E65" s="74"/>
    </row>
    <row r="66" spans="1:5" s="78" customFormat="1" ht="12.75" customHeight="1">
      <c r="A66" s="302" t="s">
        <v>256</v>
      </c>
      <c r="B66" s="150" t="s">
        <v>266</v>
      </c>
      <c r="C66" s="74"/>
      <c r="D66" s="554"/>
      <c r="E66" s="74"/>
    </row>
    <row r="67" spans="1:5" s="78" customFormat="1" ht="12.75" customHeight="1">
      <c r="A67" s="302" t="s">
        <v>258</v>
      </c>
      <c r="B67" s="150" t="s">
        <v>267</v>
      </c>
      <c r="C67" s="74"/>
      <c r="D67" s="554"/>
      <c r="E67" s="74"/>
    </row>
    <row r="68" spans="1:5" s="78" customFormat="1" ht="12.75" customHeight="1">
      <c r="A68" s="302" t="s">
        <v>260</v>
      </c>
      <c r="B68" s="150" t="s">
        <v>268</v>
      </c>
      <c r="C68" s="74"/>
      <c r="D68" s="554"/>
      <c r="E68" s="74"/>
    </row>
    <row r="69" spans="1:5" s="75" customFormat="1" ht="18.75" customHeight="1">
      <c r="A69" s="275">
        <v>6</v>
      </c>
      <c r="B69" s="279" t="s">
        <v>53</v>
      </c>
      <c r="C69" s="74"/>
      <c r="D69" s="551"/>
      <c r="E69" s="74"/>
    </row>
    <row r="70" spans="1:5" ht="12.75" customHeight="1">
      <c r="A70" s="79" t="s">
        <v>196</v>
      </c>
      <c r="B70" s="72" t="s">
        <v>246</v>
      </c>
      <c r="C70" s="70"/>
      <c r="D70" s="550"/>
      <c r="E70" s="70"/>
    </row>
    <row r="71" spans="1:5" ht="12.75" customHeight="1">
      <c r="A71" s="79" t="s">
        <v>197</v>
      </c>
      <c r="B71" s="72" t="s">
        <v>54</v>
      </c>
      <c r="C71" s="70"/>
      <c r="D71" s="550"/>
      <c r="E71" s="70"/>
    </row>
    <row r="72" spans="1:5" ht="12.75" customHeight="1">
      <c r="A72" s="79"/>
      <c r="B72" s="72"/>
      <c r="C72" s="70"/>
      <c r="D72" s="552"/>
      <c r="E72" s="70"/>
    </row>
    <row r="73" spans="1:5" ht="12.75" customHeight="1">
      <c r="A73" s="79"/>
      <c r="B73" s="72"/>
      <c r="C73" s="70"/>
      <c r="D73" s="552"/>
      <c r="E73" s="70"/>
    </row>
    <row r="74" spans="1:5" ht="12.75" customHeight="1">
      <c r="A74" s="61"/>
      <c r="B74" s="38" t="s">
        <v>269</v>
      </c>
      <c r="C74" s="61"/>
      <c r="D74" s="38" t="s">
        <v>320</v>
      </c>
      <c r="E74" s="63"/>
    </row>
    <row r="75" spans="1:5" ht="12.75" customHeight="1">
      <c r="A75" s="79"/>
      <c r="B75" s="72"/>
      <c r="C75" s="70"/>
      <c r="D75" s="552"/>
      <c r="E75" s="70"/>
    </row>
    <row r="76" spans="1:5" ht="12.75" customHeight="1">
      <c r="A76" s="79"/>
      <c r="B76" s="80" t="s">
        <v>280</v>
      </c>
      <c r="C76" s="70"/>
      <c r="D76" s="554"/>
      <c r="E76" s="70"/>
    </row>
    <row r="77" spans="1:5" ht="12.75" customHeight="1">
      <c r="A77" s="79"/>
      <c r="B77" s="150" t="s">
        <v>250</v>
      </c>
      <c r="C77" s="70"/>
      <c r="D77" s="554"/>
      <c r="E77" s="70"/>
    </row>
    <row r="78" spans="1:5" ht="12.75" customHeight="1">
      <c r="A78" s="79"/>
      <c r="B78" s="150" t="s">
        <v>251</v>
      </c>
      <c r="C78" s="70"/>
      <c r="D78" s="554"/>
      <c r="E78" s="70"/>
    </row>
    <row r="79" spans="1:5" ht="12.75" customHeight="1">
      <c r="A79" s="79"/>
      <c r="B79" s="150" t="s">
        <v>253</v>
      </c>
      <c r="C79" s="70"/>
      <c r="D79" s="554"/>
      <c r="E79" s="70"/>
    </row>
    <row r="80" spans="1:5" ht="12.75" customHeight="1">
      <c r="A80" s="79"/>
      <c r="B80" s="150" t="s">
        <v>255</v>
      </c>
      <c r="C80" s="70"/>
      <c r="D80" s="554"/>
      <c r="E80" s="70"/>
    </row>
    <row r="81" spans="1:5" ht="12.75" customHeight="1">
      <c r="A81" s="79"/>
      <c r="B81" s="150" t="s">
        <v>257</v>
      </c>
      <c r="C81" s="70"/>
      <c r="D81" s="554"/>
      <c r="E81" s="70"/>
    </row>
    <row r="82" spans="1:5" ht="12.75" customHeight="1">
      <c r="A82" s="79"/>
      <c r="B82" s="150" t="s">
        <v>259</v>
      </c>
      <c r="C82" s="70"/>
      <c r="D82" s="554"/>
      <c r="E82" s="70"/>
    </row>
    <row r="83" spans="1:5" ht="12.75" customHeight="1">
      <c r="A83" s="79"/>
      <c r="B83" s="150" t="s">
        <v>261</v>
      </c>
      <c r="C83" s="70"/>
      <c r="D83" s="554"/>
      <c r="E83" s="70"/>
    </row>
    <row r="84" spans="1:5" ht="12.75" customHeight="1">
      <c r="A84" s="79"/>
      <c r="B84" s="72"/>
      <c r="C84" s="70"/>
      <c r="D84" s="552"/>
      <c r="E84" s="70"/>
    </row>
    <row r="85" spans="1:5" ht="12.75" customHeight="1">
      <c r="A85" s="79"/>
      <c r="B85" s="80" t="s">
        <v>281</v>
      </c>
      <c r="C85" s="70"/>
      <c r="D85" s="554"/>
      <c r="E85" s="70"/>
    </row>
    <row r="86" spans="1:5" ht="12.75" customHeight="1">
      <c r="A86" s="79"/>
      <c r="B86" s="150" t="s">
        <v>250</v>
      </c>
      <c r="C86" s="70"/>
      <c r="D86" s="554"/>
      <c r="E86" s="70"/>
    </row>
    <row r="87" spans="1:5" ht="12.75" customHeight="1">
      <c r="A87" s="79"/>
      <c r="B87" s="150" t="s">
        <v>251</v>
      </c>
      <c r="C87" s="70"/>
      <c r="D87" s="554"/>
      <c r="E87" s="70"/>
    </row>
    <row r="88" spans="1:5" ht="12.75" customHeight="1">
      <c r="A88" s="79"/>
      <c r="B88" s="150" t="s">
        <v>253</v>
      </c>
      <c r="C88" s="70"/>
      <c r="D88" s="554"/>
      <c r="E88" s="70"/>
    </row>
    <row r="89" spans="1:5" ht="12.75" customHeight="1">
      <c r="A89" s="79"/>
      <c r="B89" s="150" t="s">
        <v>255</v>
      </c>
      <c r="C89" s="70"/>
      <c r="D89" s="554"/>
      <c r="E89" s="70"/>
    </row>
    <row r="90" spans="1:5" ht="12.75" customHeight="1">
      <c r="A90" s="79"/>
      <c r="B90" s="150" t="s">
        <v>257</v>
      </c>
      <c r="C90" s="70"/>
      <c r="D90" s="554"/>
      <c r="E90" s="70"/>
    </row>
    <row r="91" spans="1:5" ht="12.75" customHeight="1">
      <c r="A91" s="79"/>
      <c r="B91" s="150" t="s">
        <v>259</v>
      </c>
      <c r="C91" s="70"/>
      <c r="D91" s="554"/>
      <c r="E91" s="70"/>
    </row>
    <row r="92" spans="1:5" ht="12.75" customHeight="1">
      <c r="A92" s="79"/>
      <c r="B92" s="150" t="s">
        <v>261</v>
      </c>
      <c r="C92" s="70"/>
      <c r="D92" s="554"/>
      <c r="E92" s="70"/>
    </row>
    <row r="93" spans="1:5" ht="12.75" customHeight="1">
      <c r="A93" s="79"/>
      <c r="B93" s="72"/>
      <c r="C93" s="70"/>
      <c r="D93" s="552"/>
      <c r="E93" s="70"/>
    </row>
    <row r="94" spans="1:5" ht="12.75" customHeight="1">
      <c r="A94" s="79"/>
      <c r="B94" s="279" t="s">
        <v>279</v>
      </c>
      <c r="C94" s="70"/>
      <c r="D94" s="552"/>
      <c r="E94" s="70"/>
    </row>
    <row r="95" spans="1:5" ht="12.75" customHeight="1">
      <c r="A95" s="79"/>
      <c r="B95" s="72" t="s">
        <v>283</v>
      </c>
      <c r="C95" s="70"/>
      <c r="D95" s="554"/>
      <c r="E95" s="70"/>
    </row>
    <row r="96" spans="1:5" ht="12.75" customHeight="1">
      <c r="A96" s="79"/>
      <c r="B96" s="72" t="s">
        <v>284</v>
      </c>
      <c r="C96" s="70"/>
      <c r="D96" s="550"/>
      <c r="E96" s="70"/>
    </row>
    <row r="97" spans="1:5" ht="12.75" customHeight="1">
      <c r="A97" s="79"/>
      <c r="B97" s="72"/>
      <c r="C97" s="70"/>
      <c r="D97" s="552"/>
      <c r="E97" s="70"/>
    </row>
    <row r="98" spans="1:5" ht="12.75" customHeight="1">
      <c r="A98" s="79"/>
      <c r="B98" s="80" t="s">
        <v>270</v>
      </c>
      <c r="C98" s="70"/>
      <c r="D98" s="552"/>
      <c r="E98" s="70"/>
    </row>
    <row r="99" spans="1:5" ht="12.75" customHeight="1">
      <c r="A99" s="79"/>
      <c r="B99" s="72" t="s">
        <v>271</v>
      </c>
      <c r="C99" s="70"/>
      <c r="D99" s="554"/>
      <c r="E99" s="70"/>
    </row>
    <row r="100" spans="1:5" ht="12.75" customHeight="1">
      <c r="A100" s="79"/>
      <c r="B100" s="72" t="s">
        <v>272</v>
      </c>
      <c r="C100" s="70"/>
      <c r="D100" s="554"/>
      <c r="E100" s="70"/>
    </row>
    <row r="101" spans="1:5" ht="12.75" customHeight="1">
      <c r="A101" s="79"/>
      <c r="B101" s="72" t="s">
        <v>273</v>
      </c>
      <c r="C101" s="70"/>
      <c r="D101" s="554"/>
      <c r="E101" s="70"/>
    </row>
    <row r="102" spans="1:5" ht="12.75" customHeight="1">
      <c r="A102" s="79"/>
      <c r="B102" s="72"/>
      <c r="C102" s="70"/>
      <c r="D102" s="205"/>
      <c r="E102" s="70"/>
    </row>
    <row r="103" spans="1:5" ht="12.75" customHeight="1"/>
    <row r="104" spans="1:5" ht="12.75" customHeight="1"/>
    <row r="105" spans="1:5" ht="12.75" customHeight="1"/>
    <row r="106" spans="1:5" ht="12.75" customHeight="1"/>
    <row r="107" spans="1:5" ht="12.75" customHeight="1"/>
    <row r="108" spans="1:5" ht="12.75" customHeight="1"/>
    <row r="109" spans="1:5" ht="12.75" customHeight="1"/>
    <row r="110" spans="1:5" ht="12.75" customHeight="1"/>
    <row r="111" spans="1:5" ht="12.75" customHeight="1"/>
    <row r="112" spans="1:5"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sheetData>
  <sheetProtection formatCells="0" formatColumns="0" formatRows="0"/>
  <phoneticPr fontId="11" type="noConversion"/>
  <conditionalFormatting sqref="D62:D68 D77:D83 D86:D92 D99:D101">
    <cfRule type="expression" dxfId="5" priority="1" stopIfTrue="1">
      <formula>IF($E$5=0, "Waar", "Onwaar")</formula>
    </cfRule>
  </conditionalFormatting>
  <pageMargins left="0.78740157480314965" right="0.78740157480314965" top="0.98425196850393704" bottom="0.98425196850393704" header="0.51181102362204722" footer="0.51181102362204722"/>
  <pageSetup paperSize="9" scale="85" fitToHeight="2" orientation="portrait" r:id="rId1"/>
  <headerFooter alignWithMargins="0">
    <oddFooter>&amp;C&amp;F  &amp;A&amp;R&amp;D</oddFooter>
  </headerFooter>
  <rowBreaks count="1" manualBreakCount="1">
    <brk id="59" max="4"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indexed="22"/>
    <pageSetUpPr fitToPage="1"/>
  </sheetPr>
  <dimension ref="A1:AA157"/>
  <sheetViews>
    <sheetView showGridLines="0" zoomScaleNormal="100" zoomScaleSheetLayoutView="100" workbookViewId="0">
      <pane xSplit="3" ySplit="4" topLeftCell="D5" activePane="bottomRight" state="frozen"/>
      <selection pane="topRight" activeCell="D1" sqref="D1"/>
      <selection pane="bottomLeft" activeCell="A5" sqref="A5"/>
      <selection pane="bottomRight" activeCell="B1" sqref="B1"/>
    </sheetView>
  </sheetViews>
  <sheetFormatPr defaultRowHeight="12"/>
  <cols>
    <col min="1" max="1" width="2.7109375" style="54" customWidth="1"/>
    <col min="2" max="2" width="38.42578125" style="54" customWidth="1"/>
    <col min="3" max="3" width="1.42578125" style="54" customWidth="1"/>
    <col min="4" max="4" width="10.7109375" style="54" customWidth="1"/>
    <col min="5" max="5" width="1.42578125" style="54" customWidth="1"/>
    <col min="6" max="6" width="10.7109375" style="54" customWidth="1"/>
    <col min="7" max="7" width="1.42578125" style="54" customWidth="1"/>
    <col min="8" max="8" width="10.7109375" style="54" customWidth="1"/>
    <col min="9" max="9" width="1.42578125" style="54" customWidth="1"/>
    <col min="10" max="10" width="10.7109375" style="54" customWidth="1"/>
    <col min="11" max="11" width="1.42578125" style="54" customWidth="1"/>
    <col min="12" max="12" width="10.5703125" style="54" customWidth="1"/>
    <col min="13" max="13" width="1.28515625" style="54" customWidth="1"/>
    <col min="14" max="14" width="10.7109375" style="54" customWidth="1"/>
    <col min="15" max="15" width="1.42578125" style="54" customWidth="1"/>
    <col min="16" max="19" width="10.7109375" style="54" customWidth="1"/>
    <col min="20" max="20" width="11.140625" style="54" customWidth="1"/>
    <col min="21" max="21" width="1.42578125" style="54" customWidth="1"/>
    <col min="22" max="22" width="10.7109375" style="54" customWidth="1"/>
    <col min="23" max="23" width="1.42578125" style="54" customWidth="1"/>
    <col min="24" max="24" width="11.28515625" style="54" customWidth="1"/>
    <col min="25" max="25" width="1.42578125" style="54" customWidth="1"/>
    <col min="26" max="26" width="10.7109375" style="54" customWidth="1"/>
    <col min="27" max="27" width="1.42578125" style="54" customWidth="1"/>
    <col min="28" max="16384" width="9.140625" style="54"/>
  </cols>
  <sheetData>
    <row r="1" spans="1:27" s="86" customFormat="1" ht="13.5" customHeight="1">
      <c r="A1" s="82"/>
      <c r="B1" s="83" t="s">
        <v>55</v>
      </c>
      <c r="C1" s="82"/>
      <c r="D1" s="84"/>
      <c r="E1" s="84"/>
      <c r="F1" s="84"/>
      <c r="G1" s="84"/>
      <c r="H1" s="84"/>
      <c r="I1" s="84"/>
      <c r="J1" s="84"/>
      <c r="K1" s="85"/>
      <c r="L1" s="84"/>
      <c r="M1" s="85"/>
      <c r="N1" s="85"/>
      <c r="O1" s="85"/>
      <c r="P1" s="85"/>
      <c r="Q1" s="85"/>
      <c r="R1" s="85"/>
      <c r="S1" s="85"/>
      <c r="T1" s="85"/>
      <c r="U1" s="85"/>
      <c r="V1" s="85"/>
      <c r="W1" s="85"/>
      <c r="X1" s="85"/>
      <c r="Y1" s="85"/>
      <c r="Z1" s="85"/>
      <c r="AA1" s="85"/>
    </row>
    <row r="2" spans="1:27" s="59" customFormat="1" ht="13.5" customHeight="1">
      <c r="A2" s="87"/>
      <c r="B2" s="88"/>
      <c r="C2" s="87"/>
      <c r="D2" s="52"/>
      <c r="E2" s="89"/>
      <c r="F2" s="89"/>
      <c r="G2" s="89"/>
      <c r="H2" s="89"/>
      <c r="I2" s="89"/>
      <c r="J2" s="89"/>
      <c r="K2" s="89"/>
      <c r="L2" s="89"/>
      <c r="M2" s="89"/>
    </row>
    <row r="3" spans="1:27" s="59" customFormat="1" ht="13.5" customHeight="1">
      <c r="A3" s="87"/>
      <c r="B3" s="88"/>
      <c r="C3" s="90"/>
      <c r="D3" s="474" t="s">
        <v>56</v>
      </c>
      <c r="E3" s="90"/>
      <c r="F3" s="90"/>
      <c r="G3" s="90"/>
      <c r="H3" s="90"/>
      <c r="I3" s="90"/>
      <c r="J3" s="90"/>
      <c r="K3" s="90"/>
      <c r="L3" s="90"/>
      <c r="M3" s="90"/>
      <c r="N3" s="207" t="s">
        <v>57</v>
      </c>
      <c r="O3" s="92"/>
      <c r="P3" s="91"/>
      <c r="Q3" s="91"/>
      <c r="R3" s="91"/>
      <c r="S3" s="91"/>
      <c r="T3" s="91"/>
      <c r="U3" s="91"/>
      <c r="V3" s="91"/>
      <c r="W3" s="91"/>
      <c r="X3" s="91"/>
      <c r="Y3" s="92"/>
      <c r="Z3" s="91"/>
      <c r="AA3" s="92"/>
    </row>
    <row r="4" spans="1:27" s="59" customFormat="1" ht="27.75" customHeight="1">
      <c r="A4" s="55"/>
      <c r="B4" s="55"/>
      <c r="C4" s="56"/>
      <c r="D4" s="93" t="s">
        <v>58</v>
      </c>
      <c r="E4" s="94"/>
      <c r="F4" s="93" t="s">
        <v>59</v>
      </c>
      <c r="G4" s="93"/>
      <c r="H4" s="93" t="s">
        <v>379</v>
      </c>
      <c r="I4" s="93"/>
      <c r="J4" s="93" t="s">
        <v>380</v>
      </c>
      <c r="K4" s="94"/>
      <c r="L4" s="93" t="s">
        <v>381</v>
      </c>
      <c r="M4" s="94"/>
      <c r="N4" s="93" t="s">
        <v>60</v>
      </c>
      <c r="O4" s="94"/>
      <c r="P4" s="93" t="s">
        <v>384</v>
      </c>
      <c r="Q4" s="93" t="s">
        <v>385</v>
      </c>
      <c r="R4" s="93" t="s">
        <v>414</v>
      </c>
      <c r="S4" s="93" t="s">
        <v>415</v>
      </c>
      <c r="T4" s="93" t="s">
        <v>416</v>
      </c>
      <c r="U4" s="93"/>
      <c r="V4" s="93" t="s">
        <v>382</v>
      </c>
      <c r="W4" s="93"/>
      <c r="X4" s="93" t="s">
        <v>383</v>
      </c>
      <c r="Y4" s="94"/>
      <c r="Z4" s="93" t="s">
        <v>380</v>
      </c>
      <c r="AA4" s="95"/>
    </row>
    <row r="5" spans="1:27" s="59" customFormat="1" ht="13.5" customHeight="1">
      <c r="A5" s="96"/>
      <c r="B5" s="97" t="s">
        <v>62</v>
      </c>
      <c r="C5" s="96"/>
      <c r="D5" s="38" t="s">
        <v>320</v>
      </c>
      <c r="E5" s="96"/>
      <c r="F5" s="38"/>
      <c r="G5" s="38"/>
      <c r="H5" s="38"/>
      <c r="I5" s="38"/>
      <c r="J5" s="38"/>
      <c r="K5" s="96"/>
      <c r="L5" s="38"/>
      <c r="M5" s="96"/>
      <c r="N5" s="38"/>
      <c r="O5" s="38"/>
      <c r="P5" s="38"/>
      <c r="Q5" s="38"/>
      <c r="R5" s="38"/>
      <c r="S5" s="38"/>
      <c r="T5" s="38"/>
      <c r="U5" s="38"/>
      <c r="V5" s="38"/>
      <c r="W5" s="38"/>
      <c r="X5" s="38"/>
      <c r="Y5" s="96"/>
      <c r="Z5" s="38"/>
      <c r="AA5" s="96"/>
    </row>
    <row r="6" spans="1:27" s="59" customFormat="1" ht="18" customHeight="1">
      <c r="A6" s="104"/>
      <c r="B6" s="98" t="s">
        <v>63</v>
      </c>
      <c r="C6" s="99"/>
      <c r="D6" s="100"/>
      <c r="E6" s="99"/>
      <c r="F6" s="100"/>
      <c r="G6" s="101"/>
      <c r="H6" s="102"/>
      <c r="I6" s="101"/>
      <c r="J6" s="102"/>
      <c r="K6" s="99"/>
      <c r="L6" s="102"/>
      <c r="M6" s="99"/>
      <c r="N6" s="100"/>
      <c r="O6" s="99"/>
      <c r="P6" s="100"/>
      <c r="Q6" s="100"/>
      <c r="R6" s="100"/>
      <c r="S6" s="100"/>
      <c r="T6" s="100"/>
      <c r="U6" s="101"/>
      <c r="V6" s="102"/>
      <c r="W6" s="101"/>
      <c r="X6" s="102"/>
      <c r="Y6" s="99"/>
      <c r="Z6" s="102"/>
      <c r="AA6" s="99"/>
    </row>
    <row r="7" spans="1:27" s="59" customFormat="1" ht="12.75" customHeight="1">
      <c r="A7" s="55"/>
      <c r="B7" s="103" t="s">
        <v>204</v>
      </c>
      <c r="C7" s="99"/>
      <c r="D7" s="202"/>
      <c r="E7" s="203"/>
      <c r="F7" s="202"/>
      <c r="G7" s="204"/>
      <c r="H7" s="202"/>
      <c r="I7" s="204"/>
      <c r="J7" s="202"/>
      <c r="K7" s="203"/>
      <c r="L7" s="202"/>
      <c r="M7" s="203"/>
      <c r="N7" s="202"/>
      <c r="O7" s="203"/>
      <c r="P7" s="202"/>
      <c r="Q7" s="202"/>
      <c r="R7" s="202"/>
      <c r="S7" s="202"/>
      <c r="T7" s="202"/>
      <c r="U7" s="204"/>
      <c r="V7" s="202"/>
      <c r="W7" s="204"/>
      <c r="X7" s="202"/>
      <c r="Y7" s="203"/>
      <c r="Z7" s="202"/>
      <c r="AA7" s="99"/>
    </row>
    <row r="8" spans="1:27" s="59" customFormat="1" ht="12.75" customHeight="1">
      <c r="A8" s="55"/>
      <c r="B8" s="103" t="s">
        <v>199</v>
      </c>
      <c r="C8" s="99"/>
      <c r="D8" s="202"/>
      <c r="E8" s="203"/>
      <c r="F8" s="202"/>
      <c r="G8" s="204"/>
      <c r="H8" s="202"/>
      <c r="I8" s="204"/>
      <c r="J8" s="202"/>
      <c r="K8" s="203"/>
      <c r="L8" s="202"/>
      <c r="M8" s="203"/>
      <c r="N8" s="202"/>
      <c r="O8" s="203"/>
      <c r="P8" s="202"/>
      <c r="Q8" s="202"/>
      <c r="R8" s="202"/>
      <c r="S8" s="202"/>
      <c r="T8" s="202"/>
      <c r="U8" s="204"/>
      <c r="V8" s="202"/>
      <c r="W8" s="204"/>
      <c r="X8" s="202"/>
      <c r="Y8" s="203"/>
      <c r="Z8" s="202"/>
      <c r="AA8" s="99"/>
    </row>
    <row r="9" spans="1:27" s="106" customFormat="1" ht="12.75" customHeight="1">
      <c r="A9" s="55"/>
      <c r="B9" s="103" t="s">
        <v>200</v>
      </c>
      <c r="C9" s="99"/>
      <c r="D9" s="202"/>
      <c r="E9" s="203"/>
      <c r="F9" s="202"/>
      <c r="G9" s="204"/>
      <c r="H9" s="202"/>
      <c r="I9" s="204"/>
      <c r="J9" s="202"/>
      <c r="K9" s="203"/>
      <c r="L9" s="202"/>
      <c r="M9" s="203"/>
      <c r="N9" s="202"/>
      <c r="O9" s="203"/>
      <c r="P9" s="202"/>
      <c r="Q9" s="202"/>
      <c r="R9" s="202"/>
      <c r="S9" s="202"/>
      <c r="T9" s="202"/>
      <c r="U9" s="204"/>
      <c r="V9" s="202"/>
      <c r="W9" s="204"/>
      <c r="X9" s="202"/>
      <c r="Y9" s="203"/>
      <c r="Z9" s="202"/>
      <c r="AA9" s="105"/>
    </row>
    <row r="10" spans="1:27" s="59" customFormat="1" ht="12.75" customHeight="1">
      <c r="A10" s="55"/>
      <c r="B10" s="103" t="s">
        <v>201</v>
      </c>
      <c r="C10" s="99"/>
      <c r="D10" s="202"/>
      <c r="E10" s="203"/>
      <c r="F10" s="202"/>
      <c r="G10" s="204"/>
      <c r="H10" s="202"/>
      <c r="I10" s="204"/>
      <c r="J10" s="202"/>
      <c r="K10" s="203"/>
      <c r="L10" s="202"/>
      <c r="M10" s="203"/>
      <c r="N10" s="202"/>
      <c r="O10" s="203"/>
      <c r="P10" s="202"/>
      <c r="Q10" s="202"/>
      <c r="R10" s="202"/>
      <c r="S10" s="202"/>
      <c r="T10" s="202"/>
      <c r="U10" s="204"/>
      <c r="V10" s="202"/>
      <c r="W10" s="204"/>
      <c r="X10" s="202"/>
      <c r="Y10" s="203"/>
      <c r="Z10" s="202"/>
      <c r="AA10" s="99"/>
    </row>
    <row r="11" spans="1:27" s="59" customFormat="1" ht="12.75" customHeight="1">
      <c r="A11" s="55"/>
      <c r="B11" s="103" t="s">
        <v>202</v>
      </c>
      <c r="C11" s="99"/>
      <c r="D11" s="202"/>
      <c r="E11" s="203"/>
      <c r="F11" s="202"/>
      <c r="G11" s="204"/>
      <c r="H11" s="202"/>
      <c r="I11" s="204"/>
      <c r="J11" s="202"/>
      <c r="K11" s="203"/>
      <c r="L11" s="202"/>
      <c r="M11" s="203"/>
      <c r="N11" s="202"/>
      <c r="O11" s="203"/>
      <c r="P11" s="202"/>
      <c r="Q11" s="202"/>
      <c r="R11" s="202"/>
      <c r="S11" s="202"/>
      <c r="T11" s="202"/>
      <c r="U11" s="204"/>
      <c r="V11" s="202"/>
      <c r="W11" s="204"/>
      <c r="X11" s="202"/>
      <c r="Y11" s="203"/>
      <c r="Z11" s="202"/>
      <c r="AA11" s="99"/>
    </row>
    <row r="12" spans="1:27" s="59" customFormat="1" ht="12.75" customHeight="1">
      <c r="A12" s="55"/>
      <c r="B12" s="103" t="s">
        <v>203</v>
      </c>
      <c r="C12" s="99"/>
      <c r="D12" s="205"/>
      <c r="E12" s="203"/>
      <c r="F12" s="205"/>
      <c r="G12" s="204"/>
      <c r="H12" s="205"/>
      <c r="I12" s="204"/>
      <c r="J12" s="205"/>
      <c r="K12" s="203"/>
      <c r="L12" s="205"/>
      <c r="M12" s="203"/>
      <c r="N12" s="205"/>
      <c r="O12" s="203"/>
      <c r="P12" s="205"/>
      <c r="Q12" s="205"/>
      <c r="R12" s="205"/>
      <c r="S12" s="205"/>
      <c r="T12" s="205"/>
      <c r="U12" s="204"/>
      <c r="V12" s="205"/>
      <c r="W12" s="204"/>
      <c r="X12" s="205"/>
      <c r="Y12" s="203"/>
      <c r="Z12" s="205"/>
      <c r="AA12" s="99"/>
    </row>
    <row r="13" spans="1:27" s="59" customFormat="1" ht="12.75" customHeight="1">
      <c r="A13" s="55"/>
      <c r="B13" s="103" t="s">
        <v>239</v>
      </c>
      <c r="C13" s="99"/>
      <c r="D13" s="202"/>
      <c r="E13" s="203"/>
      <c r="F13" s="202"/>
      <c r="G13" s="204"/>
      <c r="H13" s="202"/>
      <c r="I13" s="204"/>
      <c r="J13" s="202"/>
      <c r="K13" s="203"/>
      <c r="L13" s="202"/>
      <c r="M13" s="203"/>
      <c r="N13" s="202"/>
      <c r="O13" s="203"/>
      <c r="P13" s="202"/>
      <c r="Q13" s="202"/>
      <c r="R13" s="202"/>
      <c r="S13" s="202"/>
      <c r="T13" s="202"/>
      <c r="U13" s="204"/>
      <c r="V13" s="202"/>
      <c r="W13" s="204"/>
      <c r="X13" s="202"/>
      <c r="Y13" s="203"/>
      <c r="Z13" s="202"/>
      <c r="AA13" s="99"/>
    </row>
    <row r="14" spans="1:27" s="59" customFormat="1" ht="12.75" customHeight="1">
      <c r="A14" s="55"/>
      <c r="B14" s="103" t="s">
        <v>240</v>
      </c>
      <c r="C14" s="99"/>
      <c r="D14" s="202"/>
      <c r="E14" s="203"/>
      <c r="F14" s="202"/>
      <c r="G14" s="204"/>
      <c r="H14" s="202"/>
      <c r="I14" s="204"/>
      <c r="J14" s="202"/>
      <c r="K14" s="203"/>
      <c r="L14" s="202"/>
      <c r="M14" s="203"/>
      <c r="N14" s="202"/>
      <c r="O14" s="203"/>
      <c r="P14" s="202"/>
      <c r="Q14" s="202"/>
      <c r="R14" s="202"/>
      <c r="S14" s="202"/>
      <c r="T14" s="202"/>
      <c r="U14" s="204"/>
      <c r="V14" s="202"/>
      <c r="W14" s="204"/>
      <c r="X14" s="202"/>
      <c r="Y14" s="203"/>
      <c r="Z14" s="202"/>
      <c r="AA14" s="99"/>
    </row>
    <row r="15" spans="1:27" s="59" customFormat="1" ht="12.75" customHeight="1">
      <c r="A15" s="55"/>
      <c r="B15" s="103" t="s">
        <v>237</v>
      </c>
      <c r="C15" s="99"/>
      <c r="D15" s="205"/>
      <c r="E15" s="203"/>
      <c r="F15" s="205"/>
      <c r="G15" s="204"/>
      <c r="H15" s="205"/>
      <c r="I15" s="204"/>
      <c r="J15" s="205"/>
      <c r="K15" s="203"/>
      <c r="L15" s="205"/>
      <c r="M15" s="203"/>
      <c r="N15" s="205"/>
      <c r="O15" s="203"/>
      <c r="P15" s="205"/>
      <c r="Q15" s="205"/>
      <c r="R15" s="205"/>
      <c r="S15" s="205"/>
      <c r="T15" s="205"/>
      <c r="U15" s="204"/>
      <c r="V15" s="205"/>
      <c r="W15" s="204"/>
      <c r="X15" s="205"/>
      <c r="Y15" s="203"/>
      <c r="Z15" s="205"/>
      <c r="AA15" s="99"/>
    </row>
    <row r="16" spans="1:27" s="59" customFormat="1" ht="12.75" customHeight="1">
      <c r="A16" s="55"/>
      <c r="B16" s="103" t="s">
        <v>241</v>
      </c>
      <c r="C16" s="99"/>
      <c r="D16" s="202"/>
      <c r="E16" s="203"/>
      <c r="F16" s="202"/>
      <c r="G16" s="204"/>
      <c r="H16" s="202"/>
      <c r="I16" s="204"/>
      <c r="J16" s="202"/>
      <c r="K16" s="203"/>
      <c r="L16" s="202"/>
      <c r="M16" s="203"/>
      <c r="N16" s="202"/>
      <c r="O16" s="203"/>
      <c r="P16" s="202"/>
      <c r="Q16" s="202"/>
      <c r="R16" s="202"/>
      <c r="S16" s="202"/>
      <c r="T16" s="202"/>
      <c r="U16" s="204"/>
      <c r="V16" s="202"/>
      <c r="W16" s="204"/>
      <c r="X16" s="202"/>
      <c r="Y16" s="203"/>
      <c r="Z16" s="202"/>
      <c r="AA16" s="99"/>
    </row>
    <row r="17" spans="1:27" s="59" customFormat="1" ht="12.75" customHeight="1">
      <c r="A17" s="55"/>
      <c r="B17" s="103" t="s">
        <v>242</v>
      </c>
      <c r="C17" s="99"/>
      <c r="D17" s="202"/>
      <c r="E17" s="203"/>
      <c r="F17" s="202"/>
      <c r="G17" s="204"/>
      <c r="H17" s="202"/>
      <c r="I17" s="204"/>
      <c r="J17" s="202"/>
      <c r="K17" s="203"/>
      <c r="L17" s="202"/>
      <c r="M17" s="203"/>
      <c r="N17" s="202"/>
      <c r="O17" s="203"/>
      <c r="P17" s="202"/>
      <c r="Q17" s="202"/>
      <c r="R17" s="202"/>
      <c r="S17" s="202"/>
      <c r="T17" s="202"/>
      <c r="U17" s="204"/>
      <c r="V17" s="202"/>
      <c r="W17" s="204"/>
      <c r="X17" s="202"/>
      <c r="Y17" s="203"/>
      <c r="Z17" s="202"/>
      <c r="AA17" s="99"/>
    </row>
    <row r="18" spans="1:27" s="59" customFormat="1" ht="12.75" customHeight="1">
      <c r="A18" s="55"/>
      <c r="B18" s="103" t="s">
        <v>243</v>
      </c>
      <c r="C18" s="99"/>
      <c r="D18" s="202"/>
      <c r="E18" s="203"/>
      <c r="F18" s="202"/>
      <c r="G18" s="204"/>
      <c r="H18" s="202"/>
      <c r="I18" s="204"/>
      <c r="J18" s="202"/>
      <c r="K18" s="203"/>
      <c r="L18" s="202"/>
      <c r="M18" s="203"/>
      <c r="N18" s="202"/>
      <c r="O18" s="203"/>
      <c r="P18" s="202"/>
      <c r="Q18" s="202"/>
      <c r="R18" s="202"/>
      <c r="S18" s="202"/>
      <c r="T18" s="202"/>
      <c r="U18" s="204"/>
      <c r="V18" s="202"/>
      <c r="W18" s="204"/>
      <c r="X18" s="202"/>
      <c r="Y18" s="203"/>
      <c r="Z18" s="202"/>
      <c r="AA18" s="99"/>
    </row>
    <row r="19" spans="1:27" s="59" customFormat="1" ht="12.75" customHeight="1">
      <c r="A19" s="55"/>
      <c r="B19" s="103" t="s">
        <v>65</v>
      </c>
      <c r="C19" s="99"/>
      <c r="D19" s="202"/>
      <c r="E19" s="203"/>
      <c r="F19" s="202"/>
      <c r="G19" s="204"/>
      <c r="H19" s="202"/>
      <c r="I19" s="204"/>
      <c r="J19" s="202"/>
      <c r="K19" s="203"/>
      <c r="L19" s="202"/>
      <c r="M19" s="203"/>
      <c r="N19" s="202"/>
      <c r="O19" s="203"/>
      <c r="P19" s="202"/>
      <c r="Q19" s="202"/>
      <c r="R19" s="202"/>
      <c r="S19" s="202"/>
      <c r="T19" s="202"/>
      <c r="U19" s="204"/>
      <c r="V19" s="202"/>
      <c r="W19" s="204"/>
      <c r="X19" s="202"/>
      <c r="Y19" s="203"/>
      <c r="Z19" s="202"/>
      <c r="AA19" s="99"/>
    </row>
    <row r="20" spans="1:27" s="59" customFormat="1" ht="12.75" customHeight="1">
      <c r="A20" s="55"/>
      <c r="B20" s="103" t="s">
        <v>66</v>
      </c>
      <c r="C20" s="99"/>
      <c r="D20" s="202"/>
      <c r="E20" s="203"/>
      <c r="F20" s="202"/>
      <c r="G20" s="204"/>
      <c r="H20" s="202"/>
      <c r="I20" s="204"/>
      <c r="J20" s="202"/>
      <c r="K20" s="203"/>
      <c r="L20" s="202"/>
      <c r="M20" s="203"/>
      <c r="N20" s="202"/>
      <c r="O20" s="203"/>
      <c r="P20" s="202"/>
      <c r="Q20" s="202"/>
      <c r="R20" s="202"/>
      <c r="S20" s="202"/>
      <c r="T20" s="202"/>
      <c r="U20" s="204"/>
      <c r="V20" s="202"/>
      <c r="W20" s="204"/>
      <c r="X20" s="202"/>
      <c r="Y20" s="203"/>
      <c r="Z20" s="202"/>
      <c r="AA20" s="99"/>
    </row>
    <row r="21" spans="1:27" s="59" customFormat="1" ht="12.75" customHeight="1">
      <c r="A21" s="55"/>
      <c r="B21" s="103" t="s">
        <v>67</v>
      </c>
      <c r="C21" s="99"/>
      <c r="D21" s="202"/>
      <c r="E21" s="203"/>
      <c r="F21" s="202"/>
      <c r="G21" s="204"/>
      <c r="H21" s="202"/>
      <c r="I21" s="204"/>
      <c r="J21" s="202"/>
      <c r="K21" s="203"/>
      <c r="L21" s="202"/>
      <c r="M21" s="203"/>
      <c r="N21" s="202"/>
      <c r="O21" s="203"/>
      <c r="P21" s="202"/>
      <c r="Q21" s="202"/>
      <c r="R21" s="202"/>
      <c r="S21" s="202"/>
      <c r="T21" s="202"/>
      <c r="U21" s="204"/>
      <c r="V21" s="202"/>
      <c r="W21" s="204"/>
      <c r="X21" s="202"/>
      <c r="Y21" s="203"/>
      <c r="Z21" s="202"/>
      <c r="AA21" s="99"/>
    </row>
    <row r="22" spans="1:27" s="59" customFormat="1" ht="18" customHeight="1">
      <c r="A22" s="104"/>
      <c r="B22" s="98" t="s">
        <v>68</v>
      </c>
      <c r="C22" s="99"/>
      <c r="D22" s="205"/>
      <c r="E22" s="203"/>
      <c r="F22" s="205"/>
      <c r="G22" s="204"/>
      <c r="H22" s="206"/>
      <c r="I22" s="204"/>
      <c r="J22" s="206"/>
      <c r="K22" s="203"/>
      <c r="L22" s="206"/>
      <c r="M22" s="203"/>
      <c r="N22" s="205"/>
      <c r="O22" s="203"/>
      <c r="P22" s="205"/>
      <c r="Q22" s="205"/>
      <c r="R22" s="205"/>
      <c r="S22" s="205"/>
      <c r="T22" s="205"/>
      <c r="U22" s="204"/>
      <c r="V22" s="206"/>
      <c r="W22" s="204"/>
      <c r="X22" s="206"/>
      <c r="Y22" s="203"/>
      <c r="Z22" s="206"/>
      <c r="AA22" s="99"/>
    </row>
    <row r="23" spans="1:27" s="59" customFormat="1" ht="12.75" customHeight="1">
      <c r="A23" s="55"/>
      <c r="B23" s="103" t="s">
        <v>204</v>
      </c>
      <c r="C23" s="99"/>
      <c r="D23" s="202"/>
      <c r="E23" s="203"/>
      <c r="F23" s="202"/>
      <c r="G23" s="204"/>
      <c r="H23" s="202"/>
      <c r="I23" s="204"/>
      <c r="J23" s="202"/>
      <c r="K23" s="203"/>
      <c r="L23" s="202"/>
      <c r="M23" s="203"/>
      <c r="N23" s="202"/>
      <c r="O23" s="203"/>
      <c r="P23" s="202"/>
      <c r="Q23" s="202"/>
      <c r="R23" s="202"/>
      <c r="S23" s="202"/>
      <c r="T23" s="202"/>
      <c r="U23" s="204"/>
      <c r="V23" s="202"/>
      <c r="W23" s="204"/>
      <c r="X23" s="202"/>
      <c r="Y23" s="203"/>
      <c r="Z23" s="202"/>
      <c r="AA23" s="99"/>
    </row>
    <row r="24" spans="1:27" s="59" customFormat="1" ht="12.75" customHeight="1">
      <c r="A24" s="55"/>
      <c r="B24" s="103" t="s">
        <v>199</v>
      </c>
      <c r="C24" s="99"/>
      <c r="D24" s="202"/>
      <c r="E24" s="203"/>
      <c r="F24" s="202"/>
      <c r="G24" s="204"/>
      <c r="H24" s="202"/>
      <c r="I24" s="204"/>
      <c r="J24" s="202"/>
      <c r="K24" s="203"/>
      <c r="L24" s="202"/>
      <c r="M24" s="203"/>
      <c r="N24" s="202"/>
      <c r="O24" s="203"/>
      <c r="P24" s="202"/>
      <c r="Q24" s="202"/>
      <c r="R24" s="202"/>
      <c r="S24" s="202"/>
      <c r="T24" s="202"/>
      <c r="U24" s="204"/>
      <c r="V24" s="202"/>
      <c r="W24" s="204"/>
      <c r="X24" s="202"/>
      <c r="Y24" s="203"/>
      <c r="Z24" s="202"/>
      <c r="AA24" s="99"/>
    </row>
    <row r="25" spans="1:27" s="59" customFormat="1" ht="12.75" customHeight="1">
      <c r="A25" s="55"/>
      <c r="B25" s="103" t="s">
        <v>200</v>
      </c>
      <c r="C25" s="99"/>
      <c r="D25" s="202"/>
      <c r="E25" s="203"/>
      <c r="F25" s="202"/>
      <c r="G25" s="204"/>
      <c r="H25" s="202"/>
      <c r="I25" s="204"/>
      <c r="J25" s="202"/>
      <c r="K25" s="203"/>
      <c r="L25" s="202"/>
      <c r="M25" s="203"/>
      <c r="N25" s="202"/>
      <c r="O25" s="203"/>
      <c r="P25" s="202"/>
      <c r="Q25" s="202"/>
      <c r="R25" s="202"/>
      <c r="S25" s="202"/>
      <c r="T25" s="202"/>
      <c r="U25" s="204"/>
      <c r="V25" s="202"/>
      <c r="W25" s="204"/>
      <c r="X25" s="202"/>
      <c r="Y25" s="203"/>
      <c r="Z25" s="202"/>
      <c r="AA25" s="99"/>
    </row>
    <row r="26" spans="1:27" s="59" customFormat="1" ht="12.75" customHeight="1">
      <c r="A26" s="55"/>
      <c r="B26" s="103" t="s">
        <v>201</v>
      </c>
      <c r="C26" s="99"/>
      <c r="D26" s="202"/>
      <c r="E26" s="203"/>
      <c r="F26" s="202"/>
      <c r="G26" s="204"/>
      <c r="H26" s="202"/>
      <c r="I26" s="204"/>
      <c r="J26" s="202"/>
      <c r="K26" s="203"/>
      <c r="L26" s="202"/>
      <c r="M26" s="203"/>
      <c r="N26" s="202"/>
      <c r="O26" s="203"/>
      <c r="P26" s="202"/>
      <c r="Q26" s="202"/>
      <c r="R26" s="202"/>
      <c r="S26" s="202"/>
      <c r="T26" s="202"/>
      <c r="U26" s="204"/>
      <c r="V26" s="202"/>
      <c r="W26" s="204"/>
      <c r="X26" s="202"/>
      <c r="Y26" s="203"/>
      <c r="Z26" s="202"/>
      <c r="AA26" s="99"/>
    </row>
    <row r="27" spans="1:27" s="59" customFormat="1" ht="12.75" customHeight="1">
      <c r="A27" s="55"/>
      <c r="B27" s="103" t="s">
        <v>202</v>
      </c>
      <c r="C27" s="99"/>
      <c r="D27" s="202"/>
      <c r="E27" s="203"/>
      <c r="F27" s="202"/>
      <c r="G27" s="204"/>
      <c r="H27" s="202"/>
      <c r="I27" s="204"/>
      <c r="J27" s="202"/>
      <c r="K27" s="203"/>
      <c r="L27" s="202"/>
      <c r="M27" s="203"/>
      <c r="N27" s="202"/>
      <c r="O27" s="203"/>
      <c r="P27" s="202"/>
      <c r="Q27" s="202"/>
      <c r="R27" s="202"/>
      <c r="S27" s="202"/>
      <c r="T27" s="202"/>
      <c r="U27" s="204"/>
      <c r="V27" s="202"/>
      <c r="W27" s="204"/>
      <c r="X27" s="202"/>
      <c r="Y27" s="203"/>
      <c r="Z27" s="202"/>
      <c r="AA27" s="99"/>
    </row>
    <row r="28" spans="1:27" s="59" customFormat="1" ht="12.75" customHeight="1">
      <c r="A28" s="55"/>
      <c r="B28" s="103" t="s">
        <v>203</v>
      </c>
      <c r="C28" s="99"/>
      <c r="D28" s="205"/>
      <c r="E28" s="203"/>
      <c r="F28" s="205"/>
      <c r="G28" s="204"/>
      <c r="H28" s="205"/>
      <c r="I28" s="204"/>
      <c r="J28" s="205"/>
      <c r="K28" s="203"/>
      <c r="L28" s="205"/>
      <c r="M28" s="203"/>
      <c r="N28" s="205"/>
      <c r="O28" s="203"/>
      <c r="P28" s="205"/>
      <c r="Q28" s="205"/>
      <c r="R28" s="205"/>
      <c r="S28" s="205"/>
      <c r="T28" s="205"/>
      <c r="U28" s="204"/>
      <c r="V28" s="205"/>
      <c r="W28" s="204"/>
      <c r="X28" s="205"/>
      <c r="Y28" s="203"/>
      <c r="Z28" s="205"/>
      <c r="AA28" s="99"/>
    </row>
    <row r="29" spans="1:27" s="59" customFormat="1" ht="12.75" customHeight="1">
      <c r="A29" s="55"/>
      <c r="B29" s="103" t="s">
        <v>239</v>
      </c>
      <c r="C29" s="99"/>
      <c r="D29" s="202"/>
      <c r="E29" s="203"/>
      <c r="F29" s="202"/>
      <c r="G29" s="204"/>
      <c r="H29" s="202"/>
      <c r="I29" s="204"/>
      <c r="J29" s="202"/>
      <c r="K29" s="203"/>
      <c r="L29" s="202"/>
      <c r="M29" s="203"/>
      <c r="N29" s="202"/>
      <c r="O29" s="203"/>
      <c r="P29" s="202"/>
      <c r="Q29" s="202"/>
      <c r="R29" s="202"/>
      <c r="S29" s="202"/>
      <c r="T29" s="202"/>
      <c r="U29" s="204"/>
      <c r="V29" s="202"/>
      <c r="W29" s="204"/>
      <c r="X29" s="202"/>
      <c r="Y29" s="203"/>
      <c r="Z29" s="202"/>
      <c r="AA29" s="99"/>
    </row>
    <row r="30" spans="1:27" s="59" customFormat="1" ht="12.75" customHeight="1">
      <c r="A30" s="55"/>
      <c r="B30" s="103" t="s">
        <v>240</v>
      </c>
      <c r="C30" s="99"/>
      <c r="D30" s="202"/>
      <c r="E30" s="203"/>
      <c r="F30" s="202"/>
      <c r="G30" s="204"/>
      <c r="H30" s="202"/>
      <c r="I30" s="204"/>
      <c r="J30" s="202"/>
      <c r="K30" s="203"/>
      <c r="L30" s="202"/>
      <c r="M30" s="203"/>
      <c r="N30" s="202"/>
      <c r="O30" s="203"/>
      <c r="P30" s="202"/>
      <c r="Q30" s="202"/>
      <c r="R30" s="202"/>
      <c r="S30" s="202"/>
      <c r="T30" s="202"/>
      <c r="U30" s="204"/>
      <c r="V30" s="202"/>
      <c r="W30" s="204"/>
      <c r="X30" s="202"/>
      <c r="Y30" s="203"/>
      <c r="Z30" s="202"/>
      <c r="AA30" s="99"/>
    </row>
    <row r="31" spans="1:27" s="59" customFormat="1" ht="12.75" customHeight="1">
      <c r="A31" s="55"/>
      <c r="B31" s="103" t="s">
        <v>237</v>
      </c>
      <c r="C31" s="99"/>
      <c r="D31" s="205"/>
      <c r="E31" s="203"/>
      <c r="F31" s="205"/>
      <c r="G31" s="204"/>
      <c r="H31" s="205"/>
      <c r="I31" s="204"/>
      <c r="J31" s="205"/>
      <c r="K31" s="203"/>
      <c r="L31" s="205"/>
      <c r="M31" s="203"/>
      <c r="N31" s="205"/>
      <c r="O31" s="203"/>
      <c r="P31" s="205"/>
      <c r="Q31" s="205"/>
      <c r="R31" s="205"/>
      <c r="S31" s="205"/>
      <c r="T31" s="205"/>
      <c r="U31" s="204"/>
      <c r="V31" s="205"/>
      <c r="W31" s="204"/>
      <c r="X31" s="205"/>
      <c r="Y31" s="203"/>
      <c r="Z31" s="205"/>
      <c r="AA31" s="99"/>
    </row>
    <row r="32" spans="1:27" s="59" customFormat="1" ht="12.75" customHeight="1">
      <c r="A32" s="55"/>
      <c r="B32" s="103" t="s">
        <v>241</v>
      </c>
      <c r="C32" s="99"/>
      <c r="D32" s="202"/>
      <c r="E32" s="203"/>
      <c r="F32" s="202"/>
      <c r="G32" s="204"/>
      <c r="H32" s="202"/>
      <c r="I32" s="204"/>
      <c r="J32" s="202"/>
      <c r="K32" s="203"/>
      <c r="L32" s="202"/>
      <c r="M32" s="203"/>
      <c r="N32" s="202"/>
      <c r="O32" s="203"/>
      <c r="P32" s="202"/>
      <c r="Q32" s="202"/>
      <c r="R32" s="202"/>
      <c r="S32" s="202"/>
      <c r="T32" s="202"/>
      <c r="U32" s="204"/>
      <c r="V32" s="202"/>
      <c r="W32" s="204"/>
      <c r="X32" s="202"/>
      <c r="Y32" s="203"/>
      <c r="Z32" s="202"/>
      <c r="AA32" s="99"/>
    </row>
    <row r="33" spans="1:27" s="59" customFormat="1" ht="12.75" customHeight="1">
      <c r="A33" s="55"/>
      <c r="B33" s="103" t="s">
        <v>242</v>
      </c>
      <c r="C33" s="99"/>
      <c r="D33" s="202"/>
      <c r="E33" s="203"/>
      <c r="F33" s="202"/>
      <c r="G33" s="204"/>
      <c r="H33" s="202"/>
      <c r="I33" s="204"/>
      <c r="J33" s="202"/>
      <c r="K33" s="203"/>
      <c r="L33" s="202"/>
      <c r="M33" s="203"/>
      <c r="N33" s="202"/>
      <c r="O33" s="203"/>
      <c r="P33" s="202"/>
      <c r="Q33" s="202"/>
      <c r="R33" s="202"/>
      <c r="S33" s="202"/>
      <c r="T33" s="202"/>
      <c r="U33" s="204"/>
      <c r="V33" s="202"/>
      <c r="W33" s="204"/>
      <c r="X33" s="202"/>
      <c r="Y33" s="203"/>
      <c r="Z33" s="202"/>
      <c r="AA33" s="99"/>
    </row>
    <row r="34" spans="1:27" s="59" customFormat="1" ht="12.75" customHeight="1">
      <c r="A34" s="55"/>
      <c r="B34" s="103" t="s">
        <v>243</v>
      </c>
      <c r="C34" s="99"/>
      <c r="D34" s="202"/>
      <c r="E34" s="203"/>
      <c r="F34" s="202"/>
      <c r="G34" s="204"/>
      <c r="H34" s="202"/>
      <c r="I34" s="204"/>
      <c r="J34" s="202"/>
      <c r="K34" s="203"/>
      <c r="L34" s="202"/>
      <c r="M34" s="203"/>
      <c r="N34" s="202"/>
      <c r="O34" s="203"/>
      <c r="P34" s="202"/>
      <c r="Q34" s="202"/>
      <c r="R34" s="202"/>
      <c r="S34" s="202"/>
      <c r="T34" s="202"/>
      <c r="U34" s="204"/>
      <c r="V34" s="202"/>
      <c r="W34" s="204"/>
      <c r="X34" s="202"/>
      <c r="Y34" s="203"/>
      <c r="Z34" s="202"/>
      <c r="AA34" s="99"/>
    </row>
    <row r="35" spans="1:27" s="59" customFormat="1" ht="12.75" customHeight="1">
      <c r="A35" s="55"/>
      <c r="B35" s="103" t="s">
        <v>65</v>
      </c>
      <c r="C35" s="99"/>
      <c r="D35" s="202"/>
      <c r="E35" s="203"/>
      <c r="F35" s="202"/>
      <c r="G35" s="204"/>
      <c r="H35" s="202"/>
      <c r="I35" s="204"/>
      <c r="J35" s="202"/>
      <c r="K35" s="203"/>
      <c r="L35" s="202"/>
      <c r="M35" s="203"/>
      <c r="N35" s="202"/>
      <c r="O35" s="203"/>
      <c r="P35" s="202"/>
      <c r="Q35" s="202"/>
      <c r="R35" s="202"/>
      <c r="S35" s="202"/>
      <c r="T35" s="202"/>
      <c r="U35" s="204"/>
      <c r="V35" s="202"/>
      <c r="W35" s="204"/>
      <c r="X35" s="202"/>
      <c r="Y35" s="203"/>
      <c r="Z35" s="202"/>
      <c r="AA35" s="99"/>
    </row>
    <row r="36" spans="1:27" s="59" customFormat="1" ht="12.75" customHeight="1">
      <c r="A36" s="55"/>
      <c r="B36" s="103" t="s">
        <v>66</v>
      </c>
      <c r="C36" s="99"/>
      <c r="D36" s="202"/>
      <c r="E36" s="203"/>
      <c r="F36" s="202"/>
      <c r="G36" s="204"/>
      <c r="H36" s="202"/>
      <c r="I36" s="204"/>
      <c r="J36" s="202"/>
      <c r="K36" s="203"/>
      <c r="L36" s="202"/>
      <c r="M36" s="203"/>
      <c r="N36" s="202"/>
      <c r="O36" s="203"/>
      <c r="P36" s="202"/>
      <c r="Q36" s="202"/>
      <c r="R36" s="202"/>
      <c r="S36" s="202"/>
      <c r="T36" s="202"/>
      <c r="U36" s="204"/>
      <c r="V36" s="202"/>
      <c r="W36" s="204"/>
      <c r="X36" s="202"/>
      <c r="Y36" s="203"/>
      <c r="Z36" s="202"/>
      <c r="AA36" s="99"/>
    </row>
    <row r="37" spans="1:27" s="59" customFormat="1" ht="12.75" customHeight="1">
      <c r="A37" s="55"/>
      <c r="B37" s="103" t="s">
        <v>67</v>
      </c>
      <c r="C37" s="99"/>
      <c r="D37" s="202"/>
      <c r="E37" s="203"/>
      <c r="F37" s="202"/>
      <c r="G37" s="204"/>
      <c r="H37" s="202"/>
      <c r="I37" s="204"/>
      <c r="J37" s="202"/>
      <c r="K37" s="203"/>
      <c r="L37" s="202"/>
      <c r="M37" s="203"/>
      <c r="N37" s="202"/>
      <c r="O37" s="203"/>
      <c r="P37" s="202"/>
      <c r="Q37" s="202"/>
      <c r="R37" s="202"/>
      <c r="S37" s="202"/>
      <c r="T37" s="202"/>
      <c r="U37" s="204"/>
      <c r="V37" s="202"/>
      <c r="W37" s="204"/>
      <c r="X37" s="202"/>
      <c r="Y37" s="203"/>
      <c r="Z37" s="202"/>
      <c r="AA37" s="99"/>
    </row>
    <row r="38" spans="1:27" s="59" customFormat="1" ht="7.5" customHeight="1">
      <c r="A38" s="55"/>
      <c r="B38" s="107"/>
      <c r="C38" s="99"/>
      <c r="D38" s="204"/>
      <c r="E38" s="134"/>
      <c r="F38" s="204"/>
      <c r="G38" s="204"/>
      <c r="H38" s="204"/>
      <c r="I38" s="204"/>
      <c r="J38" s="204"/>
      <c r="K38" s="134"/>
      <c r="L38" s="204"/>
      <c r="M38" s="134"/>
      <c r="N38" s="204"/>
      <c r="O38" s="134"/>
      <c r="P38" s="204"/>
      <c r="Q38" s="204"/>
      <c r="R38" s="204"/>
      <c r="S38" s="204"/>
      <c r="T38" s="204"/>
      <c r="U38" s="204"/>
      <c r="V38" s="204"/>
      <c r="W38" s="204"/>
      <c r="X38" s="204"/>
      <c r="Y38" s="134"/>
      <c r="Z38" s="204"/>
      <c r="AA38" s="99"/>
    </row>
    <row r="39" spans="1:27" s="59" customFormat="1">
      <c r="A39" s="55"/>
      <c r="B39" s="55"/>
      <c r="C39" s="108"/>
      <c r="D39" s="474" t="s">
        <v>56</v>
      </c>
      <c r="E39" s="208"/>
      <c r="F39" s="208"/>
      <c r="G39" s="208"/>
      <c r="H39" s="208"/>
      <c r="I39" s="208"/>
      <c r="J39" s="208"/>
      <c r="K39" s="208"/>
      <c r="L39" s="208"/>
      <c r="M39" s="208"/>
      <c r="N39" s="207" t="s">
        <v>57</v>
      </c>
      <c r="O39" s="208"/>
      <c r="P39" s="207"/>
      <c r="Q39" s="207"/>
      <c r="R39" s="207"/>
      <c r="S39" s="207"/>
      <c r="T39" s="207"/>
      <c r="U39" s="207"/>
      <c r="V39" s="207"/>
      <c r="W39" s="207"/>
      <c r="X39" s="207"/>
      <c r="Y39" s="207"/>
      <c r="Z39" s="207"/>
      <c r="AA39" s="109"/>
    </row>
    <row r="40" spans="1:27" s="59" customFormat="1" ht="27.75" customHeight="1">
      <c r="A40" s="110"/>
      <c r="B40" s="110"/>
      <c r="C40" s="111"/>
      <c r="D40" s="209" t="s">
        <v>469</v>
      </c>
      <c r="E40" s="210"/>
      <c r="F40" s="209" t="s">
        <v>91</v>
      </c>
      <c r="G40" s="210"/>
      <c r="H40" s="93" t="s">
        <v>379</v>
      </c>
      <c r="I40" s="210"/>
      <c r="J40" s="210"/>
      <c r="K40" s="210"/>
      <c r="L40" s="93" t="s">
        <v>381</v>
      </c>
      <c r="M40" s="210"/>
      <c r="N40" s="211" t="s">
        <v>60</v>
      </c>
      <c r="O40" s="212"/>
      <c r="P40" s="93" t="s">
        <v>384</v>
      </c>
      <c r="Q40" s="93" t="s">
        <v>385</v>
      </c>
      <c r="R40" s="93" t="s">
        <v>414</v>
      </c>
      <c r="S40" s="93" t="s">
        <v>415</v>
      </c>
      <c r="T40" s="93" t="s">
        <v>416</v>
      </c>
      <c r="U40" s="93"/>
      <c r="V40" s="93" t="s">
        <v>382</v>
      </c>
      <c r="W40" s="93"/>
      <c r="X40" s="93" t="s">
        <v>470</v>
      </c>
      <c r="Y40" s="94"/>
      <c r="Z40" s="93"/>
      <c r="AA40" s="112"/>
    </row>
    <row r="41" spans="1:27" s="59" customFormat="1" ht="13.5" customHeight="1">
      <c r="A41" s="96"/>
      <c r="B41" s="97" t="s">
        <v>70</v>
      </c>
      <c r="C41" s="96"/>
      <c r="D41" s="38" t="s">
        <v>320</v>
      </c>
      <c r="E41" s="61"/>
      <c r="F41" s="61"/>
      <c r="G41" s="61"/>
      <c r="H41" s="61"/>
      <c r="I41" s="61"/>
      <c r="J41" s="61"/>
      <c r="K41" s="61"/>
      <c r="L41" s="61"/>
      <c r="M41" s="61"/>
      <c r="N41" s="62"/>
      <c r="O41" s="61"/>
      <c r="P41" s="62"/>
      <c r="Q41" s="62"/>
      <c r="R41" s="62"/>
      <c r="S41" s="62"/>
      <c r="T41" s="62"/>
      <c r="U41" s="62"/>
      <c r="V41" s="62"/>
      <c r="W41" s="62"/>
      <c r="X41" s="62"/>
      <c r="Y41" s="62"/>
      <c r="Z41" s="62"/>
      <c r="AA41" s="38"/>
    </row>
    <row r="42" spans="1:27" s="59" customFormat="1" ht="7.5" customHeight="1">
      <c r="A42" s="55"/>
      <c r="B42" s="113"/>
      <c r="C42" s="101"/>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101"/>
    </row>
    <row r="43" spans="1:27" s="59" customFormat="1" ht="12.75" customHeight="1">
      <c r="A43" s="55"/>
      <c r="B43" s="113" t="s">
        <v>198</v>
      </c>
      <c r="C43" s="99"/>
      <c r="D43" s="213"/>
      <c r="E43" s="203"/>
      <c r="F43" s="202"/>
      <c r="G43" s="203"/>
      <c r="H43" s="202"/>
      <c r="I43" s="203"/>
      <c r="J43" s="203"/>
      <c r="K43" s="203"/>
      <c r="L43" s="214"/>
      <c r="M43" s="203"/>
      <c r="N43" s="214"/>
      <c r="O43" s="203"/>
      <c r="P43" s="202"/>
      <c r="Q43" s="202"/>
      <c r="R43" s="202"/>
      <c r="S43" s="202"/>
      <c r="T43" s="202"/>
      <c r="U43" s="204"/>
      <c r="V43" s="202"/>
      <c r="W43" s="204"/>
      <c r="X43" s="202"/>
      <c r="Y43" s="204"/>
      <c r="Z43" s="204"/>
      <c r="AA43" s="101"/>
    </row>
    <row r="44" spans="1:27" s="59" customFormat="1" ht="12.75" customHeight="1">
      <c r="A44" s="55"/>
      <c r="B44" s="113" t="s">
        <v>71</v>
      </c>
      <c r="C44" s="99"/>
      <c r="D44" s="213"/>
      <c r="E44" s="203"/>
      <c r="F44" s="202"/>
      <c r="G44" s="203"/>
      <c r="H44" s="113"/>
      <c r="I44" s="203"/>
      <c r="J44" s="203"/>
      <c r="K44" s="203"/>
      <c r="L44" s="214"/>
      <c r="M44" s="203"/>
      <c r="N44" s="214"/>
      <c r="O44" s="203"/>
      <c r="P44" s="202"/>
      <c r="Q44" s="202"/>
      <c r="R44" s="202"/>
      <c r="S44" s="202"/>
      <c r="T44" s="202"/>
      <c r="U44" s="204"/>
      <c r="V44" s="202"/>
      <c r="W44" s="204"/>
      <c r="X44" s="202"/>
      <c r="Y44" s="204"/>
      <c r="Z44" s="204"/>
      <c r="AA44" s="101"/>
    </row>
    <row r="45" spans="1:27" s="59" customFormat="1" ht="12.75" customHeight="1">
      <c r="A45" s="55"/>
      <c r="B45" s="113" t="s">
        <v>205</v>
      </c>
      <c r="C45" s="99"/>
      <c r="D45" s="205"/>
      <c r="E45" s="203"/>
      <c r="F45" s="205"/>
      <c r="G45" s="203"/>
      <c r="H45" s="205"/>
      <c r="I45" s="203"/>
      <c r="J45" s="203"/>
      <c r="K45" s="203"/>
      <c r="L45" s="205"/>
      <c r="M45" s="203"/>
      <c r="N45" s="205"/>
      <c r="O45" s="203"/>
      <c r="P45" s="205"/>
      <c r="Q45" s="205"/>
      <c r="R45" s="205"/>
      <c r="S45" s="205"/>
      <c r="T45" s="205"/>
      <c r="U45" s="204"/>
      <c r="V45" s="205"/>
      <c r="W45" s="204"/>
      <c r="X45" s="205"/>
      <c r="Y45" s="204"/>
      <c r="Z45" s="204"/>
      <c r="AA45" s="101"/>
    </row>
    <row r="46" spans="1:27" s="59" customFormat="1" ht="12.75" customHeight="1">
      <c r="A46" s="55"/>
      <c r="B46" s="113" t="s">
        <v>244</v>
      </c>
      <c r="C46" s="99"/>
      <c r="D46" s="213"/>
      <c r="E46" s="203"/>
      <c r="F46" s="202"/>
      <c r="G46" s="203"/>
      <c r="H46" s="202"/>
      <c r="I46" s="203"/>
      <c r="J46" s="203"/>
      <c r="K46" s="203"/>
      <c r="L46" s="214"/>
      <c r="M46" s="203"/>
      <c r="N46" s="214"/>
      <c r="O46" s="203"/>
      <c r="P46" s="202"/>
      <c r="Q46" s="202"/>
      <c r="R46" s="202"/>
      <c r="S46" s="202"/>
      <c r="T46" s="202"/>
      <c r="U46" s="204"/>
      <c r="V46" s="202"/>
      <c r="W46" s="204"/>
      <c r="X46" s="202"/>
      <c r="Y46" s="204"/>
      <c r="Z46" s="204"/>
      <c r="AA46" s="101"/>
    </row>
    <row r="47" spans="1:27" s="106" customFormat="1" ht="12.75" customHeight="1">
      <c r="A47" s="104"/>
      <c r="B47" s="113" t="s">
        <v>401</v>
      </c>
      <c r="C47" s="99"/>
      <c r="D47" s="213"/>
      <c r="E47" s="203"/>
      <c r="F47" s="202"/>
      <c r="G47" s="203"/>
      <c r="H47" s="202"/>
      <c r="I47" s="203"/>
      <c r="J47" s="203"/>
      <c r="K47" s="203"/>
      <c r="L47" s="214"/>
      <c r="M47" s="203"/>
      <c r="N47" s="214"/>
      <c r="O47" s="203"/>
      <c r="P47" s="202"/>
      <c r="Q47" s="202"/>
      <c r="R47" s="202"/>
      <c r="S47" s="202"/>
      <c r="T47" s="202"/>
      <c r="U47" s="204"/>
      <c r="V47" s="202"/>
      <c r="W47" s="204"/>
      <c r="X47" s="202"/>
      <c r="Y47" s="204"/>
      <c r="Z47" s="204"/>
      <c r="AA47" s="101"/>
    </row>
    <row r="48" spans="1:27" s="106" customFormat="1" ht="12.75" customHeight="1">
      <c r="A48" s="104"/>
      <c r="B48" s="113" t="s">
        <v>395</v>
      </c>
      <c r="C48" s="99"/>
      <c r="D48" s="213"/>
      <c r="E48" s="203"/>
      <c r="F48" s="202"/>
      <c r="G48" s="203"/>
      <c r="H48" s="202"/>
      <c r="I48" s="203"/>
      <c r="J48" s="203"/>
      <c r="K48" s="203"/>
      <c r="L48" s="214"/>
      <c r="M48" s="203"/>
      <c r="N48" s="214"/>
      <c r="O48" s="203"/>
      <c r="P48" s="202"/>
      <c r="Q48" s="202"/>
      <c r="R48" s="202"/>
      <c r="S48" s="202"/>
      <c r="T48" s="202"/>
      <c r="U48" s="204"/>
      <c r="V48" s="202"/>
      <c r="W48" s="204"/>
      <c r="X48" s="202"/>
      <c r="Y48" s="204"/>
      <c r="Z48" s="204"/>
      <c r="AA48" s="101"/>
    </row>
    <row r="49" spans="1:27" s="59" customFormat="1" ht="12.75" customHeight="1">
      <c r="A49" s="55"/>
      <c r="B49" s="113" t="s">
        <v>245</v>
      </c>
      <c r="C49" s="99"/>
      <c r="D49" s="213"/>
      <c r="E49" s="203"/>
      <c r="F49" s="202"/>
      <c r="G49" s="203"/>
      <c r="H49" s="202"/>
      <c r="I49" s="203"/>
      <c r="J49" s="203"/>
      <c r="K49" s="203"/>
      <c r="L49" s="214"/>
      <c r="M49" s="203"/>
      <c r="N49" s="214"/>
      <c r="O49" s="203"/>
      <c r="P49" s="202"/>
      <c r="Q49" s="202"/>
      <c r="R49" s="202"/>
      <c r="S49" s="202"/>
      <c r="T49" s="202"/>
      <c r="U49" s="204"/>
      <c r="V49" s="202"/>
      <c r="W49" s="204"/>
      <c r="X49" s="202"/>
      <c r="Y49" s="204"/>
      <c r="Z49" s="204"/>
      <c r="AA49" s="101"/>
    </row>
    <row r="50" spans="1:27" s="59" customFormat="1" ht="12.75" customHeight="1">
      <c r="A50" s="55"/>
      <c r="B50" s="113" t="s">
        <v>431</v>
      </c>
      <c r="C50" s="99"/>
      <c r="D50" s="213"/>
      <c r="E50" s="203"/>
      <c r="F50" s="202"/>
      <c r="G50" s="203"/>
      <c r="H50" s="202"/>
      <c r="I50" s="203"/>
      <c r="J50" s="203"/>
      <c r="K50" s="203"/>
      <c r="L50" s="214"/>
      <c r="M50" s="203"/>
      <c r="N50" s="214"/>
      <c r="O50" s="203"/>
      <c r="P50" s="202"/>
      <c r="Q50" s="202"/>
      <c r="R50" s="202"/>
      <c r="S50" s="202"/>
      <c r="T50" s="202"/>
      <c r="U50" s="204"/>
      <c r="V50" s="202"/>
      <c r="W50" s="204"/>
      <c r="X50" s="202"/>
      <c r="Y50" s="204"/>
      <c r="Z50" s="204"/>
      <c r="AA50" s="101"/>
    </row>
    <row r="51" spans="1:27" s="59" customFormat="1" ht="12.75" customHeight="1">
      <c r="A51" s="55"/>
      <c r="B51" s="113" t="s">
        <v>432</v>
      </c>
      <c r="C51" s="99"/>
      <c r="D51" s="213"/>
      <c r="E51" s="203"/>
      <c r="F51" s="202"/>
      <c r="G51" s="203"/>
      <c r="H51" s="202"/>
      <c r="I51" s="203"/>
      <c r="J51" s="203"/>
      <c r="K51" s="203"/>
      <c r="L51" s="214"/>
      <c r="M51" s="203"/>
      <c r="N51" s="214"/>
      <c r="O51" s="203"/>
      <c r="P51" s="202"/>
      <c r="Q51" s="202"/>
      <c r="R51" s="202"/>
      <c r="S51" s="202"/>
      <c r="T51" s="202"/>
      <c r="U51" s="204"/>
      <c r="V51" s="202"/>
      <c r="W51" s="204"/>
      <c r="X51" s="202"/>
      <c r="Y51" s="204"/>
      <c r="Z51" s="204"/>
      <c r="AA51" s="101"/>
    </row>
    <row r="52" spans="1:27" s="59" customFormat="1" ht="12.75" customHeight="1">
      <c r="A52" s="55"/>
      <c r="B52" s="113" t="s">
        <v>72</v>
      </c>
      <c r="C52" s="99"/>
      <c r="D52" s="213"/>
      <c r="E52" s="203"/>
      <c r="F52" s="202"/>
      <c r="G52" s="203"/>
      <c r="H52" s="202"/>
      <c r="I52" s="203"/>
      <c r="J52" s="203"/>
      <c r="K52" s="203"/>
      <c r="L52" s="214"/>
      <c r="M52" s="203"/>
      <c r="N52" s="214"/>
      <c r="O52" s="203"/>
      <c r="P52" s="202"/>
      <c r="Q52" s="202"/>
      <c r="R52" s="202"/>
      <c r="S52" s="202"/>
      <c r="T52" s="202"/>
      <c r="U52" s="204"/>
      <c r="V52" s="202"/>
      <c r="W52" s="204"/>
      <c r="X52" s="202"/>
      <c r="Y52" s="204"/>
      <c r="Z52" s="204"/>
      <c r="AA52" s="101"/>
    </row>
    <row r="53" spans="1:27" s="59" customFormat="1" ht="13.5" customHeight="1">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row>
    <row r="54" spans="1:27" s="59" customFormat="1" ht="13.5" customHeight="1"/>
    <row r="55" spans="1:27" s="115" customFormat="1" ht="18.75" customHeight="1"/>
    <row r="56" spans="1:27" s="59" customFormat="1" ht="13.5" customHeight="1"/>
    <row r="57" spans="1:27" s="59" customFormat="1" ht="13.5" customHeight="1"/>
    <row r="58" spans="1:27" s="59" customFormat="1" ht="13.5" customHeight="1"/>
    <row r="59" spans="1:27" s="59" customFormat="1" ht="13.5" customHeight="1"/>
    <row r="60" spans="1:27" s="59" customFormat="1" ht="13.5" customHeight="1">
      <c r="N60" s="113"/>
    </row>
    <row r="61" spans="1:27" s="59" customFormat="1" ht="13.5" customHeight="1"/>
    <row r="62" spans="1:27" s="59" customFormat="1" ht="13.5" customHeight="1"/>
    <row r="63" spans="1:27" s="59" customFormat="1" ht="13.5" customHeight="1"/>
    <row r="64" spans="1:27" s="59" customFormat="1" ht="13.5" customHeight="1"/>
    <row r="65" s="59" customFormat="1" ht="13.5" customHeight="1"/>
    <row r="66" s="59" customFormat="1" ht="13.5" customHeight="1"/>
    <row r="67" s="59" customFormat="1" ht="13.5" customHeight="1"/>
    <row r="68" s="59" customFormat="1" ht="13.5" customHeight="1"/>
    <row r="69" s="59" customFormat="1" ht="13.5" customHeight="1"/>
    <row r="70" s="59" customFormat="1" ht="13.5" customHeight="1"/>
    <row r="71" s="59" customFormat="1" ht="13.5" customHeight="1"/>
    <row r="72" s="59" customFormat="1" ht="13.5" customHeight="1"/>
    <row r="73" s="59" customFormat="1" ht="13.5" customHeight="1"/>
    <row r="74" s="59" customFormat="1" ht="13.5" customHeight="1"/>
    <row r="75" s="59" customFormat="1" ht="13.5" customHeight="1"/>
    <row r="76" s="59" customFormat="1" ht="13.5" customHeight="1"/>
    <row r="77" s="59" customFormat="1" ht="13.5" customHeight="1"/>
    <row r="78" s="59" customFormat="1" ht="13.5" customHeight="1"/>
    <row r="79" s="59" customFormat="1" ht="13.5" customHeight="1"/>
    <row r="80" s="59" customFormat="1" ht="13.5" customHeight="1"/>
    <row r="81" s="59" customFormat="1" ht="13.5" customHeight="1"/>
    <row r="82" s="59" customFormat="1" ht="13.5" customHeight="1"/>
    <row r="83" s="59" customFormat="1" ht="13.5" customHeight="1"/>
    <row r="84" s="59" customFormat="1" ht="13.5" customHeight="1"/>
    <row r="85" s="59" customFormat="1" ht="13.5" customHeight="1"/>
    <row r="86" s="59" customFormat="1" ht="13.5" customHeight="1"/>
    <row r="87" s="59" customFormat="1" ht="13.5" customHeight="1"/>
    <row r="88" s="59" customFormat="1" ht="13.5" customHeight="1"/>
    <row r="89" s="59" customFormat="1" ht="13.5" customHeight="1"/>
    <row r="90" s="59" customFormat="1" ht="13.5" customHeight="1"/>
    <row r="91" s="59" customFormat="1" ht="13.5" customHeight="1"/>
    <row r="92" s="59" customFormat="1" ht="13.5" customHeight="1"/>
    <row r="93" s="59" customFormat="1" ht="13.5" customHeight="1"/>
    <row r="94" s="59" customFormat="1" ht="13.5" customHeight="1"/>
    <row r="95" s="59" customFormat="1" ht="13.5" customHeight="1"/>
    <row r="96" s="59" customFormat="1" ht="13.5" customHeight="1"/>
    <row r="97" s="59" customFormat="1" ht="13.5" customHeight="1"/>
    <row r="98" s="59" customFormat="1" ht="13.5" customHeight="1"/>
    <row r="99" s="59" customFormat="1" ht="13.5" customHeight="1"/>
    <row r="100" s="59" customFormat="1" ht="13.5" customHeight="1"/>
    <row r="101" s="59" customFormat="1" ht="13.5" customHeight="1"/>
    <row r="102" s="59" customFormat="1" ht="13.5" customHeight="1"/>
    <row r="103" s="59" customFormat="1" ht="13.5" customHeight="1"/>
    <row r="104" s="59" customFormat="1" ht="13.5" customHeight="1"/>
    <row r="105" s="59" customFormat="1" ht="13.5" customHeight="1"/>
    <row r="106" s="59" customFormat="1" ht="13.5" customHeight="1"/>
    <row r="107" s="59" customFormat="1" ht="13.5" customHeight="1"/>
    <row r="108" s="59" customFormat="1" ht="13.5" customHeight="1"/>
    <row r="109" s="59" customFormat="1" ht="13.5" customHeight="1"/>
    <row r="110" s="59" customFormat="1" ht="13.5" customHeight="1"/>
    <row r="111" s="59" customFormat="1" ht="13.5" customHeight="1"/>
    <row r="112" s="59" customFormat="1" ht="13.5" customHeight="1"/>
    <row r="113" s="59" customFormat="1" ht="13.5" customHeight="1"/>
    <row r="114" s="59" customFormat="1" ht="13.5" customHeight="1"/>
    <row r="115" s="59" customFormat="1" ht="13.5" customHeight="1"/>
    <row r="116" s="59" customFormat="1" ht="13.5" customHeight="1"/>
    <row r="117" s="59" customFormat="1" ht="13.5" customHeight="1"/>
    <row r="118" s="59" customFormat="1" ht="13.5" customHeight="1"/>
    <row r="119" s="59" customFormat="1" ht="13.5" customHeight="1"/>
    <row r="120" s="59" customFormat="1" ht="13.5" customHeight="1"/>
    <row r="121" s="59" customFormat="1" ht="13.5" customHeight="1"/>
    <row r="122" s="59" customFormat="1" ht="13.5" customHeight="1"/>
    <row r="123" s="59" customFormat="1" ht="13.5" customHeight="1"/>
    <row r="124" s="59" customFormat="1" ht="13.5" customHeight="1"/>
    <row r="125" s="59" customFormat="1" ht="13.5" customHeight="1"/>
    <row r="126" s="59" customFormat="1" ht="13.5" customHeight="1"/>
    <row r="127" s="59" customFormat="1" ht="13.5" customHeight="1"/>
    <row r="128" s="59" customFormat="1" ht="13.5" customHeight="1"/>
    <row r="129" s="59" customFormat="1" ht="13.5" customHeight="1"/>
    <row r="130" s="59" customFormat="1" ht="13.5" customHeight="1"/>
    <row r="131" s="59" customFormat="1" ht="13.5" customHeight="1"/>
    <row r="132" s="59" customFormat="1" ht="13.5" customHeight="1"/>
    <row r="133" s="59" customFormat="1" ht="13.5" customHeight="1"/>
    <row r="134" s="59" customFormat="1" ht="13.5" customHeight="1"/>
    <row r="135" s="59" customFormat="1" ht="13.5" customHeight="1"/>
    <row r="136" s="59" customFormat="1" ht="13.5" customHeight="1"/>
    <row r="137" s="59" customFormat="1" ht="13.5" customHeight="1"/>
    <row r="138" s="59" customFormat="1" ht="13.5" customHeight="1"/>
    <row r="139" s="59" customFormat="1" ht="13.5" customHeight="1"/>
    <row r="140" s="59" customFormat="1" ht="13.5" customHeight="1"/>
    <row r="141" s="59" customFormat="1" ht="13.5" customHeight="1"/>
    <row r="142" s="59" customFormat="1" ht="13.5" customHeight="1"/>
    <row r="143" s="59" customFormat="1" ht="13.5" customHeight="1"/>
    <row r="144" s="59" customFormat="1" ht="13.5" customHeight="1"/>
    <row r="145" s="59" customFormat="1" ht="13.5" customHeight="1"/>
    <row r="146" s="59" customFormat="1" ht="13.5" customHeight="1"/>
    <row r="147" s="59" customFormat="1" ht="13.5" customHeight="1"/>
    <row r="148" s="59" customFormat="1" ht="13.5" customHeight="1"/>
    <row r="149" s="59" customFormat="1" ht="13.5" customHeight="1"/>
    <row r="150" ht="13.5" customHeight="1"/>
    <row r="151" ht="13.5" customHeight="1"/>
    <row r="152" ht="13.5" customHeight="1"/>
    <row r="153" ht="13.5" customHeight="1"/>
    <row r="154" ht="13.5" customHeight="1"/>
    <row r="155" ht="13.5" customHeight="1"/>
    <row r="156" ht="13.5" customHeight="1"/>
    <row r="157" ht="13.5" customHeight="1"/>
  </sheetData>
  <sheetProtection formatCells="0" formatColumns="0" formatRows="0"/>
  <phoneticPr fontId="11" type="noConversion"/>
  <pageMargins left="0.78740157480314965" right="0.78740157480314965" top="0.98425196850393704" bottom="0.98425196850393704" header="0.51181102362204722" footer="0.51181102362204722"/>
  <pageSetup paperSize="8" scale="94" orientation="landscape"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indexed="22"/>
    <pageSetUpPr fitToPage="1"/>
  </sheetPr>
  <dimension ref="A1:N92"/>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sheetView>
  </sheetViews>
  <sheetFormatPr defaultRowHeight="12"/>
  <cols>
    <col min="1" max="1" width="3.42578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1.7109375" style="54" customWidth="1"/>
    <col min="8" max="8" width="13.7109375" style="54" customWidth="1"/>
    <col min="9" max="9" width="1.42578125" style="54" customWidth="1"/>
    <col min="10" max="10" width="13.7109375" style="54" customWidth="1"/>
    <col min="11" max="11" width="5.7109375" style="54" customWidth="1"/>
    <col min="12" max="16384" width="9.140625" style="54"/>
  </cols>
  <sheetData>
    <row r="1" spans="1:11" s="86" customFormat="1" ht="12.75" customHeight="1">
      <c r="A1" s="82"/>
      <c r="B1" s="285" t="s">
        <v>73</v>
      </c>
      <c r="C1" s="82"/>
      <c r="D1" s="84"/>
      <c r="E1" s="84"/>
      <c r="F1" s="84"/>
      <c r="G1" s="84"/>
      <c r="H1" s="84"/>
      <c r="I1" s="84"/>
      <c r="J1" s="84"/>
      <c r="K1" s="84"/>
    </row>
    <row r="2" spans="1:11" s="59" customFormat="1" ht="12.75" customHeight="1">
      <c r="A2" s="87"/>
      <c r="B2" s="88"/>
      <c r="C2" s="87"/>
      <c r="D2" s="52"/>
      <c r="E2" s="52"/>
      <c r="F2" s="52"/>
      <c r="G2" s="52"/>
      <c r="H2" s="52"/>
      <c r="I2" s="89"/>
      <c r="J2" s="89"/>
      <c r="K2" s="89"/>
    </row>
    <row r="3" spans="1:11" s="59" customFormat="1" ht="12.75" customHeight="1">
      <c r="A3" s="55"/>
      <c r="B3" s="55"/>
      <c r="C3" s="108"/>
      <c r="D3" s="109" t="s">
        <v>56</v>
      </c>
      <c r="E3" s="109"/>
      <c r="F3" s="109"/>
      <c r="G3" s="109"/>
      <c r="H3" s="109" t="s">
        <v>57</v>
      </c>
      <c r="I3" s="108"/>
      <c r="J3" s="109"/>
      <c r="K3" s="109"/>
    </row>
    <row r="4" spans="1:11" s="59" customFormat="1" ht="15" customHeight="1">
      <c r="A4" s="55"/>
      <c r="B4" s="55"/>
      <c r="C4" s="56"/>
      <c r="D4" s="116" t="s">
        <v>74</v>
      </c>
      <c r="E4" s="116"/>
      <c r="F4" s="116" t="s">
        <v>69</v>
      </c>
      <c r="G4" s="116"/>
      <c r="H4" s="116" t="s">
        <v>74</v>
      </c>
      <c r="I4" s="116"/>
      <c r="J4" s="116" t="s">
        <v>69</v>
      </c>
      <c r="K4" s="116"/>
    </row>
    <row r="5" spans="1:11" s="59" customFormat="1" ht="12.75" customHeight="1">
      <c r="A5" s="96"/>
      <c r="B5" s="284" t="s">
        <v>75</v>
      </c>
      <c r="C5" s="96"/>
      <c r="D5" s="38" t="s">
        <v>320</v>
      </c>
      <c r="E5" s="38"/>
      <c r="F5" s="38"/>
      <c r="G5" s="38"/>
      <c r="H5" s="38"/>
      <c r="I5" s="38"/>
      <c r="J5" s="38"/>
      <c r="K5" s="38"/>
    </row>
    <row r="6" spans="1:11" s="59" customFormat="1">
      <c r="B6" s="303" t="s">
        <v>76</v>
      </c>
      <c r="C6" s="99"/>
      <c r="D6" s="100"/>
      <c r="E6" s="101"/>
      <c r="F6" s="101"/>
      <c r="G6" s="101"/>
      <c r="H6" s="101"/>
      <c r="I6" s="99"/>
      <c r="J6" s="100"/>
      <c r="K6" s="101"/>
    </row>
    <row r="7" spans="1:11" s="59" customFormat="1">
      <c r="B7" s="103" t="s">
        <v>274</v>
      </c>
      <c r="C7" s="99"/>
      <c r="D7" s="205"/>
      <c r="E7" s="204"/>
      <c r="F7" s="205"/>
      <c r="G7" s="204"/>
      <c r="H7" s="205"/>
      <c r="I7" s="203"/>
      <c r="J7" s="205"/>
      <c r="K7" s="101"/>
    </row>
    <row r="8" spans="1:11" s="59" customFormat="1" ht="12.75" customHeight="1">
      <c r="A8" s="233"/>
      <c r="B8" s="103" t="s">
        <v>244</v>
      </c>
      <c r="C8" s="99"/>
      <c r="D8" s="202"/>
      <c r="E8" s="204"/>
      <c r="F8" s="202"/>
      <c r="G8" s="204"/>
      <c r="H8" s="202"/>
      <c r="I8" s="203"/>
      <c r="J8" s="202"/>
      <c r="K8" s="101"/>
    </row>
    <row r="9" spans="1:11" s="59" customFormat="1" ht="12.75" customHeight="1">
      <c r="A9" s="233"/>
      <c r="B9" s="103" t="s">
        <v>395</v>
      </c>
      <c r="C9" s="99"/>
      <c r="D9" s="202"/>
      <c r="E9" s="204"/>
      <c r="F9" s="202"/>
      <c r="G9" s="204"/>
      <c r="H9" s="202"/>
      <c r="I9" s="203"/>
      <c r="J9" s="202"/>
      <c r="K9" s="101"/>
    </row>
    <row r="10" spans="1:11" s="59" customFormat="1" ht="12.75" customHeight="1">
      <c r="A10" s="233"/>
      <c r="B10" s="280" t="s">
        <v>245</v>
      </c>
      <c r="C10" s="99"/>
      <c r="D10" s="202"/>
      <c r="E10" s="204"/>
      <c r="F10" s="202"/>
      <c r="G10" s="204"/>
      <c r="H10" s="202"/>
      <c r="I10" s="203"/>
      <c r="J10" s="202"/>
      <c r="K10" s="101"/>
    </row>
    <row r="11" spans="1:11" s="59" customFormat="1" ht="12.75" customHeight="1">
      <c r="A11" s="233"/>
      <c r="B11" s="103" t="s">
        <v>275</v>
      </c>
      <c r="C11" s="99"/>
      <c r="D11" s="205"/>
      <c r="E11" s="204"/>
      <c r="F11" s="205"/>
      <c r="G11" s="204"/>
      <c r="H11" s="205"/>
      <c r="I11" s="203"/>
      <c r="J11" s="205"/>
      <c r="K11" s="101"/>
    </row>
    <row r="12" spans="1:11" s="59" customFormat="1" ht="12.75" customHeight="1">
      <c r="A12" s="233"/>
      <c r="B12" s="103" t="s">
        <v>276</v>
      </c>
      <c r="C12" s="99"/>
      <c r="D12" s="202"/>
      <c r="E12" s="204"/>
      <c r="F12" s="202"/>
      <c r="G12" s="204"/>
      <c r="H12" s="202"/>
      <c r="I12" s="203"/>
      <c r="J12" s="202"/>
      <c r="K12" s="101"/>
    </row>
    <row r="13" spans="1:11" s="59" customFormat="1" ht="12.75" customHeight="1">
      <c r="A13" s="233"/>
      <c r="B13" s="103" t="s">
        <v>244</v>
      </c>
      <c r="C13" s="99"/>
      <c r="D13" s="202"/>
      <c r="E13" s="204"/>
      <c r="F13" s="202"/>
      <c r="G13" s="204"/>
      <c r="H13" s="202"/>
      <c r="I13" s="203"/>
      <c r="J13" s="202"/>
      <c r="K13" s="101"/>
    </row>
    <row r="14" spans="1:11" s="59" customFormat="1" ht="12.75" customHeight="1">
      <c r="A14" s="233"/>
      <c r="B14" s="103" t="s">
        <v>395</v>
      </c>
      <c r="C14" s="99"/>
      <c r="D14" s="202"/>
      <c r="E14" s="204"/>
      <c r="F14" s="202"/>
      <c r="G14" s="204"/>
      <c r="H14" s="202"/>
      <c r="I14" s="203"/>
      <c r="J14" s="202"/>
      <c r="K14" s="101"/>
    </row>
    <row r="15" spans="1:11" s="59" customFormat="1" ht="12.75" customHeight="1">
      <c r="A15" s="233"/>
      <c r="B15" s="103" t="s">
        <v>245</v>
      </c>
      <c r="C15" s="99"/>
      <c r="D15" s="202"/>
      <c r="E15" s="204"/>
      <c r="F15" s="202"/>
      <c r="G15" s="204"/>
      <c r="H15" s="202"/>
      <c r="I15" s="203"/>
      <c r="J15" s="202"/>
      <c r="K15" s="101"/>
    </row>
    <row r="16" spans="1:11" s="59" customFormat="1" ht="12.75" customHeight="1">
      <c r="A16" s="233"/>
      <c r="B16" s="103" t="s">
        <v>419</v>
      </c>
      <c r="C16" s="99"/>
      <c r="D16" s="202"/>
      <c r="E16" s="204"/>
      <c r="F16" s="202"/>
      <c r="G16" s="204"/>
      <c r="H16" s="202"/>
      <c r="I16" s="203"/>
      <c r="J16" s="202"/>
      <c r="K16" s="101"/>
    </row>
    <row r="17" spans="1:11" s="59" customFormat="1" ht="12.75" customHeight="1">
      <c r="A17" s="233"/>
      <c r="B17" s="103" t="s">
        <v>428</v>
      </c>
      <c r="C17" s="99"/>
      <c r="D17" s="202"/>
      <c r="E17" s="204"/>
      <c r="F17" s="202"/>
      <c r="G17" s="204"/>
      <c r="H17" s="202"/>
      <c r="I17" s="203"/>
      <c r="J17" s="202"/>
      <c r="K17" s="101"/>
    </row>
    <row r="18" spans="1:11" s="59" customFormat="1">
      <c r="B18" s="103"/>
      <c r="C18" s="99"/>
      <c r="D18" s="215"/>
      <c r="E18" s="215"/>
      <c r="F18" s="215"/>
      <c r="G18" s="215"/>
      <c r="H18" s="215"/>
      <c r="I18" s="216"/>
      <c r="J18" s="215"/>
      <c r="K18" s="117"/>
    </row>
    <row r="19" spans="1:11" s="59" customFormat="1">
      <c r="A19" s="55"/>
      <c r="B19" s="55"/>
      <c r="C19" s="108"/>
      <c r="D19" s="217" t="s">
        <v>56</v>
      </c>
      <c r="E19" s="217"/>
      <c r="F19" s="217"/>
      <c r="G19" s="217"/>
      <c r="H19" s="217" t="s">
        <v>57</v>
      </c>
      <c r="I19" s="217"/>
      <c r="J19" s="217"/>
      <c r="K19" s="109"/>
    </row>
    <row r="20" spans="1:11" s="59" customFormat="1">
      <c r="B20" s="80" t="s">
        <v>247</v>
      </c>
      <c r="C20" s="99"/>
      <c r="D20" s="205"/>
      <c r="E20" s="203"/>
      <c r="F20" s="203"/>
      <c r="G20" s="203"/>
      <c r="H20" s="203"/>
      <c r="I20" s="205"/>
      <c r="J20" s="204"/>
      <c r="K20" s="101"/>
    </row>
    <row r="21" spans="1:11" s="59" customFormat="1" ht="12.75" customHeight="1">
      <c r="A21" s="233"/>
      <c r="B21" s="486" t="s">
        <v>421</v>
      </c>
      <c r="C21" s="99"/>
      <c r="D21" s="213"/>
      <c r="E21" s="203"/>
      <c r="F21" s="203"/>
      <c r="G21" s="204"/>
      <c r="H21" s="213"/>
      <c r="I21" s="204"/>
      <c r="J21" s="204"/>
      <c r="K21" s="101"/>
    </row>
    <row r="22" spans="1:11" s="59" customFormat="1" ht="12.75" customHeight="1">
      <c r="A22" s="233"/>
      <c r="B22" s="486" t="s">
        <v>422</v>
      </c>
      <c r="C22" s="99"/>
      <c r="D22" s="213"/>
      <c r="E22" s="203"/>
      <c r="F22" s="203"/>
      <c r="G22" s="204"/>
      <c r="H22" s="213"/>
      <c r="I22" s="204"/>
      <c r="J22" s="204"/>
      <c r="K22" s="101"/>
    </row>
    <row r="23" spans="1:11" s="59" customFormat="1" ht="12.75" customHeight="1">
      <c r="A23" s="233"/>
      <c r="B23" s="486" t="s">
        <v>423</v>
      </c>
      <c r="C23" s="99"/>
      <c r="D23" s="213"/>
      <c r="E23" s="203"/>
      <c r="F23" s="203"/>
      <c r="G23" s="204"/>
      <c r="H23" s="213"/>
      <c r="I23" s="204"/>
      <c r="J23" s="204"/>
      <c r="K23" s="101"/>
    </row>
    <row r="24" spans="1:11" s="59" customFormat="1" ht="12.75" customHeight="1">
      <c r="A24" s="233"/>
      <c r="B24" s="278" t="s">
        <v>388</v>
      </c>
      <c r="C24" s="99"/>
      <c r="D24" s="213"/>
      <c r="E24" s="203"/>
      <c r="F24" s="203"/>
      <c r="G24" s="204"/>
      <c r="H24" s="213"/>
      <c r="I24" s="204"/>
      <c r="J24" s="204"/>
      <c r="K24" s="101"/>
    </row>
    <row r="25" spans="1:11" s="59" customFormat="1" ht="12.75" customHeight="1">
      <c r="A25" s="233"/>
      <c r="B25" s="278" t="s">
        <v>389</v>
      </c>
      <c r="C25" s="99"/>
      <c r="D25" s="213"/>
      <c r="E25" s="203"/>
      <c r="F25" s="203"/>
      <c r="G25" s="204"/>
      <c r="H25" s="213"/>
      <c r="I25" s="204"/>
      <c r="J25" s="204"/>
      <c r="K25" s="101"/>
    </row>
    <row r="26" spans="1:11" s="59" customFormat="1" ht="12.75" customHeight="1">
      <c r="A26" s="233"/>
      <c r="B26" s="282" t="s">
        <v>227</v>
      </c>
      <c r="C26" s="99"/>
      <c r="D26" s="214"/>
      <c r="E26" s="203"/>
      <c r="F26" s="203"/>
      <c r="G26" s="204"/>
      <c r="H26" s="214"/>
      <c r="I26" s="204"/>
      <c r="J26" s="204"/>
      <c r="K26" s="101"/>
    </row>
    <row r="27" spans="1:11" s="59" customFormat="1" ht="12.75" customHeight="1">
      <c r="A27" s="233"/>
      <c r="B27" s="282" t="s">
        <v>430</v>
      </c>
      <c r="C27" s="99"/>
      <c r="D27" s="214"/>
      <c r="E27" s="203"/>
      <c r="F27" s="203"/>
      <c r="G27" s="204"/>
      <c r="H27" s="214"/>
      <c r="I27" s="204"/>
      <c r="J27" s="204"/>
      <c r="K27" s="101"/>
    </row>
    <row r="28" spans="1:11" s="59" customFormat="1" ht="12.75" customHeight="1">
      <c r="A28" s="233"/>
      <c r="B28" s="282" t="s">
        <v>238</v>
      </c>
      <c r="C28" s="99"/>
      <c r="D28" s="214"/>
      <c r="E28" s="203"/>
      <c r="F28" s="203"/>
      <c r="G28" s="204"/>
      <c r="H28" s="214"/>
      <c r="I28" s="204"/>
      <c r="J28" s="204"/>
      <c r="K28" s="101"/>
    </row>
    <row r="29" spans="1:11" s="59" customFormat="1" ht="12.75" customHeight="1">
      <c r="B29" s="281" t="s">
        <v>78</v>
      </c>
      <c r="C29" s="99"/>
      <c r="D29" s="205"/>
      <c r="E29" s="203"/>
      <c r="F29" s="203"/>
      <c r="G29" s="204"/>
      <c r="H29" s="205"/>
      <c r="I29" s="204"/>
      <c r="J29" s="204"/>
      <c r="K29" s="101"/>
    </row>
    <row r="30" spans="1:11" s="59" customFormat="1" ht="24">
      <c r="B30" s="485" t="s">
        <v>433</v>
      </c>
      <c r="C30" s="99"/>
      <c r="D30" s="205"/>
      <c r="E30" s="203"/>
      <c r="F30" s="203"/>
      <c r="G30" s="204"/>
      <c r="H30" s="205"/>
      <c r="I30" s="204"/>
      <c r="J30" s="204"/>
      <c r="K30" s="101"/>
    </row>
    <row r="31" spans="1:11" s="59" customFormat="1" ht="12.75" customHeight="1">
      <c r="B31" s="485" t="s">
        <v>400</v>
      </c>
      <c r="C31" s="99"/>
      <c r="D31" s="214"/>
      <c r="E31" s="203"/>
      <c r="F31" s="203"/>
      <c r="G31" s="204"/>
      <c r="H31" s="214"/>
      <c r="I31" s="204"/>
      <c r="J31" s="204"/>
      <c r="K31" s="101"/>
    </row>
    <row r="32" spans="1:11" s="59" customFormat="1" ht="12.75" customHeight="1">
      <c r="B32" s="485" t="s">
        <v>401</v>
      </c>
      <c r="C32" s="99"/>
      <c r="D32" s="214"/>
      <c r="E32" s="203"/>
      <c r="F32" s="203"/>
      <c r="G32" s="204"/>
      <c r="H32" s="214"/>
      <c r="I32" s="204"/>
      <c r="J32" s="204"/>
      <c r="K32" s="101"/>
    </row>
    <row r="33" spans="1:11" s="59" customFormat="1" ht="12.75" customHeight="1">
      <c r="B33" s="485" t="s">
        <v>402</v>
      </c>
      <c r="C33" s="99"/>
      <c r="D33" s="214"/>
      <c r="E33" s="203"/>
      <c r="F33" s="203"/>
      <c r="G33" s="204"/>
      <c r="H33" s="214"/>
      <c r="I33" s="204"/>
      <c r="J33" s="204"/>
      <c r="K33" s="101"/>
    </row>
    <row r="34" spans="1:11" s="59" customFormat="1" ht="12.75" customHeight="1">
      <c r="B34" s="485" t="s">
        <v>403</v>
      </c>
      <c r="C34" s="99"/>
      <c r="D34" s="214"/>
      <c r="E34" s="203"/>
      <c r="F34" s="203"/>
      <c r="G34" s="204"/>
      <c r="H34" s="214"/>
      <c r="I34" s="204"/>
      <c r="J34" s="204"/>
      <c r="K34" s="101"/>
    </row>
    <row r="35" spans="1:11" s="59" customFormat="1" ht="24">
      <c r="B35" s="486" t="s">
        <v>424</v>
      </c>
      <c r="C35" s="99"/>
      <c r="D35" s="214"/>
      <c r="E35" s="203"/>
      <c r="F35" s="203"/>
      <c r="G35" s="204"/>
      <c r="H35" s="214"/>
      <c r="I35" s="204"/>
      <c r="J35" s="204"/>
      <c r="K35" s="101"/>
    </row>
    <row r="36" spans="1:11" s="59" customFormat="1" ht="25.5" customHeight="1">
      <c r="B36" s="282" t="s">
        <v>429</v>
      </c>
      <c r="C36" s="99"/>
      <c r="D36" s="213"/>
      <c r="E36" s="203"/>
      <c r="F36" s="203"/>
      <c r="G36" s="204"/>
      <c r="H36" s="213"/>
      <c r="I36" s="204"/>
      <c r="J36" s="204"/>
      <c r="K36" s="101"/>
    </row>
    <row r="37" spans="1:11" s="59" customFormat="1">
      <c r="B37" s="296" t="s">
        <v>79</v>
      </c>
      <c r="C37" s="99"/>
      <c r="D37" s="205"/>
      <c r="E37" s="203"/>
      <c r="F37" s="203"/>
      <c r="G37" s="203"/>
      <c r="H37" s="205"/>
      <c r="I37" s="203"/>
      <c r="J37" s="205"/>
      <c r="K37" s="101"/>
    </row>
    <row r="38" spans="1:11" s="59" customFormat="1">
      <c r="A38" s="233"/>
      <c r="B38" s="278" t="s">
        <v>390</v>
      </c>
      <c r="C38" s="99"/>
      <c r="D38" s="213"/>
      <c r="E38" s="203"/>
      <c r="F38" s="203"/>
      <c r="G38" s="203"/>
      <c r="H38" s="213"/>
      <c r="I38" s="203"/>
      <c r="J38" s="205"/>
      <c r="K38" s="101"/>
    </row>
    <row r="39" spans="1:11" s="59" customFormat="1">
      <c r="A39" s="233"/>
      <c r="B39" s="278" t="s">
        <v>425</v>
      </c>
      <c r="C39" s="99"/>
      <c r="D39" s="213"/>
      <c r="E39" s="203"/>
      <c r="F39" s="203"/>
      <c r="G39" s="203"/>
      <c r="H39" s="213"/>
      <c r="I39" s="203"/>
      <c r="J39" s="204"/>
      <c r="K39" s="101"/>
    </row>
    <row r="40" spans="1:11" s="59" customFormat="1">
      <c r="A40" s="233"/>
      <c r="B40" s="278" t="s">
        <v>392</v>
      </c>
      <c r="C40" s="99"/>
      <c r="D40" s="214"/>
      <c r="E40" s="203"/>
      <c r="F40" s="203"/>
      <c r="G40" s="203"/>
      <c r="H40" s="214"/>
      <c r="I40" s="203"/>
      <c r="J40" s="204"/>
      <c r="K40" s="101"/>
    </row>
    <row r="41" spans="1:11" s="59" customFormat="1">
      <c r="A41" s="233"/>
      <c r="B41" s="278" t="s">
        <v>393</v>
      </c>
      <c r="C41" s="99"/>
      <c r="D41" s="214"/>
      <c r="E41" s="203"/>
      <c r="F41" s="203"/>
      <c r="G41" s="203"/>
      <c r="H41" s="214"/>
      <c r="I41" s="203"/>
      <c r="J41" s="204"/>
      <c r="K41" s="101"/>
    </row>
    <row r="42" spans="1:11" s="59" customFormat="1">
      <c r="A42" s="233"/>
      <c r="B42" s="278" t="s">
        <v>394</v>
      </c>
      <c r="C42" s="99"/>
      <c r="D42" s="214"/>
      <c r="E42" s="203"/>
      <c r="F42" s="203"/>
      <c r="G42" s="203"/>
      <c r="H42" s="214"/>
      <c r="I42" s="203"/>
      <c r="J42" s="204"/>
      <c r="K42" s="101"/>
    </row>
    <row r="43" spans="1:11" s="59" customFormat="1">
      <c r="A43" s="118"/>
      <c r="B43" s="283"/>
      <c r="C43" s="99"/>
      <c r="D43" s="204"/>
      <c r="E43" s="203"/>
      <c r="F43" s="203"/>
      <c r="G43" s="203"/>
      <c r="H43" s="204"/>
      <c r="I43" s="203"/>
      <c r="J43" s="204"/>
      <c r="K43" s="101"/>
    </row>
    <row r="44" spans="1:11" s="59" customFormat="1" ht="12.75" customHeight="1">
      <c r="A44" s="96"/>
      <c r="B44" s="284" t="s">
        <v>80</v>
      </c>
      <c r="C44" s="96"/>
      <c r="D44" s="470" t="s">
        <v>12</v>
      </c>
      <c r="E44" s="219"/>
      <c r="F44" s="219"/>
      <c r="G44" s="219"/>
      <c r="H44" s="218"/>
      <c r="I44" s="219"/>
      <c r="J44" s="218"/>
      <c r="K44" s="38"/>
    </row>
    <row r="45" spans="1:11" s="59" customFormat="1" ht="12.75" customHeight="1">
      <c r="A45" s="65"/>
      <c r="B45" s="119"/>
      <c r="C45" s="105"/>
      <c r="D45" s="220"/>
      <c r="E45" s="220"/>
      <c r="F45" s="220"/>
      <c r="G45" s="220"/>
      <c r="H45" s="220"/>
      <c r="I45" s="220"/>
      <c r="J45" s="220"/>
      <c r="K45" s="101"/>
    </row>
    <row r="46" spans="1:11" s="59" customFormat="1">
      <c r="A46" s="65"/>
      <c r="B46" s="119"/>
      <c r="C46" s="120"/>
      <c r="D46" s="471" t="s">
        <v>56</v>
      </c>
      <c r="E46" s="217"/>
      <c r="F46" s="217"/>
      <c r="G46" s="217"/>
      <c r="H46" s="471" t="s">
        <v>57</v>
      </c>
      <c r="I46" s="217"/>
      <c r="J46" s="217"/>
      <c r="K46" s="121"/>
    </row>
    <row r="47" spans="1:11" s="59" customFormat="1" ht="24">
      <c r="A47" s="65"/>
      <c r="B47" s="119"/>
      <c r="C47" s="105"/>
      <c r="D47" s="220"/>
      <c r="E47" s="220"/>
      <c r="F47" s="220"/>
      <c r="G47" s="220"/>
      <c r="H47" s="221" t="s">
        <v>81</v>
      </c>
      <c r="I47" s="221"/>
      <c r="J47" s="221" t="s">
        <v>82</v>
      </c>
      <c r="K47" s="101"/>
    </row>
    <row r="48" spans="1:11" s="59" customFormat="1">
      <c r="B48" s="80" t="s">
        <v>206</v>
      </c>
      <c r="C48" s="99"/>
      <c r="D48" s="205"/>
      <c r="E48" s="203"/>
      <c r="F48" s="203"/>
      <c r="G48" s="203"/>
      <c r="H48" s="222"/>
      <c r="I48" s="223"/>
      <c r="J48" s="222"/>
      <c r="K48" s="101"/>
    </row>
    <row r="49" spans="1:11" s="59" customFormat="1" ht="12.75" customHeight="1">
      <c r="A49" s="265"/>
      <c r="B49" s="103" t="s">
        <v>405</v>
      </c>
      <c r="C49" s="99"/>
      <c r="D49" s="202"/>
      <c r="E49" s="203"/>
      <c r="F49" s="203"/>
      <c r="G49" s="203"/>
      <c r="H49" s="202"/>
      <c r="I49" s="203"/>
      <c r="J49" s="202"/>
      <c r="K49" s="101"/>
    </row>
    <row r="50" spans="1:11" s="59" customFormat="1" ht="12.75" customHeight="1">
      <c r="A50" s="265"/>
      <c r="B50" s="103" t="s">
        <v>84</v>
      </c>
      <c r="C50" s="99"/>
      <c r="D50" s="202"/>
      <c r="E50" s="203"/>
      <c r="F50" s="203"/>
      <c r="G50" s="203"/>
      <c r="H50" s="202"/>
      <c r="I50" s="203"/>
      <c r="J50" s="202"/>
      <c r="K50" s="101"/>
    </row>
    <row r="51" spans="1:11" s="59" customFormat="1" ht="12.75" customHeight="1">
      <c r="B51" s="103" t="s">
        <v>207</v>
      </c>
      <c r="C51" s="99"/>
      <c r="D51" s="205"/>
      <c r="E51" s="203"/>
      <c r="F51" s="203"/>
      <c r="G51" s="203"/>
      <c r="H51" s="205"/>
      <c r="I51" s="203"/>
      <c r="J51" s="205"/>
      <c r="K51" s="101"/>
    </row>
    <row r="52" spans="1:11" s="59" customFormat="1" ht="12.75" customHeight="1">
      <c r="A52" s="265"/>
      <c r="B52" s="298" t="s">
        <v>395</v>
      </c>
      <c r="C52" s="99"/>
      <c r="D52" s="202"/>
      <c r="E52" s="203"/>
      <c r="F52" s="203"/>
      <c r="G52" s="203"/>
      <c r="H52" s="202"/>
      <c r="I52" s="203"/>
      <c r="J52" s="202"/>
      <c r="K52" s="101"/>
    </row>
    <row r="53" spans="1:11" s="59" customFormat="1" ht="12.75" customHeight="1">
      <c r="A53" s="265"/>
      <c r="B53" s="298" t="s">
        <v>208</v>
      </c>
      <c r="C53" s="99"/>
      <c r="D53" s="202"/>
      <c r="E53" s="203"/>
      <c r="F53" s="203"/>
      <c r="G53" s="203"/>
      <c r="H53" s="202"/>
      <c r="I53" s="203"/>
      <c r="J53" s="202"/>
      <c r="K53" s="101"/>
    </row>
    <row r="54" spans="1:11" s="59" customFormat="1" ht="12.75" customHeight="1">
      <c r="A54" s="265"/>
      <c r="B54" s="298" t="s">
        <v>209</v>
      </c>
      <c r="C54" s="99"/>
      <c r="D54" s="202"/>
      <c r="E54" s="203"/>
      <c r="F54" s="203"/>
      <c r="G54" s="203"/>
      <c r="H54" s="202"/>
      <c r="I54" s="203"/>
      <c r="J54" s="202"/>
      <c r="K54" s="101"/>
    </row>
    <row r="55" spans="1:11" s="59" customFormat="1" ht="12.75" customHeight="1">
      <c r="A55" s="265"/>
      <c r="B55" s="298" t="s">
        <v>210</v>
      </c>
      <c r="C55" s="99"/>
      <c r="D55" s="202"/>
      <c r="E55" s="203"/>
      <c r="F55" s="203"/>
      <c r="G55" s="203"/>
      <c r="H55" s="202"/>
      <c r="I55" s="203"/>
      <c r="J55" s="202"/>
      <c r="K55" s="101"/>
    </row>
    <row r="56" spans="1:11" s="59" customFormat="1" ht="12.75" customHeight="1">
      <c r="A56" s="265"/>
      <c r="B56" s="298" t="s">
        <v>211</v>
      </c>
      <c r="C56" s="99"/>
      <c r="D56" s="202"/>
      <c r="E56" s="203"/>
      <c r="F56" s="203"/>
      <c r="G56" s="203"/>
      <c r="H56" s="202"/>
      <c r="I56" s="203"/>
      <c r="J56" s="202"/>
      <c r="K56" s="101"/>
    </row>
    <row r="57" spans="1:11" s="59" customFormat="1" ht="12.75" customHeight="1">
      <c r="A57" s="475"/>
      <c r="B57" s="298" t="s">
        <v>408</v>
      </c>
      <c r="C57" s="99"/>
      <c r="D57" s="202"/>
      <c r="E57" s="203"/>
      <c r="F57" s="203"/>
      <c r="G57" s="203"/>
      <c r="H57" s="202"/>
      <c r="I57" s="203"/>
      <c r="J57" s="202"/>
      <c r="K57" s="101"/>
    </row>
    <row r="58" spans="1:11" s="59" customFormat="1" ht="12.75" customHeight="1">
      <c r="A58" s="265"/>
      <c r="B58" s="103" t="s">
        <v>85</v>
      </c>
      <c r="C58" s="99"/>
      <c r="D58" s="202"/>
      <c r="E58" s="203"/>
      <c r="F58" s="203"/>
      <c r="G58" s="203"/>
      <c r="H58" s="202"/>
      <c r="I58" s="203"/>
      <c r="J58" s="202"/>
      <c r="K58" s="101"/>
    </row>
    <row r="59" spans="1:11" s="59" customFormat="1" ht="12.75" customHeight="1">
      <c r="A59" s="265"/>
      <c r="B59" s="103" t="s">
        <v>86</v>
      </c>
      <c r="C59" s="99"/>
      <c r="D59" s="202"/>
      <c r="E59" s="203"/>
      <c r="F59" s="203"/>
      <c r="G59" s="203"/>
      <c r="H59" s="202"/>
      <c r="I59" s="203"/>
      <c r="J59" s="202"/>
      <c r="K59" s="101"/>
    </row>
    <row r="60" spans="1:11" s="59" customFormat="1" ht="12.75" customHeight="1">
      <c r="A60" s="265"/>
      <c r="B60" s="103" t="s">
        <v>212</v>
      </c>
      <c r="C60" s="99"/>
      <c r="D60" s="202"/>
      <c r="E60" s="203"/>
      <c r="F60" s="203"/>
      <c r="G60" s="203"/>
      <c r="H60" s="202"/>
      <c r="I60" s="203"/>
      <c r="J60" s="202"/>
      <c r="K60" s="101"/>
    </row>
    <row r="61" spans="1:11" s="59" customFormat="1" ht="12.75" customHeight="1">
      <c r="A61" s="265"/>
      <c r="B61" s="103" t="s">
        <v>213</v>
      </c>
      <c r="C61" s="99"/>
      <c r="D61" s="202"/>
      <c r="E61" s="203"/>
      <c r="F61" s="203"/>
      <c r="G61" s="203"/>
      <c r="H61" s="202"/>
      <c r="I61" s="203"/>
      <c r="J61" s="202"/>
      <c r="K61" s="101"/>
    </row>
    <row r="62" spans="1:11">
      <c r="B62" s="122"/>
      <c r="C62" s="81"/>
      <c r="D62" s="224"/>
      <c r="E62" s="224"/>
      <c r="F62" s="224"/>
      <c r="G62" s="224"/>
      <c r="H62" s="224"/>
      <c r="I62" s="224"/>
      <c r="J62" s="224"/>
      <c r="K62" s="81"/>
    </row>
    <row r="63" spans="1:11" s="59" customFormat="1">
      <c r="A63" s="65"/>
      <c r="B63" s="119"/>
      <c r="C63" s="120"/>
      <c r="D63" s="217" t="s">
        <v>56</v>
      </c>
      <c r="E63" s="217"/>
      <c r="F63" s="217"/>
      <c r="G63" s="217"/>
      <c r="H63" s="217" t="s">
        <v>57</v>
      </c>
      <c r="I63" s="217"/>
      <c r="J63" s="217"/>
      <c r="K63" s="121"/>
    </row>
    <row r="64" spans="1:11" s="59" customFormat="1">
      <c r="B64" s="80" t="s">
        <v>248</v>
      </c>
      <c r="C64" s="99"/>
      <c r="D64" s="205"/>
      <c r="E64" s="203"/>
      <c r="F64" s="203"/>
      <c r="G64" s="203"/>
      <c r="H64" s="203"/>
      <c r="I64" s="205"/>
      <c r="J64" s="204"/>
      <c r="K64" s="101"/>
    </row>
    <row r="65" spans="1:11" s="59" customFormat="1" ht="12.75" customHeight="1">
      <c r="A65" s="265"/>
      <c r="B65" s="298" t="s">
        <v>396</v>
      </c>
      <c r="C65" s="99"/>
      <c r="D65" s="213"/>
      <c r="E65" s="203"/>
      <c r="F65" s="203"/>
      <c r="G65" s="204"/>
      <c r="H65" s="213"/>
      <c r="I65" s="204"/>
      <c r="J65" s="204"/>
      <c r="K65" s="101"/>
    </row>
    <row r="66" spans="1:11" s="59" customFormat="1" ht="12.75" customHeight="1">
      <c r="A66" s="265"/>
      <c r="B66" s="298" t="s">
        <v>397</v>
      </c>
      <c r="C66" s="99"/>
      <c r="D66" s="213"/>
      <c r="E66" s="203"/>
      <c r="F66" s="203"/>
      <c r="G66" s="204"/>
      <c r="H66" s="213"/>
      <c r="I66" s="204"/>
      <c r="J66" s="204"/>
      <c r="K66" s="101"/>
    </row>
    <row r="67" spans="1:11" s="59" customFormat="1" ht="12.75" customHeight="1">
      <c r="A67" s="265"/>
      <c r="B67" s="298" t="s">
        <v>426</v>
      </c>
      <c r="C67" s="99"/>
      <c r="D67" s="213"/>
      <c r="E67" s="203"/>
      <c r="F67" s="203"/>
      <c r="G67" s="204"/>
      <c r="H67" s="213"/>
      <c r="I67" s="204"/>
      <c r="J67" s="204"/>
      <c r="K67" s="101"/>
    </row>
    <row r="68" spans="1:11" s="59" customFormat="1" ht="12.75" customHeight="1">
      <c r="A68" s="265"/>
      <c r="B68" s="298" t="s">
        <v>398</v>
      </c>
      <c r="C68" s="99"/>
      <c r="D68" s="213"/>
      <c r="E68" s="203"/>
      <c r="F68" s="203"/>
      <c r="G68" s="204"/>
      <c r="H68" s="213"/>
      <c r="I68" s="204"/>
      <c r="J68" s="204"/>
      <c r="K68" s="101"/>
    </row>
    <row r="69" spans="1:11" s="59" customFormat="1" ht="12.75" customHeight="1">
      <c r="A69" s="265"/>
      <c r="B69" s="298" t="s">
        <v>399</v>
      </c>
      <c r="C69" s="99"/>
      <c r="D69" s="213"/>
      <c r="E69" s="203"/>
      <c r="F69" s="203"/>
      <c r="G69" s="204"/>
      <c r="H69" s="213"/>
      <c r="I69" s="204"/>
      <c r="J69" s="204"/>
      <c r="K69" s="101"/>
    </row>
    <row r="70" spans="1:11" s="59" customFormat="1" ht="12.75" customHeight="1">
      <c r="A70" s="265"/>
      <c r="B70" s="103" t="s">
        <v>87</v>
      </c>
      <c r="C70" s="99"/>
      <c r="D70" s="213"/>
      <c r="E70" s="203"/>
      <c r="F70" s="203"/>
      <c r="G70" s="204"/>
      <c r="H70" s="213"/>
      <c r="I70" s="204"/>
      <c r="J70" s="204"/>
      <c r="K70" s="101"/>
    </row>
    <row r="71" spans="1:11" s="59" customFormat="1" ht="12.75" customHeight="1">
      <c r="A71" s="265"/>
      <c r="B71" s="103" t="s">
        <v>214</v>
      </c>
      <c r="C71" s="99"/>
      <c r="D71" s="213"/>
      <c r="E71" s="203"/>
      <c r="F71" s="203"/>
      <c r="G71" s="204"/>
      <c r="H71" s="213"/>
      <c r="I71" s="204"/>
      <c r="J71" s="204"/>
      <c r="K71" s="101"/>
    </row>
    <row r="72" spans="1:11" s="59" customFormat="1" ht="12.75" customHeight="1">
      <c r="A72" s="265"/>
      <c r="B72" s="103" t="s">
        <v>88</v>
      </c>
      <c r="C72" s="99"/>
      <c r="D72" s="213"/>
      <c r="E72" s="203"/>
      <c r="F72" s="203"/>
      <c r="G72" s="204"/>
      <c r="H72" s="213"/>
      <c r="I72" s="204"/>
      <c r="J72" s="204"/>
      <c r="K72" s="101"/>
    </row>
    <row r="73" spans="1:11" s="59" customFormat="1" ht="12.75" customHeight="1">
      <c r="A73" s="265"/>
      <c r="B73" s="103" t="s">
        <v>435</v>
      </c>
      <c r="C73" s="99"/>
      <c r="D73" s="213"/>
      <c r="E73" s="203"/>
      <c r="F73" s="203"/>
      <c r="G73" s="204"/>
      <c r="H73" s="213"/>
      <c r="I73" s="204"/>
      <c r="J73" s="204"/>
      <c r="K73" s="101"/>
    </row>
    <row r="74" spans="1:11" s="59" customFormat="1" ht="12.75" customHeight="1">
      <c r="A74" s="265"/>
      <c r="B74" s="103" t="s">
        <v>215</v>
      </c>
      <c r="C74" s="99"/>
      <c r="D74" s="213"/>
      <c r="E74" s="203"/>
      <c r="F74" s="203"/>
      <c r="G74" s="204"/>
      <c r="H74" s="213"/>
      <c r="I74" s="204"/>
      <c r="J74" s="204"/>
      <c r="K74" s="101"/>
    </row>
    <row r="75" spans="1:11" s="59" customFormat="1" ht="12.75" customHeight="1">
      <c r="B75" s="276" t="s">
        <v>99</v>
      </c>
      <c r="C75" s="99"/>
      <c r="D75" s="205"/>
      <c r="E75" s="203"/>
      <c r="F75" s="203"/>
      <c r="G75" s="204"/>
      <c r="H75" s="205"/>
      <c r="I75" s="204"/>
      <c r="J75" s="204"/>
      <c r="K75" s="101"/>
    </row>
    <row r="76" spans="1:11" s="59" customFormat="1" ht="23.25" customHeight="1">
      <c r="A76" s="113"/>
      <c r="B76" s="103" t="s">
        <v>216</v>
      </c>
      <c r="C76" s="99"/>
      <c r="D76" s="213"/>
      <c r="E76" s="203"/>
      <c r="F76" s="203"/>
      <c r="G76" s="204"/>
      <c r="H76" s="213"/>
      <c r="I76" s="204"/>
      <c r="J76" s="204"/>
      <c r="K76" s="101"/>
    </row>
    <row r="77" spans="1:11" s="59" customFormat="1" ht="24" customHeight="1">
      <c r="B77" s="103" t="s">
        <v>427</v>
      </c>
      <c r="C77" s="99"/>
      <c r="D77" s="205"/>
      <c r="E77" s="203"/>
      <c r="F77" s="203"/>
      <c r="G77" s="204"/>
      <c r="H77" s="205"/>
      <c r="I77" s="204"/>
      <c r="J77" s="204"/>
      <c r="K77" s="101"/>
    </row>
    <row r="78" spans="1:11" s="59" customFormat="1">
      <c r="A78" s="265"/>
      <c r="B78" s="298" t="s">
        <v>400</v>
      </c>
      <c r="C78" s="99"/>
      <c r="D78" s="213"/>
      <c r="E78" s="203"/>
      <c r="F78" s="203"/>
      <c r="G78" s="204"/>
      <c r="H78" s="213"/>
      <c r="I78" s="204"/>
      <c r="J78" s="204"/>
      <c r="K78" s="101"/>
    </row>
    <row r="79" spans="1:11" s="59" customFormat="1">
      <c r="A79" s="265"/>
      <c r="B79" s="298" t="s">
        <v>401</v>
      </c>
      <c r="C79" s="99"/>
      <c r="D79" s="213"/>
      <c r="E79" s="203"/>
      <c r="F79" s="203"/>
      <c r="G79" s="204"/>
      <c r="H79" s="213"/>
      <c r="I79" s="204"/>
      <c r="J79" s="204"/>
      <c r="K79" s="101"/>
    </row>
    <row r="80" spans="1:11" s="59" customFormat="1">
      <c r="A80" s="265"/>
      <c r="B80" s="298" t="s">
        <v>402</v>
      </c>
      <c r="C80" s="99"/>
      <c r="D80" s="213"/>
      <c r="E80" s="203"/>
      <c r="F80" s="203"/>
      <c r="G80" s="204"/>
      <c r="H80" s="213"/>
      <c r="I80" s="204"/>
      <c r="J80" s="204"/>
      <c r="K80" s="101"/>
    </row>
    <row r="81" spans="1:14" s="59" customFormat="1">
      <c r="A81" s="265"/>
      <c r="B81" s="298" t="s">
        <v>403</v>
      </c>
      <c r="C81" s="99"/>
      <c r="D81" s="213"/>
      <c r="E81" s="203"/>
      <c r="F81" s="203"/>
      <c r="G81" s="204"/>
      <c r="H81" s="213"/>
      <c r="I81" s="204"/>
      <c r="J81" s="204"/>
      <c r="K81" s="101"/>
    </row>
    <row r="82" spans="1:14" s="59" customFormat="1" ht="12.75" customHeight="1">
      <c r="A82" s="265"/>
      <c r="B82" s="103" t="s">
        <v>217</v>
      </c>
      <c r="C82" s="99"/>
      <c r="D82" s="213"/>
      <c r="E82" s="203"/>
      <c r="F82" s="203"/>
      <c r="G82" s="204"/>
      <c r="H82" s="213"/>
      <c r="I82" s="204"/>
      <c r="J82" s="204"/>
      <c r="K82" s="101"/>
    </row>
    <row r="83" spans="1:14">
      <c r="C83" s="81"/>
      <c r="D83" s="81"/>
      <c r="E83" s="81"/>
      <c r="F83" s="81"/>
      <c r="G83" s="81"/>
      <c r="H83" s="81"/>
      <c r="I83" s="81"/>
      <c r="J83" s="81"/>
      <c r="K83" s="81"/>
    </row>
    <row r="92" spans="1:14">
      <c r="N92" s="122"/>
    </row>
  </sheetData>
  <sheetProtection formatCells="0" formatColumns="0" formatRows="0"/>
  <phoneticPr fontId="11" type="noConversion"/>
  <pageMargins left="0.78740157480314965" right="0.78740157480314965" top="0.98425196850393704" bottom="0.98425196850393704" header="0.51181102362204722" footer="0.51181102362204722"/>
  <pageSetup paperSize="9" scale="61"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indexed="22"/>
    <pageSetUpPr fitToPage="1"/>
  </sheetPr>
  <dimension ref="A1:L40"/>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B1" sqref="B1"/>
    </sheetView>
  </sheetViews>
  <sheetFormatPr defaultRowHeight="12"/>
  <cols>
    <col min="1" max="1" width="1.5703125" style="54" customWidth="1"/>
    <col min="2" max="2" width="51.5703125" style="54" customWidth="1"/>
    <col min="3" max="3" width="1.7109375" style="54" customWidth="1"/>
    <col min="4" max="4" width="5.7109375" style="54" customWidth="1"/>
    <col min="5" max="5" width="10.7109375" style="54" customWidth="1"/>
    <col min="6" max="6" width="1.5703125" style="54" customWidth="1"/>
    <col min="7" max="7" width="10.7109375" style="54" customWidth="1"/>
    <col min="8" max="8" width="1.5703125" style="54" customWidth="1"/>
    <col min="9" max="9" width="10.7109375" style="54" customWidth="1"/>
    <col min="10" max="10" width="5.7109375" style="54" customWidth="1"/>
    <col min="11" max="16384" width="9.140625" style="54"/>
  </cols>
  <sheetData>
    <row r="1" spans="1:11" s="49" customFormat="1" ht="12.75" customHeight="1">
      <c r="A1" s="45"/>
      <c r="B1" s="286" t="s">
        <v>89</v>
      </c>
      <c r="C1" s="286"/>
      <c r="D1" s="45"/>
      <c r="E1" s="590"/>
      <c r="F1" s="590"/>
      <c r="G1" s="590"/>
      <c r="H1" s="590"/>
      <c r="I1" s="590"/>
      <c r="J1" s="123"/>
    </row>
    <row r="2" spans="1:11" ht="12.75" customHeight="1">
      <c r="A2" s="50"/>
      <c r="B2" s="51"/>
      <c r="C2" s="51"/>
      <c r="D2" s="50"/>
      <c r="E2" s="52"/>
      <c r="F2" s="52"/>
      <c r="G2" s="53"/>
      <c r="H2" s="53"/>
      <c r="I2" s="53"/>
    </row>
    <row r="3" spans="1:11" ht="12.75" customHeight="1">
      <c r="A3" s="68"/>
      <c r="B3" s="68"/>
      <c r="C3" s="68"/>
      <c r="D3" s="124"/>
      <c r="E3" s="125" t="s">
        <v>90</v>
      </c>
      <c r="F3" s="125"/>
      <c r="G3" s="125"/>
      <c r="H3" s="125"/>
      <c r="I3" s="125" t="s">
        <v>91</v>
      </c>
      <c r="J3" s="57"/>
    </row>
    <row r="4" spans="1:11" ht="12.75" customHeight="1">
      <c r="A4" s="68"/>
      <c r="B4" s="68"/>
      <c r="C4" s="68"/>
      <c r="D4" s="124"/>
      <c r="E4" s="125" t="s">
        <v>92</v>
      </c>
      <c r="F4" s="125"/>
      <c r="G4" s="125" t="s">
        <v>93</v>
      </c>
      <c r="H4" s="125"/>
      <c r="I4" s="126"/>
      <c r="J4" s="81"/>
    </row>
    <row r="5" spans="1:11" ht="12.75" customHeight="1">
      <c r="A5" s="61"/>
      <c r="B5" s="287" t="s">
        <v>94</v>
      </c>
      <c r="C5" s="287"/>
      <c r="D5" s="61"/>
      <c r="E5" s="38" t="s">
        <v>320</v>
      </c>
      <c r="F5" s="62"/>
      <c r="G5" s="63"/>
      <c r="H5" s="63"/>
      <c r="I5" s="62"/>
      <c r="J5" s="62"/>
    </row>
    <row r="6" spans="1:11" s="128" customFormat="1" ht="21" customHeight="1">
      <c r="B6" s="288" t="s">
        <v>160</v>
      </c>
      <c r="C6" s="288"/>
      <c r="D6" s="66"/>
      <c r="E6" s="129"/>
      <c r="F6" s="129"/>
      <c r="G6" s="129"/>
      <c r="H6" s="129"/>
      <c r="I6" s="129"/>
      <c r="J6" s="130"/>
    </row>
    <row r="7" spans="1:11">
      <c r="B7" s="289" t="s">
        <v>166</v>
      </c>
      <c r="C7" s="290"/>
      <c r="D7" s="66"/>
      <c r="E7" s="555"/>
      <c r="F7" s="556"/>
      <c r="G7" s="555"/>
      <c r="H7" s="556"/>
      <c r="I7" s="555"/>
      <c r="J7" s="130"/>
      <c r="K7" s="128"/>
    </row>
    <row r="8" spans="1:11">
      <c r="B8" s="289" t="s">
        <v>230</v>
      </c>
      <c r="C8" s="290"/>
      <c r="D8" s="66"/>
      <c r="E8" s="555"/>
      <c r="F8" s="556"/>
      <c r="G8" s="555"/>
      <c r="H8" s="556"/>
      <c r="I8" s="555"/>
      <c r="J8" s="130"/>
    </row>
    <row r="9" spans="1:11">
      <c r="B9" s="289" t="s">
        <v>231</v>
      </c>
      <c r="C9" s="290"/>
      <c r="D9" s="66"/>
      <c r="E9" s="555"/>
      <c r="F9" s="556"/>
      <c r="G9" s="555"/>
      <c r="H9" s="556"/>
      <c r="I9" s="555"/>
      <c r="J9" s="130"/>
    </row>
    <row r="10" spans="1:11" s="128" customFormat="1" ht="21" customHeight="1">
      <c r="B10" s="288" t="s">
        <v>161</v>
      </c>
      <c r="C10" s="288"/>
      <c r="D10" s="66"/>
      <c r="E10" s="556"/>
      <c r="F10" s="556"/>
      <c r="G10" s="556"/>
      <c r="H10" s="556"/>
      <c r="I10" s="556"/>
      <c r="J10" s="130"/>
      <c r="K10" s="54"/>
    </row>
    <row r="11" spans="1:11">
      <c r="B11" s="291" t="s">
        <v>232</v>
      </c>
      <c r="C11" s="290"/>
      <c r="D11" s="66"/>
      <c r="E11" s="555"/>
      <c r="F11" s="556"/>
      <c r="G11" s="555"/>
      <c r="H11" s="556"/>
      <c r="I11" s="555"/>
      <c r="J11" s="130"/>
      <c r="K11" s="128"/>
    </row>
    <row r="12" spans="1:11">
      <c r="B12" s="291" t="s">
        <v>167</v>
      </c>
      <c r="C12" s="290"/>
      <c r="D12" s="66"/>
      <c r="E12" s="555"/>
      <c r="F12" s="556"/>
      <c r="G12" s="555"/>
      <c r="H12" s="556"/>
      <c r="I12" s="555"/>
      <c r="J12" s="130"/>
    </row>
    <row r="13" spans="1:11">
      <c r="B13" s="291" t="s">
        <v>168</v>
      </c>
      <c r="C13" s="290"/>
      <c r="D13" s="66"/>
      <c r="E13" s="555"/>
      <c r="F13" s="556"/>
      <c r="G13" s="555"/>
      <c r="H13" s="556"/>
      <c r="I13" s="555"/>
      <c r="J13" s="130"/>
    </row>
    <row r="14" spans="1:11">
      <c r="B14" s="291" t="s">
        <v>169</v>
      </c>
      <c r="C14" s="290"/>
      <c r="D14" s="66"/>
      <c r="E14" s="555"/>
      <c r="F14" s="556"/>
      <c r="G14" s="555"/>
      <c r="H14" s="556"/>
      <c r="I14" s="555"/>
      <c r="J14" s="130"/>
    </row>
    <row r="15" spans="1:11">
      <c r="B15" s="291" t="s">
        <v>170</v>
      </c>
      <c r="C15" s="290"/>
      <c r="D15" s="66"/>
      <c r="E15" s="555"/>
      <c r="F15" s="556"/>
      <c r="G15" s="555"/>
      <c r="H15" s="556"/>
      <c r="I15" s="555"/>
      <c r="J15" s="130"/>
    </row>
    <row r="16" spans="1:11">
      <c r="B16" s="291" t="s">
        <v>171</v>
      </c>
      <c r="C16" s="290"/>
      <c r="D16" s="66"/>
      <c r="E16" s="555"/>
      <c r="F16" s="556"/>
      <c r="G16" s="555"/>
      <c r="H16" s="556"/>
      <c r="I16" s="555"/>
      <c r="J16" s="130"/>
    </row>
    <row r="17" spans="1:11" s="131" customFormat="1">
      <c r="B17" s="292"/>
      <c r="C17" s="292"/>
      <c r="D17" s="66"/>
      <c r="E17" s="557"/>
      <c r="F17" s="557"/>
      <c r="G17" s="558"/>
      <c r="H17" s="558"/>
      <c r="I17" s="557"/>
      <c r="J17" s="130"/>
      <c r="K17" s="54"/>
    </row>
    <row r="18" spans="1:11" s="131" customFormat="1">
      <c r="B18" s="292"/>
      <c r="C18" s="292"/>
      <c r="D18" s="66"/>
      <c r="E18" s="557"/>
      <c r="F18" s="557"/>
      <c r="G18" s="558"/>
      <c r="H18" s="558"/>
      <c r="I18" s="557"/>
      <c r="J18" s="130"/>
    </row>
    <row r="19" spans="1:11" s="131" customFormat="1">
      <c r="B19" s="292"/>
      <c r="C19" s="292"/>
      <c r="D19" s="64"/>
      <c r="E19" s="559"/>
      <c r="F19" s="559"/>
      <c r="G19" s="560"/>
      <c r="H19" s="560"/>
      <c r="I19" s="559"/>
      <c r="J19" s="132"/>
    </row>
    <row r="20" spans="1:11" s="75" customFormat="1">
      <c r="A20" s="73"/>
      <c r="B20" s="76"/>
      <c r="C20" s="73"/>
      <c r="D20" s="124"/>
      <c r="E20" s="209" t="s">
        <v>469</v>
      </c>
      <c r="F20" s="209"/>
      <c r="G20" s="209"/>
      <c r="H20" s="209"/>
      <c r="I20" s="209" t="s">
        <v>91</v>
      </c>
      <c r="J20" s="57"/>
      <c r="K20" s="131"/>
    </row>
    <row r="21" spans="1:11">
      <c r="A21" s="68"/>
      <c r="B21" s="79"/>
      <c r="C21" s="68"/>
      <c r="D21" s="124"/>
      <c r="E21" s="561"/>
      <c r="F21" s="561"/>
      <c r="G21" s="561"/>
      <c r="H21" s="561"/>
      <c r="I21" s="561"/>
      <c r="J21" s="81"/>
      <c r="K21" s="75"/>
    </row>
    <row r="22" spans="1:11">
      <c r="A22" s="61"/>
      <c r="B22" s="293" t="s">
        <v>95</v>
      </c>
      <c r="C22" s="287"/>
      <c r="D22" s="61"/>
      <c r="E22" s="38" t="s">
        <v>320</v>
      </c>
      <c r="F22" s="546"/>
      <c r="G22" s="562"/>
      <c r="H22" s="562"/>
      <c r="I22" s="546"/>
      <c r="J22" s="62"/>
    </row>
    <row r="23" spans="1:11" s="128" customFormat="1" ht="21" customHeight="1">
      <c r="B23" s="288" t="s">
        <v>160</v>
      </c>
      <c r="C23" s="288"/>
      <c r="D23" s="66"/>
      <c r="E23" s="556"/>
      <c r="F23" s="556"/>
      <c r="G23" s="556"/>
      <c r="H23" s="556"/>
      <c r="I23" s="556"/>
      <c r="J23" s="130"/>
      <c r="K23" s="54"/>
    </row>
    <row r="24" spans="1:11">
      <c r="B24" s="289" t="s">
        <v>166</v>
      </c>
      <c r="C24" s="290"/>
      <c r="D24" s="66"/>
      <c r="E24" s="555"/>
      <c r="F24" s="556"/>
      <c r="G24" s="556"/>
      <c r="H24" s="556"/>
      <c r="I24" s="555"/>
      <c r="J24" s="130"/>
      <c r="K24" s="128"/>
    </row>
    <row r="25" spans="1:11">
      <c r="B25" s="289" t="s">
        <v>230</v>
      </c>
      <c r="C25" s="290"/>
      <c r="D25" s="66"/>
      <c r="E25" s="555"/>
      <c r="F25" s="556"/>
      <c r="G25" s="556"/>
      <c r="H25" s="556"/>
      <c r="I25" s="555"/>
      <c r="J25" s="130"/>
    </row>
    <row r="26" spans="1:11">
      <c r="B26" s="289" t="s">
        <v>231</v>
      </c>
      <c r="C26" s="290"/>
      <c r="D26" s="66"/>
      <c r="E26" s="555"/>
      <c r="F26" s="556"/>
      <c r="G26" s="556"/>
      <c r="H26" s="556"/>
      <c r="I26" s="555"/>
      <c r="J26" s="130"/>
    </row>
    <row r="27" spans="1:11" s="128" customFormat="1" ht="21" customHeight="1">
      <c r="B27" s="288" t="s">
        <v>161</v>
      </c>
      <c r="C27" s="288"/>
      <c r="D27" s="66"/>
      <c r="E27" s="556"/>
      <c r="F27" s="556"/>
      <c r="G27" s="556"/>
      <c r="H27" s="556"/>
      <c r="I27" s="556"/>
      <c r="J27" s="130"/>
      <c r="K27" s="54"/>
    </row>
    <row r="28" spans="1:11">
      <c r="B28" s="291" t="s">
        <v>232</v>
      </c>
      <c r="C28" s="290"/>
      <c r="D28" s="66"/>
      <c r="E28" s="555"/>
      <c r="F28" s="556"/>
      <c r="G28" s="556"/>
      <c r="H28" s="556"/>
      <c r="I28" s="555"/>
      <c r="J28" s="130"/>
      <c r="K28" s="128"/>
    </row>
    <row r="29" spans="1:11">
      <c r="B29" s="291" t="s">
        <v>167</v>
      </c>
      <c r="C29" s="290"/>
      <c r="D29" s="66"/>
      <c r="E29" s="555"/>
      <c r="F29" s="556"/>
      <c r="G29" s="556"/>
      <c r="H29" s="556"/>
      <c r="I29" s="555"/>
      <c r="J29" s="130"/>
    </row>
    <row r="30" spans="1:11">
      <c r="B30" s="291" t="s">
        <v>168</v>
      </c>
      <c r="C30" s="290"/>
      <c r="D30" s="66"/>
      <c r="E30" s="555"/>
      <c r="F30" s="556"/>
      <c r="G30" s="556"/>
      <c r="H30" s="556"/>
      <c r="I30" s="555"/>
      <c r="J30" s="130"/>
    </row>
    <row r="31" spans="1:11">
      <c r="B31" s="291" t="s">
        <v>169</v>
      </c>
      <c r="C31" s="290"/>
      <c r="D31" s="66"/>
      <c r="E31" s="555"/>
      <c r="F31" s="556"/>
      <c r="G31" s="556"/>
      <c r="H31" s="556"/>
      <c r="I31" s="555"/>
      <c r="J31" s="130"/>
    </row>
    <row r="32" spans="1:11">
      <c r="B32" s="291" t="s">
        <v>170</v>
      </c>
      <c r="C32" s="290"/>
      <c r="D32" s="66"/>
      <c r="E32" s="555"/>
      <c r="F32" s="556"/>
      <c r="G32" s="556"/>
      <c r="H32" s="556"/>
      <c r="I32" s="555"/>
      <c r="J32" s="130"/>
    </row>
    <row r="33" spans="2:12">
      <c r="B33" s="291" t="s">
        <v>171</v>
      </c>
      <c r="C33" s="290"/>
      <c r="D33" s="66"/>
      <c r="E33" s="555"/>
      <c r="F33" s="556"/>
      <c r="G33" s="556"/>
      <c r="H33" s="556"/>
      <c r="I33" s="555"/>
      <c r="J33" s="130"/>
    </row>
    <row r="34" spans="2:12">
      <c r="B34" s="133"/>
      <c r="C34" s="122"/>
      <c r="D34" s="66"/>
      <c r="E34" s="129"/>
      <c r="F34" s="129"/>
      <c r="G34" s="129"/>
      <c r="H34" s="129"/>
      <c r="I34" s="129"/>
      <c r="J34" s="81"/>
    </row>
    <row r="35" spans="2:12">
      <c r="B35" s="122"/>
      <c r="C35" s="122"/>
      <c r="D35" s="66"/>
      <c r="E35" s="129"/>
      <c r="F35" s="129"/>
      <c r="G35" s="129"/>
      <c r="H35" s="129"/>
      <c r="I35" s="129"/>
      <c r="J35" s="130"/>
    </row>
    <row r="40" spans="2:12">
      <c r="L40" s="122"/>
    </row>
  </sheetData>
  <sheetProtection formatCells="0" formatColumns="0" formatRows="0"/>
  <mergeCells count="1">
    <mergeCell ref="E1:I1"/>
  </mergeCells>
  <phoneticPr fontId="11" type="noConversion"/>
  <pageMargins left="0.78740157480314965" right="0.78740157480314965" top="0.98425196850393704" bottom="0.98425196850393704" header="0.51181102362204722" footer="0.51181102362204722"/>
  <pageSetup paperSize="9" scale="85" orientation="portrait" r:id="rId1"/>
  <headerFooter alignWithMargins="0">
    <oddFooter>&amp;C&amp;F  &amp;A&amp;R&amp;D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indexed="22"/>
    <pageSetUpPr fitToPage="1"/>
  </sheetPr>
  <dimension ref="A1:N61"/>
  <sheetViews>
    <sheetView showGridLines="0" zoomScaleNormal="100" zoomScaleSheetLayoutView="100" workbookViewId="0">
      <pane xSplit="2" ySplit="2" topLeftCell="C3" activePane="bottomRight" state="frozen"/>
      <selection pane="topRight" activeCell="C1" sqref="C1"/>
      <selection pane="bottomLeft" activeCell="A3" sqref="A3"/>
      <selection pane="bottomRight" activeCell="B1" sqref="B1"/>
    </sheetView>
  </sheetViews>
  <sheetFormatPr defaultRowHeight="12"/>
  <cols>
    <col min="1" max="1" width="1.5703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5.7109375" style="54" customWidth="1"/>
    <col min="8" max="16384" width="9.140625" style="54"/>
  </cols>
  <sheetData>
    <row r="1" spans="1:7" s="49" customFormat="1" ht="12.75" customHeight="1">
      <c r="A1" s="45"/>
      <c r="B1" s="46" t="s">
        <v>96</v>
      </c>
      <c r="C1" s="45"/>
      <c r="D1" s="47"/>
      <c r="E1" s="47"/>
      <c r="F1" s="47"/>
      <c r="G1" s="123"/>
    </row>
    <row r="2" spans="1:7" ht="12.75" customHeight="1">
      <c r="A2" s="50"/>
      <c r="B2" s="51"/>
      <c r="C2" s="50"/>
      <c r="D2" s="52"/>
      <c r="E2" s="53"/>
      <c r="F2" s="53"/>
      <c r="G2" s="53"/>
    </row>
    <row r="3" spans="1:7" ht="12.75" customHeight="1">
      <c r="A3" s="68"/>
      <c r="B3" s="68"/>
      <c r="C3" s="124"/>
      <c r="D3" s="57" t="s">
        <v>56</v>
      </c>
      <c r="E3" s="58"/>
      <c r="F3" s="57" t="s">
        <v>57</v>
      </c>
      <c r="G3" s="58"/>
    </row>
    <row r="4" spans="1:7" ht="12.75" customHeight="1">
      <c r="A4" s="61"/>
      <c r="B4" s="127" t="s">
        <v>97</v>
      </c>
      <c r="C4" s="61"/>
      <c r="D4" s="38" t="s">
        <v>320</v>
      </c>
      <c r="E4" s="63"/>
      <c r="F4" s="63"/>
      <c r="G4" s="63"/>
    </row>
    <row r="5" spans="1:7" ht="12.75" customHeight="1">
      <c r="A5" s="64"/>
      <c r="B5" s="119"/>
      <c r="C5" s="66"/>
      <c r="D5" s="57"/>
      <c r="E5" s="58"/>
      <c r="F5" s="57"/>
      <c r="G5" s="58"/>
    </row>
    <row r="6" spans="1:7" ht="12.75" customHeight="1">
      <c r="A6" s="64"/>
      <c r="B6" s="133" t="s">
        <v>234</v>
      </c>
      <c r="C6" s="66"/>
      <c r="D6" s="202"/>
      <c r="E6" s="58"/>
      <c r="F6" s="202"/>
      <c r="G6" s="58"/>
    </row>
    <row r="7" spans="1:7" ht="12.75" customHeight="1">
      <c r="A7" s="68"/>
      <c r="B7" s="133" t="s">
        <v>235</v>
      </c>
      <c r="C7" s="134"/>
      <c r="D7" s="202"/>
      <c r="E7" s="134"/>
      <c r="F7" s="202"/>
      <c r="G7" s="70"/>
    </row>
    <row r="8" spans="1:7">
      <c r="C8" s="81"/>
      <c r="D8" s="81"/>
      <c r="E8" s="81"/>
      <c r="F8" s="81"/>
      <c r="G8" s="81"/>
    </row>
    <row r="12" spans="1:7">
      <c r="B12" s="122"/>
    </row>
    <row r="61" spans="14:14">
      <c r="N61" s="122"/>
    </row>
  </sheetData>
  <phoneticPr fontId="11" type="noConversion"/>
  <pageMargins left="0.78740157480314965" right="0.78740157480314965" top="0.98425196850393704" bottom="0.98425196850393704" header="0.51181102362204722" footer="0.51181102362204722"/>
  <pageSetup paperSize="9" scale="91" orientation="portrait" r:id="rId1"/>
  <headerFooter alignWithMargins="0">
    <oddFooter>&amp;C&amp;F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1.Aanschrijfbrief</vt:lpstr>
      <vt:lpstr>2.Adressering</vt:lpstr>
      <vt:lpstr>3.Toelichting</vt:lpstr>
      <vt:lpstr>4.Informatie</vt:lpstr>
      <vt:lpstr>5.Kosten- en opbrengstensoort</vt:lpstr>
      <vt:lpstr>6.Mut Materieel en Immaterieel</vt:lpstr>
      <vt:lpstr>7.Mut Fin activa en passiva</vt:lpstr>
      <vt:lpstr>8.Reserves en voorzieningen</vt:lpstr>
      <vt:lpstr>9.Voorraden</vt:lpstr>
      <vt:lpstr>10.Balansstanden</vt:lpstr>
      <vt:lpstr>11.Kernindicatoren</vt:lpstr>
      <vt:lpstr>12.Eindoordeel</vt:lpstr>
      <vt:lpstr>13.Extra controles</vt:lpstr>
      <vt:lpstr>'10.Balansstanden'!Afdrukbereik</vt:lpstr>
      <vt:lpstr>'11.Kernindicatoren'!Afdrukbereik</vt:lpstr>
      <vt:lpstr>'12.Eindoordeel'!Afdrukbereik</vt:lpstr>
      <vt:lpstr>'4.Informatie'!Afdrukbereik</vt:lpstr>
      <vt:lpstr>'5.Kosten- en opbrengstensoort'!Afdrukbereik</vt:lpstr>
      <vt:lpstr>'6.Mut Materieel en Immaterieel'!Afdrukbereik</vt:lpstr>
      <vt:lpstr>'7.Mut Fin activa en passiva'!Afdrukbereik</vt:lpstr>
      <vt:lpstr>'8.Reserves en voorzieningen'!Afdrukbereik</vt:lpstr>
      <vt:lpstr>'9.Voorraden'!Afdrukbereik</vt:lpstr>
      <vt:lpstr>'10.Balansstanden'!Afdruktitels</vt:lpstr>
      <vt:lpstr>'5.Kosten- en opbrengstensoort'!Afdruktitels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Waterschappen</dc:title>
  <dc:creator>Walrave, F.G.</dc:creator>
  <cp:lastModifiedBy>Strien, F.H.A. van (Ferdinand)</cp:lastModifiedBy>
  <cp:lastPrinted>2016-02-16T18:47:26Z</cp:lastPrinted>
  <dcterms:created xsi:type="dcterms:W3CDTF">2004-04-11T10:08:28Z</dcterms:created>
  <dcterms:modified xsi:type="dcterms:W3CDTF">2024-11-06T14:00:18Z</dcterms:modified>
  <cp:category>KREDO</cp:category>
</cp:coreProperties>
</file>

<file path=docProps/custom.xml><?xml version="1.0" encoding="utf-8"?>
<Properties xmlns="http://schemas.openxmlformats.org/officeDocument/2006/custom-properties" xmlns:vt="http://schemas.openxmlformats.org/officeDocument/2006/docPropsVTypes"/>
</file>