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bsp.nl\Productie\primair\Kredo\Werk\01_Input\Algemeen\Modellen\Aanlevering_2022\GR\Werk\"/>
    </mc:Choice>
  </mc:AlternateContent>
  <bookViews>
    <workbookView xWindow="-105" yWindow="-105" windowWidth="23250" windowHeight="12570" tabRatio="954"/>
  </bookViews>
  <sheets>
    <sheet name="1.Aanschrijfbrief" sheetId="1" r:id="rId1"/>
    <sheet name="2.Adressering" sheetId="2" r:id="rId2"/>
    <sheet name="3.Toelichting" sheetId="3" r:id="rId3"/>
    <sheet name="4.Informatie" sheetId="4" r:id="rId4"/>
    <sheet name="5.Verdelingsmatrix lasten" sheetId="5" r:id="rId5"/>
    <sheet name="6.Verdelingsmatrix baten" sheetId="6" r:id="rId6"/>
    <sheet name="7.Balansstanden" sheetId="7" r:id="rId7"/>
    <sheet name="8.Akkoordverklaring" sheetId="8" r:id="rId8"/>
    <sheet name="9.Eindoordeel" sheetId="9" r:id="rId9"/>
  </sheets>
  <definedNames>
    <definedName name="_ftn1" localSheetId="7">'8.Akkoordverklaring'!#REF!</definedName>
    <definedName name="_ftn2" localSheetId="7">'8.Akkoordverklaring'!#REF!</definedName>
    <definedName name="_ftnref1" localSheetId="7">'8.Akkoordverklaring'!$A$6</definedName>
    <definedName name="_ftnref2" localSheetId="7">'8.Akkoordverklaring'!$A$8</definedName>
    <definedName name="_xlnm.Print_Area" localSheetId="1">'2.Adressering'!$A$1:$B$41</definedName>
    <definedName name="_xlnm.Print_Area" localSheetId="2">'3.Toelichting'!$A$1:$D$138</definedName>
    <definedName name="_xlnm.Print_Area" localSheetId="3">'4.Informatie'!$A$1:$J$49</definedName>
    <definedName name="_xlnm.Print_Area" localSheetId="5">'6.Verdelingsmatrix baten'!$A$1:$AM$83</definedName>
    <definedName name="_xlnm.Print_Area" localSheetId="6">'7.Balansstanden'!$B$1:$I$91</definedName>
    <definedName name="_xlnm.Print_Area" localSheetId="7">'8.Akkoordverklaring'!$A$1:$D$24</definedName>
    <definedName name="Z_3CCC5398_1193_4024_ABCD_59977630A5BF_.wvu.PrintArea" localSheetId="0" hidden="1">'1.Aanschrijfbrief'!$A$1:$B$26</definedName>
    <definedName name="Z_3CCC5398_1193_4024_ABCD_59977630A5BF_.wvu.PrintArea" localSheetId="1" hidden="1">'2.Adressering'!$A$1:$A$42</definedName>
    <definedName name="Z_3CCC5398_1193_4024_ABCD_59977630A5BF_.wvu.PrintArea" localSheetId="2" hidden="1">'3.Toelichting'!$A$1:$A$138</definedName>
    <definedName name="Z_3CCC5398_1193_4024_ABCD_59977630A5BF_.wvu.PrintArea" localSheetId="3" hidden="1">'4.Informatie'!$A$1:$J$39</definedName>
    <definedName name="Z_3CCC5398_1193_4024_ABCD_59977630A5BF_.wvu.PrintArea" localSheetId="4" hidden="1">'5.Verdelingsmatrix lasten'!$A$1:$AM$222</definedName>
    <definedName name="Z_3CCC5398_1193_4024_ABCD_59977630A5BF_.wvu.PrintArea" localSheetId="5" hidden="1">'6.Verdelingsmatrix baten'!$A$1:$AK$222</definedName>
    <definedName name="Z_3CCC5398_1193_4024_ABCD_59977630A5BF_.wvu.PrintArea" localSheetId="6" hidden="1">'7.Balansstanden'!$A$1:$I$55</definedName>
    <definedName name="Z_3CCC5398_1193_4024_ABCD_59977630A5BF_.wvu.PrintArea" localSheetId="7" hidden="1">'8.Akkoordverklaring'!$A$1:$C$26</definedName>
    <definedName name="Z_3CCC5398_1193_4024_ABCD_59977630A5BF_.wvu.Rows" localSheetId="4" hidden="1">'5.Verdelingsmatrix lasten'!$133:$220</definedName>
    <definedName name="Z_3CCC5398_1193_4024_ABCD_59977630A5BF_.wvu.Rows" localSheetId="5" hidden="1">'6.Verdelingsmatrix baten'!$133:$220</definedName>
    <definedName name="Z_3CCC5398_1193_4024_ABCD_59977630A5BF_.wvu.Rows" localSheetId="6" hidden="1">'7.Balansstanden'!$2:$90</definedName>
    <definedName name="Z_7ECC52A5_9F01_4F0F_BE2E_EC1362700A49_.wvu.PrintArea" localSheetId="0" hidden="1">'1.Aanschrijfbrief'!$A$1:$B$26</definedName>
    <definedName name="Z_7ECC52A5_9F01_4F0F_BE2E_EC1362700A49_.wvu.PrintArea" localSheetId="1" hidden="1">'2.Adressering'!$A$1:$A$42</definedName>
    <definedName name="Z_7ECC52A5_9F01_4F0F_BE2E_EC1362700A49_.wvu.PrintArea" localSheetId="2" hidden="1">'3.Toelichting'!$A$1:$A$138</definedName>
    <definedName name="Z_7ECC52A5_9F01_4F0F_BE2E_EC1362700A49_.wvu.PrintArea" localSheetId="3" hidden="1">'4.Informatie'!$A$1:$J$39</definedName>
    <definedName name="Z_7ECC52A5_9F01_4F0F_BE2E_EC1362700A49_.wvu.PrintArea" localSheetId="4" hidden="1">'5.Verdelingsmatrix lasten'!$A$1:$AM$222</definedName>
    <definedName name="Z_7ECC52A5_9F01_4F0F_BE2E_EC1362700A49_.wvu.PrintArea" localSheetId="5" hidden="1">'6.Verdelingsmatrix baten'!$A$1:$AK$222</definedName>
    <definedName name="Z_7ECC52A5_9F01_4F0F_BE2E_EC1362700A49_.wvu.PrintArea" localSheetId="6" hidden="1">'7.Balansstanden'!$A$1:$I$55</definedName>
    <definedName name="Z_7ECC52A5_9F01_4F0F_BE2E_EC1362700A49_.wvu.PrintArea" localSheetId="7" hidden="1">'8.Akkoordverklaring'!$A$1:$C$26</definedName>
    <definedName name="Z_7ECC52A5_9F01_4F0F_BE2E_EC1362700A49_.wvu.Rows" localSheetId="4" hidden="1">'5.Verdelingsmatrix lasten'!$133:$220</definedName>
    <definedName name="Z_7ECC52A5_9F01_4F0F_BE2E_EC1362700A49_.wvu.Rows" localSheetId="5" hidden="1">'6.Verdelingsmatrix baten'!$133:$220</definedName>
    <definedName name="Z_7ECC52A5_9F01_4F0F_BE2E_EC1362700A49_.wvu.Rows" localSheetId="6" hidden="1">'7.Balansstanden'!$2:$90</definedName>
  </definedNames>
  <calcPr calcId="162913"/>
  <customWorkbookViews>
    <customWorkbookView name="E. van Kampen - Persoonlijke weergave" guid="{7ECC52A5-9F01-4F0F-BE2E-EC1362700A49}" mergeInterval="0" personalView="1" maximized="1" windowWidth="1531" windowHeight="806" tabRatio="913" activeSheetId="1" showComments="commIndAndComment"/>
    <customWorkbookView name="pbek - Persoonlijke weergave" guid="{3CCC5398-1193-4024-ABCD-59977630A5BF}" mergeInterval="0" personalView="1" maximized="1" windowWidth="1639" windowHeight="862" tabRatio="913" activeSheetId="1"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 i="8" l="1"/>
  <c r="A1" i="8"/>
  <c r="J70" i="8" l="1"/>
  <c r="B14" i="8" l="1"/>
  <c r="K74" i="8"/>
  <c r="K73" i="8"/>
  <c r="K72" i="8"/>
  <c r="K71" i="8"/>
  <c r="K70" i="8"/>
  <c r="J74" i="8"/>
  <c r="J73" i="8"/>
  <c r="J72" i="8"/>
  <c r="J71" i="8"/>
  <c r="D19" i="5" l="1"/>
  <c r="I5" i="4" l="1"/>
  <c r="B1" i="7" l="1"/>
  <c r="A1" i="6"/>
  <c r="A1" i="5"/>
  <c r="B3" i="4"/>
  <c r="D46" i="9" l="1"/>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45"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F87" i="7"/>
  <c r="H87" i="7"/>
  <c r="AL148" i="5" l="1"/>
  <c r="AN148" i="6"/>
  <c r="AK149" i="5"/>
  <c r="AJ149" i="5"/>
  <c r="AI149" i="5"/>
  <c r="AH149" i="5"/>
  <c r="AG149" i="5"/>
  <c r="AF149" i="5"/>
  <c r="AE149" i="5"/>
  <c r="AD149" i="5"/>
  <c r="AC149" i="5"/>
  <c r="AB149" i="5"/>
  <c r="AA149" i="5"/>
  <c r="Z149" i="5"/>
  <c r="Y149" i="5"/>
  <c r="X149" i="5"/>
  <c r="W149" i="5"/>
  <c r="V149" i="5"/>
  <c r="U149" i="5"/>
  <c r="T149" i="5"/>
  <c r="S149" i="5"/>
  <c r="R149" i="5"/>
  <c r="Q149" i="5"/>
  <c r="P149" i="5"/>
  <c r="O149" i="5"/>
  <c r="N149" i="5"/>
  <c r="M149" i="5"/>
  <c r="L149" i="5"/>
  <c r="K149" i="5"/>
  <c r="J149" i="5"/>
  <c r="I149" i="5"/>
  <c r="H149" i="5"/>
  <c r="G149" i="5"/>
  <c r="F149" i="5"/>
  <c r="E149" i="5"/>
  <c r="D149" i="5"/>
  <c r="C149" i="5"/>
  <c r="AM149" i="6"/>
  <c r="AL149" i="6"/>
  <c r="AK149" i="6"/>
  <c r="AJ149" i="6"/>
  <c r="AI149" i="6"/>
  <c r="AH149" i="6"/>
  <c r="E149" i="6"/>
  <c r="D149" i="6"/>
  <c r="AG149" i="6"/>
  <c r="AF149" i="6"/>
  <c r="AE149" i="6"/>
  <c r="AD149" i="6"/>
  <c r="AC149" i="6"/>
  <c r="AB149" i="6"/>
  <c r="AA149" i="6"/>
  <c r="Z149" i="6"/>
  <c r="Y149" i="6"/>
  <c r="X149" i="6"/>
  <c r="W149" i="6"/>
  <c r="V149" i="6"/>
  <c r="U149" i="6"/>
  <c r="T149" i="6"/>
  <c r="S149" i="6"/>
  <c r="R149" i="6"/>
  <c r="Q149" i="6"/>
  <c r="P149" i="6"/>
  <c r="O149" i="6"/>
  <c r="N149" i="6"/>
  <c r="M149" i="6"/>
  <c r="L149" i="6"/>
  <c r="K149" i="6"/>
  <c r="J149" i="6"/>
  <c r="I149" i="6"/>
  <c r="H149" i="6"/>
  <c r="G149" i="6"/>
  <c r="F149" i="6"/>
  <c r="C149" i="6"/>
  <c r="H88" i="7"/>
  <c r="F88" i="7"/>
  <c r="E206" i="9" s="1"/>
  <c r="M11" i="4"/>
  <c r="E187" i="9"/>
  <c r="E186" i="9"/>
  <c r="D187" i="9"/>
  <c r="D186" i="9"/>
  <c r="E185" i="9"/>
  <c r="D185" i="9"/>
  <c r="E184" i="9"/>
  <c r="D184" i="9"/>
  <c r="G107" i="9"/>
  <c r="AM160" i="6"/>
  <c r="AL160" i="6"/>
  <c r="AK160" i="6"/>
  <c r="AJ160" i="6"/>
  <c r="AI160" i="6"/>
  <c r="AH160" i="6"/>
  <c r="AG160" i="6"/>
  <c r="AF160" i="6"/>
  <c r="AF162" i="6" s="1"/>
  <c r="AE160" i="6"/>
  <c r="AD160" i="6"/>
  <c r="AC160" i="6"/>
  <c r="AB160" i="6"/>
  <c r="AA160" i="6"/>
  <c r="Z160" i="6"/>
  <c r="Y160" i="6"/>
  <c r="X160" i="6"/>
  <c r="W160" i="6"/>
  <c r="V160" i="6"/>
  <c r="U160" i="6"/>
  <c r="T160" i="6"/>
  <c r="S160" i="6"/>
  <c r="R160" i="6"/>
  <c r="Q160" i="6"/>
  <c r="P160" i="6"/>
  <c r="O160" i="6"/>
  <c r="N160" i="6"/>
  <c r="M160" i="6"/>
  <c r="L160" i="6"/>
  <c r="K160" i="6"/>
  <c r="J160" i="6"/>
  <c r="I160" i="6"/>
  <c r="H160" i="6"/>
  <c r="G160" i="6"/>
  <c r="AN160" i="6" s="1"/>
  <c r="F160" i="6"/>
  <c r="E160" i="6"/>
  <c r="D160" i="6"/>
  <c r="C160" i="6"/>
  <c r="AN159" i="6"/>
  <c r="AN158" i="6"/>
  <c r="H158" i="9" s="1"/>
  <c r="AN157" i="6"/>
  <c r="AN156" i="6"/>
  <c r="AN155" i="6"/>
  <c r="AN154" i="6"/>
  <c r="AN153" i="6"/>
  <c r="AN152" i="6"/>
  <c r="AN147" i="6"/>
  <c r="AN146" i="6"/>
  <c r="AN145" i="6"/>
  <c r="AN144" i="6"/>
  <c r="AN143" i="6"/>
  <c r="AN142" i="6"/>
  <c r="AN141" i="6"/>
  <c r="H144" i="9" s="1"/>
  <c r="AN140" i="6"/>
  <c r="AN139" i="6"/>
  <c r="AN138" i="6"/>
  <c r="AN137" i="6"/>
  <c r="AN136" i="6"/>
  <c r="AN135" i="6"/>
  <c r="AN134" i="6"/>
  <c r="AM131" i="6"/>
  <c r="AL131" i="6"/>
  <c r="AK131" i="6"/>
  <c r="AJ131" i="6"/>
  <c r="AI131" i="6"/>
  <c r="AH131" i="6"/>
  <c r="AG131" i="6"/>
  <c r="AF131" i="6"/>
  <c r="AE131" i="6"/>
  <c r="AD131" i="6"/>
  <c r="AC131" i="6"/>
  <c r="AB131" i="6"/>
  <c r="AA131" i="6"/>
  <c r="Z131" i="6"/>
  <c r="Y131" i="6"/>
  <c r="X131" i="6"/>
  <c r="W131" i="6"/>
  <c r="V131" i="6"/>
  <c r="U131" i="6"/>
  <c r="T131" i="6"/>
  <c r="T162" i="6" s="1"/>
  <c r="S131" i="6"/>
  <c r="S162" i="6" s="1"/>
  <c r="R131" i="6"/>
  <c r="Q131" i="6"/>
  <c r="P131" i="6"/>
  <c r="O131" i="6"/>
  <c r="N131" i="6"/>
  <c r="M131" i="6"/>
  <c r="L131" i="6"/>
  <c r="K131" i="6"/>
  <c r="J131" i="6"/>
  <c r="I131" i="6"/>
  <c r="H131" i="6"/>
  <c r="G131" i="6"/>
  <c r="G162" i="6" s="1"/>
  <c r="G164" i="6" s="1"/>
  <c r="F131" i="6"/>
  <c r="E131" i="6"/>
  <c r="D131" i="6"/>
  <c r="C131" i="6"/>
  <c r="AN130" i="6"/>
  <c r="AN129" i="6"/>
  <c r="AN128" i="6"/>
  <c r="AN127" i="6"/>
  <c r="AN126" i="6"/>
  <c r="AN125" i="6"/>
  <c r="AN124" i="6"/>
  <c r="AN123" i="6"/>
  <c r="AN122" i="6"/>
  <c r="AN121" i="6"/>
  <c r="AN120" i="6"/>
  <c r="AN119" i="6"/>
  <c r="AN118" i="6"/>
  <c r="AN117" i="6"/>
  <c r="AN116" i="6"/>
  <c r="AN115" i="6"/>
  <c r="AN114" i="6"/>
  <c r="AN113" i="6"/>
  <c r="AM110" i="6"/>
  <c r="AL110" i="6"/>
  <c r="AL162" i="6" s="1"/>
  <c r="AK110" i="6"/>
  <c r="AJ110" i="6"/>
  <c r="AI110" i="6"/>
  <c r="AI162" i="6" s="1"/>
  <c r="AH110" i="6"/>
  <c r="AG110" i="6"/>
  <c r="AF110" i="6"/>
  <c r="AE110" i="6"/>
  <c r="AE162" i="6"/>
  <c r="AD110" i="6"/>
  <c r="AC110" i="6"/>
  <c r="AC162" i="6" s="1"/>
  <c r="AB110" i="6"/>
  <c r="AA110" i="6"/>
  <c r="AA162" i="6" s="1"/>
  <c r="Z110" i="6"/>
  <c r="Y110" i="6"/>
  <c r="X110" i="6"/>
  <c r="W110" i="6"/>
  <c r="W162" i="6"/>
  <c r="V110" i="6"/>
  <c r="V162" i="6" s="1"/>
  <c r="U110" i="6"/>
  <c r="T110" i="6"/>
  <c r="S110" i="6"/>
  <c r="R110" i="6"/>
  <c r="R162" i="6" s="1"/>
  <c r="R164" i="6" s="1"/>
  <c r="Q110" i="6"/>
  <c r="P110" i="6"/>
  <c r="P162" i="6" s="1"/>
  <c r="P164" i="6" s="1"/>
  <c r="O110" i="6"/>
  <c r="O162" i="6" s="1"/>
  <c r="N110" i="6"/>
  <c r="M110" i="6"/>
  <c r="L110" i="6"/>
  <c r="K110" i="6"/>
  <c r="K162" i="6" s="1"/>
  <c r="J110" i="6"/>
  <c r="J162" i="6" s="1"/>
  <c r="J164" i="6" s="1"/>
  <c r="I110" i="6"/>
  <c r="H110" i="6"/>
  <c r="G110" i="6"/>
  <c r="F110" i="6"/>
  <c r="E110" i="6"/>
  <c r="E162" i="6" s="1"/>
  <c r="D110" i="6"/>
  <c r="C110" i="6"/>
  <c r="C162" i="6" s="1"/>
  <c r="AN109" i="6"/>
  <c r="AN108" i="6"/>
  <c r="AN107" i="6"/>
  <c r="AN106" i="6"/>
  <c r="AN105" i="6"/>
  <c r="AN104" i="6"/>
  <c r="AN103" i="6"/>
  <c r="AN102" i="6"/>
  <c r="AN101" i="6"/>
  <c r="E47" i="9" s="1"/>
  <c r="AN100" i="6"/>
  <c r="E46" i="9" s="1"/>
  <c r="AN99" i="6"/>
  <c r="E45" i="9" s="1"/>
  <c r="AN98" i="6"/>
  <c r="AN97" i="6"/>
  <c r="AN96" i="6"/>
  <c r="AN95" i="6"/>
  <c r="AN94" i="6"/>
  <c r="AN93" i="6"/>
  <c r="AN92" i="6"/>
  <c r="AN91" i="6"/>
  <c r="AN90" i="6"/>
  <c r="AN89" i="6"/>
  <c r="AM82" i="6"/>
  <c r="AL82" i="6"/>
  <c r="AK82" i="6"/>
  <c r="AJ82" i="6"/>
  <c r="AI82" i="6"/>
  <c r="AH82" i="6"/>
  <c r="AG82" i="6"/>
  <c r="AF82" i="6"/>
  <c r="AE82" i="6"/>
  <c r="AD82" i="6"/>
  <c r="AC82" i="6"/>
  <c r="AB82" i="6"/>
  <c r="AA82" i="6"/>
  <c r="Z82" i="6"/>
  <c r="Y82" i="6"/>
  <c r="X82" i="6"/>
  <c r="W82" i="6"/>
  <c r="V82" i="6"/>
  <c r="U82" i="6"/>
  <c r="T82" i="6"/>
  <c r="S82" i="6"/>
  <c r="R82" i="6"/>
  <c r="Q82" i="6"/>
  <c r="P82" i="6"/>
  <c r="O82" i="6"/>
  <c r="N82" i="6"/>
  <c r="M82" i="6"/>
  <c r="L82" i="6"/>
  <c r="K82" i="6"/>
  <c r="J82" i="6"/>
  <c r="I82" i="6"/>
  <c r="H82" i="6"/>
  <c r="G82" i="6"/>
  <c r="F82" i="6"/>
  <c r="E82" i="6"/>
  <c r="D82" i="6"/>
  <c r="C82" i="6"/>
  <c r="AN81" i="6"/>
  <c r="AN80" i="6"/>
  <c r="AN79" i="6"/>
  <c r="AM76" i="6"/>
  <c r="AL76" i="6"/>
  <c r="AK76" i="6"/>
  <c r="AJ76" i="6"/>
  <c r="AI76" i="6"/>
  <c r="AH76" i="6"/>
  <c r="AG76" i="6"/>
  <c r="AF76" i="6"/>
  <c r="AE76" i="6"/>
  <c r="AD76" i="6"/>
  <c r="AC76" i="6"/>
  <c r="AB76" i="6"/>
  <c r="AA76" i="6"/>
  <c r="Z76" i="6"/>
  <c r="Y76" i="6"/>
  <c r="X76" i="6"/>
  <c r="W76" i="6"/>
  <c r="V76" i="6"/>
  <c r="U76" i="6"/>
  <c r="T76" i="6"/>
  <c r="S76" i="6"/>
  <c r="R76" i="6"/>
  <c r="Q76" i="6"/>
  <c r="P76" i="6"/>
  <c r="O76" i="6"/>
  <c r="N76" i="6"/>
  <c r="M76" i="6"/>
  <c r="L76" i="6"/>
  <c r="K76" i="6"/>
  <c r="J76" i="6"/>
  <c r="I76" i="6"/>
  <c r="H76" i="6"/>
  <c r="G76" i="6"/>
  <c r="F76" i="6"/>
  <c r="E76" i="6"/>
  <c r="D76" i="6"/>
  <c r="C76" i="6"/>
  <c r="AN75" i="6"/>
  <c r="AN74" i="6"/>
  <c r="AN73" i="6"/>
  <c r="AN72" i="6"/>
  <c r="AN71" i="6"/>
  <c r="AM68" i="6"/>
  <c r="AL68" i="6"/>
  <c r="AK68" i="6"/>
  <c r="AJ68" i="6"/>
  <c r="AI68" i="6"/>
  <c r="AH68" i="6"/>
  <c r="AG68" i="6"/>
  <c r="AF68" i="6"/>
  <c r="AE68" i="6"/>
  <c r="AD68" i="6"/>
  <c r="AC68" i="6"/>
  <c r="AB68" i="6"/>
  <c r="AA68" i="6"/>
  <c r="Z68" i="6"/>
  <c r="Y68" i="6"/>
  <c r="X68" i="6"/>
  <c r="W68" i="6"/>
  <c r="V68" i="6"/>
  <c r="U68" i="6"/>
  <c r="T68" i="6"/>
  <c r="S68" i="6"/>
  <c r="R68" i="6"/>
  <c r="Q68" i="6"/>
  <c r="P68" i="6"/>
  <c r="O68" i="6"/>
  <c r="N68" i="6"/>
  <c r="M68" i="6"/>
  <c r="L68" i="6"/>
  <c r="K68" i="6"/>
  <c r="J68" i="6"/>
  <c r="I68" i="6"/>
  <c r="H68" i="6"/>
  <c r="G68" i="6"/>
  <c r="F68" i="6"/>
  <c r="E68" i="6"/>
  <c r="D68" i="6"/>
  <c r="C68" i="6"/>
  <c r="AN67" i="6"/>
  <c r="AN66" i="6"/>
  <c r="AN65" i="6"/>
  <c r="AN64" i="6"/>
  <c r="AN63" i="6"/>
  <c r="AN62" i="6"/>
  <c r="AN61" i="6"/>
  <c r="AN60" i="6"/>
  <c r="AN59" i="6"/>
  <c r="AN58" i="6"/>
  <c r="AM55" i="6"/>
  <c r="AL55" i="6"/>
  <c r="AK55" i="6"/>
  <c r="AJ55" i="6"/>
  <c r="AI55" i="6"/>
  <c r="AH55" i="6"/>
  <c r="AG55" i="6"/>
  <c r="AF55" i="6"/>
  <c r="AE55" i="6"/>
  <c r="AD55" i="6"/>
  <c r="AC55" i="6"/>
  <c r="AB55" i="6"/>
  <c r="AA55" i="6"/>
  <c r="Z55" i="6"/>
  <c r="Y55" i="6"/>
  <c r="X55" i="6"/>
  <c r="W55" i="6"/>
  <c r="V55" i="6"/>
  <c r="U55" i="6"/>
  <c r="T55" i="6"/>
  <c r="S55" i="6"/>
  <c r="R55" i="6"/>
  <c r="Q55" i="6"/>
  <c r="P55" i="6"/>
  <c r="O55" i="6"/>
  <c r="N55" i="6"/>
  <c r="M55" i="6"/>
  <c r="L55" i="6"/>
  <c r="K55" i="6"/>
  <c r="J55" i="6"/>
  <c r="I55" i="6"/>
  <c r="H55" i="6"/>
  <c r="G55" i="6"/>
  <c r="F55" i="6"/>
  <c r="E55" i="6"/>
  <c r="D55" i="6"/>
  <c r="C55" i="6"/>
  <c r="AN55" i="6" s="1"/>
  <c r="AN54" i="6"/>
  <c r="AN53" i="6"/>
  <c r="AN52" i="6"/>
  <c r="AN51" i="6"/>
  <c r="AN50" i="6"/>
  <c r="AN49" i="6"/>
  <c r="AN48" i="6"/>
  <c r="AM45" i="6"/>
  <c r="AL45" i="6"/>
  <c r="AK45" i="6"/>
  <c r="AJ45" i="6"/>
  <c r="AI45" i="6"/>
  <c r="AH45" i="6"/>
  <c r="AG45" i="6"/>
  <c r="AF45" i="6"/>
  <c r="AE45" i="6"/>
  <c r="AD45" i="6"/>
  <c r="AC45" i="6"/>
  <c r="AB45" i="6"/>
  <c r="AA45" i="6"/>
  <c r="Z45" i="6"/>
  <c r="Y45" i="6"/>
  <c r="X45" i="6"/>
  <c r="W45" i="6"/>
  <c r="V45" i="6"/>
  <c r="U45" i="6"/>
  <c r="T45" i="6"/>
  <c r="S45" i="6"/>
  <c r="R45" i="6"/>
  <c r="Q45" i="6"/>
  <c r="P45" i="6"/>
  <c r="O45" i="6"/>
  <c r="N45" i="6"/>
  <c r="M45" i="6"/>
  <c r="L45" i="6"/>
  <c r="K45" i="6"/>
  <c r="J45" i="6"/>
  <c r="I45" i="6"/>
  <c r="H45" i="6"/>
  <c r="G45" i="6"/>
  <c r="F45" i="6"/>
  <c r="E45" i="6"/>
  <c r="D45" i="6"/>
  <c r="C45" i="6"/>
  <c r="AN44" i="6"/>
  <c r="AN43" i="6"/>
  <c r="AN42" i="6"/>
  <c r="AM39" i="6"/>
  <c r="AL39" i="6"/>
  <c r="AK39" i="6"/>
  <c r="AJ39" i="6"/>
  <c r="AI39" i="6"/>
  <c r="AH39" i="6"/>
  <c r="AG39" i="6"/>
  <c r="AF39" i="6"/>
  <c r="AE39" i="6"/>
  <c r="AD39" i="6"/>
  <c r="AC39" i="6"/>
  <c r="AB39" i="6"/>
  <c r="AA39" i="6"/>
  <c r="Z39" i="6"/>
  <c r="Y39" i="6"/>
  <c r="X39" i="6"/>
  <c r="W39" i="6"/>
  <c r="V39" i="6"/>
  <c r="U39" i="6"/>
  <c r="T39" i="6"/>
  <c r="S39" i="6"/>
  <c r="R39" i="6"/>
  <c r="Q39" i="6"/>
  <c r="P39" i="6"/>
  <c r="O39" i="6"/>
  <c r="N39" i="6"/>
  <c r="M39" i="6"/>
  <c r="L39" i="6"/>
  <c r="K39" i="6"/>
  <c r="J39" i="6"/>
  <c r="I39" i="6"/>
  <c r="H39" i="6"/>
  <c r="G39" i="6"/>
  <c r="F39" i="6"/>
  <c r="E39" i="6"/>
  <c r="D39" i="6"/>
  <c r="C39" i="6"/>
  <c r="AN39" i="6"/>
  <c r="AN38" i="6"/>
  <c r="AN37" i="6"/>
  <c r="AN36" i="6"/>
  <c r="AN35"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N32" i="6" s="1"/>
  <c r="AN31" i="6"/>
  <c r="AN30" i="6"/>
  <c r="AN29" i="6"/>
  <c r="AN28" i="6"/>
  <c r="AN27" i="6"/>
  <c r="AM24" i="6"/>
  <c r="AL24" i="6"/>
  <c r="AK24" i="6"/>
  <c r="AJ24" i="6"/>
  <c r="AI24" i="6"/>
  <c r="AH24" i="6"/>
  <c r="AG24" i="6"/>
  <c r="AF24" i="6"/>
  <c r="AE24" i="6"/>
  <c r="AD24" i="6"/>
  <c r="AC24" i="6"/>
  <c r="AB24" i="6"/>
  <c r="AA24" i="6"/>
  <c r="Z24" i="6"/>
  <c r="Y24" i="6"/>
  <c r="X24" i="6"/>
  <c r="W24" i="6"/>
  <c r="V24" i="6"/>
  <c r="U24" i="6"/>
  <c r="T24" i="6"/>
  <c r="S24" i="6"/>
  <c r="R24" i="6"/>
  <c r="Q24" i="6"/>
  <c r="P24" i="6"/>
  <c r="O24" i="6"/>
  <c r="N24" i="6"/>
  <c r="M24" i="6"/>
  <c r="L24" i="6"/>
  <c r="K24" i="6"/>
  <c r="J24" i="6"/>
  <c r="I24" i="6"/>
  <c r="H24" i="6"/>
  <c r="G24" i="6"/>
  <c r="F24" i="6"/>
  <c r="E24" i="6"/>
  <c r="D24" i="6"/>
  <c r="C24" i="6"/>
  <c r="AN23" i="6"/>
  <c r="AN22" i="6"/>
  <c r="AM19" i="6"/>
  <c r="AL19" i="6"/>
  <c r="AL84" i="6" s="1"/>
  <c r="AL164" i="6" s="1"/>
  <c r="E172" i="9" s="1"/>
  <c r="AK19" i="6"/>
  <c r="AJ19" i="6"/>
  <c r="AI19" i="6"/>
  <c r="AH19" i="6"/>
  <c r="AG19" i="6"/>
  <c r="AG84" i="6" s="1"/>
  <c r="AF19" i="6"/>
  <c r="AE19" i="6"/>
  <c r="AE84" i="6" s="1"/>
  <c r="AE164" i="6" s="1"/>
  <c r="E225" i="9" s="1"/>
  <c r="AD19" i="6"/>
  <c r="AC19" i="6"/>
  <c r="AB19" i="6"/>
  <c r="AA19" i="6"/>
  <c r="Z19" i="6"/>
  <c r="Y19" i="6"/>
  <c r="X19" i="6"/>
  <c r="X84" i="6" s="1"/>
  <c r="X164" i="6" s="1"/>
  <c r="W19" i="6"/>
  <c r="W84" i="6" s="1"/>
  <c r="W164" i="6" s="1"/>
  <c r="V19" i="6"/>
  <c r="U19" i="6"/>
  <c r="T19" i="6"/>
  <c r="S19" i="6"/>
  <c r="R19" i="6"/>
  <c r="R84" i="6" s="1"/>
  <c r="Q19" i="6"/>
  <c r="P19" i="6"/>
  <c r="P84" i="6" s="1"/>
  <c r="O19" i="6"/>
  <c r="O84" i="6" s="1"/>
  <c r="O164" i="6" s="1"/>
  <c r="N19" i="6"/>
  <c r="M19" i="6"/>
  <c r="L19" i="6"/>
  <c r="K19" i="6"/>
  <c r="J19" i="6"/>
  <c r="J84" i="6" s="1"/>
  <c r="I19" i="6"/>
  <c r="H19" i="6"/>
  <c r="H84" i="6" s="1"/>
  <c r="G19" i="6"/>
  <c r="G84" i="6" s="1"/>
  <c r="F19" i="6"/>
  <c r="E19" i="6"/>
  <c r="D19" i="6"/>
  <c r="C19" i="6"/>
  <c r="C84" i="6" s="1"/>
  <c r="C164" i="6" s="1"/>
  <c r="AN18" i="6"/>
  <c r="AN17" i="6"/>
  <c r="AN16" i="6"/>
  <c r="AN15" i="6"/>
  <c r="AN14" i="6"/>
  <c r="AN13" i="6"/>
  <c r="AN12" i="6"/>
  <c r="AN11" i="6"/>
  <c r="AN10" i="6"/>
  <c r="AN9" i="6"/>
  <c r="AN8" i="6"/>
  <c r="AN7" i="6"/>
  <c r="AN6" i="6"/>
  <c r="AN5" i="6"/>
  <c r="AK160" i="5"/>
  <c r="AJ160" i="5"/>
  <c r="AI160" i="5"/>
  <c r="AH160" i="5"/>
  <c r="AG160" i="5"/>
  <c r="AF160" i="5"/>
  <c r="AE160" i="5"/>
  <c r="AD160" i="5"/>
  <c r="AC160" i="5"/>
  <c r="AB160" i="5"/>
  <c r="AA160" i="5"/>
  <c r="Z160" i="5"/>
  <c r="Y160" i="5"/>
  <c r="X160" i="5"/>
  <c r="W160" i="5"/>
  <c r="V160" i="5"/>
  <c r="U160" i="5"/>
  <c r="T160" i="5"/>
  <c r="S160" i="5"/>
  <c r="R160" i="5"/>
  <c r="Q160" i="5"/>
  <c r="P160" i="5"/>
  <c r="O160" i="5"/>
  <c r="N160" i="5"/>
  <c r="M160" i="5"/>
  <c r="L160" i="5"/>
  <c r="K160" i="5"/>
  <c r="J160" i="5"/>
  <c r="I160" i="5"/>
  <c r="H160" i="5"/>
  <c r="G160" i="5"/>
  <c r="F160" i="5"/>
  <c r="E160" i="5"/>
  <c r="D160" i="5"/>
  <c r="AL160" i="5" s="1"/>
  <c r="C160" i="5"/>
  <c r="AL159" i="5"/>
  <c r="AL158" i="5"/>
  <c r="AL157" i="5"/>
  <c r="AL156" i="5"/>
  <c r="AL155" i="5"/>
  <c r="AL154" i="5"/>
  <c r="AL153" i="5"/>
  <c r="AL152" i="5"/>
  <c r="AL147" i="5"/>
  <c r="AL146" i="5"/>
  <c r="AL145" i="5"/>
  <c r="AL144" i="5"/>
  <c r="AL143" i="5"/>
  <c r="AL142" i="5"/>
  <c r="AL141" i="5"/>
  <c r="AL140" i="5"/>
  <c r="AL139" i="5"/>
  <c r="AL138" i="5"/>
  <c r="AL137" i="5"/>
  <c r="AL136" i="5"/>
  <c r="AL135" i="5"/>
  <c r="AL134" i="5"/>
  <c r="AK131" i="5"/>
  <c r="AJ131" i="5"/>
  <c r="AI131" i="5"/>
  <c r="AH131" i="5"/>
  <c r="AG131" i="5"/>
  <c r="AF131" i="5"/>
  <c r="AE131" i="5"/>
  <c r="AD131" i="5"/>
  <c r="AC131" i="5"/>
  <c r="AB131" i="5"/>
  <c r="AA131" i="5"/>
  <c r="Z131" i="5"/>
  <c r="Y131" i="5"/>
  <c r="X131" i="5"/>
  <c r="W131" i="5"/>
  <c r="V131" i="5"/>
  <c r="U131" i="5"/>
  <c r="T131" i="5"/>
  <c r="S131" i="5"/>
  <c r="R131" i="5"/>
  <c r="Q131" i="5"/>
  <c r="P131" i="5"/>
  <c r="O131" i="5"/>
  <c r="N131" i="5"/>
  <c r="M131" i="5"/>
  <c r="L131" i="5"/>
  <c r="K131" i="5"/>
  <c r="J131" i="5"/>
  <c r="I131" i="5"/>
  <c r="H131" i="5"/>
  <c r="G131" i="5"/>
  <c r="F131" i="5"/>
  <c r="E131" i="5"/>
  <c r="D131" i="5"/>
  <c r="C131" i="5"/>
  <c r="AL131" i="5" s="1"/>
  <c r="AL130" i="5"/>
  <c r="AL129" i="5"/>
  <c r="AL128" i="5"/>
  <c r="AL127" i="5"/>
  <c r="AL126" i="5"/>
  <c r="AL125" i="5"/>
  <c r="AL124" i="5"/>
  <c r="AL123" i="5"/>
  <c r="AL122" i="5"/>
  <c r="AL121" i="5"/>
  <c r="AL120" i="5"/>
  <c r="AL119" i="5"/>
  <c r="AL118" i="5"/>
  <c r="AL117" i="5"/>
  <c r="AL116" i="5"/>
  <c r="AL115" i="5"/>
  <c r="AL114" i="5"/>
  <c r="AL113" i="5"/>
  <c r="AK110" i="5"/>
  <c r="AK162" i="5"/>
  <c r="AJ110" i="5"/>
  <c r="AJ162" i="5"/>
  <c r="AI110" i="5"/>
  <c r="AI162" i="5" s="1"/>
  <c r="AH110" i="5"/>
  <c r="AG110" i="5"/>
  <c r="AG162" i="5" s="1"/>
  <c r="AF110" i="5"/>
  <c r="AF162" i="5" s="1"/>
  <c r="AE110" i="5"/>
  <c r="AE162" i="5"/>
  <c r="AD110" i="5"/>
  <c r="AD162" i="5" s="1"/>
  <c r="AC110" i="5"/>
  <c r="AC162" i="5" s="1"/>
  <c r="AB110" i="5"/>
  <c r="AB162" i="5" s="1"/>
  <c r="AA110" i="5"/>
  <c r="AA162" i="5"/>
  <c r="Z110" i="5"/>
  <c r="Z162" i="5" s="1"/>
  <c r="Y110" i="5"/>
  <c r="Y162" i="5" s="1"/>
  <c r="X110" i="5"/>
  <c r="X162" i="5" s="1"/>
  <c r="W110" i="5"/>
  <c r="W162" i="5"/>
  <c r="V110" i="5"/>
  <c r="V162" i="5" s="1"/>
  <c r="U110" i="5"/>
  <c r="U162" i="5" s="1"/>
  <c r="T110" i="5"/>
  <c r="T162" i="5" s="1"/>
  <c r="S110" i="5"/>
  <c r="S162" i="5"/>
  <c r="R110" i="5"/>
  <c r="R162" i="5" s="1"/>
  <c r="Q110" i="5"/>
  <c r="Q162" i="5" s="1"/>
  <c r="P110" i="5"/>
  <c r="P162" i="5" s="1"/>
  <c r="O110" i="5"/>
  <c r="O162" i="5"/>
  <c r="N110" i="5"/>
  <c r="N162" i="5" s="1"/>
  <c r="M110" i="5"/>
  <c r="M162" i="5" s="1"/>
  <c r="L110" i="5"/>
  <c r="L162" i="5" s="1"/>
  <c r="K110" i="5"/>
  <c r="K162" i="5"/>
  <c r="J110" i="5"/>
  <c r="J162" i="5" s="1"/>
  <c r="J164" i="5" s="1"/>
  <c r="I110" i="5"/>
  <c r="I162" i="5" s="1"/>
  <c r="H110" i="5"/>
  <c r="H162" i="5" s="1"/>
  <c r="G110" i="5"/>
  <c r="G162" i="5"/>
  <c r="F110" i="5"/>
  <c r="F162" i="5" s="1"/>
  <c r="E110" i="5"/>
  <c r="D110" i="5"/>
  <c r="D162" i="5"/>
  <c r="C110" i="5"/>
  <c r="C162" i="5"/>
  <c r="AL109" i="5"/>
  <c r="AL108" i="5"/>
  <c r="AL107" i="5"/>
  <c r="AL106" i="5"/>
  <c r="AL105" i="5"/>
  <c r="AL104" i="5"/>
  <c r="AL103" i="5"/>
  <c r="AL102" i="5"/>
  <c r="AL101" i="5"/>
  <c r="AL100" i="5"/>
  <c r="AL99" i="5"/>
  <c r="AL98" i="5"/>
  <c r="AL97" i="5"/>
  <c r="AL96" i="5"/>
  <c r="AL95" i="5"/>
  <c r="AL94" i="5"/>
  <c r="AL93" i="5"/>
  <c r="AL92" i="5"/>
  <c r="AL91" i="5"/>
  <c r="AL90" i="5"/>
  <c r="AL89" i="5"/>
  <c r="AK82" i="5"/>
  <c r="AJ82" i="5"/>
  <c r="AI82" i="5"/>
  <c r="AH82" i="5"/>
  <c r="AG82" i="5"/>
  <c r="AF82" i="5"/>
  <c r="AE82" i="5"/>
  <c r="AD82" i="5"/>
  <c r="AC82" i="5"/>
  <c r="AB82" i="5"/>
  <c r="AA82" i="5"/>
  <c r="Z82" i="5"/>
  <c r="Y82" i="5"/>
  <c r="X82" i="5"/>
  <c r="W82" i="5"/>
  <c r="V82" i="5"/>
  <c r="U82" i="5"/>
  <c r="T82" i="5"/>
  <c r="S82" i="5"/>
  <c r="R82" i="5"/>
  <c r="Q82" i="5"/>
  <c r="P82" i="5"/>
  <c r="O82" i="5"/>
  <c r="N82" i="5"/>
  <c r="M82" i="5"/>
  <c r="L82" i="5"/>
  <c r="K82" i="5"/>
  <c r="J82" i="5"/>
  <c r="I82" i="5"/>
  <c r="H82" i="5"/>
  <c r="G82" i="5"/>
  <c r="F82" i="5"/>
  <c r="E82" i="5"/>
  <c r="D82" i="5"/>
  <c r="C82" i="5"/>
  <c r="AL82" i="5"/>
  <c r="AL81" i="5"/>
  <c r="AL80" i="5"/>
  <c r="AL79" i="5"/>
  <c r="AK76" i="5"/>
  <c r="AJ76" i="5"/>
  <c r="AI76" i="5"/>
  <c r="AH76" i="5"/>
  <c r="AG76" i="5"/>
  <c r="AF76" i="5"/>
  <c r="AE76" i="5"/>
  <c r="AD76" i="5"/>
  <c r="AC76" i="5"/>
  <c r="AB76" i="5"/>
  <c r="AA76" i="5"/>
  <c r="Z76" i="5"/>
  <c r="Y76" i="5"/>
  <c r="X76" i="5"/>
  <c r="W76" i="5"/>
  <c r="V76" i="5"/>
  <c r="U76" i="5"/>
  <c r="T76" i="5"/>
  <c r="S76" i="5"/>
  <c r="R76" i="5"/>
  <c r="Q76" i="5"/>
  <c r="P76" i="5"/>
  <c r="O76" i="5"/>
  <c r="N76" i="5"/>
  <c r="M76" i="5"/>
  <c r="L76" i="5"/>
  <c r="K76" i="5"/>
  <c r="J76" i="5"/>
  <c r="I76" i="5"/>
  <c r="H76" i="5"/>
  <c r="G76" i="5"/>
  <c r="F76" i="5"/>
  <c r="E76" i="5"/>
  <c r="D76" i="5"/>
  <c r="C76" i="5"/>
  <c r="AL75" i="5"/>
  <c r="AL74" i="5"/>
  <c r="AL73" i="5"/>
  <c r="AL72" i="5"/>
  <c r="AL71" i="5"/>
  <c r="AK68" i="5"/>
  <c r="AJ68" i="5"/>
  <c r="AI68" i="5"/>
  <c r="AH68" i="5"/>
  <c r="AG68" i="5"/>
  <c r="AF68" i="5"/>
  <c r="AE68" i="5"/>
  <c r="AD68" i="5"/>
  <c r="AC68" i="5"/>
  <c r="AB68" i="5"/>
  <c r="AA68" i="5"/>
  <c r="Z68" i="5"/>
  <c r="Y68" i="5"/>
  <c r="X68" i="5"/>
  <c r="W68" i="5"/>
  <c r="V68" i="5"/>
  <c r="U68" i="5"/>
  <c r="T68" i="5"/>
  <c r="S68" i="5"/>
  <c r="R68" i="5"/>
  <c r="Q68" i="5"/>
  <c r="P68" i="5"/>
  <c r="O68" i="5"/>
  <c r="N68" i="5"/>
  <c r="M68" i="5"/>
  <c r="L68" i="5"/>
  <c r="K68" i="5"/>
  <c r="J68" i="5"/>
  <c r="I68" i="5"/>
  <c r="H68" i="5"/>
  <c r="G68" i="5"/>
  <c r="F68" i="5"/>
  <c r="E68" i="5"/>
  <c r="D68" i="5"/>
  <c r="C68" i="5"/>
  <c r="AL67" i="5"/>
  <c r="AL66" i="5"/>
  <c r="AL65" i="5"/>
  <c r="AL64" i="5"/>
  <c r="AL63" i="5"/>
  <c r="AL62" i="5"/>
  <c r="AL61" i="5"/>
  <c r="AL60" i="5"/>
  <c r="AL59" i="5"/>
  <c r="AL58" i="5"/>
  <c r="AK55" i="5"/>
  <c r="AJ55" i="5"/>
  <c r="AI55" i="5"/>
  <c r="AH55" i="5"/>
  <c r="AG55" i="5"/>
  <c r="AF55" i="5"/>
  <c r="AE55" i="5"/>
  <c r="AD55" i="5"/>
  <c r="AC55" i="5"/>
  <c r="AB55" i="5"/>
  <c r="AA55" i="5"/>
  <c r="Z55" i="5"/>
  <c r="Y55" i="5"/>
  <c r="X55" i="5"/>
  <c r="W55" i="5"/>
  <c r="V55" i="5"/>
  <c r="U55" i="5"/>
  <c r="T55" i="5"/>
  <c r="S55" i="5"/>
  <c r="R55" i="5"/>
  <c r="Q55" i="5"/>
  <c r="P55" i="5"/>
  <c r="O55" i="5"/>
  <c r="N55" i="5"/>
  <c r="M55" i="5"/>
  <c r="L55" i="5"/>
  <c r="K55" i="5"/>
  <c r="J55" i="5"/>
  <c r="I55" i="5"/>
  <c r="H55" i="5"/>
  <c r="G55" i="5"/>
  <c r="F55" i="5"/>
  <c r="E55" i="5"/>
  <c r="D55" i="5"/>
  <c r="C55" i="5"/>
  <c r="AL55" i="5" s="1"/>
  <c r="AL54" i="5"/>
  <c r="AL53" i="5"/>
  <c r="AL52" i="5"/>
  <c r="AL51" i="5"/>
  <c r="AL50" i="5"/>
  <c r="AL49" i="5"/>
  <c r="AL48" i="5"/>
  <c r="AK45" i="5"/>
  <c r="AJ45" i="5"/>
  <c r="AI45" i="5"/>
  <c r="AH45" i="5"/>
  <c r="AG45" i="5"/>
  <c r="AF45" i="5"/>
  <c r="AE45" i="5"/>
  <c r="AD45" i="5"/>
  <c r="AC45" i="5"/>
  <c r="AB45" i="5"/>
  <c r="AB84" i="5" s="1"/>
  <c r="AB164" i="5" s="1"/>
  <c r="AA45" i="5"/>
  <c r="Z45" i="5"/>
  <c r="Y45" i="5"/>
  <c r="X45" i="5"/>
  <c r="W45" i="5"/>
  <c r="V45" i="5"/>
  <c r="U45" i="5"/>
  <c r="T45" i="5"/>
  <c r="S45" i="5"/>
  <c r="R45" i="5"/>
  <c r="Q45" i="5"/>
  <c r="P45" i="5"/>
  <c r="O45" i="5"/>
  <c r="N45" i="5"/>
  <c r="M45" i="5"/>
  <c r="L45" i="5"/>
  <c r="K45" i="5"/>
  <c r="J45" i="5"/>
  <c r="I45" i="5"/>
  <c r="H45" i="5"/>
  <c r="G45" i="5"/>
  <c r="F45" i="5"/>
  <c r="E45" i="5"/>
  <c r="D45" i="5"/>
  <c r="AL45" i="5" s="1"/>
  <c r="C45" i="5"/>
  <c r="AL44" i="5"/>
  <c r="AL43" i="5"/>
  <c r="AL42" i="5"/>
  <c r="AK39" i="5"/>
  <c r="AJ39" i="5"/>
  <c r="AI39" i="5"/>
  <c r="AH39" i="5"/>
  <c r="AG39" i="5"/>
  <c r="AF39" i="5"/>
  <c r="AE39" i="5"/>
  <c r="AD39" i="5"/>
  <c r="AC39" i="5"/>
  <c r="AB39" i="5"/>
  <c r="AA39" i="5"/>
  <c r="Z39" i="5"/>
  <c r="Y39" i="5"/>
  <c r="X39" i="5"/>
  <c r="W39" i="5"/>
  <c r="V39" i="5"/>
  <c r="U39" i="5"/>
  <c r="T39" i="5"/>
  <c r="S39" i="5"/>
  <c r="R39" i="5"/>
  <c r="Q39" i="5"/>
  <c r="P39" i="5"/>
  <c r="O39" i="5"/>
  <c r="N39" i="5"/>
  <c r="M39" i="5"/>
  <c r="L39" i="5"/>
  <c r="K39" i="5"/>
  <c r="J39" i="5"/>
  <c r="I39" i="5"/>
  <c r="H39" i="5"/>
  <c r="G39" i="5"/>
  <c r="F39" i="5"/>
  <c r="E39" i="5"/>
  <c r="D39" i="5"/>
  <c r="C39" i="5"/>
  <c r="AL38" i="5"/>
  <c r="AL37" i="5"/>
  <c r="AL36" i="5"/>
  <c r="AL35" i="5"/>
  <c r="AK32" i="5"/>
  <c r="AJ32" i="5"/>
  <c r="AI32" i="5"/>
  <c r="AH32"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C32" i="5"/>
  <c r="AL31" i="5"/>
  <c r="AL30" i="5"/>
  <c r="AL29" i="5"/>
  <c r="AL28" i="5"/>
  <c r="AL27" i="5"/>
  <c r="AK24" i="5"/>
  <c r="AJ24" i="5"/>
  <c r="AI24" i="5"/>
  <c r="AH24" i="5"/>
  <c r="AG24" i="5"/>
  <c r="AF24" i="5"/>
  <c r="AE24" i="5"/>
  <c r="AE84" i="5" s="1"/>
  <c r="AE164" i="5" s="1"/>
  <c r="AD24" i="5"/>
  <c r="AC24" i="5"/>
  <c r="AB24" i="5"/>
  <c r="AA24" i="5"/>
  <c r="Z24" i="5"/>
  <c r="Y24" i="5"/>
  <c r="X24" i="5"/>
  <c r="W24" i="5"/>
  <c r="W84" i="5" s="1"/>
  <c r="W164" i="5" s="1"/>
  <c r="V24" i="5"/>
  <c r="V84" i="5" s="1"/>
  <c r="U24" i="5"/>
  <c r="T24" i="5"/>
  <c r="S24" i="5"/>
  <c r="R24" i="5"/>
  <c r="Q24" i="5"/>
  <c r="P24" i="5"/>
  <c r="O24" i="5"/>
  <c r="N24" i="5"/>
  <c r="M24" i="5"/>
  <c r="L24" i="5"/>
  <c r="K24" i="5"/>
  <c r="J24" i="5"/>
  <c r="I24" i="5"/>
  <c r="H24" i="5"/>
  <c r="G24" i="5"/>
  <c r="F24" i="5"/>
  <c r="E24" i="5"/>
  <c r="E84" i="5" s="1"/>
  <c r="D24" i="5"/>
  <c r="C24" i="5"/>
  <c r="AL23" i="5"/>
  <c r="AL22" i="5"/>
  <c r="AK19" i="5"/>
  <c r="AJ19" i="5"/>
  <c r="AJ84" i="5" s="1"/>
  <c r="AJ164" i="5" s="1"/>
  <c r="D172" i="9" s="1"/>
  <c r="AI19" i="5"/>
  <c r="AH19" i="5"/>
  <c r="AH84" i="5" s="1"/>
  <c r="AG19" i="5"/>
  <c r="AF19" i="5"/>
  <c r="AE19" i="5"/>
  <c r="AD19" i="5"/>
  <c r="AD84" i="5"/>
  <c r="AC19" i="5"/>
  <c r="AC84" i="5" s="1"/>
  <c r="AB19" i="5"/>
  <c r="AA19" i="5"/>
  <c r="AA84" i="5" s="1"/>
  <c r="AA164" i="5" s="1"/>
  <c r="Z19" i="5"/>
  <c r="Y19" i="5"/>
  <c r="X19" i="5"/>
  <c r="X84" i="5" s="1"/>
  <c r="X164" i="5" s="1"/>
  <c r="W19" i="5"/>
  <c r="V19" i="5"/>
  <c r="U19" i="5"/>
  <c r="U84" i="5" s="1"/>
  <c r="T19" i="5"/>
  <c r="S19" i="5"/>
  <c r="S84" i="5" s="1"/>
  <c r="S164" i="5" s="1"/>
  <c r="R19" i="5"/>
  <c r="R84" i="5" s="1"/>
  <c r="R164" i="5" s="1"/>
  <c r="Q19" i="5"/>
  <c r="Q84" i="5" s="1"/>
  <c r="P19" i="5"/>
  <c r="P84" i="5"/>
  <c r="O19" i="5"/>
  <c r="N19" i="5"/>
  <c r="N84" i="5"/>
  <c r="M19" i="5"/>
  <c r="L19" i="5"/>
  <c r="K19" i="5"/>
  <c r="J19" i="5"/>
  <c r="J84" i="5"/>
  <c r="I19" i="5"/>
  <c r="I84" i="5"/>
  <c r="H19" i="5"/>
  <c r="H84" i="5" s="1"/>
  <c r="G19" i="5"/>
  <c r="G84" i="5" s="1"/>
  <c r="G164" i="5" s="1"/>
  <c r="F19" i="5"/>
  <c r="E19" i="5"/>
  <c r="D84" i="5"/>
  <c r="D164" i="5" s="1"/>
  <c r="C19" i="5"/>
  <c r="AL18" i="5"/>
  <c r="AL17" i="5"/>
  <c r="AL16" i="5"/>
  <c r="AL15" i="5"/>
  <c r="AL14" i="5"/>
  <c r="AL13" i="5"/>
  <c r="AL12" i="5"/>
  <c r="AL11" i="5"/>
  <c r="AL10" i="5"/>
  <c r="AL9" i="5"/>
  <c r="AL8" i="5"/>
  <c r="AL7" i="5"/>
  <c r="AL6" i="5"/>
  <c r="AL5" i="5"/>
  <c r="I1" i="7"/>
  <c r="G1" i="7"/>
  <c r="F1" i="7"/>
  <c r="E1" i="7"/>
  <c r="D1" i="7"/>
  <c r="C1" i="7"/>
  <c r="D215" i="9"/>
  <c r="D206" i="9"/>
  <c r="H1" i="7"/>
  <c r="K99" i="9"/>
  <c r="AL110" i="5"/>
  <c r="F162" i="6"/>
  <c r="H162" i="6"/>
  <c r="H164" i="6" s="1"/>
  <c r="L162" i="6"/>
  <c r="N162" i="6"/>
  <c r="X162" i="6"/>
  <c r="Z162" i="6"/>
  <c r="AB162" i="6"/>
  <c r="AD162" i="6"/>
  <c r="F184" i="9"/>
  <c r="C84" i="5"/>
  <c r="C164" i="5" s="1"/>
  <c r="K84" i="5"/>
  <c r="K164" i="5" s="1"/>
  <c r="O84" i="5"/>
  <c r="O164" i="5" s="1"/>
  <c r="AI84" i="5"/>
  <c r="AL76" i="5"/>
  <c r="F185" i="9"/>
  <c r="E158" i="9"/>
  <c r="E154" i="9"/>
  <c r="E149" i="9"/>
  <c r="E145" i="9"/>
  <c r="E141" i="9"/>
  <c r="E137" i="9"/>
  <c r="E133" i="9"/>
  <c r="E129" i="9"/>
  <c r="E125" i="9"/>
  <c r="E121" i="9"/>
  <c r="E117" i="9"/>
  <c r="E113" i="9"/>
  <c r="E109" i="9"/>
  <c r="E105" i="9"/>
  <c r="E101" i="9"/>
  <c r="D158" i="9"/>
  <c r="K158" i="9" s="1"/>
  <c r="D149" i="9"/>
  <c r="K149" i="9" s="1"/>
  <c r="D143" i="9"/>
  <c r="D139" i="9"/>
  <c r="K139" i="9" s="1"/>
  <c r="D135" i="9"/>
  <c r="D131" i="9"/>
  <c r="D127" i="9"/>
  <c r="D123" i="9"/>
  <c r="D119" i="9"/>
  <c r="K119" i="9" s="1"/>
  <c r="D115" i="9"/>
  <c r="D111" i="9"/>
  <c r="D107" i="9"/>
  <c r="D103" i="9"/>
  <c r="D99" i="9"/>
  <c r="D157" i="9"/>
  <c r="D153" i="9"/>
  <c r="D148" i="9"/>
  <c r="D144" i="9"/>
  <c r="D140" i="9"/>
  <c r="D136" i="9"/>
  <c r="D132" i="9"/>
  <c r="D128" i="9"/>
  <c r="D124" i="9"/>
  <c r="D120" i="9"/>
  <c r="D116" i="9"/>
  <c r="D112" i="9"/>
  <c r="D108" i="9"/>
  <c r="D104" i="9"/>
  <c r="D100" i="9"/>
  <c r="K107" i="9"/>
  <c r="K137" i="9"/>
  <c r="K103" i="9"/>
  <c r="Q164" i="5" l="1"/>
  <c r="V164" i="6"/>
  <c r="E224" i="9" s="1"/>
  <c r="AC164" i="5"/>
  <c r="AI164" i="5"/>
  <c r="D171" i="9" s="1"/>
  <c r="M84" i="5"/>
  <c r="M164" i="5" s="1"/>
  <c r="F84" i="6"/>
  <c r="F164" i="6" s="1"/>
  <c r="N84" i="6"/>
  <c r="V84" i="6"/>
  <c r="AK84" i="6"/>
  <c r="AK164" i="6" s="1"/>
  <c r="E171" i="9" s="1"/>
  <c r="AN76" i="6"/>
  <c r="AN82" i="6"/>
  <c r="U162" i="6"/>
  <c r="AN131" i="6"/>
  <c r="F187" i="9"/>
  <c r="H164" i="5"/>
  <c r="N164" i="5"/>
  <c r="AN45" i="6"/>
  <c r="AJ162" i="6"/>
  <c r="I164" i="5"/>
  <c r="AL24" i="5"/>
  <c r="T84" i="5"/>
  <c r="T164" i="5" s="1"/>
  <c r="Z84" i="5"/>
  <c r="Z164" i="5" s="1"/>
  <c r="I84" i="6"/>
  <c r="Q84" i="6"/>
  <c r="Q164" i="6" s="1"/>
  <c r="Y84" i="6"/>
  <c r="Y164" i="6" s="1"/>
  <c r="D162" i="6"/>
  <c r="Q162" i="6"/>
  <c r="AK162" i="6"/>
  <c r="AL149" i="5"/>
  <c r="P164" i="5"/>
  <c r="U164" i="5"/>
  <c r="D224" i="9" s="1"/>
  <c r="AG84" i="5"/>
  <c r="AG164" i="5" s="1"/>
  <c r="D169" i="9" s="1"/>
  <c r="AF84" i="5"/>
  <c r="AL39" i="5"/>
  <c r="K84" i="6"/>
  <c r="K164" i="6" s="1"/>
  <c r="S84" i="6"/>
  <c r="S164" i="6" s="1"/>
  <c r="AA84" i="6"/>
  <c r="AA164" i="6" s="1"/>
  <c r="Y162" i="6"/>
  <c r="E162" i="5"/>
  <c r="AL162" i="5" s="1"/>
  <c r="AL32" i="5"/>
  <c r="D84" i="6"/>
  <c r="D164" i="6" s="1"/>
  <c r="L84" i="6"/>
  <c r="L164" i="6" s="1"/>
  <c r="T84" i="6"/>
  <c r="T164" i="6" s="1"/>
  <c r="AN68" i="6"/>
  <c r="M162" i="6"/>
  <c r="F84" i="5"/>
  <c r="F164" i="5" s="1"/>
  <c r="E84" i="6"/>
  <c r="E164" i="6" s="1"/>
  <c r="M84" i="6"/>
  <c r="U84" i="6"/>
  <c r="U164" i="6" s="1"/>
  <c r="AC84" i="6"/>
  <c r="AC164" i="6" s="1"/>
  <c r="AG162" i="6"/>
  <c r="AG164" i="6" s="1"/>
  <c r="F186" i="9"/>
  <c r="AN110" i="6"/>
  <c r="AH162" i="5"/>
  <c r="AH164" i="5" s="1"/>
  <c r="D170" i="9" s="1"/>
  <c r="AN24" i="6"/>
  <c r="F207" i="9"/>
  <c r="E20" i="9" s="1"/>
  <c r="E159" i="9"/>
  <c r="D151" i="9"/>
  <c r="K151" i="9" s="1"/>
  <c r="E151" i="9"/>
  <c r="K105" i="9"/>
  <c r="D98" i="9"/>
  <c r="D102" i="9"/>
  <c r="D106" i="9"/>
  <c r="D110" i="9"/>
  <c r="D114" i="9"/>
  <c r="D118" i="9"/>
  <c r="D122" i="9"/>
  <c r="D126" i="9"/>
  <c r="D130" i="9"/>
  <c r="D134" i="9"/>
  <c r="D138" i="9"/>
  <c r="D142" i="9"/>
  <c r="D146" i="9"/>
  <c r="D150" i="9"/>
  <c r="D155" i="9"/>
  <c r="D159" i="9"/>
  <c r="D101" i="9"/>
  <c r="K101" i="9" s="1"/>
  <c r="D105" i="9"/>
  <c r="D109" i="9"/>
  <c r="D113" i="9"/>
  <c r="D117" i="9"/>
  <c r="D121" i="9"/>
  <c r="F121" i="9" s="1"/>
  <c r="D125" i="9"/>
  <c r="F125" i="9" s="1"/>
  <c r="D129" i="9"/>
  <c r="F129" i="9" s="1"/>
  <c r="D133" i="9"/>
  <c r="F133" i="9" s="1"/>
  <c r="D137" i="9"/>
  <c r="F137" i="9" s="1"/>
  <c r="D141" i="9"/>
  <c r="D147" i="9"/>
  <c r="D156" i="9"/>
  <c r="E99" i="9"/>
  <c r="F99" i="9" s="1"/>
  <c r="E103" i="9"/>
  <c r="F103" i="9" s="1"/>
  <c r="E107" i="9"/>
  <c r="E111" i="9"/>
  <c r="E115" i="9"/>
  <c r="F115" i="9" s="1"/>
  <c r="E119" i="9"/>
  <c r="E123" i="9"/>
  <c r="E127" i="9"/>
  <c r="E131" i="9"/>
  <c r="F131" i="9" s="1"/>
  <c r="E135" i="9"/>
  <c r="F135" i="9" s="1"/>
  <c r="E139" i="9"/>
  <c r="F139" i="9" s="1"/>
  <c r="E143" i="9"/>
  <c r="F143" i="9" s="1"/>
  <c r="E147" i="9"/>
  <c r="E152" i="9"/>
  <c r="E156" i="9"/>
  <c r="K156" i="9" s="1"/>
  <c r="AN19" i="6"/>
  <c r="F147" i="9"/>
  <c r="E215" i="9"/>
  <c r="F216" i="9" s="1"/>
  <c r="E21" i="9" s="1"/>
  <c r="K109" i="9"/>
  <c r="K113" i="9"/>
  <c r="F107" i="9"/>
  <c r="F123" i="9"/>
  <c r="F127" i="9"/>
  <c r="F113" i="9"/>
  <c r="F105" i="9"/>
  <c r="K127" i="9"/>
  <c r="K121" i="9"/>
  <c r="K117" i="9"/>
  <c r="K129" i="9"/>
  <c r="K133" i="9"/>
  <c r="K141" i="9"/>
  <c r="AM162" i="6"/>
  <c r="AH162" i="6"/>
  <c r="H151" i="9"/>
  <c r="I162" i="6"/>
  <c r="G151" i="9"/>
  <c r="F171" i="9"/>
  <c r="F172" i="9"/>
  <c r="F101" i="9"/>
  <c r="F109" i="9"/>
  <c r="F117" i="9"/>
  <c r="F111" i="9"/>
  <c r="F119" i="9"/>
  <c r="K123" i="9"/>
  <c r="G123" i="9"/>
  <c r="H100" i="9"/>
  <c r="H110" i="9"/>
  <c r="D209" i="9"/>
  <c r="D20" i="9" s="1"/>
  <c r="H126" i="9"/>
  <c r="H113" i="9"/>
  <c r="H138" i="9"/>
  <c r="H99" i="9"/>
  <c r="H157" i="9"/>
  <c r="H127" i="9"/>
  <c r="H120" i="9"/>
  <c r="H137" i="9"/>
  <c r="H148" i="9"/>
  <c r="F58" i="9"/>
  <c r="G150" i="9"/>
  <c r="G104" i="9"/>
  <c r="G114" i="9"/>
  <c r="H133" i="9"/>
  <c r="H98" i="9"/>
  <c r="H149" i="9"/>
  <c r="H132" i="9"/>
  <c r="H130" i="9"/>
  <c r="H103" i="9"/>
  <c r="H152" i="9"/>
  <c r="H125" i="9"/>
  <c r="H150" i="9"/>
  <c r="H141" i="9"/>
  <c r="H116" i="9"/>
  <c r="H108" i="9"/>
  <c r="H109" i="9"/>
  <c r="G113" i="9"/>
  <c r="G119" i="9"/>
  <c r="G105" i="9"/>
  <c r="G136" i="9"/>
  <c r="G158" i="9"/>
  <c r="I158" i="9" s="1"/>
  <c r="H111" i="9"/>
  <c r="H128" i="9"/>
  <c r="H102" i="9"/>
  <c r="G157" i="9"/>
  <c r="F53" i="9"/>
  <c r="G159" i="9"/>
  <c r="G98" i="9"/>
  <c r="G134" i="9"/>
  <c r="G133" i="9"/>
  <c r="G117" i="9"/>
  <c r="G128" i="9"/>
  <c r="G131" i="9"/>
  <c r="G132" i="9"/>
  <c r="G109" i="9"/>
  <c r="G148" i="9"/>
  <c r="G139" i="9"/>
  <c r="G142" i="9"/>
  <c r="G118" i="9"/>
  <c r="G125" i="9"/>
  <c r="G149" i="9"/>
  <c r="G135" i="9"/>
  <c r="G143" i="9"/>
  <c r="G103" i="9"/>
  <c r="G124" i="9"/>
  <c r="G112" i="9"/>
  <c r="G110" i="9"/>
  <c r="I110" i="9" s="1"/>
  <c r="G144" i="9"/>
  <c r="I144" i="9" s="1"/>
  <c r="G156" i="9"/>
  <c r="G99" i="9"/>
  <c r="G147" i="9"/>
  <c r="G141" i="9"/>
  <c r="G152" i="9"/>
  <c r="G129" i="9"/>
  <c r="G146" i="9"/>
  <c r="G122" i="9"/>
  <c r="G138" i="9"/>
  <c r="G101" i="9"/>
  <c r="G102" i="9"/>
  <c r="G127" i="9"/>
  <c r="G130" i="9"/>
  <c r="G140" i="9"/>
  <c r="G121" i="9"/>
  <c r="G106" i="9"/>
  <c r="G145" i="9"/>
  <c r="G153" i="9"/>
  <c r="G108" i="9"/>
  <c r="G115" i="9"/>
  <c r="G155" i="9"/>
  <c r="G100" i="9"/>
  <c r="I100" i="9" s="1"/>
  <c r="G116" i="9"/>
  <c r="G126" i="9"/>
  <c r="G137" i="9"/>
  <c r="G154" i="9"/>
  <c r="H155" i="9"/>
  <c r="H159" i="9"/>
  <c r="H122" i="9"/>
  <c r="H142" i="9"/>
  <c r="H105" i="9"/>
  <c r="H104" i="9"/>
  <c r="H124" i="9"/>
  <c r="H118" i="9"/>
  <c r="H143" i="9"/>
  <c r="H112" i="9"/>
  <c r="H131" i="9"/>
  <c r="H145" i="9"/>
  <c r="H135" i="9"/>
  <c r="H139" i="9"/>
  <c r="H146" i="9"/>
  <c r="H140" i="9"/>
  <c r="H154" i="9"/>
  <c r="H101" i="9"/>
  <c r="H107" i="9"/>
  <c r="I107" i="9" s="1"/>
  <c r="J107" i="9" s="1"/>
  <c r="H117" i="9"/>
  <c r="H129" i="9"/>
  <c r="H134" i="9"/>
  <c r="H106" i="9"/>
  <c r="H115" i="9"/>
  <c r="H156" i="9"/>
  <c r="H119" i="9"/>
  <c r="H147" i="9"/>
  <c r="G111" i="9"/>
  <c r="G120" i="9"/>
  <c r="H123" i="9"/>
  <c r="H153" i="9"/>
  <c r="H121" i="9"/>
  <c r="H136" i="9"/>
  <c r="H114" i="9"/>
  <c r="N164" i="6"/>
  <c r="L84" i="5"/>
  <c r="L164" i="5" s="1"/>
  <c r="AL68" i="5"/>
  <c r="F224" i="9"/>
  <c r="F159" i="9"/>
  <c r="K159" i="9"/>
  <c r="AN149" i="6"/>
  <c r="K111" i="9"/>
  <c r="F158" i="9"/>
  <c r="F149" i="9"/>
  <c r="F141" i="9"/>
  <c r="D145" i="9"/>
  <c r="D152" i="9"/>
  <c r="D154" i="9"/>
  <c r="E98" i="9"/>
  <c r="E100" i="9"/>
  <c r="E102" i="9"/>
  <c r="E104" i="9"/>
  <c r="E106" i="9"/>
  <c r="F106" i="9" s="1"/>
  <c r="E108" i="9"/>
  <c r="E110" i="9"/>
  <c r="E112" i="9"/>
  <c r="F112" i="9" s="1"/>
  <c r="E114" i="9"/>
  <c r="E116" i="9"/>
  <c r="E118" i="9"/>
  <c r="E120" i="9"/>
  <c r="E122" i="9"/>
  <c r="F122" i="9" s="1"/>
  <c r="E124" i="9"/>
  <c r="F124" i="9" s="1"/>
  <c r="E126" i="9"/>
  <c r="E128" i="9"/>
  <c r="E130" i="9"/>
  <c r="E132" i="9"/>
  <c r="F132" i="9" s="1"/>
  <c r="E134" i="9"/>
  <c r="E136" i="9"/>
  <c r="E138" i="9"/>
  <c r="E140" i="9"/>
  <c r="E142" i="9"/>
  <c r="E144" i="9"/>
  <c r="E146" i="9"/>
  <c r="E148" i="9"/>
  <c r="E150" i="9"/>
  <c r="E153" i="9"/>
  <c r="E155" i="9"/>
  <c r="E157" i="9"/>
  <c r="AL19" i="5"/>
  <c r="V164" i="5"/>
  <c r="Y84" i="5"/>
  <c r="Y164" i="5" s="1"/>
  <c r="AD164" i="5"/>
  <c r="D225" i="9" s="1"/>
  <c r="F225" i="9" s="1"/>
  <c r="AK84" i="5"/>
  <c r="AK164" i="5" s="1"/>
  <c r="D173" i="9" s="1"/>
  <c r="Z84" i="6"/>
  <c r="AB84" i="6"/>
  <c r="AB164" i="6" s="1"/>
  <c r="AD84" i="6"/>
  <c r="AD164" i="6" s="1"/>
  <c r="AF84" i="6"/>
  <c r="AF164" i="6" s="1"/>
  <c r="AH84" i="6"/>
  <c r="AI84" i="6"/>
  <c r="AI164" i="6" s="1"/>
  <c r="E169" i="9" s="1"/>
  <c r="F169" i="9" s="1"/>
  <c r="AJ84" i="6"/>
  <c r="AJ164" i="6" s="1"/>
  <c r="E170" i="9" s="1"/>
  <c r="F170" i="9" s="1"/>
  <c r="AM84" i="6"/>
  <c r="AM164" i="6" s="1"/>
  <c r="E173" i="9" s="1"/>
  <c r="D218" i="9" l="1"/>
  <c r="D21" i="9" s="1"/>
  <c r="K125" i="9"/>
  <c r="K135" i="9"/>
  <c r="K131" i="9"/>
  <c r="E164" i="5"/>
  <c r="D34" i="9" s="1"/>
  <c r="F175" i="9" s="1"/>
  <c r="D183" i="9"/>
  <c r="AF164" i="5"/>
  <c r="I133" i="9"/>
  <c r="J133" i="9" s="1"/>
  <c r="K143" i="9"/>
  <c r="M164" i="6"/>
  <c r="K115" i="9"/>
  <c r="F156" i="9"/>
  <c r="F151" i="9"/>
  <c r="K147" i="9"/>
  <c r="I123" i="9"/>
  <c r="J123" i="9" s="1"/>
  <c r="F140" i="9"/>
  <c r="K140" i="9"/>
  <c r="F120" i="9"/>
  <c r="K120" i="9"/>
  <c r="F104" i="9"/>
  <c r="K104" i="9"/>
  <c r="F100" i="9"/>
  <c r="J100" i="9" s="1"/>
  <c r="K100" i="9"/>
  <c r="K122" i="9"/>
  <c r="F138" i="9"/>
  <c r="K138" i="9"/>
  <c r="F102" i="9"/>
  <c r="K102" i="9"/>
  <c r="F98" i="9"/>
  <c r="K98" i="9"/>
  <c r="K106" i="9"/>
  <c r="I151" i="9"/>
  <c r="F80" i="9"/>
  <c r="I164" i="6"/>
  <c r="AN162" i="6"/>
  <c r="I149" i="9"/>
  <c r="J149" i="9" s="1"/>
  <c r="I109" i="9"/>
  <c r="J109" i="9" s="1"/>
  <c r="F68" i="9"/>
  <c r="I125" i="9"/>
  <c r="J125" i="9" s="1"/>
  <c r="F70" i="9"/>
  <c r="F48" i="9"/>
  <c r="I129" i="9"/>
  <c r="J129" i="9" s="1"/>
  <c r="I112" i="9"/>
  <c r="J112" i="9" s="1"/>
  <c r="F60" i="9"/>
  <c r="I132" i="9"/>
  <c r="J132" i="9" s="1"/>
  <c r="I130" i="9"/>
  <c r="F62" i="9"/>
  <c r="I134" i="9"/>
  <c r="F49" i="9"/>
  <c r="I135" i="9"/>
  <c r="J135" i="9" s="1"/>
  <c r="I126" i="9"/>
  <c r="F86" i="9"/>
  <c r="I102" i="9"/>
  <c r="J102" i="9" s="1"/>
  <c r="F57" i="9"/>
  <c r="I157" i="9"/>
  <c r="I136" i="9"/>
  <c r="F52" i="9"/>
  <c r="I111" i="9"/>
  <c r="J111" i="9" s="1"/>
  <c r="I119" i="9"/>
  <c r="J119" i="9" s="1"/>
  <c r="I139" i="9"/>
  <c r="J139" i="9" s="1"/>
  <c r="I143" i="9"/>
  <c r="J143" i="9" s="1"/>
  <c r="I108" i="9"/>
  <c r="F69" i="9"/>
  <c r="F46" i="9"/>
  <c r="F59" i="9"/>
  <c r="I127" i="9"/>
  <c r="J127" i="9" s="1"/>
  <c r="I152" i="9"/>
  <c r="I103" i="9"/>
  <c r="J103" i="9" s="1"/>
  <c r="I138" i="9"/>
  <c r="J138" i="9" s="1"/>
  <c r="I141" i="9"/>
  <c r="J141" i="9" s="1"/>
  <c r="I99" i="9"/>
  <c r="J99" i="9" s="1"/>
  <c r="I148" i="9"/>
  <c r="I113" i="9"/>
  <c r="J113" i="9" s="1"/>
  <c r="F83" i="9"/>
  <c r="F47" i="9"/>
  <c r="F88" i="9"/>
  <c r="F63" i="9"/>
  <c r="F85" i="9"/>
  <c r="F51" i="9"/>
  <c r="F54" i="9"/>
  <c r="F55" i="9"/>
  <c r="I120" i="9"/>
  <c r="J120" i="9" s="1"/>
  <c r="I137" i="9"/>
  <c r="J137" i="9" s="1"/>
  <c r="F73" i="9"/>
  <c r="I128" i="9"/>
  <c r="I122" i="9"/>
  <c r="J122" i="9" s="1"/>
  <c r="F64" i="9"/>
  <c r="F82" i="9"/>
  <c r="I98" i="9"/>
  <c r="J98" i="9" s="1"/>
  <c r="F75" i="9"/>
  <c r="I114" i="9"/>
  <c r="I156" i="9"/>
  <c r="J156" i="9" s="1"/>
  <c r="I106" i="9"/>
  <c r="J106" i="9" s="1"/>
  <c r="F71" i="9"/>
  <c r="I117" i="9"/>
  <c r="J117" i="9" s="1"/>
  <c r="F72" i="9"/>
  <c r="F66" i="9"/>
  <c r="F61" i="9"/>
  <c r="F50" i="9"/>
  <c r="I124" i="9"/>
  <c r="J124" i="9" s="1"/>
  <c r="I105" i="9"/>
  <c r="J105" i="9" s="1"/>
  <c r="I116" i="9"/>
  <c r="F81" i="9"/>
  <c r="I101" i="9"/>
  <c r="J101" i="9" s="1"/>
  <c r="I150" i="9"/>
  <c r="F65" i="9"/>
  <c r="I140" i="9"/>
  <c r="J140" i="9" s="1"/>
  <c r="F87" i="9"/>
  <c r="I131" i="9"/>
  <c r="J131" i="9" s="1"/>
  <c r="I104" i="9"/>
  <c r="J104" i="9" s="1"/>
  <c r="I159" i="9"/>
  <c r="J159" i="9" s="1"/>
  <c r="F77" i="9"/>
  <c r="I121" i="9"/>
  <c r="J121" i="9" s="1"/>
  <c r="I153" i="9"/>
  <c r="F45" i="9"/>
  <c r="F76" i="9"/>
  <c r="I115" i="9"/>
  <c r="J115" i="9" s="1"/>
  <c r="F84" i="9"/>
  <c r="F56" i="9"/>
  <c r="F67" i="9"/>
  <c r="I145" i="9"/>
  <c r="F78" i="9"/>
  <c r="I147" i="9"/>
  <c r="J147" i="9" s="1"/>
  <c r="I154" i="9"/>
  <c r="I146" i="9"/>
  <c r="I118" i="9"/>
  <c r="I142" i="9"/>
  <c r="F74" i="9"/>
  <c r="I155" i="9"/>
  <c r="J158" i="9"/>
  <c r="F79" i="9"/>
  <c r="F173" i="9"/>
  <c r="F174" i="9" s="1"/>
  <c r="K153" i="9"/>
  <c r="F153" i="9"/>
  <c r="K148" i="9"/>
  <c r="F148" i="9"/>
  <c r="K144" i="9"/>
  <c r="F144" i="9"/>
  <c r="J144" i="9" s="1"/>
  <c r="K136" i="9"/>
  <c r="F136" i="9"/>
  <c r="K128" i="9"/>
  <c r="F128" i="9"/>
  <c r="K116" i="9"/>
  <c r="F116" i="9"/>
  <c r="K108" i="9"/>
  <c r="F108" i="9"/>
  <c r="K154" i="9"/>
  <c r="F154" i="9"/>
  <c r="K145" i="9"/>
  <c r="F145" i="9"/>
  <c r="K132" i="9"/>
  <c r="K112" i="9"/>
  <c r="K157" i="9"/>
  <c r="F157" i="9"/>
  <c r="E183" i="9"/>
  <c r="F183" i="9" s="1"/>
  <c r="F188" i="9" s="1"/>
  <c r="AH164" i="6"/>
  <c r="D36" i="9" s="1"/>
  <c r="AN84" i="6"/>
  <c r="Z164" i="6"/>
  <c r="AL84" i="5"/>
  <c r="D197" i="9" s="1"/>
  <c r="F155" i="9"/>
  <c r="K155" i="9"/>
  <c r="F150" i="9"/>
  <c r="K150" i="9"/>
  <c r="F146" i="9"/>
  <c r="K146" i="9"/>
  <c r="F142" i="9"/>
  <c r="K142" i="9"/>
  <c r="K134" i="9"/>
  <c r="F134" i="9"/>
  <c r="F130" i="9"/>
  <c r="K130" i="9"/>
  <c r="K126" i="9"/>
  <c r="F126" i="9"/>
  <c r="F118" i="9"/>
  <c r="K118" i="9"/>
  <c r="K114" i="9"/>
  <c r="F114" i="9"/>
  <c r="F110" i="9"/>
  <c r="J110" i="9" s="1"/>
  <c r="K110" i="9"/>
  <c r="F152" i="9"/>
  <c r="K152" i="9"/>
  <c r="F226" i="9"/>
  <c r="K124" i="9"/>
  <c r="AL164" i="5" l="1"/>
  <c r="J151" i="9"/>
  <c r="F189" i="9"/>
  <c r="F190" i="9" s="1"/>
  <c r="D191" i="9" s="1"/>
  <c r="D18" i="9" s="1"/>
  <c r="F90" i="9"/>
  <c r="E197" i="9"/>
  <c r="F198" i="9" s="1"/>
  <c r="J134" i="9"/>
  <c r="J130" i="9"/>
  <c r="J126" i="9"/>
  <c r="J152" i="9"/>
  <c r="J142" i="9"/>
  <c r="J146" i="9"/>
  <c r="J150" i="9"/>
  <c r="J157" i="9"/>
  <c r="J145" i="9"/>
  <c r="J128" i="9"/>
  <c r="J153" i="9"/>
  <c r="J108" i="9"/>
  <c r="J136" i="9"/>
  <c r="J148" i="9"/>
  <c r="J114" i="9"/>
  <c r="J116" i="9"/>
  <c r="J118" i="9"/>
  <c r="J155" i="9"/>
  <c r="J154" i="9"/>
  <c r="F89" i="9"/>
  <c r="F176" i="9"/>
  <c r="D177" i="9" s="1"/>
  <c r="D17" i="9" s="1"/>
  <c r="E22" i="9"/>
  <c r="D228" i="9"/>
  <c r="D22" i="9" s="1"/>
  <c r="AN164" i="6"/>
  <c r="D35" i="9"/>
  <c r="D37" i="9" s="1"/>
  <c r="D38" i="9" s="1"/>
  <c r="K161" i="9"/>
  <c r="F91" i="9" l="1"/>
  <c r="D92" i="9" s="1"/>
  <c r="D15" i="9" s="1"/>
  <c r="D200" i="9"/>
  <c r="D19" i="9" s="1"/>
  <c r="E19" i="9"/>
  <c r="J160" i="9"/>
  <c r="K162" i="9" s="1"/>
  <c r="E18" i="9"/>
  <c r="E17" i="9"/>
  <c r="D39" i="9"/>
  <c r="D14" i="9" s="1"/>
  <c r="E14" i="9"/>
  <c r="E15" i="9" l="1"/>
  <c r="E16" i="9"/>
  <c r="D163" i="9"/>
  <c r="D16" i="9" s="1"/>
  <c r="D23" i="9" s="1"/>
  <c r="B25" i="9" s="1"/>
</calcChain>
</file>

<file path=xl/comments1.xml><?xml version="1.0" encoding="utf-8"?>
<comments xmlns="http://schemas.openxmlformats.org/spreadsheetml/2006/main">
  <authors>
    <author>Auteur</author>
  </authors>
  <commentList>
    <comment ref="F13" authorId="0" shapeId="0">
      <text>
        <r>
          <rPr>
            <sz val="9"/>
            <color indexed="81"/>
            <rFont val="Tahoma"/>
            <family val="2"/>
          </rPr>
          <t>K(wartaal)
J(aarrekening)
B(egroting)</t>
        </r>
      </text>
    </comment>
  </commentList>
</comments>
</file>

<file path=xl/sharedStrings.xml><?xml version="1.0" encoding="utf-8"?>
<sst xmlns="http://schemas.openxmlformats.org/spreadsheetml/2006/main" count="1493" uniqueCount="793">
  <si>
    <t>Informatie voor derden (Iv3) volgens het BBV</t>
  </si>
  <si>
    <t>aaaa</t>
  </si>
  <si>
    <t>xxxx</t>
  </si>
  <si>
    <t>Centraal Bureau voor de Statistiek</t>
  </si>
  <si>
    <t>Bureau Kredo</t>
  </si>
  <si>
    <t>tel. (070) 337 47 08</t>
  </si>
  <si>
    <t>Geachte heer / mevrouw,</t>
  </si>
  <si>
    <t>Onderwerp</t>
  </si>
  <si>
    <t>Met vriendelijke groet,</t>
  </si>
  <si>
    <t xml:space="preserve">www.cbs.nl/kredo </t>
  </si>
  <si>
    <t xml:space="preserve">kredo@cbs.nl </t>
  </si>
  <si>
    <t>Per kwartaal wordt de financiële balans en per jaar een volledige balans gevraagd.</t>
  </si>
  <si>
    <t>-</t>
  </si>
  <si>
    <t>Naamgeving</t>
  </si>
  <si>
    <t>Vragenlijst</t>
  </si>
  <si>
    <t>Jaar</t>
  </si>
  <si>
    <t>Periode</t>
  </si>
  <si>
    <t>Naam:</t>
  </si>
  <si>
    <t>Ruimte voor toelichting</t>
  </si>
  <si>
    <t>1.1</t>
  </si>
  <si>
    <t>1.2</t>
  </si>
  <si>
    <t>2.1</t>
  </si>
  <si>
    <t>2.2</t>
  </si>
  <si>
    <t>2.3</t>
  </si>
  <si>
    <t>3.1</t>
  </si>
  <si>
    <t>3.4.1</t>
  </si>
  <si>
    <t>3.4.2</t>
  </si>
  <si>
    <t>4.1.1</t>
  </si>
  <si>
    <t>4.1.2</t>
  </si>
  <si>
    <t>4.3.1</t>
  </si>
  <si>
    <t>4.3.2</t>
  </si>
  <si>
    <t>5.1</t>
  </si>
  <si>
    <t>5.2</t>
  </si>
  <si>
    <t>5.3</t>
  </si>
  <si>
    <t>5.4</t>
  </si>
  <si>
    <t>5.5</t>
  </si>
  <si>
    <t>5.6</t>
  </si>
  <si>
    <t>5.7</t>
  </si>
  <si>
    <t>6.1</t>
  </si>
  <si>
    <t>6.3</t>
  </si>
  <si>
    <t>Categorieën</t>
  </si>
  <si>
    <t>Afschrijvingen</t>
  </si>
  <si>
    <t>Sociale uitkeringen in geld</t>
  </si>
  <si>
    <t>Overige verrekeningen</t>
  </si>
  <si>
    <t>Burgerzaken</t>
  </si>
  <si>
    <t>VERKEER, VERVOER EN WATERSTAAT</t>
  </si>
  <si>
    <t>Openbaar vervoer</t>
  </si>
  <si>
    <t>Parkeren</t>
  </si>
  <si>
    <t>ONDERWIJS</t>
  </si>
  <si>
    <t>VOLKSGEZONDHEID EN MILIEU</t>
  </si>
  <si>
    <t>Milieubeheer</t>
  </si>
  <si>
    <t>Balansmutaties</t>
  </si>
  <si>
    <t>Vaste Activa</t>
  </si>
  <si>
    <t>A111</t>
  </si>
  <si>
    <t>Immateriële vaste activa: Kosten verbonden aan sluiten geldlening en saldo agio/disagio</t>
  </si>
  <si>
    <t>A112</t>
  </si>
  <si>
    <t>Immateriële vaste activa: Kosten onderzoek en ontwikkeling voor een bepaald actief</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</si>
  <si>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</si>
  <si>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</si>
  <si>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</si>
  <si>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</si>
  <si>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</si>
  <si>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</si>
  <si>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</si>
  <si>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</si>
  <si>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</si>
  <si>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</si>
  <si>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</si>
  <si>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</si>
  <si>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</si>
  <si>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</si>
  <si>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</si>
  <si>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</si>
  <si>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</si>
  <si>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</si>
  <si>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</si>
  <si>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</si>
  <si>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</si>
  <si>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</si>
  <si>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</si>
  <si>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</si>
  <si>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</si>
  <si>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Financiële vaste activa: Overige langlopende leningen</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</si>
  <si>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</si>
  <si>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</si>
  <si>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</si>
  <si>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</si>
  <si>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</si>
  <si>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</si>
  <si>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</si>
  <si>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</si>
  <si>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</si>
  <si>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</si>
  <si>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A221</t>
  </si>
  <si>
    <t>Uitzettingen: Vorderingen op openbare lichamen</t>
  </si>
  <si>
    <t>A224</t>
  </si>
  <si>
    <t>Uitzettingen: Overige vorderingen</t>
  </si>
  <si>
    <t>A23</t>
  </si>
  <si>
    <t>Overlopende activa</t>
  </si>
  <si>
    <t>Totaal Vlottende Activa</t>
  </si>
  <si>
    <t>Vaste Passiva</t>
  </si>
  <si>
    <t>P111</t>
  </si>
  <si>
    <t>Eigen vermogen: Algemene reserve</t>
  </si>
  <si>
    <t>P112</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</si>
  <si>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</si>
  <si>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</si>
  <si>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</si>
  <si>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</si>
  <si>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</si>
  <si>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</si>
  <si>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</si>
  <si>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</si>
  <si>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</si>
  <si>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</si>
  <si>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</si>
  <si>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</si>
  <si>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Vaste schuld: Onderhandse leningen van overige binnenlandse sectoren</t>
  </si>
  <si>
    <t>P136</t>
  </si>
  <si>
    <t>P137</t>
  </si>
  <si>
    <t>Vaste schuld: Door derden belegde gelden</t>
  </si>
  <si>
    <t>P138</t>
  </si>
  <si>
    <t>Waarborgsommen</t>
  </si>
  <si>
    <t>Totaal Vaste Passiva</t>
  </si>
  <si>
    <t>Vlottende Passiva</t>
  </si>
  <si>
    <t>P212</t>
  </si>
  <si>
    <t>P213</t>
  </si>
  <si>
    <t>Overlopende passiva</t>
  </si>
  <si>
    <t>Totaal Vlottende Passiva</t>
  </si>
  <si>
    <t>Totaal Balansmutaties</t>
  </si>
  <si>
    <t>3.4</t>
  </si>
  <si>
    <t>Huren</t>
  </si>
  <si>
    <t>Pachten</t>
  </si>
  <si>
    <t>Overige goederen en diensten</t>
  </si>
  <si>
    <t>Belastingen op producenten</t>
  </si>
  <si>
    <t>Code</t>
  </si>
  <si>
    <t>ACTIVA</t>
  </si>
  <si>
    <t>Bedragen x € 1000,-</t>
  </si>
  <si>
    <t>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</si>
  <si>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</si>
  <si>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</si>
  <si>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</si>
  <si>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</si>
  <si>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</si>
  <si>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</si>
  <si>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Overige langlopende leningen</t>
  </si>
  <si>
    <t>Uitzettingen</t>
  </si>
  <si>
    <t>Vorderingen op openbare lichamen</t>
  </si>
  <si>
    <t>Overige vorderingen</t>
  </si>
  <si>
    <t>PASSIVA</t>
  </si>
  <si>
    <t>Vaste schuld</t>
  </si>
  <si>
    <t>Obligatieleningen</t>
  </si>
  <si>
    <t>Onderhandse leningen van overige binnenlandse sectoren</t>
  </si>
  <si>
    <t>Door derden belegde gelden</t>
  </si>
  <si>
    <t>Vlottende schuld</t>
  </si>
  <si>
    <t>Overige vlottende schulden</t>
  </si>
  <si>
    <r>
      <t xml:space="preserve">* Lege cellen:  combinaties die </t>
    </r>
    <r>
      <rPr>
        <i/>
        <sz val="11"/>
        <rFont val="Arial"/>
        <family val="2"/>
      </rPr>
      <t>wel kunnen</t>
    </r>
    <r>
      <rPr>
        <sz val="11"/>
        <rFont val="Arial"/>
        <family val="2"/>
      </rPr>
      <t xml:space="preserve"> voorkomen, invullen indien van toepassing</t>
    </r>
  </si>
  <si>
    <t>Bestandsnaam:</t>
  </si>
  <si>
    <t>Verdelingsmatrix lasten en baten</t>
  </si>
  <si>
    <t>Overzicht van balansstanden</t>
  </si>
  <si>
    <t>Toezending van de gegevens</t>
  </si>
  <si>
    <t>www.cbs.nl/kredo</t>
  </si>
  <si>
    <t>Onderhandse leningen van binnenlandse pensioenfondsen en verzekeraars</t>
  </si>
  <si>
    <t>Onderhandse leningen van binnenlandse banken en overige financiële instellingen</t>
  </si>
  <si>
    <t>Onderhandse leningen van binnenlandse bedrijven</t>
  </si>
  <si>
    <t>Immateriële vaste activa</t>
  </si>
  <si>
    <t>Kosten verbonden aan sluiten geldlening en saldo agio/disagio</t>
  </si>
  <si>
    <t>Kosten onderzoek en ontwikkeling voor een bepaald actief</t>
  </si>
  <si>
    <t>Materiële vaste activa</t>
  </si>
  <si>
    <t>Gronden en terreinen</t>
  </si>
  <si>
    <t>Woonruimten</t>
  </si>
  <si>
    <t>Bedrijfsgebouwen</t>
  </si>
  <si>
    <t>Grond-, weg- en waterbouwkundige werken</t>
  </si>
  <si>
    <t>Vervoermiddelen</t>
  </si>
  <si>
    <t>Machines, apparaten en installaties</t>
  </si>
  <si>
    <t>Overig</t>
  </si>
  <si>
    <t>Financiële vaste activa</t>
  </si>
  <si>
    <t>Bijdragen aan activa in eigendom van derden</t>
  </si>
  <si>
    <t>Voorraden</t>
  </si>
  <si>
    <t>Overige grond- en hulpstoffen</t>
  </si>
  <si>
    <t>Onderhanden werk (incl. bouwgronden in exploitatie)</t>
  </si>
  <si>
    <t>Gereed product en handelsgoederen</t>
  </si>
  <si>
    <t>Vooruitbetalingen</t>
  </si>
  <si>
    <t xml:space="preserve">Eigen vermogen </t>
  </si>
  <si>
    <t>Algemene reserve</t>
  </si>
  <si>
    <t>Saldo van rekening</t>
  </si>
  <si>
    <t>Totalen</t>
  </si>
  <si>
    <t>Totaal Activa</t>
  </si>
  <si>
    <t>Activa</t>
  </si>
  <si>
    <t>Totaal Passiva</t>
  </si>
  <si>
    <t>Passiva</t>
  </si>
  <si>
    <t>ultimo</t>
  </si>
  <si>
    <t>De verstrekte informatie geeft naar ons oordeel een getrouw beeld. Daarbij is meer in het bijzonder het volgende van toepassing:</t>
  </si>
  <si>
    <t xml:space="preserve">             </t>
  </si>
  <si>
    <t>Vaste schuld: Onderhandse leningen van buitenlandse instellingen</t>
  </si>
  <si>
    <t>Onderhandse leningen van buitenlandse instellingen</t>
  </si>
  <si>
    <t>Informatie voor derden (Iv3)</t>
  </si>
  <si>
    <t>Liquide middelen (kas- en banksaldi)</t>
  </si>
  <si>
    <t>Banksaldi</t>
  </si>
  <si>
    <t>Vlottende schuld: Banksaldi</t>
  </si>
  <si>
    <t>Riolering</t>
  </si>
  <si>
    <t>A1331a</t>
  </si>
  <si>
    <t>A1331b</t>
  </si>
  <si>
    <t>A1332a</t>
  </si>
  <si>
    <t>A1332b</t>
  </si>
  <si>
    <t>A1332c</t>
  </si>
  <si>
    <t>A222a</t>
  </si>
  <si>
    <t>A222b</t>
  </si>
  <si>
    <t>Uitzettingen: Overige verstrekte kasgeldleningen</t>
  </si>
  <si>
    <t>A223a</t>
  </si>
  <si>
    <t>Uitzettingen: Rekening courant verhouding met het Rijk</t>
  </si>
  <si>
    <t>A223b</t>
  </si>
  <si>
    <t>Uitzettingen: Rekening courant verhoudingen overige niet-financiële instellingen</t>
  </si>
  <si>
    <t>A225a</t>
  </si>
  <si>
    <t>A225b</t>
  </si>
  <si>
    <t>A225c</t>
  </si>
  <si>
    <t>A29a</t>
  </si>
  <si>
    <t>A29b</t>
  </si>
  <si>
    <t>A29c</t>
  </si>
  <si>
    <t>A29d</t>
  </si>
  <si>
    <t>Eigen vermogen: Bestemmingsreserves</t>
  </si>
  <si>
    <t>P135a</t>
  </si>
  <si>
    <t>P135b</t>
  </si>
  <si>
    <t>P211a</t>
  </si>
  <si>
    <t>P211b</t>
  </si>
  <si>
    <t>Vlottende schuld: Overige kasgeldleningen</t>
  </si>
  <si>
    <t>P29a</t>
  </si>
  <si>
    <t>P29b</t>
  </si>
  <si>
    <t>P29c</t>
  </si>
  <si>
    <t>P29d</t>
  </si>
  <si>
    <t>Overlopende activa: Nog te ontvangen bijdragen van de EU</t>
  </si>
  <si>
    <t>Overlopende activa: Nog te ontvangen bijdragen van het Rijk</t>
  </si>
  <si>
    <t>Overlopende passiva: Vooruit ontvangen bijdragen van de EU</t>
  </si>
  <si>
    <t>Overlopende passiva: Vooruit ontvangen bijdragen van het Rijk</t>
  </si>
  <si>
    <t>Overige verstrekte kasgeldleningen</t>
  </si>
  <si>
    <t>Rekening courant verhouding met het Rijk</t>
  </si>
  <si>
    <t>Rekening courant verhoudingen overige niet-financiële instellingen</t>
  </si>
  <si>
    <t>Nog te ontvangen bijdragen van de EU</t>
  </si>
  <si>
    <t>Nog te ontvangen bijdragen van het Rijk</t>
  </si>
  <si>
    <t>Overige overlopende activa</t>
  </si>
  <si>
    <t>Bestemmingsreserves</t>
  </si>
  <si>
    <t>Overige kasgeldleningen</t>
  </si>
  <si>
    <t>Vooruit ontvangen bijdragen van het Rijk</t>
  </si>
  <si>
    <t>Overlopende activa: Nog te ontvangen bijdragen van overige overheid</t>
  </si>
  <si>
    <t>Overlopende passiva: Vooruit ontvangen bijdragen van overige overheid</t>
  </si>
  <si>
    <t>Vooruit ontvangen bijdragen van overige overheid</t>
  </si>
  <si>
    <t>Overige overlopende passiva</t>
  </si>
  <si>
    <t>Overlopende activa: Overige overlopende activa</t>
  </si>
  <si>
    <t>Overlopende passiva: Overige overlopende passiva</t>
  </si>
  <si>
    <t>Nog te ontvangen bijdragen van overige overheid</t>
  </si>
  <si>
    <t>Musea</t>
  </si>
  <si>
    <t>Financiële vaste activa: Leningen aan openbare lichamen (art. 1a Wet Fido)</t>
  </si>
  <si>
    <t>Uitzettingen: Verstrekte kasgeldleningen aan openbare lichamen (art. 1a Wet Fido)</t>
  </si>
  <si>
    <t>Vaste schuld: Onderhandse leningen van openbare lichamen (art. 1a Wet Fido)</t>
  </si>
  <si>
    <t>Vlottende schuld: Kasgeldleningen van openbare lichamen (art. 1a Wet Fido)</t>
  </si>
  <si>
    <t>Leningen aan openbare lichamen (art. 1a Wet Fido)</t>
  </si>
  <si>
    <t>Verstrekte kasgeldleningen aan openbare lichamen (art. 1a Wet Fido)</t>
  </si>
  <si>
    <t>Onderhandse leningen van openbare lichamen (art. 1a Wet Fido)</t>
  </si>
  <si>
    <t>Kasgeldleningen van openbare lichamen (art. 1a Wet Fido)</t>
  </si>
  <si>
    <t>Uitzettingen: Uitzettingen in ’s Rijks schatkist met een looptijd &lt; 1 jaar</t>
  </si>
  <si>
    <t>Uitzettingen: Uitzettingen in de vorm van Nederlands schuldpapier met een looptijd &lt; 1 jaar</t>
  </si>
  <si>
    <t>Uitzettingen: Overige uitzettingen met een looptijd &lt; 1 jaar</t>
  </si>
  <si>
    <t>Vaste schuld: Waarborgsommen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</si>
  <si>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</si>
  <si>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</si>
  <si>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</si>
  <si>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Financiële vaste activa: Uitzettingen in de vorm van Nederlands schuldpapier met een looptijd ≥ 1 jaar</t>
  </si>
  <si>
    <t>Financiële vaste activa: Uitzettingen in ’s Rijks schatkist met een looptijd ≥ 1 jaar</t>
  </si>
  <si>
    <t>Financiële vaste activa: Overige uitzettingen met een looptijd ≥ 1 jaar</t>
  </si>
  <si>
    <t>Uitzettingen in ’s Rijks schatkist met een looptijd ≥ 1 jaar</t>
  </si>
  <si>
    <t>Uitzettingen in de vorm van Nederlands schuldpapier met een looptijd ≥ 1 jaar</t>
  </si>
  <si>
    <t>Overige uitzettingen met een looptijd ≥ 1 jaar</t>
  </si>
  <si>
    <t>Directeur statistieken overheidsfinanciën en consumentenprijzen</t>
  </si>
  <si>
    <t>A113</t>
  </si>
  <si>
    <t>Immateriële vaste activa: Bijdragen aan activa in eigendom van derden</t>
  </si>
  <si>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</si>
  <si>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Taakvelden vervangen functies</t>
  </si>
  <si>
    <t>Heffingen hebben geen eigen taakveld</t>
  </si>
  <si>
    <t>- Heffingen hebben geen eigen taakveld</t>
  </si>
  <si>
    <t>Taakveld</t>
  </si>
  <si>
    <t>Omschrijving</t>
  </si>
  <si>
    <r>
      <t>Een tweede belangrijke wijziging ten opzichte van 2016 betreft de verantwoording van de opbrengst OZB. Vanaf 2017 wordt een verdeling gevraagd tussen de</t>
    </r>
    <r>
      <rPr>
        <b/>
        <sz val="10"/>
        <rFont val="Arial"/>
        <family val="2"/>
      </rPr>
      <t xml:space="preserve"> OZB woningen en OZB niet-woningen.</t>
    </r>
    <r>
      <rPr>
        <sz val="10"/>
        <rFont val="Arial"/>
        <family val="2"/>
      </rPr>
      <t xml:space="preserve"> In de opvraag van voorgaande jaren betrof het een verdeling tussen de baten OZB gebruikers en de baten OZB eigenaren.</t>
    </r>
  </si>
  <si>
    <t>0.61 OZB woningen</t>
  </si>
  <si>
    <t>0.62 OZB niet-woningen</t>
  </si>
  <si>
    <t>Rioolheffing op woningen</t>
  </si>
  <si>
    <t>7.2   Riolering</t>
  </si>
  <si>
    <t>2.2.2 Belastingen op huishoudens</t>
  </si>
  <si>
    <t>2.2.1 Belastingen op producenten</t>
  </si>
  <si>
    <t>Rioolheffing op niet-woningen</t>
  </si>
  <si>
    <t>Afvalstoffenheffing</t>
  </si>
  <si>
    <t>7.3   Afval</t>
  </si>
  <si>
    <t>3.7    Leges en andere rechten</t>
  </si>
  <si>
    <t>Parkeerbelasting</t>
  </si>
  <si>
    <t>0.63 Parkeerbelasting</t>
  </si>
  <si>
    <t>Secretarieleges burgerzaken</t>
  </si>
  <si>
    <t>0.2   Burgerzaken</t>
  </si>
  <si>
    <t>Precariobelasting</t>
  </si>
  <si>
    <t>3.3    Pachten</t>
  </si>
  <si>
    <t>Toeristenbelasting</t>
  </si>
  <si>
    <t>Forensenbelasting</t>
  </si>
  <si>
    <t>Begraaf(plaats)rechten</t>
  </si>
  <si>
    <t>7.5   Begraafplaatsen en crematoria</t>
  </si>
  <si>
    <t>Afkoop grafonderhoud</t>
  </si>
  <si>
    <t>4.4.8 Kapitaaloverdrachten overige inst.</t>
  </si>
  <si>
    <t xml:space="preserve">Hondenbelasting </t>
  </si>
  <si>
    <t>Omgevingsvergunningen (Wabo)</t>
  </si>
  <si>
    <t>8.3   Wonen en bouwen</t>
  </si>
  <si>
    <t>Reclamebelasting</t>
  </si>
  <si>
    <t>BIZ-bijdrage</t>
  </si>
  <si>
    <t>3.3  Bedrijvenloket en bedrijfsregelingen</t>
  </si>
  <si>
    <t>Roerende zaakbelasting</t>
  </si>
  <si>
    <t>OZB woningen</t>
  </si>
  <si>
    <t>OZB niet-woningen</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</si>
  <si>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</si>
  <si>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</si>
  <si>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 Overhead wordt centraal begroot en verantwoord</t>
  </si>
  <si>
    <t>Overhead wordt centraal begroot en verantwoord</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</si>
  <si>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</si>
  <si>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</si>
  <si>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 Taakvelden vervangen functies</t>
  </si>
  <si>
    <t>Vervallen zijn:</t>
  </si>
  <si>
    <t>- Strategische gronden (A121b)</t>
  </si>
  <si>
    <t>- Niet in exploitatie bouwgronden (A211)</t>
  </si>
  <si>
    <t>Nieuw is:</t>
  </si>
  <si>
    <t>Hernummerd is:</t>
  </si>
  <si>
    <t>- Gronden en terreinen A121a in A121</t>
  </si>
  <si>
    <t>De hernummering van balanspost Gronden en terreinen van A121a in A121 is het gevolg van het vervallen van balanspost Strategische gronden A121b.</t>
  </si>
  <si>
    <t>- Renteswaps en derivaten (P139)</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</si>
  <si>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</si>
  <si>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Het opnemen in het model 2017 van balanspost Renteswaps en derivaten (P139) komt voort uit een toegenomen informatievraag vanuit de Europese Unie. </t>
  </si>
  <si>
    <t>Bovenstaande wijzigingen worden hierna kort toegelicht.</t>
  </si>
  <si>
    <t>Herrubricering categorieën</t>
  </si>
  <si>
    <t>- Herrubricering categorieën</t>
  </si>
  <si>
    <t>Categorie 0.0 Niet in te delen lasten/baten is vervallen</t>
  </si>
  <si>
    <t>Kwijtschelding belasting is kapitaaloverdracht i.p.v. een sociale uitkering in geld</t>
  </si>
  <si>
    <t>Afkoop van tijdelijke erfpacht wordt niet langer beschouwd als opbrengst grondverkoop</t>
  </si>
  <si>
    <t>Belangrijke (inhoudelijke) wijzigingen ten opzichte van 2016 zijn:</t>
  </si>
  <si>
    <t xml:space="preserve">De nieuwe opzet van de categorie-indeling vloeit, naast de wijzigingen in het BBV, voort uit de behoefte aan een betere afstemming tussen de informatie-uitvraag naar gemeenten en de statistische verplichtingen vanuit Europa. </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</si>
  <si>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</si>
  <si>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3.2</t>
  </si>
  <si>
    <t>3.3</t>
  </si>
  <si>
    <t>3.5.1</t>
  </si>
  <si>
    <t>3.8</t>
  </si>
  <si>
    <t>4.2</t>
  </si>
  <si>
    <t>4.3.3</t>
  </si>
  <si>
    <t>4.3.4</t>
  </si>
  <si>
    <t>4.3.5</t>
  </si>
  <si>
    <t>4.3.6</t>
  </si>
  <si>
    <t>4.3.7</t>
  </si>
  <si>
    <t>4.3.8</t>
  </si>
  <si>
    <t>4.3.9</t>
  </si>
  <si>
    <t>4.4.1</t>
  </si>
  <si>
    <t>4.4.2</t>
  </si>
  <si>
    <t>4.4.3</t>
  </si>
  <si>
    <t>4.4.4</t>
  </si>
  <si>
    <t>4.4.5</t>
  </si>
  <si>
    <t>4.4.6</t>
  </si>
  <si>
    <t>4.4.7</t>
  </si>
  <si>
    <t>4.4.8</t>
  </si>
  <si>
    <t>4.4.9</t>
  </si>
  <si>
    <t>7.1</t>
  </si>
  <si>
    <t>7.2</t>
  </si>
  <si>
    <t>7.3</t>
  </si>
  <si>
    <t>7.4</t>
  </si>
  <si>
    <t>7.5</t>
  </si>
  <si>
    <t>Taakvelden</t>
  </si>
  <si>
    <t>Salarissen en sociale lasten</t>
  </si>
  <si>
    <t>Belastingen</t>
  </si>
  <si>
    <t>Grond</t>
  </si>
  <si>
    <t>Duurzame goederen</t>
  </si>
  <si>
    <t>Sociale uitkeringen in natura</t>
  </si>
  <si>
    <t>Ingeleend personeel</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</si>
  <si>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</si>
  <si>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</si>
  <si>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</si>
  <si>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</si>
  <si>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</si>
  <si>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</si>
  <si>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</si>
  <si>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</si>
  <si>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</si>
  <si>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Kapitaaloverdrachten - Rijk</t>
  </si>
  <si>
    <t>Kapitaaloverdrachten - gemeenten</t>
  </si>
  <si>
    <t>Kapitaaloverdrachten - gemeenschappelijke regelingen</t>
  </si>
  <si>
    <t>Kapitaaloverdrachten - waterschappen</t>
  </si>
  <si>
    <t>Kapitaaloverdrachten - overige overheden</t>
  </si>
  <si>
    <t>Kapitaaloverdrachten - Europese Unie</t>
  </si>
  <si>
    <t>Kapitaaloverdrachten - overige instellingen en personen</t>
  </si>
  <si>
    <t>Kapitaaloverdrachten - onverdeeld</t>
  </si>
  <si>
    <t>Rente</t>
  </si>
  <si>
    <t>Financiële transacties</t>
  </si>
  <si>
    <t>Mutatie reserves</t>
  </si>
  <si>
    <t>Mutatie voorzieningen</t>
  </si>
  <si>
    <t>Toegerekende reële en bespaarde rente</t>
  </si>
  <si>
    <t>Totaal taakvelden/balansmutaties</t>
  </si>
  <si>
    <t>Taakveld 0.</t>
  </si>
  <si>
    <t>BESTUUR EN ONDERSTEUNING</t>
  </si>
  <si>
    <t>0.1</t>
  </si>
  <si>
    <t>Bestuur</t>
  </si>
  <si>
    <t>0.2</t>
  </si>
  <si>
    <t>0.3</t>
  </si>
  <si>
    <t>Beheer overige gebouwen en gronden</t>
  </si>
  <si>
    <t>0.4</t>
  </si>
  <si>
    <t>Overhead</t>
  </si>
  <si>
    <t>0.5</t>
  </si>
  <si>
    <t>Treasury</t>
  </si>
  <si>
    <t>0.61</t>
  </si>
  <si>
    <t>0.62</t>
  </si>
  <si>
    <t>0.63</t>
  </si>
  <si>
    <t>0.64</t>
  </si>
  <si>
    <t>Belastingen overig</t>
  </si>
  <si>
    <t>0.7</t>
  </si>
  <si>
    <t>Algemene uitkeringen en overige uitkeringen gemeentefonds</t>
  </si>
  <si>
    <t>0.8</t>
  </si>
  <si>
    <t>Overige baten en lasten</t>
  </si>
  <si>
    <t>0.9</t>
  </si>
  <si>
    <t>Vennootschapsbelasting (VpB)</t>
  </si>
  <si>
    <t>0.10</t>
  </si>
  <si>
    <t>Mutaties reserves</t>
  </si>
  <si>
    <t>0.11</t>
  </si>
  <si>
    <t>Totaal Taakveld 0.</t>
  </si>
  <si>
    <t>Taakveld 1.</t>
  </si>
  <si>
    <t>VEILIGHEID</t>
  </si>
  <si>
    <t>Totaal Taakveld 1.</t>
  </si>
  <si>
    <t>Taakveld 2.</t>
  </si>
  <si>
    <t>Verkeer en vervoer</t>
  </si>
  <si>
    <t>Recreatieve havens</t>
  </si>
  <si>
    <t>2.4</t>
  </si>
  <si>
    <t>Economische havens en waterwegen</t>
  </si>
  <si>
    <t>2.5</t>
  </si>
  <si>
    <t>Totaal Taakveld 2.</t>
  </si>
  <si>
    <t>Taakveld 3.</t>
  </si>
  <si>
    <t>ECONOMIE</t>
  </si>
  <si>
    <t>Economische ontwikkeling</t>
  </si>
  <si>
    <t>Fysieke bedrijfsinfrastructuur</t>
  </si>
  <si>
    <t>Bedrijvenloket en bedrijfsregelingen</t>
  </si>
  <si>
    <t>Economische promotie</t>
  </si>
  <si>
    <t>Totaal Taakveld 3.</t>
  </si>
  <si>
    <t>Taakveld 4.</t>
  </si>
  <si>
    <t>4.1</t>
  </si>
  <si>
    <t>Openbaar basisonderwijs</t>
  </si>
  <si>
    <t>Onderwijshuisvesting</t>
  </si>
  <si>
    <t>4.3</t>
  </si>
  <si>
    <t>Onderwijsbeleid en leerlingzaken</t>
  </si>
  <si>
    <t>Totaal Taakveld 4.</t>
  </si>
  <si>
    <t>Taakveld 5.</t>
  </si>
  <si>
    <t>SPORT, CULTUUR EN RECREATIE</t>
  </si>
  <si>
    <t>Sportbeleid en activering</t>
  </si>
  <si>
    <t>Sportaccommodaties</t>
  </si>
  <si>
    <t>Cultuurpresentatie, cultuurproductie en cultuurparticipatie</t>
  </si>
  <si>
    <t>Cultureel erfgoed</t>
  </si>
  <si>
    <t>Media</t>
  </si>
  <si>
    <t>Openbaar groen en (openlucht) recreatie</t>
  </si>
  <si>
    <t>Totaal Taakveld 5.</t>
  </si>
  <si>
    <t>Taakveld 6.</t>
  </si>
  <si>
    <t>SOCIAAL DOMEIN</t>
  </si>
  <si>
    <t>Samenkracht en burgerparticipatie</t>
  </si>
  <si>
    <t>6.2</t>
  </si>
  <si>
    <t>Wijkteams</t>
  </si>
  <si>
    <t>Inkomensregelingen</t>
  </si>
  <si>
    <t>6.4</t>
  </si>
  <si>
    <t>Begeleide participatie</t>
  </si>
  <si>
    <t>6.5</t>
  </si>
  <si>
    <t>Arbeidsparticipatie</t>
  </si>
  <si>
    <t>6.6</t>
  </si>
  <si>
    <t>Maatwerkvoorziening (WMO)</t>
  </si>
  <si>
    <t>6.71</t>
  </si>
  <si>
    <t>Maatwerkdienstverlening 18+</t>
  </si>
  <si>
    <t>6.72</t>
  </si>
  <si>
    <t>Maatwerkdienstverlening 18-</t>
  </si>
  <si>
    <t>6.81</t>
  </si>
  <si>
    <t>Geëscaleerde zorg 18+</t>
  </si>
  <si>
    <t>6.82</t>
  </si>
  <si>
    <t>Geëscaleerde zorg 18-</t>
  </si>
  <si>
    <t>Totaal Taakveld 6.</t>
  </si>
  <si>
    <t>Taakveld 7.</t>
  </si>
  <si>
    <t>Volksgezondheid</t>
  </si>
  <si>
    <t>Afval</t>
  </si>
  <si>
    <t>Begraafplaatsen en crematoria</t>
  </si>
  <si>
    <t>Totaal Taakveld 7.</t>
  </si>
  <si>
    <t>Taakveld 8.</t>
  </si>
  <si>
    <t>8.1</t>
  </si>
  <si>
    <t>8.2</t>
  </si>
  <si>
    <t>Grondexploitatie (niet-bedrijventerreinen)</t>
  </si>
  <si>
    <t>8.3</t>
  </si>
  <si>
    <t>Wonen en bouwen</t>
  </si>
  <si>
    <t>Totaal Taakveld 8.</t>
  </si>
  <si>
    <t>Totaal taakvelden</t>
  </si>
  <si>
    <t>A121</t>
  </si>
  <si>
    <t>P139</t>
  </si>
  <si>
    <t>Renteswaps en derivaten</t>
  </si>
  <si>
    <t>2.2.1</t>
  </si>
  <si>
    <t>2.2.2</t>
  </si>
  <si>
    <t>3.5.2</t>
  </si>
  <si>
    <t>3.6</t>
  </si>
  <si>
    <t>3.7</t>
  </si>
  <si>
    <t>Belastingen op huishoudens</t>
  </si>
  <si>
    <t>Eigen bijdragen en verhaal sociale uitkeringen in natura</t>
  </si>
  <si>
    <t>Uitgeleend personeel</t>
  </si>
  <si>
    <t>Leges en andere rechten</t>
  </si>
  <si>
    <t>Verhaal sociale uitkeringen in geld</t>
  </si>
  <si>
    <t>Dividenden en winsten</t>
  </si>
  <si>
    <t>1 januari</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</si>
  <si>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</si>
  <si>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</si>
  <si>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</si>
  <si>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</si>
  <si>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</si>
  <si>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</si>
  <si>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Het is dus van groot belang dat u de heffingen op de juiste combinatie van taakveld en categorie verantwoordt.</t>
  </si>
  <si>
    <t>Let op:</t>
  </si>
  <si>
    <t>- Wijzigingen balansposten: 2 vervallen, 1 nieuw</t>
  </si>
  <si>
    <t xml:space="preserve">Het grootste deel van de heffingen heeft geen eigen taakveld meer, zoals wel het geval was bij de functionele indeling van de Iv3 in 2016 en voorgaande jaren. Alleen de onroerende zaakbelastingen (OZB) en de parkeerbelasting kennen nog een eigen taakveld. De overige heffingen worden verantwoord op het taakveld 'Belastingen overig' of het betreffende beleidstaakveld. De heffingen zijn op deze taakvelden alleen herkenbaar middels de categorie waaronder de opbrengst moet worden verantwoord. Voor de doelheffingen is hiertoe een nieuwe categorie toegevoegd: categorie 3.7 Leges en andere rechten. </t>
  </si>
  <si>
    <t>Wijzigingen balansposten: 2 vervallen, 1 nieuw</t>
  </si>
  <si>
    <t>- Acceptatietoetsen</t>
  </si>
  <si>
    <t>Acceptatietoetsen</t>
  </si>
  <si>
    <t>Status</t>
  </si>
  <si>
    <t>Status:</t>
  </si>
  <si>
    <t>Periode:</t>
  </si>
  <si>
    <t>De naamgeving van de bestanden met de gegevens die u toestuurt, dient als volgt te zijn:</t>
  </si>
  <si>
    <t>- voor de jaarrekening is de uiterlijke inzendtermijn vóór 15 juli na afloop van het betreffende jaar</t>
  </si>
  <si>
    <t>- voor de kwartaallevering is de uiterlijke inzendtermijn één maand na afloop van het kwartaal</t>
  </si>
  <si>
    <t>Indien deze wettelijk vastgestelde deadline voor u niet haalbaar is, kunt u een verzoek tot uitstel indienen bij de minister van BZK, conform de procedure beschreven in de BZK-circulaire Informatie voor derden van 29 juni 2009.</t>
  </si>
  <si>
    <t>https://www.rijksoverheid.nl/onderwerpen/financien-gemeenten-en-provincies/inhoud/uitwisseling-financiele-gegevens-met-sisa-en-iv3/single-information-single-audit-sisa/doorgeven-of-wijzigen-contactgegevens-sisa-en-of-iv3</t>
  </si>
  <si>
    <t>staat voor Kredo --&gt; Kwaliteitsslag Rapportage EU Decentrale Overheden</t>
  </si>
  <si>
    <t>staat voor akkoordverklaring</t>
  </si>
  <si>
    <t>KRD</t>
  </si>
  <si>
    <t>AKK</t>
  </si>
  <si>
    <t>jj</t>
  </si>
  <si>
    <t>p</t>
  </si>
  <si>
    <t>nnnn</t>
  </si>
  <si>
    <t>•</t>
  </si>
  <si>
    <t>Akkoordverklaring</t>
  </si>
  <si>
    <t>Categorie (baten)</t>
  </si>
  <si>
    <t>De mogelijkheid om in bepaalde gevallen de kosten van overhead toe te rekenen is hiervoor beschreven onder het kopje 'Overhead wordt centraal begroot en verantwoord'.</t>
  </si>
  <si>
    <t>De kwijtschelding van belastingen moest voorheen als een sociale uitkering in geld worden verantwoord (oude categorie 4.2.2). Vanaf verslagjaar 2017 moet de kwijtschelding van belastingen en rechten worden geboekt op de kapitaaloverdrachten, waarbij de kwijtschelding aan personen op categorie 4.4.8 Kapitaaloverdrachten - overige instellingen en personen wordt verantwoord.</t>
  </si>
  <si>
    <t>Ten opzichte van het model 2016 zijn er voor het verslagjaar 2017 twee balansposten vervallen, is er één nieuwe balanspost toegevoegd en is er één balanspost hernummerd.</t>
  </si>
  <si>
    <t>EINDOORDEEL</t>
  </si>
  <si>
    <t>Toets</t>
  </si>
  <si>
    <t>Waardering</t>
  </si>
  <si>
    <t>Saldo niet-financiële rekening = saldo financiële rekening</t>
  </si>
  <si>
    <t>Ontwikkeling balansstanden - mutaties in de matrix</t>
  </si>
  <si>
    <t>Verrekencategorieën</t>
  </si>
  <si>
    <t>Categorie 6.1 buiten financiële balans</t>
  </si>
  <si>
    <t>Totaal lasten taakvelden = totaal baten taakvelden</t>
  </si>
  <si>
    <t>Totaal primo stand balans activa = totaal primo stand balans passiva</t>
  </si>
  <si>
    <t>Totaal ultimo stand balans activa = totaal ultimo stand balans passiva</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</si>
  <si>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</si>
  <si>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</si>
  <si>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</si>
  <si>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</si>
  <si>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</si>
  <si>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</si>
  <si>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</si>
  <si>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</si>
  <si>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</si>
  <si>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</si>
  <si>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</si>
  <si>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</si>
  <si>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</si>
  <si>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</si>
  <si>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</si>
  <si>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</si>
  <si>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</si>
  <si>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</si>
  <si>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</si>
  <si>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</si>
  <si>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</si>
  <si>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</si>
  <si>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</si>
  <si>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</si>
  <si>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</si>
  <si>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</si>
  <si>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</si>
  <si>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</si>
  <si>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</si>
  <si>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</si>
  <si>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</si>
  <si>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</si>
  <si>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</si>
  <si>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</si>
  <si>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</si>
  <si>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</si>
  <si>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</si>
  <si>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</si>
  <si>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</si>
  <si>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</si>
  <si>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</si>
  <si>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</si>
  <si>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</si>
  <si>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</si>
  <si>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</si>
  <si>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</si>
  <si>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</si>
  <si>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</si>
  <si>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</si>
  <si>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Afwijking</t>
  </si>
  <si>
    <t>Gebruik categorieën 4.3.9 en 4.4.9 in periode 1 t/m 5</t>
  </si>
  <si>
    <t>Categorie 4.3.9</t>
  </si>
  <si>
    <t>Categorie 4.4.9</t>
  </si>
  <si>
    <t>Crisisbeheersing en brandweer</t>
  </si>
  <si>
    <t>Openbare orde en veiligheid</t>
  </si>
  <si>
    <t>Vlottende schuld: Overige vlottende schulden</t>
  </si>
  <si>
    <t>- Kostenplaatsen vervallen</t>
  </si>
  <si>
    <t>Kostenplaatsen vervallen</t>
  </si>
  <si>
    <t xml:space="preserve">Meer informatie vindt u op: </t>
  </si>
  <si>
    <t>https://www.cbs.nl/nl-nl/onze-diensten/open-data/iv3</t>
  </si>
  <si>
    <t>Resultaat van de rekening van baten en lasten</t>
  </si>
  <si>
    <t>Vooruit ontvangen bijdragen van de EU</t>
  </si>
  <si>
    <t>Inkomensoverdrachten - provincies</t>
  </si>
  <si>
    <t>Kapitaaloverdrachten - provincies</t>
  </si>
  <si>
    <t>Naam</t>
  </si>
  <si>
    <t>Nummer</t>
  </si>
  <si>
    <t>Nummer:</t>
  </si>
  <si>
    <t>De naam van uw overheid</t>
  </si>
  <si>
    <t>Overheidslaag</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</si>
  <si>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</si>
  <si>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</si>
  <si>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</si>
  <si>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</si>
  <si>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</si>
  <si>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 xml:space="preserve">Naam: </t>
  </si>
  <si>
    <t xml:space="preserve">Afdeling: </t>
  </si>
  <si>
    <t xml:space="preserve">Functie: </t>
  </si>
  <si>
    <t xml:space="preserve">Telefoon: </t>
  </si>
  <si>
    <t xml:space="preserve">E-mail: </t>
  </si>
  <si>
    <t xml:space="preserve">Datum: </t>
  </si>
  <si>
    <t>Geldig</t>
  </si>
  <si>
    <t>d=|b-c|</t>
  </si>
  <si>
    <t>Gebruik categorieën 4.3.9 en 4.4.9</t>
  </si>
  <si>
    <t>Taakvelden (-/- baten 0.5 Treasury)</t>
  </si>
  <si>
    <t>Meer informatie kunt u vinden op:</t>
  </si>
  <si>
    <t>Extra en superdividend</t>
  </si>
  <si>
    <t>Volgens de Europese richtlijnen mag extra dividend en superdividend niet meetellen in de bepaling van het EMU-saldo. Ontvangsten moeten daarom worden beschouwd als een financiële transactie en moeten daarom (op taakveld 0.5 (Treasury) op categorie 6.1 worden verantwoord en niet op categorie 5.2 Dividenden en winsten.</t>
  </si>
  <si>
    <t>&lt;-----</t>
  </si>
  <si>
    <t>K/J</t>
  </si>
  <si>
    <t>K/J (K alleen financieel)</t>
  </si>
  <si>
    <t>B/J</t>
  </si>
  <si>
    <t>J</t>
  </si>
  <si>
    <t>Totaal lastencategorieën</t>
  </si>
  <si>
    <t>Totaal batencategorieën</t>
  </si>
  <si>
    <t>Tabel 1. Taakveld- en categoriegebruik bij heffingen (gemeenten)</t>
  </si>
  <si>
    <t xml:space="preserve">De vervanging van de functies door taakvelden is een van de wijzigingen van het Besluit begroting en verantwoording  provincies en gemeenten van 5 maart 2016 (zie Staatsblad 2016, nummer 101). De wijziging moet bijdragen aan de interne sturing door de raad alsmede een betere vergelijkbaarheid tussen gemeenten mogelijk maken. </t>
  </si>
  <si>
    <t>Uitkomsten:</t>
  </si>
  <si>
    <t>0.64 Belastingen overig</t>
  </si>
  <si>
    <t>3.4   Economische promotie</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</si>
  <si>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</si>
  <si>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Contactgegevens:</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</si>
  <si>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</si>
  <si>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Voor vragen en/of opmerkingen over inhoudelijke Iv3-zaken kunt u contact opnemen met het:</t>
  </si>
  <si>
    <t>Dit gevulde bestand dient binnen de gestelde termijn naar het CBS te worden opgestuurd (zie voor versturing tabblad "2.Adressering"):</t>
  </si>
  <si>
    <t>Na ontvangst van uw inzending controleert het CBS direct of de gegevens voldoen aan de acceptatietoetsen (zie tabblad "9.Eindoordeel"). Hiervan ontvangt u ook meteen het resultaat. Vervolgens kan het CBS nog contact met u opnemen in geval van inhoudelijke vragen en/of onduidelijkheden in de ingestuurde data.</t>
  </si>
  <si>
    <t>Dit viercijferig nummer is te vinden in de opvraagbrief die u van het CBS heeft ontvangen.</t>
  </si>
  <si>
    <t>Let op: bij de kwartaallevering dienen de gegevens cumulatief ingevuld te worden. De opgave die het CBS bijvoorbeeld over het tweede kwartaal ontvangt, betreft dus de gegevens van 1 januari tot en met 30 juni.</t>
  </si>
  <si>
    <t>Wijzigingen Iv3 2018</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</si>
  <si>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(toets 6), het evenwicht van activa en passiva op de primo balans (toets 7) en ultimo balans (toets 8) en het gebruik van de categorieën 4.3.9 "Inkomensoverdrachten - onverdeeld en 4.4.9 "Kapitaaloverdrachten - onverdeeld (toets 9). </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</si>
  <si>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</si>
  <si>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Aan het Centraal Bureau voor de Statistiek</t>
  </si>
  <si>
    <t xml:space="preserve">Let op: wijzigingen van de contactpersoon kunt u niet via de upload-pagina doorvoeren. Mutaties van de contactpersoon dient u door te geven aan het Ministerie van BZK via: </t>
  </si>
  <si>
    <t>Inzake het categoriegebruik vanaf 2017 is er een trefwoordenlijst beschikbaar op de website van het CBS:</t>
  </si>
  <si>
    <t>Trefwoordenlijsten</t>
  </si>
  <si>
    <t>Trefwoordenlijsten inzake de heffingen, de categorieën en de balansposten:</t>
  </si>
  <si>
    <t>Nadere toelichting van de taakvelden, categorieën en balansposten:</t>
  </si>
  <si>
    <t>Beslisboom betreffende de rubricering van een betaling aan een andere partij binnen het kader van een (economische) transactie:</t>
  </si>
  <si>
    <t xml:space="preserve">Als hulp bij het invullen van de matrices en balansstanden kan de volgende informatie van nut zijn: </t>
  </si>
  <si>
    <t>Beslisboom economische categorieën</t>
  </si>
  <si>
    <t>Interessante links voor vullen Iv3</t>
  </si>
  <si>
    <t>P140</t>
  </si>
  <si>
    <t>Wijzigingen Iv3 2019</t>
  </si>
  <si>
    <t xml:space="preserve">Het model Iv3 2019 is veranderd ten opzichte van het model 2018: nieuw is de balanspost "Overige leningen met een rentetypische looptijd van één jaar of langer" (P140). </t>
  </si>
  <si>
    <t xml:space="preserve">Onderstaand vindt u een toelichting op de in te vullen velden Naam, Nummer, Status en Periode. </t>
  </si>
  <si>
    <t>Eindoordeel</t>
  </si>
  <si>
    <t>Een was-wordt lijst gemeenten functies 2016 - taakvelden 2017 treft u aan op de website van het CBS.</t>
  </si>
  <si>
    <t xml:space="preserve">In tabel 1 vindt u een overzicht van de belangrijke heffingen met bijbehorend taakveld en economische categorie. Een uitgebreidere trefwoordenlijst van de heffingen vindt u op de website van het CBS.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</si>
  <si>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BBV en in de notitie Overhead van de Commissie BBV; beide beschikbaar op de website van de Commissie BBV.</t>
  </si>
  <si>
    <t>Een uitzondering vormt het toerekenen van de rente. Het toerekenen van de rente gebeurt niet rechtstreeks aan de taakvelden, maar indirect via het taakveld 0.5 Treasury. In feite fungeert het taakveld Treasury als een kostenplaats. De toerekening van de rente aan de taakvelden via de rente-omslag gebeurt met categorie 7.4 Toegerekende reële en bespaarde rente. Meer informatie vindt u in de notitie Rente van de Commissie BBV.</t>
  </si>
  <si>
    <t>Bij de categorieën is sprake van een nieuwe opzet. Bestaande categorieën zijn soms samengevoegd, soms verder uitgesplitst. De categorieën zijn hernummerd en vele zijn hernoemd. Een was-wordt lijst gemeenten categorieën 2016 - categorieën 2017 treft u aan op de website van het CBS.</t>
  </si>
  <si>
    <t>Een andere hulptabel vormt een beslisboom betreffende de rubricering van een betaling aan een andere partij binnen het kader van een (economische) transactie, die u vindt op de website van het CBS.</t>
  </si>
  <si>
    <t>Daarnaast vallen transacties soms inhoudelijk onder een andere categorie. Een beschrijving van de nieuwe categorieën vindt u in het Iv3-informatievoorschrift 2017, Gemeenten.</t>
  </si>
  <si>
    <t>Inzake het gebruik van balansposten is er een trefwoordenlijst beschikbaar op de website van het CBS.</t>
  </si>
  <si>
    <t>In het tabblad "9.Eindoordeel" zijn de (acceptatie)toetsen opgenomen die onderdeel uitmaken van het maatregelenbeleid.</t>
  </si>
  <si>
    <t xml:space="preserve">De afkoop van erfpacht werd tot dusver beschouwd als de verkoop van grond. In het geval van eeuwigdurende erfpacht geldt dit nog steeds. De afkoop van tijdelijke erfpacht moet echter voortaan worden verantwoord als de vooruit ontvangst van de periodieke erfpachtcanon, waarbij jaarlijks voor de duur van de afkoop een ontvangst van pacht moet worden opgevoerd met een tegenboeking op de schuld waaronder de ontvangst van de afkoop is geboekt.   </t>
  </si>
  <si>
    <t xml:space="preserve">Toevoeging aan deze schuld moet worden opgenomen onder balanspost P29d Overige overlopende passiva in plaats van onder langlopende leningen. Op deze wijze telt de vooruit ontvangen erfpacht niet mee in de berekening van de overheidsschuld volgens Europese richtlijnen.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</si>
  <si>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</si>
  <si>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t>Algemene toelichting bij de levering Informatie voor derden (Iv3)</t>
  </si>
  <si>
    <t>Vooruitontvangen bedragen met een rentetypische looptijd van één jaar of langer</t>
  </si>
  <si>
    <t>x € 1000,-</t>
  </si>
  <si>
    <t>Notities en vragen Commissie BBV</t>
  </si>
  <si>
    <t>Notities van en/of gestelde vragen aan Commissie BBV naar onderwerp:</t>
  </si>
  <si>
    <t>Taakveld(code)</t>
  </si>
  <si>
    <t>Toelichting</t>
  </si>
  <si>
    <r>
      <t>Toelichting.</t>
    </r>
    <r>
      <rPr>
        <sz val="10"/>
        <rFont val="Arial"/>
        <family val="2"/>
      </rPr>
      <t xml:space="preserve"> U kunt in dit veld een toelichting geven om welke verkoop van activa het gaat.    </t>
    </r>
  </si>
  <si>
    <t>Wijzigingen Iv3 2020</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</si>
  <si>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</si>
  <si>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t xml:space="preserve">U kunt uw gegevens aanleveren met behulp van de Excel-tabbladen die zijn opgenomen in dit bestand. De opzet van de tabbladen voor de gegevenslevering is conform de Regeling vaststelling taakvelden en verstrekking informatie voor derden, inclusief de wijzigingen hierop van 11 maart 2019.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</si>
  <si>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</si>
  <si>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</si>
  <si>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inclusief de wijzigingen hierop van 11 maart 2019 zijn hierop van toepassing. Voor het invullen van de verdelingsmatrix zijn de tabbladen "5.Verdelingsmatrix lasten" en "6.Verdelingsmatrix baten" bestemd.</t>
    </r>
  </si>
  <si>
    <r>
      <t>Om te kunnen uploaden ontvangt u van het CBS na de opvraagbrief voor de betreffende levering (kwartaal of jaarrekening) een e-mail met inloggegevens</t>
    </r>
    <r>
      <rPr>
        <sz val="10"/>
        <rFont val="Arial"/>
        <family val="2"/>
      </rPr>
      <t>. Na het uploaden van de gegevens ziet u een ontvangstbevestiging op het scherm. De datum die hierbij wordt vermeld, is van belang voor de tijdigheidstoets.</t>
    </r>
  </si>
  <si>
    <r>
      <t>05</t>
    </r>
    <r>
      <rPr>
        <sz val="10"/>
        <rFont val="Arial"/>
        <family val="2"/>
      </rPr>
      <t xml:space="preserve"> </t>
    </r>
  </si>
  <si>
    <t>= periode (1 - 4 = kwartalen, 5 = jaarrekening)</t>
  </si>
  <si>
    <t>Volgens het Besluit Begroting en Verantwoording Provincies en Gemeenten (BBV), in het bijzonder artikel 71, en de Regeling vaststelling taakvelden en verstrekking informatie voor derden, dienen decentrale overheden het CBS financiële informatie te verschaffen op kwartaal- en jaarrekeningbasis.</t>
  </si>
  <si>
    <t>De gevraagde informatie behoort te zijn voorzien van een ondertekende schriftelijke verklaring van het bestuur (Regeling vaststelling taakvelden en verstrekking informatie voor derden, artikel 2, lid 1) dat de gegevens aan de gestelde eisen voldoen. Een voorbeeldmodel is opgenomen in het tabblad "8.Akkoordverklaring" in dit bestand. Zie ook hierna onder het kopje "Akkoordverklaring".</t>
  </si>
  <si>
    <t>De informatie wordt pas als ontvangen beschouwd indien de verklaring van het bestuur ook in het bezit van het CBS is.</t>
  </si>
  <si>
    <t>Eén opvraagbestand voor kwartaal- en jaarrekeningen</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</si>
  <si>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</si>
  <si>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Informatie gemeenschappelijke regeling</t>
  </si>
  <si>
    <r>
      <t>Op kwartaal- en jaarrekeningbasis worden balans</t>
    </r>
    <r>
      <rPr>
        <b/>
        <sz val="10"/>
        <rFont val="Arial"/>
        <family val="2"/>
      </rPr>
      <t>standen</t>
    </r>
    <r>
      <rPr>
        <sz val="10"/>
        <rFont val="Arial"/>
        <family val="2"/>
      </rPr>
      <t xml:space="preserve"> gevraagd (zowel primo als ultimo).</t>
    </r>
  </si>
  <si>
    <t xml:space="preserve">Voor de kwartaalrealisaties tellen de toetsen 1 t/m 5 en toets 9, waar bij toets 3 alleen op de aansluiting tussen de financiële balansmutaties in de matrix en de verandering van de financiële balansstanden wordt gecontroleerd. Bij de jaarrealisatie gelden alle 9 toetsen.  </t>
  </si>
  <si>
    <t>GR</t>
  </si>
  <si>
    <t>invullen: 5 = jaarrekening;</t>
  </si>
  <si>
    <t>Deze post hoeft niet te worden ingevuld bij de kwartaalrapportage.</t>
  </si>
  <si>
    <t>¹ Voor meer informatie: zie blad "3.Toelichting" onder het kopje "Informatie GR"</t>
  </si>
  <si>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t>
    </r>
    <r>
      <rPr>
        <sz val="10"/>
        <rFont val="Arial"/>
        <family val="2"/>
      </rPr>
      <t>van 18 april 2016, inclusief de wijzigingen hierop van</t>
    </r>
    <r>
      <rPr>
        <sz val="10"/>
        <color rgb="FFFF0000"/>
        <rFont val="Arial"/>
        <family val="2"/>
      </rPr>
      <t xml:space="preserve"> </t>
    </r>
    <r>
      <rPr>
        <sz val="10"/>
        <rFont val="Arial"/>
        <family val="2"/>
      </rPr>
      <t>11 maart 2019,</t>
    </r>
    <r>
      <rPr>
        <sz val="10"/>
        <color rgb="FFFF0000"/>
        <rFont val="Arial"/>
        <family val="2"/>
      </rPr>
      <t xml:space="preserve"> </t>
    </r>
    <r>
      <rPr>
        <sz val="10"/>
        <rFont val="Arial"/>
        <family val="2"/>
      </rPr>
      <t>staat de gegevenslevering aan het CBS beschreven. Volgens deze voorschriften moet u financiële gegevens aan het CBS sturen in de vorm van een verdelingsmatrix en een overzicht van de balansstanden (op kwartaal- en jaarrekeningbasis). Naast de financiële gegevens dient u een schriftelijke verklaring van het bestuur in te sturen met betrekking tot de vereiste kwaliteit van deze gegevens.</t>
    </r>
  </si>
  <si>
    <t>Voor de financiële informatie en de schriftelijke verklaring die u op kwartaal- en jaarrekeningbasis aan het CBS moet sturen, gelden de volgende tijdstippen:</t>
  </si>
  <si>
    <t xml:space="preserve">U vult bij periode de cijfers 1 t/m 4 voor de respectievelijke kwartaallevering in.
Het cijfer 5 staat voor de levering van de jaarrekening. </t>
  </si>
  <si>
    <t>Realisatie</t>
  </si>
  <si>
    <t>Let op Periode!</t>
  </si>
  <si>
    <t>Boekwinst/ verlies</t>
  </si>
  <si>
    <t>1 - 4 = kwartaal</t>
  </si>
  <si>
    <r>
      <t xml:space="preserve">Na ontvangst van uw inzending controleert het CBS direct of de gegevens voldoen aan de acceptatietoetsen. Hiervan ontvangt u ook meteen het resultaat.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</si>
  <si>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r>
      <t xml:space="preserve">Boekwinst/verlies bij verkoop financiële vaste activa (bv. effecten) en (im)materiële vaste activa </t>
    </r>
    <r>
      <rPr>
        <b/>
        <sz val="10"/>
        <color indexed="9"/>
        <rFont val="Calibri"/>
        <family val="2"/>
      </rPr>
      <t>¹</t>
    </r>
  </si>
  <si>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sz val="10"/>
        <rFont val="Arial"/>
        <family val="2"/>
      </rPr>
      <t xml:space="preserve"> </t>
    </r>
  </si>
  <si>
    <t>Het is de bedoeling dat u de in dit bestand bijgevoegde verdelingsmatrices voor baten, lasten en balansstanden (automatisch) vult met deze gegevens.</t>
  </si>
  <si>
    <t>Voor de jaarrekening moeten de gerealiseerde lasten en baten van de taakvelden en de balansmutaties, verbijzonderd naar de economische categorieën worden aangeleverd, alsmede een overzicht van alle balansstanden.</t>
  </si>
  <si>
    <t xml:space="preserve">Vanaf het verslagjaar 2017 werkt het CBS met één opvraagbestand Iv3 voor de rapportages van de kwartaal- en jaarrekeningen. In dit model zijn alle regels zichtbaar, ook indien, zoals bij de kwartaalrekeningen, niet alle tabbladen/posten hoeven te worden ingevuld. Omdat er niet langer sprake is van aparte opvraagbestanden voor kwartaalgegevens en de jaarrekening, is een correcte naamgeving van de bestanden die u naar het CBS stuurt nog belangrijker dan voorheen. Zie ook het kopje "Informatie gemeenschappelijke regeling" hieronder en het tabblad "2.Adressering".  </t>
  </si>
  <si>
    <t>In het tabblad "4.Informatie" wordt u gevraagd om contactinformatie over uw gemeenschappelijke regeling, de status van de inzending, de periode waarop de ingestuurde vragenlijst betrekking heeft en gegevens over de invuller of inhoudelijk deskundige te vermelden. In geval van inhoudelijke vragen en/of onduidelijkheden zal het CBS direct met de betreffende persoon contact opnemen.</t>
  </si>
  <si>
    <t>Omdat gemeenschappelijke regelingen geen Iv3-begrotingsinformatie aan het CBS hoeven te leveren, is hier standaard de status "Realisatie" opgenomen.</t>
  </si>
  <si>
    <t>Daarbij, de waarde die u invult bij het veld Periode is bepalend voor de geldigheid van de toetsen in het tabblad "9.Eindoordeel".</t>
  </si>
  <si>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</si>
  <si>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Wij verzoeken u daarom geraamde of gerealiseerde boekwinsten/verliezen op vaste activa te noteren in het schema in het tabblad "4.Informatie". Onderstaand vindt u een toelichting op de in te vullen velden Taakveld(code), Boekwinst/verlies en Toelichting:</t>
  </si>
  <si>
    <r>
      <t>Taakveld(code).</t>
    </r>
    <r>
      <rPr>
        <sz val="10"/>
        <rFont val="Arial"/>
        <family val="2"/>
      </rPr>
      <t>De naam en/of code van het taakveld waarop de boekwinst/verlies is verantwoord. Bij de verkoop van aandelen of obligaties moet dit altijd taakveld Treasury (code 0.5) zijn.</t>
    </r>
  </si>
  <si>
    <r>
      <t>Boekwinst/verlies.</t>
    </r>
    <r>
      <rPr>
        <sz val="10"/>
        <rFont val="Arial"/>
        <family val="2"/>
      </rPr>
      <t xml:space="preserve"> De boekwinst afgerond in duizendtallen. Bij boekverlies wordt een negatieve waarde verwacht.</t>
    </r>
  </si>
  <si>
    <t xml:space="preserve">De cijfers 1 t/m 4 betreffen de respectievelijke kwartaalleveringen. Het cijfer 5 staat voor de levering van de jaarrekening.  </t>
  </si>
  <si>
    <r>
      <t xml:space="preserve">Na ontvangst van uw inzending controleert het CBS direct of de gegevens voldoen aan de acceptatietoetsen. Hiervan ontvangt u ook meteen het resultaat..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rFont val="Arial"/>
        <family val="2"/>
      </rPr>
      <t>Indien één van de toetsen die geldt voor de betreffende levering onvoldoende scoort, wordt de inzending afgekeurd.</t>
    </r>
    <r>
      <rPr>
        <sz val="10"/>
        <rFont val="Arial"/>
        <family val="2"/>
      </rPr>
      <t xml:space="preserve"> De geldigheid van de toetsen in dit overzicht is gekoppeld aan de waarde die u invult bij het veld Periode op tabblad "4.Informatie".</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</si>
  <si>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</si>
  <si>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</si>
  <si>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Voor gemeenschappelijke regelingen is de indeling van het Iv3-model 2018 drastisch veranderd ten opzichte van het model 2017. Daarnaast zijn de regels aangepast over de te verstrekken informatie. De belangrijkste wijzigen zijn:</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</si>
  <si>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op de site van de Rijksoverheid in het document Iv3-informatievoorschrift 2018, Gemeenten.</t>
    </r>
  </si>
  <si>
    <t>Categorie 0.0 is vervallen omdat vanaf verslagjaar 2017 de geraamde lasten en baten moeten worden verbijzonderd naar de economische categorieën. Alleen inzake de inkomens- en kapitaaloverdrachten en alleen bij de begroting mogen de lasten en baten nog als 'onverdeeld' worden verantwoord (zie de categorieën 4.3.9 en 4.4.9).</t>
  </si>
  <si>
    <t xml:space="preserve">Ook in het Iv3-model 2018 zijn toetsen opgenomen die onderdeel uitmaken van het maatregelenbeleid.
</t>
  </si>
  <si>
    <t>Voor een toelichting op het invulschema: zie hierboven onder het kopje "Informatie gemeenschappelijke regeling"</t>
  </si>
  <si>
    <t>De gevraagde informatie behoort te zijn voorzien van een akkoordverklaring van het bestuur dat de gegevens aan de gestelde eisen voldoen. In tabblad "8.Akkoordverklaring" vindt u een voorbeeldmodel. Door middel van een keuzelijst kunt u kiezen welke levering het specifiek betreft: kwartaalgegevens of jaarrekening (cel D5). Bij de kwartaal- en jaarrekeningrapportage kunt u een zin kiezen inzake de getrouwheid van het balansstandenoverzicht (cel B14 of B16).</t>
  </si>
  <si>
    <t>= nummer overheidslaag (GR = 05).</t>
  </si>
  <si>
    <t>= nummer van uw gemeenschappelijke regeling; dit nummer is te vinden in de opvraagbrief.</t>
  </si>
  <si>
    <t>Namens het bestuur,</t>
  </si>
  <si>
    <r>
      <rPr>
        <b/>
        <sz val="10"/>
        <rFont val="Arial"/>
        <family val="2"/>
      </rPr>
      <t>Het model Iv3 2020 is inhoudelijk niet veranderd ten opzichte van het model 2019. Alleen is de foutieve aanduiding van balanspost P140 in het BBV gecorrigeerd</t>
    </r>
    <r>
      <rPr>
        <sz val="10"/>
        <rFont val="Arial"/>
        <family val="2"/>
      </rPr>
      <t>.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In de versie van mei 2020 is op het tabblad '8.Akkoordverklaring' het jaartal 2019 gewijzigd in 2020. Dit was abusievelijk niet gewijzigd in de eerste versie. Ook is het aantal ondertekenaars weer hersteld naar één persoon (zoals in eerdere jaren).</t>
    </r>
  </si>
  <si>
    <t>Wijzigingen Iv3 2021</t>
  </si>
  <si>
    <t xml:space="preserve">Het model Iv3 2021 is inhoudelijk niet veranderd ten opzichte van de update van het model 2020 van 15 mei 2020. Er zijn geen taakvelden, categorieën of balansposten toegevoegd, vervallen of gewijzigd. </t>
  </si>
  <si>
    <t>Op basis van voortschrijdend inzicht zijn er wel enkele aanpassingen gedaan in de grijs-witverdeling van de cellen in de matrices, met name inzake het gebruik van voorzieningen op de financiële activa en voorraden (bouwgrond).</t>
  </si>
  <si>
    <t>Voorbeelden van de wijze waarop u mutaties in voorzieningen kunt boeken, indien de voorziening direct op het actief wordt gecorrigeerd:</t>
  </si>
  <si>
    <t>Boekingen van voorzieningen</t>
  </si>
  <si>
    <t>boeken van voorzieningen direct gecorrigeerd op het actief</t>
  </si>
  <si>
    <t>De cellen op lasten- en batencategorie "7.2 - Voorzieningen" zijn nu wit gekleurd op de balansposten van de financiële activa en voorraden (bouwgrond). Tevens is bij toets 2 op tabblad "9.Eindoordeel" hier rekening mee gehouden. De reden voor deze aanpassing is dat het CBS de mutaties op voorzieningen waarvan in het Besluit Begroting en Verantwoording provincies en gemeenten is voorgeschreven dat deze rechtstreeks op de waardering van het actief in mindering dienen te worden gebracht, graag inzichtelijk wil hebben. Deze mutaties maken namelijk geen onderdeel uit van het EMU-saldo. Op de website www.cbs.nl/kredo staat een document met een meer gedetailleerde uitleg over de verschillende boekingen:</t>
  </si>
  <si>
    <t xml:space="preserve">Ook kunt u opmerkingen of een toelichting in dit tabblad vermelden. Vanaf het opvraagmodel 2020 is in het tabblad een invulschema opgenomen waarin u eventuele boekwinsten/verliezen bij de verkoop van financiële vaste activa (bv. effecten) en/of (im)materiële vaste activa kunt noteren.   </t>
  </si>
  <si>
    <t>L ≠ 6.1, 7.2 of 7.5</t>
  </si>
  <si>
    <t>B ≠ 6.1, 7.2 of 7.5</t>
  </si>
  <si>
    <t>Gebruik juiste categorieën (6.1, 7.2 en 7.5) op financiële balans</t>
  </si>
  <si>
    <r>
      <t xml:space="preserve">Het Iv3-model 2022 is veranderd ten opzichte van het model 2021: het taakveld 8.1 Ruimtelijke ordening is vanwege de invoering van de Omgevingswet hernoemd tot 8.1 Ruimte en leefomgeving. </t>
    </r>
    <r>
      <rPr>
        <sz val="10"/>
        <color theme="1"/>
        <rFont val="Arial"/>
        <family val="2"/>
      </rPr>
      <t xml:space="preserve">Zie het tabblad "3.Toelichting" onder het kopje "Wijzigingen model 2022". Daarnaast zijn er op basis van voortschrijdend inzicht enkele aanpassingen gedaan in de grijs-witverdeling van de cellen in de matrices. </t>
    </r>
  </si>
  <si>
    <t>Dhr. dr. C.H. Driesen</t>
  </si>
  <si>
    <r>
      <t xml:space="preserve">Dit bestand is bestemd voor </t>
    </r>
    <r>
      <rPr>
        <b/>
        <sz val="10"/>
        <rFont val="Arial"/>
        <family val="2"/>
      </rPr>
      <t xml:space="preserve">alle </t>
    </r>
    <r>
      <rPr>
        <sz val="10"/>
        <rFont val="Arial"/>
        <family val="2"/>
      </rPr>
      <t>inzendingen over 2022, dus voor zowel de rapportages van het kwartaal als die voor de jaarrekening (zie het kopje "Eén opvraagbestand voor kwartaal- en jaarrekeningen").</t>
    </r>
  </si>
  <si>
    <t>Iv3-informatievoorschrift-2022 Gemeenten en Gemeenschappelijke regelingen</t>
  </si>
  <si>
    <t>https://www.rijksoverheid.nl/onderwerpen/financien-gemeenten-en-provincies/uitwisseling-financiele-gegevens-met-sisa-en-iv3/single-information-single-audit-sisa/doorgeven-of-wijzigen-contactgegevens-sisa-en-of-iv3</t>
  </si>
  <si>
    <t xml:space="preserve">De specificaties van de taakvelden, categorieën en balansposten zijn opgenomen in de Regeling vaststelling taakvelden en verstrekking informatie voor derden, het Iv3-Informatievoorschrift Gemeenten en Gemeenschappelijke Regelingen en (voor de balansposten) het BBV, in het bijzonder de artikelen 30 t/m 58. </t>
  </si>
  <si>
    <t>Voor het invullen van de balansstanden is het tabblad "7.Balansstanden" bestemd. Uitleg over de afzonderlijke balansposten is opgenomen in de artikelen 30 t/m 58 van het BBV en in het Iv3-informatievoorschrift Gemeenten en Gemeenschappelijke regelingen.</t>
  </si>
  <si>
    <t>Wijzigingen Iv3 2022</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</si>
  <si>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</si>
  <si>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</si>
  <si>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Den Haag, december 2021</t>
  </si>
  <si>
    <t xml:space="preserve">Indien u de cellen met betrekking tot Nummer en Periode correct invult, krijgt u in cel I5 van het tabblad "4.Informatie" de correcte naam van het Excel-bestand (in formaat - xlsx) dat u dient in te zenden. Zie het tabblad "2.Adressering".  </t>
  </si>
  <si>
    <r>
      <t xml:space="preserve">Ook in het Iv3-model 2022 zijn toetsen opgenomen die onderdeel uitmaken van het maatregelenbeleid. Deze toetsen zijn </t>
    </r>
    <r>
      <rPr>
        <b/>
        <sz val="10"/>
        <color indexed="8"/>
        <rFont val="Arial"/>
        <family val="2"/>
      </rPr>
      <t xml:space="preserve">niet </t>
    </r>
    <r>
      <rPr>
        <sz val="10"/>
        <color indexed="8"/>
        <rFont val="Arial"/>
        <family val="2"/>
      </rPr>
      <t>gewijzigd ten opzichte van het model 2021.</t>
    </r>
  </si>
  <si>
    <r>
      <rPr>
        <b/>
        <sz val="10"/>
        <rFont val="Courier"/>
        <family val="3"/>
      </rPr>
      <t>AKKjjp05nnnn.pdf</t>
    </r>
    <r>
      <rPr>
        <sz val="10"/>
        <rFont val="Arial"/>
        <family val="2"/>
      </rPr>
      <t xml:space="preserve"> (bijv. AKK221050442.pdf)</t>
    </r>
  </si>
  <si>
    <r>
      <rPr>
        <b/>
        <sz val="10"/>
        <rFont val="Courier"/>
        <family val="3"/>
      </rPr>
      <t>KRDjjp05nnnn.zip</t>
    </r>
    <r>
      <rPr>
        <sz val="10"/>
        <rFont val="Arial"/>
        <family val="2"/>
      </rPr>
      <t xml:space="preserve"> (bijv. KRD221050442.zip)</t>
    </r>
  </si>
  <si>
    <t xml:space="preserve">                                                Kredo - 2022 - periode 1 - gemeenschappelijke regeling - GGD Hart voor Brabant</t>
  </si>
  <si>
    <t>= jaar, voor bijvoorbeeld 2022 is dit 22.</t>
  </si>
  <si>
    <t>Ruimte en leefomgeving</t>
  </si>
  <si>
    <t>VOLKSHUISVESTING, LEEFOMGEVING EN STEDELIJKE VERNIEUWING</t>
  </si>
  <si>
    <t xml:space="preserve">De indeling van de baten en lasten in taakvelden is overeenkomstig de toelichting van de taakvelden in het Iv3-informatievoorschrift Gemeenten en Gemeenschappelijke regelingen, behorend bij de Regeling vaststelling taakvelden en verstrekking informatie voor derden. </t>
  </si>
  <si>
    <t xml:space="preserve">De categoriale indeling van de baten en lasten is overeenkomstig de toelichting van de categorieën in het Iv3-informatievoorschrift Gemeenten en Gemeenschappelijke regelingen, behorend bij de Regeling vaststelling taakvelden en verstrekking informatie voor derden. </t>
  </si>
  <si>
    <t>De balansmutaties zijn toegedeeld naar de categorieën overeenkomstig de toelichting in het Iv3-informatievoorschrift Gemeenten en Gemeenschappelijke regelingen, behorend bij de Regeling vaststelling taakvelden en verstrekking informatie voor derden, inclusief de wijzigingen hierop van 11 maart 2019.</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</si>
  <si>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</si>
  <si>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</si>
  <si>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t>https://antwoord.cbs.nl/</t>
  </si>
  <si>
    <t>A1</t>
  </si>
  <si>
    <t>A5</t>
  </si>
  <si>
    <t>B13</t>
  </si>
  <si>
    <t>Waarde cel op basis van waarde in tabblad "4.Informatie".</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</si>
  <si>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kan de grijs-wit verdeling van de matrices mogelijk worden verbeterd.</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</si>
  <si>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kan de grijs-wit verdeling van de matrices mogelijk worden verbeterd.</t>
  </si>
  <si>
    <t>Op basis van voortschrijdend inzicht zijn er daarnaast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kan de grijs-wit verdeling van de matrices mogelijk worden verbeterd.</t>
  </si>
  <si>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kan de grijs-wit verdeling van de matrices mogelijk worden verbeterd.</t>
  </si>
  <si>
    <r>
      <t xml:space="preserve">U dient de Iv3-matrix (in Excel-formaat - xlsx) en de akkoordverklaring (in pdf-formaat) </t>
    </r>
    <r>
      <rPr>
        <b/>
        <sz val="10"/>
        <rFont val="Arial"/>
        <family val="2"/>
      </rPr>
      <t>samen</t>
    </r>
    <r>
      <rPr>
        <sz val="10"/>
        <rFont val="Arial"/>
        <family val="2"/>
      </rPr>
      <t xml:space="preserve"> in één zipfile te uploaden via</t>
    </r>
  </si>
  <si>
    <r>
      <rPr>
        <b/>
        <sz val="10"/>
        <rFont val="Courier"/>
        <family val="3"/>
      </rPr>
      <t>KRDjjp05nnnn.xlsx</t>
    </r>
    <r>
      <rPr>
        <sz val="10"/>
        <rFont val="Arial"/>
        <family val="2"/>
      </rPr>
      <t xml:space="preserve"> (bijv. KRD221050442.xlsx)</t>
    </r>
  </si>
  <si>
    <r>
      <t xml:space="preserve">* Grijze cellen: combinaties waarop het CBS </t>
    </r>
    <r>
      <rPr>
        <i/>
        <sz val="11"/>
        <rFont val="Arial"/>
        <family val="2"/>
      </rPr>
      <t>geen of vrijwel geen</t>
    </r>
    <r>
      <rPr>
        <sz val="11"/>
        <rFont val="Arial"/>
        <family val="2"/>
      </rPr>
      <t xml:space="preserve"> boekingen verwacht. Indien u op een grijze cel een last of baat verantwoordt, verzoeken wij u deze boeking toe te lichten in het tabblad "4.Informatie". Zo kan de grijs-wit verdeling van de matrices mogelijk worden verbeterd.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</si>
</sst>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
    <numFmt numFmtId="165" formatCode="0.0%"/>
    <numFmt numFmtId="166" formatCode="dd/mm/yyyy"/>
    <numFmt numFmtId="167" formatCode="dd/m/yyyy"/>
    <numFmt numFmtId="168" formatCode="d\ mmmm\ yyyy"/>
    <numFmt numFmtId="169" formatCode="d\ mmmm"/>
  </numFmts>
  <fonts count="77" x14ac:knownFonts="1">
    <font>
      <sz val="10"/>
      <name val="Arial"/>
    </font>
    <font>
      <sz val="11"/>
      <color theme="1"/>
      <name val="Calibri"/>
      <family val="2"/>
      <scheme val="minor"/>
    </font>
    <font>
      <b/>
      <sz val="11"/>
      <name val="Arial"/>
      <family val="2"/>
    </font>
    <font>
      <u/>
      <sz val="10"/>
      <color indexed="12"/>
      <name val="Arial"/>
      <family val="2"/>
    </font>
    <font>
      <b/>
      <sz val="10"/>
      <name val="Arial"/>
      <family val="2"/>
    </font>
    <font>
      <sz val="10"/>
      <name val="Arial"/>
      <family val="2"/>
    </font>
    <font>
      <b/>
      <sz val="10"/>
      <color indexed="10"/>
      <name val="Arial"/>
      <family val="2"/>
    </font>
    <font>
      <sz val="8"/>
      <name val="Arial"/>
      <family val="2"/>
    </font>
    <font>
      <b/>
      <sz val="6"/>
      <name val="Arial"/>
      <family val="2"/>
    </font>
    <font>
      <sz val="6"/>
      <name val="Arial"/>
      <family val="2"/>
    </font>
    <font>
      <b/>
      <i/>
      <sz val="10"/>
      <color indexed="10"/>
      <name val="Arial"/>
      <family val="2"/>
    </font>
    <font>
      <sz val="8"/>
      <color indexed="48"/>
      <name val="Arial"/>
      <family val="2"/>
    </font>
    <font>
      <sz val="9"/>
      <color indexed="48"/>
      <name val="Arial"/>
      <family val="2"/>
    </font>
    <font>
      <b/>
      <sz val="10"/>
      <color indexed="48"/>
      <name val="Arial"/>
      <family val="2"/>
    </font>
    <font>
      <sz val="10"/>
      <color indexed="10"/>
      <name val="Arial"/>
      <family val="2"/>
    </font>
    <font>
      <b/>
      <i/>
      <sz val="10"/>
      <name val="Arial"/>
      <family val="2"/>
    </font>
    <font>
      <i/>
      <sz val="10"/>
      <name val="Arial"/>
      <family val="2"/>
    </font>
    <font>
      <u/>
      <sz val="10"/>
      <color indexed="12"/>
      <name val="Arial"/>
      <family val="2"/>
    </font>
    <font>
      <sz val="10"/>
      <color indexed="8"/>
      <name val="Arial"/>
      <family val="2"/>
    </font>
    <font>
      <sz val="14"/>
      <name val="Arial"/>
      <family val="2"/>
    </font>
    <font>
      <b/>
      <sz val="9"/>
      <color indexed="9"/>
      <name val="Arial"/>
      <family val="2"/>
    </font>
    <font>
      <b/>
      <sz val="8"/>
      <name val="Arial"/>
      <family val="2"/>
    </font>
    <font>
      <b/>
      <sz val="10"/>
      <color indexed="9"/>
      <name val="Arial"/>
      <family val="2"/>
    </font>
    <font>
      <b/>
      <sz val="14"/>
      <name val="Arial"/>
      <family val="2"/>
    </font>
    <font>
      <sz val="11"/>
      <name val="Arial"/>
      <family val="2"/>
    </font>
    <font>
      <b/>
      <sz val="12"/>
      <name val="Arial"/>
      <family val="2"/>
    </font>
    <font>
      <b/>
      <sz val="11"/>
      <color indexed="8"/>
      <name val="Arial"/>
      <family val="2"/>
    </font>
    <font>
      <i/>
      <sz val="11"/>
      <name val="Arial"/>
      <family val="2"/>
    </font>
    <font>
      <sz val="11"/>
      <color indexed="9"/>
      <name val="Arial"/>
      <family val="2"/>
    </font>
    <font>
      <b/>
      <sz val="11"/>
      <color indexed="9"/>
      <name val="Arial"/>
      <family val="2"/>
    </font>
    <font>
      <b/>
      <sz val="9"/>
      <name val="Arial"/>
      <family val="2"/>
    </font>
    <font>
      <b/>
      <i/>
      <sz val="9"/>
      <name val="Arial"/>
      <family val="2"/>
    </font>
    <font>
      <b/>
      <sz val="10"/>
      <color indexed="8"/>
      <name val="Arial"/>
      <family val="2"/>
    </font>
    <font>
      <i/>
      <sz val="13"/>
      <name val="Helvetica"/>
      <family val="2"/>
    </font>
    <font>
      <sz val="10"/>
      <name val="Courier"/>
      <family val="3"/>
    </font>
    <font>
      <b/>
      <sz val="10"/>
      <name val="Courier"/>
      <family val="3"/>
    </font>
    <font>
      <b/>
      <i/>
      <sz val="9"/>
      <color indexed="8"/>
      <name val="Arial"/>
      <family val="2"/>
    </font>
    <font>
      <b/>
      <sz val="8"/>
      <color indexed="10"/>
      <name val="Arial"/>
      <family val="2"/>
    </font>
    <font>
      <sz val="10"/>
      <color indexed="22"/>
      <name val="Arial"/>
      <family val="2"/>
    </font>
    <font>
      <b/>
      <sz val="16"/>
      <name val="Arial"/>
      <family val="2"/>
    </font>
    <font>
      <sz val="6"/>
      <color indexed="13"/>
      <name val="Arial"/>
      <family val="2"/>
    </font>
    <font>
      <sz val="9"/>
      <name val="Arial"/>
      <family val="2"/>
    </font>
    <font>
      <u/>
      <sz val="10"/>
      <color indexed="8"/>
      <name val="Arial"/>
      <family val="2"/>
    </font>
    <font>
      <b/>
      <sz val="13"/>
      <color indexed="48"/>
      <name val="Arial"/>
      <family val="2"/>
    </font>
    <font>
      <i/>
      <sz val="9"/>
      <color indexed="48"/>
      <name val="Arial"/>
      <family val="2"/>
    </font>
    <font>
      <sz val="10"/>
      <name val="Calibri"/>
      <family val="2"/>
    </font>
    <font>
      <b/>
      <sz val="9"/>
      <color indexed="17"/>
      <name val="Arial"/>
      <family val="2"/>
    </font>
    <font>
      <sz val="9"/>
      <color indexed="81"/>
      <name val="Tahoma"/>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i/>
      <sz val="10"/>
      <color rgb="FFFF0000"/>
      <name val="Arial"/>
      <family val="2"/>
    </font>
    <font>
      <b/>
      <i/>
      <sz val="9"/>
      <color rgb="FFFF0000"/>
      <name val="Arial"/>
      <family val="2"/>
    </font>
    <font>
      <sz val="10"/>
      <color theme="1"/>
      <name val="Arial"/>
      <family val="2"/>
    </font>
    <font>
      <sz val="10"/>
      <color theme="0" tint="-0.34998626667073579"/>
      <name val="Arial"/>
      <family val="2"/>
    </font>
    <font>
      <b/>
      <sz val="11"/>
      <color theme="1"/>
      <name val="Arial"/>
      <family val="2"/>
    </font>
    <font>
      <b/>
      <sz val="10"/>
      <color theme="1"/>
      <name val="Arial"/>
      <family val="2"/>
    </font>
    <font>
      <sz val="10"/>
      <color rgb="FFFF0000"/>
      <name val="Arial"/>
      <family val="2"/>
    </font>
    <font>
      <b/>
      <i/>
      <sz val="8"/>
      <color theme="0"/>
      <name val="Arial"/>
      <family val="2"/>
    </font>
    <font>
      <b/>
      <sz val="10"/>
      <color indexed="9"/>
      <name val="Calibri"/>
      <family val="2"/>
    </font>
    <font>
      <b/>
      <sz val="8"/>
      <color theme="0"/>
      <name val="Arial"/>
      <family val="2"/>
    </font>
    <font>
      <u/>
      <sz val="10"/>
      <color rgb="FF0000FF"/>
      <name val="Arial"/>
      <family val="2"/>
    </font>
    <font>
      <sz val="10"/>
      <color rgb="FF0000FF"/>
      <name val="Arial"/>
      <family val="2"/>
    </font>
  </fonts>
  <fills count="20">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s>
  <borders count="73">
    <border>
      <left/>
      <right/>
      <top/>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style="medium">
        <color indexed="64"/>
      </left>
      <right/>
      <top style="thin">
        <color indexed="64"/>
      </top>
      <bottom/>
      <diagonal/>
    </border>
    <border>
      <left/>
      <right style="thin">
        <color indexed="22"/>
      </right>
      <top style="thin">
        <color indexed="22"/>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22"/>
      </bottom>
      <diagonal/>
    </border>
    <border>
      <left/>
      <right/>
      <top style="thin">
        <color indexed="22"/>
      </top>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22"/>
      </right>
      <top style="thin">
        <color indexed="22"/>
      </top>
      <bottom style="thin">
        <color indexed="22"/>
      </bottom>
      <diagonal/>
    </border>
  </borders>
  <cellStyleXfs count="24">
    <xf numFmtId="0" fontId="0" fillId="0" borderId="0"/>
    <xf numFmtId="0" fontId="50" fillId="6" borderId="0" applyNumberFormat="0" applyBorder="0" applyAlignment="0" applyProtection="0"/>
    <xf numFmtId="0" fontId="51" fillId="7" borderId="63" applyNumberFormat="0" applyAlignment="0" applyProtection="0"/>
    <xf numFmtId="0" fontId="52" fillId="8" borderId="64" applyNumberFormat="0" applyAlignment="0" applyProtection="0"/>
    <xf numFmtId="0" fontId="53" fillId="0" borderId="0" applyNumberFormat="0" applyFill="0" applyBorder="0" applyAlignment="0" applyProtection="0"/>
    <xf numFmtId="0" fontId="55" fillId="9" borderId="0" applyNumberFormat="0" applyBorder="0" applyAlignment="0" applyProtection="0"/>
    <xf numFmtId="0" fontId="56" fillId="0" borderId="66" applyNumberFormat="0" applyFill="0" applyAlignment="0" applyProtection="0"/>
    <xf numFmtId="0" fontId="57" fillId="0" borderId="67" applyNumberFormat="0" applyFill="0" applyAlignment="0" applyProtection="0"/>
    <xf numFmtId="0" fontId="58" fillId="0" borderId="68" applyNumberFormat="0" applyFill="0" applyAlignment="0" applyProtection="0"/>
    <xf numFmtId="0" fontId="58" fillId="0" borderId="0" applyNumberFormat="0" applyFill="0" applyBorder="0" applyAlignment="0" applyProtection="0"/>
    <xf numFmtId="0" fontId="3" fillId="0" borderId="0" applyNumberFormat="0" applyFill="0" applyBorder="0" applyAlignment="0" applyProtection="0">
      <alignment vertical="top"/>
      <protection locked="0"/>
    </xf>
    <xf numFmtId="0" fontId="59" fillId="10" borderId="63" applyNumberFormat="0" applyAlignment="0" applyProtection="0"/>
    <xf numFmtId="0" fontId="54" fillId="0" borderId="65" applyNumberFormat="0" applyFill="0" applyAlignment="0" applyProtection="0"/>
    <xf numFmtId="0" fontId="60" fillId="11" borderId="0" applyNumberFormat="0" applyBorder="0" applyAlignment="0" applyProtection="0"/>
    <xf numFmtId="0" fontId="49" fillId="0" borderId="0"/>
    <xf numFmtId="0" fontId="49" fillId="12" borderId="69" applyNumberFormat="0" applyFont="0" applyAlignment="0" applyProtection="0"/>
    <xf numFmtId="0" fontId="61" fillId="7" borderId="70" applyNumberFormat="0" applyAlignment="0" applyProtection="0"/>
    <xf numFmtId="9" fontId="5" fillId="0" borderId="0" applyFont="0" applyFill="0" applyBorder="0" applyAlignment="0" applyProtection="0"/>
    <xf numFmtId="0" fontId="5" fillId="0" borderId="0"/>
    <xf numFmtId="0" fontId="49" fillId="0" borderId="0"/>
    <xf numFmtId="0" fontId="18" fillId="0" borderId="0"/>
    <xf numFmtId="0" fontId="62" fillId="0" borderId="0" applyNumberFormat="0" applyFill="0" applyBorder="0" applyAlignment="0" applyProtection="0"/>
    <xf numFmtId="0" fontId="63" fillId="0" borderId="71" applyNumberFormat="0" applyFill="0" applyAlignment="0" applyProtection="0"/>
    <xf numFmtId="0" fontId="64" fillId="0" borderId="0" applyNumberFormat="0" applyFill="0" applyBorder="0" applyAlignment="0" applyProtection="0"/>
  </cellStyleXfs>
  <cellXfs count="544">
    <xf numFmtId="0" fontId="0" fillId="0" borderId="0" xfId="0"/>
    <xf numFmtId="0" fontId="9" fillId="0" borderId="0" xfId="0" applyFont="1" applyAlignment="1">
      <alignment vertical="center"/>
    </xf>
    <xf numFmtId="49" fontId="9" fillId="0" borderId="0" xfId="0" applyNumberFormat="1" applyFont="1" applyAlignment="1">
      <alignment vertical="center" wrapText="1"/>
    </xf>
    <xf numFmtId="49" fontId="5" fillId="0" borderId="0" xfId="0" applyNumberFormat="1" applyFont="1" applyAlignment="1">
      <alignment vertical="center" wrapText="1"/>
    </xf>
    <xf numFmtId="0" fontId="5" fillId="0" borderId="0" xfId="0" applyNumberFormat="1" applyFont="1" applyAlignment="1">
      <alignment vertical="center" wrapText="1"/>
    </xf>
    <xf numFmtId="0" fontId="9" fillId="0" borderId="0" xfId="0" applyNumberFormat="1" applyFont="1" applyAlignment="1">
      <alignment vertical="center"/>
    </xf>
    <xf numFmtId="0" fontId="7" fillId="0" borderId="0" xfId="0" applyFont="1" applyProtection="1"/>
    <xf numFmtId="49" fontId="5" fillId="0" borderId="0" xfId="0" applyNumberFormat="1" applyFont="1" applyAlignment="1" applyProtection="1">
      <alignment wrapText="1"/>
    </xf>
    <xf numFmtId="49" fontId="11" fillId="0" borderId="0" xfId="0" applyNumberFormat="1" applyFont="1" applyAlignment="1" applyProtection="1">
      <alignment horizontal="left"/>
    </xf>
    <xf numFmtId="49" fontId="12" fillId="0" borderId="0" xfId="0" applyNumberFormat="1" applyFont="1" applyAlignment="1" applyProtection="1">
      <alignment horizontal="right" wrapText="1"/>
    </xf>
    <xf numFmtId="0" fontId="5" fillId="0" borderId="0" xfId="0" applyNumberFormat="1" applyFont="1" applyAlignment="1" applyProtection="1">
      <alignment wrapText="1"/>
    </xf>
    <xf numFmtId="49" fontId="5" fillId="0" borderId="0" xfId="0" applyNumberFormat="1" applyFont="1" applyAlignment="1" applyProtection="1">
      <alignment horizontal="left" wrapText="1"/>
      <protection locked="0"/>
    </xf>
    <xf numFmtId="49" fontId="5" fillId="0" borderId="0" xfId="0" applyNumberFormat="1" applyFont="1" applyAlignment="1" applyProtection="1">
      <alignment horizontal="left" wrapText="1"/>
    </xf>
    <xf numFmtId="49" fontId="9" fillId="0" borderId="0" xfId="0" applyNumberFormat="1" applyFont="1" applyAlignment="1" applyProtection="1">
      <alignment wrapText="1"/>
    </xf>
    <xf numFmtId="49" fontId="9" fillId="0" borderId="0" xfId="0" applyNumberFormat="1" applyFont="1" applyAlignment="1" applyProtection="1">
      <alignment horizontal="left" wrapText="1"/>
    </xf>
    <xf numFmtId="0" fontId="5" fillId="0" borderId="0" xfId="0" applyFont="1" applyAlignment="1">
      <alignment vertical="center"/>
    </xf>
    <xf numFmtId="0" fontId="0" fillId="0" borderId="0" xfId="0" applyAlignment="1">
      <alignment wrapText="1"/>
    </xf>
    <xf numFmtId="0" fontId="5" fillId="0" borderId="0" xfId="0" applyFont="1"/>
    <xf numFmtId="0" fontId="4" fillId="0" borderId="0" xfId="0" applyFont="1"/>
    <xf numFmtId="0" fontId="17" fillId="0" borderId="0" xfId="10" applyFont="1" applyAlignment="1" applyProtection="1"/>
    <xf numFmtId="0" fontId="5" fillId="0" borderId="0" xfId="0" applyFont="1" applyAlignment="1">
      <alignment wrapText="1"/>
    </xf>
    <xf numFmtId="0" fontId="16" fillId="0" borderId="0" xfId="0" applyFont="1" applyAlignment="1">
      <alignment wrapText="1"/>
    </xf>
    <xf numFmtId="0" fontId="5" fillId="0" borderId="0" xfId="0" applyNumberFormat="1" applyFont="1" applyAlignment="1">
      <alignment vertical="center"/>
    </xf>
    <xf numFmtId="49" fontId="6" fillId="0" borderId="0" xfId="0" applyNumberFormat="1" applyFont="1" applyAlignment="1">
      <alignment vertical="center" wrapText="1"/>
    </xf>
    <xf numFmtId="49" fontId="14" fillId="0" borderId="0" xfId="0" applyNumberFormat="1" applyFont="1" applyAlignment="1">
      <alignment vertical="center" wrapText="1"/>
    </xf>
    <xf numFmtId="49" fontId="19" fillId="2" borderId="0" xfId="0" applyNumberFormat="1" applyFont="1" applyFill="1"/>
    <xf numFmtId="49" fontId="19" fillId="0" borderId="0" xfId="0" applyNumberFormat="1" applyFont="1"/>
    <xf numFmtId="49" fontId="19" fillId="0" borderId="0" xfId="0" applyNumberFormat="1" applyFont="1" applyBorder="1"/>
    <xf numFmtId="49" fontId="19" fillId="0" borderId="0" xfId="0" applyNumberFormat="1" applyFont="1" applyBorder="1" applyAlignment="1">
      <alignment horizontal="left"/>
    </xf>
    <xf numFmtId="0" fontId="7" fillId="3" borderId="0" xfId="0" applyFont="1" applyFill="1" applyProtection="1"/>
    <xf numFmtId="0" fontId="21" fillId="3" borderId="0" xfId="0" applyFont="1" applyFill="1" applyAlignment="1" applyProtection="1">
      <alignment horizontal="right"/>
    </xf>
    <xf numFmtId="0" fontId="7" fillId="3" borderId="0" xfId="0" applyFont="1" applyFill="1" applyAlignment="1" applyProtection="1">
      <alignment vertical="center"/>
    </xf>
    <xf numFmtId="49" fontId="19" fillId="0" borderId="0" xfId="0" applyNumberFormat="1" applyFont="1" applyAlignment="1">
      <alignment vertical="center"/>
    </xf>
    <xf numFmtId="0" fontId="4" fillId="3" borderId="0" xfId="0" applyFont="1" applyFill="1" applyAlignment="1" applyProtection="1">
      <alignment horizontal="center"/>
    </xf>
    <xf numFmtId="49" fontId="5" fillId="3" borderId="0" xfId="0" applyNumberFormat="1" applyFont="1" applyFill="1" applyBorder="1" applyAlignment="1">
      <alignment horizontal="left"/>
    </xf>
    <xf numFmtId="49" fontId="19" fillId="0" borderId="0" xfId="0" applyNumberFormat="1" applyFont="1" applyAlignment="1"/>
    <xf numFmtId="0" fontId="7" fillId="0" borderId="0" xfId="0" applyFont="1" applyAlignment="1" applyProtection="1">
      <alignment horizontal="left"/>
    </xf>
    <xf numFmtId="0" fontId="21" fillId="4" borderId="0" xfId="0" applyFont="1" applyFill="1" applyBorder="1" applyProtection="1"/>
    <xf numFmtId="0" fontId="20" fillId="4" borderId="0" xfId="0" applyFont="1" applyFill="1" applyBorder="1" applyAlignment="1" applyProtection="1">
      <alignment horizontal="center"/>
    </xf>
    <xf numFmtId="0" fontId="21" fillId="4" borderId="0" xfId="0" applyFont="1" applyFill="1" applyBorder="1" applyAlignment="1" applyProtection="1">
      <alignment horizontal="center"/>
    </xf>
    <xf numFmtId="0" fontId="7" fillId="0" borderId="0" xfId="0" applyFont="1" applyFill="1" applyProtection="1"/>
    <xf numFmtId="0" fontId="22" fillId="4" borderId="0" xfId="0" applyFont="1" applyFill="1" applyBorder="1" applyAlignment="1" applyProtection="1">
      <alignment horizontal="left"/>
    </xf>
    <xf numFmtId="0" fontId="7" fillId="3" borderId="0" xfId="0" applyFont="1" applyFill="1" applyBorder="1" applyAlignment="1" applyProtection="1">
      <alignment horizontal="center"/>
    </xf>
    <xf numFmtId="49" fontId="19" fillId="3" borderId="0" xfId="0" applyNumberFormat="1" applyFont="1" applyFill="1"/>
    <xf numFmtId="0" fontId="23" fillId="0" borderId="2" xfId="0" applyFont="1" applyFill="1" applyBorder="1" applyAlignment="1">
      <alignment horizontal="left" vertical="top"/>
    </xf>
    <xf numFmtId="0" fontId="23" fillId="0" borderId="3" xfId="0" applyFont="1" applyFill="1" applyBorder="1" applyAlignment="1">
      <alignment vertical="top"/>
    </xf>
    <xf numFmtId="0" fontId="2" fillId="0" borderId="4" xfId="0" applyFont="1" applyBorder="1" applyAlignment="1">
      <alignment horizontal="center" vertical="center"/>
    </xf>
    <xf numFmtId="0" fontId="2" fillId="0" borderId="5" xfId="0" applyFont="1" applyFill="1" applyBorder="1" applyAlignment="1">
      <alignment horizontal="center" vertical="center"/>
    </xf>
    <xf numFmtId="0" fontId="2" fillId="0" borderId="0" xfId="0" applyFont="1" applyBorder="1" applyAlignment="1">
      <alignment horizontal="center" vertical="center"/>
    </xf>
    <xf numFmtId="0" fontId="24" fillId="0" borderId="0" xfId="0" applyFont="1"/>
    <xf numFmtId="1" fontId="23" fillId="0" borderId="6" xfId="0" applyNumberFormat="1" applyFont="1" applyFill="1" applyBorder="1" applyAlignment="1">
      <alignment horizontal="left"/>
    </xf>
    <xf numFmtId="1" fontId="23" fillId="0" borderId="7" xfId="0" applyNumberFormat="1" applyFont="1" applyFill="1" applyBorder="1" applyAlignment="1">
      <alignment horizontal="right" vertical="center"/>
    </xf>
    <xf numFmtId="0" fontId="24" fillId="0" borderId="8" xfId="0" applyFont="1" applyBorder="1" applyAlignment="1">
      <alignment horizontal="center" vertical="center" textRotation="90" wrapText="1"/>
    </xf>
    <xf numFmtId="0" fontId="24" fillId="0" borderId="8" xfId="0" applyFont="1" applyFill="1" applyBorder="1" applyAlignment="1">
      <alignment horizontal="center" vertical="center" textRotation="90" wrapText="1"/>
    </xf>
    <xf numFmtId="0" fontId="24" fillId="0" borderId="9" xfId="0" applyFont="1" applyFill="1" applyBorder="1" applyAlignment="1">
      <alignment horizontal="center" vertical="center" textRotation="90" wrapText="1"/>
    </xf>
    <xf numFmtId="0" fontId="24" fillId="0" borderId="0" xfId="0" applyFont="1" applyBorder="1" applyAlignment="1">
      <alignment vertical="center" wrapText="1"/>
    </xf>
    <xf numFmtId="0" fontId="2" fillId="3" borderId="10" xfId="0" applyFont="1" applyFill="1" applyBorder="1" applyAlignment="1">
      <alignment vertical="center"/>
    </xf>
    <xf numFmtId="0" fontId="24" fillId="3" borderId="11" xfId="0" applyFont="1" applyFill="1" applyBorder="1" applyAlignment="1">
      <alignmen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4" fillId="0" borderId="14" xfId="0" quotePrefix="1" applyFont="1" applyFill="1" applyBorder="1" applyAlignment="1">
      <alignment horizontal="center" vertical="center"/>
    </xf>
    <xf numFmtId="0" fontId="24" fillId="0" borderId="15" xfId="0" applyFont="1" applyFill="1" applyBorder="1" applyAlignment="1">
      <alignment vertical="center"/>
    </xf>
    <xf numFmtId="0" fontId="24" fillId="0" borderId="16" xfId="0" applyFont="1" applyFill="1" applyBorder="1" applyAlignment="1" applyProtection="1">
      <alignment vertical="center"/>
      <protection locked="0"/>
    </xf>
    <xf numFmtId="0" fontId="24" fillId="0" borderId="17" xfId="0" applyFont="1" applyFill="1" applyBorder="1" applyAlignment="1" applyProtection="1">
      <alignment vertical="center"/>
      <protection locked="0"/>
    </xf>
    <xf numFmtId="0" fontId="24" fillId="0" borderId="0" xfId="0" applyFont="1" applyFill="1" applyBorder="1" applyAlignment="1">
      <alignment vertical="center"/>
    </xf>
    <xf numFmtId="0" fontId="2" fillId="3" borderId="18" xfId="0" applyFont="1" applyFill="1" applyBorder="1" applyAlignment="1">
      <alignment vertical="center"/>
    </xf>
    <xf numFmtId="0" fontId="24" fillId="3" borderId="19" xfId="0" applyFont="1" applyFill="1" applyBorder="1" applyAlignment="1">
      <alignment vertical="center"/>
    </xf>
    <xf numFmtId="0" fontId="24" fillId="0" borderId="14" xfId="0" applyFont="1" applyFill="1" applyBorder="1" applyAlignment="1">
      <alignment horizontal="center" vertical="center"/>
    </xf>
    <xf numFmtId="0" fontId="2" fillId="0" borderId="14" xfId="0" applyFont="1" applyFill="1" applyBorder="1" applyAlignment="1">
      <alignment vertical="center"/>
    </xf>
    <xf numFmtId="0" fontId="24" fillId="0" borderId="20" xfId="0" applyFont="1" applyFill="1" applyBorder="1" applyAlignment="1" applyProtection="1">
      <alignment vertical="center"/>
      <protection locked="0"/>
    </xf>
    <xf numFmtId="0" fontId="24" fillId="0" borderId="21" xfId="0" applyFont="1" applyFill="1" applyBorder="1" applyAlignment="1" applyProtection="1">
      <alignment vertical="center"/>
      <protection locked="0"/>
    </xf>
    <xf numFmtId="0" fontId="24" fillId="0" borderId="22" xfId="0" applyFont="1" applyFill="1" applyBorder="1" applyAlignment="1" applyProtection="1">
      <alignment vertical="center"/>
      <protection locked="0"/>
    </xf>
    <xf numFmtId="0" fontId="2" fillId="0" borderId="0" xfId="0" applyFont="1"/>
    <xf numFmtId="0" fontId="24" fillId="3" borderId="10" xfId="0" applyFont="1" applyFill="1" applyBorder="1" applyAlignment="1">
      <alignment vertical="center"/>
    </xf>
    <xf numFmtId="0" fontId="24" fillId="0" borderId="0" xfId="0" applyFont="1" applyBorder="1"/>
    <xf numFmtId="0" fontId="24" fillId="0" borderId="13" xfId="0" applyFont="1" applyFill="1" applyBorder="1" applyAlignment="1">
      <alignment vertical="center"/>
    </xf>
    <xf numFmtId="0" fontId="24" fillId="3" borderId="23" xfId="0" applyFont="1" applyFill="1" applyBorder="1" applyAlignment="1">
      <alignment vertical="center"/>
    </xf>
    <xf numFmtId="0" fontId="24" fillId="3" borderId="24" xfId="0" applyFont="1" applyFill="1" applyBorder="1" applyAlignment="1">
      <alignment vertical="center"/>
    </xf>
    <xf numFmtId="0" fontId="25" fillId="0" borderId="12" xfId="0" applyFont="1" applyFill="1" applyBorder="1" applyAlignment="1">
      <alignment vertical="center"/>
    </xf>
    <xf numFmtId="0" fontId="25" fillId="0" borderId="13" xfId="0" applyFont="1" applyFill="1" applyBorder="1" applyAlignment="1">
      <alignment vertical="center"/>
    </xf>
    <xf numFmtId="0" fontId="24" fillId="3" borderId="25" xfId="0" applyFont="1" applyFill="1" applyBorder="1" applyAlignment="1">
      <alignment vertical="center"/>
    </xf>
    <xf numFmtId="0" fontId="24" fillId="3" borderId="26" xfId="0" applyFont="1" applyFill="1" applyBorder="1" applyAlignment="1">
      <alignment vertical="center"/>
    </xf>
    <xf numFmtId="0" fontId="25" fillId="0" borderId="27" xfId="0" applyFont="1" applyFill="1" applyBorder="1" applyAlignment="1">
      <alignment vertical="center"/>
    </xf>
    <xf numFmtId="0" fontId="25" fillId="0" borderId="28" xfId="0" applyFont="1" applyFill="1" applyBorder="1" applyAlignment="1">
      <alignment vertical="center"/>
    </xf>
    <xf numFmtId="0" fontId="24" fillId="0" borderId="0" xfId="0" applyFont="1" applyFill="1" applyBorder="1" applyAlignment="1">
      <alignment horizontal="right" vertical="center"/>
    </xf>
    <xf numFmtId="0" fontId="24" fillId="3" borderId="0" xfId="0" applyFont="1" applyFill="1" applyBorder="1" applyAlignment="1" applyProtection="1">
      <alignment horizontal="right" vertical="center"/>
    </xf>
    <xf numFmtId="0" fontId="24" fillId="0" borderId="29" xfId="0" applyFont="1" applyFill="1" applyBorder="1" applyAlignment="1" applyProtection="1">
      <alignment horizontal="right" vertical="center"/>
      <protection locked="0"/>
    </xf>
    <xf numFmtId="0" fontId="24" fillId="0" borderId="16" xfId="0" applyFont="1" applyFill="1" applyBorder="1" applyAlignment="1" applyProtection="1">
      <alignment horizontal="right" vertical="center"/>
      <protection locked="0"/>
    </xf>
    <xf numFmtId="0" fontId="24" fillId="3" borderId="0" xfId="0" applyFont="1" applyFill="1" applyBorder="1" applyAlignment="1" applyProtection="1">
      <alignment horizontal="right" vertical="center"/>
      <protection locked="0"/>
    </xf>
    <xf numFmtId="0" fontId="24" fillId="5" borderId="29" xfId="0" applyFont="1" applyFill="1" applyBorder="1" applyAlignment="1" applyProtection="1">
      <alignment horizontal="right" vertical="center"/>
      <protection locked="0"/>
    </xf>
    <xf numFmtId="0" fontId="24" fillId="0" borderId="20" xfId="0" applyFont="1" applyFill="1" applyBorder="1" applyAlignment="1" applyProtection="1">
      <alignment horizontal="right" vertical="center"/>
      <protection locked="0"/>
    </xf>
    <xf numFmtId="0" fontId="24" fillId="0" borderId="21" xfId="0" applyFont="1" applyFill="1" applyBorder="1" applyAlignment="1" applyProtection="1">
      <alignment horizontal="right" vertical="center"/>
      <protection locked="0"/>
    </xf>
    <xf numFmtId="0" fontId="24" fillId="3" borderId="30" xfId="0" applyFont="1" applyFill="1" applyBorder="1" applyAlignment="1" applyProtection="1">
      <alignment horizontal="right" vertical="center"/>
      <protection locked="0"/>
    </xf>
    <xf numFmtId="0" fontId="24" fillId="0" borderId="31" xfId="0" applyFont="1" applyFill="1" applyBorder="1" applyAlignment="1" applyProtection="1">
      <alignment horizontal="right" vertical="center"/>
      <protection locked="0"/>
    </xf>
    <xf numFmtId="0" fontId="28" fillId="2" borderId="0" xfId="0" applyFont="1" applyFill="1" applyAlignment="1" applyProtection="1">
      <alignment vertical="center"/>
    </xf>
    <xf numFmtId="0" fontId="24" fillId="0" borderId="0" xfId="0" applyFont="1" applyAlignment="1" applyProtection="1">
      <alignment vertical="center"/>
    </xf>
    <xf numFmtId="0" fontId="28" fillId="0" borderId="0" xfId="0" applyFont="1" applyFill="1" applyAlignment="1" applyProtection="1">
      <alignment vertical="center"/>
    </xf>
    <xf numFmtId="0" fontId="29" fillId="0" borderId="0" xfId="0" applyNumberFormat="1" applyFont="1" applyFill="1" applyAlignment="1" applyProtection="1">
      <alignment horizontal="left" vertical="center" wrapText="1"/>
    </xf>
    <xf numFmtId="0" fontId="24" fillId="0" borderId="0" xfId="0" applyFont="1" applyFill="1" applyAlignment="1" applyProtection="1">
      <alignment vertical="center"/>
    </xf>
    <xf numFmtId="0" fontId="7" fillId="0" borderId="0" xfId="0" applyFont="1" applyAlignment="1" applyProtection="1"/>
    <xf numFmtId="0" fontId="21" fillId="3" borderId="0" xfId="0" applyFont="1" applyFill="1" applyAlignment="1" applyProtection="1">
      <alignment horizontal="center"/>
    </xf>
    <xf numFmtId="49" fontId="30" fillId="3" borderId="0" xfId="0" applyNumberFormat="1" applyFont="1" applyFill="1" applyBorder="1" applyAlignment="1" applyProtection="1">
      <alignment horizontal="left"/>
    </xf>
    <xf numFmtId="0" fontId="30" fillId="3" borderId="0" xfId="0" applyFont="1" applyFill="1" applyAlignment="1" applyProtection="1"/>
    <xf numFmtId="169" fontId="30" fillId="3" borderId="0" xfId="0" applyNumberFormat="1" applyFont="1" applyFill="1" applyAlignment="1" applyProtection="1">
      <alignment horizontal="right"/>
    </xf>
    <xf numFmtId="0" fontId="21" fillId="3" borderId="0" xfId="0" applyFont="1" applyFill="1" applyAlignment="1" applyProtection="1"/>
    <xf numFmtId="166" fontId="21" fillId="4" borderId="0" xfId="0" applyNumberFormat="1" applyFont="1" applyFill="1" applyBorder="1" applyAlignment="1" applyProtection="1"/>
    <xf numFmtId="0" fontId="21" fillId="4" borderId="0" xfId="0" applyFont="1" applyFill="1" applyBorder="1" applyAlignment="1" applyProtection="1"/>
    <xf numFmtId="0" fontId="4" fillId="0" borderId="0" xfId="0" applyFont="1" applyBorder="1" applyAlignment="1" applyProtection="1"/>
    <xf numFmtId="0" fontId="7" fillId="3" borderId="32" xfId="0" applyFont="1" applyFill="1" applyBorder="1" applyAlignment="1" applyProtection="1"/>
    <xf numFmtId="49" fontId="7" fillId="3" borderId="0" xfId="0" applyNumberFormat="1" applyFont="1" applyFill="1" applyBorder="1" applyAlignment="1" applyProtection="1">
      <alignment horizontal="center"/>
    </xf>
    <xf numFmtId="166" fontId="30" fillId="3" borderId="0" xfId="0" applyNumberFormat="1" applyFont="1" applyFill="1" applyAlignment="1" applyProtection="1">
      <alignment horizontal="center"/>
    </xf>
    <xf numFmtId="167" fontId="30" fillId="3" borderId="0" xfId="0" applyNumberFormat="1" applyFont="1" applyFill="1" applyAlignment="1" applyProtection="1">
      <alignment horizontal="center"/>
    </xf>
    <xf numFmtId="0" fontId="7" fillId="3" borderId="0" xfId="0" applyFont="1" applyFill="1" applyBorder="1" applyAlignment="1" applyProtection="1"/>
    <xf numFmtId="0" fontId="31" fillId="0" borderId="0" xfId="0" applyFont="1" applyBorder="1" applyAlignment="1"/>
    <xf numFmtId="0" fontId="7" fillId="3" borderId="0" xfId="0" applyFont="1" applyFill="1" applyAlignment="1" applyProtection="1"/>
    <xf numFmtId="3" fontId="7" fillId="3" borderId="1" xfId="0" applyNumberFormat="1" applyFont="1" applyFill="1" applyBorder="1" applyAlignment="1" applyProtection="1">
      <protection locked="0"/>
    </xf>
    <xf numFmtId="3" fontId="7" fillId="0" borderId="1" xfId="0" applyNumberFormat="1" applyFont="1" applyBorder="1" applyAlignment="1" applyProtection="1">
      <protection locked="0"/>
    </xf>
    <xf numFmtId="0" fontId="7" fillId="3" borderId="0" xfId="0" applyFont="1" applyFill="1" applyBorder="1" applyAlignment="1" applyProtection="1">
      <protection locked="0"/>
    </xf>
    <xf numFmtId="0" fontId="7" fillId="0" borderId="1" xfId="0" applyFont="1" applyBorder="1" applyAlignment="1" applyProtection="1">
      <protection locked="0"/>
    </xf>
    <xf numFmtId="0" fontId="7" fillId="3" borderId="33" xfId="0" applyFont="1" applyFill="1" applyBorder="1" applyAlignment="1" applyProtection="1">
      <protection locked="0"/>
    </xf>
    <xf numFmtId="0" fontId="7" fillId="0" borderId="0" xfId="0" applyFont="1" applyFill="1" applyAlignment="1" applyProtection="1"/>
    <xf numFmtId="0" fontId="7" fillId="0" borderId="0" xfId="0" applyFont="1" applyFill="1" applyBorder="1" applyAlignment="1" applyProtection="1"/>
    <xf numFmtId="167" fontId="30" fillId="4" borderId="0" xfId="0" applyNumberFormat="1" applyFont="1" applyFill="1" applyBorder="1" applyAlignment="1" applyProtection="1">
      <alignment horizontal="center"/>
      <protection locked="0"/>
    </xf>
    <xf numFmtId="0" fontId="21" fillId="4" borderId="0" xfId="0" applyFont="1" applyFill="1" applyBorder="1" applyAlignment="1" applyProtection="1">
      <protection locked="0"/>
    </xf>
    <xf numFmtId="0" fontId="7" fillId="0" borderId="0" xfId="0" applyFont="1" applyBorder="1" applyAlignment="1" applyProtection="1"/>
    <xf numFmtId="3" fontId="32" fillId="0" borderId="0" xfId="20" applyNumberFormat="1" applyFont="1" applyFill="1" applyBorder="1" applyAlignment="1">
      <alignment horizontal="left"/>
    </xf>
    <xf numFmtId="166" fontId="30" fillId="3" borderId="0" xfId="0" applyNumberFormat="1" applyFont="1" applyFill="1" applyBorder="1" applyAlignment="1" applyProtection="1">
      <alignment horizontal="center"/>
    </xf>
    <xf numFmtId="167" fontId="30" fillId="3" borderId="0" xfId="0" applyNumberFormat="1" applyFont="1" applyFill="1" applyBorder="1" applyAlignment="1" applyProtection="1">
      <alignment horizontal="center"/>
      <protection locked="0"/>
    </xf>
    <xf numFmtId="0" fontId="31" fillId="0" borderId="0" xfId="0" applyFont="1" applyFill="1" applyBorder="1" applyAlignment="1"/>
    <xf numFmtId="0" fontId="7" fillId="0" borderId="0" xfId="0" applyFont="1" applyAlignment="1" applyProtection="1">
      <alignment horizontal="center"/>
    </xf>
    <xf numFmtId="0" fontId="0" fillId="0" borderId="0" xfId="0" applyAlignment="1">
      <alignment horizontal="center"/>
    </xf>
    <xf numFmtId="0" fontId="33" fillId="0" borderId="0" xfId="0" applyFont="1"/>
    <xf numFmtId="0" fontId="3" fillId="0" borderId="0" xfId="10" applyAlignment="1" applyProtection="1">
      <alignment horizontal="center" wrapText="1"/>
    </xf>
    <xf numFmtId="0" fontId="24" fillId="3" borderId="34" xfId="0" applyFont="1" applyFill="1" applyBorder="1" applyAlignment="1" applyProtection="1">
      <alignment horizontal="right" vertical="center"/>
      <protection locked="0"/>
    </xf>
    <xf numFmtId="0" fontId="24" fillId="3" borderId="35" xfId="0" applyFont="1" applyFill="1" applyBorder="1" applyAlignment="1" applyProtection="1">
      <alignment horizontal="right" vertical="center"/>
      <protection locked="0"/>
    </xf>
    <xf numFmtId="0" fontId="24" fillId="0" borderId="36" xfId="0" applyFont="1" applyFill="1" applyBorder="1" applyAlignment="1" applyProtection="1">
      <alignment vertical="center"/>
      <protection locked="0"/>
    </xf>
    <xf numFmtId="0" fontId="24" fillId="5" borderId="36" xfId="0" applyFont="1" applyFill="1" applyBorder="1" applyAlignment="1" applyProtection="1">
      <alignment vertical="center"/>
      <protection locked="0"/>
    </xf>
    <xf numFmtId="0" fontId="24" fillId="0" borderId="37" xfId="0" applyFont="1" applyFill="1" applyBorder="1" applyAlignment="1" applyProtection="1">
      <alignment vertical="center"/>
      <protection locked="0"/>
    </xf>
    <xf numFmtId="0" fontId="2" fillId="0" borderId="38" xfId="0" applyFont="1" applyFill="1" applyBorder="1" applyAlignment="1" applyProtection="1">
      <alignment vertical="center"/>
      <protection locked="0"/>
    </xf>
    <xf numFmtId="0" fontId="2" fillId="0" borderId="39" xfId="0" applyFont="1" applyFill="1" applyBorder="1" applyAlignment="1" applyProtection="1">
      <alignment vertical="center"/>
      <protection locked="0"/>
    </xf>
    <xf numFmtId="0" fontId="2" fillId="0" borderId="40" xfId="0" applyFont="1" applyFill="1" applyBorder="1" applyAlignment="1" applyProtection="1">
      <alignment vertical="center"/>
      <protection locked="0"/>
    </xf>
    <xf numFmtId="0" fontId="7" fillId="3" borderId="0" xfId="0" applyFont="1" applyFill="1" applyBorder="1" applyProtection="1"/>
    <xf numFmtId="0" fontId="24" fillId="3" borderId="41" xfId="0" applyFont="1" applyFill="1" applyBorder="1" applyAlignment="1" applyProtection="1">
      <alignment horizontal="right" vertical="center"/>
    </xf>
    <xf numFmtId="0" fontId="24" fillId="3" borderId="37" xfId="0" applyFont="1" applyFill="1" applyBorder="1" applyAlignment="1" applyProtection="1">
      <alignment horizontal="right" vertical="center"/>
    </xf>
    <xf numFmtId="0" fontId="24" fillId="0" borderId="17" xfId="0" applyFont="1" applyFill="1" applyBorder="1" applyAlignment="1" applyProtection="1">
      <alignment horizontal="right" vertical="center"/>
      <protection locked="0"/>
    </xf>
    <xf numFmtId="0" fontId="24" fillId="5" borderId="16" xfId="0" applyFont="1" applyFill="1" applyBorder="1" applyAlignment="1" applyProtection="1">
      <alignment horizontal="right" vertical="center"/>
      <protection locked="0"/>
    </xf>
    <xf numFmtId="0" fontId="24" fillId="5" borderId="17" xfId="0" applyFont="1" applyFill="1" applyBorder="1" applyAlignment="1" applyProtection="1">
      <alignment horizontal="right" vertical="center"/>
      <protection locked="0"/>
    </xf>
    <xf numFmtId="0" fontId="24" fillId="3" borderId="42" xfId="0" applyFont="1" applyFill="1" applyBorder="1" applyAlignment="1" applyProtection="1">
      <alignment horizontal="right" vertical="center"/>
      <protection locked="0"/>
    </xf>
    <xf numFmtId="0" fontId="24" fillId="3" borderId="19" xfId="0" applyFont="1" applyFill="1" applyBorder="1" applyAlignment="1" applyProtection="1">
      <alignment horizontal="right" vertical="center"/>
      <protection locked="0"/>
    </xf>
    <xf numFmtId="0" fontId="24" fillId="3" borderId="36" xfId="0" applyFont="1" applyFill="1" applyBorder="1" applyAlignment="1" applyProtection="1">
      <alignment horizontal="right" vertical="center"/>
      <protection locked="0"/>
    </xf>
    <xf numFmtId="0" fontId="24" fillId="5" borderId="21" xfId="0" applyFont="1" applyFill="1" applyBorder="1" applyAlignment="1" applyProtection="1">
      <alignment horizontal="right" vertical="center"/>
      <protection locked="0"/>
    </xf>
    <xf numFmtId="0" fontId="24" fillId="3" borderId="41" xfId="0" applyFont="1" applyFill="1" applyBorder="1" applyAlignment="1" applyProtection="1">
      <alignment horizontal="right" vertical="center"/>
      <protection locked="0"/>
    </xf>
    <xf numFmtId="0" fontId="24" fillId="0" borderId="43" xfId="0" applyFont="1" applyFill="1" applyBorder="1" applyAlignment="1" applyProtection="1">
      <alignment horizontal="right" vertical="center"/>
      <protection locked="0"/>
    </xf>
    <xf numFmtId="0" fontId="24" fillId="0" borderId="0" xfId="0" applyFont="1" applyBorder="1" applyAlignment="1">
      <alignment horizontal="right" vertical="center"/>
    </xf>
    <xf numFmtId="0" fontId="31" fillId="0" borderId="0" xfId="0" applyFont="1" applyBorder="1" applyAlignment="1" applyProtection="1"/>
    <xf numFmtId="0" fontId="7" fillId="3" borderId="1" xfId="0" applyFont="1" applyFill="1" applyBorder="1" applyAlignment="1" applyProtection="1"/>
    <xf numFmtId="166" fontId="21" fillId="3" borderId="0" xfId="0" applyNumberFormat="1" applyFont="1" applyFill="1" applyAlignment="1" applyProtection="1"/>
    <xf numFmtId="3" fontId="36" fillId="0" borderId="0" xfId="20" applyNumberFormat="1" applyFont="1" applyFill="1" applyBorder="1" applyAlignment="1">
      <alignment horizontal="left"/>
    </xf>
    <xf numFmtId="0" fontId="7" fillId="0" borderId="44" xfId="0" applyFont="1" applyBorder="1" applyAlignment="1" applyProtection="1"/>
    <xf numFmtId="0" fontId="15" fillId="0" borderId="44" xfId="0" applyFont="1" applyBorder="1" applyAlignment="1" applyProtection="1"/>
    <xf numFmtId="0" fontId="7" fillId="3" borderId="45" xfId="0" applyFont="1" applyFill="1" applyBorder="1" applyAlignment="1" applyProtection="1"/>
    <xf numFmtId="49" fontId="7" fillId="3" borderId="44" xfId="0" applyNumberFormat="1" applyFont="1" applyFill="1" applyBorder="1" applyAlignment="1" applyProtection="1">
      <alignment horizontal="center"/>
    </xf>
    <xf numFmtId="166" fontId="21" fillId="3" borderId="44" xfId="0" applyNumberFormat="1" applyFont="1" applyFill="1" applyBorder="1" applyAlignment="1" applyProtection="1"/>
    <xf numFmtId="167" fontId="30" fillId="3" borderId="44" xfId="0" applyNumberFormat="1" applyFont="1" applyFill="1" applyBorder="1" applyAlignment="1" applyProtection="1">
      <alignment horizontal="center"/>
    </xf>
    <xf numFmtId="0" fontId="7" fillId="3" borderId="44" xfId="0" applyFont="1" applyFill="1" applyBorder="1" applyAlignment="1" applyProtection="1"/>
    <xf numFmtId="0" fontId="15" fillId="0" borderId="0" xfId="0" applyFont="1"/>
    <xf numFmtId="3" fontId="37" fillId="0" borderId="32" xfId="0" applyNumberFormat="1" applyFont="1" applyBorder="1" applyAlignment="1" applyProtection="1"/>
    <xf numFmtId="0" fontId="15" fillId="0" borderId="44" xfId="0" applyFont="1" applyBorder="1"/>
    <xf numFmtId="3" fontId="37" fillId="0" borderId="45" xfId="0" applyNumberFormat="1" applyFont="1" applyBorder="1" applyAlignment="1" applyProtection="1"/>
    <xf numFmtId="0" fontId="7" fillId="3" borderId="44" xfId="0" applyFont="1" applyFill="1" applyBorder="1" applyAlignment="1" applyProtection="1">
      <protection locked="0"/>
    </xf>
    <xf numFmtId="3" fontId="7" fillId="3" borderId="32" xfId="0" applyNumberFormat="1" applyFont="1" applyFill="1" applyBorder="1" applyAlignment="1" applyProtection="1">
      <protection locked="0"/>
    </xf>
    <xf numFmtId="0" fontId="38" fillId="0" borderId="0" xfId="0" applyFont="1" applyAlignment="1">
      <alignment vertical="center"/>
    </xf>
    <xf numFmtId="49" fontId="26" fillId="0" borderId="0" xfId="0" applyNumberFormat="1" applyFont="1" applyFill="1" applyAlignment="1" applyProtection="1">
      <alignment vertical="center"/>
    </xf>
    <xf numFmtId="0" fontId="24" fillId="0" borderId="14" xfId="0" applyFont="1" applyFill="1" applyBorder="1" applyAlignment="1" applyProtection="1">
      <alignment horizontal="right" vertical="center"/>
      <protection locked="0"/>
    </xf>
    <xf numFmtId="0" fontId="39" fillId="0" borderId="0" xfId="0" applyFont="1" applyFill="1" applyBorder="1" applyAlignment="1">
      <alignment vertical="center"/>
    </xf>
    <xf numFmtId="0" fontId="24" fillId="3" borderId="46" xfId="0" applyFont="1" applyFill="1" applyBorder="1" applyAlignment="1" applyProtection="1">
      <alignment horizontal="right" vertical="center"/>
      <protection locked="0"/>
    </xf>
    <xf numFmtId="0" fontId="3" fillId="0" borderId="0" xfId="10" applyAlignment="1" applyProtection="1">
      <alignment horizontal="center"/>
    </xf>
    <xf numFmtId="49" fontId="7" fillId="0" borderId="0" xfId="0" applyNumberFormat="1" applyFont="1"/>
    <xf numFmtId="49" fontId="40" fillId="0" borderId="0" xfId="0" applyNumberFormat="1" applyFont="1" applyAlignment="1" applyProtection="1">
      <alignment horizontal="left" wrapText="1"/>
    </xf>
    <xf numFmtId="0" fontId="4" fillId="0" borderId="0" xfId="0" applyFont="1" applyAlignment="1">
      <alignment horizontal="left" wrapText="1"/>
    </xf>
    <xf numFmtId="0" fontId="0" fillId="0" borderId="0" xfId="0" applyAlignment="1"/>
    <xf numFmtId="0" fontId="5" fillId="0" borderId="0" xfId="0" applyFont="1" applyAlignment="1">
      <alignment horizontal="left"/>
    </xf>
    <xf numFmtId="49" fontId="44" fillId="0" borderId="0" xfId="0" applyNumberFormat="1" applyFont="1" applyAlignment="1" applyProtection="1">
      <alignment horizontal="right" wrapText="1"/>
    </xf>
    <xf numFmtId="0" fontId="42" fillId="0" borderId="0" xfId="0" applyFont="1" applyAlignment="1">
      <alignment horizontal="left" vertical="center" wrapText="1"/>
    </xf>
    <xf numFmtId="49" fontId="13" fillId="0" borderId="0" xfId="0" applyNumberFormat="1" applyFont="1" applyAlignment="1" applyProtection="1">
      <alignment horizontal="center" vertical="top" wrapText="1"/>
    </xf>
    <xf numFmtId="49" fontId="13" fillId="0" borderId="0" xfId="10" applyNumberFormat="1" applyFont="1" applyAlignment="1" applyProtection="1">
      <alignment horizontal="center" vertical="top" wrapText="1"/>
    </xf>
    <xf numFmtId="49" fontId="5" fillId="0" borderId="0" xfId="0" applyNumberFormat="1" applyFont="1" applyAlignment="1" applyProtection="1">
      <alignment horizontal="left" vertical="top" wrapText="1"/>
    </xf>
    <xf numFmtId="49" fontId="9" fillId="0" borderId="0" xfId="0" applyNumberFormat="1" applyFont="1" applyAlignment="1" applyProtection="1">
      <alignment horizontal="left" vertical="top" wrapText="1"/>
    </xf>
    <xf numFmtId="0" fontId="0" fillId="0" borderId="0" xfId="0" applyFont="1" applyBorder="1" applyAlignment="1"/>
    <xf numFmtId="0" fontId="5" fillId="0" borderId="0" xfId="0" applyFont="1" applyFill="1" applyBorder="1" applyAlignment="1"/>
    <xf numFmtId="0" fontId="24" fillId="5" borderId="22" xfId="0" applyFont="1" applyFill="1" applyBorder="1" applyAlignment="1" applyProtection="1">
      <alignment horizontal="right" vertical="center"/>
      <protection locked="0"/>
    </xf>
    <xf numFmtId="0" fontId="24" fillId="5" borderId="20" xfId="0" applyFont="1" applyFill="1" applyBorder="1" applyAlignment="1" applyProtection="1">
      <alignment horizontal="right" vertical="center"/>
      <protection locked="0"/>
    </xf>
    <xf numFmtId="0" fontId="24" fillId="0" borderId="14" xfId="0" applyFont="1" applyFill="1" applyBorder="1" applyAlignment="1">
      <alignment horizontal="center"/>
    </xf>
    <xf numFmtId="0" fontId="24" fillId="0" borderId="15" xfId="0" applyFont="1" applyFill="1" applyBorder="1"/>
    <xf numFmtId="0" fontId="24" fillId="0" borderId="12" xfId="0" applyFont="1" applyBorder="1" applyAlignment="1">
      <alignment horizontal="center"/>
    </xf>
    <xf numFmtId="0" fontId="24" fillId="0" borderId="15" xfId="0" applyFont="1" applyBorder="1"/>
    <xf numFmtId="0" fontId="24" fillId="0" borderId="14" xfId="0" applyFont="1" applyBorder="1" applyAlignment="1">
      <alignment horizontal="center"/>
    </xf>
    <xf numFmtId="0" fontId="7" fillId="3" borderId="0" xfId="0" applyFont="1" applyFill="1" applyBorder="1" applyAlignment="1">
      <alignment horizontal="left"/>
    </xf>
    <xf numFmtId="0" fontId="5" fillId="0" borderId="0" xfId="0" applyFont="1" applyBorder="1" applyAlignment="1"/>
    <xf numFmtId="0" fontId="5" fillId="0" borderId="0" xfId="0" applyFont="1" applyFill="1" applyAlignment="1">
      <alignment vertical="top" wrapText="1"/>
    </xf>
    <xf numFmtId="0" fontId="41" fillId="3" borderId="0" xfId="0" applyFont="1" applyFill="1" applyBorder="1" applyAlignment="1" applyProtection="1">
      <alignment horizontal="right"/>
    </xf>
    <xf numFmtId="0" fontId="30" fillId="3" borderId="0" xfId="0" applyFont="1" applyFill="1" applyBorder="1" applyAlignment="1" applyProtection="1"/>
    <xf numFmtId="0" fontId="30" fillId="3" borderId="0" xfId="0" applyFont="1" applyFill="1" applyBorder="1" applyAlignment="1" applyProtection="1">
      <alignment horizontal="right"/>
    </xf>
    <xf numFmtId="0" fontId="46" fillId="3" borderId="0" xfId="0" applyFont="1" applyFill="1" applyBorder="1" applyAlignment="1" applyProtection="1">
      <alignment horizontal="right"/>
    </xf>
    <xf numFmtId="0" fontId="41" fillId="3" borderId="0" xfId="0" applyFont="1" applyFill="1" applyAlignment="1" applyProtection="1">
      <alignment horizontal="right" vertical="center"/>
    </xf>
    <xf numFmtId="0" fontId="30" fillId="3" borderId="0" xfId="0" quotePrefix="1" applyFont="1" applyFill="1" applyAlignment="1" applyProtection="1">
      <alignment vertical="center"/>
    </xf>
    <xf numFmtId="0" fontId="30" fillId="3" borderId="0" xfId="0" quotePrefix="1" applyFont="1" applyFill="1" applyAlignment="1" applyProtection="1">
      <alignment horizontal="right" vertical="center"/>
    </xf>
    <xf numFmtId="0" fontId="41" fillId="3" borderId="47" xfId="0" applyFont="1" applyFill="1" applyBorder="1" applyAlignment="1" applyProtection="1">
      <alignment horizontal="right"/>
    </xf>
    <xf numFmtId="0" fontId="30" fillId="3" borderId="0" xfId="0" applyFont="1" applyFill="1" applyAlignment="1" applyProtection="1">
      <alignment horizontal="center"/>
    </xf>
    <xf numFmtId="0" fontId="41" fillId="3" borderId="0" xfId="0" applyFont="1" applyFill="1" applyProtection="1"/>
    <xf numFmtId="49" fontId="41" fillId="3" borderId="0" xfId="0" applyNumberFormat="1" applyFont="1" applyFill="1" applyBorder="1" applyAlignment="1">
      <alignment horizontal="left"/>
    </xf>
    <xf numFmtId="0" fontId="30" fillId="3" borderId="0" xfId="0" applyFont="1" applyFill="1" applyProtection="1"/>
    <xf numFmtId="0" fontId="41" fillId="0" borderId="0" xfId="0" applyFont="1" applyAlignment="1" applyProtection="1">
      <alignment horizontal="left"/>
    </xf>
    <xf numFmtId="0" fontId="20" fillId="4" borderId="0" xfId="0" applyFont="1" applyFill="1" applyBorder="1" applyAlignment="1" applyProtection="1">
      <alignment horizontal="left" vertical="top"/>
    </xf>
    <xf numFmtId="0" fontId="41" fillId="3" borderId="0" xfId="0" applyFont="1" applyFill="1" applyAlignment="1" applyProtection="1">
      <alignment horizontal="right"/>
    </xf>
    <xf numFmtId="0" fontId="5" fillId="0" borderId="0" xfId="0" applyNumberFormat="1" applyFont="1" applyFill="1" applyAlignment="1" applyProtection="1">
      <alignment vertical="top" wrapText="1"/>
    </xf>
    <xf numFmtId="0" fontId="5" fillId="0" borderId="0" xfId="0" applyFont="1" applyAlignment="1"/>
    <xf numFmtId="0" fontId="4" fillId="0" borderId="0" xfId="0" applyFont="1" applyAlignment="1">
      <alignment vertical="center"/>
    </xf>
    <xf numFmtId="0" fontId="5" fillId="0" borderId="30" xfId="0" applyFont="1" applyBorder="1" applyAlignment="1">
      <alignment vertical="center"/>
    </xf>
    <xf numFmtId="49" fontId="5" fillId="0" borderId="0" xfId="0" applyNumberFormat="1" applyFont="1" applyBorder="1" applyAlignment="1">
      <alignment vertical="center" wrapText="1"/>
    </xf>
    <xf numFmtId="0" fontId="0" fillId="0" borderId="0" xfId="0" applyAlignment="1">
      <alignment vertical="center"/>
    </xf>
    <xf numFmtId="0" fontId="0" fillId="0" borderId="0" xfId="0" applyFill="1"/>
    <xf numFmtId="49" fontId="5" fillId="0" borderId="0" xfId="0" quotePrefix="1" applyNumberFormat="1" applyFont="1" applyAlignment="1">
      <alignment vertical="center"/>
    </xf>
    <xf numFmtId="0" fontId="5" fillId="0" borderId="0" xfId="0" applyFont="1" applyAlignment="1">
      <alignment vertical="center" wrapText="1"/>
    </xf>
    <xf numFmtId="0" fontId="0" fillId="0" borderId="0" xfId="0" applyAlignment="1">
      <alignment vertical="center" wrapText="1"/>
    </xf>
    <xf numFmtId="0" fontId="24" fillId="3" borderId="18" xfId="0" applyFont="1" applyFill="1" applyBorder="1" applyAlignment="1" applyProtection="1">
      <alignment horizontal="right" vertical="center"/>
      <protection locked="0"/>
    </xf>
    <xf numFmtId="0" fontId="24" fillId="13" borderId="48" xfId="0" applyFont="1" applyFill="1" applyBorder="1" applyAlignment="1" applyProtection="1">
      <alignment horizontal="right" vertical="center"/>
      <protection locked="0"/>
    </xf>
    <xf numFmtId="0" fontId="24" fillId="13" borderId="49" xfId="0" applyFont="1" applyFill="1" applyBorder="1" applyAlignment="1" applyProtection="1">
      <alignment horizontal="right" vertical="center"/>
      <protection locked="0"/>
    </xf>
    <xf numFmtId="0" fontId="24" fillId="13" borderId="50" xfId="0" applyFont="1" applyFill="1" applyBorder="1" applyAlignment="1" applyProtection="1">
      <alignment horizontal="right" vertical="center"/>
      <protection locked="0"/>
    </xf>
    <xf numFmtId="0" fontId="24" fillId="13" borderId="0" xfId="0" applyFont="1" applyFill="1" applyBorder="1" applyAlignment="1" applyProtection="1">
      <alignment horizontal="right" vertical="center"/>
      <protection locked="0"/>
    </xf>
    <xf numFmtId="0" fontId="24" fillId="13" borderId="17" xfId="0" applyFont="1" applyFill="1" applyBorder="1" applyAlignment="1" applyProtection="1">
      <alignment horizontal="right" vertical="center"/>
      <protection locked="0"/>
    </xf>
    <xf numFmtId="0" fontId="24" fillId="13" borderId="21" xfId="0" applyFont="1" applyFill="1" applyBorder="1" applyAlignment="1" applyProtection="1">
      <alignment horizontal="right" vertical="center"/>
      <protection locked="0"/>
    </xf>
    <xf numFmtId="0" fontId="24" fillId="13" borderId="22" xfId="0" applyFont="1" applyFill="1" applyBorder="1" applyAlignment="1" applyProtection="1">
      <alignment horizontal="right" vertical="center"/>
      <protection locked="0"/>
    </xf>
    <xf numFmtId="0" fontId="24" fillId="13" borderId="41" xfId="0" applyFont="1" applyFill="1" applyBorder="1" applyAlignment="1" applyProtection="1">
      <alignment horizontal="right" vertical="center"/>
      <protection locked="0"/>
    </xf>
    <xf numFmtId="0" fontId="24" fillId="13" borderId="51" xfId="0" applyFont="1" applyFill="1" applyBorder="1" applyAlignment="1" applyProtection="1">
      <alignment horizontal="right" vertical="center"/>
      <protection locked="0"/>
    </xf>
    <xf numFmtId="0" fontId="24" fillId="13" borderId="52" xfId="0" applyFont="1" applyFill="1" applyBorder="1" applyAlignment="1" applyProtection="1">
      <alignment horizontal="right" vertical="center"/>
      <protection locked="0"/>
    </xf>
    <xf numFmtId="0" fontId="24" fillId="13" borderId="53" xfId="0" applyFont="1" applyFill="1" applyBorder="1" applyAlignment="1" applyProtection="1">
      <alignment horizontal="right" vertical="center"/>
      <protection locked="0"/>
    </xf>
    <xf numFmtId="0" fontId="24" fillId="13" borderId="43" xfId="0" applyFont="1" applyFill="1" applyBorder="1" applyAlignment="1" applyProtection="1">
      <alignment horizontal="right" vertical="center"/>
      <protection locked="0"/>
    </xf>
    <xf numFmtId="0" fontId="24" fillId="13" borderId="30" xfId="0" applyFont="1" applyFill="1" applyBorder="1" applyAlignment="1" applyProtection="1">
      <alignment horizontal="right" vertical="center"/>
      <protection locked="0"/>
    </xf>
    <xf numFmtId="0" fontId="24" fillId="13" borderId="50" xfId="0" applyFont="1" applyFill="1" applyBorder="1" applyAlignment="1" applyProtection="1">
      <alignment vertical="center"/>
      <protection locked="0"/>
    </xf>
    <xf numFmtId="0" fontId="24" fillId="13" borderId="49" xfId="0" applyFont="1" applyFill="1" applyBorder="1" applyAlignment="1" applyProtection="1">
      <alignment vertical="center"/>
      <protection locked="0"/>
    </xf>
    <xf numFmtId="0" fontId="24" fillId="13" borderId="31" xfId="0" applyFont="1" applyFill="1" applyBorder="1" applyAlignment="1" applyProtection="1">
      <alignment horizontal="right" vertical="center"/>
      <protection locked="0"/>
    </xf>
    <xf numFmtId="0" fontId="24" fillId="5" borderId="37" xfId="0" applyFont="1" applyFill="1" applyBorder="1" applyAlignment="1" applyProtection="1">
      <alignment vertical="center"/>
      <protection locked="0"/>
    </xf>
    <xf numFmtId="0" fontId="24" fillId="13" borderId="38" xfId="0" applyFont="1" applyFill="1" applyBorder="1" applyAlignment="1" applyProtection="1">
      <alignment horizontal="right" vertical="center"/>
      <protection locked="0"/>
    </xf>
    <xf numFmtId="0" fontId="24" fillId="13" borderId="54" xfId="0" applyFont="1" applyFill="1" applyBorder="1" applyAlignment="1" applyProtection="1">
      <alignment horizontal="right" vertical="center"/>
      <protection locked="0"/>
    </xf>
    <xf numFmtId="0" fontId="24" fillId="13" borderId="55" xfId="0" applyFont="1" applyFill="1" applyBorder="1" applyAlignment="1" applyProtection="1">
      <alignment horizontal="right" vertical="center"/>
      <protection locked="0"/>
    </xf>
    <xf numFmtId="0" fontId="24" fillId="13" borderId="18" xfId="0" applyFont="1" applyFill="1" applyBorder="1" applyAlignment="1" applyProtection="1">
      <alignment horizontal="right" vertical="center"/>
      <protection locked="0"/>
    </xf>
    <xf numFmtId="0" fontId="24" fillId="13" borderId="42" xfId="0" applyFont="1" applyFill="1" applyBorder="1" applyAlignment="1" applyProtection="1">
      <alignment horizontal="right" vertical="center"/>
      <protection locked="0"/>
    </xf>
    <xf numFmtId="0" fontId="24" fillId="13" borderId="46" xfId="0" applyFont="1" applyFill="1" applyBorder="1" applyAlignment="1" applyProtection="1">
      <alignment horizontal="right" vertical="center"/>
      <protection locked="0"/>
    </xf>
    <xf numFmtId="0" fontId="24" fillId="13" borderId="48" xfId="0" applyFont="1" applyFill="1" applyBorder="1" applyAlignment="1" applyProtection="1">
      <alignment vertical="center"/>
      <protection locked="0"/>
    </xf>
    <xf numFmtId="0" fontId="24" fillId="13" borderId="0" xfId="0" applyFont="1" applyFill="1" applyBorder="1" applyAlignment="1" applyProtection="1">
      <alignment vertical="center"/>
      <protection locked="0"/>
    </xf>
    <xf numFmtId="0" fontId="24" fillId="13" borderId="52" xfId="0" applyFont="1" applyFill="1" applyBorder="1" applyAlignment="1" applyProtection="1">
      <alignment vertical="center"/>
      <protection locked="0"/>
    </xf>
    <xf numFmtId="0" fontId="2" fillId="13" borderId="38" xfId="0" applyFont="1" applyFill="1" applyBorder="1" applyAlignment="1" applyProtection="1">
      <alignment vertical="center"/>
      <protection locked="0"/>
    </xf>
    <xf numFmtId="0" fontId="24" fillId="13" borderId="20" xfId="0" applyFont="1" applyFill="1" applyBorder="1" applyAlignment="1" applyProtection="1">
      <alignment horizontal="right" vertical="center"/>
      <protection locked="0"/>
    </xf>
    <xf numFmtId="0" fontId="24" fillId="13" borderId="56" xfId="0" applyFont="1" applyFill="1" applyBorder="1" applyAlignment="1" applyProtection="1">
      <alignment horizontal="right" vertical="center"/>
      <protection locked="0"/>
    </xf>
    <xf numFmtId="0" fontId="24" fillId="0" borderId="19" xfId="0" applyFont="1" applyFill="1" applyBorder="1" applyAlignment="1">
      <alignment vertical="center"/>
    </xf>
    <xf numFmtId="0" fontId="24" fillId="13" borderId="29" xfId="0" applyFont="1" applyFill="1" applyBorder="1" applyAlignment="1" applyProtection="1">
      <alignment horizontal="right" vertical="center"/>
      <protection locked="0"/>
    </xf>
    <xf numFmtId="0" fontId="2" fillId="0" borderId="57" xfId="0" applyFont="1" applyFill="1" applyBorder="1" applyAlignment="1" applyProtection="1">
      <alignment vertical="center"/>
      <protection locked="0"/>
    </xf>
    <xf numFmtId="0" fontId="24" fillId="0" borderId="13" xfId="0" applyFont="1" applyBorder="1"/>
    <xf numFmtId="169" fontId="30" fillId="3" borderId="0" xfId="0" quotePrefix="1" applyNumberFormat="1" applyFont="1" applyFill="1" applyAlignment="1" applyProtection="1">
      <alignment horizontal="right"/>
    </xf>
    <xf numFmtId="0" fontId="5" fillId="3" borderId="0" xfId="0" applyFont="1" applyFill="1" applyBorder="1" applyAlignment="1">
      <alignment horizontal="center"/>
    </xf>
    <xf numFmtId="49" fontId="5" fillId="0" borderId="0" xfId="0" applyNumberFormat="1" applyFont="1" applyFill="1" applyBorder="1"/>
    <xf numFmtId="0" fontId="4" fillId="0" borderId="0" xfId="0" applyFont="1" applyFill="1" applyBorder="1" applyAlignment="1"/>
    <xf numFmtId="0" fontId="7" fillId="3" borderId="0" xfId="0" applyFont="1" applyFill="1" applyAlignment="1" applyProtection="1">
      <alignment horizontal="left"/>
    </xf>
    <xf numFmtId="0" fontId="5" fillId="0" borderId="0" xfId="0" applyFont="1" applyProtection="1"/>
    <xf numFmtId="0" fontId="7" fillId="14" borderId="0" xfId="0" applyFont="1" applyFill="1" applyProtection="1"/>
    <xf numFmtId="49" fontId="7" fillId="3" borderId="0" xfId="0" applyNumberFormat="1" applyFont="1" applyFill="1" applyBorder="1" applyAlignment="1" applyProtection="1">
      <alignment horizontal="left"/>
    </xf>
    <xf numFmtId="0" fontId="5" fillId="0" borderId="0" xfId="0" applyFont="1" applyBorder="1"/>
    <xf numFmtId="0" fontId="7" fillId="3" borderId="44" xfId="0" applyFont="1" applyFill="1" applyBorder="1" applyAlignment="1">
      <alignment horizontal="left"/>
    </xf>
    <xf numFmtId="0" fontId="5" fillId="3" borderId="44" xfId="0" applyFont="1" applyFill="1" applyBorder="1" applyAlignment="1">
      <alignment horizontal="center"/>
    </xf>
    <xf numFmtId="0" fontId="5" fillId="0" borderId="0" xfId="0" applyNumberFormat="1" applyFont="1" applyFill="1" applyAlignment="1" applyProtection="1">
      <alignment horizontal="left" vertical="center" wrapText="1"/>
    </xf>
    <xf numFmtId="49" fontId="5" fillId="0" borderId="0" xfId="0" applyNumberFormat="1" applyFont="1" applyAlignment="1" applyProtection="1">
      <alignment vertical="center" wrapText="1"/>
    </xf>
    <xf numFmtId="0" fontId="41" fillId="3" borderId="0" xfId="0" applyFont="1" applyFill="1" applyBorder="1" applyAlignment="1" applyProtection="1">
      <alignment horizontal="left"/>
    </xf>
    <xf numFmtId="49" fontId="5" fillId="0" borderId="0" xfId="0" quotePrefix="1" applyNumberFormat="1" applyFont="1" applyAlignment="1">
      <alignment vertical="top"/>
    </xf>
    <xf numFmtId="49" fontId="5" fillId="0" borderId="0" xfId="0" applyNumberFormat="1" applyFont="1" applyFill="1" applyAlignment="1">
      <alignment vertical="center" wrapText="1"/>
    </xf>
    <xf numFmtId="49" fontId="5" fillId="0" borderId="0" xfId="0" quotePrefix="1" applyNumberFormat="1" applyFont="1" applyAlignment="1">
      <alignment vertical="top" wrapText="1"/>
    </xf>
    <xf numFmtId="0" fontId="48" fillId="0" borderId="0" xfId="0" applyFont="1" applyProtection="1"/>
    <xf numFmtId="0" fontId="16" fillId="0" borderId="0" xfId="0" applyFont="1" applyAlignment="1">
      <alignment vertical="center"/>
    </xf>
    <xf numFmtId="16" fontId="41" fillId="3" borderId="0" xfId="0" applyNumberFormat="1" applyFont="1" applyFill="1" applyBorder="1" applyAlignment="1" applyProtection="1">
      <alignment horizontal="left"/>
    </xf>
    <xf numFmtId="168" fontId="65" fillId="3" borderId="0" xfId="0" applyNumberFormat="1" applyFont="1" applyFill="1" applyAlignment="1" applyProtection="1">
      <alignment horizontal="left" vertical="center"/>
    </xf>
    <xf numFmtId="168" fontId="66" fillId="3" borderId="0" xfId="0" applyNumberFormat="1" applyFont="1" applyFill="1" applyAlignment="1" applyProtection="1">
      <alignment horizontal="left" vertical="center"/>
    </xf>
    <xf numFmtId="0" fontId="16" fillId="0" borderId="0" xfId="0" applyFont="1" applyFill="1" applyAlignment="1">
      <alignment horizontal="left" vertical="top" wrapText="1"/>
    </xf>
    <xf numFmtId="0" fontId="5" fillId="0" borderId="0" xfId="0" quotePrefix="1" applyFont="1" applyAlignment="1">
      <alignment vertical="center"/>
    </xf>
    <xf numFmtId="49" fontId="4" fillId="0" borderId="0" xfId="0" applyNumberFormat="1" applyFont="1" applyAlignment="1">
      <alignment vertical="center"/>
    </xf>
    <xf numFmtId="0" fontId="4" fillId="0" borderId="0" xfId="0" applyFont="1" applyAlignment="1">
      <alignment horizontal="left"/>
    </xf>
    <xf numFmtId="0" fontId="4" fillId="0" borderId="0" xfId="0" applyFont="1" applyFill="1"/>
    <xf numFmtId="0" fontId="4" fillId="0" borderId="0" xfId="0" applyFont="1" applyAlignment="1"/>
    <xf numFmtId="0" fontId="0" fillId="0" borderId="0" xfId="0" applyAlignment="1">
      <alignment horizontal="center" vertical="top"/>
    </xf>
    <xf numFmtId="0" fontId="5" fillId="0" borderId="0" xfId="0" applyFont="1" applyAlignment="1">
      <alignment horizontal="left" vertical="top"/>
    </xf>
    <xf numFmtId="0" fontId="4" fillId="15" borderId="0" xfId="0" applyFont="1" applyFill="1" applyAlignment="1"/>
    <xf numFmtId="0" fontId="5" fillId="15" borderId="0" xfId="0" applyFont="1" applyFill="1" applyAlignment="1"/>
    <xf numFmtId="0" fontId="5" fillId="16" borderId="30" xfId="0" applyFont="1" applyFill="1" applyBorder="1" applyAlignment="1">
      <alignment horizontal="center"/>
    </xf>
    <xf numFmtId="0" fontId="5" fillId="16" borderId="30" xfId="0" applyFont="1" applyFill="1" applyBorder="1"/>
    <xf numFmtId="0" fontId="5" fillId="16" borderId="30" xfId="0" applyFont="1" applyFill="1" applyBorder="1" applyAlignment="1">
      <alignment horizontal="right"/>
    </xf>
    <xf numFmtId="0" fontId="5" fillId="16" borderId="0" xfId="0" applyFont="1" applyFill="1"/>
    <xf numFmtId="0" fontId="5" fillId="17" borderId="0" xfId="0" applyFont="1" applyFill="1" applyAlignment="1">
      <alignment horizontal="right"/>
    </xf>
    <xf numFmtId="0" fontId="4" fillId="16" borderId="41" xfId="0" applyFont="1" applyFill="1" applyBorder="1" applyAlignment="1">
      <alignment horizontal="right"/>
    </xf>
    <xf numFmtId="0" fontId="5" fillId="15" borderId="0" xfId="0" applyFont="1" applyFill="1"/>
    <xf numFmtId="0" fontId="5" fillId="16" borderId="0" xfId="0" applyFont="1" applyFill="1" applyAlignment="1">
      <alignment horizontal="right"/>
    </xf>
    <xf numFmtId="0" fontId="5" fillId="15" borderId="0" xfId="0" applyFont="1" applyFill="1" applyAlignment="1">
      <alignment horizontal="right"/>
    </xf>
    <xf numFmtId="0" fontId="5" fillId="16" borderId="0" xfId="0" applyFont="1" applyFill="1" applyAlignment="1">
      <alignment horizontal="center"/>
    </xf>
    <xf numFmtId="0" fontId="5" fillId="16" borderId="42" xfId="0" applyFont="1" applyFill="1" applyBorder="1"/>
    <xf numFmtId="0" fontId="24" fillId="0" borderId="12" xfId="0" applyFont="1" applyFill="1" applyBorder="1" applyAlignment="1">
      <alignment horizontal="center"/>
    </xf>
    <xf numFmtId="0" fontId="5" fillId="0" borderId="0" xfId="0" quotePrefix="1" applyFont="1" applyFill="1" applyAlignment="1">
      <alignment vertical="center"/>
    </xf>
    <xf numFmtId="0" fontId="67" fillId="15" borderId="0" xfId="0" applyFont="1" applyFill="1"/>
    <xf numFmtId="0" fontId="67" fillId="0" borderId="0" xfId="0" applyFont="1"/>
    <xf numFmtId="0" fontId="67" fillId="16" borderId="0" xfId="0" applyFont="1" applyFill="1" applyAlignment="1">
      <alignment horizontal="center"/>
    </xf>
    <xf numFmtId="165" fontId="67" fillId="17" borderId="0" xfId="0" applyNumberFormat="1" applyFont="1" applyFill="1" applyAlignment="1">
      <alignment horizontal="right"/>
    </xf>
    <xf numFmtId="0" fontId="67" fillId="17" borderId="0" xfId="0" applyFont="1" applyFill="1" applyAlignment="1">
      <alignment horizontal="right"/>
    </xf>
    <xf numFmtId="1" fontId="67" fillId="17" borderId="0" xfId="0" applyNumberFormat="1" applyFont="1" applyFill="1" applyAlignment="1">
      <alignment horizontal="right"/>
    </xf>
    <xf numFmtId="0" fontId="67" fillId="17" borderId="30" xfId="0" applyFont="1" applyFill="1" applyBorder="1" applyAlignment="1">
      <alignment horizontal="right"/>
    </xf>
    <xf numFmtId="0" fontId="67" fillId="16" borderId="41" xfId="0" applyFont="1" applyFill="1" applyBorder="1" applyAlignment="1">
      <alignment horizontal="center"/>
    </xf>
    <xf numFmtId="0" fontId="4" fillId="0" borderId="0" xfId="0" applyFont="1" applyBorder="1" applyAlignment="1">
      <alignment horizontal="center"/>
    </xf>
    <xf numFmtId="0" fontId="68" fillId="15" borderId="0" xfId="0" applyFont="1" applyFill="1"/>
    <xf numFmtId="0" fontId="67" fillId="16" borderId="0" xfId="0" applyFont="1" applyFill="1"/>
    <xf numFmtId="0" fontId="67" fillId="16" borderId="41" xfId="0" applyFont="1" applyFill="1" applyBorder="1"/>
    <xf numFmtId="1" fontId="67" fillId="17" borderId="41" xfId="0" applyNumberFormat="1" applyFont="1" applyFill="1" applyBorder="1"/>
    <xf numFmtId="1" fontId="67" fillId="17" borderId="0" xfId="0" applyNumberFormat="1" applyFont="1" applyFill="1"/>
    <xf numFmtId="0" fontId="67" fillId="16" borderId="30" xfId="0" applyFont="1" applyFill="1" applyBorder="1"/>
    <xf numFmtId="0" fontId="67" fillId="16" borderId="30" xfId="0" applyFont="1" applyFill="1" applyBorder="1" applyAlignment="1">
      <alignment horizontal="center"/>
    </xf>
    <xf numFmtId="1" fontId="67" fillId="17" borderId="30" xfId="0" applyNumberFormat="1" applyFont="1" applyFill="1" applyBorder="1"/>
    <xf numFmtId="0" fontId="67" fillId="17" borderId="0" xfId="0" applyFont="1" applyFill="1"/>
    <xf numFmtId="165" fontId="5" fillId="17" borderId="0" xfId="17" applyNumberFormat="1" applyFont="1" applyFill="1" applyAlignment="1">
      <alignment horizontal="right"/>
    </xf>
    <xf numFmtId="0" fontId="67" fillId="16" borderId="0" xfId="0" applyFont="1" applyFill="1" applyAlignment="1">
      <alignment horizontal="right"/>
    </xf>
    <xf numFmtId="1" fontId="67" fillId="0" borderId="0" xfId="0" applyNumberFormat="1" applyFont="1" applyFill="1"/>
    <xf numFmtId="1" fontId="67" fillId="0" borderId="30" xfId="0" applyNumberFormat="1" applyFont="1" applyFill="1" applyBorder="1"/>
    <xf numFmtId="0" fontId="67" fillId="15" borderId="0" xfId="0" applyFont="1" applyFill="1" applyAlignment="1">
      <alignment horizontal="right"/>
    </xf>
    <xf numFmtId="0" fontId="67" fillId="16" borderId="42" xfId="0" applyFont="1" applyFill="1" applyBorder="1"/>
    <xf numFmtId="1" fontId="67" fillId="17" borderId="42" xfId="0" applyNumberFormat="1" applyFont="1" applyFill="1" applyBorder="1"/>
    <xf numFmtId="1" fontId="67" fillId="16" borderId="42" xfId="0" applyNumberFormat="1" applyFont="1" applyFill="1" applyBorder="1"/>
    <xf numFmtId="0" fontId="3" fillId="18" borderId="0" xfId="10" applyFill="1" applyAlignment="1" applyProtection="1">
      <alignment vertical="center"/>
    </xf>
    <xf numFmtId="0" fontId="43" fillId="0" borderId="0" xfId="0" applyFont="1" applyBorder="1"/>
    <xf numFmtId="0" fontId="41" fillId="0" borderId="0" xfId="0" applyFont="1" applyBorder="1"/>
    <xf numFmtId="0" fontId="0" fillId="0" borderId="0" xfId="0" applyAlignment="1">
      <alignment vertical="top"/>
    </xf>
    <xf numFmtId="1" fontId="67" fillId="17" borderId="0" xfId="0" applyNumberFormat="1" applyFont="1" applyFill="1" applyAlignment="1">
      <alignment horizontal="right"/>
    </xf>
    <xf numFmtId="0" fontId="24" fillId="0" borderId="42" xfId="0" applyFont="1" applyFill="1" applyBorder="1" applyAlignment="1" applyProtection="1">
      <alignment horizontal="right" vertical="center"/>
      <protection locked="0"/>
    </xf>
    <xf numFmtId="0" fontId="24" fillId="18" borderId="16" xfId="0" applyFont="1" applyFill="1" applyBorder="1" applyAlignment="1" applyProtection="1">
      <alignment horizontal="right" vertical="center"/>
      <protection locked="0"/>
    </xf>
    <xf numFmtId="49" fontId="34" fillId="0" borderId="0" xfId="0" applyNumberFormat="1" applyFont="1" applyFill="1" applyAlignment="1">
      <alignment horizontal="left" vertical="center" wrapText="1"/>
    </xf>
    <xf numFmtId="0" fontId="5" fillId="0" borderId="0" xfId="0" applyFont="1" applyFill="1" applyAlignment="1">
      <alignment vertical="center"/>
    </xf>
    <xf numFmtId="0" fontId="0" fillId="0" borderId="0" xfId="0" applyFill="1" applyAlignment="1">
      <alignment vertical="center" wrapText="1"/>
    </xf>
    <xf numFmtId="0" fontId="5" fillId="0" borderId="0" xfId="0" quotePrefix="1" applyNumberFormat="1" applyFont="1" applyFill="1" applyAlignment="1">
      <alignment vertical="center" wrapText="1"/>
    </xf>
    <xf numFmtId="49" fontId="9" fillId="0" borderId="0" xfId="0" quotePrefix="1" applyNumberFormat="1" applyFont="1" applyAlignment="1">
      <alignment vertical="center" wrapText="1"/>
    </xf>
    <xf numFmtId="49" fontId="9" fillId="0" borderId="0" xfId="0" quotePrefix="1" applyNumberFormat="1" applyFont="1" applyAlignment="1">
      <alignment vertical="top" wrapText="1"/>
    </xf>
    <xf numFmtId="3" fontId="7" fillId="0" borderId="0" xfId="0" applyNumberFormat="1" applyFont="1" applyBorder="1" applyAlignment="1" applyProtection="1">
      <protection locked="0"/>
    </xf>
    <xf numFmtId="0" fontId="25" fillId="0" borderId="43" xfId="0" applyFont="1" applyFill="1" applyBorder="1" applyAlignment="1">
      <alignment vertical="center"/>
    </xf>
    <xf numFmtId="49" fontId="4" fillId="3" borderId="0" xfId="0" applyNumberFormat="1" applyFont="1" applyFill="1" applyBorder="1" applyAlignment="1">
      <alignment horizontal="left"/>
    </xf>
    <xf numFmtId="0" fontId="67" fillId="15" borderId="0" xfId="0" applyFont="1" applyFill="1" applyAlignment="1">
      <alignment vertical="top"/>
    </xf>
    <xf numFmtId="0" fontId="70" fillId="15" borderId="0" xfId="0" applyFont="1" applyFill="1"/>
    <xf numFmtId="0" fontId="24" fillId="0" borderId="13" xfId="0" applyFont="1" applyFill="1" applyBorder="1"/>
    <xf numFmtId="0" fontId="5" fillId="0" borderId="0" xfId="0" applyFont="1" applyFill="1" applyProtection="1"/>
    <xf numFmtId="0" fontId="67" fillId="15" borderId="0" xfId="0" applyFont="1" applyFill="1" applyAlignment="1">
      <alignment horizontal="left" vertical="top" wrapText="1"/>
    </xf>
    <xf numFmtId="0" fontId="70" fillId="15" borderId="0" xfId="0" applyFont="1" applyFill="1" applyAlignment="1">
      <alignment vertical="top"/>
    </xf>
    <xf numFmtId="0" fontId="0" fillId="0" borderId="0" xfId="0" applyFill="1" applyAlignment="1"/>
    <xf numFmtId="0" fontId="0" fillId="0" borderId="0" xfId="0" applyAlignment="1"/>
    <xf numFmtId="0" fontId="0" fillId="0" borderId="0" xfId="0" applyFill="1" applyAlignment="1">
      <alignment vertical="center"/>
    </xf>
    <xf numFmtId="0" fontId="5" fillId="0" borderId="0" xfId="0" applyFont="1" applyAlignment="1">
      <alignment horizontal="left" wrapText="1"/>
    </xf>
    <xf numFmtId="0" fontId="5" fillId="0" borderId="0" xfId="0" applyFont="1" applyFill="1" applyAlignment="1">
      <alignment vertical="center"/>
    </xf>
    <xf numFmtId="0" fontId="0" fillId="0" borderId="0" xfId="0"/>
    <xf numFmtId="0" fontId="0" fillId="0" borderId="0" xfId="0" applyAlignment="1">
      <alignment horizontal="left" wrapText="1"/>
    </xf>
    <xf numFmtId="0" fontId="0" fillId="0" borderId="0" xfId="0" applyAlignment="1">
      <alignment horizontal="left" vertical="center" wrapText="1"/>
    </xf>
    <xf numFmtId="0" fontId="5" fillId="0" borderId="0" xfId="0" applyFont="1" applyAlignment="1">
      <alignment horizontal="left" vertical="center" wrapText="1"/>
    </xf>
    <xf numFmtId="49" fontId="19" fillId="13" borderId="0" xfId="0" applyNumberFormat="1" applyFont="1" applyFill="1"/>
    <xf numFmtId="49" fontId="72" fillId="13" borderId="0" xfId="0" applyNumberFormat="1" applyFont="1" applyFill="1" applyAlignment="1">
      <alignment horizontal="center" vertical="center"/>
    </xf>
    <xf numFmtId="0" fontId="41" fillId="0" borderId="72" xfId="0" applyNumberFormat="1" applyFont="1" applyFill="1" applyBorder="1" applyAlignment="1" applyProtection="1">
      <alignment horizontal="left"/>
      <protection locked="0"/>
    </xf>
    <xf numFmtId="3" fontId="41" fillId="0" borderId="1" xfId="0" applyNumberFormat="1" applyFont="1" applyFill="1" applyBorder="1" applyAlignment="1" applyProtection="1">
      <alignment horizontal="left"/>
      <protection locked="0"/>
    </xf>
    <xf numFmtId="0" fontId="0" fillId="0" borderId="0" xfId="0" applyAlignment="1">
      <alignment vertical="center" wrapText="1"/>
    </xf>
    <xf numFmtId="0" fontId="3" fillId="0" borderId="0" xfId="10" applyAlignment="1" applyProtection="1">
      <alignment vertical="center" wrapText="1"/>
    </xf>
    <xf numFmtId="0" fontId="0" fillId="0" borderId="0" xfId="0"/>
    <xf numFmtId="0" fontId="0" fillId="0" borderId="0" xfId="0" applyAlignment="1">
      <alignment vertical="center"/>
    </xf>
    <xf numFmtId="49" fontId="9" fillId="0" borderId="0" xfId="0" applyNumberFormat="1" applyFont="1" applyAlignment="1">
      <alignment vertical="center" wrapText="1"/>
    </xf>
    <xf numFmtId="49" fontId="3" fillId="0" borderId="0" xfId="10" applyNumberFormat="1" applyAlignment="1" applyProtection="1">
      <alignment vertical="center" wrapText="1"/>
    </xf>
    <xf numFmtId="0" fontId="0" fillId="0" borderId="0" xfId="0" applyAlignment="1">
      <alignment vertical="top"/>
    </xf>
    <xf numFmtId="49" fontId="5" fillId="0" borderId="0" xfId="0" applyNumberFormat="1" applyFont="1" applyAlignment="1">
      <alignment vertical="top" wrapText="1"/>
    </xf>
    <xf numFmtId="0" fontId="5" fillId="0" borderId="0" xfId="0" applyFont="1" applyAlignment="1">
      <alignment horizontal="left" wrapText="1"/>
    </xf>
    <xf numFmtId="0" fontId="0" fillId="0" borderId="0" xfId="0" applyAlignment="1"/>
    <xf numFmtId="0" fontId="5"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49" fontId="5" fillId="0" borderId="0" xfId="0" applyNumberFormat="1" applyFont="1" applyAlignment="1">
      <alignment vertical="center" wrapText="1"/>
    </xf>
    <xf numFmtId="0" fontId="5" fillId="0" borderId="0" xfId="0" applyFont="1" applyAlignment="1">
      <alignment vertical="center"/>
    </xf>
    <xf numFmtId="0" fontId="0" fillId="0" borderId="0" xfId="0" applyAlignment="1">
      <alignment vertical="center" wrapText="1"/>
    </xf>
    <xf numFmtId="0" fontId="5" fillId="0" borderId="0" xfId="0" applyFont="1" applyAlignment="1">
      <alignment vertical="center" wrapText="1"/>
    </xf>
    <xf numFmtId="0" fontId="3" fillId="0" borderId="0" xfId="10" applyAlignment="1" applyProtection="1">
      <alignment vertical="center" wrapText="1"/>
    </xf>
    <xf numFmtId="0" fontId="3" fillId="0" borderId="0" xfId="10" applyAlignment="1" applyProtection="1"/>
    <xf numFmtId="0" fontId="5" fillId="0" borderId="0" xfId="0" applyNumberFormat="1" applyFont="1" applyAlignment="1">
      <alignment vertical="center" wrapText="1"/>
    </xf>
    <xf numFmtId="49" fontId="5" fillId="0" borderId="0" xfId="0" applyNumberFormat="1" applyFont="1" applyAlignment="1">
      <alignment vertical="center"/>
    </xf>
    <xf numFmtId="49" fontId="4" fillId="0" borderId="0" xfId="0" applyNumberFormat="1" applyFont="1" applyAlignment="1">
      <alignment vertical="center" wrapText="1"/>
    </xf>
    <xf numFmtId="0" fontId="5" fillId="0" borderId="0" xfId="18" applyFont="1" applyAlignment="1">
      <alignment horizontal="left" vertical="top" wrapText="1"/>
    </xf>
    <xf numFmtId="49" fontId="5" fillId="0" borderId="0" xfId="0" quotePrefix="1" applyNumberFormat="1" applyFont="1" applyAlignment="1">
      <alignment vertical="center"/>
    </xf>
    <xf numFmtId="0" fontId="0" fillId="0" borderId="0" xfId="0"/>
    <xf numFmtId="49" fontId="30" fillId="13" borderId="0" xfId="0" applyNumberFormat="1" applyFont="1" applyFill="1" applyAlignment="1">
      <alignment horizontal="center" vertical="top"/>
    </xf>
    <xf numFmtId="49" fontId="30" fillId="13" borderId="0" xfId="0" applyNumberFormat="1" applyFont="1" applyFill="1" applyAlignment="1">
      <alignment horizontal="center" vertical="top" wrapText="1"/>
    </xf>
    <xf numFmtId="0" fontId="1" fillId="0" borderId="0" xfId="19" applyFont="1" applyAlignment="1">
      <alignment horizontal="left" vertical="top"/>
    </xf>
    <xf numFmtId="0" fontId="24" fillId="0" borderId="52" xfId="0" applyFont="1" applyBorder="1" applyAlignment="1">
      <alignment vertical="center" wrapText="1"/>
    </xf>
    <xf numFmtId="0" fontId="0" fillId="0" borderId="0" xfId="0" applyAlignment="1">
      <alignment vertical="center"/>
    </xf>
    <xf numFmtId="49" fontId="5" fillId="0" borderId="0" xfId="0" applyNumberFormat="1" applyFont="1" applyAlignment="1">
      <alignment vertical="center" wrapText="1"/>
    </xf>
    <xf numFmtId="0" fontId="0" fillId="0" borderId="0" xfId="0" applyAlignment="1">
      <alignment vertical="top"/>
    </xf>
    <xf numFmtId="0" fontId="70" fillId="0" borderId="0" xfId="0" applyFont="1" applyFill="1" applyAlignment="1">
      <alignment horizontal="left" vertical="center" wrapText="1"/>
    </xf>
    <xf numFmtId="0" fontId="3" fillId="0" borderId="0" xfId="10" applyNumberFormat="1" applyFill="1" applyBorder="1" applyAlignment="1" applyProtection="1">
      <alignment vertical="top" wrapText="1"/>
    </xf>
    <xf numFmtId="0" fontId="9" fillId="0" borderId="0" xfId="0" applyFont="1" applyAlignment="1">
      <alignment vertical="top"/>
    </xf>
    <xf numFmtId="0" fontId="0" fillId="0" borderId="0" xfId="0" quotePrefix="1" applyAlignment="1">
      <alignment vertical="top"/>
    </xf>
    <xf numFmtId="0" fontId="3" fillId="0" borderId="0" xfId="10" applyAlignment="1" applyProtection="1">
      <alignment vertical="top" wrapText="1"/>
    </xf>
    <xf numFmtId="0" fontId="3" fillId="0" borderId="0" xfId="10" applyNumberFormat="1" applyFill="1" applyBorder="1" applyAlignment="1" applyProtection="1">
      <alignment vertical="top" wrapText="1"/>
    </xf>
    <xf numFmtId="0" fontId="3" fillId="0" borderId="0" xfId="10" applyAlignment="1" applyProtection="1">
      <alignment vertical="top" wrapText="1"/>
    </xf>
    <xf numFmtId="0" fontId="9" fillId="0" borderId="0" xfId="0" applyFont="1" applyAlignment="1">
      <alignment vertical="center"/>
    </xf>
    <xf numFmtId="49" fontId="76" fillId="0" borderId="0" xfId="10" applyNumberFormat="1" applyFont="1" applyAlignment="1" applyProtection="1">
      <alignment horizontal="center" vertical="top" wrapText="1"/>
    </xf>
    <xf numFmtId="0" fontId="0" fillId="0" borderId="0" xfId="0" applyAlignment="1">
      <alignment vertical="center"/>
    </xf>
    <xf numFmtId="49" fontId="5" fillId="0" borderId="0" xfId="0" applyNumberFormat="1" applyFont="1" applyAlignment="1">
      <alignment vertical="center" wrapText="1"/>
    </xf>
    <xf numFmtId="49" fontId="5" fillId="0" borderId="0" xfId="0" applyNumberFormat="1" applyFont="1" applyFill="1" applyAlignment="1">
      <alignment vertical="center" wrapText="1"/>
    </xf>
    <xf numFmtId="0" fontId="5" fillId="0" borderId="0" xfId="0" applyFont="1" applyFill="1" applyAlignment="1">
      <alignment vertical="center"/>
    </xf>
    <xf numFmtId="0" fontId="9" fillId="0" borderId="0" xfId="0" applyFont="1" applyAlignment="1">
      <alignment vertical="center"/>
    </xf>
    <xf numFmtId="0" fontId="0" fillId="0" borderId="0" xfId="0" applyFill="1" applyAlignment="1">
      <alignment vertical="center"/>
    </xf>
    <xf numFmtId="0" fontId="0" fillId="0" borderId="0" xfId="0" applyAlignment="1">
      <alignment vertical="top"/>
    </xf>
    <xf numFmtId="0" fontId="4" fillId="0" borderId="0" xfId="0" applyFont="1" applyAlignment="1">
      <alignment horizontal="left"/>
    </xf>
    <xf numFmtId="0" fontId="5" fillId="0" borderId="0" xfId="18"/>
    <xf numFmtId="0" fontId="5" fillId="0" borderId="0" xfId="18" quotePrefix="1"/>
    <xf numFmtId="0" fontId="63" fillId="0" borderId="0" xfId="0" applyFont="1"/>
    <xf numFmtId="0" fontId="4" fillId="0" borderId="0" xfId="18" applyFont="1"/>
    <xf numFmtId="0" fontId="5" fillId="0" borderId="0" xfId="0" quotePrefix="1" applyFont="1" applyAlignment="1">
      <alignment vertical="top" wrapText="1"/>
    </xf>
    <xf numFmtId="0" fontId="0" fillId="0" borderId="0" xfId="0" applyAlignment="1">
      <alignment wrapText="1"/>
    </xf>
    <xf numFmtId="0" fontId="16" fillId="0" borderId="0" xfId="0" applyFont="1" applyFill="1" applyAlignment="1">
      <alignment wrapText="1"/>
    </xf>
    <xf numFmtId="0" fontId="0" fillId="0" borderId="0" xfId="0" applyFill="1" applyAlignment="1"/>
    <xf numFmtId="0" fontId="5" fillId="0" borderId="0" xfId="0" applyFont="1" applyAlignment="1">
      <alignment wrapText="1"/>
    </xf>
    <xf numFmtId="0" fontId="0" fillId="0" borderId="0" xfId="0" applyAlignment="1"/>
    <xf numFmtId="49" fontId="34" fillId="0" borderId="0" xfId="0" applyNumberFormat="1" applyFont="1" applyFill="1" applyAlignment="1">
      <alignment horizontal="left" vertical="center" wrapText="1"/>
    </xf>
    <xf numFmtId="0" fontId="0" fillId="0" borderId="0" xfId="0" applyFill="1" applyAlignment="1">
      <alignment vertical="center"/>
    </xf>
    <xf numFmtId="0" fontId="32" fillId="0" borderId="0" xfId="0" applyFont="1" applyFill="1" applyAlignment="1" applyProtection="1">
      <alignment horizontal="left" vertical="center" wrapText="1"/>
      <protection locked="0"/>
    </xf>
    <xf numFmtId="0" fontId="4" fillId="0" borderId="0" xfId="0" applyFont="1" applyAlignment="1">
      <alignment vertical="center"/>
    </xf>
    <xf numFmtId="0" fontId="3" fillId="0" borderId="0" xfId="10" applyAlignment="1" applyProtection="1">
      <alignment wrapText="1"/>
    </xf>
    <xf numFmtId="0" fontId="16" fillId="0" borderId="0" xfId="0" applyFont="1" applyFill="1" applyAlignment="1">
      <alignment horizontal="left" vertical="top" wrapText="1"/>
    </xf>
    <xf numFmtId="0" fontId="3" fillId="0" borderId="0" xfId="10" applyAlignment="1" applyProtection="1">
      <alignment horizontal="center" wrapText="1"/>
    </xf>
    <xf numFmtId="49" fontId="2" fillId="3" borderId="0" xfId="0" applyNumberFormat="1" applyFont="1" applyFill="1" applyAlignment="1">
      <alignment horizontal="justify" vertical="center" wrapText="1"/>
    </xf>
    <xf numFmtId="0" fontId="0" fillId="0" borderId="0" xfId="0" applyAlignment="1">
      <alignment vertical="center"/>
    </xf>
    <xf numFmtId="0" fontId="3" fillId="0" borderId="0" xfId="10" quotePrefix="1" applyFill="1" applyAlignment="1" applyProtection="1">
      <alignment horizontal="center" vertical="top" wrapText="1"/>
    </xf>
    <xf numFmtId="0" fontId="3" fillId="0" borderId="0" xfId="10" applyFill="1" applyAlignment="1" applyProtection="1">
      <alignment horizontal="center" wrapText="1"/>
    </xf>
    <xf numFmtId="0" fontId="18" fillId="0" borderId="0" xfId="0" applyFont="1" applyFill="1" applyAlignment="1" applyProtection="1">
      <alignment horizontal="left" vertical="center" wrapText="1"/>
      <protection locked="0"/>
    </xf>
    <xf numFmtId="49" fontId="5" fillId="0" borderId="0" xfId="0" applyNumberFormat="1" applyFont="1" applyAlignment="1">
      <alignment vertical="center" wrapText="1"/>
    </xf>
    <xf numFmtId="0" fontId="5" fillId="0" borderId="0" xfId="0" applyFont="1" applyAlignment="1">
      <alignment horizontal="left" wrapText="1"/>
    </xf>
    <xf numFmtId="0" fontId="5" fillId="0" borderId="0" xfId="0" applyNumberFormat="1" applyFont="1" applyFill="1" applyAlignment="1">
      <alignment vertical="center" wrapText="1"/>
    </xf>
    <xf numFmtId="0" fontId="5" fillId="0" borderId="0" xfId="0" applyNumberFormat="1" applyFont="1" applyAlignment="1">
      <alignment vertical="center" wrapText="1"/>
    </xf>
    <xf numFmtId="49" fontId="4" fillId="19" borderId="0" xfId="0" applyNumberFormat="1" applyFont="1" applyFill="1" applyAlignment="1">
      <alignment vertical="center" wrapText="1"/>
    </xf>
    <xf numFmtId="0" fontId="5" fillId="19" borderId="0" xfId="0" applyFont="1" applyFill="1" applyAlignment="1">
      <alignment vertical="center"/>
    </xf>
    <xf numFmtId="49" fontId="5" fillId="0" borderId="0" xfId="0" applyNumberFormat="1" applyFont="1" applyAlignment="1">
      <alignment vertical="center"/>
    </xf>
    <xf numFmtId="0" fontId="0" fillId="0" borderId="0" xfId="0" applyAlignment="1">
      <alignment vertical="center" wrapText="1"/>
    </xf>
    <xf numFmtId="0" fontId="4" fillId="0" borderId="0" xfId="0" applyNumberFormat="1" applyFont="1" applyAlignment="1">
      <alignment vertical="center" wrapText="1"/>
    </xf>
    <xf numFmtId="49" fontId="4" fillId="0" borderId="0" xfId="0" applyNumberFormat="1" applyFont="1" applyAlignment="1">
      <alignment vertical="center" wrapText="1"/>
    </xf>
    <xf numFmtId="49" fontId="5" fillId="0" borderId="0" xfId="0" quotePrefix="1" applyNumberFormat="1" applyFont="1" applyAlignment="1">
      <alignment vertical="center"/>
    </xf>
    <xf numFmtId="49" fontId="5" fillId="0" borderId="0" xfId="0" applyNumberFormat="1" applyFont="1" applyAlignment="1">
      <alignment vertical="top" wrapText="1"/>
    </xf>
    <xf numFmtId="0" fontId="0" fillId="0" borderId="0" xfId="0" applyAlignment="1">
      <alignment vertical="top" wrapText="1"/>
    </xf>
    <xf numFmtId="0" fontId="16" fillId="0" borderId="0" xfId="0" applyFont="1" applyAlignment="1">
      <alignment vertical="center"/>
    </xf>
    <xf numFmtId="0" fontId="5" fillId="0" borderId="0" xfId="0" applyFont="1" applyAlignment="1">
      <alignment vertical="center" wrapText="1"/>
    </xf>
    <xf numFmtId="0" fontId="5" fillId="0" borderId="0" xfId="0" applyFont="1" applyFill="1" applyAlignment="1">
      <alignment vertical="center" wrapText="1"/>
    </xf>
    <xf numFmtId="0" fontId="0" fillId="0" borderId="0" xfId="0" applyFill="1" applyAlignment="1">
      <alignment vertical="center" wrapText="1"/>
    </xf>
    <xf numFmtId="49" fontId="5" fillId="0" borderId="0" xfId="0" applyNumberFormat="1" applyFont="1" applyFill="1" applyAlignment="1">
      <alignment vertical="center" wrapText="1"/>
    </xf>
    <xf numFmtId="49" fontId="5" fillId="0" borderId="0" xfId="0" quotePrefix="1" applyNumberFormat="1" applyFont="1" applyFill="1" applyAlignment="1">
      <alignment vertical="center"/>
    </xf>
    <xf numFmtId="49" fontId="16" fillId="0" borderId="0" xfId="0" applyNumberFormat="1" applyFont="1" applyAlignment="1">
      <alignment vertical="center"/>
    </xf>
    <xf numFmtId="49" fontId="9" fillId="0" borderId="0" xfId="0" applyNumberFormat="1" applyFont="1" applyAlignment="1">
      <alignment vertical="center" wrapText="1"/>
    </xf>
    <xf numFmtId="49" fontId="2" fillId="3" borderId="0" xfId="0" applyNumberFormat="1" applyFont="1" applyFill="1" applyAlignment="1">
      <alignment vertical="center" wrapText="1"/>
    </xf>
    <xf numFmtId="0" fontId="5" fillId="0" borderId="0" xfId="0" quotePrefix="1" applyNumberFormat="1" applyFont="1" applyAlignment="1">
      <alignment vertical="top" wrapText="1"/>
    </xf>
    <xf numFmtId="0" fontId="5" fillId="0" borderId="0" xfId="0" quotePrefix="1" applyNumberFormat="1" applyFont="1" applyFill="1" applyAlignment="1">
      <alignment vertical="top" wrapText="1"/>
    </xf>
    <xf numFmtId="49" fontId="2" fillId="0" borderId="0" xfId="0" applyNumberFormat="1" applyFont="1" applyFill="1" applyAlignment="1">
      <alignment vertical="center" wrapText="1"/>
    </xf>
    <xf numFmtId="0" fontId="5" fillId="0" borderId="0" xfId="0" applyFont="1" applyAlignment="1">
      <alignment vertical="center"/>
    </xf>
    <xf numFmtId="0" fontId="75" fillId="0" borderId="0" xfId="10" applyNumberFormat="1" applyFont="1" applyFill="1" applyBorder="1" applyAlignment="1" applyProtection="1">
      <alignment vertical="top" wrapText="1"/>
    </xf>
    <xf numFmtId="0" fontId="75" fillId="0" borderId="0" xfId="10" applyFont="1" applyAlignment="1" applyProtection="1">
      <alignment vertical="top" wrapText="1"/>
    </xf>
    <xf numFmtId="0" fontId="3" fillId="0" borderId="0" xfId="10" applyAlignment="1" applyProtection="1">
      <alignment vertical="center" wrapText="1"/>
    </xf>
    <xf numFmtId="0" fontId="3" fillId="0" borderId="0" xfId="10" applyAlignment="1" applyProtection="1">
      <alignment vertical="top"/>
    </xf>
    <xf numFmtId="0" fontId="5" fillId="0" borderId="0" xfId="0" quotePrefix="1" applyNumberFormat="1" applyFont="1" applyFill="1" applyAlignment="1">
      <alignment vertical="center" wrapText="1"/>
    </xf>
    <xf numFmtId="0" fontId="0" fillId="0" borderId="0" xfId="0" applyAlignment="1">
      <alignment vertical="top"/>
    </xf>
    <xf numFmtId="0" fontId="5" fillId="0" borderId="0" xfId="0" applyNumberFormat="1" applyFont="1" applyAlignment="1">
      <alignment vertical="top" wrapText="1"/>
    </xf>
    <xf numFmtId="49" fontId="3" fillId="0" borderId="0" xfId="10" applyNumberFormat="1" applyFill="1" applyAlignment="1" applyProtection="1">
      <alignment vertical="center" wrapText="1"/>
    </xf>
    <xf numFmtId="0" fontId="3" fillId="0" borderId="0" xfId="10" applyAlignment="1" applyProtection="1">
      <alignment vertical="center"/>
    </xf>
    <xf numFmtId="0" fontId="5" fillId="0" borderId="0" xfId="0" applyFont="1" applyFill="1" applyAlignment="1">
      <alignment vertical="center"/>
    </xf>
    <xf numFmtId="0" fontId="9" fillId="0" borderId="0" xfId="0" applyFont="1" applyAlignment="1">
      <alignment vertical="center"/>
    </xf>
    <xf numFmtId="49" fontId="5" fillId="0" borderId="0" xfId="0" applyNumberFormat="1" applyFont="1" applyFill="1" applyAlignment="1">
      <alignment vertical="top" wrapText="1"/>
    </xf>
    <xf numFmtId="0" fontId="0" fillId="0" borderId="0" xfId="0" applyFill="1" applyAlignment="1">
      <alignment vertical="top" wrapText="1"/>
    </xf>
    <xf numFmtId="0" fontId="5" fillId="0" borderId="0" xfId="0" applyFont="1" applyAlignment="1">
      <alignment vertical="top" wrapText="1"/>
    </xf>
    <xf numFmtId="0" fontId="16" fillId="0" borderId="0" xfId="0" applyFont="1" applyAlignment="1">
      <alignment vertical="top" wrapText="1"/>
    </xf>
    <xf numFmtId="0" fontId="0" fillId="0" borderId="0" xfId="0" applyFill="1" applyAlignment="1">
      <alignment vertical="top"/>
    </xf>
    <xf numFmtId="49" fontId="8" fillId="0" borderId="0" xfId="0" applyNumberFormat="1" applyFont="1" applyAlignment="1">
      <alignment horizontal="left" vertical="center" wrapText="1"/>
    </xf>
    <xf numFmtId="49" fontId="5" fillId="0" borderId="0" xfId="0" quotePrefix="1" applyNumberFormat="1" applyFont="1" applyAlignment="1">
      <alignment vertical="top" wrapText="1"/>
    </xf>
    <xf numFmtId="49" fontId="4" fillId="0" borderId="0" xfId="0" applyNumberFormat="1" applyFont="1" applyAlignment="1">
      <alignment vertical="top" wrapText="1"/>
    </xf>
    <xf numFmtId="0" fontId="5" fillId="0" borderId="0" xfId="18" applyFont="1" applyAlignment="1">
      <alignment horizontal="left" vertical="top" wrapText="1"/>
    </xf>
    <xf numFmtId="0" fontId="8" fillId="0" borderId="0" xfId="0" applyFont="1" applyAlignment="1">
      <alignment vertical="center" wrapText="1"/>
    </xf>
    <xf numFmtId="0" fontId="5" fillId="0" borderId="0" xfId="0" applyFont="1" applyFill="1" applyAlignment="1">
      <alignment vertical="top" wrapText="1"/>
    </xf>
    <xf numFmtId="0" fontId="0" fillId="0" borderId="0" xfId="0"/>
    <xf numFmtId="0" fontId="5" fillId="0" borderId="0" xfId="0" applyFont="1" applyAlignment="1">
      <alignment horizontal="left" vertical="top" wrapText="1"/>
    </xf>
    <xf numFmtId="0" fontId="0" fillId="0" borderId="0" xfId="0" applyAlignment="1">
      <alignment horizontal="left" vertical="top" wrapText="1"/>
    </xf>
    <xf numFmtId="0" fontId="3" fillId="0" borderId="0" xfId="10" quotePrefix="1" applyNumberFormat="1" applyFill="1" applyAlignment="1" applyProtection="1">
      <alignment horizontal="center" vertical="top" wrapText="1"/>
    </xf>
    <xf numFmtId="49" fontId="74" fillId="3" borderId="61" xfId="0" applyNumberFormat="1" applyFont="1" applyFill="1" applyBorder="1" applyAlignment="1"/>
    <xf numFmtId="0" fontId="74" fillId="0" borderId="61" xfId="0" applyFont="1" applyBorder="1" applyAlignment="1"/>
    <xf numFmtId="0" fontId="24" fillId="0" borderId="0" xfId="0" applyNumberFormat="1" applyFont="1" applyAlignment="1"/>
    <xf numFmtId="0" fontId="30" fillId="0" borderId="59" xfId="0" applyFont="1" applyFill="1" applyBorder="1" applyAlignment="1" applyProtection="1">
      <alignment horizontal="right"/>
      <protection locked="0"/>
    </xf>
    <xf numFmtId="0" fontId="30" fillId="0" borderId="58" xfId="0" applyFont="1" applyFill="1" applyBorder="1" applyAlignment="1" applyProtection="1">
      <alignment horizontal="right"/>
      <protection locked="0"/>
    </xf>
    <xf numFmtId="0" fontId="41" fillId="0" borderId="58" xfId="0" applyFont="1" applyBorder="1" applyAlignment="1" applyProtection="1">
      <alignment horizontal="center"/>
      <protection locked="0"/>
    </xf>
    <xf numFmtId="0" fontId="41" fillId="0" borderId="60" xfId="0" applyFont="1" applyBorder="1" applyAlignment="1" applyProtection="1">
      <alignment horizontal="center"/>
      <protection locked="0"/>
    </xf>
    <xf numFmtId="0" fontId="41" fillId="3" borderId="0" xfId="0" applyFont="1" applyFill="1" applyBorder="1" applyAlignment="1" applyProtection="1">
      <alignment horizontal="left" vertical="top" wrapText="1"/>
    </xf>
    <xf numFmtId="0" fontId="41" fillId="3" borderId="0" xfId="0" applyFont="1" applyFill="1" applyAlignment="1">
      <alignment horizontal="left" vertical="top" wrapText="1"/>
    </xf>
    <xf numFmtId="0" fontId="7" fillId="0" borderId="58" xfId="0" applyFont="1" applyFill="1" applyBorder="1" applyAlignment="1" applyProtection="1">
      <alignment horizontal="left"/>
      <protection locked="0"/>
    </xf>
    <xf numFmtId="0" fontId="7" fillId="0" borderId="60" xfId="0" applyFont="1" applyFill="1" applyBorder="1" applyAlignment="1" applyProtection="1">
      <alignment horizontal="left"/>
      <protection locked="0"/>
    </xf>
    <xf numFmtId="14" fontId="41" fillId="0" borderId="61" xfId="0" applyNumberFormat="1" applyFont="1" applyBorder="1" applyAlignment="1" applyProtection="1">
      <alignment horizontal="center"/>
      <protection locked="0"/>
    </xf>
    <xf numFmtId="0" fontId="20" fillId="2" borderId="0" xfId="0" applyNumberFormat="1" applyFont="1" applyFill="1" applyAlignment="1" applyProtection="1">
      <alignment horizontal="left" vertical="center" wrapText="1"/>
    </xf>
    <xf numFmtId="49" fontId="30" fillId="0" borderId="59" xfId="0" applyNumberFormat="1" applyFont="1" applyFill="1" applyBorder="1" applyAlignment="1" applyProtection="1">
      <alignment horizontal="right"/>
      <protection locked="0"/>
    </xf>
    <xf numFmtId="49" fontId="30" fillId="0" borderId="58" xfId="0" applyNumberFormat="1" applyFont="1" applyFill="1" applyBorder="1" applyAlignment="1" applyProtection="1">
      <alignment horizontal="right"/>
      <protection locked="0"/>
    </xf>
    <xf numFmtId="49" fontId="30" fillId="13" borderId="0" xfId="0" applyNumberFormat="1" applyFont="1" applyFill="1" applyAlignment="1">
      <alignment horizontal="center" vertical="top"/>
    </xf>
    <xf numFmtId="0" fontId="0" fillId="13" borderId="0" xfId="0" applyFill="1" applyAlignment="1">
      <alignment horizontal="center" vertical="top"/>
    </xf>
    <xf numFmtId="0" fontId="41" fillId="0" borderId="58" xfId="0" applyNumberFormat="1" applyFont="1" applyFill="1" applyBorder="1" applyAlignment="1" applyProtection="1">
      <alignment horizontal="left"/>
      <protection locked="0"/>
    </xf>
    <xf numFmtId="0" fontId="41" fillId="0" borderId="58" xfId="0" applyNumberFormat="1" applyFont="1" applyBorder="1" applyAlignment="1">
      <alignment horizontal="left"/>
    </xf>
    <xf numFmtId="0" fontId="2" fillId="0" borderId="18" xfId="0" applyFont="1" applyFill="1" applyBorder="1" applyAlignment="1">
      <alignment horizontal="left" vertical="center"/>
    </xf>
    <xf numFmtId="0" fontId="2" fillId="0" borderId="19" xfId="0" applyFont="1" applyFill="1" applyBorder="1" applyAlignment="1">
      <alignment horizontal="left" vertical="center"/>
    </xf>
    <xf numFmtId="0" fontId="23" fillId="0" borderId="12" xfId="0" applyFont="1" applyFill="1" applyBorder="1" applyAlignment="1">
      <alignment vertical="center"/>
    </xf>
    <xf numFmtId="0" fontId="23" fillId="0" borderId="13" xfId="0" applyFont="1" applyFill="1" applyBorder="1" applyAlignment="1">
      <alignment vertical="center"/>
    </xf>
    <xf numFmtId="0" fontId="25" fillId="0" borderId="12" xfId="0" applyFont="1" applyFill="1" applyBorder="1" applyAlignment="1">
      <alignment vertical="center"/>
    </xf>
    <xf numFmtId="0" fontId="25" fillId="0" borderId="13" xfId="0" applyFont="1" applyFill="1" applyBorder="1" applyAlignment="1">
      <alignmen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3" fontId="26" fillId="0" borderId="18" xfId="20" applyNumberFormat="1" applyFont="1" applyFill="1" applyBorder="1" applyAlignment="1">
      <alignment horizontal="left"/>
    </xf>
    <xf numFmtId="3" fontId="26" fillId="0" borderId="19" xfId="20" applyNumberFormat="1" applyFont="1" applyFill="1" applyBorder="1" applyAlignment="1">
      <alignment horizontal="left"/>
    </xf>
    <xf numFmtId="0" fontId="2" fillId="0" borderId="14" xfId="0" applyFont="1" applyFill="1" applyBorder="1" applyAlignment="1">
      <alignment vertical="center"/>
    </xf>
    <xf numFmtId="0" fontId="2" fillId="0" borderId="15" xfId="0" applyFont="1" applyFill="1" applyBorder="1" applyAlignment="1">
      <alignment vertical="center"/>
    </xf>
    <xf numFmtId="0" fontId="25" fillId="0" borderId="62" xfId="0" applyFont="1" applyFill="1" applyBorder="1" applyAlignment="1">
      <alignment vertical="center"/>
    </xf>
    <xf numFmtId="0" fontId="25" fillId="0" borderId="57" xfId="0" applyFont="1" applyFill="1" applyBorder="1" applyAlignment="1">
      <alignment vertical="center"/>
    </xf>
    <xf numFmtId="164" fontId="2" fillId="0" borderId="18" xfId="0" applyNumberFormat="1" applyFont="1" applyFill="1" applyBorder="1" applyAlignment="1">
      <alignment horizontal="left" vertical="center"/>
    </xf>
    <xf numFmtId="164" fontId="2" fillId="0" borderId="19" xfId="0" applyNumberFormat="1" applyFont="1" applyFill="1" applyBorder="1" applyAlignment="1">
      <alignment horizontal="left" vertical="center"/>
    </xf>
    <xf numFmtId="0" fontId="24" fillId="0" borderId="15" xfId="0" applyFont="1" applyFill="1" applyBorder="1" applyAlignment="1">
      <alignment vertical="center"/>
    </xf>
    <xf numFmtId="0" fontId="29" fillId="2" borderId="0" xfId="0" applyNumberFormat="1" applyFont="1" applyFill="1" applyAlignment="1" applyProtection="1">
      <alignment horizontal="left" vertical="center"/>
    </xf>
    <xf numFmtId="0" fontId="5" fillId="0" borderId="0" xfId="0" applyFont="1" applyFill="1" applyAlignment="1"/>
    <xf numFmtId="0" fontId="0" fillId="0" borderId="0" xfId="0" applyAlignment="1">
      <alignment horizontal="left"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xf>
    <xf numFmtId="0" fontId="67" fillId="0" borderId="0" xfId="0" applyFont="1" applyAlignment="1">
      <alignment horizontal="left" wrapText="1"/>
    </xf>
    <xf numFmtId="0" fontId="67" fillId="0" borderId="0" xfId="0" applyFont="1" applyFill="1" applyAlignment="1">
      <alignment vertical="top" wrapText="1"/>
    </xf>
    <xf numFmtId="0" fontId="67" fillId="0" borderId="0" xfId="0" applyFont="1" applyFill="1" applyAlignment="1">
      <alignment wrapText="1"/>
    </xf>
    <xf numFmtId="0" fontId="0" fillId="0" borderId="0" xfId="0" applyFill="1" applyAlignment="1">
      <alignment wrapText="1"/>
    </xf>
    <xf numFmtId="0" fontId="67" fillId="15" borderId="0" xfId="0" applyFont="1" applyFill="1" applyAlignment="1">
      <alignment horizontal="left" vertical="top" wrapText="1"/>
    </xf>
    <xf numFmtId="0" fontId="0" fillId="15" borderId="0" xfId="0" applyFill="1" applyAlignment="1">
      <alignment horizontal="left" vertical="top" wrapText="1"/>
    </xf>
    <xf numFmtId="0" fontId="4" fillId="0" borderId="41" xfId="0" applyFont="1" applyBorder="1" applyAlignment="1">
      <alignment horizontal="center"/>
    </xf>
    <xf numFmtId="1" fontId="67" fillId="17" borderId="0" xfId="0" applyNumberFormat="1" applyFont="1" applyFill="1" applyAlignment="1">
      <alignment horizontal="right"/>
    </xf>
    <xf numFmtId="0" fontId="4" fillId="0" borderId="0" xfId="0" applyFont="1" applyAlignment="1">
      <alignment horizontal="center"/>
    </xf>
    <xf numFmtId="165" fontId="5" fillId="17" borderId="0" xfId="17" applyNumberFormat="1" applyFont="1" applyFill="1" applyAlignment="1">
      <alignment horizontal="right"/>
    </xf>
    <xf numFmtId="0" fontId="69" fillId="15" borderId="0" xfId="0" applyFont="1" applyFill="1" applyAlignment="1">
      <alignment wrapText="1"/>
    </xf>
    <xf numFmtId="0" fontId="2" fillId="15" borderId="0" xfId="0" applyFont="1" applyFill="1" applyAlignment="1">
      <alignment wrapText="1"/>
    </xf>
    <xf numFmtId="0" fontId="67" fillId="0" borderId="0" xfId="0" applyFont="1" applyAlignment="1">
      <alignment wrapText="1"/>
    </xf>
    <xf numFmtId="0" fontId="67" fillId="0" borderId="0" xfId="0" applyFont="1" applyAlignment="1">
      <alignment vertical="top" wrapText="1"/>
    </xf>
  </cellXfs>
  <cellStyles count="24">
    <cellStyle name="Bad" xfId="1"/>
    <cellStyle name="Calculation" xfId="2"/>
    <cellStyle name="Check Cell" xfId="3"/>
    <cellStyle name="Explanatory Text" xfId="4"/>
    <cellStyle name="Good" xfId="5"/>
    <cellStyle name="Heading 1" xfId="6"/>
    <cellStyle name="Heading 2" xfId="7"/>
    <cellStyle name="Heading 3" xfId="8"/>
    <cellStyle name="Heading 4" xfId="9"/>
    <cellStyle name="Hyperlink" xfId="10" builtinId="8"/>
    <cellStyle name="Input" xfId="11"/>
    <cellStyle name="Linked Cell" xfId="12"/>
    <cellStyle name="Neutral" xfId="13"/>
    <cellStyle name="Normal 2" xfId="14"/>
    <cellStyle name="Note" xfId="15"/>
    <cellStyle name="Output" xfId="16"/>
    <cellStyle name="Procent 2" xfId="17"/>
    <cellStyle name="Standaard" xfId="0" builtinId="0"/>
    <cellStyle name="Standaard 2" xfId="18"/>
    <cellStyle name="Standaard_3.Toelichting" xfId="19"/>
    <cellStyle name="Standaard_Blad1" xfId="20"/>
    <cellStyle name="Title" xfId="21"/>
    <cellStyle name="Total" xfId="22"/>
    <cellStyle name="Warning Text" xfId="23"/>
  </cellStyles>
  <dxfs count="10">
    <dxf>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dxf>
    <dxf>
      <font>
        <b/>
        <i val="0"/>
        <condense val="0"/>
        <extend val="0"/>
        <color indexed="10"/>
      </font>
    </dxf>
    <dxf>
      <font>
        <b/>
        <i val="0"/>
        <color rgb="FFFF0000"/>
      </font>
    </dxf>
    <dxf>
      <font>
        <b/>
        <i val="0"/>
        <color rgb="FFFF0000"/>
      </font>
    </dxf>
    <dxf>
      <fill>
        <patternFill>
          <bgColor rgb="FFFF0000"/>
        </patternFill>
      </fill>
    </dxf>
    <dxf>
      <font>
        <b/>
        <i val="0"/>
        <condense val="0"/>
        <extend val="0"/>
        <color indexed="1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133350</xdr:rowOff>
    </xdr:from>
    <xdr:to>
      <xdr:col>1</xdr:col>
      <xdr:colOff>1590675</xdr:colOff>
      <xdr:row>5</xdr:row>
      <xdr:rowOff>0</xdr:rowOff>
    </xdr:to>
    <xdr:pic>
      <xdr:nvPicPr>
        <xdr:cNvPr id="1993" name="Afbeelding 2">
          <a:extLst>
            <a:ext uri="{FF2B5EF4-FFF2-40B4-BE49-F238E27FC236}">
              <a16:creationId xmlns:a16="http://schemas.microsoft.com/office/drawing/2014/main" id="{00000000-0008-0000-0000-0000C907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3335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mailto:kredo@cbs.n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bs.nl/kredo" TargetMode="External"/><Relationship Id="rId7"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hyperlink" Target="https://antwoord.cbs.nl/" TargetMode="External"/><Relationship Id="rId5"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4" Type="http://schemas.openxmlformats.org/officeDocument/2006/relationships/hyperlink" Target="http://www.cbs.nl/bestandsleverin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vraagbaakiv3gemeenten.nl/" TargetMode="External"/><Relationship Id="rId13" Type="http://schemas.openxmlformats.org/officeDocument/2006/relationships/hyperlink" Target="https://open-pilot.overheid.nl/repository/ronl-ccec3768-637d-4b48-b36b-4e82fabe36f7/1/pdf/Iv3%20Informatievoorschrift%20Gemeenten%20en%20GRen%202022%201%200.pdf" TargetMode="External"/><Relationship Id="rId3" Type="http://schemas.openxmlformats.org/officeDocument/2006/relationships/hyperlink" Target="https://www.rijksoverheid.nl/onderwerpen/financien-gemeenten-en-provincies/uitwisseling-financiele-gegevens-met-sisa-en-iv3/single-information-single-audit-sisa/doorgeven-of-wijzigen-contactgegevens-sisa-en-of-iv3" TargetMode="External"/><Relationship Id="rId7" Type="http://schemas.openxmlformats.org/officeDocument/2006/relationships/hyperlink" Target="https://www.commissiebbv.nl/cms/view/57979431/onderwerpen" TargetMode="External"/><Relationship Id="rId12" Type="http://schemas.openxmlformats.org/officeDocument/2006/relationships/hyperlink" Target="https://open-pilot.overheid.nl/repository/ronl-ccec3768-637d-4b48-b36b-4e82fabe36f7/1/pdf/Iv3%20Informatievoorschrift%20Gemeenten%20en%20GRen%202022%201%200.pdf" TargetMode="Externa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1" Type="http://schemas.openxmlformats.org/officeDocument/2006/relationships/hyperlink" Target="http://www.cbs.nl/kredo" TargetMode="External"/><Relationship Id="rId5" Type="http://schemas.openxmlformats.org/officeDocument/2006/relationships/hyperlink" Target="https://www.cbs.nl/nl-nl/deelnemers-enquetes/deelnemers-enquetes/decentrale-overheden/kredo-overheden/gemeenten-en-gemeenschappelijke-regelingen/trefwoordenlijst" TargetMode="External"/><Relationship Id="rId10"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4" Type="http://schemas.openxmlformats.org/officeDocument/2006/relationships/hyperlink" Target="https://www.cbs.nl/nl-nl/onze-diensten/open-data/iv3" TargetMode="External"/><Relationship Id="rId9"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G27"/>
  <sheetViews>
    <sheetView showGridLines="0" tabSelected="1" zoomScaleNormal="100" zoomScaleSheetLayoutView="100" workbookViewId="0"/>
  </sheetViews>
  <sheetFormatPr defaultColWidth="9.140625" defaultRowHeight="12.75" x14ac:dyDescent="0.2"/>
  <cols>
    <col min="1" max="1" width="9.7109375" style="7" customWidth="1"/>
    <col min="2" max="2" width="86.85546875" style="7" customWidth="1"/>
    <col min="3" max="3" width="8.5703125" style="7" customWidth="1"/>
    <col min="4" max="16384" width="9.140625" style="7"/>
  </cols>
  <sheetData>
    <row r="2" spans="1:7" ht="16.5" x14ac:dyDescent="0.25">
      <c r="A2" s="6"/>
      <c r="B2" s="331"/>
      <c r="C2" s="131"/>
      <c r="D2"/>
      <c r="E2"/>
    </row>
    <row r="3" spans="1:7" x14ac:dyDescent="0.2">
      <c r="A3" s="6"/>
      <c r="B3" s="332"/>
      <c r="C3"/>
      <c r="D3"/>
      <c r="E3"/>
      <c r="F3"/>
    </row>
    <row r="4" spans="1:7" x14ac:dyDescent="0.2">
      <c r="A4" s="6"/>
      <c r="B4" s="8"/>
    </row>
    <row r="6" spans="1:7" ht="24" x14ac:dyDescent="0.2">
      <c r="A6" s="182" t="s">
        <v>7</v>
      </c>
      <c r="B6" s="10" t="s">
        <v>195</v>
      </c>
    </row>
    <row r="7" spans="1:7" ht="14.25" customHeight="1" x14ac:dyDescent="0.2">
      <c r="A7" s="9"/>
    </row>
    <row r="8" spans="1:7" ht="13.5" customHeight="1" x14ac:dyDescent="0.2">
      <c r="B8" s="11" t="s">
        <v>767</v>
      </c>
    </row>
    <row r="9" spans="1:7" ht="22.5" customHeight="1" x14ac:dyDescent="0.2">
      <c r="B9" s="14"/>
      <c r="C9" s="12"/>
    </row>
    <row r="10" spans="1:7" s="13" customFormat="1" x14ac:dyDescent="0.2">
      <c r="B10" s="12" t="s">
        <v>6</v>
      </c>
      <c r="C10" s="178"/>
    </row>
    <row r="11" spans="1:7" s="13" customFormat="1" ht="14.25" customHeight="1" x14ac:dyDescent="0.2">
      <c r="B11" s="12"/>
      <c r="C11" s="14"/>
    </row>
    <row r="12" spans="1:7" ht="96" customHeight="1" x14ac:dyDescent="0.2">
      <c r="B12" s="199" t="s">
        <v>712</v>
      </c>
      <c r="C12" s="12"/>
    </row>
    <row r="13" spans="1:7" ht="79.5" customHeight="1" x14ac:dyDescent="0.2">
      <c r="B13" s="397" t="s">
        <v>757</v>
      </c>
      <c r="C13" s="12"/>
    </row>
    <row r="14" spans="1:7" ht="98.25" customHeight="1" x14ac:dyDescent="0.2">
      <c r="B14" s="215" t="s">
        <v>693</v>
      </c>
      <c r="C14" s="12"/>
      <c r="G14" s="12"/>
    </row>
    <row r="15" spans="1:7" ht="51" customHeight="1" x14ac:dyDescent="0.2">
      <c r="B15" s="270" t="s">
        <v>645</v>
      </c>
      <c r="C15" s="12"/>
      <c r="G15" s="12"/>
    </row>
    <row r="16" spans="1:7" ht="24.75" customHeight="1" x14ac:dyDescent="0.2">
      <c r="B16" s="271" t="s">
        <v>648</v>
      </c>
    </row>
    <row r="17" spans="2:3" ht="12.75" customHeight="1" x14ac:dyDescent="0.2">
      <c r="B17" s="184" t="s">
        <v>3</v>
      </c>
    </row>
    <row r="18" spans="2:3" ht="12.75" customHeight="1" x14ac:dyDescent="0.2">
      <c r="B18" s="184" t="s">
        <v>4</v>
      </c>
      <c r="C18" s="12"/>
    </row>
    <row r="19" spans="2:3" ht="12.75" customHeight="1" x14ac:dyDescent="0.2">
      <c r="B19" s="184" t="s">
        <v>5</v>
      </c>
    </row>
    <row r="20" spans="2:3" ht="12.75" customHeight="1" x14ac:dyDescent="0.2">
      <c r="B20" s="185" t="s">
        <v>9</v>
      </c>
      <c r="C20" s="12"/>
    </row>
    <row r="21" spans="2:3" s="13" customFormat="1" ht="27.75" customHeight="1" x14ac:dyDescent="0.15">
      <c r="B21" s="185" t="s">
        <v>10</v>
      </c>
      <c r="C21" s="14"/>
    </row>
    <row r="22" spans="2:3" s="13" customFormat="1" x14ac:dyDescent="0.15">
      <c r="B22" s="186"/>
      <c r="C22" s="14"/>
    </row>
    <row r="23" spans="2:3" s="13" customFormat="1" x14ac:dyDescent="0.15">
      <c r="B23" s="186" t="s">
        <v>8</v>
      </c>
      <c r="C23" s="14"/>
    </row>
    <row r="24" spans="2:3" s="13" customFormat="1" x14ac:dyDescent="0.15">
      <c r="B24" s="186"/>
    </row>
    <row r="25" spans="2:3" x14ac:dyDescent="0.2">
      <c r="B25" s="187"/>
    </row>
    <row r="26" spans="2:3" ht="12.75" customHeight="1" x14ac:dyDescent="0.2">
      <c r="B26" s="12" t="s">
        <v>758</v>
      </c>
    </row>
    <row r="27" spans="2:3" x14ac:dyDescent="0.2">
      <c r="B27" s="12" t="s">
        <v>271</v>
      </c>
    </row>
  </sheetData>
  <customSheetViews>
    <customSheetView guid="{7ECC52A5-9F01-4F0F-BE2E-EC1362700A49}" showPageBreaks="1" showGridLines="0" printArea="1" showRuler="0" topLeftCell="A13">
      <selection activeCell="C34" sqref="C34"/>
      <pageMargins left="0.75" right="0.75" top="1" bottom="1" header="0.5" footer="0.5"/>
      <pageSetup paperSize="9" scale="86" orientation="portrait" r:id="rId1"/>
      <headerFooter alignWithMargins="0"/>
    </customSheetView>
    <customSheetView guid="{3CCC5398-1193-4024-ABCD-59977630A5BF}" showPageBreaks="1" showGridLines="0" printArea="1" showRuler="0" topLeftCell="A22">
      <selection activeCell="C33" sqref="C33"/>
      <pageMargins left="0.75" right="0.75" top="1" bottom="1" header="0.5" footer="0.5"/>
      <pageSetup paperSize="9" scale="86" orientation="portrait" r:id="rId2"/>
      <headerFooter alignWithMargins="0"/>
    </customSheetView>
  </customSheetViews>
  <phoneticPr fontId="0" type="noConversion"/>
  <hyperlinks>
    <hyperlink ref="B20" r:id="rId3"/>
    <hyperlink ref="B21" r:id="rId4"/>
  </hyperlinks>
  <pageMargins left="0.74803149606299213" right="0.74803149606299213" top="0.98425196850393704" bottom="0.98425196850393704" header="0.51181102362204722" footer="0.51181102362204722"/>
  <pageSetup paperSize="9" scale="80" orientation="portrait"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IV66"/>
  <sheetViews>
    <sheetView showGridLines="0" zoomScaleNormal="100" workbookViewId="0">
      <selection sqref="A1:B1"/>
    </sheetView>
  </sheetViews>
  <sheetFormatPr defaultColWidth="9.140625" defaultRowHeight="12.75" x14ac:dyDescent="0.2"/>
  <cols>
    <col min="1" max="1" width="5.28515625" style="3" customWidth="1"/>
    <col min="2" max="2" width="90.140625" style="15" customWidth="1"/>
    <col min="3" max="16384" width="9.140625" style="15"/>
  </cols>
  <sheetData>
    <row r="1" spans="1:256" ht="15" customHeight="1" x14ac:dyDescent="0.2">
      <c r="A1" s="431" t="s">
        <v>159</v>
      </c>
      <c r="B1" s="432"/>
    </row>
    <row r="2" spans="1:256" ht="7.5" customHeight="1" x14ac:dyDescent="0.2">
      <c r="A2" s="436"/>
      <c r="B2" s="432"/>
    </row>
    <row r="3" spans="1:256" ht="25.5" customHeight="1" x14ac:dyDescent="0.2">
      <c r="A3" s="437" t="s">
        <v>713</v>
      </c>
      <c r="B3" s="423"/>
    </row>
    <row r="4" spans="1:256" s="375" customFormat="1" ht="3.75" customHeight="1" x14ac:dyDescent="0.2">
      <c r="A4" s="373"/>
      <c r="B4" s="374"/>
    </row>
    <row r="5" spans="1:256" ht="12.75" customHeight="1" x14ac:dyDescent="0.2">
      <c r="A5" s="418" t="s">
        <v>520</v>
      </c>
      <c r="B5" s="419"/>
      <c r="C5" s="223"/>
    </row>
    <row r="6" spans="1:256" x14ac:dyDescent="0.2">
      <c r="A6" s="418" t="s">
        <v>519</v>
      </c>
      <c r="B6" s="419"/>
    </row>
    <row r="7" spans="1:256" ht="7.5" customHeight="1" x14ac:dyDescent="0.2">
      <c r="A7" s="418"/>
      <c r="B7" s="419"/>
    </row>
    <row r="8" spans="1:256" ht="25.5" customHeight="1" x14ac:dyDescent="0.2">
      <c r="A8" s="418" t="s">
        <v>521</v>
      </c>
      <c r="B8" s="419"/>
    </row>
    <row r="9" spans="1:256" ht="7.5" customHeight="1" x14ac:dyDescent="0.2">
      <c r="A9" s="418"/>
      <c r="B9" s="419"/>
      <c r="C9" s="418"/>
      <c r="D9" s="419"/>
      <c r="E9" s="418"/>
      <c r="F9" s="419"/>
      <c r="G9" s="418"/>
      <c r="H9" s="419"/>
      <c r="I9" s="418"/>
      <c r="J9" s="419"/>
      <c r="K9" s="418"/>
      <c r="L9" s="419"/>
      <c r="M9" s="418"/>
      <c r="N9" s="419"/>
      <c r="O9" s="418"/>
      <c r="P9" s="419"/>
      <c r="Q9" s="418"/>
      <c r="R9" s="419"/>
      <c r="S9" s="418"/>
      <c r="T9" s="419"/>
      <c r="U9" s="418"/>
      <c r="V9" s="419"/>
      <c r="W9" s="418"/>
      <c r="X9" s="419"/>
      <c r="Y9" s="418"/>
      <c r="Z9" s="419"/>
      <c r="AA9" s="418"/>
      <c r="AB9" s="419"/>
      <c r="AC9" s="418"/>
      <c r="AD9" s="419"/>
      <c r="AE9" s="418"/>
      <c r="AF9" s="419"/>
      <c r="AG9" s="418"/>
      <c r="AH9" s="419"/>
      <c r="AI9" s="418"/>
      <c r="AJ9" s="419"/>
      <c r="AK9" s="418"/>
      <c r="AL9" s="419"/>
      <c r="AM9" s="418"/>
      <c r="AN9" s="419"/>
      <c r="AO9" s="418"/>
      <c r="AP9" s="419"/>
      <c r="AQ9" s="418"/>
      <c r="AR9" s="419"/>
      <c r="AS9" s="418"/>
      <c r="AT9" s="419"/>
      <c r="AU9" s="418"/>
      <c r="AV9" s="419"/>
      <c r="AW9" s="418"/>
      <c r="AX9" s="419"/>
      <c r="AY9" s="418"/>
      <c r="AZ9" s="419"/>
      <c r="BA9" s="418"/>
      <c r="BB9" s="419"/>
      <c r="BC9" s="418"/>
      <c r="BD9" s="419"/>
      <c r="BE9" s="418"/>
      <c r="BF9" s="419"/>
      <c r="BG9" s="418"/>
      <c r="BH9" s="419"/>
      <c r="BI9" s="418"/>
      <c r="BJ9" s="419"/>
      <c r="BK9" s="418"/>
      <c r="BL9" s="419"/>
      <c r="BM9" s="418"/>
      <c r="BN9" s="419"/>
      <c r="BO9" s="418"/>
      <c r="BP9" s="419"/>
      <c r="BQ9" s="418"/>
      <c r="BR9" s="419"/>
      <c r="BS9" s="418"/>
      <c r="BT9" s="419"/>
      <c r="BU9" s="418"/>
      <c r="BV9" s="419"/>
      <c r="BW9" s="418"/>
      <c r="BX9" s="419"/>
      <c r="BY9" s="418"/>
      <c r="BZ9" s="419"/>
      <c r="CA9" s="418"/>
      <c r="CB9" s="419"/>
      <c r="CC9" s="418"/>
      <c r="CD9" s="419"/>
      <c r="CE9" s="418"/>
      <c r="CF9" s="419"/>
      <c r="CG9" s="418"/>
      <c r="CH9" s="419"/>
      <c r="CI9" s="418"/>
      <c r="CJ9" s="419"/>
      <c r="CK9" s="418"/>
      <c r="CL9" s="419"/>
      <c r="CM9" s="418"/>
      <c r="CN9" s="419"/>
      <c r="CO9" s="418"/>
      <c r="CP9" s="419"/>
      <c r="CQ9" s="418"/>
      <c r="CR9" s="419"/>
      <c r="CS9" s="418"/>
      <c r="CT9" s="419"/>
      <c r="CU9" s="418"/>
      <c r="CV9" s="419"/>
      <c r="CW9" s="418"/>
      <c r="CX9" s="419"/>
      <c r="CY9" s="418"/>
      <c r="CZ9" s="419"/>
      <c r="DA9" s="418"/>
      <c r="DB9" s="419"/>
      <c r="DC9" s="418"/>
      <c r="DD9" s="419"/>
      <c r="DE9" s="418"/>
      <c r="DF9" s="419"/>
      <c r="DG9" s="418"/>
      <c r="DH9" s="419"/>
      <c r="DI9" s="418"/>
      <c r="DJ9" s="419"/>
      <c r="DK9" s="418"/>
      <c r="DL9" s="419"/>
      <c r="DM9" s="418"/>
      <c r="DN9" s="419"/>
      <c r="DO9" s="418"/>
      <c r="DP9" s="419"/>
      <c r="DQ9" s="418"/>
      <c r="DR9" s="419"/>
      <c r="DS9" s="418"/>
      <c r="DT9" s="419"/>
      <c r="DU9" s="418"/>
      <c r="DV9" s="419"/>
      <c r="DW9" s="418"/>
      <c r="DX9" s="419"/>
      <c r="DY9" s="418"/>
      <c r="DZ9" s="419"/>
      <c r="EA9" s="418"/>
      <c r="EB9" s="419"/>
      <c r="EC9" s="418"/>
      <c r="ED9" s="419"/>
      <c r="EE9" s="418"/>
      <c r="EF9" s="419"/>
      <c r="EG9" s="418"/>
      <c r="EH9" s="419"/>
      <c r="EI9" s="418"/>
      <c r="EJ9" s="419"/>
      <c r="EK9" s="418"/>
      <c r="EL9" s="419"/>
      <c r="EM9" s="418"/>
      <c r="EN9" s="419"/>
      <c r="EO9" s="418"/>
      <c r="EP9" s="419"/>
      <c r="EQ9" s="418"/>
      <c r="ER9" s="419"/>
      <c r="ES9" s="418"/>
      <c r="ET9" s="419"/>
      <c r="EU9" s="418"/>
      <c r="EV9" s="419"/>
      <c r="EW9" s="418"/>
      <c r="EX9" s="419"/>
      <c r="EY9" s="418"/>
      <c r="EZ9" s="419"/>
      <c r="FA9" s="418"/>
      <c r="FB9" s="419"/>
      <c r="FC9" s="418"/>
      <c r="FD9" s="419"/>
      <c r="FE9" s="418"/>
      <c r="FF9" s="419"/>
      <c r="FG9" s="418"/>
      <c r="FH9" s="419"/>
      <c r="FI9" s="418"/>
      <c r="FJ9" s="419"/>
      <c r="FK9" s="418"/>
      <c r="FL9" s="419"/>
      <c r="FM9" s="418"/>
      <c r="FN9" s="419"/>
      <c r="FO9" s="418"/>
      <c r="FP9" s="419"/>
      <c r="FQ9" s="418"/>
      <c r="FR9" s="419"/>
      <c r="FS9" s="418"/>
      <c r="FT9" s="419"/>
      <c r="FU9" s="418"/>
      <c r="FV9" s="419"/>
      <c r="FW9" s="418"/>
      <c r="FX9" s="419"/>
      <c r="FY9" s="418"/>
      <c r="FZ9" s="419"/>
      <c r="GA9" s="418"/>
      <c r="GB9" s="419"/>
      <c r="GC9" s="418"/>
      <c r="GD9" s="419"/>
      <c r="GE9" s="418"/>
      <c r="GF9" s="419"/>
      <c r="GG9" s="418"/>
      <c r="GH9" s="419"/>
      <c r="GI9" s="418"/>
      <c r="GJ9" s="419"/>
      <c r="GK9" s="418"/>
      <c r="GL9" s="419"/>
      <c r="GM9" s="418"/>
      <c r="GN9" s="419"/>
      <c r="GO9" s="418"/>
      <c r="GP9" s="419"/>
      <c r="GQ9" s="418"/>
      <c r="GR9" s="419"/>
      <c r="GS9" s="418"/>
      <c r="GT9" s="419"/>
      <c r="GU9" s="418"/>
      <c r="GV9" s="419"/>
      <c r="GW9" s="418"/>
      <c r="GX9" s="419"/>
      <c r="GY9" s="418"/>
      <c r="GZ9" s="419"/>
      <c r="HA9" s="418"/>
      <c r="HB9" s="419"/>
      <c r="HC9" s="418"/>
      <c r="HD9" s="419"/>
      <c r="HE9" s="418"/>
      <c r="HF9" s="419"/>
      <c r="HG9" s="418"/>
      <c r="HH9" s="419"/>
      <c r="HI9" s="418"/>
      <c r="HJ9" s="419"/>
      <c r="HK9" s="418"/>
      <c r="HL9" s="419"/>
      <c r="HM9" s="418"/>
      <c r="HN9" s="419"/>
      <c r="HO9" s="418"/>
      <c r="HP9" s="419"/>
      <c r="HQ9" s="418"/>
      <c r="HR9" s="419"/>
      <c r="HS9" s="418"/>
      <c r="HT9" s="419"/>
      <c r="HU9" s="418"/>
      <c r="HV9" s="419"/>
      <c r="HW9" s="418"/>
      <c r="HX9" s="419"/>
      <c r="HY9" s="418"/>
      <c r="HZ9" s="419"/>
      <c r="IA9" s="418"/>
      <c r="IB9" s="419"/>
      <c r="IC9" s="418"/>
      <c r="ID9" s="419"/>
      <c r="IE9" s="418"/>
      <c r="IF9" s="419"/>
      <c r="IG9" s="418"/>
      <c r="IH9" s="419"/>
      <c r="II9" s="418"/>
      <c r="IJ9" s="419"/>
      <c r="IK9" s="418"/>
      <c r="IL9" s="419"/>
      <c r="IM9" s="418"/>
      <c r="IN9" s="419"/>
      <c r="IO9" s="418"/>
      <c r="IP9" s="419"/>
      <c r="IQ9" s="418"/>
      <c r="IR9" s="419"/>
      <c r="IS9" s="418"/>
      <c r="IT9" s="419"/>
      <c r="IU9" s="418"/>
      <c r="IV9" s="419"/>
    </row>
    <row r="10" spans="1:256" ht="25.5" customHeight="1" x14ac:dyDescent="0.2">
      <c r="A10" s="418" t="s">
        <v>790</v>
      </c>
      <c r="B10" s="419"/>
    </row>
    <row r="11" spans="1:256" x14ac:dyDescent="0.2">
      <c r="A11" s="433" t="s">
        <v>781</v>
      </c>
      <c r="B11" s="434"/>
    </row>
    <row r="12" spans="1:256" ht="7.5" customHeight="1" x14ac:dyDescent="0.2">
      <c r="A12" s="176"/>
    </row>
    <row r="13" spans="1:256" ht="38.25" customHeight="1" x14ac:dyDescent="0.2">
      <c r="A13" s="435" t="s">
        <v>697</v>
      </c>
      <c r="B13" s="432"/>
    </row>
    <row r="14" spans="1:256" ht="7.5" customHeight="1" x14ac:dyDescent="0.2">
      <c r="A14" s="435"/>
      <c r="B14" s="432"/>
    </row>
    <row r="15" spans="1:256" ht="25.5" customHeight="1" x14ac:dyDescent="0.2">
      <c r="A15" s="426" t="s">
        <v>657</v>
      </c>
      <c r="B15" s="427"/>
    </row>
    <row r="16" spans="1:256" ht="25.5" customHeight="1" x14ac:dyDescent="0.2">
      <c r="A16" s="428" t="s">
        <v>522</v>
      </c>
      <c r="B16" s="423"/>
    </row>
    <row r="17" spans="1:2" ht="7.5" customHeight="1" x14ac:dyDescent="0.2">
      <c r="A17" s="183"/>
    </row>
    <row r="18" spans="1:2" ht="51" customHeight="1" x14ac:dyDescent="0.2">
      <c r="A18" s="429" t="s">
        <v>695</v>
      </c>
      <c r="B18" s="423"/>
    </row>
    <row r="19" spans="1:2" ht="7.5" customHeight="1" x14ac:dyDescent="0.2">
      <c r="A19" s="281"/>
    </row>
    <row r="20" spans="1:2" ht="12.75" customHeight="1" x14ac:dyDescent="0.2">
      <c r="A20" s="430" t="s">
        <v>160</v>
      </c>
      <c r="B20" s="423"/>
    </row>
    <row r="21" spans="1:2" ht="9.75" customHeight="1" x14ac:dyDescent="0.2">
      <c r="A21" s="132"/>
    </row>
    <row r="22" spans="1:2" ht="15" customHeight="1" x14ac:dyDescent="0.2">
      <c r="A22" s="431" t="s">
        <v>13</v>
      </c>
      <c r="B22" s="432"/>
    </row>
    <row r="23" spans="1:2" ht="7.5" customHeight="1" x14ac:dyDescent="0.2">
      <c r="A23" s="18"/>
    </row>
    <row r="24" spans="1:2" ht="12.75" customHeight="1" x14ac:dyDescent="0.2">
      <c r="A24" s="422" t="s">
        <v>518</v>
      </c>
      <c r="B24" s="423"/>
    </row>
    <row r="25" spans="1:2" ht="7.5" customHeight="1" x14ac:dyDescent="0.2">
      <c r="A25" s="20"/>
    </row>
    <row r="26" spans="1:2" x14ac:dyDescent="0.2">
      <c r="A26" s="424" t="s">
        <v>791</v>
      </c>
      <c r="B26" s="425"/>
    </row>
    <row r="27" spans="1:2" ht="2.25" customHeight="1" x14ac:dyDescent="0.2">
      <c r="A27" s="424"/>
      <c r="B27" s="425"/>
    </row>
    <row r="28" spans="1:2" x14ac:dyDescent="0.2">
      <c r="A28" s="424" t="s">
        <v>770</v>
      </c>
      <c r="B28" s="425"/>
    </row>
    <row r="29" spans="1:2" x14ac:dyDescent="0.2">
      <c r="A29" s="424" t="s">
        <v>771</v>
      </c>
      <c r="B29" s="425"/>
    </row>
    <row r="30" spans="1:2" ht="7.5" customHeight="1" x14ac:dyDescent="0.2">
      <c r="A30" s="337"/>
      <c r="B30" s="338"/>
    </row>
    <row r="31" spans="1:2" x14ac:dyDescent="0.2">
      <c r="A31" s="420" t="s">
        <v>772</v>
      </c>
      <c r="B31" s="421"/>
    </row>
    <row r="32" spans="1:2" ht="7.5" customHeight="1" x14ac:dyDescent="0.2">
      <c r="A32" s="21"/>
    </row>
    <row r="33" spans="1:2" x14ac:dyDescent="0.2">
      <c r="A33" s="217" t="s">
        <v>525</v>
      </c>
      <c r="B33" s="15" t="s">
        <v>523</v>
      </c>
    </row>
    <row r="34" spans="1:2" ht="5.25" customHeight="1" x14ac:dyDescent="0.2">
      <c r="A34" s="217"/>
    </row>
    <row r="35" spans="1:2" x14ac:dyDescent="0.2">
      <c r="A35" s="217" t="s">
        <v>526</v>
      </c>
      <c r="B35" s="15" t="s">
        <v>524</v>
      </c>
    </row>
    <row r="36" spans="1:2" ht="7.5" customHeight="1" x14ac:dyDescent="0.2">
      <c r="A36" s="15"/>
    </row>
    <row r="37" spans="1:2" ht="12.75" customHeight="1" x14ac:dyDescent="0.2">
      <c r="A37" s="217" t="s">
        <v>527</v>
      </c>
      <c r="B37" s="303" t="s">
        <v>773</v>
      </c>
    </row>
    <row r="38" spans="1:2" ht="12.75" customHeight="1" x14ac:dyDescent="0.2">
      <c r="A38" s="217" t="s">
        <v>528</v>
      </c>
      <c r="B38" s="282" t="s">
        <v>699</v>
      </c>
    </row>
    <row r="39" spans="1:2" ht="25.5" x14ac:dyDescent="0.2">
      <c r="B39" s="223" t="s">
        <v>714</v>
      </c>
    </row>
    <row r="40" spans="1:2" ht="12" customHeight="1" x14ac:dyDescent="0.2">
      <c r="A40" s="283" t="s">
        <v>698</v>
      </c>
      <c r="B40" s="303" t="s">
        <v>742</v>
      </c>
    </row>
    <row r="41" spans="1:2" ht="12.75" customHeight="1" x14ac:dyDescent="0.2">
      <c r="A41" s="217" t="s">
        <v>529</v>
      </c>
      <c r="B41" s="303" t="s">
        <v>743</v>
      </c>
    </row>
    <row r="42" spans="1:2" ht="12.75" customHeight="1" x14ac:dyDescent="0.2">
      <c r="A42" s="3" t="s">
        <v>192</v>
      </c>
    </row>
    <row r="43" spans="1:2" x14ac:dyDescent="0.2">
      <c r="A43" s="21"/>
    </row>
    <row r="45" spans="1:2" x14ac:dyDescent="0.2">
      <c r="A45" s="3" t="s">
        <v>192</v>
      </c>
    </row>
    <row r="46" spans="1:2" x14ac:dyDescent="0.2">
      <c r="A46" s="15"/>
    </row>
    <row r="47" spans="1:2" s="22" customFormat="1" x14ac:dyDescent="0.2">
      <c r="A47" s="17"/>
    </row>
    <row r="48" spans="1:2" x14ac:dyDescent="0.2">
      <c r="A48" s="15"/>
    </row>
    <row r="49" spans="1:1" s="22" customFormat="1" x14ac:dyDescent="0.2">
      <c r="A49" s="17"/>
    </row>
    <row r="50" spans="1:1" x14ac:dyDescent="0.2">
      <c r="A50" s="15"/>
    </row>
    <row r="51" spans="1:1" s="22" customFormat="1" x14ac:dyDescent="0.2"/>
    <row r="52" spans="1:1" x14ac:dyDescent="0.2">
      <c r="A52" s="17"/>
    </row>
    <row r="53" spans="1:1" x14ac:dyDescent="0.2">
      <c r="A53" s="17"/>
    </row>
    <row r="54" spans="1:1" x14ac:dyDescent="0.2">
      <c r="A54" s="17"/>
    </row>
    <row r="61" spans="1:1" x14ac:dyDescent="0.2">
      <c r="A61" s="17"/>
    </row>
    <row r="62" spans="1:1" x14ac:dyDescent="0.2">
      <c r="A62" s="19"/>
    </row>
    <row r="63" spans="1:1" x14ac:dyDescent="0.2">
      <c r="A63" s="23"/>
    </row>
    <row r="66" spans="1:1" x14ac:dyDescent="0.2">
      <c r="A66" s="24"/>
    </row>
  </sheetData>
  <customSheetViews>
    <customSheetView guid="{7ECC52A5-9F01-4F0F-BE2E-EC1362700A49}" showPageBreaks="1" showGridLines="0" printArea="1" showRuler="0">
      <selection activeCell="B26" sqref="B26"/>
      <pageMargins left="0.75" right="0.75" top="1" bottom="1" header="0.5" footer="0.5"/>
      <pageSetup paperSize="9" orientation="portrait" r:id="rId1"/>
      <headerFooter alignWithMargins="0"/>
    </customSheetView>
    <customSheetView guid="{3CCC5398-1193-4024-ABCD-59977630A5BF}" showPageBreaks="1" showGridLines="0" printArea="1" showRuler="0">
      <selection activeCell="A3" sqref="A3"/>
      <pageMargins left="0.75" right="0.75" top="1" bottom="1" header="0.5" footer="0.5"/>
      <pageSetup paperSize="9" orientation="portrait" r:id="rId2"/>
      <headerFooter alignWithMargins="0"/>
    </customSheetView>
  </customSheetViews>
  <mergeCells count="150">
    <mergeCell ref="A7:B7"/>
    <mergeCell ref="A8:B8"/>
    <mergeCell ref="A1:B1"/>
    <mergeCell ref="A2:B2"/>
    <mergeCell ref="A3:B3"/>
    <mergeCell ref="A5:B5"/>
    <mergeCell ref="A6:B6"/>
    <mergeCell ref="A9:B9"/>
    <mergeCell ref="C9:D9"/>
    <mergeCell ref="E9:F9"/>
    <mergeCell ref="G9:H9"/>
    <mergeCell ref="I9:J9"/>
    <mergeCell ref="K9:L9"/>
    <mergeCell ref="M9:N9"/>
    <mergeCell ref="O9:P9"/>
    <mergeCell ref="Q9:R9"/>
    <mergeCell ref="S9:T9"/>
    <mergeCell ref="U9:V9"/>
    <mergeCell ref="W9:X9"/>
    <mergeCell ref="Y9:Z9"/>
    <mergeCell ref="AA9:AB9"/>
    <mergeCell ref="AC9:AD9"/>
    <mergeCell ref="AE9:AF9"/>
    <mergeCell ref="AG9:AH9"/>
    <mergeCell ref="AI9:AJ9"/>
    <mergeCell ref="AK9:AL9"/>
    <mergeCell ref="AM9:AN9"/>
    <mergeCell ref="AO9:AP9"/>
    <mergeCell ref="AQ9:AR9"/>
    <mergeCell ref="AS9:AT9"/>
    <mergeCell ref="AU9:AV9"/>
    <mergeCell ref="AW9:AX9"/>
    <mergeCell ref="AY9:AZ9"/>
    <mergeCell ref="BA9:BB9"/>
    <mergeCell ref="BC9:BD9"/>
    <mergeCell ref="BE9:BF9"/>
    <mergeCell ref="BG9:BH9"/>
    <mergeCell ref="BI9:BJ9"/>
    <mergeCell ref="BK9:BL9"/>
    <mergeCell ref="BM9:BN9"/>
    <mergeCell ref="BO9:BP9"/>
    <mergeCell ref="BQ9:BR9"/>
    <mergeCell ref="BS9:BT9"/>
    <mergeCell ref="BU9:BV9"/>
    <mergeCell ref="BW9:BX9"/>
    <mergeCell ref="BY9:BZ9"/>
    <mergeCell ref="CA9:CB9"/>
    <mergeCell ref="CC9:CD9"/>
    <mergeCell ref="CE9:CF9"/>
    <mergeCell ref="CG9:CH9"/>
    <mergeCell ref="CI9:CJ9"/>
    <mergeCell ref="CK9:CL9"/>
    <mergeCell ref="CM9:CN9"/>
    <mergeCell ref="CO9:CP9"/>
    <mergeCell ref="CQ9:CR9"/>
    <mergeCell ref="CS9:CT9"/>
    <mergeCell ref="CU9:CV9"/>
    <mergeCell ref="CW9:CX9"/>
    <mergeCell ref="CY9:CZ9"/>
    <mergeCell ref="DA9:DB9"/>
    <mergeCell ref="DC9:DD9"/>
    <mergeCell ref="DE9:DF9"/>
    <mergeCell ref="DG9:DH9"/>
    <mergeCell ref="DI9:DJ9"/>
    <mergeCell ref="DK9:DL9"/>
    <mergeCell ref="DM9:DN9"/>
    <mergeCell ref="DO9:DP9"/>
    <mergeCell ref="DQ9:DR9"/>
    <mergeCell ref="DS9:DT9"/>
    <mergeCell ref="DU9:DV9"/>
    <mergeCell ref="DW9:DX9"/>
    <mergeCell ref="DY9:DZ9"/>
    <mergeCell ref="EA9:EB9"/>
    <mergeCell ref="EC9:ED9"/>
    <mergeCell ref="EE9:EF9"/>
    <mergeCell ref="EG9:EH9"/>
    <mergeCell ref="EI9:EJ9"/>
    <mergeCell ref="EK9:EL9"/>
    <mergeCell ref="EM9:EN9"/>
    <mergeCell ref="EO9:EP9"/>
    <mergeCell ref="EQ9:ER9"/>
    <mergeCell ref="IU9:IV9"/>
    <mergeCell ref="GS9:GT9"/>
    <mergeCell ref="GU9:GV9"/>
    <mergeCell ref="GW9:GX9"/>
    <mergeCell ref="GY9:GZ9"/>
    <mergeCell ref="HA9:HB9"/>
    <mergeCell ref="HC9:HD9"/>
    <mergeCell ref="HE9:HF9"/>
    <mergeCell ref="HG9:HH9"/>
    <mergeCell ref="IA9:IB9"/>
    <mergeCell ref="IO9:IP9"/>
    <mergeCell ref="IC9:ID9"/>
    <mergeCell ref="IE9:IF9"/>
    <mergeCell ref="HI9:HJ9"/>
    <mergeCell ref="HK9:HL9"/>
    <mergeCell ref="HM9:HN9"/>
    <mergeCell ref="IS9:IT9"/>
    <mergeCell ref="IQ9:IR9"/>
    <mergeCell ref="HU9:HV9"/>
    <mergeCell ref="HW9:HX9"/>
    <mergeCell ref="HY9:HZ9"/>
    <mergeCell ref="IG9:IH9"/>
    <mergeCell ref="IK9:IL9"/>
    <mergeCell ref="IM9:IN9"/>
    <mergeCell ref="GC9:GD9"/>
    <mergeCell ref="GE9:GF9"/>
    <mergeCell ref="GG9:GH9"/>
    <mergeCell ref="GI9:GJ9"/>
    <mergeCell ref="GK9:GL9"/>
    <mergeCell ref="GM9:GN9"/>
    <mergeCell ref="GO9:GP9"/>
    <mergeCell ref="GQ9:GR9"/>
    <mergeCell ref="II9:IJ9"/>
    <mergeCell ref="HO9:HP9"/>
    <mergeCell ref="HQ9:HR9"/>
    <mergeCell ref="HS9:HT9"/>
    <mergeCell ref="A31:B31"/>
    <mergeCell ref="A24:B24"/>
    <mergeCell ref="A26:B26"/>
    <mergeCell ref="A27:B27"/>
    <mergeCell ref="A28:B28"/>
    <mergeCell ref="FK9:FL9"/>
    <mergeCell ref="FM9:FN9"/>
    <mergeCell ref="FO9:FP9"/>
    <mergeCell ref="FQ9:FR9"/>
    <mergeCell ref="A29:B29"/>
    <mergeCell ref="A15:B15"/>
    <mergeCell ref="A16:B16"/>
    <mergeCell ref="A18:B18"/>
    <mergeCell ref="A20:B20"/>
    <mergeCell ref="A22:B22"/>
    <mergeCell ref="A10:B10"/>
    <mergeCell ref="A11:B11"/>
    <mergeCell ref="A13:B13"/>
    <mergeCell ref="A14:B14"/>
    <mergeCell ref="FA9:FB9"/>
    <mergeCell ref="FC9:FD9"/>
    <mergeCell ref="FE9:FF9"/>
    <mergeCell ref="FG9:FH9"/>
    <mergeCell ref="FI9:FJ9"/>
    <mergeCell ref="FS9:FT9"/>
    <mergeCell ref="FU9:FV9"/>
    <mergeCell ref="FW9:FX9"/>
    <mergeCell ref="FY9:FZ9"/>
    <mergeCell ref="GA9:GB9"/>
    <mergeCell ref="ES9:ET9"/>
    <mergeCell ref="EU9:EV9"/>
    <mergeCell ref="EW9:EX9"/>
    <mergeCell ref="EY9:EZ9"/>
  </mergeCells>
  <phoneticPr fontId="0" type="noConversion"/>
  <hyperlinks>
    <hyperlink ref="A20" r:id="rId3"/>
    <hyperlink ref="A11" r:id="rId4" display="www.cbs.nl/bestandslevering"/>
    <hyperlink ref="A16" r:id="rId5"/>
    <hyperlink ref="A11:B11" r:id="rId6" display="https://antwoord.cbs.nl/"/>
  </hyperlinks>
  <pageMargins left="0.74803149606299213" right="0.74803149606299213" top="0.98425196850393704" bottom="0.98425196850393704" header="0.51181102362204722" footer="0.51181102362204722"/>
  <pageSetup paperSize="9" scale="94"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IV264"/>
  <sheetViews>
    <sheetView showGridLines="0" zoomScaleNormal="100" zoomScaleSheetLayoutView="79" workbookViewId="0">
      <selection sqref="A1:D1"/>
    </sheetView>
  </sheetViews>
  <sheetFormatPr defaultColWidth="9.140625" defaultRowHeight="8.25" x14ac:dyDescent="0.2"/>
  <cols>
    <col min="1" max="1" width="1.28515625" style="2" customWidth="1"/>
    <col min="2" max="2" width="30.7109375" style="1" customWidth="1"/>
    <col min="3" max="3" width="34.7109375" style="1" customWidth="1"/>
    <col min="4" max="4" width="33.85546875" style="1" customWidth="1"/>
    <col min="5" max="16384" width="9.140625" style="1"/>
  </cols>
  <sheetData>
    <row r="1" spans="1:9" ht="15" customHeight="1" x14ac:dyDescent="0.2">
      <c r="A1" s="457" t="s">
        <v>683</v>
      </c>
      <c r="B1" s="432"/>
      <c r="C1" s="432"/>
      <c r="D1" s="432"/>
    </row>
    <row r="2" spans="1:9" ht="7.5" customHeight="1" x14ac:dyDescent="0.2">
      <c r="A2" s="456"/>
      <c r="B2" s="432"/>
      <c r="C2" s="432"/>
      <c r="D2" s="432"/>
    </row>
    <row r="3" spans="1:9" ht="38.25" customHeight="1" x14ac:dyDescent="0.2">
      <c r="A3" s="436" t="s">
        <v>700</v>
      </c>
      <c r="B3" s="443"/>
      <c r="C3" s="443"/>
      <c r="D3" s="443"/>
    </row>
    <row r="4" spans="1:9" ht="5.25" customHeight="1" x14ac:dyDescent="0.2">
      <c r="A4" s="3"/>
      <c r="B4" s="224"/>
      <c r="C4" s="224"/>
      <c r="D4" s="224"/>
    </row>
    <row r="5" spans="1:9" ht="2.25" customHeight="1" x14ac:dyDescent="0.2">
      <c r="A5" s="273"/>
      <c r="B5" s="450"/>
      <c r="C5" s="450"/>
      <c r="D5" s="450"/>
      <c r="F5" s="439"/>
      <c r="G5" s="443"/>
      <c r="H5" s="443"/>
      <c r="I5" s="443"/>
    </row>
    <row r="6" spans="1:9" ht="38.25" customHeight="1" x14ac:dyDescent="0.2">
      <c r="A6" s="273" t="s">
        <v>12</v>
      </c>
      <c r="B6" s="450" t="s">
        <v>721</v>
      </c>
      <c r="C6" s="443"/>
      <c r="D6" s="443"/>
    </row>
    <row r="7" spans="1:9" ht="25.5" customHeight="1" x14ac:dyDescent="0.2">
      <c r="A7" s="273" t="s">
        <v>12</v>
      </c>
      <c r="B7" s="450" t="s">
        <v>723</v>
      </c>
      <c r="C7" s="443"/>
      <c r="D7" s="443"/>
    </row>
    <row r="8" spans="1:9" ht="7.5" customHeight="1" x14ac:dyDescent="0.2">
      <c r="A8" s="273"/>
      <c r="B8" s="223"/>
      <c r="C8" s="224"/>
      <c r="D8" s="224"/>
    </row>
    <row r="9" spans="1:9" ht="25.5" customHeight="1" x14ac:dyDescent="0.2">
      <c r="A9" s="479" t="s">
        <v>722</v>
      </c>
      <c r="B9" s="419"/>
      <c r="C9" s="419"/>
      <c r="D9" s="419"/>
    </row>
    <row r="10" spans="1:9" ht="7.5" customHeight="1" x14ac:dyDescent="0.2">
      <c r="A10" s="275"/>
      <c r="B10" s="16"/>
      <c r="C10" s="16"/>
      <c r="D10" s="16"/>
    </row>
    <row r="11" spans="1:9" ht="51" customHeight="1" x14ac:dyDescent="0.2">
      <c r="A11" s="468" t="s">
        <v>701</v>
      </c>
      <c r="B11" s="448"/>
      <c r="C11" s="448"/>
      <c r="D11" s="448"/>
    </row>
    <row r="12" spans="1:9" ht="12.75" x14ac:dyDescent="0.2">
      <c r="A12" s="439" t="s">
        <v>702</v>
      </c>
      <c r="B12" s="443"/>
      <c r="C12" s="443"/>
      <c r="D12" s="443"/>
    </row>
    <row r="13" spans="1:9" ht="7.5" customHeight="1" x14ac:dyDescent="0.2">
      <c r="A13" s="439"/>
      <c r="B13" s="432"/>
      <c r="C13" s="432"/>
      <c r="D13" s="432"/>
    </row>
    <row r="14" spans="1:9" s="15" customFormat="1" ht="25.5" customHeight="1" x14ac:dyDescent="0.2">
      <c r="A14" s="436" t="s">
        <v>649</v>
      </c>
      <c r="B14" s="432"/>
      <c r="C14" s="432"/>
      <c r="D14" s="432"/>
    </row>
    <row r="15" spans="1:9" s="15" customFormat="1" ht="3" customHeight="1" x14ac:dyDescent="0.2">
      <c r="A15" s="273"/>
      <c r="B15" s="450"/>
      <c r="C15" s="450"/>
      <c r="D15" s="450"/>
    </row>
    <row r="16" spans="1:9" ht="12.75" x14ac:dyDescent="0.2">
      <c r="A16" s="273" t="s">
        <v>12</v>
      </c>
      <c r="B16" s="450" t="s">
        <v>502</v>
      </c>
      <c r="C16" s="450"/>
      <c r="D16" s="450"/>
    </row>
    <row r="17" spans="1:4" ht="12.75" x14ac:dyDescent="0.2">
      <c r="A17" s="273" t="s">
        <v>12</v>
      </c>
      <c r="B17" s="450" t="s">
        <v>503</v>
      </c>
      <c r="C17" s="450"/>
      <c r="D17" s="450"/>
    </row>
    <row r="18" spans="1:4" ht="7.5" customHeight="1" x14ac:dyDescent="0.2">
      <c r="A18" s="273"/>
      <c r="B18" s="223"/>
      <c r="C18" s="223"/>
      <c r="D18" s="223"/>
    </row>
    <row r="19" spans="1:4" ht="38.25" customHeight="1" x14ac:dyDescent="0.2">
      <c r="A19" s="438" t="s">
        <v>650</v>
      </c>
      <c r="B19" s="425"/>
      <c r="C19" s="425"/>
      <c r="D19" s="425"/>
    </row>
    <row r="20" spans="1:4" ht="7.5" customHeight="1" x14ac:dyDescent="0.2">
      <c r="A20" s="456"/>
      <c r="B20" s="432"/>
      <c r="C20" s="432"/>
      <c r="D20" s="432"/>
    </row>
    <row r="21" spans="1:4" ht="25.5" customHeight="1" x14ac:dyDescent="0.2">
      <c r="A21" s="439" t="s">
        <v>759</v>
      </c>
      <c r="B21" s="432"/>
      <c r="C21" s="432"/>
      <c r="D21" s="432"/>
    </row>
    <row r="22" spans="1:4" ht="7.5" customHeight="1" x14ac:dyDescent="0.2">
      <c r="A22" s="4"/>
      <c r="B22" s="220"/>
      <c r="C22" s="220"/>
      <c r="D22" s="220"/>
    </row>
    <row r="23" spans="1:4" ht="25.5" customHeight="1" x14ac:dyDescent="0.2">
      <c r="A23" s="436" t="s">
        <v>504</v>
      </c>
      <c r="B23" s="432"/>
      <c r="C23" s="432"/>
      <c r="D23" s="432"/>
    </row>
    <row r="24" spans="1:4" ht="7.5" customHeight="1" x14ac:dyDescent="0.2">
      <c r="A24" s="456"/>
      <c r="B24" s="432"/>
      <c r="C24" s="432"/>
      <c r="D24" s="432"/>
    </row>
    <row r="25" spans="1:4" ht="12.75" x14ac:dyDescent="0.2">
      <c r="A25" s="436" t="s">
        <v>630</v>
      </c>
      <c r="B25" s="443"/>
      <c r="C25" s="405" t="s">
        <v>9</v>
      </c>
      <c r="D25" s="330"/>
    </row>
    <row r="26" spans="1:4" ht="9.75" customHeight="1" x14ac:dyDescent="0.2">
      <c r="A26" s="436"/>
      <c r="B26" s="432"/>
      <c r="C26" s="432"/>
      <c r="D26" s="432"/>
    </row>
    <row r="27" spans="1:4" s="171" customFormat="1" ht="15" customHeight="1" x14ac:dyDescent="0.2">
      <c r="A27" s="457" t="s">
        <v>703</v>
      </c>
      <c r="B27" s="432"/>
      <c r="C27" s="432"/>
      <c r="D27" s="432"/>
    </row>
    <row r="28" spans="1:4" s="171" customFormat="1" ht="7.5" customHeight="1" x14ac:dyDescent="0.2">
      <c r="A28" s="460"/>
      <c r="B28" s="432"/>
      <c r="C28" s="432"/>
      <c r="D28" s="432"/>
    </row>
    <row r="29" spans="1:4" s="171" customFormat="1" ht="76.5" customHeight="1" x14ac:dyDescent="0.2">
      <c r="A29" s="453" t="s">
        <v>724</v>
      </c>
      <c r="B29" s="432"/>
      <c r="C29" s="432"/>
      <c r="D29" s="432"/>
    </row>
    <row r="30" spans="1:4" s="171" customFormat="1" ht="9.75" customHeight="1" x14ac:dyDescent="0.2">
      <c r="A30" s="453"/>
      <c r="B30" s="432"/>
      <c r="C30" s="432"/>
      <c r="D30" s="432"/>
    </row>
    <row r="31" spans="1:4" ht="15" customHeight="1" x14ac:dyDescent="0.2">
      <c r="A31" s="457" t="s">
        <v>665</v>
      </c>
      <c r="B31" s="432"/>
      <c r="C31" s="432"/>
      <c r="D31" s="432"/>
    </row>
    <row r="32" spans="1:4" ht="7.5" customHeight="1" x14ac:dyDescent="0.2">
      <c r="A32" s="3"/>
      <c r="B32" s="220"/>
      <c r="C32" s="220"/>
      <c r="D32" s="220"/>
    </row>
    <row r="33" spans="1:256" ht="12.75" x14ac:dyDescent="0.2">
      <c r="A33" s="436" t="s">
        <v>663</v>
      </c>
      <c r="B33" s="432"/>
      <c r="C33" s="432"/>
      <c r="D33" s="432"/>
    </row>
    <row r="34" spans="1:256" ht="12.75" customHeight="1" x14ac:dyDescent="0.2">
      <c r="A34" s="341" t="s">
        <v>12</v>
      </c>
      <c r="B34" s="466" t="s">
        <v>661</v>
      </c>
      <c r="C34" s="432"/>
      <c r="D34" s="432"/>
    </row>
    <row r="35" spans="1:256" s="399" customFormat="1" ht="16.5" customHeight="1" x14ac:dyDescent="0.2">
      <c r="A35" s="342"/>
      <c r="B35" s="487" t="s">
        <v>760</v>
      </c>
      <c r="C35" s="487"/>
      <c r="D35" s="396"/>
    </row>
    <row r="36" spans="1:256" ht="12.75" customHeight="1" x14ac:dyDescent="0.2">
      <c r="A36" s="341" t="s">
        <v>12</v>
      </c>
      <c r="B36" s="466" t="s">
        <v>660</v>
      </c>
      <c r="C36" s="425"/>
      <c r="D36" s="425"/>
      <c r="E36" s="340"/>
    </row>
    <row r="37" spans="1:256" s="399" customFormat="1" ht="16.5" customHeight="1" x14ac:dyDescent="0.2">
      <c r="A37" s="400"/>
      <c r="B37" s="462" t="s">
        <v>659</v>
      </c>
      <c r="C37" s="463"/>
      <c r="D37" s="463"/>
      <c r="E37" s="398"/>
    </row>
    <row r="38" spans="1:256" ht="24.75" customHeight="1" x14ac:dyDescent="0.2">
      <c r="A38" s="342" t="s">
        <v>12</v>
      </c>
      <c r="B38" s="451" t="s">
        <v>662</v>
      </c>
      <c r="C38" s="443"/>
      <c r="D38" s="443"/>
      <c r="E38" s="339"/>
    </row>
    <row r="39" spans="1:256" s="399" customFormat="1" ht="16.5" customHeight="1" x14ac:dyDescent="0.2">
      <c r="A39" s="400"/>
      <c r="B39" s="465" t="s">
        <v>664</v>
      </c>
      <c r="C39" s="465"/>
      <c r="D39" s="465"/>
      <c r="E39" s="401"/>
    </row>
    <row r="40" spans="1:256" s="399" customFormat="1" ht="25.5" customHeight="1" x14ac:dyDescent="0.2">
      <c r="A40" s="342" t="s">
        <v>12</v>
      </c>
      <c r="B40" s="459" t="s">
        <v>749</v>
      </c>
      <c r="C40" s="477"/>
      <c r="D40" s="477"/>
      <c r="E40" s="403"/>
    </row>
    <row r="41" spans="1:256" s="399" customFormat="1" ht="16.5" customHeight="1" x14ac:dyDescent="0.2">
      <c r="A41" s="400"/>
      <c r="B41" s="402" t="s">
        <v>750</v>
      </c>
      <c r="C41" s="403"/>
      <c r="D41" s="403"/>
      <c r="E41" s="403"/>
    </row>
    <row r="42" spans="1:256" ht="12.75" x14ac:dyDescent="0.2">
      <c r="A42" s="342" t="s">
        <v>12</v>
      </c>
      <c r="B42" s="436" t="s">
        <v>687</v>
      </c>
      <c r="C42" s="443"/>
      <c r="D42" s="443"/>
      <c r="E42" s="224"/>
    </row>
    <row r="43" spans="1:256" ht="12.75" x14ac:dyDescent="0.2">
      <c r="A43" s="342"/>
      <c r="B43" s="370" t="s">
        <v>686</v>
      </c>
      <c r="C43" s="365"/>
      <c r="D43" s="365"/>
      <c r="E43" s="365"/>
    </row>
    <row r="44" spans="1:256" s="171" customFormat="1" ht="9.75" customHeight="1" x14ac:dyDescent="0.2">
      <c r="A44" s="274"/>
      <c r="B44" s="220"/>
      <c r="C44" s="220"/>
      <c r="D44" s="220"/>
    </row>
    <row r="45" spans="1:256" s="171" customFormat="1" ht="15" customHeight="1" x14ac:dyDescent="0.2">
      <c r="A45" s="457" t="s">
        <v>505</v>
      </c>
      <c r="B45" s="432"/>
      <c r="C45" s="432"/>
      <c r="D45" s="432"/>
    </row>
    <row r="46" spans="1:256" s="171" customFormat="1" ht="7.5" customHeight="1" x14ac:dyDescent="0.2">
      <c r="A46" s="274"/>
      <c r="B46" s="220"/>
      <c r="C46" s="220"/>
      <c r="D46" s="220"/>
    </row>
    <row r="47" spans="1:256" s="171" customFormat="1" ht="76.5" customHeight="1" x14ac:dyDescent="0.2">
      <c r="A47" s="450" t="s">
        <v>704</v>
      </c>
      <c r="B47" s="432"/>
      <c r="C47" s="432"/>
      <c r="D47" s="432"/>
      <c r="E47" s="450"/>
      <c r="F47" s="432"/>
      <c r="G47" s="432"/>
      <c r="H47" s="432"/>
      <c r="I47" s="450"/>
      <c r="J47" s="432"/>
      <c r="K47" s="432"/>
      <c r="L47" s="432"/>
      <c r="M47" s="450"/>
      <c r="N47" s="432"/>
      <c r="O47" s="432"/>
      <c r="P47" s="432"/>
      <c r="Q47" s="450"/>
      <c r="R47" s="432"/>
      <c r="S47" s="432"/>
      <c r="T47" s="432"/>
      <c r="U47" s="450"/>
      <c r="V47" s="432"/>
      <c r="W47" s="432"/>
      <c r="X47" s="432"/>
      <c r="Y47" s="450"/>
      <c r="Z47" s="432"/>
      <c r="AA47" s="432"/>
      <c r="AB47" s="432"/>
      <c r="AC47" s="450"/>
      <c r="AD47" s="432"/>
      <c r="AE47" s="432"/>
      <c r="AF47" s="432"/>
      <c r="AG47" s="450"/>
      <c r="AH47" s="432"/>
      <c r="AI47" s="432"/>
      <c r="AJ47" s="432"/>
      <c r="AK47" s="450"/>
      <c r="AL47" s="432"/>
      <c r="AM47" s="432"/>
      <c r="AN47" s="432"/>
      <c r="AO47" s="450"/>
      <c r="AP47" s="432"/>
      <c r="AQ47" s="432"/>
      <c r="AR47" s="432"/>
      <c r="AS47" s="450"/>
      <c r="AT47" s="432"/>
      <c r="AU47" s="432"/>
      <c r="AV47" s="432"/>
      <c r="AW47" s="450"/>
      <c r="AX47" s="432"/>
      <c r="AY47" s="432"/>
      <c r="AZ47" s="432"/>
      <c r="BA47" s="450"/>
      <c r="BB47" s="432"/>
      <c r="BC47" s="432"/>
      <c r="BD47" s="432"/>
      <c r="BE47" s="450"/>
      <c r="BF47" s="432"/>
      <c r="BG47" s="432"/>
      <c r="BH47" s="432"/>
      <c r="BI47" s="450"/>
      <c r="BJ47" s="432"/>
      <c r="BK47" s="432"/>
      <c r="BL47" s="432"/>
      <c r="BM47" s="450"/>
      <c r="BN47" s="432"/>
      <c r="BO47" s="432"/>
      <c r="BP47" s="432"/>
      <c r="BQ47" s="450"/>
      <c r="BR47" s="432"/>
      <c r="BS47" s="432"/>
      <c r="BT47" s="432"/>
      <c r="BU47" s="450"/>
      <c r="BV47" s="432"/>
      <c r="BW47" s="432"/>
      <c r="BX47" s="432"/>
      <c r="BY47" s="450"/>
      <c r="BZ47" s="432"/>
      <c r="CA47" s="432"/>
      <c r="CB47" s="432"/>
      <c r="CC47" s="450"/>
      <c r="CD47" s="432"/>
      <c r="CE47" s="432"/>
      <c r="CF47" s="432"/>
      <c r="CG47" s="450"/>
      <c r="CH47" s="432"/>
      <c r="CI47" s="432"/>
      <c r="CJ47" s="432"/>
      <c r="CK47" s="450"/>
      <c r="CL47" s="432"/>
      <c r="CM47" s="432"/>
      <c r="CN47" s="432"/>
      <c r="CO47" s="450"/>
      <c r="CP47" s="432"/>
      <c r="CQ47" s="432"/>
      <c r="CR47" s="432"/>
      <c r="CS47" s="450"/>
      <c r="CT47" s="432"/>
      <c r="CU47" s="432"/>
      <c r="CV47" s="432"/>
      <c r="CW47" s="450"/>
      <c r="CX47" s="432"/>
      <c r="CY47" s="432"/>
      <c r="CZ47" s="432"/>
      <c r="DA47" s="450"/>
      <c r="DB47" s="432"/>
      <c r="DC47" s="432"/>
      <c r="DD47" s="432"/>
      <c r="DE47" s="450"/>
      <c r="DF47" s="432"/>
      <c r="DG47" s="432"/>
      <c r="DH47" s="432"/>
      <c r="DI47" s="450"/>
      <c r="DJ47" s="432"/>
      <c r="DK47" s="432"/>
      <c r="DL47" s="432"/>
      <c r="DM47" s="450"/>
      <c r="DN47" s="432"/>
      <c r="DO47" s="432"/>
      <c r="DP47" s="432"/>
      <c r="DQ47" s="450"/>
      <c r="DR47" s="432"/>
      <c r="DS47" s="432"/>
      <c r="DT47" s="432"/>
      <c r="DU47" s="450"/>
      <c r="DV47" s="432"/>
      <c r="DW47" s="432"/>
      <c r="DX47" s="432"/>
      <c r="DY47" s="450"/>
      <c r="DZ47" s="432"/>
      <c r="EA47" s="432"/>
      <c r="EB47" s="432"/>
      <c r="EC47" s="450"/>
      <c r="ED47" s="432"/>
      <c r="EE47" s="432"/>
      <c r="EF47" s="432"/>
      <c r="EG47" s="450"/>
      <c r="EH47" s="432"/>
      <c r="EI47" s="432"/>
      <c r="EJ47" s="432"/>
      <c r="EK47" s="450"/>
      <c r="EL47" s="432"/>
      <c r="EM47" s="432"/>
      <c r="EN47" s="432"/>
      <c r="EO47" s="450"/>
      <c r="EP47" s="432"/>
      <c r="EQ47" s="432"/>
      <c r="ER47" s="432"/>
      <c r="ES47" s="450"/>
      <c r="ET47" s="432"/>
      <c r="EU47" s="432"/>
      <c r="EV47" s="432"/>
      <c r="EW47" s="450"/>
      <c r="EX47" s="432"/>
      <c r="EY47" s="432"/>
      <c r="EZ47" s="432"/>
      <c r="FA47" s="450"/>
      <c r="FB47" s="432"/>
      <c r="FC47" s="432"/>
      <c r="FD47" s="432"/>
      <c r="FE47" s="450"/>
      <c r="FF47" s="432"/>
      <c r="FG47" s="432"/>
      <c r="FH47" s="432"/>
      <c r="FI47" s="450"/>
      <c r="FJ47" s="432"/>
      <c r="FK47" s="432"/>
      <c r="FL47" s="432"/>
      <c r="FM47" s="450"/>
      <c r="FN47" s="432"/>
      <c r="FO47" s="432"/>
      <c r="FP47" s="432"/>
      <c r="FQ47" s="450"/>
      <c r="FR47" s="432"/>
      <c r="FS47" s="432"/>
      <c r="FT47" s="432"/>
      <c r="FU47" s="450"/>
      <c r="FV47" s="432"/>
      <c r="FW47" s="432"/>
      <c r="FX47" s="432"/>
      <c r="FY47" s="450"/>
      <c r="FZ47" s="432"/>
      <c r="GA47" s="432"/>
      <c r="GB47" s="432"/>
      <c r="GC47" s="450"/>
      <c r="GD47" s="432"/>
      <c r="GE47" s="432"/>
      <c r="GF47" s="432"/>
      <c r="GG47" s="450"/>
      <c r="GH47" s="432"/>
      <c r="GI47" s="432"/>
      <c r="GJ47" s="432"/>
      <c r="GK47" s="450"/>
      <c r="GL47" s="432"/>
      <c r="GM47" s="432"/>
      <c r="GN47" s="432"/>
      <c r="GO47" s="450"/>
      <c r="GP47" s="432"/>
      <c r="GQ47" s="432"/>
      <c r="GR47" s="432"/>
      <c r="GS47" s="450"/>
      <c r="GT47" s="432"/>
      <c r="GU47" s="432"/>
      <c r="GV47" s="432"/>
      <c r="GW47" s="450"/>
      <c r="GX47" s="432"/>
      <c r="GY47" s="432"/>
      <c r="GZ47" s="432"/>
      <c r="HA47" s="450"/>
      <c r="HB47" s="432"/>
      <c r="HC47" s="432"/>
      <c r="HD47" s="432"/>
      <c r="HE47" s="450"/>
      <c r="HF47" s="432"/>
      <c r="HG47" s="432"/>
      <c r="HH47" s="432"/>
      <c r="HI47" s="450"/>
      <c r="HJ47" s="432"/>
      <c r="HK47" s="432"/>
      <c r="HL47" s="432"/>
      <c r="HM47" s="450"/>
      <c r="HN47" s="432"/>
      <c r="HO47" s="432"/>
      <c r="HP47" s="432"/>
      <c r="HQ47" s="450"/>
      <c r="HR47" s="432"/>
      <c r="HS47" s="432"/>
      <c r="HT47" s="432"/>
      <c r="HU47" s="450"/>
      <c r="HV47" s="432"/>
      <c r="HW47" s="432"/>
      <c r="HX47" s="432"/>
      <c r="HY47" s="450"/>
      <c r="HZ47" s="432"/>
      <c r="IA47" s="432"/>
      <c r="IB47" s="432"/>
      <c r="IC47" s="450"/>
      <c r="ID47" s="432"/>
      <c r="IE47" s="432"/>
      <c r="IF47" s="432"/>
      <c r="IG47" s="450"/>
      <c r="IH47" s="432"/>
      <c r="II47" s="432"/>
      <c r="IJ47" s="432"/>
      <c r="IK47" s="450"/>
      <c r="IL47" s="432"/>
      <c r="IM47" s="432"/>
      <c r="IN47" s="432"/>
      <c r="IO47" s="450"/>
      <c r="IP47" s="432"/>
      <c r="IQ47" s="432"/>
      <c r="IR47" s="432"/>
      <c r="IS47" s="450"/>
      <c r="IT47" s="432"/>
      <c r="IU47" s="432"/>
      <c r="IV47" s="432"/>
    </row>
    <row r="48" spans="1:256" s="171" customFormat="1" ht="7.5" customHeight="1" x14ac:dyDescent="0.2">
      <c r="A48" s="450"/>
      <c r="B48" s="432"/>
      <c r="C48" s="432"/>
      <c r="D48" s="432"/>
    </row>
    <row r="49" spans="1:11" s="171" customFormat="1" ht="38.25" customHeight="1" x14ac:dyDescent="0.2">
      <c r="A49" s="450" t="s">
        <v>506</v>
      </c>
      <c r="B49" s="432"/>
      <c r="C49" s="432"/>
      <c r="D49" s="432"/>
    </row>
    <row r="50" spans="1:11" s="171" customFormat="1" ht="7.5" customHeight="1" x14ac:dyDescent="0.2">
      <c r="A50" s="450"/>
      <c r="B50" s="432"/>
      <c r="C50" s="432"/>
      <c r="D50" s="432"/>
    </row>
    <row r="51" spans="1:11" s="171" customFormat="1" ht="63.75" customHeight="1" x14ac:dyDescent="0.2">
      <c r="A51" s="450" t="s">
        <v>507</v>
      </c>
      <c r="B51" s="432"/>
      <c r="C51" s="432"/>
      <c r="D51" s="432"/>
    </row>
    <row r="52" spans="1:11" s="171" customFormat="1" ht="12.75" x14ac:dyDescent="0.2">
      <c r="A52" s="450" t="s">
        <v>604</v>
      </c>
      <c r="B52" s="432"/>
      <c r="C52" s="432"/>
      <c r="D52" s="432"/>
    </row>
    <row r="53" spans="1:11" s="171" customFormat="1" ht="12.75" x14ac:dyDescent="0.2">
      <c r="A53" s="464" t="s">
        <v>605</v>
      </c>
      <c r="B53" s="432"/>
      <c r="C53" s="432"/>
      <c r="D53" s="432"/>
    </row>
    <row r="54" spans="1:11" s="171" customFormat="1" ht="9.75" customHeight="1" x14ac:dyDescent="0.2">
      <c r="A54" s="274"/>
      <c r="B54" s="220"/>
      <c r="C54" s="220"/>
      <c r="D54" s="220"/>
    </row>
    <row r="55" spans="1:11" ht="15" customHeight="1" x14ac:dyDescent="0.2">
      <c r="A55" s="457" t="s">
        <v>705</v>
      </c>
      <c r="B55" s="432"/>
      <c r="C55" s="432"/>
      <c r="D55" s="432"/>
    </row>
    <row r="56" spans="1:11" ht="7.5" customHeight="1" x14ac:dyDescent="0.2">
      <c r="A56" s="482"/>
      <c r="B56" s="432"/>
      <c r="C56" s="432"/>
      <c r="D56" s="432"/>
    </row>
    <row r="57" spans="1:11" ht="51" customHeight="1" x14ac:dyDescent="0.2">
      <c r="A57" s="450" t="s">
        <v>725</v>
      </c>
      <c r="B57" s="432"/>
      <c r="C57" s="432"/>
      <c r="D57" s="432"/>
    </row>
    <row r="58" spans="1:11" ht="7.5" customHeight="1" x14ac:dyDescent="0.2"/>
    <row r="59" spans="1:11" ht="12.75" x14ac:dyDescent="0.2">
      <c r="A59" s="436" t="s">
        <v>669</v>
      </c>
      <c r="B59" s="432"/>
      <c r="C59" s="432"/>
      <c r="D59" s="432"/>
    </row>
    <row r="60" spans="1:11" ht="12.75" customHeight="1" x14ac:dyDescent="0.2">
      <c r="A60" s="222" t="s">
        <v>12</v>
      </c>
      <c r="B60" s="449" t="s">
        <v>17</v>
      </c>
      <c r="C60" s="449"/>
      <c r="D60" s="449"/>
      <c r="H60" s="436"/>
      <c r="I60" s="432"/>
      <c r="J60" s="432"/>
      <c r="K60" s="432"/>
    </row>
    <row r="61" spans="1:11" ht="12.75" customHeight="1" x14ac:dyDescent="0.2">
      <c r="A61" s="222"/>
      <c r="B61" s="15" t="s">
        <v>613</v>
      </c>
      <c r="C61" s="277"/>
      <c r="D61" s="277"/>
      <c r="H61" s="3"/>
      <c r="I61" s="220"/>
      <c r="J61" s="220"/>
      <c r="K61" s="220"/>
    </row>
    <row r="62" spans="1:11" ht="12.75" x14ac:dyDescent="0.2">
      <c r="A62" s="222" t="s">
        <v>12</v>
      </c>
      <c r="B62" s="449" t="s">
        <v>612</v>
      </c>
      <c r="C62" s="449"/>
      <c r="D62" s="449"/>
      <c r="H62" s="3"/>
      <c r="I62" s="220"/>
      <c r="J62" s="220"/>
      <c r="K62" s="220"/>
    </row>
    <row r="63" spans="1:11" ht="12.75" x14ac:dyDescent="0.2">
      <c r="A63" s="222"/>
      <c r="B63" s="461" t="s">
        <v>651</v>
      </c>
      <c r="C63" s="461"/>
      <c r="D63" s="461"/>
      <c r="H63" s="3"/>
      <c r="I63" s="220"/>
      <c r="J63" s="220"/>
      <c r="K63" s="220"/>
    </row>
    <row r="64" spans="1:11" ht="12.75" x14ac:dyDescent="0.2">
      <c r="A64" s="222" t="s">
        <v>12</v>
      </c>
      <c r="B64" s="449" t="s">
        <v>516</v>
      </c>
      <c r="C64" s="449"/>
      <c r="D64" s="449"/>
      <c r="H64" s="3"/>
      <c r="I64" s="220"/>
      <c r="J64" s="220"/>
      <c r="K64" s="220"/>
    </row>
    <row r="65" spans="1:11" ht="25.5" customHeight="1" x14ac:dyDescent="0.2">
      <c r="A65" s="222"/>
      <c r="B65" s="475" t="s">
        <v>726</v>
      </c>
      <c r="C65" s="448"/>
      <c r="D65" s="448"/>
      <c r="H65" s="3"/>
      <c r="I65" s="220"/>
      <c r="J65" s="220"/>
      <c r="K65" s="220"/>
    </row>
    <row r="66" spans="1:11" ht="1.5" customHeight="1" x14ac:dyDescent="0.2">
      <c r="A66" s="222"/>
      <c r="B66" s="475"/>
      <c r="C66" s="448"/>
      <c r="D66" s="448"/>
      <c r="H66" s="3"/>
      <c r="I66" s="220"/>
      <c r="J66" s="220"/>
      <c r="K66" s="220"/>
    </row>
    <row r="67" spans="1:11" ht="12.75" x14ac:dyDescent="0.2">
      <c r="A67" s="222" t="s">
        <v>12</v>
      </c>
      <c r="B67" s="449" t="s">
        <v>517</v>
      </c>
      <c r="C67" s="449"/>
      <c r="D67" s="449"/>
      <c r="H67" s="3"/>
      <c r="I67" s="220"/>
      <c r="J67" s="220"/>
      <c r="K67" s="220"/>
    </row>
    <row r="68" spans="1:11" ht="12.75" customHeight="1" x14ac:dyDescent="0.2">
      <c r="A68" s="222"/>
      <c r="B68" s="485" t="s">
        <v>732</v>
      </c>
      <c r="C68" s="486"/>
      <c r="D68" s="486"/>
      <c r="H68" s="3"/>
      <c r="I68" s="220"/>
      <c r="J68" s="220"/>
      <c r="K68" s="220"/>
    </row>
    <row r="69" spans="1:11" ht="7.5" customHeight="1" x14ac:dyDescent="0.2">
      <c r="A69" s="222"/>
      <c r="B69" s="461"/>
      <c r="C69" s="432"/>
      <c r="D69" s="432"/>
      <c r="H69" s="3"/>
      <c r="I69" s="220"/>
      <c r="J69" s="220"/>
      <c r="K69" s="220"/>
    </row>
    <row r="70" spans="1:11" ht="12.75" x14ac:dyDescent="0.2">
      <c r="A70" s="450" t="s">
        <v>509</v>
      </c>
      <c r="B70" s="450"/>
      <c r="C70" s="450"/>
      <c r="D70" s="450"/>
    </row>
    <row r="71" spans="1:11" ht="25.5" customHeight="1" x14ac:dyDescent="0.2">
      <c r="A71" s="273" t="s">
        <v>12</v>
      </c>
      <c r="B71" s="450" t="s">
        <v>768</v>
      </c>
      <c r="C71" s="443"/>
      <c r="D71" s="443"/>
    </row>
    <row r="72" spans="1:11" ht="25.5" customHeight="1" x14ac:dyDescent="0.2">
      <c r="A72" s="273" t="s">
        <v>12</v>
      </c>
      <c r="B72" s="451" t="s">
        <v>727</v>
      </c>
      <c r="C72" s="452"/>
      <c r="D72" s="452"/>
    </row>
    <row r="73" spans="1:11" ht="51" customHeight="1" x14ac:dyDescent="0.2">
      <c r="A73" s="273" t="s">
        <v>12</v>
      </c>
      <c r="B73" s="450" t="s">
        <v>619</v>
      </c>
      <c r="C73" s="443"/>
      <c r="D73" s="443"/>
      <c r="G73" s="483"/>
      <c r="H73" s="423"/>
      <c r="I73" s="423"/>
      <c r="J73" s="423"/>
    </row>
    <row r="74" spans="1:11" ht="25.5" customHeight="1" x14ac:dyDescent="0.2">
      <c r="A74" s="1"/>
      <c r="B74" s="464" t="s">
        <v>761</v>
      </c>
      <c r="C74" s="443"/>
      <c r="D74" s="443"/>
      <c r="G74" s="484"/>
      <c r="H74" s="484"/>
      <c r="I74" s="484"/>
      <c r="J74" s="484"/>
    </row>
    <row r="75" spans="1:11" ht="7.5" customHeight="1" x14ac:dyDescent="0.2">
      <c r="A75" s="1"/>
      <c r="B75" s="366"/>
      <c r="C75" s="365"/>
      <c r="D75" s="365"/>
      <c r="G75" s="367"/>
      <c r="H75" s="367"/>
      <c r="I75" s="367"/>
      <c r="J75" s="367"/>
    </row>
    <row r="76" spans="1:11" ht="38.25" customHeight="1" x14ac:dyDescent="0.2">
      <c r="A76" s="447" t="s">
        <v>753</v>
      </c>
      <c r="B76" s="467"/>
      <c r="C76" s="467"/>
      <c r="D76" s="467"/>
    </row>
    <row r="77" spans="1:11" ht="76.5" customHeight="1" x14ac:dyDescent="0.2">
      <c r="A77" s="475" t="s">
        <v>728</v>
      </c>
      <c r="B77" s="475"/>
      <c r="C77" s="475"/>
      <c r="D77" s="475"/>
      <c r="G77" s="367"/>
      <c r="H77" s="367"/>
      <c r="I77" s="367"/>
      <c r="J77" s="367"/>
    </row>
    <row r="78" spans="1:11" ht="38.25" customHeight="1" x14ac:dyDescent="0.2">
      <c r="A78" s="475" t="s">
        <v>729</v>
      </c>
      <c r="B78" s="448"/>
      <c r="C78" s="448"/>
      <c r="D78" s="448"/>
      <c r="G78" s="367"/>
      <c r="H78" s="367"/>
      <c r="I78" s="367"/>
      <c r="J78" s="367"/>
    </row>
    <row r="79" spans="1:11" ht="25.5" customHeight="1" x14ac:dyDescent="0.2">
      <c r="A79" s="273" t="s">
        <v>12</v>
      </c>
      <c r="B79" s="476" t="s">
        <v>730</v>
      </c>
      <c r="C79" s="448"/>
      <c r="D79" s="448"/>
      <c r="G79" s="367"/>
      <c r="H79" s="367"/>
      <c r="I79" s="367"/>
      <c r="J79" s="367"/>
    </row>
    <row r="80" spans="1:11" ht="12.75" customHeight="1" x14ac:dyDescent="0.2">
      <c r="A80" s="273" t="s">
        <v>12</v>
      </c>
      <c r="B80" s="476" t="s">
        <v>731</v>
      </c>
      <c r="C80" s="448"/>
      <c r="D80" s="448"/>
      <c r="G80" s="367"/>
      <c r="H80" s="367"/>
      <c r="I80" s="367"/>
      <c r="J80" s="367"/>
    </row>
    <row r="81" spans="1:256" ht="12.75" customHeight="1" x14ac:dyDescent="0.2">
      <c r="A81" s="273" t="s">
        <v>12</v>
      </c>
      <c r="B81" s="476" t="s">
        <v>690</v>
      </c>
      <c r="C81" s="448"/>
      <c r="D81" s="448"/>
      <c r="G81" s="367"/>
      <c r="H81" s="367"/>
      <c r="I81" s="367"/>
      <c r="J81" s="367"/>
    </row>
    <row r="82" spans="1:256" ht="9.75" customHeight="1" x14ac:dyDescent="0.2">
      <c r="A82" s="436"/>
      <c r="B82" s="432"/>
      <c r="C82" s="432"/>
      <c r="D82" s="432"/>
    </row>
    <row r="83" spans="1:256" ht="15" customHeight="1" x14ac:dyDescent="0.2">
      <c r="A83" s="457" t="s">
        <v>157</v>
      </c>
      <c r="B83" s="432"/>
      <c r="C83" s="432"/>
      <c r="D83" s="432"/>
    </row>
    <row r="84" spans="1:256" ht="7.5" customHeight="1" x14ac:dyDescent="0.2">
      <c r="A84" s="456"/>
      <c r="B84" s="432"/>
      <c r="C84" s="432"/>
      <c r="D84" s="432"/>
    </row>
    <row r="85" spans="1:256" ht="63.75" customHeight="1" x14ac:dyDescent="0.2">
      <c r="A85" s="468" t="s">
        <v>696</v>
      </c>
      <c r="B85" s="467"/>
      <c r="C85" s="467"/>
      <c r="D85" s="467"/>
    </row>
    <row r="86" spans="1:256" ht="38.25" customHeight="1" x14ac:dyDescent="0.2">
      <c r="A86" s="439" t="s">
        <v>762</v>
      </c>
      <c r="B86" s="432"/>
      <c r="C86" s="432"/>
      <c r="D86" s="432"/>
    </row>
    <row r="87" spans="1:256" s="5" customFormat="1" ht="7.5" customHeight="1" x14ac:dyDescent="0.2">
      <c r="A87" s="456"/>
      <c r="B87" s="432"/>
      <c r="C87" s="432"/>
      <c r="D87" s="432"/>
    </row>
    <row r="88" spans="1:256" ht="25.5" customHeight="1" x14ac:dyDescent="0.2">
      <c r="A88" s="439" t="s">
        <v>274</v>
      </c>
      <c r="B88" s="432"/>
      <c r="C88" s="432"/>
      <c r="D88" s="432"/>
    </row>
    <row r="89" spans="1:256" ht="25.5" customHeight="1" x14ac:dyDescent="0.2">
      <c r="A89" s="439" t="s">
        <v>652</v>
      </c>
      <c r="B89" s="432"/>
      <c r="C89" s="432"/>
      <c r="D89" s="432"/>
      <c r="E89" s="439"/>
      <c r="F89" s="432"/>
      <c r="G89" s="432"/>
      <c r="H89" s="432"/>
      <c r="I89" s="439"/>
      <c r="J89" s="432"/>
      <c r="K89" s="432"/>
      <c r="L89" s="432"/>
      <c r="M89" s="439"/>
      <c r="N89" s="432"/>
      <c r="O89" s="432"/>
      <c r="P89" s="432"/>
      <c r="Q89" s="439"/>
      <c r="R89" s="432"/>
      <c r="S89" s="432"/>
      <c r="T89" s="432"/>
      <c r="U89" s="439"/>
      <c r="V89" s="432"/>
      <c r="W89" s="432"/>
      <c r="X89" s="432"/>
      <c r="Y89" s="439"/>
      <c r="Z89" s="432"/>
      <c r="AA89" s="432"/>
      <c r="AB89" s="432"/>
      <c r="AC89" s="439"/>
      <c r="AD89" s="432"/>
      <c r="AE89" s="432"/>
      <c r="AF89" s="432"/>
      <c r="AG89" s="439"/>
      <c r="AH89" s="432"/>
      <c r="AI89" s="432"/>
      <c r="AJ89" s="432"/>
      <c r="AK89" s="439"/>
      <c r="AL89" s="432"/>
      <c r="AM89" s="432"/>
      <c r="AN89" s="432"/>
      <c r="AO89" s="439"/>
      <c r="AP89" s="432"/>
      <c r="AQ89" s="432"/>
      <c r="AR89" s="432"/>
      <c r="AS89" s="439"/>
      <c r="AT89" s="432"/>
      <c r="AU89" s="432"/>
      <c r="AV89" s="432"/>
      <c r="AW89" s="439"/>
      <c r="AX89" s="432"/>
      <c r="AY89" s="432"/>
      <c r="AZ89" s="432"/>
      <c r="BA89" s="439"/>
      <c r="BB89" s="432"/>
      <c r="BC89" s="432"/>
      <c r="BD89" s="432"/>
      <c r="BE89" s="439"/>
      <c r="BF89" s="432"/>
      <c r="BG89" s="432"/>
      <c r="BH89" s="432"/>
      <c r="BI89" s="439"/>
      <c r="BJ89" s="432"/>
      <c r="BK89" s="432"/>
      <c r="BL89" s="432"/>
      <c r="BM89" s="439"/>
      <c r="BN89" s="432"/>
      <c r="BO89" s="432"/>
      <c r="BP89" s="432"/>
      <c r="BQ89" s="439"/>
      <c r="BR89" s="432"/>
      <c r="BS89" s="432"/>
      <c r="BT89" s="432"/>
      <c r="BU89" s="439"/>
      <c r="BV89" s="432"/>
      <c r="BW89" s="432"/>
      <c r="BX89" s="432"/>
      <c r="BY89" s="439"/>
      <c r="BZ89" s="432"/>
      <c r="CA89" s="432"/>
      <c r="CB89" s="432"/>
      <c r="CC89" s="439"/>
      <c r="CD89" s="432"/>
      <c r="CE89" s="432"/>
      <c r="CF89" s="432"/>
      <c r="CG89" s="439"/>
      <c r="CH89" s="432"/>
      <c r="CI89" s="432"/>
      <c r="CJ89" s="432"/>
      <c r="CK89" s="439"/>
      <c r="CL89" s="432"/>
      <c r="CM89" s="432"/>
      <c r="CN89" s="432"/>
      <c r="CO89" s="439"/>
      <c r="CP89" s="432"/>
      <c r="CQ89" s="432"/>
      <c r="CR89" s="432"/>
      <c r="CS89" s="439"/>
      <c r="CT89" s="432"/>
      <c r="CU89" s="432"/>
      <c r="CV89" s="432"/>
      <c r="CW89" s="439"/>
      <c r="CX89" s="432"/>
      <c r="CY89" s="432"/>
      <c r="CZ89" s="432"/>
      <c r="DA89" s="439"/>
      <c r="DB89" s="432"/>
      <c r="DC89" s="432"/>
      <c r="DD89" s="432"/>
      <c r="DE89" s="439"/>
      <c r="DF89" s="432"/>
      <c r="DG89" s="432"/>
      <c r="DH89" s="432"/>
      <c r="DI89" s="439"/>
      <c r="DJ89" s="432"/>
      <c r="DK89" s="432"/>
      <c r="DL89" s="432"/>
      <c r="DM89" s="439"/>
      <c r="DN89" s="432"/>
      <c r="DO89" s="432"/>
      <c r="DP89" s="432"/>
      <c r="DQ89" s="439"/>
      <c r="DR89" s="432"/>
      <c r="DS89" s="432"/>
      <c r="DT89" s="432"/>
      <c r="DU89" s="439"/>
      <c r="DV89" s="432"/>
      <c r="DW89" s="432"/>
      <c r="DX89" s="432"/>
      <c r="DY89" s="439"/>
      <c r="DZ89" s="432"/>
      <c r="EA89" s="432"/>
      <c r="EB89" s="432"/>
      <c r="EC89" s="439"/>
      <c r="ED89" s="432"/>
      <c r="EE89" s="432"/>
      <c r="EF89" s="432"/>
      <c r="EG89" s="439"/>
      <c r="EH89" s="432"/>
      <c r="EI89" s="432"/>
      <c r="EJ89" s="432"/>
      <c r="EK89" s="439"/>
      <c r="EL89" s="432"/>
      <c r="EM89" s="432"/>
      <c r="EN89" s="432"/>
      <c r="EO89" s="439"/>
      <c r="EP89" s="432"/>
      <c r="EQ89" s="432"/>
      <c r="ER89" s="432"/>
      <c r="ES89" s="439"/>
      <c r="ET89" s="432"/>
      <c r="EU89" s="432"/>
      <c r="EV89" s="432"/>
      <c r="EW89" s="439"/>
      <c r="EX89" s="432"/>
      <c r="EY89" s="432"/>
      <c r="EZ89" s="432"/>
      <c r="FA89" s="439"/>
      <c r="FB89" s="432"/>
      <c r="FC89" s="432"/>
      <c r="FD89" s="432"/>
      <c r="FE89" s="439"/>
      <c r="FF89" s="432"/>
      <c r="FG89" s="432"/>
      <c r="FH89" s="432"/>
      <c r="FI89" s="439"/>
      <c r="FJ89" s="432"/>
      <c r="FK89" s="432"/>
      <c r="FL89" s="432"/>
      <c r="FM89" s="439"/>
      <c r="FN89" s="432"/>
      <c r="FO89" s="432"/>
      <c r="FP89" s="432"/>
      <c r="FQ89" s="439"/>
      <c r="FR89" s="432"/>
      <c r="FS89" s="432"/>
      <c r="FT89" s="432"/>
      <c r="FU89" s="439"/>
      <c r="FV89" s="432"/>
      <c r="FW89" s="432"/>
      <c r="FX89" s="432"/>
      <c r="FY89" s="439"/>
      <c r="FZ89" s="432"/>
      <c r="GA89" s="432"/>
      <c r="GB89" s="432"/>
      <c r="GC89" s="439"/>
      <c r="GD89" s="432"/>
      <c r="GE89" s="432"/>
      <c r="GF89" s="432"/>
      <c r="GG89" s="439"/>
      <c r="GH89" s="432"/>
      <c r="GI89" s="432"/>
      <c r="GJ89" s="432"/>
      <c r="GK89" s="439"/>
      <c r="GL89" s="432"/>
      <c r="GM89" s="432"/>
      <c r="GN89" s="432"/>
      <c r="GO89" s="439"/>
      <c r="GP89" s="432"/>
      <c r="GQ89" s="432"/>
      <c r="GR89" s="432"/>
      <c r="GS89" s="439"/>
      <c r="GT89" s="432"/>
      <c r="GU89" s="432"/>
      <c r="GV89" s="432"/>
      <c r="GW89" s="439"/>
      <c r="GX89" s="432"/>
      <c r="GY89" s="432"/>
      <c r="GZ89" s="432"/>
      <c r="HA89" s="439"/>
      <c r="HB89" s="432"/>
      <c r="HC89" s="432"/>
      <c r="HD89" s="432"/>
      <c r="HE89" s="439"/>
      <c r="HF89" s="432"/>
      <c r="HG89" s="432"/>
      <c r="HH89" s="432"/>
      <c r="HI89" s="439"/>
      <c r="HJ89" s="432"/>
      <c r="HK89" s="432"/>
      <c r="HL89" s="432"/>
      <c r="HM89" s="439"/>
      <c r="HN89" s="432"/>
      <c r="HO89" s="432"/>
      <c r="HP89" s="432"/>
      <c r="HQ89" s="439"/>
      <c r="HR89" s="432"/>
      <c r="HS89" s="432"/>
      <c r="HT89" s="432"/>
      <c r="HU89" s="439"/>
      <c r="HV89" s="432"/>
      <c r="HW89" s="432"/>
      <c r="HX89" s="432"/>
      <c r="HY89" s="439"/>
      <c r="HZ89" s="432"/>
      <c r="IA89" s="432"/>
      <c r="IB89" s="432"/>
      <c r="IC89" s="439"/>
      <c r="ID89" s="432"/>
      <c r="IE89" s="432"/>
      <c r="IF89" s="432"/>
      <c r="IG89" s="439"/>
      <c r="IH89" s="432"/>
      <c r="II89" s="432"/>
      <c r="IJ89" s="432"/>
      <c r="IK89" s="439"/>
      <c r="IL89" s="432"/>
      <c r="IM89" s="432"/>
      <c r="IN89" s="432"/>
      <c r="IO89" s="439"/>
      <c r="IP89" s="432"/>
      <c r="IQ89" s="432"/>
      <c r="IR89" s="432"/>
      <c r="IS89" s="439"/>
      <c r="IT89" s="432"/>
      <c r="IU89" s="432"/>
      <c r="IV89" s="432"/>
    </row>
    <row r="90" spans="1:256" ht="7.5" customHeight="1" x14ac:dyDescent="0.2">
      <c r="A90" s="439"/>
      <c r="B90" s="432"/>
      <c r="C90" s="432"/>
      <c r="D90" s="432"/>
    </row>
    <row r="91" spans="1:256" ht="51" customHeight="1" x14ac:dyDescent="0.2">
      <c r="A91" s="438" t="s">
        <v>787</v>
      </c>
      <c r="B91" s="425"/>
      <c r="C91" s="425"/>
      <c r="D91" s="425"/>
    </row>
    <row r="92" spans="1:256" ht="9.75" customHeight="1" x14ac:dyDescent="0.2">
      <c r="A92" s="3"/>
      <c r="B92" s="220"/>
      <c r="C92" s="220"/>
      <c r="D92" s="220"/>
    </row>
    <row r="93" spans="1:256" ht="15" customHeight="1" x14ac:dyDescent="0.2">
      <c r="A93" s="457" t="s">
        <v>158</v>
      </c>
      <c r="B93" s="432"/>
      <c r="C93" s="432"/>
      <c r="D93" s="432"/>
    </row>
    <row r="94" spans="1:256" ht="7.5" customHeight="1" x14ac:dyDescent="0.2">
      <c r="A94" s="456"/>
      <c r="B94" s="432"/>
      <c r="C94" s="432"/>
      <c r="D94" s="432"/>
    </row>
    <row r="95" spans="1:256" ht="12.75" x14ac:dyDescent="0.2">
      <c r="A95" s="436" t="s">
        <v>706</v>
      </c>
      <c r="B95" s="432"/>
      <c r="C95" s="432"/>
      <c r="D95" s="432"/>
    </row>
    <row r="96" spans="1:256" ht="12.75" x14ac:dyDescent="0.2">
      <c r="A96" s="436" t="s">
        <v>11</v>
      </c>
      <c r="B96" s="432"/>
      <c r="C96" s="432"/>
      <c r="D96" s="432"/>
    </row>
    <row r="97" spans="1:4" ht="7.5" customHeight="1" x14ac:dyDescent="0.2">
      <c r="A97" s="478"/>
      <c r="B97" s="432"/>
      <c r="C97" s="432"/>
      <c r="D97" s="432"/>
    </row>
    <row r="98" spans="1:4" ht="37.5" customHeight="1" x14ac:dyDescent="0.2">
      <c r="A98" s="436" t="s">
        <v>763</v>
      </c>
      <c r="B98" s="436"/>
      <c r="C98" s="436"/>
      <c r="D98" s="436"/>
    </row>
    <row r="99" spans="1:4" ht="9.75" customHeight="1" x14ac:dyDescent="0.2">
      <c r="A99" s="3"/>
      <c r="B99" s="220"/>
      <c r="C99" s="220"/>
      <c r="D99" s="220"/>
    </row>
    <row r="100" spans="1:4" ht="15.75" customHeight="1" x14ac:dyDescent="0.2">
      <c r="A100" s="457" t="s">
        <v>531</v>
      </c>
      <c r="B100" s="457"/>
      <c r="C100" s="457"/>
      <c r="D100" s="457"/>
    </row>
    <row r="101" spans="1:4" ht="7.5" customHeight="1" x14ac:dyDescent="0.2">
      <c r="A101" s="3"/>
      <c r="B101" s="220"/>
      <c r="C101" s="220"/>
      <c r="D101" s="220"/>
    </row>
    <row r="102" spans="1:4" ht="54.75" customHeight="1" x14ac:dyDescent="0.2">
      <c r="A102" s="473" t="s">
        <v>741</v>
      </c>
      <c r="B102" s="474"/>
      <c r="C102" s="474"/>
      <c r="D102" s="474"/>
    </row>
    <row r="103" spans="1:4" ht="9.75" customHeight="1" x14ac:dyDescent="0.2">
      <c r="A103" s="3"/>
      <c r="B103" s="220"/>
      <c r="C103" s="220"/>
      <c r="D103" s="220"/>
    </row>
    <row r="104" spans="1:4" ht="15" x14ac:dyDescent="0.2">
      <c r="A104" s="457" t="s">
        <v>670</v>
      </c>
      <c r="B104" s="457"/>
      <c r="C104" s="457"/>
      <c r="D104" s="457"/>
    </row>
    <row r="105" spans="1:4" ht="7.5" customHeight="1" x14ac:dyDescent="0.2"/>
    <row r="106" spans="1:4" ht="12.75" customHeight="1" x14ac:dyDescent="0.2">
      <c r="A106" s="436" t="s">
        <v>679</v>
      </c>
      <c r="B106" s="461"/>
      <c r="C106" s="461"/>
      <c r="D106" s="461"/>
    </row>
    <row r="107" spans="1:4" ht="7.5" customHeight="1" x14ac:dyDescent="0.2">
      <c r="A107" s="456"/>
      <c r="B107" s="432"/>
      <c r="C107" s="432"/>
      <c r="D107" s="432"/>
    </row>
    <row r="108" spans="1:4" ht="76.5" customHeight="1" x14ac:dyDescent="0.2">
      <c r="A108" s="436" t="s">
        <v>733</v>
      </c>
      <c r="B108" s="461"/>
      <c r="C108" s="461"/>
      <c r="D108" s="461"/>
    </row>
    <row r="109" spans="1:4" ht="7.5" customHeight="1" x14ac:dyDescent="0.2">
      <c r="A109" s="456"/>
      <c r="B109" s="432"/>
      <c r="C109" s="432"/>
      <c r="D109" s="432"/>
    </row>
    <row r="110" spans="1:4" ht="89.25" customHeight="1" x14ac:dyDescent="0.2">
      <c r="A110" s="436" t="s">
        <v>654</v>
      </c>
      <c r="B110" s="432"/>
      <c r="C110" s="432"/>
      <c r="D110" s="432"/>
    </row>
    <row r="111" spans="1:4" ht="76.5" customHeight="1" x14ac:dyDescent="0.2">
      <c r="A111" s="436" t="s">
        <v>655</v>
      </c>
      <c r="B111" s="432"/>
      <c r="C111" s="432"/>
      <c r="D111" s="432"/>
    </row>
    <row r="112" spans="1:4" ht="7.5" customHeight="1" x14ac:dyDescent="0.2">
      <c r="A112" s="395"/>
      <c r="B112" s="394"/>
      <c r="C112" s="394"/>
      <c r="D112" s="394"/>
    </row>
    <row r="113" spans="1:6" s="410" customFormat="1" ht="15" customHeight="1" x14ac:dyDescent="0.2">
      <c r="A113" s="457" t="s">
        <v>764</v>
      </c>
      <c r="B113" s="432"/>
      <c r="C113" s="432"/>
      <c r="D113" s="432"/>
    </row>
    <row r="114" spans="1:6" s="410" customFormat="1" ht="7.5" customHeight="1" x14ac:dyDescent="0.2">
      <c r="A114" s="407"/>
      <c r="B114" s="406"/>
      <c r="C114" s="406"/>
      <c r="D114" s="406"/>
    </row>
    <row r="115" spans="1:6" s="410" customFormat="1" ht="49.5" customHeight="1" x14ac:dyDescent="0.2">
      <c r="A115" s="453" t="s">
        <v>765</v>
      </c>
      <c r="B115" s="471"/>
      <c r="C115" s="471"/>
      <c r="D115" s="471"/>
    </row>
    <row r="116" spans="1:6" s="410" customFormat="1" ht="12.75" x14ac:dyDescent="0.2">
      <c r="A116" s="453" t="s">
        <v>766</v>
      </c>
      <c r="B116" s="471"/>
      <c r="C116" s="471"/>
      <c r="D116" s="471"/>
      <c r="F116" s="399"/>
    </row>
    <row r="117" spans="1:6" s="410" customFormat="1" ht="12.75" customHeight="1" x14ac:dyDescent="0.2">
      <c r="A117" s="470" t="s">
        <v>760</v>
      </c>
      <c r="B117" s="470"/>
      <c r="C117" s="470"/>
      <c r="D117" s="470"/>
      <c r="F117" s="399"/>
    </row>
    <row r="118" spans="1:6" s="410" customFormat="1" ht="7.5" customHeight="1" x14ac:dyDescent="0.2">
      <c r="A118" s="453"/>
      <c r="B118" s="432"/>
      <c r="C118" s="432"/>
      <c r="D118" s="432"/>
      <c r="F118" s="399"/>
    </row>
    <row r="119" spans="1:6" s="410" customFormat="1" ht="63.75" customHeight="1" x14ac:dyDescent="0.2">
      <c r="A119" s="453" t="s">
        <v>788</v>
      </c>
      <c r="B119" s="425"/>
      <c r="C119" s="425"/>
      <c r="D119" s="425"/>
      <c r="F119" s="399"/>
    </row>
    <row r="120" spans="1:6" s="410" customFormat="1" ht="9.75" customHeight="1" x14ac:dyDescent="0.2">
      <c r="A120" s="408"/>
      <c r="B120" s="409"/>
      <c r="C120" s="409"/>
      <c r="D120" s="409"/>
      <c r="F120" s="399"/>
    </row>
    <row r="121" spans="1:6" ht="15" customHeight="1" x14ac:dyDescent="0.2">
      <c r="A121" s="457" t="s">
        <v>746</v>
      </c>
      <c r="B121" s="432"/>
      <c r="C121" s="432"/>
      <c r="D121" s="432"/>
    </row>
    <row r="122" spans="1:6" ht="7.5" customHeight="1" x14ac:dyDescent="0.2">
      <c r="A122" s="472"/>
      <c r="B122" s="432"/>
      <c r="C122" s="432"/>
      <c r="D122" s="432"/>
    </row>
    <row r="123" spans="1:6" ht="25.5" customHeight="1" x14ac:dyDescent="0.2">
      <c r="A123" s="453" t="s">
        <v>747</v>
      </c>
      <c r="B123" s="471"/>
      <c r="C123" s="471"/>
      <c r="D123" s="471"/>
    </row>
    <row r="124" spans="1:6" ht="26.25" customHeight="1" x14ac:dyDescent="0.2">
      <c r="A124" s="453" t="s">
        <v>748</v>
      </c>
      <c r="B124" s="471"/>
      <c r="C124" s="471"/>
      <c r="D124" s="471"/>
    </row>
    <row r="125" spans="1:6" ht="89.25" customHeight="1" x14ac:dyDescent="0.2">
      <c r="A125" s="453" t="s">
        <v>752</v>
      </c>
      <c r="B125" s="471"/>
      <c r="C125" s="471"/>
      <c r="D125" s="471"/>
    </row>
    <row r="126" spans="1:6" s="404" customFormat="1" ht="12.75" x14ac:dyDescent="0.2">
      <c r="A126" s="469" t="s">
        <v>751</v>
      </c>
      <c r="B126" s="470"/>
      <c r="C126" s="470"/>
      <c r="D126" s="470"/>
    </row>
    <row r="127" spans="1:6" ht="51" customHeight="1" x14ac:dyDescent="0.2">
      <c r="A127" s="453" t="s">
        <v>786</v>
      </c>
      <c r="B127" s="425"/>
      <c r="C127" s="425"/>
      <c r="D127" s="425"/>
    </row>
    <row r="128" spans="1:6" ht="9.75" customHeight="1" x14ac:dyDescent="0.2">
      <c r="A128" s="456"/>
      <c r="B128" s="432"/>
      <c r="C128" s="432"/>
      <c r="D128" s="432"/>
    </row>
    <row r="129" spans="1:4" ht="15" customHeight="1" x14ac:dyDescent="0.2">
      <c r="A129" s="457" t="s">
        <v>691</v>
      </c>
      <c r="B129" s="432"/>
      <c r="C129" s="432"/>
      <c r="D129" s="432"/>
    </row>
    <row r="130" spans="1:4" ht="7.5" customHeight="1" x14ac:dyDescent="0.2">
      <c r="A130" s="369"/>
      <c r="B130" s="368"/>
      <c r="C130" s="368"/>
      <c r="D130" s="368"/>
    </row>
    <row r="131" spans="1:4" ht="133.5" customHeight="1" x14ac:dyDescent="0.2">
      <c r="A131" s="447" t="s">
        <v>745</v>
      </c>
      <c r="B131" s="467"/>
      <c r="C131" s="467"/>
      <c r="D131" s="467"/>
    </row>
    <row r="132" spans="1:4" ht="7.5" customHeight="1" x14ac:dyDescent="0.2">
      <c r="A132" s="369"/>
      <c r="B132" s="368"/>
      <c r="C132" s="368"/>
      <c r="D132" s="368"/>
    </row>
    <row r="133" spans="1:4" ht="25.5" customHeight="1" x14ac:dyDescent="0.2">
      <c r="A133" s="447" t="s">
        <v>734</v>
      </c>
      <c r="B133" s="467"/>
      <c r="C133" s="467"/>
      <c r="D133" s="467"/>
    </row>
    <row r="134" spans="1:4" ht="76.5" customHeight="1" x14ac:dyDescent="0.2">
      <c r="A134" s="447" t="s">
        <v>728</v>
      </c>
      <c r="B134" s="467"/>
      <c r="C134" s="467"/>
      <c r="D134" s="467"/>
    </row>
    <row r="135" spans="1:4" ht="12.75" x14ac:dyDescent="0.2">
      <c r="A135" s="447" t="s">
        <v>740</v>
      </c>
      <c r="B135" s="467"/>
      <c r="C135" s="467"/>
      <c r="D135" s="467"/>
    </row>
    <row r="136" spans="1:4" ht="7.5" customHeight="1" x14ac:dyDescent="0.2">
      <c r="A136" s="372"/>
      <c r="B136" s="371"/>
      <c r="C136" s="371"/>
      <c r="D136" s="371"/>
    </row>
    <row r="137" spans="1:4" ht="63.75" customHeight="1" x14ac:dyDescent="0.2">
      <c r="A137" s="453" t="s">
        <v>789</v>
      </c>
      <c r="B137" s="425"/>
      <c r="C137" s="425"/>
      <c r="D137" s="425"/>
    </row>
    <row r="138" spans="1:4" ht="9.75" customHeight="1" x14ac:dyDescent="0.2">
      <c r="A138" s="369"/>
      <c r="B138" s="368"/>
      <c r="C138" s="368"/>
      <c r="D138" s="368"/>
    </row>
    <row r="139" spans="1:4" ht="15" customHeight="1" x14ac:dyDescent="0.2">
      <c r="A139" s="457" t="s">
        <v>667</v>
      </c>
      <c r="B139" s="432"/>
      <c r="C139" s="432"/>
      <c r="D139" s="432"/>
    </row>
    <row r="140" spans="1:4" ht="7.5" customHeight="1" x14ac:dyDescent="0.2">
      <c r="A140" s="456"/>
      <c r="B140" s="432"/>
      <c r="C140" s="432"/>
      <c r="D140" s="432"/>
    </row>
    <row r="141" spans="1:4" ht="25.5" customHeight="1" x14ac:dyDescent="0.2">
      <c r="A141" s="436" t="s">
        <v>668</v>
      </c>
      <c r="B141" s="432"/>
      <c r="C141" s="432"/>
      <c r="D141" s="432"/>
    </row>
    <row r="142" spans="1:4" ht="51" customHeight="1" x14ac:dyDescent="0.2">
      <c r="A142" s="436" t="s">
        <v>682</v>
      </c>
      <c r="B142" s="461"/>
      <c r="C142" s="461"/>
      <c r="D142" s="461"/>
    </row>
    <row r="143" spans="1:4" ht="63.75" customHeight="1" x14ac:dyDescent="0.2">
      <c r="A143" s="436" t="s">
        <v>735</v>
      </c>
      <c r="B143" s="461"/>
      <c r="C143" s="461"/>
      <c r="D143" s="461"/>
    </row>
    <row r="144" spans="1:4" ht="7.5" customHeight="1" x14ac:dyDescent="0.2">
      <c r="A144" s="378"/>
      <c r="B144" s="379"/>
      <c r="C144" s="379"/>
      <c r="D144" s="379"/>
    </row>
    <row r="145" spans="1:4" ht="63.75" customHeight="1" x14ac:dyDescent="0.2">
      <c r="A145" s="453" t="s">
        <v>789</v>
      </c>
      <c r="B145" s="425"/>
      <c r="C145" s="425"/>
      <c r="D145" s="425"/>
    </row>
    <row r="146" spans="1:4" ht="9" customHeight="1" x14ac:dyDescent="0.2">
      <c r="A146" s="456"/>
      <c r="B146" s="432"/>
      <c r="C146" s="432"/>
      <c r="D146" s="432"/>
    </row>
    <row r="147" spans="1:4" ht="15" customHeight="1" x14ac:dyDescent="0.2">
      <c r="A147" s="457" t="s">
        <v>653</v>
      </c>
      <c r="B147" s="432"/>
      <c r="C147" s="432"/>
      <c r="D147" s="432"/>
    </row>
    <row r="148" spans="1:4" ht="7.5" customHeight="1" x14ac:dyDescent="0.2">
      <c r="A148" s="456"/>
      <c r="B148" s="432"/>
      <c r="C148" s="432"/>
      <c r="D148" s="432"/>
    </row>
    <row r="149" spans="1:4" ht="25.5" customHeight="1" x14ac:dyDescent="0.2">
      <c r="A149" s="439" t="s">
        <v>736</v>
      </c>
      <c r="B149" s="432"/>
      <c r="C149" s="432"/>
      <c r="D149" s="432"/>
    </row>
    <row r="150" spans="1:4" ht="12.75" x14ac:dyDescent="0.2">
      <c r="A150" s="458" t="s">
        <v>318</v>
      </c>
      <c r="B150" s="423"/>
      <c r="C150" s="423"/>
      <c r="D150" s="423"/>
    </row>
    <row r="151" spans="1:4" ht="12.75" x14ac:dyDescent="0.2">
      <c r="A151" s="458" t="s">
        <v>277</v>
      </c>
      <c r="B151" s="423"/>
      <c r="C151" s="423"/>
      <c r="D151" s="423"/>
    </row>
    <row r="152" spans="1:4" ht="12.75" x14ac:dyDescent="0.2">
      <c r="A152" s="458" t="s">
        <v>314</v>
      </c>
      <c r="B152" s="423"/>
      <c r="C152" s="423"/>
      <c r="D152" s="423"/>
    </row>
    <row r="153" spans="1:4" ht="12.75" x14ac:dyDescent="0.2">
      <c r="A153" s="458" t="s">
        <v>602</v>
      </c>
      <c r="B153" s="423"/>
      <c r="C153" s="423"/>
      <c r="D153" s="423"/>
    </row>
    <row r="154" spans="1:4" ht="12.75" x14ac:dyDescent="0.2">
      <c r="A154" s="458" t="s">
        <v>331</v>
      </c>
      <c r="B154" s="423"/>
      <c r="C154" s="423"/>
      <c r="D154" s="423"/>
    </row>
    <row r="155" spans="1:4" ht="12.75" x14ac:dyDescent="0.2">
      <c r="A155" s="458" t="s">
        <v>510</v>
      </c>
      <c r="B155" s="423"/>
      <c r="C155" s="423"/>
      <c r="D155" s="423"/>
    </row>
    <row r="156" spans="1:4" ht="12.75" x14ac:dyDescent="0.2">
      <c r="A156" s="459" t="s">
        <v>513</v>
      </c>
      <c r="B156" s="421"/>
      <c r="C156" s="421"/>
      <c r="D156" s="421"/>
    </row>
    <row r="157" spans="1:4" ht="12.75" x14ac:dyDescent="0.2">
      <c r="A157" s="458" t="s">
        <v>329</v>
      </c>
      <c r="B157" s="423"/>
      <c r="C157" s="423"/>
      <c r="D157" s="423"/>
    </row>
    <row r="158" spans="1:4" ht="9.75" customHeight="1" x14ac:dyDescent="0.2">
      <c r="A158" s="458"/>
      <c r="B158" s="423"/>
      <c r="C158" s="423"/>
      <c r="D158" s="423"/>
    </row>
    <row r="159" spans="1:4" ht="15" customHeight="1" x14ac:dyDescent="0.2">
      <c r="A159" s="440" t="s">
        <v>275</v>
      </c>
      <c r="B159" s="441"/>
      <c r="C159" s="441"/>
      <c r="D159" s="441"/>
    </row>
    <row r="160" spans="1:4" ht="7.5" customHeight="1" x14ac:dyDescent="0.2">
      <c r="A160" s="439"/>
      <c r="B160" s="432"/>
      <c r="C160" s="432"/>
      <c r="D160" s="432"/>
    </row>
    <row r="161" spans="1:4" ht="38.25" customHeight="1" x14ac:dyDescent="0.2">
      <c r="A161" s="439" t="s">
        <v>641</v>
      </c>
      <c r="B161" s="432"/>
      <c r="C161" s="432"/>
      <c r="D161" s="432"/>
    </row>
    <row r="162" spans="1:4" ht="38.25" customHeight="1" x14ac:dyDescent="0.2">
      <c r="A162" s="438" t="s">
        <v>737</v>
      </c>
      <c r="B162" s="425"/>
      <c r="C162" s="425"/>
      <c r="D162" s="425"/>
    </row>
    <row r="163" spans="1:4" ht="12.75" x14ac:dyDescent="0.2">
      <c r="A163" s="438" t="s">
        <v>671</v>
      </c>
      <c r="B163" s="425"/>
      <c r="C163" s="425"/>
      <c r="D163" s="425"/>
    </row>
    <row r="164" spans="1:4" ht="9.75" customHeight="1" x14ac:dyDescent="0.2">
      <c r="A164" s="384"/>
    </row>
    <row r="165" spans="1:4" ht="14.25" customHeight="1" x14ac:dyDescent="0.2">
      <c r="A165" s="440" t="s">
        <v>276</v>
      </c>
      <c r="B165" s="441"/>
      <c r="C165" s="441"/>
      <c r="D165" s="441"/>
    </row>
    <row r="166" spans="1:4" ht="7.5" customHeight="1" x14ac:dyDescent="0.2">
      <c r="A166" s="439"/>
      <c r="B166" s="432"/>
      <c r="C166" s="432"/>
      <c r="D166" s="432"/>
    </row>
    <row r="167" spans="1:4" ht="76.5" customHeight="1" x14ac:dyDescent="0.2">
      <c r="A167" s="439" t="s">
        <v>511</v>
      </c>
      <c r="B167" s="432"/>
      <c r="C167" s="432"/>
      <c r="D167" s="432"/>
    </row>
    <row r="168" spans="1:4" ht="25.5" customHeight="1" x14ac:dyDescent="0.2">
      <c r="A168" s="444" t="s">
        <v>508</v>
      </c>
      <c r="B168" s="432"/>
      <c r="C168" s="432"/>
      <c r="D168" s="432"/>
    </row>
    <row r="169" spans="1:4" ht="38.25" customHeight="1" x14ac:dyDescent="0.2">
      <c r="A169" s="438" t="s">
        <v>672</v>
      </c>
      <c r="B169" s="425"/>
      <c r="C169" s="425"/>
      <c r="D169" s="425"/>
    </row>
    <row r="170" spans="1:4" ht="7.5" customHeight="1" x14ac:dyDescent="0.2">
      <c r="A170" s="439"/>
      <c r="B170" s="432"/>
      <c r="C170" s="432"/>
      <c r="D170" s="432"/>
    </row>
    <row r="171" spans="1:4" ht="12.75" customHeight="1" x14ac:dyDescent="0.2">
      <c r="A171" s="445" t="s">
        <v>640</v>
      </c>
      <c r="B171" s="427"/>
      <c r="C171" s="427"/>
      <c r="D171" s="427"/>
    </row>
    <row r="172" spans="1:4" ht="7.5" customHeight="1" x14ac:dyDescent="0.2">
      <c r="A172" s="386"/>
      <c r="B172" s="376"/>
      <c r="C172" s="376"/>
      <c r="D172" s="376"/>
    </row>
    <row r="173" spans="1:4" ht="12.75" customHeight="1" x14ac:dyDescent="0.2">
      <c r="A173" s="219"/>
      <c r="B173" s="218" t="s">
        <v>279</v>
      </c>
      <c r="C173" s="218" t="s">
        <v>278</v>
      </c>
      <c r="D173" s="218" t="s">
        <v>532</v>
      </c>
    </row>
    <row r="174" spans="1:4" ht="5.25" customHeight="1" x14ac:dyDescent="0.2">
      <c r="A174" s="378"/>
      <c r="C174" s="379"/>
      <c r="D174" s="379"/>
    </row>
    <row r="175" spans="1:4" ht="12.75" customHeight="1" x14ac:dyDescent="0.2">
      <c r="A175" s="378"/>
      <c r="B175" s="379" t="s">
        <v>310</v>
      </c>
      <c r="C175" s="379" t="s">
        <v>281</v>
      </c>
      <c r="D175" s="379" t="s">
        <v>286</v>
      </c>
    </row>
    <row r="176" spans="1:4" ht="12.75" customHeight="1" x14ac:dyDescent="0.2">
      <c r="A176" s="378"/>
      <c r="B176" s="379" t="s">
        <v>311</v>
      </c>
      <c r="C176" s="379" t="s">
        <v>282</v>
      </c>
      <c r="D176" s="379" t="s">
        <v>286</v>
      </c>
    </row>
    <row r="177" spans="1:4" ht="12.75" customHeight="1" x14ac:dyDescent="0.2">
      <c r="A177" s="378"/>
      <c r="B177" s="379" t="s">
        <v>283</v>
      </c>
      <c r="C177" s="379" t="s">
        <v>284</v>
      </c>
      <c r="D177" s="379" t="s">
        <v>285</v>
      </c>
    </row>
    <row r="178" spans="1:4" ht="12.75" customHeight="1" x14ac:dyDescent="0.2">
      <c r="A178" s="378"/>
      <c r="B178" s="379" t="s">
        <v>287</v>
      </c>
      <c r="C178" s="379" t="s">
        <v>284</v>
      </c>
      <c r="D178" s="379" t="s">
        <v>286</v>
      </c>
    </row>
    <row r="179" spans="1:4" ht="12.75" customHeight="1" x14ac:dyDescent="0.2">
      <c r="A179" s="378"/>
      <c r="B179" s="379" t="s">
        <v>288</v>
      </c>
      <c r="C179" s="379" t="s">
        <v>289</v>
      </c>
      <c r="D179" s="379" t="s">
        <v>290</v>
      </c>
    </row>
    <row r="180" spans="1:4" ht="12.75" customHeight="1" x14ac:dyDescent="0.2">
      <c r="A180" s="378"/>
      <c r="B180" s="379" t="s">
        <v>291</v>
      </c>
      <c r="C180" s="379" t="s">
        <v>292</v>
      </c>
      <c r="D180" s="379" t="s">
        <v>290</v>
      </c>
    </row>
    <row r="181" spans="1:4" ht="12.75" customHeight="1" x14ac:dyDescent="0.2">
      <c r="A181" s="378"/>
      <c r="B181" s="379" t="s">
        <v>293</v>
      </c>
      <c r="C181" s="379" t="s">
        <v>294</v>
      </c>
      <c r="D181" s="379" t="s">
        <v>290</v>
      </c>
    </row>
    <row r="182" spans="1:4" ht="12.75" customHeight="1" x14ac:dyDescent="0.2">
      <c r="A182" s="378"/>
      <c r="B182" s="379" t="s">
        <v>295</v>
      </c>
      <c r="C182" s="379" t="s">
        <v>643</v>
      </c>
      <c r="D182" s="379" t="s">
        <v>296</v>
      </c>
    </row>
    <row r="183" spans="1:4" ht="12.75" customHeight="1" x14ac:dyDescent="0.2">
      <c r="A183" s="378"/>
      <c r="B183" s="379" t="s">
        <v>297</v>
      </c>
      <c r="C183" s="379" t="s">
        <v>644</v>
      </c>
      <c r="D183" s="379" t="s">
        <v>286</v>
      </c>
    </row>
    <row r="184" spans="1:4" ht="12.75" customHeight="1" x14ac:dyDescent="0.2">
      <c r="A184" s="378"/>
      <c r="B184" s="379" t="s">
        <v>298</v>
      </c>
      <c r="C184" s="379" t="s">
        <v>644</v>
      </c>
      <c r="D184" s="379" t="s">
        <v>285</v>
      </c>
    </row>
    <row r="185" spans="1:4" ht="12.75" customHeight="1" x14ac:dyDescent="0.2">
      <c r="A185" s="378"/>
      <c r="B185" s="379" t="s">
        <v>299</v>
      </c>
      <c r="C185" s="389" t="s">
        <v>300</v>
      </c>
      <c r="D185" s="379" t="s">
        <v>290</v>
      </c>
    </row>
    <row r="186" spans="1:4" ht="12.75" customHeight="1" x14ac:dyDescent="0.2">
      <c r="A186" s="378"/>
      <c r="B186" s="379" t="s">
        <v>301</v>
      </c>
      <c r="C186" s="389" t="s">
        <v>300</v>
      </c>
      <c r="D186" s="379" t="s">
        <v>302</v>
      </c>
    </row>
    <row r="187" spans="1:4" ht="12.75" customHeight="1" x14ac:dyDescent="0.2">
      <c r="A187" s="378"/>
      <c r="B187" s="379" t="s">
        <v>303</v>
      </c>
      <c r="C187" s="379" t="s">
        <v>643</v>
      </c>
      <c r="D187" s="379" t="s">
        <v>285</v>
      </c>
    </row>
    <row r="188" spans="1:4" ht="12.75" customHeight="1" x14ac:dyDescent="0.2">
      <c r="A188" s="378"/>
      <c r="B188" s="379" t="s">
        <v>304</v>
      </c>
      <c r="C188" s="379" t="s">
        <v>305</v>
      </c>
      <c r="D188" s="379" t="s">
        <v>290</v>
      </c>
    </row>
    <row r="189" spans="1:4" ht="12.75" customHeight="1" x14ac:dyDescent="0.2">
      <c r="A189" s="378"/>
      <c r="B189" s="379" t="s">
        <v>306</v>
      </c>
      <c r="C189" s="379" t="s">
        <v>643</v>
      </c>
      <c r="D189" s="379" t="s">
        <v>286</v>
      </c>
    </row>
    <row r="190" spans="1:4" ht="12.75" customHeight="1" x14ac:dyDescent="0.2">
      <c r="A190" s="378"/>
      <c r="B190" s="379" t="s">
        <v>307</v>
      </c>
      <c r="C190" s="221" t="s">
        <v>308</v>
      </c>
      <c r="D190" s="379" t="s">
        <v>286</v>
      </c>
    </row>
    <row r="191" spans="1:4" ht="12.75" customHeight="1" x14ac:dyDescent="0.2">
      <c r="A191" s="378"/>
      <c r="B191" s="218" t="s">
        <v>309</v>
      </c>
      <c r="C191" s="218" t="s">
        <v>643</v>
      </c>
      <c r="D191" s="218" t="s">
        <v>286</v>
      </c>
    </row>
    <row r="192" spans="1:4" ht="7.5" customHeight="1" x14ac:dyDescent="0.2">
      <c r="A192" s="378"/>
      <c r="B192" s="379"/>
      <c r="C192" s="379"/>
      <c r="D192" s="379"/>
    </row>
    <row r="193" spans="1:5" ht="38.25" customHeight="1" x14ac:dyDescent="0.2">
      <c r="A193" s="439" t="s">
        <v>280</v>
      </c>
      <c r="B193" s="432"/>
      <c r="C193" s="432"/>
      <c r="D193" s="432"/>
      <c r="E193" s="377"/>
    </row>
    <row r="194" spans="1:5" ht="9.75" customHeight="1" x14ac:dyDescent="0.2">
      <c r="A194" s="378"/>
      <c r="B194" s="379"/>
      <c r="C194" s="379"/>
      <c r="D194" s="379"/>
    </row>
    <row r="195" spans="1:5" ht="15" customHeight="1" x14ac:dyDescent="0.2">
      <c r="A195" s="440" t="s">
        <v>315</v>
      </c>
      <c r="B195" s="441"/>
      <c r="C195" s="441"/>
      <c r="D195" s="441"/>
    </row>
    <row r="196" spans="1:5" ht="7.5" customHeight="1" x14ac:dyDescent="0.2">
      <c r="A196" s="442"/>
      <c r="B196" s="432"/>
      <c r="C196" s="432"/>
      <c r="D196" s="432"/>
    </row>
    <row r="197" spans="1:5" ht="38.25" customHeight="1" x14ac:dyDescent="0.2">
      <c r="A197" s="436" t="s">
        <v>312</v>
      </c>
      <c r="B197" s="443"/>
      <c r="C197" s="443"/>
      <c r="D197" s="443"/>
    </row>
    <row r="198" spans="1:5" ht="25.5" customHeight="1" x14ac:dyDescent="0.2">
      <c r="A198" s="436" t="s">
        <v>313</v>
      </c>
      <c r="B198" s="443"/>
      <c r="C198" s="443"/>
      <c r="D198" s="443"/>
    </row>
    <row r="199" spans="1:5" ht="63.75" customHeight="1" x14ac:dyDescent="0.2">
      <c r="A199" s="436" t="s">
        <v>673</v>
      </c>
      <c r="B199" s="443"/>
      <c r="C199" s="443"/>
      <c r="D199" s="443"/>
    </row>
    <row r="200" spans="1:5" ht="7.5" customHeight="1" x14ac:dyDescent="0.2">
      <c r="A200" s="442"/>
      <c r="B200" s="432"/>
      <c r="C200" s="432"/>
      <c r="D200" s="432"/>
    </row>
    <row r="201" spans="1:5" ht="76.5" customHeight="1" x14ac:dyDescent="0.2">
      <c r="A201" s="436" t="s">
        <v>316</v>
      </c>
      <c r="B201" s="443"/>
      <c r="C201" s="443"/>
      <c r="D201" s="443"/>
    </row>
    <row r="202" spans="1:5" ht="9.75" customHeight="1" x14ac:dyDescent="0.2">
      <c r="A202" s="442"/>
      <c r="B202" s="432"/>
      <c r="C202" s="432"/>
      <c r="D202" s="432"/>
    </row>
    <row r="203" spans="1:5" ht="15" customHeight="1" x14ac:dyDescent="0.2">
      <c r="A203" s="440" t="s">
        <v>603</v>
      </c>
      <c r="B203" s="441"/>
      <c r="C203" s="441"/>
      <c r="D203" s="441"/>
    </row>
    <row r="204" spans="1:5" ht="7.5" customHeight="1" x14ac:dyDescent="0.2">
      <c r="A204" s="442"/>
      <c r="B204" s="432"/>
      <c r="C204" s="432"/>
      <c r="D204" s="432"/>
    </row>
    <row r="205" spans="1:5" ht="51" customHeight="1" x14ac:dyDescent="0.2">
      <c r="A205" s="447" t="s">
        <v>317</v>
      </c>
      <c r="B205" s="448"/>
      <c r="C205" s="448"/>
      <c r="D205" s="448"/>
    </row>
    <row r="206" spans="1:5" ht="51" customHeight="1" x14ac:dyDescent="0.2">
      <c r="A206" s="436" t="s">
        <v>674</v>
      </c>
      <c r="B206" s="443"/>
      <c r="C206" s="443"/>
      <c r="D206" s="443"/>
    </row>
    <row r="207" spans="1:5" ht="25.5" customHeight="1" x14ac:dyDescent="0.2">
      <c r="A207" s="436" t="s">
        <v>533</v>
      </c>
      <c r="B207" s="443"/>
      <c r="C207" s="443"/>
      <c r="D207" s="443"/>
    </row>
    <row r="208" spans="1:5" ht="9.75" customHeight="1" x14ac:dyDescent="0.2">
      <c r="A208" s="442"/>
      <c r="B208" s="432"/>
      <c r="C208" s="432"/>
      <c r="D208" s="432"/>
    </row>
    <row r="209" spans="1:256" ht="15" customHeight="1" x14ac:dyDescent="0.2">
      <c r="A209" s="440" t="s">
        <v>330</v>
      </c>
      <c r="B209" s="441"/>
      <c r="C209" s="441"/>
      <c r="D209" s="441"/>
    </row>
    <row r="210" spans="1:256" ht="7.5" customHeight="1" x14ac:dyDescent="0.2">
      <c r="A210" s="442"/>
      <c r="B210" s="432"/>
      <c r="C210" s="432"/>
      <c r="D210" s="432"/>
    </row>
    <row r="211" spans="1:256" ht="38.25" customHeight="1" x14ac:dyDescent="0.2">
      <c r="A211" s="453" t="s">
        <v>675</v>
      </c>
      <c r="B211" s="452"/>
      <c r="C211" s="452"/>
      <c r="D211" s="452"/>
    </row>
    <row r="212" spans="1:256" ht="7.5" customHeight="1" x14ac:dyDescent="0.2">
      <c r="A212" s="383"/>
      <c r="B212" s="383"/>
      <c r="C212" s="383"/>
      <c r="D212" s="383"/>
    </row>
    <row r="213" spans="1:256" ht="25.5" customHeight="1" x14ac:dyDescent="0.2">
      <c r="A213" s="451" t="s">
        <v>676</v>
      </c>
      <c r="B213" s="452"/>
      <c r="C213" s="452"/>
      <c r="D213" s="452"/>
    </row>
    <row r="214" spans="1:256" ht="7.5" customHeight="1" x14ac:dyDescent="0.2">
      <c r="A214" s="382"/>
      <c r="B214" s="380"/>
      <c r="C214" s="380"/>
      <c r="D214" s="380"/>
    </row>
    <row r="215" spans="1:256" ht="25.5" customHeight="1" x14ac:dyDescent="0.2">
      <c r="A215" s="451" t="s">
        <v>677</v>
      </c>
      <c r="B215" s="452"/>
      <c r="C215" s="452"/>
      <c r="D215" s="452"/>
    </row>
    <row r="216" spans="1:256" ht="7.5" customHeight="1" x14ac:dyDescent="0.2">
      <c r="A216" s="381"/>
      <c r="B216" s="380"/>
      <c r="C216" s="380"/>
      <c r="D216" s="380"/>
      <c r="E216" s="381"/>
      <c r="F216" s="380"/>
      <c r="G216" s="380"/>
      <c r="H216" s="380"/>
      <c r="I216" s="381"/>
      <c r="J216" s="380"/>
      <c r="K216" s="380"/>
      <c r="L216" s="380"/>
      <c r="M216" s="381"/>
      <c r="N216" s="380"/>
      <c r="O216" s="380"/>
      <c r="P216" s="380"/>
      <c r="Q216" s="381"/>
      <c r="R216" s="380"/>
      <c r="S216" s="380"/>
      <c r="T216" s="380"/>
      <c r="U216" s="381"/>
      <c r="V216" s="380"/>
      <c r="W216" s="380"/>
      <c r="X216" s="380"/>
      <c r="Y216" s="381"/>
      <c r="Z216" s="380"/>
      <c r="AA216" s="380"/>
      <c r="AB216" s="380"/>
      <c r="AC216" s="381"/>
      <c r="AD216" s="380"/>
      <c r="AE216" s="380"/>
      <c r="AF216" s="380"/>
      <c r="AG216" s="381"/>
      <c r="AH216" s="380"/>
      <c r="AI216" s="380"/>
      <c r="AJ216" s="380"/>
      <c r="AK216" s="381"/>
      <c r="AL216" s="380"/>
      <c r="AM216" s="380"/>
      <c r="AN216" s="380"/>
      <c r="AO216" s="381"/>
      <c r="AP216" s="380"/>
      <c r="AQ216" s="380"/>
      <c r="AR216" s="380"/>
      <c r="AS216" s="381"/>
      <c r="AT216" s="380"/>
      <c r="AU216" s="380"/>
      <c r="AV216" s="380"/>
      <c r="AW216" s="381"/>
      <c r="AX216" s="380"/>
      <c r="AY216" s="380"/>
      <c r="AZ216" s="380"/>
      <c r="BA216" s="381"/>
      <c r="BB216" s="380"/>
      <c r="BC216" s="380"/>
      <c r="BD216" s="380"/>
      <c r="BE216" s="381"/>
      <c r="BF216" s="380"/>
      <c r="BG216" s="380"/>
      <c r="BH216" s="380"/>
      <c r="BI216" s="381"/>
      <c r="BJ216" s="380"/>
      <c r="BK216" s="380"/>
      <c r="BL216" s="380"/>
      <c r="BM216" s="381"/>
      <c r="BN216" s="380"/>
      <c r="BO216" s="380"/>
      <c r="BP216" s="380"/>
      <c r="BQ216" s="381"/>
      <c r="BR216" s="380"/>
      <c r="BS216" s="380"/>
      <c r="BT216" s="380"/>
      <c r="BU216" s="381"/>
      <c r="BV216" s="380"/>
      <c r="BW216" s="380"/>
      <c r="BX216" s="380"/>
      <c r="BY216" s="381"/>
      <c r="BZ216" s="380"/>
      <c r="CA216" s="380"/>
      <c r="CB216" s="380"/>
      <c r="CC216" s="381"/>
      <c r="CD216" s="380"/>
      <c r="CE216" s="380"/>
      <c r="CF216" s="380"/>
      <c r="CG216" s="381"/>
      <c r="CH216" s="380"/>
      <c r="CI216" s="380"/>
      <c r="CJ216" s="380"/>
      <c r="CK216" s="381"/>
      <c r="CL216" s="380"/>
      <c r="CM216" s="380"/>
      <c r="CN216" s="380"/>
      <c r="CO216" s="381"/>
      <c r="CP216" s="380"/>
      <c r="CQ216" s="380"/>
      <c r="CR216" s="380"/>
      <c r="CS216" s="381"/>
      <c r="CT216" s="380"/>
      <c r="CU216" s="380"/>
      <c r="CV216" s="380"/>
      <c r="CW216" s="381"/>
      <c r="CX216" s="380"/>
      <c r="CY216" s="380"/>
      <c r="CZ216" s="380"/>
      <c r="DA216" s="381"/>
      <c r="DB216" s="380"/>
      <c r="DC216" s="380"/>
      <c r="DD216" s="380"/>
      <c r="DE216" s="381"/>
      <c r="DF216" s="380"/>
      <c r="DG216" s="380"/>
      <c r="DH216" s="380"/>
      <c r="DI216" s="381"/>
      <c r="DJ216" s="380"/>
      <c r="DK216" s="380"/>
      <c r="DL216" s="380"/>
      <c r="DM216" s="381"/>
      <c r="DN216" s="380"/>
      <c r="DO216" s="380"/>
      <c r="DP216" s="380"/>
      <c r="DQ216" s="381"/>
      <c r="DR216" s="380"/>
      <c r="DS216" s="380"/>
      <c r="DT216" s="380"/>
      <c r="DU216" s="381"/>
      <c r="DV216" s="380"/>
      <c r="DW216" s="380"/>
      <c r="DX216" s="380"/>
      <c r="DY216" s="381"/>
      <c r="DZ216" s="380"/>
      <c r="EA216" s="380"/>
      <c r="EB216" s="380"/>
      <c r="EC216" s="381"/>
      <c r="ED216" s="380"/>
      <c r="EE216" s="380"/>
      <c r="EF216" s="380"/>
      <c r="EG216" s="381"/>
      <c r="EH216" s="380"/>
      <c r="EI216" s="380"/>
      <c r="EJ216" s="380"/>
      <c r="EK216" s="381"/>
      <c r="EL216" s="380"/>
      <c r="EM216" s="380"/>
      <c r="EN216" s="380"/>
      <c r="EO216" s="381"/>
      <c r="EP216" s="380"/>
      <c r="EQ216" s="380"/>
      <c r="ER216" s="380"/>
      <c r="ES216" s="381"/>
      <c r="ET216" s="380"/>
      <c r="EU216" s="380"/>
      <c r="EV216" s="380"/>
      <c r="EW216" s="381"/>
      <c r="EX216" s="380"/>
      <c r="EY216" s="380"/>
      <c r="EZ216" s="380"/>
      <c r="FA216" s="381"/>
      <c r="FB216" s="380"/>
      <c r="FC216" s="380"/>
      <c r="FD216" s="380"/>
      <c r="FE216" s="381"/>
      <c r="FF216" s="380"/>
      <c r="FG216" s="380"/>
      <c r="FH216" s="380"/>
      <c r="FI216" s="381"/>
      <c r="FJ216" s="380"/>
      <c r="FK216" s="380"/>
      <c r="FL216" s="380"/>
      <c r="FM216" s="381"/>
      <c r="FN216" s="380"/>
      <c r="FO216" s="380"/>
      <c r="FP216" s="380"/>
      <c r="FQ216" s="381"/>
      <c r="FR216" s="380"/>
      <c r="FS216" s="380"/>
      <c r="FT216" s="380"/>
      <c r="FU216" s="381"/>
      <c r="FV216" s="380"/>
      <c r="FW216" s="380"/>
      <c r="FX216" s="380"/>
      <c r="FY216" s="381"/>
      <c r="FZ216" s="380"/>
      <c r="GA216" s="380"/>
      <c r="GB216" s="380"/>
      <c r="GC216" s="381"/>
      <c r="GD216" s="380"/>
      <c r="GE216" s="380"/>
      <c r="GF216" s="380"/>
      <c r="GG216" s="381"/>
      <c r="GH216" s="380"/>
      <c r="GI216" s="380"/>
      <c r="GJ216" s="380"/>
      <c r="GK216" s="381"/>
      <c r="GL216" s="380"/>
      <c r="GM216" s="380"/>
      <c r="GN216" s="380"/>
      <c r="GO216" s="381"/>
      <c r="GP216" s="380"/>
      <c r="GQ216" s="380"/>
      <c r="GR216" s="380"/>
      <c r="GS216" s="381"/>
      <c r="GT216" s="380"/>
      <c r="GU216" s="380"/>
      <c r="GV216" s="380"/>
      <c r="GW216" s="381"/>
      <c r="GX216" s="380"/>
      <c r="GY216" s="380"/>
      <c r="GZ216" s="380"/>
      <c r="HA216" s="381"/>
      <c r="HB216" s="380"/>
      <c r="HC216" s="380"/>
      <c r="HD216" s="380"/>
      <c r="HE216" s="381"/>
      <c r="HF216" s="380"/>
      <c r="HG216" s="380"/>
      <c r="HH216" s="380"/>
      <c r="HI216" s="381"/>
      <c r="HJ216" s="380"/>
      <c r="HK216" s="380"/>
      <c r="HL216" s="380"/>
      <c r="HM216" s="381"/>
      <c r="HN216" s="380"/>
      <c r="HO216" s="380"/>
      <c r="HP216" s="380"/>
      <c r="HQ216" s="381"/>
      <c r="HR216" s="380"/>
      <c r="HS216" s="380"/>
      <c r="HT216" s="380"/>
      <c r="HU216" s="381"/>
      <c r="HV216" s="380"/>
      <c r="HW216" s="380"/>
      <c r="HX216" s="380"/>
      <c r="HY216" s="381"/>
      <c r="HZ216" s="380"/>
      <c r="IA216" s="380"/>
      <c r="IB216" s="380"/>
      <c r="IC216" s="381"/>
      <c r="ID216" s="380"/>
      <c r="IE216" s="380"/>
      <c r="IF216" s="380"/>
      <c r="IG216" s="381"/>
      <c r="IH216" s="380"/>
      <c r="II216" s="380"/>
      <c r="IJ216" s="380"/>
      <c r="IK216" s="381"/>
      <c r="IL216" s="380"/>
      <c r="IM216" s="380"/>
      <c r="IN216" s="380"/>
      <c r="IO216" s="381"/>
      <c r="IP216" s="380"/>
      <c r="IQ216" s="380"/>
      <c r="IR216" s="380"/>
      <c r="IS216" s="381"/>
      <c r="IT216" s="380"/>
      <c r="IU216" s="380"/>
      <c r="IV216" s="380"/>
    </row>
    <row r="217" spans="1:256" ht="25.5" customHeight="1" x14ac:dyDescent="0.2">
      <c r="A217" s="436" t="s">
        <v>336</v>
      </c>
      <c r="B217" s="443"/>
      <c r="C217" s="443"/>
      <c r="D217" s="443"/>
      <c r="F217" s="392"/>
    </row>
    <row r="218" spans="1:256" ht="7.5" customHeight="1" x14ac:dyDescent="0.2">
      <c r="A218" s="385"/>
      <c r="B218" s="377"/>
      <c r="C218" s="377"/>
      <c r="D218" s="377"/>
      <c r="F218" s="392"/>
    </row>
    <row r="219" spans="1:256" ht="12.75" customHeight="1" x14ac:dyDescent="0.2">
      <c r="A219" s="442" t="s">
        <v>335</v>
      </c>
      <c r="B219" s="432"/>
      <c r="C219" s="432"/>
      <c r="D219" s="432"/>
      <c r="F219" s="392"/>
    </row>
    <row r="220" spans="1:256" ht="12.75" customHeight="1" x14ac:dyDescent="0.2">
      <c r="A220" s="388" t="s">
        <v>12</v>
      </c>
      <c r="B220" s="449" t="s">
        <v>332</v>
      </c>
      <c r="C220" s="449"/>
      <c r="D220" s="449"/>
      <c r="F220" s="392"/>
    </row>
    <row r="221" spans="1:256" ht="38.25" customHeight="1" x14ac:dyDescent="0.2">
      <c r="A221" s="385"/>
      <c r="B221" s="450" t="s">
        <v>738</v>
      </c>
      <c r="C221" s="443"/>
      <c r="D221" s="443"/>
      <c r="F221" s="392"/>
    </row>
    <row r="222" spans="1:256" ht="12.75" customHeight="1" x14ac:dyDescent="0.2">
      <c r="A222" s="388" t="s">
        <v>12</v>
      </c>
      <c r="B222" s="449" t="s">
        <v>333</v>
      </c>
      <c r="C222" s="449"/>
      <c r="D222" s="449"/>
      <c r="F222" s="392"/>
    </row>
    <row r="223" spans="1:256" ht="51" customHeight="1" x14ac:dyDescent="0.2">
      <c r="A223" s="385"/>
      <c r="B223" s="450" t="s">
        <v>534</v>
      </c>
      <c r="C223" s="443"/>
      <c r="D223" s="443"/>
      <c r="F223" s="392"/>
    </row>
    <row r="224" spans="1:256" ht="12.75" customHeight="1" x14ac:dyDescent="0.2">
      <c r="A224" s="388" t="s">
        <v>12</v>
      </c>
      <c r="B224" s="449" t="s">
        <v>334</v>
      </c>
      <c r="C224" s="449"/>
      <c r="D224" s="449"/>
      <c r="F224" s="392"/>
    </row>
    <row r="225" spans="1:6" ht="51" customHeight="1" x14ac:dyDescent="0.2">
      <c r="A225" s="385"/>
      <c r="B225" s="450" t="s">
        <v>680</v>
      </c>
      <c r="C225" s="443"/>
      <c r="D225" s="443"/>
      <c r="F225" s="392"/>
    </row>
    <row r="226" spans="1:6" ht="38.25" customHeight="1" x14ac:dyDescent="0.2">
      <c r="A226" s="385"/>
      <c r="B226" s="451" t="s">
        <v>681</v>
      </c>
      <c r="C226" s="452"/>
      <c r="D226" s="452"/>
      <c r="F226" s="392"/>
    </row>
    <row r="227" spans="1:6" ht="12.75" customHeight="1" x14ac:dyDescent="0.2">
      <c r="A227" s="388" t="s">
        <v>12</v>
      </c>
      <c r="B227" s="449" t="s">
        <v>631</v>
      </c>
      <c r="C227" s="449"/>
      <c r="D227" s="449"/>
      <c r="F227" s="392"/>
    </row>
    <row r="228" spans="1:6" ht="38.25" customHeight="1" x14ac:dyDescent="0.2">
      <c r="A228" s="388"/>
      <c r="B228" s="481" t="s">
        <v>632</v>
      </c>
      <c r="C228" s="481"/>
      <c r="D228" s="481"/>
      <c r="F228" s="392"/>
    </row>
    <row r="229" spans="1:6" ht="7.5" customHeight="1" x14ac:dyDescent="0.2">
      <c r="A229" s="388"/>
      <c r="B229" s="387"/>
      <c r="C229" s="387"/>
      <c r="D229" s="387"/>
      <c r="F229" s="392"/>
    </row>
    <row r="230" spans="1:6" ht="12.75" customHeight="1" x14ac:dyDescent="0.2">
      <c r="A230" s="454" t="s">
        <v>658</v>
      </c>
      <c r="B230" s="421"/>
      <c r="C230" s="421"/>
      <c r="D230" s="421"/>
      <c r="F230" s="392"/>
    </row>
    <row r="231" spans="1:6" ht="9.75" customHeight="1" x14ac:dyDescent="0.2">
      <c r="A231" s="442"/>
      <c r="B231" s="432"/>
      <c r="C231" s="432"/>
      <c r="D231" s="432"/>
    </row>
    <row r="232" spans="1:6" ht="15" customHeight="1" x14ac:dyDescent="0.2">
      <c r="A232" s="440" t="s">
        <v>512</v>
      </c>
      <c r="B232" s="441"/>
      <c r="C232" s="441"/>
      <c r="D232" s="441"/>
    </row>
    <row r="233" spans="1:6" ht="7.5" customHeight="1" x14ac:dyDescent="0.2">
      <c r="A233" s="442"/>
      <c r="B233" s="432"/>
      <c r="C233" s="432"/>
      <c r="D233" s="432"/>
    </row>
    <row r="234" spans="1:6" ht="25.5" customHeight="1" x14ac:dyDescent="0.2">
      <c r="A234" s="436" t="s">
        <v>535</v>
      </c>
      <c r="B234" s="443"/>
      <c r="C234" s="443"/>
      <c r="D234" s="443"/>
    </row>
    <row r="235" spans="1:6" ht="12.75" customHeight="1" x14ac:dyDescent="0.2">
      <c r="A235" s="455" t="s">
        <v>319</v>
      </c>
      <c r="B235" s="449"/>
      <c r="C235" s="449"/>
      <c r="D235" s="449"/>
    </row>
    <row r="236" spans="1:6" ht="12.75" customHeight="1" x14ac:dyDescent="0.2">
      <c r="A236" s="446" t="s">
        <v>320</v>
      </c>
      <c r="B236" s="432"/>
      <c r="C236" s="432"/>
      <c r="D236" s="432"/>
    </row>
    <row r="237" spans="1:6" ht="12.75" customHeight="1" x14ac:dyDescent="0.2">
      <c r="A237" s="446" t="s">
        <v>321</v>
      </c>
      <c r="B237" s="432"/>
      <c r="C237" s="432"/>
      <c r="D237" s="432"/>
    </row>
    <row r="238" spans="1:6" ht="12.75" customHeight="1" x14ac:dyDescent="0.2">
      <c r="A238" s="455" t="s">
        <v>322</v>
      </c>
      <c r="B238" s="449"/>
      <c r="C238" s="449"/>
      <c r="D238" s="449"/>
    </row>
    <row r="239" spans="1:6" ht="12.75" customHeight="1" x14ac:dyDescent="0.2">
      <c r="A239" s="446" t="s">
        <v>326</v>
      </c>
      <c r="B239" s="432"/>
      <c r="C239" s="432"/>
      <c r="D239" s="432"/>
    </row>
    <row r="240" spans="1:6" ht="12.75" customHeight="1" x14ac:dyDescent="0.2">
      <c r="A240" s="455" t="s">
        <v>323</v>
      </c>
      <c r="B240" s="449"/>
      <c r="C240" s="449"/>
      <c r="D240" s="449"/>
    </row>
    <row r="241" spans="1:4" ht="12.75" customHeight="1" x14ac:dyDescent="0.2">
      <c r="A241" s="446" t="s">
        <v>324</v>
      </c>
      <c r="B241" s="432"/>
      <c r="C241" s="432"/>
      <c r="D241" s="432"/>
    </row>
    <row r="242" spans="1:4" ht="7.5" customHeight="1" x14ac:dyDescent="0.2">
      <c r="A242" s="442"/>
      <c r="B242" s="432"/>
      <c r="C242" s="432"/>
      <c r="D242" s="432"/>
    </row>
    <row r="243" spans="1:4" ht="38.25" customHeight="1" x14ac:dyDescent="0.2">
      <c r="A243" s="436" t="s">
        <v>327</v>
      </c>
      <c r="B243" s="443"/>
      <c r="C243" s="443"/>
      <c r="D243" s="443"/>
    </row>
    <row r="244" spans="1:4" ht="7.5" customHeight="1" x14ac:dyDescent="0.2">
      <c r="A244" s="442"/>
      <c r="B244" s="432"/>
      <c r="C244" s="432"/>
      <c r="D244" s="432"/>
    </row>
    <row r="245" spans="1:4" ht="76.5" customHeight="1" x14ac:dyDescent="0.2">
      <c r="A245" s="436" t="s">
        <v>337</v>
      </c>
      <c r="B245" s="443"/>
      <c r="C245" s="443"/>
      <c r="D245" s="443"/>
    </row>
    <row r="246" spans="1:4" ht="25.5" customHeight="1" x14ac:dyDescent="0.2">
      <c r="A246" s="436" t="s">
        <v>325</v>
      </c>
      <c r="B246" s="443"/>
      <c r="C246" s="443"/>
      <c r="D246" s="443"/>
    </row>
    <row r="247" spans="1:4" ht="7.5" customHeight="1" x14ac:dyDescent="0.2">
      <c r="A247" s="442"/>
      <c r="B247" s="432"/>
      <c r="C247" s="432"/>
      <c r="D247" s="432"/>
    </row>
    <row r="248" spans="1:4" ht="25.5" customHeight="1" x14ac:dyDescent="0.2">
      <c r="A248" s="436" t="s">
        <v>328</v>
      </c>
      <c r="B248" s="443"/>
      <c r="C248" s="443"/>
      <c r="D248" s="443"/>
    </row>
    <row r="249" spans="1:4" ht="7.5" customHeight="1" x14ac:dyDescent="0.2">
      <c r="A249" s="378"/>
      <c r="B249" s="380"/>
      <c r="C249" s="380"/>
      <c r="D249" s="380"/>
    </row>
    <row r="250" spans="1:4" ht="12.75" x14ac:dyDescent="0.2">
      <c r="A250" s="454" t="s">
        <v>678</v>
      </c>
      <c r="B250" s="421"/>
      <c r="C250" s="421"/>
      <c r="D250" s="421"/>
    </row>
    <row r="251" spans="1:4" ht="9.75" customHeight="1" x14ac:dyDescent="0.2">
      <c r="A251" s="442"/>
      <c r="B251" s="432"/>
      <c r="C251" s="432"/>
      <c r="D251" s="432"/>
    </row>
    <row r="252" spans="1:4" ht="15" customHeight="1" x14ac:dyDescent="0.2">
      <c r="A252" s="440" t="s">
        <v>514</v>
      </c>
      <c r="B252" s="441"/>
      <c r="C252" s="441"/>
      <c r="D252" s="441"/>
    </row>
    <row r="253" spans="1:4" ht="7.5" customHeight="1" x14ac:dyDescent="0.2">
      <c r="A253" s="442"/>
      <c r="B253" s="432"/>
      <c r="C253" s="432"/>
      <c r="D253" s="432"/>
    </row>
    <row r="254" spans="1:4" ht="12.75" customHeight="1" x14ac:dyDescent="0.2">
      <c r="A254" s="447" t="s">
        <v>739</v>
      </c>
      <c r="B254" s="448"/>
      <c r="C254" s="448"/>
      <c r="D254" s="448"/>
    </row>
    <row r="255" spans="1:4" ht="7.5" customHeight="1" x14ac:dyDescent="0.2">
      <c r="A255" s="447"/>
      <c r="B255" s="448"/>
      <c r="C255" s="448"/>
      <c r="D255" s="448"/>
    </row>
    <row r="256" spans="1:4" ht="51" customHeight="1" x14ac:dyDescent="0.2">
      <c r="A256" s="436" t="s">
        <v>616</v>
      </c>
      <c r="B256" s="432"/>
      <c r="C256" s="432"/>
      <c r="D256" s="432"/>
    </row>
    <row r="257" spans="1:4" ht="7.5" customHeight="1" x14ac:dyDescent="0.2">
      <c r="A257" s="378"/>
      <c r="B257" s="377"/>
      <c r="C257" s="377"/>
      <c r="D257" s="377"/>
    </row>
    <row r="258" spans="1:4" ht="63.75" customHeight="1" x14ac:dyDescent="0.2">
      <c r="A258" s="436" t="s">
        <v>617</v>
      </c>
      <c r="B258" s="443"/>
      <c r="C258" s="443"/>
      <c r="D258" s="443"/>
    </row>
    <row r="259" spans="1:4" ht="63.75" customHeight="1" x14ac:dyDescent="0.2">
      <c r="A259" s="447" t="s">
        <v>618</v>
      </c>
      <c r="B259" s="448"/>
      <c r="C259" s="448"/>
      <c r="D259" s="448"/>
    </row>
    <row r="260" spans="1:4" ht="6.75" customHeight="1" x14ac:dyDescent="0.2">
      <c r="A260" s="442"/>
      <c r="B260" s="432"/>
      <c r="C260" s="432"/>
      <c r="D260" s="432"/>
    </row>
    <row r="261" spans="1:4" ht="51" customHeight="1" x14ac:dyDescent="0.2">
      <c r="A261" s="447" t="s">
        <v>615</v>
      </c>
      <c r="B261" s="448"/>
      <c r="C261" s="448"/>
      <c r="D261" s="448"/>
    </row>
    <row r="262" spans="1:4" ht="7.5" customHeight="1" x14ac:dyDescent="0.2">
      <c r="A262" s="442"/>
      <c r="B262" s="432"/>
      <c r="C262" s="432"/>
      <c r="D262" s="432"/>
    </row>
    <row r="263" spans="1:4" ht="38.25" customHeight="1" x14ac:dyDescent="0.2">
      <c r="A263" s="447" t="s">
        <v>707</v>
      </c>
      <c r="B263" s="448"/>
      <c r="C263" s="448"/>
      <c r="D263" s="448"/>
    </row>
    <row r="264" spans="1:4" ht="25.5" customHeight="1" x14ac:dyDescent="0.2">
      <c r="A264" s="480"/>
      <c r="B264" s="448"/>
      <c r="C264" s="448"/>
      <c r="D264" s="448"/>
    </row>
  </sheetData>
  <customSheetViews>
    <customSheetView guid="{7ECC52A5-9F01-4F0F-BE2E-EC1362700A49}" showPageBreaks="1" showGridLines="0" printArea="1" showRuler="0" topLeftCell="A64">
      <selection activeCell="E42" sqref="E42"/>
      <pageMargins left="0.75" right="0.75" top="1" bottom="1" header="0.5" footer="0.5"/>
      <pageSetup paperSize="9" scale="89" orientation="portrait" r:id="rId1"/>
      <headerFooter alignWithMargins="0"/>
    </customSheetView>
    <customSheetView guid="{3CCC5398-1193-4024-ABCD-59977630A5BF}" showPageBreaks="1" showGridLines="0" printArea="1" showRuler="0" topLeftCell="A94">
      <selection activeCell="D78" sqref="D78"/>
      <pageMargins left="0.75" right="0.75" top="1" bottom="1" header="0.5" footer="0.5"/>
      <pageSetup paperSize="9" scale="89" orientation="portrait" r:id="rId2"/>
      <headerFooter alignWithMargins="0"/>
    </customSheetView>
  </customSheetViews>
  <mergeCells count="337">
    <mergeCell ref="B35:C35"/>
    <mergeCell ref="A113:D113"/>
    <mergeCell ref="A115:D115"/>
    <mergeCell ref="A116:D116"/>
    <mergeCell ref="A117:D117"/>
    <mergeCell ref="A119:D119"/>
    <mergeCell ref="A118:D118"/>
    <mergeCell ref="A125:D125"/>
    <mergeCell ref="IS89:IV89"/>
    <mergeCell ref="HM89:HP89"/>
    <mergeCell ref="HQ89:HT89"/>
    <mergeCell ref="HU89:HX89"/>
    <mergeCell ref="HY89:IB89"/>
    <mergeCell ref="IC89:IF89"/>
    <mergeCell ref="IG89:IJ89"/>
    <mergeCell ref="IK89:IN89"/>
    <mergeCell ref="IO89:IR89"/>
    <mergeCell ref="GO89:GR89"/>
    <mergeCell ref="GS89:GV89"/>
    <mergeCell ref="HI89:HL89"/>
    <mergeCell ref="GW89:GZ89"/>
    <mergeCell ref="HA89:HD89"/>
    <mergeCell ref="HE89:HH89"/>
    <mergeCell ref="FQ89:FT89"/>
    <mergeCell ref="FU89:FX89"/>
    <mergeCell ref="GC89:GF89"/>
    <mergeCell ref="GG89:GJ89"/>
    <mergeCell ref="GK89:GN89"/>
    <mergeCell ref="FY89:GB89"/>
    <mergeCell ref="ES89:EV89"/>
    <mergeCell ref="EW89:EZ89"/>
    <mergeCell ref="FM89:FP89"/>
    <mergeCell ref="FA89:FD89"/>
    <mergeCell ref="FE89:FH89"/>
    <mergeCell ref="FI89:FL89"/>
    <mergeCell ref="DU89:DX89"/>
    <mergeCell ref="DY89:EB89"/>
    <mergeCell ref="EG89:EJ89"/>
    <mergeCell ref="EK89:EN89"/>
    <mergeCell ref="EO89:ER89"/>
    <mergeCell ref="EC89:EF89"/>
    <mergeCell ref="CW89:CZ89"/>
    <mergeCell ref="DA89:DD89"/>
    <mergeCell ref="DQ89:DT89"/>
    <mergeCell ref="DE89:DH89"/>
    <mergeCell ref="DI89:DL89"/>
    <mergeCell ref="DM89:DP89"/>
    <mergeCell ref="BY89:CB89"/>
    <mergeCell ref="CC89:CF89"/>
    <mergeCell ref="CK89:CN89"/>
    <mergeCell ref="CO89:CR89"/>
    <mergeCell ref="CS89:CV89"/>
    <mergeCell ref="CG89:CJ89"/>
    <mergeCell ref="AO89:AR89"/>
    <mergeCell ref="AS89:AV89"/>
    <mergeCell ref="AW89:AZ89"/>
    <mergeCell ref="BA89:BD89"/>
    <mergeCell ref="BE89:BH89"/>
    <mergeCell ref="BU89:BX89"/>
    <mergeCell ref="BI89:BL89"/>
    <mergeCell ref="BM89:BP89"/>
    <mergeCell ref="BQ89:BT89"/>
    <mergeCell ref="M89:P89"/>
    <mergeCell ref="Q89:T89"/>
    <mergeCell ref="U89:X89"/>
    <mergeCell ref="Y89:AB89"/>
    <mergeCell ref="AC89:AF89"/>
    <mergeCell ref="AG89:AJ89"/>
    <mergeCell ref="AK89:AN89"/>
    <mergeCell ref="E89:H89"/>
    <mergeCell ref="I89:L89"/>
    <mergeCell ref="GC47:GF47"/>
    <mergeCell ref="GG47:GJ47"/>
    <mergeCell ref="GK47:GN47"/>
    <mergeCell ref="GO47:GR47"/>
    <mergeCell ref="GS47:GV47"/>
    <mergeCell ref="GW47:GZ47"/>
    <mergeCell ref="FE47:FH47"/>
    <mergeCell ref="FI47:FL47"/>
    <mergeCell ref="FM47:FP47"/>
    <mergeCell ref="FQ47:FT47"/>
    <mergeCell ref="FU47:FX47"/>
    <mergeCell ref="FY47:GB47"/>
    <mergeCell ref="IS47:IV47"/>
    <mergeCell ref="HA47:HD47"/>
    <mergeCell ref="HE47:HH47"/>
    <mergeCell ref="HI47:HL47"/>
    <mergeCell ref="HM47:HP47"/>
    <mergeCell ref="HQ47:HT47"/>
    <mergeCell ref="HU47:HX47"/>
    <mergeCell ref="HY47:IB47"/>
    <mergeCell ref="IC47:IF47"/>
    <mergeCell ref="IG47:IJ47"/>
    <mergeCell ref="IK47:IN47"/>
    <mergeCell ref="IO47:IR47"/>
    <mergeCell ref="ES47:EV47"/>
    <mergeCell ref="EW47:EZ47"/>
    <mergeCell ref="FA47:FD47"/>
    <mergeCell ref="DI47:DL47"/>
    <mergeCell ref="DM47:DP47"/>
    <mergeCell ref="DQ47:DT47"/>
    <mergeCell ref="DU47:DX47"/>
    <mergeCell ref="DY47:EB47"/>
    <mergeCell ref="EC47:EF47"/>
    <mergeCell ref="EG47:EJ47"/>
    <mergeCell ref="EK47:EN47"/>
    <mergeCell ref="EO47:ER47"/>
    <mergeCell ref="CK47:CN47"/>
    <mergeCell ref="CO47:CR47"/>
    <mergeCell ref="CS47:CV47"/>
    <mergeCell ref="CW47:CZ47"/>
    <mergeCell ref="DA47:DD47"/>
    <mergeCell ref="DE47:DH47"/>
    <mergeCell ref="BM47:BP47"/>
    <mergeCell ref="BQ47:BT47"/>
    <mergeCell ref="BU47:BX47"/>
    <mergeCell ref="BY47:CB47"/>
    <mergeCell ref="CC47:CF47"/>
    <mergeCell ref="CG47:CJ47"/>
    <mergeCell ref="AO47:AR47"/>
    <mergeCell ref="AS47:AV47"/>
    <mergeCell ref="AW47:AZ47"/>
    <mergeCell ref="BA47:BD47"/>
    <mergeCell ref="BE47:BH47"/>
    <mergeCell ref="BI47:BL47"/>
    <mergeCell ref="Q47:T47"/>
    <mergeCell ref="U47:X47"/>
    <mergeCell ref="Y47:AB47"/>
    <mergeCell ref="AC47:AF47"/>
    <mergeCell ref="AG47:AJ47"/>
    <mergeCell ref="AK47:AN47"/>
    <mergeCell ref="M47:P47"/>
    <mergeCell ref="B74:D74"/>
    <mergeCell ref="A55:D55"/>
    <mergeCell ref="A56:D56"/>
    <mergeCell ref="A57:D57"/>
    <mergeCell ref="A48:D48"/>
    <mergeCell ref="A49:D49"/>
    <mergeCell ref="A50:D50"/>
    <mergeCell ref="B63:D63"/>
    <mergeCell ref="B71:D71"/>
    <mergeCell ref="E47:H47"/>
    <mergeCell ref="B72:D72"/>
    <mergeCell ref="G73:J73"/>
    <mergeCell ref="G74:J74"/>
    <mergeCell ref="H60:K60"/>
    <mergeCell ref="B65:D65"/>
    <mergeCell ref="B66:D66"/>
    <mergeCell ref="A47:D47"/>
    <mergeCell ref="A51:D51"/>
    <mergeCell ref="B68:D68"/>
    <mergeCell ref="A260:D260"/>
    <mergeCell ref="A261:D261"/>
    <mergeCell ref="A262:D262"/>
    <mergeCell ref="A264:D264"/>
    <mergeCell ref="A263:D263"/>
    <mergeCell ref="A163:D163"/>
    <mergeCell ref="A167:D167"/>
    <mergeCell ref="A258:D258"/>
    <mergeCell ref="A259:D259"/>
    <mergeCell ref="A217:D217"/>
    <mergeCell ref="A219:D219"/>
    <mergeCell ref="B224:D224"/>
    <mergeCell ref="B225:D225"/>
    <mergeCell ref="B226:D226"/>
    <mergeCell ref="B227:D227"/>
    <mergeCell ref="B228:D228"/>
    <mergeCell ref="A251:D251"/>
    <mergeCell ref="A253:D253"/>
    <mergeCell ref="A238:D238"/>
    <mergeCell ref="A254:D254"/>
    <mergeCell ref="A255:D255"/>
    <mergeCell ref="A256:D256"/>
    <mergeCell ref="A244:D244"/>
    <mergeCell ref="A245:D245"/>
    <mergeCell ref="A252:D252"/>
    <mergeCell ref="A246:D246"/>
    <mergeCell ref="A247:D247"/>
    <mergeCell ref="A248:D248"/>
    <mergeCell ref="A250:D250"/>
    <mergeCell ref="I47:L47"/>
    <mergeCell ref="B15:D15"/>
    <mergeCell ref="B17:D17"/>
    <mergeCell ref="A25:B25"/>
    <mergeCell ref="A45:D45"/>
    <mergeCell ref="A240:D240"/>
    <mergeCell ref="A241:D241"/>
    <mergeCell ref="A242:D242"/>
    <mergeCell ref="A243:D243"/>
    <mergeCell ref="A239:D239"/>
    <mergeCell ref="A137:D137"/>
    <mergeCell ref="A135:D135"/>
    <mergeCell ref="A201:D201"/>
    <mergeCell ref="A202:D202"/>
    <mergeCell ref="A203:D203"/>
    <mergeCell ref="A204:D204"/>
    <mergeCell ref="A107:D107"/>
    <mergeCell ref="A108:D108"/>
    <mergeCell ref="A87:D87"/>
    <mergeCell ref="F5:I5"/>
    <mergeCell ref="A11:D11"/>
    <mergeCell ref="A27:D27"/>
    <mergeCell ref="A23:D23"/>
    <mergeCell ref="A9:D9"/>
    <mergeCell ref="A21:D21"/>
    <mergeCell ref="B5:D5"/>
    <mergeCell ref="B6:D6"/>
    <mergeCell ref="B7:D7"/>
    <mergeCell ref="A12:D12"/>
    <mergeCell ref="B16:D16"/>
    <mergeCell ref="A13:D13"/>
    <mergeCell ref="A20:D20"/>
    <mergeCell ref="A24:D24"/>
    <mergeCell ref="A19:D19"/>
    <mergeCell ref="B36:D36"/>
    <mergeCell ref="A77:D77"/>
    <mergeCell ref="A78:D78"/>
    <mergeCell ref="B79:D79"/>
    <mergeCell ref="B80:D80"/>
    <mergeCell ref="B81:D81"/>
    <mergeCell ref="B40:D40"/>
    <mergeCell ref="A96:D96"/>
    <mergeCell ref="A97:D97"/>
    <mergeCell ref="A141:D141"/>
    <mergeCell ref="A143:D143"/>
    <mergeCell ref="A126:D126"/>
    <mergeCell ref="A91:D91"/>
    <mergeCell ref="A121:D121"/>
    <mergeCell ref="A123:D123"/>
    <mergeCell ref="A127:D127"/>
    <mergeCell ref="A122:D122"/>
    <mergeCell ref="A124:D124"/>
    <mergeCell ref="A98:D98"/>
    <mergeCell ref="A100:D100"/>
    <mergeCell ref="A142:D142"/>
    <mergeCell ref="A133:D133"/>
    <mergeCell ref="A139:D139"/>
    <mergeCell ref="A140:D140"/>
    <mergeCell ref="A106:D106"/>
    <mergeCell ref="A129:D129"/>
    <mergeCell ref="A131:D131"/>
    <mergeCell ref="A111:D111"/>
    <mergeCell ref="A128:D128"/>
    <mergeCell ref="A110:D110"/>
    <mergeCell ref="A134:D134"/>
    <mergeCell ref="A109:D109"/>
    <mergeCell ref="A102:D102"/>
    <mergeCell ref="A104:D104"/>
    <mergeCell ref="A93:D93"/>
    <mergeCell ref="A89:D89"/>
    <mergeCell ref="A94:D94"/>
    <mergeCell ref="A95:D95"/>
    <mergeCell ref="A59:D59"/>
    <mergeCell ref="B60:D60"/>
    <mergeCell ref="B62:D62"/>
    <mergeCell ref="A86:D86"/>
    <mergeCell ref="A90:D90"/>
    <mergeCell ref="A76:D76"/>
    <mergeCell ref="A88:D88"/>
    <mergeCell ref="A84:D84"/>
    <mergeCell ref="A85:D85"/>
    <mergeCell ref="A1:D1"/>
    <mergeCell ref="A2:D2"/>
    <mergeCell ref="A3:D3"/>
    <mergeCell ref="A82:D82"/>
    <mergeCell ref="A83:D83"/>
    <mergeCell ref="B64:D64"/>
    <mergeCell ref="A26:D26"/>
    <mergeCell ref="A28:D28"/>
    <mergeCell ref="A14:D14"/>
    <mergeCell ref="A29:D29"/>
    <mergeCell ref="A30:D30"/>
    <mergeCell ref="A70:D70"/>
    <mergeCell ref="B73:D73"/>
    <mergeCell ref="B69:D69"/>
    <mergeCell ref="B37:D37"/>
    <mergeCell ref="A52:D52"/>
    <mergeCell ref="A53:D53"/>
    <mergeCell ref="B39:D39"/>
    <mergeCell ref="B42:D42"/>
    <mergeCell ref="B67:D67"/>
    <mergeCell ref="A31:D31"/>
    <mergeCell ref="A33:D33"/>
    <mergeCell ref="B38:D38"/>
    <mergeCell ref="B34:D34"/>
    <mergeCell ref="A160:D160"/>
    <mergeCell ref="A161:D161"/>
    <mergeCell ref="A162:D162"/>
    <mergeCell ref="A165:D165"/>
    <mergeCell ref="A166:D166"/>
    <mergeCell ref="A145:D145"/>
    <mergeCell ref="A146:D146"/>
    <mergeCell ref="A147:D147"/>
    <mergeCell ref="A150:D150"/>
    <mergeCell ref="A151:D151"/>
    <mergeCell ref="A152:D152"/>
    <mergeCell ref="A153:D153"/>
    <mergeCell ref="A154:D154"/>
    <mergeCell ref="A155:D155"/>
    <mergeCell ref="A156:D156"/>
    <mergeCell ref="A157:D157"/>
    <mergeCell ref="A158:D158"/>
    <mergeCell ref="A159:D159"/>
    <mergeCell ref="A149:D149"/>
    <mergeCell ref="A148:D148"/>
    <mergeCell ref="A236:D236"/>
    <mergeCell ref="A237:D237"/>
    <mergeCell ref="A205:D205"/>
    <mergeCell ref="A206:D206"/>
    <mergeCell ref="A207:D207"/>
    <mergeCell ref="A209:D209"/>
    <mergeCell ref="A210:D210"/>
    <mergeCell ref="B220:D220"/>
    <mergeCell ref="B221:D221"/>
    <mergeCell ref="B222:D222"/>
    <mergeCell ref="B223:D223"/>
    <mergeCell ref="A213:D213"/>
    <mergeCell ref="A215:D215"/>
    <mergeCell ref="A211:D211"/>
    <mergeCell ref="A208:D208"/>
    <mergeCell ref="A230:D230"/>
    <mergeCell ref="A231:D231"/>
    <mergeCell ref="A232:D232"/>
    <mergeCell ref="A233:D233"/>
    <mergeCell ref="A234:D234"/>
    <mergeCell ref="A235:D235"/>
    <mergeCell ref="A169:D169"/>
    <mergeCell ref="A193:D193"/>
    <mergeCell ref="A195:D195"/>
    <mergeCell ref="A196:D196"/>
    <mergeCell ref="A197:D197"/>
    <mergeCell ref="A198:D198"/>
    <mergeCell ref="A199:D199"/>
    <mergeCell ref="A200:D200"/>
    <mergeCell ref="A168:D168"/>
    <mergeCell ref="A171:D171"/>
    <mergeCell ref="A170:D170"/>
  </mergeCells>
  <phoneticPr fontId="0" type="noConversion"/>
  <hyperlinks>
    <hyperlink ref="B74" r:id="rId3"/>
    <hyperlink ref="A53" r:id="rId4"/>
    <hyperlink ref="B37:D37" r:id="rId5" display="Trefwoordenlijsten"/>
    <hyperlink ref="B39:D39" r:id="rId6" display="Beslisboom economische categorieën"/>
    <hyperlink ref="B43" r:id="rId7"/>
    <hyperlink ref="B35" r:id="rId8" display="Vraagbaakiv3gemeenten.nl/"/>
    <hyperlink ref="B41" r:id="rId9"/>
    <hyperlink ref="A126:D126" r:id="rId10" display="boeken van voorzieningen direct gecorrigeerd op het actief"/>
    <hyperlink ref="C25" r:id="rId11"/>
    <hyperlink ref="B35:C35" r:id="rId12" display="Iv3-informatievoorschrift-2022 Gemeenten en Gemeenschappelijke regelingen"/>
    <hyperlink ref="A117:D117" r:id="rId13" display="Iv3-informatievoorschrift-2022 Gemeenten en Gemeenschappelijke regelingen"/>
  </hyperlinks>
  <pageMargins left="0.74803149606299213" right="0.74803149606299213" top="1.1023622047244095" bottom="0.47244094488188981" header="0.51181102362204722" footer="0.51181102362204722"/>
  <pageSetup paperSize="9" scale="86" fitToHeight="0" orientation="portrait" r:id="rId14"/>
  <headerFooter alignWithMargins="0"/>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R48"/>
  <sheetViews>
    <sheetView showGridLines="0" zoomScaleNormal="100" workbookViewId="0"/>
  </sheetViews>
  <sheetFormatPr defaultColWidth="9.140625" defaultRowHeight="18" x14ac:dyDescent="0.25"/>
  <cols>
    <col min="1" max="1" width="1.7109375" style="26" customWidth="1"/>
    <col min="2" max="2" width="16.42578125" style="26" bestFit="1" customWidth="1"/>
    <col min="3" max="3" width="9.85546875" style="26" customWidth="1"/>
    <col min="4" max="4" width="13.7109375" style="26" customWidth="1"/>
    <col min="5" max="5" width="2.28515625" style="26" customWidth="1"/>
    <col min="6" max="6" width="9.140625" style="26"/>
    <col min="7" max="7" width="2.28515625" style="26" customWidth="1"/>
    <col min="8" max="8" width="12.28515625" style="26" customWidth="1"/>
    <col min="9" max="9" width="21.85546875" style="26" customWidth="1"/>
    <col min="10" max="10" width="5.85546875" style="26" customWidth="1"/>
    <col min="11" max="12" width="9.140625" style="26"/>
    <col min="13" max="13" width="12.140625" style="26" bestFit="1" customWidth="1"/>
    <col min="14" max="16384" width="9.140625" style="26"/>
  </cols>
  <sheetData>
    <row r="1" spans="1:18" ht="15" customHeight="1" x14ac:dyDescent="0.25">
      <c r="A1" s="25"/>
      <c r="B1" s="500" t="s">
        <v>14</v>
      </c>
      <c r="C1" s="500"/>
      <c r="D1" s="500"/>
      <c r="E1" s="500"/>
      <c r="F1" s="500"/>
      <c r="G1" s="500"/>
      <c r="H1" s="500"/>
      <c r="I1" s="500"/>
      <c r="J1" s="25"/>
    </row>
    <row r="2" spans="1:18" ht="15" customHeight="1" x14ac:dyDescent="0.25">
      <c r="A2" s="25"/>
      <c r="B2" s="500" t="s">
        <v>0</v>
      </c>
      <c r="C2" s="500"/>
      <c r="D2" s="500"/>
      <c r="E2" s="500"/>
      <c r="F2" s="500"/>
      <c r="G2" s="500"/>
      <c r="H2" s="500"/>
      <c r="I2" s="500"/>
      <c r="J2" s="25"/>
    </row>
    <row r="3" spans="1:18" ht="15" customHeight="1" x14ac:dyDescent="0.25">
      <c r="A3" s="25"/>
      <c r="B3" s="500" t="str">
        <f>"GR "&amp;C6</f>
        <v>GR aaaa</v>
      </c>
      <c r="C3" s="500"/>
      <c r="D3" s="500"/>
      <c r="E3" s="500"/>
      <c r="F3" s="500"/>
      <c r="G3" s="500"/>
      <c r="H3" s="500"/>
      <c r="I3" s="500"/>
      <c r="J3" s="25"/>
      <c r="L3" s="27"/>
      <c r="M3" s="28"/>
    </row>
    <row r="4" spans="1:18" ht="15" customHeight="1" x14ac:dyDescent="0.25">
      <c r="A4" s="6"/>
      <c r="B4" s="6"/>
      <c r="C4" s="6"/>
      <c r="D4" s="6"/>
      <c r="E4" s="6"/>
      <c r="F4" s="6"/>
      <c r="G4" s="6"/>
      <c r="H4" s="6"/>
      <c r="I4" s="6"/>
      <c r="J4" s="6"/>
      <c r="L4" s="27"/>
      <c r="M4" s="28"/>
    </row>
    <row r="5" spans="1:18" ht="15" customHeight="1" x14ac:dyDescent="0.25">
      <c r="A5" s="141"/>
      <c r="B5" s="200" t="s">
        <v>614</v>
      </c>
      <c r="C5" s="491" t="s">
        <v>708</v>
      </c>
      <c r="D5" s="492"/>
      <c r="E5" s="201"/>
      <c r="F5" s="201"/>
      <c r="G5" s="202"/>
      <c r="H5" s="202" t="s">
        <v>156</v>
      </c>
      <c r="I5" s="203" t="str">
        <f>IF(OR(C6="aaaa",C7="xxxx",C9="",C10=""),"Cellen invullen indien rood!",IF(AND(C9="Begroting",C10&lt;&gt;0),"BEG","KRD")&amp;RIGHT(C8,2)&amp;C10&amp;IF(C5="GR","05","05")&amp;C7&amp;".XLS")</f>
        <v>Cellen invullen indien rood!</v>
      </c>
      <c r="J5" s="141"/>
      <c r="L5" s="27"/>
      <c r="M5" s="28"/>
    </row>
    <row r="6" spans="1:18" ht="14.25" customHeight="1" x14ac:dyDescent="0.25">
      <c r="A6" s="141"/>
      <c r="B6" s="200" t="s">
        <v>610</v>
      </c>
      <c r="C6" s="491" t="s">
        <v>1</v>
      </c>
      <c r="D6" s="492"/>
      <c r="E6" s="201"/>
      <c r="F6" s="201"/>
      <c r="G6" s="202"/>
      <c r="H6" s="202"/>
      <c r="I6" s="203"/>
      <c r="J6" s="141"/>
    </row>
    <row r="7" spans="1:18" s="32" customFormat="1" ht="14.25" customHeight="1" x14ac:dyDescent="0.2">
      <c r="A7" s="31"/>
      <c r="B7" s="204" t="s">
        <v>611</v>
      </c>
      <c r="C7" s="501" t="s">
        <v>2</v>
      </c>
      <c r="D7" s="502"/>
      <c r="E7" s="205"/>
      <c r="F7" s="205"/>
      <c r="G7" s="206"/>
      <c r="H7" s="206"/>
      <c r="I7" s="206"/>
      <c r="J7" s="31"/>
    </row>
    <row r="8" spans="1:18" ht="14.25" customHeight="1" x14ac:dyDescent="0.25">
      <c r="A8" s="33"/>
      <c r="B8" s="207" t="s">
        <v>15</v>
      </c>
      <c r="C8" s="491">
        <v>2022</v>
      </c>
      <c r="D8" s="492"/>
      <c r="E8" s="208"/>
      <c r="F8" s="209"/>
      <c r="G8" s="209"/>
      <c r="H8" s="210"/>
      <c r="I8" s="211"/>
      <c r="J8" s="33"/>
    </row>
    <row r="9" spans="1:18" ht="14.25" customHeight="1" x14ac:dyDescent="0.25">
      <c r="A9" s="33"/>
      <c r="B9" s="207" t="s">
        <v>515</v>
      </c>
      <c r="C9" s="491" t="s">
        <v>715</v>
      </c>
      <c r="D9" s="492"/>
      <c r="E9" s="208"/>
      <c r="F9" s="209"/>
      <c r="G9" s="209"/>
      <c r="H9" s="210"/>
      <c r="I9" s="211"/>
      <c r="J9" s="33"/>
    </row>
    <row r="10" spans="1:18" ht="14.25" customHeight="1" x14ac:dyDescent="0.25">
      <c r="A10" s="34"/>
      <c r="B10" s="207" t="s">
        <v>16</v>
      </c>
      <c r="C10" s="491"/>
      <c r="D10" s="492"/>
      <c r="E10" s="210"/>
      <c r="F10" s="272" t="s">
        <v>709</v>
      </c>
      <c r="G10" s="209"/>
      <c r="H10" s="209"/>
      <c r="I10" s="209"/>
      <c r="J10" s="34"/>
      <c r="M10" s="490"/>
      <c r="N10" s="423"/>
      <c r="O10" s="423"/>
      <c r="P10" s="423"/>
      <c r="Q10" s="423"/>
      <c r="R10" s="423"/>
    </row>
    <row r="11" spans="1:18" ht="14.25" customHeight="1" x14ac:dyDescent="0.25">
      <c r="A11" s="345"/>
      <c r="B11" s="200"/>
      <c r="C11" s="200"/>
      <c r="D11" s="200"/>
      <c r="E11" s="210"/>
      <c r="F11" s="278" t="s">
        <v>718</v>
      </c>
      <c r="G11" s="209"/>
      <c r="H11" s="209"/>
      <c r="I11" s="209"/>
      <c r="J11" s="34"/>
      <c r="M11" s="490" t="str">
        <f>IF(AND(C9="Begroting", C10=5),"De combinatie Status = Begroting en Periode = 5 bestaat niet","")</f>
        <v/>
      </c>
      <c r="N11" s="423"/>
      <c r="O11" s="423"/>
      <c r="P11" s="423"/>
      <c r="Q11" s="423"/>
      <c r="R11" s="423"/>
    </row>
    <row r="12" spans="1:18" s="35" customFormat="1" ht="24.75" customHeight="1" x14ac:dyDescent="0.25">
      <c r="A12" s="34"/>
      <c r="B12" s="279"/>
      <c r="C12" s="280" t="s">
        <v>716</v>
      </c>
      <c r="D12" s="279"/>
      <c r="E12" s="279"/>
      <c r="F12" s="279"/>
      <c r="G12" s="279"/>
      <c r="H12" s="279"/>
      <c r="I12" s="279"/>
      <c r="J12" s="34"/>
    </row>
    <row r="13" spans="1:18" ht="15" customHeight="1" x14ac:dyDescent="0.25">
      <c r="A13" s="36"/>
      <c r="B13" s="212"/>
      <c r="C13" s="212"/>
      <c r="D13" s="212"/>
      <c r="E13" s="212"/>
      <c r="F13" s="212"/>
      <c r="G13" s="212"/>
      <c r="H13" s="212"/>
      <c r="I13" s="212"/>
      <c r="J13" s="36"/>
    </row>
    <row r="14" spans="1:18" s="6" customFormat="1" ht="37.5" customHeight="1" x14ac:dyDescent="0.2">
      <c r="A14" s="37"/>
      <c r="B14" s="213" t="s">
        <v>646</v>
      </c>
      <c r="C14" s="495" t="s">
        <v>647</v>
      </c>
      <c r="D14" s="496"/>
      <c r="E14" s="496"/>
      <c r="F14" s="496"/>
      <c r="G14" s="496"/>
      <c r="H14" s="496"/>
      <c r="I14" s="496"/>
      <c r="J14" s="37"/>
    </row>
    <row r="15" spans="1:18" s="40" customFormat="1" ht="15" customHeight="1" x14ac:dyDescent="0.2">
      <c r="A15" s="29"/>
      <c r="B15" s="204" t="s">
        <v>620</v>
      </c>
      <c r="C15" s="494"/>
      <c r="D15" s="494"/>
      <c r="E15" s="494"/>
      <c r="F15" s="494"/>
      <c r="G15" s="494"/>
      <c r="H15" s="494"/>
      <c r="I15" s="494"/>
      <c r="J15" s="29"/>
    </row>
    <row r="16" spans="1:18" s="6" customFormat="1" ht="15" customHeight="1" x14ac:dyDescent="0.2">
      <c r="A16" s="29"/>
      <c r="B16" s="214" t="s">
        <v>621</v>
      </c>
      <c r="C16" s="493"/>
      <c r="D16" s="493"/>
      <c r="E16" s="493"/>
      <c r="F16" s="493"/>
      <c r="G16" s="493"/>
      <c r="H16" s="493"/>
      <c r="I16" s="493"/>
      <c r="J16" s="29"/>
    </row>
    <row r="17" spans="1:18" s="6" customFormat="1" ht="15" customHeight="1" x14ac:dyDescent="0.2">
      <c r="A17" s="29"/>
      <c r="B17" s="214" t="s">
        <v>622</v>
      </c>
      <c r="C17" s="493"/>
      <c r="D17" s="493"/>
      <c r="E17" s="493"/>
      <c r="F17" s="493"/>
      <c r="G17" s="493"/>
      <c r="H17" s="493"/>
      <c r="I17" s="493"/>
      <c r="J17" s="29"/>
    </row>
    <row r="18" spans="1:18" s="6" customFormat="1" ht="15" customHeight="1" x14ac:dyDescent="0.2">
      <c r="A18" s="29"/>
      <c r="B18" s="214" t="s">
        <v>623</v>
      </c>
      <c r="C18" s="493"/>
      <c r="D18" s="493"/>
      <c r="E18" s="493"/>
      <c r="F18" s="493"/>
      <c r="G18" s="493"/>
      <c r="H18" s="493"/>
      <c r="I18" s="493"/>
      <c r="J18" s="29"/>
    </row>
    <row r="19" spans="1:18" s="6" customFormat="1" ht="15" customHeight="1" x14ac:dyDescent="0.2">
      <c r="A19" s="29"/>
      <c r="B19" s="214" t="s">
        <v>624</v>
      </c>
      <c r="C19" s="493"/>
      <c r="D19" s="493"/>
      <c r="E19" s="493"/>
      <c r="F19" s="493"/>
      <c r="G19" s="493"/>
      <c r="H19" s="493"/>
      <c r="I19" s="493"/>
      <c r="J19" s="29"/>
    </row>
    <row r="20" spans="1:18" s="6" customFormat="1" ht="15" customHeight="1" x14ac:dyDescent="0.2">
      <c r="A20" s="29"/>
      <c r="B20" s="214" t="s">
        <v>625</v>
      </c>
      <c r="C20" s="499"/>
      <c r="D20" s="499"/>
      <c r="E20" s="499"/>
      <c r="F20" s="499"/>
      <c r="G20" s="499"/>
      <c r="H20" s="499"/>
      <c r="I20" s="499"/>
      <c r="J20" s="29"/>
    </row>
    <row r="21" spans="1:18" s="6" customFormat="1" ht="9" customHeight="1" x14ac:dyDescent="0.2">
      <c r="A21" s="29"/>
      <c r="B21" s="209"/>
      <c r="C21" s="209"/>
      <c r="D21" s="209"/>
      <c r="E21" s="209"/>
      <c r="F21" s="209"/>
      <c r="G21" s="209"/>
      <c r="H21" s="209"/>
      <c r="I21" s="209"/>
      <c r="J21" s="29"/>
    </row>
    <row r="22" spans="1:18" ht="15" customHeight="1" x14ac:dyDescent="0.25"/>
    <row r="23" spans="1:18" ht="15" customHeight="1" x14ac:dyDescent="0.25">
      <c r="A23" s="41"/>
      <c r="B23" s="41" t="s">
        <v>18</v>
      </c>
      <c r="C23" s="41"/>
      <c r="D23" s="41"/>
      <c r="E23" s="41"/>
      <c r="F23" s="41"/>
      <c r="G23" s="41"/>
      <c r="H23" s="41"/>
      <c r="I23" s="41"/>
      <c r="J23" s="41"/>
    </row>
    <row r="24" spans="1:18" ht="9" customHeight="1" x14ac:dyDescent="0.25">
      <c r="A24" s="42"/>
      <c r="B24" s="42"/>
      <c r="C24" s="42"/>
      <c r="D24" s="42"/>
      <c r="E24" s="42"/>
      <c r="F24" s="42"/>
      <c r="G24" s="42"/>
      <c r="H24" s="42"/>
      <c r="I24" s="42"/>
      <c r="J24" s="42"/>
    </row>
    <row r="25" spans="1:18" ht="15" customHeight="1" x14ac:dyDescent="0.25">
      <c r="A25" s="42"/>
      <c r="B25" s="498"/>
      <c r="C25" s="498"/>
      <c r="D25" s="498"/>
      <c r="E25" s="498"/>
      <c r="F25" s="498"/>
      <c r="G25" s="498"/>
      <c r="H25" s="498"/>
      <c r="I25" s="498"/>
      <c r="J25" s="42"/>
      <c r="K25" s="177"/>
      <c r="L25" s="177"/>
      <c r="M25" s="177"/>
      <c r="N25" s="177"/>
      <c r="O25" s="177"/>
      <c r="P25" s="177"/>
      <c r="Q25" s="177"/>
      <c r="R25" s="177"/>
    </row>
    <row r="26" spans="1:18" ht="15" customHeight="1" x14ac:dyDescent="0.25">
      <c r="A26" s="42"/>
      <c r="B26" s="497"/>
      <c r="C26" s="497"/>
      <c r="D26" s="497"/>
      <c r="E26" s="497"/>
      <c r="F26" s="497"/>
      <c r="G26" s="497"/>
      <c r="H26" s="497"/>
      <c r="I26" s="497"/>
      <c r="J26" s="42"/>
      <c r="K26" s="177"/>
      <c r="L26" s="177"/>
      <c r="M26" s="177"/>
      <c r="N26" s="177"/>
      <c r="O26" s="177"/>
      <c r="P26" s="177"/>
      <c r="Q26" s="177"/>
      <c r="R26" s="177"/>
    </row>
    <row r="27" spans="1:18" ht="15" customHeight="1" x14ac:dyDescent="0.25">
      <c r="A27" s="42"/>
      <c r="B27" s="497"/>
      <c r="C27" s="497"/>
      <c r="D27" s="497"/>
      <c r="E27" s="497"/>
      <c r="F27" s="497"/>
      <c r="G27" s="497"/>
      <c r="H27" s="497"/>
      <c r="I27" s="497"/>
      <c r="J27" s="42"/>
      <c r="K27" s="177"/>
      <c r="L27" s="177"/>
      <c r="M27" s="177"/>
      <c r="N27" s="177"/>
      <c r="O27" s="177"/>
      <c r="P27" s="177"/>
      <c r="Q27" s="177"/>
      <c r="R27" s="177"/>
    </row>
    <row r="28" spans="1:18" ht="15" customHeight="1" x14ac:dyDescent="0.25">
      <c r="A28" s="42"/>
      <c r="B28" s="497"/>
      <c r="C28" s="497"/>
      <c r="D28" s="497"/>
      <c r="E28" s="497"/>
      <c r="F28" s="497"/>
      <c r="G28" s="497"/>
      <c r="H28" s="497"/>
      <c r="I28" s="497"/>
      <c r="J28" s="42"/>
      <c r="K28" s="177"/>
      <c r="L28" s="177"/>
      <c r="M28" s="177"/>
      <c r="N28" s="177"/>
      <c r="O28" s="177"/>
      <c r="P28" s="177"/>
      <c r="Q28" s="177"/>
      <c r="R28" s="177"/>
    </row>
    <row r="29" spans="1:18" ht="15" customHeight="1" x14ac:dyDescent="0.25">
      <c r="A29" s="42"/>
      <c r="B29" s="497"/>
      <c r="C29" s="497"/>
      <c r="D29" s="497"/>
      <c r="E29" s="497"/>
      <c r="F29" s="497"/>
      <c r="G29" s="497"/>
      <c r="H29" s="497"/>
      <c r="I29" s="497"/>
      <c r="J29" s="42"/>
      <c r="K29" s="177"/>
      <c r="L29" s="177"/>
      <c r="M29" s="177"/>
      <c r="N29" s="177"/>
      <c r="O29" s="177"/>
      <c r="P29" s="177"/>
      <c r="Q29" s="177"/>
      <c r="R29" s="177"/>
    </row>
    <row r="30" spans="1:18" ht="15" customHeight="1" x14ac:dyDescent="0.25">
      <c r="A30" s="42"/>
      <c r="B30" s="497"/>
      <c r="C30" s="497"/>
      <c r="D30" s="497"/>
      <c r="E30" s="497"/>
      <c r="F30" s="497"/>
      <c r="G30" s="497"/>
      <c r="H30" s="497"/>
      <c r="I30" s="497"/>
      <c r="J30" s="42"/>
      <c r="K30" s="177"/>
      <c r="L30" s="177"/>
      <c r="M30" s="177"/>
      <c r="N30" s="177"/>
      <c r="O30" s="177"/>
      <c r="P30" s="177"/>
      <c r="Q30" s="177"/>
      <c r="R30" s="177"/>
    </row>
    <row r="31" spans="1:18" ht="15" customHeight="1" x14ac:dyDescent="0.25">
      <c r="A31" s="42"/>
      <c r="B31" s="497"/>
      <c r="C31" s="497"/>
      <c r="D31" s="497"/>
      <c r="E31" s="497"/>
      <c r="F31" s="497"/>
      <c r="G31" s="497"/>
      <c r="H31" s="497"/>
      <c r="I31" s="497"/>
      <c r="J31" s="42"/>
      <c r="K31" s="177"/>
      <c r="L31" s="177"/>
      <c r="M31" s="177"/>
      <c r="N31" s="177"/>
      <c r="O31" s="177"/>
      <c r="P31" s="177"/>
      <c r="Q31" s="177"/>
      <c r="R31" s="177"/>
    </row>
    <row r="32" spans="1:18" ht="15" customHeight="1" x14ac:dyDescent="0.25">
      <c r="A32" s="42"/>
      <c r="B32" s="497"/>
      <c r="C32" s="497"/>
      <c r="D32" s="497"/>
      <c r="E32" s="497"/>
      <c r="F32" s="497"/>
      <c r="G32" s="497"/>
      <c r="H32" s="497"/>
      <c r="I32" s="497"/>
      <c r="J32" s="42"/>
      <c r="K32" s="177"/>
      <c r="L32" s="177"/>
      <c r="M32" s="177"/>
      <c r="N32" s="177"/>
      <c r="O32" s="177"/>
      <c r="P32" s="177"/>
      <c r="Q32" s="177"/>
      <c r="R32" s="177"/>
    </row>
    <row r="33" spans="1:18" ht="15" customHeight="1" x14ac:dyDescent="0.25">
      <c r="A33" s="42"/>
      <c r="B33" s="497"/>
      <c r="C33" s="497"/>
      <c r="D33" s="497"/>
      <c r="E33" s="497"/>
      <c r="F33" s="497"/>
      <c r="G33" s="497"/>
      <c r="H33" s="497"/>
      <c r="I33" s="497"/>
      <c r="J33" s="42"/>
      <c r="K33" s="177"/>
      <c r="L33" s="177"/>
      <c r="M33" s="177"/>
      <c r="N33" s="177"/>
      <c r="O33" s="177"/>
      <c r="P33" s="177"/>
      <c r="Q33" s="177"/>
      <c r="R33" s="177"/>
    </row>
    <row r="34" spans="1:18" ht="15" customHeight="1" x14ac:dyDescent="0.25">
      <c r="A34" s="42"/>
      <c r="B34" s="497"/>
      <c r="C34" s="497"/>
      <c r="D34" s="497"/>
      <c r="E34" s="497"/>
      <c r="F34" s="497"/>
      <c r="G34" s="497"/>
      <c r="H34" s="497"/>
      <c r="I34" s="497"/>
      <c r="J34" s="42"/>
      <c r="K34" s="177"/>
      <c r="L34" s="177"/>
      <c r="M34" s="177"/>
      <c r="N34" s="177"/>
      <c r="O34" s="177"/>
      <c r="P34" s="177"/>
      <c r="Q34" s="177"/>
      <c r="R34" s="177"/>
    </row>
    <row r="35" spans="1:18" ht="15" customHeight="1" x14ac:dyDescent="0.25">
      <c r="A35" s="42"/>
      <c r="B35" s="497"/>
      <c r="C35" s="497"/>
      <c r="D35" s="497"/>
      <c r="E35" s="497"/>
      <c r="F35" s="497"/>
      <c r="G35" s="497"/>
      <c r="H35" s="497"/>
      <c r="I35" s="497"/>
      <c r="J35" s="42"/>
      <c r="K35" s="177"/>
      <c r="L35" s="177"/>
      <c r="M35" s="177"/>
      <c r="N35" s="177"/>
      <c r="O35" s="177"/>
      <c r="P35" s="177"/>
      <c r="Q35" s="177"/>
      <c r="R35" s="177"/>
    </row>
    <row r="36" spans="1:18" ht="15" customHeight="1" x14ac:dyDescent="0.25">
      <c r="A36" s="42"/>
      <c r="B36" s="497"/>
      <c r="C36" s="497"/>
      <c r="D36" s="497"/>
      <c r="E36" s="497"/>
      <c r="F36" s="497"/>
      <c r="G36" s="497"/>
      <c r="H36" s="497"/>
      <c r="I36" s="497"/>
      <c r="J36" s="42"/>
      <c r="K36" s="177"/>
      <c r="L36" s="177"/>
      <c r="M36" s="177"/>
      <c r="N36" s="177"/>
      <c r="O36" s="177"/>
      <c r="P36" s="177"/>
      <c r="Q36" s="177"/>
      <c r="R36" s="177"/>
    </row>
    <row r="37" spans="1:18" ht="15" customHeight="1" x14ac:dyDescent="0.25">
      <c r="A37" s="42"/>
      <c r="B37" s="497"/>
      <c r="C37" s="497"/>
      <c r="D37" s="497"/>
      <c r="E37" s="497"/>
      <c r="F37" s="497"/>
      <c r="G37" s="497"/>
      <c r="H37" s="497"/>
      <c r="I37" s="497"/>
      <c r="J37" s="42"/>
      <c r="K37" s="177"/>
      <c r="L37" s="177"/>
      <c r="M37" s="177"/>
      <c r="N37" s="177"/>
      <c r="O37" s="177"/>
      <c r="P37" s="177"/>
      <c r="Q37" s="177"/>
      <c r="R37" s="177"/>
    </row>
    <row r="38" spans="1:18" ht="15" customHeight="1" x14ac:dyDescent="0.25">
      <c r="A38" s="42"/>
      <c r="B38" s="497"/>
      <c r="C38" s="497"/>
      <c r="D38" s="497"/>
      <c r="E38" s="497"/>
      <c r="F38" s="497"/>
      <c r="G38" s="497"/>
      <c r="H38" s="497"/>
      <c r="I38" s="497"/>
      <c r="J38" s="42"/>
      <c r="K38" s="177"/>
      <c r="L38" s="177"/>
      <c r="M38" s="177"/>
      <c r="N38" s="177"/>
      <c r="O38" s="177"/>
      <c r="P38" s="177"/>
      <c r="Q38" s="177"/>
      <c r="R38" s="177"/>
    </row>
    <row r="39" spans="1:18" ht="12" customHeight="1" x14ac:dyDescent="0.25">
      <c r="A39" s="43"/>
      <c r="B39" s="43"/>
      <c r="C39" s="43"/>
      <c r="D39" s="43"/>
      <c r="E39" s="43"/>
      <c r="F39" s="43"/>
      <c r="G39" s="43"/>
      <c r="H39" s="43"/>
      <c r="I39" s="43"/>
      <c r="J39" s="43"/>
      <c r="K39" s="177"/>
      <c r="L39" s="177"/>
      <c r="M39" s="177"/>
      <c r="N39" s="177"/>
      <c r="O39" s="177"/>
      <c r="P39" s="177"/>
      <c r="Q39" s="177"/>
      <c r="R39" s="177"/>
    </row>
    <row r="40" spans="1:18" ht="15" customHeight="1" x14ac:dyDescent="0.25"/>
    <row r="41" spans="1:18" ht="15" customHeight="1" x14ac:dyDescent="0.25">
      <c r="A41" s="41"/>
      <c r="B41" s="41" t="s">
        <v>720</v>
      </c>
      <c r="C41" s="41"/>
      <c r="D41" s="41"/>
      <c r="E41" s="41"/>
      <c r="F41" s="41"/>
      <c r="G41" s="41"/>
      <c r="H41" s="41"/>
      <c r="I41" s="41"/>
      <c r="J41" s="41"/>
    </row>
    <row r="42" spans="1:18" ht="25.5" customHeight="1" x14ac:dyDescent="0.25">
      <c r="A42" s="42"/>
      <c r="B42" s="390" t="s">
        <v>688</v>
      </c>
      <c r="C42" s="391" t="s">
        <v>717</v>
      </c>
      <c r="D42" s="503" t="s">
        <v>689</v>
      </c>
      <c r="E42" s="504"/>
      <c r="F42" s="504"/>
      <c r="G42" s="504"/>
      <c r="H42" s="504"/>
      <c r="I42" s="504"/>
      <c r="J42" s="42"/>
    </row>
    <row r="43" spans="1:18" ht="12.75" customHeight="1" x14ac:dyDescent="0.25">
      <c r="A43" s="42"/>
      <c r="B43" s="361"/>
      <c r="C43" s="362" t="s">
        <v>685</v>
      </c>
      <c r="D43" s="361"/>
      <c r="E43" s="361"/>
      <c r="F43" s="361"/>
      <c r="G43" s="361"/>
      <c r="H43" s="361"/>
      <c r="I43" s="361"/>
      <c r="J43" s="42"/>
    </row>
    <row r="44" spans="1:18" ht="15" customHeight="1" x14ac:dyDescent="0.25">
      <c r="A44" s="42"/>
      <c r="B44" s="363"/>
      <c r="C44" s="364"/>
      <c r="D44" s="505"/>
      <c r="E44" s="506"/>
      <c r="F44" s="506"/>
      <c r="G44" s="506"/>
      <c r="H44" s="506"/>
      <c r="I44" s="506"/>
      <c r="J44" s="42"/>
      <c r="K44" s="177"/>
      <c r="L44" s="177"/>
      <c r="M44" s="177"/>
      <c r="N44" s="177"/>
      <c r="O44" s="177"/>
      <c r="P44" s="177"/>
      <c r="Q44" s="177"/>
      <c r="R44" s="177"/>
    </row>
    <row r="45" spans="1:18" ht="15" customHeight="1" x14ac:dyDescent="0.25">
      <c r="A45" s="42"/>
      <c r="B45" s="363"/>
      <c r="C45" s="364"/>
      <c r="D45" s="505"/>
      <c r="E45" s="506"/>
      <c r="F45" s="506"/>
      <c r="G45" s="506"/>
      <c r="H45" s="506"/>
      <c r="I45" s="506"/>
      <c r="J45" s="42"/>
      <c r="K45" s="177"/>
      <c r="L45" s="177"/>
      <c r="M45" s="177"/>
      <c r="N45" s="177"/>
      <c r="O45" s="177"/>
      <c r="P45" s="177"/>
      <c r="Q45" s="177"/>
      <c r="R45" s="177"/>
    </row>
    <row r="46" spans="1:18" ht="15" customHeight="1" x14ac:dyDescent="0.25">
      <c r="A46" s="42"/>
      <c r="B46" s="363"/>
      <c r="C46" s="364"/>
      <c r="D46" s="505"/>
      <c r="E46" s="506"/>
      <c r="F46" s="506"/>
      <c r="G46" s="506"/>
      <c r="H46" s="506"/>
      <c r="I46" s="506"/>
      <c r="J46" s="42"/>
      <c r="K46" s="177"/>
      <c r="L46" s="177"/>
      <c r="M46" s="177"/>
      <c r="N46" s="177"/>
      <c r="O46" s="177"/>
      <c r="P46" s="177"/>
      <c r="Q46" s="177"/>
      <c r="R46" s="177"/>
    </row>
    <row r="47" spans="1:18" ht="15" customHeight="1" x14ac:dyDescent="0.25">
      <c r="A47" s="42"/>
      <c r="B47" s="363"/>
      <c r="C47" s="364"/>
      <c r="D47" s="505"/>
      <c r="E47" s="506"/>
      <c r="F47" s="506"/>
      <c r="G47" s="506"/>
      <c r="H47" s="506"/>
      <c r="I47" s="506"/>
      <c r="J47" s="42"/>
      <c r="K47" s="177"/>
      <c r="L47" s="177"/>
      <c r="M47" s="177"/>
      <c r="N47" s="177"/>
      <c r="O47" s="177"/>
      <c r="P47" s="177"/>
      <c r="Q47" s="177"/>
      <c r="R47" s="177"/>
    </row>
    <row r="48" spans="1:18" ht="12" customHeight="1" x14ac:dyDescent="0.25">
      <c r="A48" s="43"/>
      <c r="B48" s="488" t="s">
        <v>711</v>
      </c>
      <c r="C48" s="489"/>
      <c r="D48" s="489"/>
      <c r="E48" s="489"/>
      <c r="F48" s="489"/>
      <c r="G48" s="489"/>
      <c r="H48" s="489"/>
      <c r="I48" s="489"/>
      <c r="J48" s="43"/>
      <c r="K48" s="177"/>
      <c r="L48" s="177"/>
      <c r="M48" s="177"/>
      <c r="N48" s="177"/>
      <c r="O48" s="177"/>
      <c r="P48" s="177"/>
      <c r="Q48" s="177"/>
      <c r="R48" s="177"/>
    </row>
  </sheetData>
  <customSheetViews>
    <customSheetView guid="{7ECC52A5-9F01-4F0F-BE2E-EC1362700A49}" showPageBreaks="1" showGridLines="0" printArea="1" showRuler="0">
      <selection activeCell="Q24" sqref="Q24"/>
      <pageMargins left="0.75" right="0.75" top="1" bottom="1" header="0.5" footer="0.5"/>
      <pageSetup paperSize="9" scale="93" orientation="portrait" r:id="rId1"/>
      <headerFooter alignWithMargins="0"/>
    </customSheetView>
    <customSheetView guid="{3CCC5398-1193-4024-ABCD-59977630A5BF}" showPageBreaks="1" showGridLines="0" printArea="1" showRuler="0" topLeftCell="A10">
      <selection activeCell="O16" sqref="O16"/>
      <pageMargins left="0.75" right="0.75" top="1" bottom="1" header="0.5" footer="0.5"/>
      <pageSetup paperSize="9" scale="93" orientation="portrait" r:id="rId2"/>
      <headerFooter alignWithMargins="0"/>
    </customSheetView>
  </customSheetViews>
  <mergeCells count="38">
    <mergeCell ref="D42:I42"/>
    <mergeCell ref="D44:I44"/>
    <mergeCell ref="D45:I45"/>
    <mergeCell ref="D46:I46"/>
    <mergeCell ref="D47:I47"/>
    <mergeCell ref="B1:I1"/>
    <mergeCell ref="B2:I2"/>
    <mergeCell ref="B3:I3"/>
    <mergeCell ref="C7:D7"/>
    <mergeCell ref="C6:D6"/>
    <mergeCell ref="C19:I19"/>
    <mergeCell ref="C20:I20"/>
    <mergeCell ref="B29:I29"/>
    <mergeCell ref="B31:I31"/>
    <mergeCell ref="B30:I30"/>
    <mergeCell ref="B28:I28"/>
    <mergeCell ref="B26:I26"/>
    <mergeCell ref="B34:I34"/>
    <mergeCell ref="B33:I33"/>
    <mergeCell ref="B25:I25"/>
    <mergeCell ref="B32:I32"/>
    <mergeCell ref="B27:I27"/>
    <mergeCell ref="B48:I48"/>
    <mergeCell ref="M10:R10"/>
    <mergeCell ref="C5:D5"/>
    <mergeCell ref="C18:I18"/>
    <mergeCell ref="C15:I15"/>
    <mergeCell ref="C10:D10"/>
    <mergeCell ref="C14:I14"/>
    <mergeCell ref="C9:D9"/>
    <mergeCell ref="M11:R11"/>
    <mergeCell ref="C16:I16"/>
    <mergeCell ref="B38:I38"/>
    <mergeCell ref="B35:I35"/>
    <mergeCell ref="B37:I37"/>
    <mergeCell ref="B36:I36"/>
    <mergeCell ref="C8:D8"/>
    <mergeCell ref="C17:I17"/>
  </mergeCells>
  <phoneticPr fontId="0" type="noConversion"/>
  <conditionalFormatting sqref="I6">
    <cfRule type="cellIs" dxfId="9" priority="17" stopIfTrue="1" operator="equal">
      <formula>"Cellen invullen indien rood!"</formula>
    </cfRule>
  </conditionalFormatting>
  <conditionalFormatting sqref="C10:D10">
    <cfRule type="containsBlanks" dxfId="8" priority="9" stopIfTrue="1">
      <formula>LEN(TRIM(C10))=0</formula>
    </cfRule>
  </conditionalFormatting>
  <conditionalFormatting sqref="C6:D6">
    <cfRule type="cellIs" dxfId="7" priority="8" stopIfTrue="1" operator="equal">
      <formula>"aaaa"</formula>
    </cfRule>
  </conditionalFormatting>
  <conditionalFormatting sqref="C7:D7">
    <cfRule type="cellIs" dxfId="6" priority="7" stopIfTrue="1" operator="equal">
      <formula>"xxxx"</formula>
    </cfRule>
  </conditionalFormatting>
  <conditionalFormatting sqref="I5">
    <cfRule type="cellIs" dxfId="5" priority="6" stopIfTrue="1" operator="equal">
      <formula>"Cellen invullen indien rood!"</formula>
    </cfRule>
  </conditionalFormatting>
  <conditionalFormatting sqref="C5:D5">
    <cfRule type="cellIs" dxfId="4" priority="5" stopIfTrue="1" operator="equal">
      <formula>"aaaa"</formula>
    </cfRule>
  </conditionalFormatting>
  <conditionalFormatting sqref="M10">
    <cfRule type="cellIs" dxfId="3" priority="4" stopIfTrue="1" operator="equal">
      <formula>"De combinatie Status = Realisatie en Periode = 0 bestaat niet"</formula>
    </cfRule>
  </conditionalFormatting>
  <conditionalFormatting sqref="M11">
    <cfRule type="cellIs" dxfId="2" priority="3" stopIfTrue="1" operator="equal">
      <formula>"De combinatie Status = Begroting en Periode = 5 bestaat niet"</formula>
    </cfRule>
  </conditionalFormatting>
  <dataValidations count="2">
    <dataValidation type="whole" allowBlank="1" showInputMessage="1" showErrorMessage="1" errorTitle="Paul" error="u moet hier een waarde opgeven" sqref="C11:D11">
      <formula1>IF(C10="Begroting",0,1)</formula1>
      <formula2>IF(C10="Begroting",4,5)</formula2>
    </dataValidation>
    <dataValidation type="whole" allowBlank="1" showInputMessage="1" showErrorMessage="1" errorTitle="Waarschuwing" error="Indien Status = Begroting: waarden 0 t/m 4 toegestaan. Indien Status = Realisatie: waarden 1 t/m 5 toegestaan " sqref="C10:D10">
      <formula1>IF(C9="Begroting",0,1)</formula1>
      <formula2>IF(C9="Begroting",4,5)</formula2>
    </dataValidation>
  </dataValidations>
  <pageMargins left="0.78740157480314965" right="0.43307086614173229" top="0.98425196850393704" bottom="0.98425196850393704" header="0.51181102362204722" footer="0.51181102362204722"/>
  <pageSetup paperSize="9" scale="95"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AM169"/>
  <sheetViews>
    <sheetView showGridLines="0" showZeros="0" zoomScale="75" zoomScaleNormal="75" zoomScaleSheetLayoutView="75" workbookViewId="0">
      <pane xSplit="2" ySplit="2" topLeftCell="C3" activePane="bottomRight" state="frozen"/>
      <selection pane="topRight" activeCell="C1" sqref="C1"/>
      <selection pane="bottomLeft" activeCell="A3" sqref="A3"/>
      <selection pane="bottomRight"/>
    </sheetView>
  </sheetViews>
  <sheetFormatPr defaultColWidth="9.140625" defaultRowHeight="14.25" x14ac:dyDescent="0.2"/>
  <cols>
    <col min="1" max="1" width="12.28515625" style="49" customWidth="1"/>
    <col min="2" max="2" width="88.140625" style="49" customWidth="1"/>
    <col min="3" max="35" width="7" style="49" customWidth="1"/>
    <col min="36" max="36" width="7.5703125" style="49" bestFit="1" customWidth="1"/>
    <col min="37" max="37" width="7" style="49" customWidth="1"/>
    <col min="38" max="38" width="7.7109375" style="49" customWidth="1"/>
    <col min="39" max="16384" width="9.140625" style="49"/>
  </cols>
  <sheetData>
    <row r="1" spans="1:39" ht="18" customHeight="1" x14ac:dyDescent="0.2">
      <c r="A1" s="44" t="str">
        <f>"Verdelingsmatrix GR "&amp;+'4.Informatie'!C6&amp;" ("&amp;'4.Informatie'!C7&amp;"): "&amp;'4.Informatie'!C8 &amp;" "&amp;'4.Informatie'!C9&amp;" periode "&amp;'4.Informatie'!C10&amp;", lasten"</f>
        <v>Verdelingsmatrix GR aaaa (xxxx): 2022 Realisatie periode , lasten</v>
      </c>
      <c r="B1" s="45"/>
      <c r="C1" s="46" t="s">
        <v>19</v>
      </c>
      <c r="D1" s="46" t="s">
        <v>21</v>
      </c>
      <c r="E1" s="46" t="s">
        <v>24</v>
      </c>
      <c r="F1" s="46" t="s">
        <v>338</v>
      </c>
      <c r="G1" s="46" t="s">
        <v>339</v>
      </c>
      <c r="H1" s="46" t="s">
        <v>25</v>
      </c>
      <c r="I1" s="46" t="s">
        <v>340</v>
      </c>
      <c r="J1" s="46" t="s">
        <v>341</v>
      </c>
      <c r="K1" s="46" t="s">
        <v>27</v>
      </c>
      <c r="L1" s="46" t="s">
        <v>342</v>
      </c>
      <c r="M1" s="46" t="s">
        <v>29</v>
      </c>
      <c r="N1" s="46" t="s">
        <v>30</v>
      </c>
      <c r="O1" s="46" t="s">
        <v>343</v>
      </c>
      <c r="P1" s="46" t="s">
        <v>344</v>
      </c>
      <c r="Q1" s="46" t="s">
        <v>345</v>
      </c>
      <c r="R1" s="46" t="s">
        <v>346</v>
      </c>
      <c r="S1" s="46" t="s">
        <v>347</v>
      </c>
      <c r="T1" s="46" t="s">
        <v>348</v>
      </c>
      <c r="U1" s="46" t="s">
        <v>349</v>
      </c>
      <c r="V1" s="46" t="s">
        <v>350</v>
      </c>
      <c r="W1" s="46" t="s">
        <v>351</v>
      </c>
      <c r="X1" s="46" t="s">
        <v>352</v>
      </c>
      <c r="Y1" s="46" t="s">
        <v>353</v>
      </c>
      <c r="Z1" s="46" t="s">
        <v>354</v>
      </c>
      <c r="AA1" s="46" t="s">
        <v>355</v>
      </c>
      <c r="AB1" s="46" t="s">
        <v>356</v>
      </c>
      <c r="AC1" s="46" t="s">
        <v>357</v>
      </c>
      <c r="AD1" s="46" t="s">
        <v>358</v>
      </c>
      <c r="AE1" s="46" t="s">
        <v>31</v>
      </c>
      <c r="AF1" s="46" t="s">
        <v>38</v>
      </c>
      <c r="AG1" s="46" t="s">
        <v>359</v>
      </c>
      <c r="AH1" s="46" t="s">
        <v>360</v>
      </c>
      <c r="AI1" s="46" t="s">
        <v>361</v>
      </c>
      <c r="AJ1" s="46" t="s">
        <v>362</v>
      </c>
      <c r="AK1" s="46" t="s">
        <v>363</v>
      </c>
      <c r="AL1" s="47"/>
      <c r="AM1" s="48"/>
    </row>
    <row r="2" spans="1:39" ht="168" customHeight="1" thickBot="1" x14ac:dyDescent="0.3">
      <c r="A2" s="50" t="s">
        <v>364</v>
      </c>
      <c r="B2" s="51" t="s">
        <v>40</v>
      </c>
      <c r="C2" s="52" t="s">
        <v>365</v>
      </c>
      <c r="D2" s="52" t="s">
        <v>366</v>
      </c>
      <c r="E2" s="52" t="s">
        <v>367</v>
      </c>
      <c r="F2" s="52" t="s">
        <v>368</v>
      </c>
      <c r="G2" s="52" t="s">
        <v>131</v>
      </c>
      <c r="H2" s="52" t="s">
        <v>369</v>
      </c>
      <c r="I2" s="52" t="s">
        <v>370</v>
      </c>
      <c r="J2" s="52" t="s">
        <v>132</v>
      </c>
      <c r="K2" s="52" t="s">
        <v>42</v>
      </c>
      <c r="L2" s="52" t="s">
        <v>371</v>
      </c>
      <c r="M2" s="52" t="s">
        <v>372</v>
      </c>
      <c r="N2" s="52" t="s">
        <v>373</v>
      </c>
      <c r="O2" s="52" t="s">
        <v>374</v>
      </c>
      <c r="P2" s="52" t="s">
        <v>608</v>
      </c>
      <c r="Q2" s="52" t="s">
        <v>375</v>
      </c>
      <c r="R2" s="52" t="s">
        <v>376</v>
      </c>
      <c r="S2" s="52" t="s">
        <v>377</v>
      </c>
      <c r="T2" s="52" t="s">
        <v>378</v>
      </c>
      <c r="U2" s="52" t="s">
        <v>379</v>
      </c>
      <c r="V2" s="52" t="s">
        <v>380</v>
      </c>
      <c r="W2" s="52" t="s">
        <v>381</v>
      </c>
      <c r="X2" s="52" t="s">
        <v>382</v>
      </c>
      <c r="Y2" s="52" t="s">
        <v>609</v>
      </c>
      <c r="Z2" s="52" t="s">
        <v>383</v>
      </c>
      <c r="AA2" s="52" t="s">
        <v>384</v>
      </c>
      <c r="AB2" s="52" t="s">
        <v>385</v>
      </c>
      <c r="AC2" s="53" t="s">
        <v>386</v>
      </c>
      <c r="AD2" s="52" t="s">
        <v>387</v>
      </c>
      <c r="AE2" s="52" t="s">
        <v>388</v>
      </c>
      <c r="AF2" s="52" t="s">
        <v>389</v>
      </c>
      <c r="AG2" s="52" t="s">
        <v>390</v>
      </c>
      <c r="AH2" s="52" t="s">
        <v>391</v>
      </c>
      <c r="AI2" s="52" t="s">
        <v>41</v>
      </c>
      <c r="AJ2" s="52" t="s">
        <v>392</v>
      </c>
      <c r="AK2" s="52" t="s">
        <v>43</v>
      </c>
      <c r="AL2" s="54" t="s">
        <v>393</v>
      </c>
      <c r="AM2" s="55"/>
    </row>
    <row r="3" spans="1:39" ht="8.25" customHeight="1" x14ac:dyDescent="0.2">
      <c r="A3" s="56"/>
      <c r="B3" s="57"/>
      <c r="C3" s="142"/>
      <c r="D3" s="142"/>
      <c r="E3" s="85"/>
      <c r="F3" s="85"/>
      <c r="G3" s="85"/>
      <c r="H3" s="142"/>
      <c r="I3" s="142"/>
      <c r="J3" s="142"/>
      <c r="K3" s="142"/>
      <c r="L3" s="142"/>
      <c r="M3" s="142"/>
      <c r="N3" s="142"/>
      <c r="O3" s="142"/>
      <c r="P3" s="142"/>
      <c r="Q3" s="142"/>
      <c r="R3" s="142"/>
      <c r="S3" s="142"/>
      <c r="T3" s="85"/>
      <c r="U3" s="85"/>
      <c r="V3" s="85"/>
      <c r="W3" s="142"/>
      <c r="X3" s="142"/>
      <c r="Y3" s="142"/>
      <c r="Z3" s="142"/>
      <c r="AA3" s="85"/>
      <c r="AB3" s="85"/>
      <c r="AC3" s="85"/>
      <c r="AD3" s="85"/>
      <c r="AE3" s="142"/>
      <c r="AF3" s="85"/>
      <c r="AG3" s="142"/>
      <c r="AH3" s="142"/>
      <c r="AI3" s="142"/>
      <c r="AJ3" s="142"/>
      <c r="AK3" s="142"/>
      <c r="AL3" s="143"/>
      <c r="AM3" s="153"/>
    </row>
    <row r="4" spans="1:39" ht="15" customHeight="1" x14ac:dyDescent="0.2">
      <c r="A4" s="58" t="s">
        <v>394</v>
      </c>
      <c r="B4" s="59" t="s">
        <v>395</v>
      </c>
      <c r="C4" s="225"/>
      <c r="D4" s="151"/>
      <c r="E4" s="151"/>
      <c r="F4" s="147"/>
      <c r="G4" s="147"/>
      <c r="H4" s="151"/>
      <c r="I4" s="147"/>
      <c r="J4" s="147"/>
      <c r="K4" s="151"/>
      <c r="L4" s="147"/>
      <c r="M4" s="147"/>
      <c r="N4" s="147"/>
      <c r="O4" s="147"/>
      <c r="P4" s="147"/>
      <c r="Q4" s="147"/>
      <c r="R4" s="147"/>
      <c r="S4" s="147"/>
      <c r="T4" s="147"/>
      <c r="U4" s="147"/>
      <c r="V4" s="151"/>
      <c r="W4" s="151"/>
      <c r="X4" s="151"/>
      <c r="Y4" s="151"/>
      <c r="Z4" s="151"/>
      <c r="AA4" s="151"/>
      <c r="AB4" s="151"/>
      <c r="AC4" s="151"/>
      <c r="AD4" s="151"/>
      <c r="AE4" s="151"/>
      <c r="AF4" s="151"/>
      <c r="AG4" s="151"/>
      <c r="AH4" s="147"/>
      <c r="AI4" s="147"/>
      <c r="AJ4" s="147"/>
      <c r="AK4" s="148"/>
      <c r="AL4" s="149"/>
      <c r="AM4" s="153"/>
    </row>
    <row r="5" spans="1:39" ht="14.45" customHeight="1" x14ac:dyDescent="0.2">
      <c r="A5" s="60" t="s">
        <v>396</v>
      </c>
      <c r="B5" s="61" t="s">
        <v>397</v>
      </c>
      <c r="C5" s="87"/>
      <c r="D5" s="87"/>
      <c r="E5" s="227"/>
      <c r="F5" s="87"/>
      <c r="G5" s="87"/>
      <c r="H5" s="228"/>
      <c r="I5" s="87"/>
      <c r="J5" s="87"/>
      <c r="K5" s="228"/>
      <c r="L5" s="87"/>
      <c r="M5" s="87"/>
      <c r="N5" s="87"/>
      <c r="O5" s="87"/>
      <c r="P5" s="87"/>
      <c r="Q5" s="87"/>
      <c r="R5" s="87"/>
      <c r="S5" s="87"/>
      <c r="T5" s="87"/>
      <c r="U5" s="87"/>
      <c r="V5" s="226"/>
      <c r="W5" s="229"/>
      <c r="X5" s="229"/>
      <c r="Y5" s="229"/>
      <c r="Z5" s="229"/>
      <c r="AA5" s="229"/>
      <c r="AB5" s="229"/>
      <c r="AC5" s="229"/>
      <c r="AD5" s="229"/>
      <c r="AE5" s="229"/>
      <c r="AF5" s="229"/>
      <c r="AG5" s="227"/>
      <c r="AH5" s="87"/>
      <c r="AI5" s="87"/>
      <c r="AJ5" s="87"/>
      <c r="AK5" s="87"/>
      <c r="AL5" s="135">
        <f>SUM(C5:AK5)</f>
        <v>0</v>
      </c>
      <c r="AM5" s="153"/>
    </row>
    <row r="6" spans="1:39" x14ac:dyDescent="0.2">
      <c r="A6" s="60" t="s">
        <v>398</v>
      </c>
      <c r="B6" s="61" t="s">
        <v>44</v>
      </c>
      <c r="C6" s="87"/>
      <c r="D6" s="144"/>
      <c r="E6" s="228"/>
      <c r="F6" s="87"/>
      <c r="G6" s="87"/>
      <c r="H6" s="228"/>
      <c r="I6" s="87"/>
      <c r="J6" s="87"/>
      <c r="K6" s="226"/>
      <c r="L6" s="87"/>
      <c r="M6" s="87"/>
      <c r="N6" s="87"/>
      <c r="O6" s="87"/>
      <c r="P6" s="87"/>
      <c r="Q6" s="87"/>
      <c r="R6" s="87"/>
      <c r="S6" s="87"/>
      <c r="T6" s="87"/>
      <c r="U6" s="87"/>
      <c r="V6" s="229"/>
      <c r="W6" s="229"/>
      <c r="X6" s="229"/>
      <c r="Y6" s="229"/>
      <c r="Z6" s="229"/>
      <c r="AA6" s="229"/>
      <c r="AB6" s="229"/>
      <c r="AC6" s="229"/>
      <c r="AD6" s="229"/>
      <c r="AE6" s="229"/>
      <c r="AF6" s="229"/>
      <c r="AG6" s="227"/>
      <c r="AH6" s="87"/>
      <c r="AI6" s="87"/>
      <c r="AJ6" s="87"/>
      <c r="AK6" s="87"/>
      <c r="AL6" s="135">
        <f>SUM(C6:AK6)</f>
        <v>0</v>
      </c>
      <c r="AM6" s="153"/>
    </row>
    <row r="7" spans="1:39" x14ac:dyDescent="0.2">
      <c r="A7" s="60" t="s">
        <v>399</v>
      </c>
      <c r="B7" s="61" t="s">
        <v>400</v>
      </c>
      <c r="C7" s="87"/>
      <c r="D7" s="144"/>
      <c r="E7" s="87"/>
      <c r="F7" s="87"/>
      <c r="G7" s="87"/>
      <c r="H7" s="228"/>
      <c r="I7" s="87"/>
      <c r="J7" s="87"/>
      <c r="K7" s="228"/>
      <c r="L7" s="87"/>
      <c r="M7" s="87"/>
      <c r="N7" s="87"/>
      <c r="O7" s="87"/>
      <c r="P7" s="87"/>
      <c r="Q7" s="87"/>
      <c r="R7" s="87"/>
      <c r="S7" s="87"/>
      <c r="T7" s="87"/>
      <c r="U7" s="87"/>
      <c r="V7" s="87"/>
      <c r="W7" s="87"/>
      <c r="X7" s="87"/>
      <c r="Y7" s="87"/>
      <c r="Z7" s="87"/>
      <c r="AA7" s="87"/>
      <c r="AB7" s="87"/>
      <c r="AC7" s="87"/>
      <c r="AD7" s="87"/>
      <c r="AE7" s="229"/>
      <c r="AF7" s="229"/>
      <c r="AG7" s="227"/>
      <c r="AH7" s="87"/>
      <c r="AI7" s="87"/>
      <c r="AJ7" s="87"/>
      <c r="AK7" s="87"/>
      <c r="AL7" s="135">
        <f>SUM(C7:AK7)</f>
        <v>0</v>
      </c>
      <c r="AM7" s="153"/>
    </row>
    <row r="8" spans="1:39" ht="14.45" customHeight="1" x14ac:dyDescent="0.2">
      <c r="A8" s="60" t="s">
        <v>401</v>
      </c>
      <c r="B8" s="61" t="s">
        <v>402</v>
      </c>
      <c r="C8" s="87"/>
      <c r="D8" s="87"/>
      <c r="E8" s="87"/>
      <c r="F8" s="87"/>
      <c r="G8" s="87"/>
      <c r="H8" s="228"/>
      <c r="I8" s="87"/>
      <c r="J8" s="87"/>
      <c r="K8" s="228"/>
      <c r="L8" s="87"/>
      <c r="M8" s="87"/>
      <c r="N8" s="87"/>
      <c r="O8" s="87"/>
      <c r="P8" s="87"/>
      <c r="Q8" s="87"/>
      <c r="R8" s="87"/>
      <c r="S8" s="87"/>
      <c r="T8" s="87"/>
      <c r="U8" s="87"/>
      <c r="V8" s="87"/>
      <c r="W8" s="87"/>
      <c r="X8" s="87"/>
      <c r="Y8" s="87"/>
      <c r="Z8" s="87"/>
      <c r="AA8" s="87"/>
      <c r="AB8" s="87"/>
      <c r="AC8" s="87"/>
      <c r="AD8" s="87"/>
      <c r="AE8" s="229"/>
      <c r="AF8" s="229"/>
      <c r="AG8" s="227"/>
      <c r="AH8" s="87"/>
      <c r="AI8" s="87"/>
      <c r="AJ8" s="87"/>
      <c r="AK8" s="87"/>
      <c r="AL8" s="135">
        <f>SUM(C8:AK8)</f>
        <v>0</v>
      </c>
      <c r="AM8" s="153"/>
    </row>
    <row r="9" spans="1:39" ht="14.45" customHeight="1" x14ac:dyDescent="0.2">
      <c r="A9" s="60" t="s">
        <v>403</v>
      </c>
      <c r="B9" s="61" t="s">
        <v>404</v>
      </c>
      <c r="C9" s="93"/>
      <c r="D9" s="152"/>
      <c r="E9" s="87"/>
      <c r="F9" s="93"/>
      <c r="G9" s="93"/>
      <c r="H9" s="228"/>
      <c r="I9" s="93"/>
      <c r="J9" s="93"/>
      <c r="K9" s="228"/>
      <c r="L9" s="93"/>
      <c r="M9" s="93"/>
      <c r="N9" s="93"/>
      <c r="O9" s="93"/>
      <c r="P9" s="93"/>
      <c r="Q9" s="93"/>
      <c r="R9" s="93"/>
      <c r="S9" s="93"/>
      <c r="T9" s="93"/>
      <c r="U9" s="87"/>
      <c r="V9" s="87"/>
      <c r="W9" s="87"/>
      <c r="X9" s="87"/>
      <c r="Y9" s="93"/>
      <c r="Z9" s="93"/>
      <c r="AA9" s="93"/>
      <c r="AB9" s="93"/>
      <c r="AC9" s="93"/>
      <c r="AD9" s="93"/>
      <c r="AE9" s="86"/>
      <c r="AF9" s="229"/>
      <c r="AG9" s="227"/>
      <c r="AH9" s="93"/>
      <c r="AI9" s="93"/>
      <c r="AJ9" s="93"/>
      <c r="AK9" s="93"/>
      <c r="AL9" s="135">
        <f>SUM(C9:AK9)</f>
        <v>0</v>
      </c>
      <c r="AM9" s="153"/>
    </row>
    <row r="10" spans="1:39" ht="14.45" customHeight="1" x14ac:dyDescent="0.2">
      <c r="A10" s="60" t="s">
        <v>405</v>
      </c>
      <c r="B10" s="61" t="s">
        <v>310</v>
      </c>
      <c r="C10" s="93"/>
      <c r="D10" s="152"/>
      <c r="E10" s="228"/>
      <c r="F10" s="93"/>
      <c r="G10" s="93"/>
      <c r="H10" s="228"/>
      <c r="I10" s="93"/>
      <c r="J10" s="93"/>
      <c r="K10" s="228"/>
      <c r="L10" s="93"/>
      <c r="M10" s="93"/>
      <c r="N10" s="93"/>
      <c r="O10" s="93"/>
      <c r="P10" s="93"/>
      <c r="Q10" s="93"/>
      <c r="R10" s="93"/>
      <c r="S10" s="93"/>
      <c r="T10" s="93"/>
      <c r="U10" s="87"/>
      <c r="V10" s="229"/>
      <c r="W10" s="229"/>
      <c r="X10" s="229"/>
      <c r="Y10" s="229"/>
      <c r="Z10" s="229"/>
      <c r="AA10" s="229"/>
      <c r="AB10" s="229"/>
      <c r="AC10" s="93"/>
      <c r="AD10" s="229"/>
      <c r="AE10" s="229"/>
      <c r="AF10" s="229"/>
      <c r="AG10" s="227"/>
      <c r="AH10" s="93"/>
      <c r="AI10" s="93"/>
      <c r="AJ10" s="93"/>
      <c r="AK10" s="93"/>
      <c r="AL10" s="135">
        <f t="shared" ref="AL10:AL18" si="0">SUM(C10:AK10)</f>
        <v>0</v>
      </c>
      <c r="AM10" s="153"/>
    </row>
    <row r="11" spans="1:39" ht="14.45" customHeight="1" x14ac:dyDescent="0.2">
      <c r="A11" s="60" t="s">
        <v>406</v>
      </c>
      <c r="B11" s="61" t="s">
        <v>311</v>
      </c>
      <c r="C11" s="93"/>
      <c r="D11" s="152"/>
      <c r="E11" s="228"/>
      <c r="F11" s="93"/>
      <c r="G11" s="93"/>
      <c r="H11" s="228"/>
      <c r="I11" s="93"/>
      <c r="J11" s="93"/>
      <c r="K11" s="228"/>
      <c r="L11" s="93"/>
      <c r="M11" s="93"/>
      <c r="N11" s="93"/>
      <c r="O11" s="93"/>
      <c r="P11" s="93"/>
      <c r="Q11" s="93"/>
      <c r="R11" s="93"/>
      <c r="S11" s="93"/>
      <c r="T11" s="93"/>
      <c r="U11" s="87"/>
      <c r="V11" s="229"/>
      <c r="W11" s="229"/>
      <c r="X11" s="229"/>
      <c r="Y11" s="229"/>
      <c r="Z11" s="229"/>
      <c r="AA11" s="229"/>
      <c r="AB11" s="229"/>
      <c r="AC11" s="93"/>
      <c r="AD11" s="229"/>
      <c r="AE11" s="229"/>
      <c r="AF11" s="229"/>
      <c r="AG11" s="227"/>
      <c r="AH11" s="93"/>
      <c r="AI11" s="93"/>
      <c r="AJ11" s="93"/>
      <c r="AK11" s="93"/>
      <c r="AL11" s="135">
        <f t="shared" si="0"/>
        <v>0</v>
      </c>
      <c r="AM11" s="153"/>
    </row>
    <row r="12" spans="1:39" ht="14.45" customHeight="1" x14ac:dyDescent="0.2">
      <c r="A12" s="60" t="s">
        <v>407</v>
      </c>
      <c r="B12" s="61" t="s">
        <v>291</v>
      </c>
      <c r="C12" s="93"/>
      <c r="D12" s="152"/>
      <c r="E12" s="228"/>
      <c r="F12" s="93"/>
      <c r="G12" s="93"/>
      <c r="H12" s="228"/>
      <c r="I12" s="93"/>
      <c r="J12" s="93"/>
      <c r="K12" s="228"/>
      <c r="L12" s="93"/>
      <c r="M12" s="93"/>
      <c r="N12" s="93"/>
      <c r="O12" s="93"/>
      <c r="P12" s="93"/>
      <c r="Q12" s="93"/>
      <c r="R12" s="93"/>
      <c r="S12" s="93"/>
      <c r="T12" s="93"/>
      <c r="U12" s="87"/>
      <c r="V12" s="229"/>
      <c r="W12" s="229"/>
      <c r="X12" s="229"/>
      <c r="Y12" s="229"/>
      <c r="Z12" s="229"/>
      <c r="AA12" s="229"/>
      <c r="AB12" s="229"/>
      <c r="AC12" s="93"/>
      <c r="AD12" s="229"/>
      <c r="AE12" s="229"/>
      <c r="AF12" s="229"/>
      <c r="AG12" s="227"/>
      <c r="AH12" s="93"/>
      <c r="AI12" s="93"/>
      <c r="AJ12" s="93"/>
      <c r="AK12" s="93"/>
      <c r="AL12" s="135">
        <f t="shared" si="0"/>
        <v>0</v>
      </c>
      <c r="AM12" s="153"/>
    </row>
    <row r="13" spans="1:39" ht="14.45" customHeight="1" x14ac:dyDescent="0.2">
      <c r="A13" s="60" t="s">
        <v>408</v>
      </c>
      <c r="B13" s="61" t="s">
        <v>409</v>
      </c>
      <c r="C13" s="93"/>
      <c r="D13" s="152"/>
      <c r="E13" s="228"/>
      <c r="F13" s="87"/>
      <c r="G13" s="87"/>
      <c r="H13" s="228"/>
      <c r="I13" s="87"/>
      <c r="J13" s="87"/>
      <c r="K13" s="228"/>
      <c r="L13" s="87"/>
      <c r="M13" s="87"/>
      <c r="N13" s="87"/>
      <c r="O13" s="87"/>
      <c r="P13" s="87"/>
      <c r="Q13" s="87"/>
      <c r="R13" s="87"/>
      <c r="S13" s="87"/>
      <c r="T13" s="87"/>
      <c r="U13" s="87"/>
      <c r="V13" s="229"/>
      <c r="W13" s="229"/>
      <c r="X13" s="229"/>
      <c r="Y13" s="229"/>
      <c r="Z13" s="229"/>
      <c r="AA13" s="229"/>
      <c r="AB13" s="229"/>
      <c r="AC13" s="93"/>
      <c r="AD13" s="229"/>
      <c r="AE13" s="229"/>
      <c r="AF13" s="229"/>
      <c r="AG13" s="227"/>
      <c r="AH13" s="87"/>
      <c r="AI13" s="93"/>
      <c r="AJ13" s="93"/>
      <c r="AK13" s="93"/>
      <c r="AL13" s="135">
        <f t="shared" si="0"/>
        <v>0</v>
      </c>
      <c r="AM13" s="153"/>
    </row>
    <row r="14" spans="1:39" ht="14.45" customHeight="1" x14ac:dyDescent="0.2">
      <c r="A14" s="60" t="s">
        <v>410</v>
      </c>
      <c r="B14" s="61" t="s">
        <v>411</v>
      </c>
      <c r="C14" s="87"/>
      <c r="D14" s="230"/>
      <c r="E14" s="227"/>
      <c r="F14" s="87"/>
      <c r="G14" s="87"/>
      <c r="H14" s="228"/>
      <c r="I14" s="87"/>
      <c r="J14" s="87"/>
      <c r="K14" s="228"/>
      <c r="L14" s="87"/>
      <c r="M14" s="87"/>
      <c r="N14" s="87"/>
      <c r="O14" s="87"/>
      <c r="P14" s="87"/>
      <c r="Q14" s="87"/>
      <c r="R14" s="87"/>
      <c r="S14" s="87"/>
      <c r="T14" s="87"/>
      <c r="U14" s="87"/>
      <c r="V14" s="229"/>
      <c r="W14" s="229"/>
      <c r="X14" s="229"/>
      <c r="Y14" s="229"/>
      <c r="Z14" s="229"/>
      <c r="AA14" s="229"/>
      <c r="AB14" s="229"/>
      <c r="AC14" s="229"/>
      <c r="AD14" s="229"/>
      <c r="AE14" s="229"/>
      <c r="AF14" s="229"/>
      <c r="AG14" s="227"/>
      <c r="AH14" s="87"/>
      <c r="AI14" s="93"/>
      <c r="AJ14" s="87"/>
      <c r="AK14" s="87"/>
      <c r="AL14" s="135">
        <f t="shared" si="0"/>
        <v>0</v>
      </c>
      <c r="AM14" s="153"/>
    </row>
    <row r="15" spans="1:39" ht="14.45" customHeight="1" x14ac:dyDescent="0.2">
      <c r="A15" s="60" t="s">
        <v>412</v>
      </c>
      <c r="B15" s="61" t="s">
        <v>413</v>
      </c>
      <c r="C15" s="93"/>
      <c r="D15" s="152"/>
      <c r="E15" s="87"/>
      <c r="F15" s="87"/>
      <c r="G15" s="87"/>
      <c r="H15" s="228"/>
      <c r="I15" s="87"/>
      <c r="J15" s="87"/>
      <c r="K15" s="228"/>
      <c r="L15" s="87"/>
      <c r="M15" s="87"/>
      <c r="N15" s="87"/>
      <c r="O15" s="87"/>
      <c r="P15" s="87"/>
      <c r="Q15" s="87"/>
      <c r="R15" s="87"/>
      <c r="S15" s="87"/>
      <c r="T15" s="87"/>
      <c r="U15" s="87"/>
      <c r="V15" s="87"/>
      <c r="W15" s="87"/>
      <c r="X15" s="87"/>
      <c r="Y15" s="87"/>
      <c r="Z15" s="87"/>
      <c r="AA15" s="87"/>
      <c r="AB15" s="87"/>
      <c r="AC15" s="87"/>
      <c r="AD15" s="87"/>
      <c r="AE15" s="226"/>
      <c r="AF15" s="229"/>
      <c r="AG15" s="227"/>
      <c r="AH15" s="87"/>
      <c r="AI15" s="87"/>
      <c r="AJ15" s="93"/>
      <c r="AK15" s="93"/>
      <c r="AL15" s="136">
        <f t="shared" si="0"/>
        <v>0</v>
      </c>
      <c r="AM15" s="153"/>
    </row>
    <row r="16" spans="1:39" ht="14.45" customHeight="1" x14ac:dyDescent="0.2">
      <c r="A16" s="67" t="s">
        <v>414</v>
      </c>
      <c r="B16" s="255" t="s">
        <v>415</v>
      </c>
      <c r="C16" s="231"/>
      <c r="D16" s="87"/>
      <c r="E16" s="232"/>
      <c r="F16" s="233"/>
      <c r="G16" s="233"/>
      <c r="H16" s="229"/>
      <c r="I16" s="233"/>
      <c r="J16" s="233"/>
      <c r="K16" s="229"/>
      <c r="L16" s="233"/>
      <c r="M16" s="233"/>
      <c r="N16" s="233"/>
      <c r="O16" s="233"/>
      <c r="P16" s="233"/>
      <c r="Q16" s="233"/>
      <c r="R16" s="233"/>
      <c r="S16" s="233"/>
      <c r="T16" s="233"/>
      <c r="U16" s="233"/>
      <c r="V16" s="233"/>
      <c r="W16" s="233"/>
      <c r="X16" s="233"/>
      <c r="Y16" s="233"/>
      <c r="Z16" s="233"/>
      <c r="AA16" s="233"/>
      <c r="AB16" s="233"/>
      <c r="AC16" s="233"/>
      <c r="AD16" s="233"/>
      <c r="AE16" s="229"/>
      <c r="AF16" s="229"/>
      <c r="AG16" s="229"/>
      <c r="AH16" s="233"/>
      <c r="AI16" s="233"/>
      <c r="AJ16" s="233"/>
      <c r="AK16" s="234"/>
      <c r="AL16" s="136">
        <f t="shared" si="0"/>
        <v>0</v>
      </c>
      <c r="AM16" s="153"/>
    </row>
    <row r="17" spans="1:39" ht="14.45" customHeight="1" x14ac:dyDescent="0.2">
      <c r="A17" s="67" t="s">
        <v>416</v>
      </c>
      <c r="B17" s="255" t="s">
        <v>417</v>
      </c>
      <c r="C17" s="235"/>
      <c r="D17" s="233"/>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87"/>
      <c r="AH17" s="229"/>
      <c r="AI17" s="229"/>
      <c r="AJ17" s="229"/>
      <c r="AK17" s="236"/>
      <c r="AL17" s="136">
        <f t="shared" si="0"/>
        <v>0</v>
      </c>
      <c r="AM17" s="153"/>
    </row>
    <row r="18" spans="1:39" ht="14.45" customHeight="1" x14ac:dyDescent="0.2">
      <c r="A18" s="67" t="s">
        <v>418</v>
      </c>
      <c r="B18" s="255" t="s">
        <v>606</v>
      </c>
      <c r="C18" s="237"/>
      <c r="D18" s="238"/>
      <c r="E18" s="238"/>
      <c r="F18" s="238"/>
      <c r="G18" s="238"/>
      <c r="H18" s="229"/>
      <c r="I18" s="238"/>
      <c r="J18" s="238"/>
      <c r="K18" s="229"/>
      <c r="L18" s="238"/>
      <c r="M18" s="238"/>
      <c r="N18" s="238"/>
      <c r="O18" s="238"/>
      <c r="P18" s="238"/>
      <c r="Q18" s="238"/>
      <c r="R18" s="238"/>
      <c r="S18" s="238"/>
      <c r="T18" s="238"/>
      <c r="U18" s="238"/>
      <c r="V18" s="238"/>
      <c r="W18" s="238"/>
      <c r="X18" s="238"/>
      <c r="Y18" s="238"/>
      <c r="Z18" s="238"/>
      <c r="AA18" s="238"/>
      <c r="AB18" s="238"/>
      <c r="AC18" s="238"/>
      <c r="AD18" s="238"/>
      <c r="AE18" s="238"/>
      <c r="AF18" s="229"/>
      <c r="AG18" s="87"/>
      <c r="AH18" s="238"/>
      <c r="AI18" s="238"/>
      <c r="AJ18" s="238"/>
      <c r="AK18" s="238"/>
      <c r="AL18" s="136">
        <f t="shared" si="0"/>
        <v>0</v>
      </c>
      <c r="AM18" s="153"/>
    </row>
    <row r="19" spans="1:39" ht="14.45" customHeight="1" x14ac:dyDescent="0.2">
      <c r="A19" s="521" t="s">
        <v>419</v>
      </c>
      <c r="B19" s="522"/>
      <c r="C19" s="62">
        <f>SUM(C5:C18)</f>
        <v>0</v>
      </c>
      <c r="D19" s="63">
        <f>SUM(D5:D18)</f>
        <v>0</v>
      </c>
      <c r="E19" s="62">
        <f t="shared" ref="E19:AK19" si="1">SUM(E5:E18)</f>
        <v>0</v>
      </c>
      <c r="F19" s="62">
        <f t="shared" si="1"/>
        <v>0</v>
      </c>
      <c r="G19" s="62">
        <f t="shared" si="1"/>
        <v>0</v>
      </c>
      <c r="H19" s="239">
        <f t="shared" si="1"/>
        <v>0</v>
      </c>
      <c r="I19" s="62">
        <f t="shared" si="1"/>
        <v>0</v>
      </c>
      <c r="J19" s="62">
        <f t="shared" si="1"/>
        <v>0</v>
      </c>
      <c r="K19" s="239">
        <f t="shared" si="1"/>
        <v>0</v>
      </c>
      <c r="L19" s="62">
        <f t="shared" si="1"/>
        <v>0</v>
      </c>
      <c r="M19" s="62">
        <f t="shared" si="1"/>
        <v>0</v>
      </c>
      <c r="N19" s="62">
        <f t="shared" si="1"/>
        <v>0</v>
      </c>
      <c r="O19" s="62">
        <f t="shared" si="1"/>
        <v>0</v>
      </c>
      <c r="P19" s="62">
        <f t="shared" si="1"/>
        <v>0</v>
      </c>
      <c r="Q19" s="62">
        <f t="shared" si="1"/>
        <v>0</v>
      </c>
      <c r="R19" s="62">
        <f t="shared" si="1"/>
        <v>0</v>
      </c>
      <c r="S19" s="62">
        <f t="shared" si="1"/>
        <v>0</v>
      </c>
      <c r="T19" s="62">
        <f t="shared" si="1"/>
        <v>0</v>
      </c>
      <c r="U19" s="62">
        <f t="shared" si="1"/>
        <v>0</v>
      </c>
      <c r="V19" s="62">
        <f t="shared" si="1"/>
        <v>0</v>
      </c>
      <c r="W19" s="62">
        <f t="shared" si="1"/>
        <v>0</v>
      </c>
      <c r="X19" s="62">
        <f t="shared" si="1"/>
        <v>0</v>
      </c>
      <c r="Y19" s="62">
        <f t="shared" si="1"/>
        <v>0</v>
      </c>
      <c r="Z19" s="62">
        <f t="shared" si="1"/>
        <v>0</v>
      </c>
      <c r="AA19" s="62">
        <f t="shared" si="1"/>
        <v>0</v>
      </c>
      <c r="AB19" s="62">
        <f t="shared" si="1"/>
        <v>0</v>
      </c>
      <c r="AC19" s="62">
        <f t="shared" si="1"/>
        <v>0</v>
      </c>
      <c r="AD19" s="62">
        <f t="shared" si="1"/>
        <v>0</v>
      </c>
      <c r="AE19" s="62">
        <f t="shared" si="1"/>
        <v>0</v>
      </c>
      <c r="AF19" s="239">
        <f t="shared" si="1"/>
        <v>0</v>
      </c>
      <c r="AG19" s="62">
        <f t="shared" si="1"/>
        <v>0</v>
      </c>
      <c r="AH19" s="62">
        <f t="shared" si="1"/>
        <v>0</v>
      </c>
      <c r="AI19" s="62">
        <f t="shared" si="1"/>
        <v>0</v>
      </c>
      <c r="AJ19" s="62">
        <f t="shared" si="1"/>
        <v>0</v>
      </c>
      <c r="AK19" s="62">
        <f t="shared" si="1"/>
        <v>0</v>
      </c>
      <c r="AL19" s="135">
        <f>SUM(C19:AK19)</f>
        <v>0</v>
      </c>
      <c r="AM19" s="84"/>
    </row>
    <row r="20" spans="1:39" ht="8.25" customHeight="1" x14ac:dyDescent="0.2">
      <c r="A20" s="65"/>
      <c r="B20" s="66"/>
      <c r="C20" s="147"/>
      <c r="D20" s="147"/>
      <c r="E20" s="147"/>
      <c r="F20" s="147"/>
      <c r="G20" s="147"/>
      <c r="H20" s="92"/>
      <c r="I20" s="147"/>
      <c r="J20" s="147"/>
      <c r="K20" s="92"/>
      <c r="L20" s="147"/>
      <c r="M20" s="147"/>
      <c r="N20" s="147"/>
      <c r="O20" s="147"/>
      <c r="P20" s="147"/>
      <c r="Q20" s="147"/>
      <c r="R20" s="147"/>
      <c r="S20" s="147"/>
      <c r="T20" s="147"/>
      <c r="U20" s="92"/>
      <c r="V20" s="92"/>
      <c r="W20" s="147"/>
      <c r="X20" s="147"/>
      <c r="Y20" s="147"/>
      <c r="Z20" s="147"/>
      <c r="AA20" s="92"/>
      <c r="AB20" s="92"/>
      <c r="AC20" s="92"/>
      <c r="AD20" s="92"/>
      <c r="AE20" s="147"/>
      <c r="AF20" s="92"/>
      <c r="AG20" s="147"/>
      <c r="AH20" s="147"/>
      <c r="AI20" s="147"/>
      <c r="AJ20" s="147"/>
      <c r="AK20" s="147"/>
      <c r="AL20" s="149"/>
      <c r="AM20" s="153"/>
    </row>
    <row r="21" spans="1:39" ht="15" x14ac:dyDescent="0.2">
      <c r="A21" s="58" t="s">
        <v>420</v>
      </c>
      <c r="B21" s="59" t="s">
        <v>421</v>
      </c>
      <c r="C21" s="92"/>
      <c r="D21" s="92"/>
      <c r="E21" s="92"/>
      <c r="F21" s="92"/>
      <c r="G21" s="92"/>
      <c r="H21" s="88"/>
      <c r="I21" s="92"/>
      <c r="J21" s="92"/>
      <c r="K21" s="88"/>
      <c r="L21" s="92"/>
      <c r="M21" s="92"/>
      <c r="N21" s="92"/>
      <c r="O21" s="92"/>
      <c r="P21" s="92"/>
      <c r="Q21" s="92"/>
      <c r="R21" s="92"/>
      <c r="S21" s="92"/>
      <c r="T21" s="92"/>
      <c r="U21" s="88"/>
      <c r="V21" s="88"/>
      <c r="W21" s="92"/>
      <c r="X21" s="92"/>
      <c r="Y21" s="92"/>
      <c r="Z21" s="92"/>
      <c r="AA21" s="88"/>
      <c r="AB21" s="88"/>
      <c r="AC21" s="88"/>
      <c r="AD21" s="88"/>
      <c r="AE21" s="88"/>
      <c r="AF21" s="88"/>
      <c r="AG21" s="88"/>
      <c r="AH21" s="92"/>
      <c r="AI21" s="92"/>
      <c r="AJ21" s="92"/>
      <c r="AK21" s="92"/>
      <c r="AL21" s="134"/>
      <c r="AM21" s="153"/>
    </row>
    <row r="22" spans="1:39" ht="14.45" customHeight="1" x14ac:dyDescent="0.2">
      <c r="A22" s="67" t="s">
        <v>19</v>
      </c>
      <c r="B22" s="255" t="s">
        <v>599</v>
      </c>
      <c r="C22" s="87"/>
      <c r="D22" s="144"/>
      <c r="E22" s="87"/>
      <c r="F22" s="87"/>
      <c r="G22" s="87"/>
      <c r="H22" s="228"/>
      <c r="I22" s="87"/>
      <c r="J22" s="87"/>
      <c r="K22" s="228"/>
      <c r="L22" s="87"/>
      <c r="M22" s="87"/>
      <c r="N22" s="87"/>
      <c r="O22" s="87"/>
      <c r="P22" s="87"/>
      <c r="Q22" s="87"/>
      <c r="R22" s="87"/>
      <c r="S22" s="87"/>
      <c r="T22" s="87"/>
      <c r="U22" s="87"/>
      <c r="V22" s="87"/>
      <c r="W22" s="87"/>
      <c r="X22" s="87"/>
      <c r="Y22" s="87"/>
      <c r="Z22" s="87"/>
      <c r="AA22" s="87"/>
      <c r="AB22" s="87"/>
      <c r="AC22" s="87"/>
      <c r="AD22" s="87"/>
      <c r="AE22" s="226"/>
      <c r="AF22" s="229"/>
      <c r="AG22" s="227"/>
      <c r="AH22" s="87"/>
      <c r="AI22" s="87"/>
      <c r="AJ22" s="87"/>
      <c r="AK22" s="87"/>
      <c r="AL22" s="135">
        <f>SUM(C22:AK22)</f>
        <v>0</v>
      </c>
      <c r="AM22" s="153"/>
    </row>
    <row r="23" spans="1:39" ht="14.45" customHeight="1" x14ac:dyDescent="0.2">
      <c r="A23" s="67" t="s">
        <v>20</v>
      </c>
      <c r="B23" s="255" t="s">
        <v>600</v>
      </c>
      <c r="C23" s="87"/>
      <c r="D23" s="144"/>
      <c r="E23" s="87"/>
      <c r="F23" s="87"/>
      <c r="G23" s="87"/>
      <c r="H23" s="228"/>
      <c r="I23" s="87"/>
      <c r="J23" s="87"/>
      <c r="K23" s="228"/>
      <c r="L23" s="87"/>
      <c r="M23" s="87"/>
      <c r="N23" s="87"/>
      <c r="O23" s="87"/>
      <c r="P23" s="87"/>
      <c r="Q23" s="87"/>
      <c r="R23" s="87"/>
      <c r="S23" s="87"/>
      <c r="T23" s="87"/>
      <c r="U23" s="87"/>
      <c r="V23" s="87"/>
      <c r="W23" s="87"/>
      <c r="X23" s="87"/>
      <c r="Y23" s="87"/>
      <c r="Z23" s="87"/>
      <c r="AA23" s="87"/>
      <c r="AB23" s="87"/>
      <c r="AC23" s="87"/>
      <c r="AD23" s="87"/>
      <c r="AE23" s="226"/>
      <c r="AF23" s="229"/>
      <c r="AG23" s="227"/>
      <c r="AH23" s="87"/>
      <c r="AI23" s="87"/>
      <c r="AJ23" s="87"/>
      <c r="AK23" s="87"/>
      <c r="AL23" s="135">
        <f>SUM(C23:AK23)</f>
        <v>0</v>
      </c>
      <c r="AM23" s="153"/>
    </row>
    <row r="24" spans="1:39" ht="14.45" customHeight="1" x14ac:dyDescent="0.2">
      <c r="A24" s="517" t="s">
        <v>422</v>
      </c>
      <c r="B24" s="523"/>
      <c r="C24" s="87">
        <f>SUM(C22:C23)</f>
        <v>0</v>
      </c>
      <c r="D24" s="87">
        <f t="shared" ref="D24:AK24" si="2">SUM(D22:D23)</f>
        <v>0</v>
      </c>
      <c r="E24" s="87">
        <f t="shared" si="2"/>
        <v>0</v>
      </c>
      <c r="F24" s="87">
        <f t="shared" si="2"/>
        <v>0</v>
      </c>
      <c r="G24" s="87">
        <f t="shared" si="2"/>
        <v>0</v>
      </c>
      <c r="H24" s="228">
        <f t="shared" si="2"/>
        <v>0</v>
      </c>
      <c r="I24" s="87">
        <f t="shared" si="2"/>
        <v>0</v>
      </c>
      <c r="J24" s="87">
        <f t="shared" si="2"/>
        <v>0</v>
      </c>
      <c r="K24" s="228">
        <f t="shared" si="2"/>
        <v>0</v>
      </c>
      <c r="L24" s="87">
        <f t="shared" si="2"/>
        <v>0</v>
      </c>
      <c r="M24" s="87">
        <f t="shared" si="2"/>
        <v>0</v>
      </c>
      <c r="N24" s="87">
        <f t="shared" si="2"/>
        <v>0</v>
      </c>
      <c r="O24" s="87">
        <f t="shared" si="2"/>
        <v>0</v>
      </c>
      <c r="P24" s="87">
        <f t="shared" si="2"/>
        <v>0</v>
      </c>
      <c r="Q24" s="87">
        <f t="shared" si="2"/>
        <v>0</v>
      </c>
      <c r="R24" s="87">
        <f t="shared" si="2"/>
        <v>0</v>
      </c>
      <c r="S24" s="87">
        <f t="shared" si="2"/>
        <v>0</v>
      </c>
      <c r="T24" s="87">
        <f t="shared" si="2"/>
        <v>0</v>
      </c>
      <c r="U24" s="87">
        <f t="shared" si="2"/>
        <v>0</v>
      </c>
      <c r="V24" s="87">
        <f t="shared" si="2"/>
        <v>0</v>
      </c>
      <c r="W24" s="87">
        <f t="shared" si="2"/>
        <v>0</v>
      </c>
      <c r="X24" s="87">
        <f t="shared" si="2"/>
        <v>0</v>
      </c>
      <c r="Y24" s="87">
        <f t="shared" si="2"/>
        <v>0</v>
      </c>
      <c r="Z24" s="87">
        <f t="shared" si="2"/>
        <v>0</v>
      </c>
      <c r="AA24" s="87">
        <f t="shared" si="2"/>
        <v>0</v>
      </c>
      <c r="AB24" s="87">
        <f t="shared" si="2"/>
        <v>0</v>
      </c>
      <c r="AC24" s="87">
        <f t="shared" si="2"/>
        <v>0</v>
      </c>
      <c r="AD24" s="87">
        <f t="shared" si="2"/>
        <v>0</v>
      </c>
      <c r="AE24" s="226">
        <f t="shared" si="2"/>
        <v>0</v>
      </c>
      <c r="AF24" s="229">
        <f t="shared" si="2"/>
        <v>0</v>
      </c>
      <c r="AG24" s="227">
        <f t="shared" si="2"/>
        <v>0</v>
      </c>
      <c r="AH24" s="87">
        <f t="shared" si="2"/>
        <v>0</v>
      </c>
      <c r="AI24" s="87">
        <f t="shared" si="2"/>
        <v>0</v>
      </c>
      <c r="AJ24" s="87">
        <f t="shared" si="2"/>
        <v>0</v>
      </c>
      <c r="AK24" s="87">
        <f t="shared" si="2"/>
        <v>0</v>
      </c>
      <c r="AL24" s="135">
        <f>SUM(C24:AK24)</f>
        <v>0</v>
      </c>
      <c r="AM24" s="84"/>
    </row>
    <row r="25" spans="1:39" ht="8.25" customHeight="1" x14ac:dyDescent="0.2">
      <c r="A25" s="65"/>
      <c r="B25" s="66"/>
      <c r="C25" s="147"/>
      <c r="D25" s="147"/>
      <c r="E25" s="147"/>
      <c r="F25" s="147"/>
      <c r="G25" s="147"/>
      <c r="H25" s="92"/>
      <c r="I25" s="147"/>
      <c r="J25" s="147"/>
      <c r="K25" s="92"/>
      <c r="L25" s="147"/>
      <c r="M25" s="147"/>
      <c r="N25" s="147"/>
      <c r="O25" s="147"/>
      <c r="P25" s="147"/>
      <c r="Q25" s="147"/>
      <c r="R25" s="147"/>
      <c r="S25" s="147"/>
      <c r="T25" s="147"/>
      <c r="U25" s="92"/>
      <c r="V25" s="92"/>
      <c r="W25" s="147"/>
      <c r="X25" s="147"/>
      <c r="Y25" s="147"/>
      <c r="Z25" s="147"/>
      <c r="AA25" s="92"/>
      <c r="AB25" s="92"/>
      <c r="AC25" s="92"/>
      <c r="AD25" s="92"/>
      <c r="AE25" s="92"/>
      <c r="AF25" s="92"/>
      <c r="AG25" s="92"/>
      <c r="AH25" s="147"/>
      <c r="AI25" s="147"/>
      <c r="AJ25" s="147"/>
      <c r="AK25" s="147"/>
      <c r="AL25" s="149"/>
      <c r="AM25" s="153"/>
    </row>
    <row r="26" spans="1:39" ht="15" customHeight="1" x14ac:dyDescent="0.2">
      <c r="A26" s="68" t="s">
        <v>423</v>
      </c>
      <c r="B26" s="59" t="s">
        <v>45</v>
      </c>
      <c r="C26" s="92"/>
      <c r="D26" s="92"/>
      <c r="E26" s="92"/>
      <c r="F26" s="92"/>
      <c r="G26" s="92"/>
      <c r="H26" s="88"/>
      <c r="I26" s="92"/>
      <c r="J26" s="92"/>
      <c r="K26" s="88"/>
      <c r="L26" s="92"/>
      <c r="M26" s="92"/>
      <c r="N26" s="92"/>
      <c r="O26" s="92"/>
      <c r="P26" s="92"/>
      <c r="Q26" s="92"/>
      <c r="R26" s="92"/>
      <c r="S26" s="92"/>
      <c r="T26" s="92"/>
      <c r="U26" s="88"/>
      <c r="V26" s="88"/>
      <c r="W26" s="92"/>
      <c r="X26" s="92"/>
      <c r="Y26" s="92"/>
      <c r="Z26" s="92"/>
      <c r="AA26" s="88"/>
      <c r="AB26" s="88"/>
      <c r="AC26" s="88"/>
      <c r="AD26" s="88"/>
      <c r="AE26" s="88"/>
      <c r="AF26" s="88"/>
      <c r="AG26" s="88"/>
      <c r="AH26" s="92"/>
      <c r="AI26" s="92"/>
      <c r="AJ26" s="92"/>
      <c r="AK26" s="92"/>
      <c r="AL26" s="134"/>
      <c r="AM26" s="153"/>
    </row>
    <row r="27" spans="1:39" ht="14.45" customHeight="1" x14ac:dyDescent="0.2">
      <c r="A27" s="67" t="s">
        <v>21</v>
      </c>
      <c r="B27" s="255" t="s">
        <v>424</v>
      </c>
      <c r="C27" s="87"/>
      <c r="D27" s="144"/>
      <c r="E27" s="87"/>
      <c r="F27" s="87"/>
      <c r="G27" s="87"/>
      <c r="H27" s="228"/>
      <c r="I27" s="87"/>
      <c r="J27" s="87"/>
      <c r="K27" s="228"/>
      <c r="L27" s="87"/>
      <c r="M27" s="87"/>
      <c r="N27" s="87"/>
      <c r="O27" s="87"/>
      <c r="P27" s="87"/>
      <c r="Q27" s="87"/>
      <c r="R27" s="87"/>
      <c r="S27" s="87"/>
      <c r="T27" s="87"/>
      <c r="U27" s="87"/>
      <c r="V27" s="87"/>
      <c r="W27" s="87"/>
      <c r="X27" s="87"/>
      <c r="Y27" s="87"/>
      <c r="Z27" s="87"/>
      <c r="AA27" s="87"/>
      <c r="AB27" s="87"/>
      <c r="AC27" s="87"/>
      <c r="AD27" s="87"/>
      <c r="AE27" s="226"/>
      <c r="AF27" s="229"/>
      <c r="AG27" s="227"/>
      <c r="AH27" s="87"/>
      <c r="AI27" s="87"/>
      <c r="AJ27" s="87"/>
      <c r="AK27" s="87"/>
      <c r="AL27" s="135">
        <f t="shared" ref="AL27:AL32" si="3">SUM(C27:AK27)</f>
        <v>0</v>
      </c>
      <c r="AM27" s="153"/>
    </row>
    <row r="28" spans="1:39" ht="14.45" customHeight="1" x14ac:dyDescent="0.2">
      <c r="A28" s="67" t="s">
        <v>22</v>
      </c>
      <c r="B28" s="255" t="s">
        <v>47</v>
      </c>
      <c r="C28" s="87"/>
      <c r="D28" s="144"/>
      <c r="E28" s="87"/>
      <c r="F28" s="87"/>
      <c r="G28" s="87"/>
      <c r="H28" s="228"/>
      <c r="I28" s="87"/>
      <c r="J28" s="87"/>
      <c r="K28" s="228"/>
      <c r="L28" s="87"/>
      <c r="M28" s="87"/>
      <c r="N28" s="87"/>
      <c r="O28" s="87"/>
      <c r="P28" s="87"/>
      <c r="Q28" s="87"/>
      <c r="R28" s="87"/>
      <c r="S28" s="87"/>
      <c r="T28" s="87"/>
      <c r="U28" s="87"/>
      <c r="V28" s="87"/>
      <c r="W28" s="87"/>
      <c r="X28" s="87"/>
      <c r="Y28" s="87"/>
      <c r="Z28" s="87"/>
      <c r="AA28" s="87"/>
      <c r="AB28" s="87"/>
      <c r="AC28" s="87"/>
      <c r="AD28" s="87"/>
      <c r="AE28" s="226"/>
      <c r="AF28" s="229"/>
      <c r="AG28" s="227"/>
      <c r="AH28" s="87"/>
      <c r="AI28" s="87"/>
      <c r="AJ28" s="87"/>
      <c r="AK28" s="87"/>
      <c r="AL28" s="135">
        <f t="shared" si="3"/>
        <v>0</v>
      </c>
      <c r="AM28" s="153"/>
    </row>
    <row r="29" spans="1:39" ht="14.45" customHeight="1" x14ac:dyDescent="0.2">
      <c r="A29" s="67" t="s">
        <v>23</v>
      </c>
      <c r="B29" s="255" t="s">
        <v>425</v>
      </c>
      <c r="C29" s="87"/>
      <c r="D29" s="144"/>
      <c r="E29" s="87"/>
      <c r="F29" s="87"/>
      <c r="G29" s="87"/>
      <c r="H29" s="228"/>
      <c r="I29" s="87"/>
      <c r="J29" s="87"/>
      <c r="K29" s="228"/>
      <c r="L29" s="87"/>
      <c r="M29" s="87"/>
      <c r="N29" s="87"/>
      <c r="O29" s="87"/>
      <c r="P29" s="87"/>
      <c r="Q29" s="87"/>
      <c r="R29" s="87"/>
      <c r="S29" s="87"/>
      <c r="T29" s="87"/>
      <c r="U29" s="87"/>
      <c r="V29" s="87"/>
      <c r="W29" s="87"/>
      <c r="X29" s="87"/>
      <c r="Y29" s="87"/>
      <c r="Z29" s="87"/>
      <c r="AA29" s="87"/>
      <c r="AB29" s="87"/>
      <c r="AC29" s="87"/>
      <c r="AD29" s="87"/>
      <c r="AE29" s="226"/>
      <c r="AF29" s="229"/>
      <c r="AG29" s="227"/>
      <c r="AH29" s="87"/>
      <c r="AI29" s="87"/>
      <c r="AJ29" s="87"/>
      <c r="AK29" s="87"/>
      <c r="AL29" s="135">
        <f t="shared" si="3"/>
        <v>0</v>
      </c>
      <c r="AM29" s="153"/>
    </row>
    <row r="30" spans="1:39" ht="14.45" customHeight="1" x14ac:dyDescent="0.2">
      <c r="A30" s="67" t="s">
        <v>426</v>
      </c>
      <c r="B30" s="255" t="s">
        <v>427</v>
      </c>
      <c r="C30" s="87"/>
      <c r="D30" s="144"/>
      <c r="E30" s="87"/>
      <c r="F30" s="87"/>
      <c r="G30" s="87"/>
      <c r="H30" s="228"/>
      <c r="I30" s="87"/>
      <c r="J30" s="87"/>
      <c r="K30" s="228"/>
      <c r="L30" s="87"/>
      <c r="M30" s="87"/>
      <c r="N30" s="87"/>
      <c r="O30" s="87"/>
      <c r="P30" s="87"/>
      <c r="Q30" s="87"/>
      <c r="R30" s="87"/>
      <c r="S30" s="87"/>
      <c r="T30" s="87"/>
      <c r="U30" s="87"/>
      <c r="V30" s="87"/>
      <c r="W30" s="87"/>
      <c r="X30" s="87"/>
      <c r="Y30" s="87"/>
      <c r="Z30" s="87"/>
      <c r="AA30" s="87"/>
      <c r="AB30" s="87"/>
      <c r="AC30" s="87"/>
      <c r="AD30" s="87"/>
      <c r="AE30" s="226"/>
      <c r="AF30" s="229"/>
      <c r="AG30" s="227"/>
      <c r="AH30" s="87"/>
      <c r="AI30" s="87"/>
      <c r="AJ30" s="87"/>
      <c r="AK30" s="87"/>
      <c r="AL30" s="135">
        <f t="shared" si="3"/>
        <v>0</v>
      </c>
      <c r="AM30" s="153"/>
    </row>
    <row r="31" spans="1:39" ht="14.45" customHeight="1" x14ac:dyDescent="0.2">
      <c r="A31" s="67" t="s">
        <v>428</v>
      </c>
      <c r="B31" s="255" t="s">
        <v>46</v>
      </c>
      <c r="C31" s="87"/>
      <c r="D31" s="144"/>
      <c r="E31" s="87"/>
      <c r="F31" s="87"/>
      <c r="G31" s="87"/>
      <c r="H31" s="228"/>
      <c r="I31" s="87"/>
      <c r="J31" s="87"/>
      <c r="K31" s="228"/>
      <c r="L31" s="87"/>
      <c r="M31" s="87"/>
      <c r="N31" s="87"/>
      <c r="O31" s="87"/>
      <c r="P31" s="87"/>
      <c r="Q31" s="87"/>
      <c r="R31" s="87"/>
      <c r="S31" s="87"/>
      <c r="T31" s="87"/>
      <c r="U31" s="87"/>
      <c r="V31" s="87"/>
      <c r="W31" s="87"/>
      <c r="X31" s="87"/>
      <c r="Y31" s="87"/>
      <c r="Z31" s="87"/>
      <c r="AA31" s="87"/>
      <c r="AB31" s="87"/>
      <c r="AC31" s="87"/>
      <c r="AD31" s="87"/>
      <c r="AE31" s="226"/>
      <c r="AF31" s="229"/>
      <c r="AG31" s="227"/>
      <c r="AH31" s="87"/>
      <c r="AI31" s="87"/>
      <c r="AJ31" s="87"/>
      <c r="AK31" s="87"/>
      <c r="AL31" s="135">
        <f t="shared" si="3"/>
        <v>0</v>
      </c>
      <c r="AM31" s="153"/>
    </row>
    <row r="32" spans="1:39" ht="14.45" customHeight="1" x14ac:dyDescent="0.2">
      <c r="A32" s="517" t="s">
        <v>429</v>
      </c>
      <c r="B32" s="518"/>
      <c r="C32" s="70">
        <f>SUM(C27:C31)</f>
        <v>0</v>
      </c>
      <c r="D32" s="71">
        <f t="shared" ref="D32:AK32" si="4">SUM(D27:D31)</f>
        <v>0</v>
      </c>
      <c r="E32" s="62">
        <f t="shared" si="4"/>
        <v>0</v>
      </c>
      <c r="F32" s="70">
        <f t="shared" si="4"/>
        <v>0</v>
      </c>
      <c r="G32" s="70">
        <f t="shared" si="4"/>
        <v>0</v>
      </c>
      <c r="H32" s="228">
        <f t="shared" si="4"/>
        <v>0</v>
      </c>
      <c r="I32" s="70">
        <f t="shared" si="4"/>
        <v>0</v>
      </c>
      <c r="J32" s="70">
        <f t="shared" si="4"/>
        <v>0</v>
      </c>
      <c r="K32" s="228">
        <f t="shared" si="4"/>
        <v>0</v>
      </c>
      <c r="L32" s="70">
        <f t="shared" si="4"/>
        <v>0</v>
      </c>
      <c r="M32" s="70">
        <f t="shared" si="4"/>
        <v>0</v>
      </c>
      <c r="N32" s="70">
        <f t="shared" si="4"/>
        <v>0</v>
      </c>
      <c r="O32" s="70">
        <f t="shared" si="4"/>
        <v>0</v>
      </c>
      <c r="P32" s="70">
        <f t="shared" si="4"/>
        <v>0</v>
      </c>
      <c r="Q32" s="70">
        <f t="shared" si="4"/>
        <v>0</v>
      </c>
      <c r="R32" s="70">
        <f t="shared" si="4"/>
        <v>0</v>
      </c>
      <c r="S32" s="70">
        <f t="shared" si="4"/>
        <v>0</v>
      </c>
      <c r="T32" s="70">
        <f t="shared" si="4"/>
        <v>0</v>
      </c>
      <c r="U32" s="62">
        <f t="shared" si="4"/>
        <v>0</v>
      </c>
      <c r="V32" s="62">
        <f t="shared" si="4"/>
        <v>0</v>
      </c>
      <c r="W32" s="70">
        <f t="shared" si="4"/>
        <v>0</v>
      </c>
      <c r="X32" s="70">
        <f t="shared" si="4"/>
        <v>0</v>
      </c>
      <c r="Y32" s="70">
        <f t="shared" si="4"/>
        <v>0</v>
      </c>
      <c r="Z32" s="70">
        <f t="shared" si="4"/>
        <v>0</v>
      </c>
      <c r="AA32" s="62">
        <f t="shared" si="4"/>
        <v>0</v>
      </c>
      <c r="AB32" s="62">
        <f t="shared" si="4"/>
        <v>0</v>
      </c>
      <c r="AC32" s="62">
        <f t="shared" si="4"/>
        <v>0</v>
      </c>
      <c r="AD32" s="62">
        <f t="shared" si="4"/>
        <v>0</v>
      </c>
      <c r="AE32" s="226">
        <f t="shared" si="4"/>
        <v>0</v>
      </c>
      <c r="AF32" s="250">
        <f t="shared" si="4"/>
        <v>0</v>
      </c>
      <c r="AG32" s="227">
        <f t="shared" si="4"/>
        <v>0</v>
      </c>
      <c r="AH32" s="70">
        <f t="shared" si="4"/>
        <v>0</v>
      </c>
      <c r="AI32" s="70">
        <f t="shared" si="4"/>
        <v>0</v>
      </c>
      <c r="AJ32" s="70">
        <f t="shared" si="4"/>
        <v>0</v>
      </c>
      <c r="AK32" s="70">
        <f t="shared" si="4"/>
        <v>0</v>
      </c>
      <c r="AL32" s="137">
        <f t="shared" si="3"/>
        <v>0</v>
      </c>
      <c r="AM32" s="84"/>
    </row>
    <row r="33" spans="1:39" ht="8.25" customHeight="1" x14ac:dyDescent="0.2">
      <c r="A33" s="65"/>
      <c r="B33" s="66"/>
      <c r="C33" s="147"/>
      <c r="D33" s="147"/>
      <c r="E33" s="147"/>
      <c r="F33" s="147"/>
      <c r="G33" s="147"/>
      <c r="H33" s="92"/>
      <c r="I33" s="147"/>
      <c r="J33" s="147"/>
      <c r="K33" s="92"/>
      <c r="L33" s="147"/>
      <c r="M33" s="147"/>
      <c r="N33" s="147"/>
      <c r="O33" s="147"/>
      <c r="P33" s="147"/>
      <c r="Q33" s="147"/>
      <c r="R33" s="147"/>
      <c r="S33" s="147"/>
      <c r="T33" s="147"/>
      <c r="U33" s="92"/>
      <c r="V33" s="92"/>
      <c r="W33" s="147"/>
      <c r="X33" s="147"/>
      <c r="Y33" s="147"/>
      <c r="Z33" s="147"/>
      <c r="AA33" s="92"/>
      <c r="AB33" s="92"/>
      <c r="AC33" s="92"/>
      <c r="AD33" s="92"/>
      <c r="AE33" s="92"/>
      <c r="AF33" s="92"/>
      <c r="AG33" s="92"/>
      <c r="AH33" s="147"/>
      <c r="AI33" s="147"/>
      <c r="AJ33" s="147"/>
      <c r="AK33" s="147"/>
      <c r="AL33" s="149"/>
      <c r="AM33" s="153"/>
    </row>
    <row r="34" spans="1:39" ht="15" x14ac:dyDescent="0.2">
      <c r="A34" s="58" t="s">
        <v>430</v>
      </c>
      <c r="B34" s="59" t="s">
        <v>431</v>
      </c>
      <c r="C34" s="92"/>
      <c r="D34" s="92"/>
      <c r="E34" s="92"/>
      <c r="F34" s="92"/>
      <c r="G34" s="92"/>
      <c r="H34" s="88"/>
      <c r="I34" s="92"/>
      <c r="J34" s="92"/>
      <c r="K34" s="88"/>
      <c r="L34" s="92"/>
      <c r="M34" s="92"/>
      <c r="N34" s="92"/>
      <c r="O34" s="92"/>
      <c r="P34" s="92"/>
      <c r="Q34" s="92"/>
      <c r="R34" s="92"/>
      <c r="S34" s="92"/>
      <c r="T34" s="92"/>
      <c r="U34" s="88"/>
      <c r="V34" s="88"/>
      <c r="W34" s="92"/>
      <c r="X34" s="92"/>
      <c r="Y34" s="92"/>
      <c r="Z34" s="92"/>
      <c r="AA34" s="88"/>
      <c r="AB34" s="88"/>
      <c r="AC34" s="88"/>
      <c r="AD34" s="88"/>
      <c r="AE34" s="88"/>
      <c r="AF34" s="88"/>
      <c r="AG34" s="88"/>
      <c r="AH34" s="92"/>
      <c r="AI34" s="92"/>
      <c r="AJ34" s="92"/>
      <c r="AK34" s="92"/>
      <c r="AL34" s="134"/>
      <c r="AM34" s="153"/>
    </row>
    <row r="35" spans="1:39" ht="14.45" customHeight="1" x14ac:dyDescent="0.2">
      <c r="A35" s="67" t="s">
        <v>24</v>
      </c>
      <c r="B35" s="255" t="s">
        <v>432</v>
      </c>
      <c r="C35" s="87"/>
      <c r="D35" s="144"/>
      <c r="E35" s="87"/>
      <c r="F35" s="87"/>
      <c r="G35" s="87"/>
      <c r="H35" s="228"/>
      <c r="I35" s="87"/>
      <c r="J35" s="87"/>
      <c r="K35" s="228"/>
      <c r="L35" s="87"/>
      <c r="M35" s="87"/>
      <c r="N35" s="87"/>
      <c r="O35" s="87"/>
      <c r="P35" s="87"/>
      <c r="Q35" s="87"/>
      <c r="R35" s="87"/>
      <c r="S35" s="87"/>
      <c r="T35" s="87"/>
      <c r="U35" s="87"/>
      <c r="V35" s="87"/>
      <c r="W35" s="87"/>
      <c r="X35" s="87"/>
      <c r="Y35" s="87"/>
      <c r="Z35" s="87"/>
      <c r="AA35" s="87"/>
      <c r="AB35" s="87"/>
      <c r="AC35" s="87"/>
      <c r="AD35" s="87"/>
      <c r="AE35" s="226"/>
      <c r="AF35" s="229"/>
      <c r="AG35" s="229"/>
      <c r="AH35" s="87"/>
      <c r="AI35" s="87"/>
      <c r="AJ35" s="87"/>
      <c r="AK35" s="87"/>
      <c r="AL35" s="135">
        <f>SUM(C35:AK35)</f>
        <v>0</v>
      </c>
      <c r="AM35" s="153"/>
    </row>
    <row r="36" spans="1:39" ht="14.45" customHeight="1" x14ac:dyDescent="0.2">
      <c r="A36" s="67" t="s">
        <v>338</v>
      </c>
      <c r="B36" s="255" t="s">
        <v>433</v>
      </c>
      <c r="C36" s="87"/>
      <c r="D36" s="144"/>
      <c r="E36" s="87"/>
      <c r="F36" s="87"/>
      <c r="G36" s="87"/>
      <c r="H36" s="228"/>
      <c r="I36" s="87"/>
      <c r="J36" s="87"/>
      <c r="K36" s="228"/>
      <c r="L36" s="87"/>
      <c r="M36" s="87"/>
      <c r="N36" s="87"/>
      <c r="O36" s="87"/>
      <c r="P36" s="87"/>
      <c r="Q36" s="87"/>
      <c r="R36" s="87"/>
      <c r="S36" s="87"/>
      <c r="T36" s="87"/>
      <c r="U36" s="87"/>
      <c r="V36" s="87"/>
      <c r="W36" s="87"/>
      <c r="X36" s="87"/>
      <c r="Y36" s="87"/>
      <c r="Z36" s="87"/>
      <c r="AA36" s="87"/>
      <c r="AB36" s="87"/>
      <c r="AC36" s="87"/>
      <c r="AD36" s="87"/>
      <c r="AE36" s="226"/>
      <c r="AF36" s="229"/>
      <c r="AG36" s="229"/>
      <c r="AH36" s="87"/>
      <c r="AI36" s="87"/>
      <c r="AJ36" s="87"/>
      <c r="AK36" s="87"/>
      <c r="AL36" s="135">
        <f>SUM(C36:AK36)</f>
        <v>0</v>
      </c>
      <c r="AM36" s="153"/>
    </row>
    <row r="37" spans="1:39" ht="14.45" customHeight="1" x14ac:dyDescent="0.2">
      <c r="A37" s="67" t="s">
        <v>339</v>
      </c>
      <c r="B37" s="255" t="s">
        <v>434</v>
      </c>
      <c r="C37" s="87"/>
      <c r="D37" s="144"/>
      <c r="E37" s="87"/>
      <c r="F37" s="87"/>
      <c r="G37" s="87"/>
      <c r="H37" s="228"/>
      <c r="I37" s="87"/>
      <c r="J37" s="87"/>
      <c r="K37" s="228"/>
      <c r="L37" s="87"/>
      <c r="M37" s="87"/>
      <c r="N37" s="87"/>
      <c r="O37" s="87"/>
      <c r="P37" s="87"/>
      <c r="Q37" s="87"/>
      <c r="R37" s="87"/>
      <c r="S37" s="87"/>
      <c r="T37" s="87"/>
      <c r="U37" s="87"/>
      <c r="V37" s="87"/>
      <c r="W37" s="87"/>
      <c r="X37" s="87"/>
      <c r="Y37" s="87"/>
      <c r="Z37" s="87"/>
      <c r="AA37" s="87"/>
      <c r="AB37" s="87"/>
      <c r="AC37" s="87"/>
      <c r="AD37" s="87"/>
      <c r="AE37" s="226"/>
      <c r="AF37" s="229"/>
      <c r="AG37" s="229"/>
      <c r="AH37" s="87"/>
      <c r="AI37" s="87"/>
      <c r="AJ37" s="87"/>
      <c r="AK37" s="87"/>
      <c r="AL37" s="135">
        <f>SUM(C37:AK37)</f>
        <v>0</v>
      </c>
      <c r="AM37" s="153"/>
    </row>
    <row r="38" spans="1:39" ht="14.45" customHeight="1" x14ac:dyDescent="0.2">
      <c r="A38" s="67" t="s">
        <v>129</v>
      </c>
      <c r="B38" s="255" t="s">
        <v>435</v>
      </c>
      <c r="C38" s="87"/>
      <c r="D38" s="144"/>
      <c r="E38" s="87"/>
      <c r="F38" s="87"/>
      <c r="G38" s="87"/>
      <c r="H38" s="228"/>
      <c r="I38" s="87"/>
      <c r="J38" s="87"/>
      <c r="K38" s="228"/>
      <c r="L38" s="87"/>
      <c r="M38" s="87"/>
      <c r="N38" s="87"/>
      <c r="O38" s="87"/>
      <c r="P38" s="87"/>
      <c r="Q38" s="87"/>
      <c r="R38" s="87"/>
      <c r="S38" s="87"/>
      <c r="T38" s="87"/>
      <c r="U38" s="87"/>
      <c r="V38" s="87"/>
      <c r="W38" s="87"/>
      <c r="X38" s="87"/>
      <c r="Y38" s="87"/>
      <c r="Z38" s="87"/>
      <c r="AA38" s="87"/>
      <c r="AB38" s="87"/>
      <c r="AC38" s="87"/>
      <c r="AD38" s="87"/>
      <c r="AE38" s="226"/>
      <c r="AF38" s="229"/>
      <c r="AG38" s="229"/>
      <c r="AH38" s="87"/>
      <c r="AI38" s="87"/>
      <c r="AJ38" s="87"/>
      <c r="AK38" s="87"/>
      <c r="AL38" s="135">
        <f>SUM(C38:AK38)</f>
        <v>0</v>
      </c>
      <c r="AM38" s="153"/>
    </row>
    <row r="39" spans="1:39" ht="14.45" customHeight="1" x14ac:dyDescent="0.2">
      <c r="A39" s="517" t="s">
        <v>436</v>
      </c>
      <c r="B39" s="518"/>
      <c r="C39" s="70">
        <f>SUM(C35:C38)</f>
        <v>0</v>
      </c>
      <c r="D39" s="71">
        <f t="shared" ref="D39:AK39" si="5">SUM(D35:D38)</f>
        <v>0</v>
      </c>
      <c r="E39" s="62">
        <f t="shared" si="5"/>
        <v>0</v>
      </c>
      <c r="F39" s="70">
        <f t="shared" si="5"/>
        <v>0</v>
      </c>
      <c r="G39" s="70">
        <f t="shared" si="5"/>
        <v>0</v>
      </c>
      <c r="H39" s="228">
        <f t="shared" si="5"/>
        <v>0</v>
      </c>
      <c r="I39" s="70">
        <f t="shared" si="5"/>
        <v>0</v>
      </c>
      <c r="J39" s="70">
        <f t="shared" si="5"/>
        <v>0</v>
      </c>
      <c r="K39" s="228">
        <f t="shared" si="5"/>
        <v>0</v>
      </c>
      <c r="L39" s="70">
        <f t="shared" si="5"/>
        <v>0</v>
      </c>
      <c r="M39" s="70">
        <f t="shared" si="5"/>
        <v>0</v>
      </c>
      <c r="N39" s="70">
        <f t="shared" si="5"/>
        <v>0</v>
      </c>
      <c r="O39" s="70">
        <f t="shared" si="5"/>
        <v>0</v>
      </c>
      <c r="P39" s="70">
        <f t="shared" si="5"/>
        <v>0</v>
      </c>
      <c r="Q39" s="70">
        <f t="shared" si="5"/>
        <v>0</v>
      </c>
      <c r="R39" s="70">
        <f t="shared" si="5"/>
        <v>0</v>
      </c>
      <c r="S39" s="70">
        <f t="shared" si="5"/>
        <v>0</v>
      </c>
      <c r="T39" s="70">
        <f t="shared" si="5"/>
        <v>0</v>
      </c>
      <c r="U39" s="62">
        <f t="shared" si="5"/>
        <v>0</v>
      </c>
      <c r="V39" s="62">
        <f t="shared" si="5"/>
        <v>0</v>
      </c>
      <c r="W39" s="70">
        <f t="shared" si="5"/>
        <v>0</v>
      </c>
      <c r="X39" s="70">
        <f t="shared" si="5"/>
        <v>0</v>
      </c>
      <c r="Y39" s="70">
        <f t="shared" si="5"/>
        <v>0</v>
      </c>
      <c r="Z39" s="70">
        <f t="shared" si="5"/>
        <v>0</v>
      </c>
      <c r="AA39" s="62">
        <f t="shared" si="5"/>
        <v>0</v>
      </c>
      <c r="AB39" s="62">
        <f t="shared" si="5"/>
        <v>0</v>
      </c>
      <c r="AC39" s="62">
        <f t="shared" si="5"/>
        <v>0</v>
      </c>
      <c r="AD39" s="62">
        <f t="shared" si="5"/>
        <v>0</v>
      </c>
      <c r="AE39" s="226">
        <f t="shared" si="5"/>
        <v>0</v>
      </c>
      <c r="AF39" s="229">
        <f t="shared" si="5"/>
        <v>0</v>
      </c>
      <c r="AG39" s="229">
        <f t="shared" si="5"/>
        <v>0</v>
      </c>
      <c r="AH39" s="70">
        <f t="shared" si="5"/>
        <v>0</v>
      </c>
      <c r="AI39" s="70">
        <f t="shared" si="5"/>
        <v>0</v>
      </c>
      <c r="AJ39" s="70">
        <f t="shared" si="5"/>
        <v>0</v>
      </c>
      <c r="AK39" s="70">
        <f t="shared" si="5"/>
        <v>0</v>
      </c>
      <c r="AL39" s="137">
        <f>SUM(C39:AK39)</f>
        <v>0</v>
      </c>
      <c r="AM39" s="84"/>
    </row>
    <row r="40" spans="1:39" ht="8.25" customHeight="1" x14ac:dyDescent="0.2">
      <c r="A40" s="65"/>
      <c r="B40" s="66"/>
      <c r="C40" s="147"/>
      <c r="D40" s="147"/>
      <c r="E40" s="147"/>
      <c r="F40" s="147"/>
      <c r="G40" s="147"/>
      <c r="H40" s="92"/>
      <c r="I40" s="147"/>
      <c r="J40" s="147"/>
      <c r="K40" s="92"/>
      <c r="L40" s="147"/>
      <c r="M40" s="147"/>
      <c r="N40" s="147"/>
      <c r="O40" s="147"/>
      <c r="P40" s="147"/>
      <c r="Q40" s="147"/>
      <c r="R40" s="147"/>
      <c r="S40" s="147"/>
      <c r="T40" s="147"/>
      <c r="U40" s="92"/>
      <c r="V40" s="92"/>
      <c r="W40" s="147"/>
      <c r="X40" s="147"/>
      <c r="Y40" s="147"/>
      <c r="Z40" s="147"/>
      <c r="AA40" s="92"/>
      <c r="AB40" s="92"/>
      <c r="AC40" s="92"/>
      <c r="AD40" s="92"/>
      <c r="AE40" s="92"/>
      <c r="AF40" s="92"/>
      <c r="AG40" s="92"/>
      <c r="AH40" s="147"/>
      <c r="AI40" s="147"/>
      <c r="AJ40" s="147"/>
      <c r="AK40" s="147"/>
      <c r="AL40" s="149"/>
      <c r="AM40" s="153"/>
    </row>
    <row r="41" spans="1:39" ht="15" x14ac:dyDescent="0.2">
      <c r="A41" s="58" t="s">
        <v>437</v>
      </c>
      <c r="B41" s="59" t="s">
        <v>48</v>
      </c>
      <c r="C41" s="92"/>
      <c r="D41" s="92"/>
      <c r="E41" s="92"/>
      <c r="F41" s="92"/>
      <c r="G41" s="92"/>
      <c r="H41" s="88"/>
      <c r="I41" s="92"/>
      <c r="J41" s="92"/>
      <c r="K41" s="88"/>
      <c r="L41" s="88"/>
      <c r="M41" s="92"/>
      <c r="N41" s="92"/>
      <c r="O41" s="92"/>
      <c r="P41" s="92"/>
      <c r="Q41" s="92"/>
      <c r="R41" s="92"/>
      <c r="S41" s="92"/>
      <c r="T41" s="88"/>
      <c r="U41" s="88"/>
      <c r="V41" s="88"/>
      <c r="W41" s="92"/>
      <c r="X41" s="92"/>
      <c r="Y41" s="92"/>
      <c r="Z41" s="92"/>
      <c r="AA41" s="88"/>
      <c r="AB41" s="88"/>
      <c r="AC41" s="88"/>
      <c r="AD41" s="88"/>
      <c r="AE41" s="88"/>
      <c r="AF41" s="88"/>
      <c r="AG41" s="88"/>
      <c r="AH41" s="92"/>
      <c r="AI41" s="92"/>
      <c r="AJ41" s="92"/>
      <c r="AK41" s="92"/>
      <c r="AL41" s="134"/>
      <c r="AM41" s="153"/>
    </row>
    <row r="42" spans="1:39" ht="14.45" customHeight="1" x14ac:dyDescent="0.2">
      <c r="A42" s="67" t="s">
        <v>438</v>
      </c>
      <c r="B42" s="255" t="s">
        <v>439</v>
      </c>
      <c r="C42" s="87"/>
      <c r="D42" s="144"/>
      <c r="E42" s="87"/>
      <c r="F42" s="87"/>
      <c r="G42" s="87"/>
      <c r="H42" s="86"/>
      <c r="I42" s="87"/>
      <c r="J42" s="87"/>
      <c r="K42" s="226"/>
      <c r="L42" s="87"/>
      <c r="M42" s="87"/>
      <c r="N42" s="87"/>
      <c r="O42" s="87"/>
      <c r="P42" s="87"/>
      <c r="Q42" s="87"/>
      <c r="R42" s="87"/>
      <c r="S42" s="87"/>
      <c r="T42" s="87"/>
      <c r="U42" s="87"/>
      <c r="V42" s="87"/>
      <c r="W42" s="87"/>
      <c r="X42" s="87"/>
      <c r="Y42" s="87"/>
      <c r="Z42" s="87"/>
      <c r="AA42" s="87"/>
      <c r="AB42" s="87"/>
      <c r="AC42" s="87"/>
      <c r="AD42" s="87"/>
      <c r="AE42" s="226"/>
      <c r="AF42" s="229"/>
      <c r="AG42" s="227"/>
      <c r="AH42" s="87"/>
      <c r="AI42" s="87"/>
      <c r="AJ42" s="87"/>
      <c r="AK42" s="87"/>
      <c r="AL42" s="135">
        <f>SUM(C42:AK42)</f>
        <v>0</v>
      </c>
      <c r="AM42" s="153"/>
    </row>
    <row r="43" spans="1:39" ht="14.45" customHeight="1" x14ac:dyDescent="0.2">
      <c r="A43" s="67" t="s">
        <v>342</v>
      </c>
      <c r="B43" s="255" t="s">
        <v>440</v>
      </c>
      <c r="C43" s="87"/>
      <c r="D43" s="144"/>
      <c r="E43" s="87"/>
      <c r="F43" s="87"/>
      <c r="G43" s="87"/>
      <c r="H43" s="241"/>
      <c r="I43" s="87"/>
      <c r="J43" s="87"/>
      <c r="K43" s="226"/>
      <c r="L43" s="87"/>
      <c r="M43" s="87"/>
      <c r="N43" s="87"/>
      <c r="O43" s="87"/>
      <c r="P43" s="87"/>
      <c r="Q43" s="87"/>
      <c r="R43" s="87"/>
      <c r="S43" s="87"/>
      <c r="T43" s="87"/>
      <c r="U43" s="87"/>
      <c r="V43" s="87"/>
      <c r="W43" s="87"/>
      <c r="X43" s="87"/>
      <c r="Y43" s="87"/>
      <c r="Z43" s="87"/>
      <c r="AA43" s="87"/>
      <c r="AB43" s="87"/>
      <c r="AC43" s="87"/>
      <c r="AD43" s="87"/>
      <c r="AE43" s="226"/>
      <c r="AF43" s="229"/>
      <c r="AG43" s="227"/>
      <c r="AH43" s="87"/>
      <c r="AI43" s="87"/>
      <c r="AJ43" s="87"/>
      <c r="AK43" s="87"/>
      <c r="AL43" s="135">
        <f>SUM(C43:AK43)</f>
        <v>0</v>
      </c>
      <c r="AM43" s="153"/>
    </row>
    <row r="44" spans="1:39" ht="14.45" customHeight="1" x14ac:dyDescent="0.2">
      <c r="A44" s="67" t="s">
        <v>441</v>
      </c>
      <c r="B44" s="255" t="s">
        <v>442</v>
      </c>
      <c r="C44" s="87"/>
      <c r="D44" s="144"/>
      <c r="E44" s="87"/>
      <c r="F44" s="87"/>
      <c r="G44" s="87"/>
      <c r="H44" s="86"/>
      <c r="I44" s="87"/>
      <c r="J44" s="87"/>
      <c r="K44" s="228"/>
      <c r="L44" s="87"/>
      <c r="M44" s="87"/>
      <c r="N44" s="87"/>
      <c r="O44" s="87"/>
      <c r="P44" s="87"/>
      <c r="Q44" s="87"/>
      <c r="R44" s="87"/>
      <c r="S44" s="87"/>
      <c r="T44" s="87"/>
      <c r="U44" s="87"/>
      <c r="V44" s="87"/>
      <c r="W44" s="87"/>
      <c r="X44" s="87"/>
      <c r="Y44" s="87"/>
      <c r="Z44" s="87"/>
      <c r="AA44" s="87"/>
      <c r="AB44" s="87"/>
      <c r="AC44" s="87"/>
      <c r="AD44" s="87"/>
      <c r="AE44" s="226"/>
      <c r="AF44" s="229"/>
      <c r="AG44" s="227"/>
      <c r="AH44" s="87"/>
      <c r="AI44" s="87"/>
      <c r="AJ44" s="87"/>
      <c r="AK44" s="87"/>
      <c r="AL44" s="135">
        <f>SUM(C44:AK44)</f>
        <v>0</v>
      </c>
      <c r="AM44" s="153"/>
    </row>
    <row r="45" spans="1:39" ht="14.45" customHeight="1" x14ac:dyDescent="0.2">
      <c r="A45" s="517" t="s">
        <v>443</v>
      </c>
      <c r="B45" s="518"/>
      <c r="C45" s="70">
        <f>SUM(C42:C44)</f>
        <v>0</v>
      </c>
      <c r="D45" s="71">
        <f t="shared" ref="D45:AK45" si="6">SUM(D42:D44)</f>
        <v>0</v>
      </c>
      <c r="E45" s="62">
        <f t="shared" si="6"/>
        <v>0</v>
      </c>
      <c r="F45" s="70">
        <f t="shared" si="6"/>
        <v>0</v>
      </c>
      <c r="G45" s="70">
        <f t="shared" si="6"/>
        <v>0</v>
      </c>
      <c r="H45" s="69">
        <f t="shared" si="6"/>
        <v>0</v>
      </c>
      <c r="I45" s="70">
        <f t="shared" si="6"/>
        <v>0</v>
      </c>
      <c r="J45" s="70">
        <f t="shared" si="6"/>
        <v>0</v>
      </c>
      <c r="K45" s="228">
        <f t="shared" si="6"/>
        <v>0</v>
      </c>
      <c r="L45" s="70">
        <f t="shared" si="6"/>
        <v>0</v>
      </c>
      <c r="M45" s="70">
        <f t="shared" si="6"/>
        <v>0</v>
      </c>
      <c r="N45" s="70">
        <f t="shared" si="6"/>
        <v>0</v>
      </c>
      <c r="O45" s="70">
        <f t="shared" si="6"/>
        <v>0</v>
      </c>
      <c r="P45" s="70">
        <f t="shared" si="6"/>
        <v>0</v>
      </c>
      <c r="Q45" s="70">
        <f t="shared" si="6"/>
        <v>0</v>
      </c>
      <c r="R45" s="70">
        <f t="shared" si="6"/>
        <v>0</v>
      </c>
      <c r="S45" s="70">
        <f t="shared" si="6"/>
        <v>0</v>
      </c>
      <c r="T45" s="70">
        <f t="shared" si="6"/>
        <v>0</v>
      </c>
      <c r="U45" s="62">
        <f t="shared" si="6"/>
        <v>0</v>
      </c>
      <c r="V45" s="62">
        <f t="shared" si="6"/>
        <v>0</v>
      </c>
      <c r="W45" s="70">
        <f t="shared" si="6"/>
        <v>0</v>
      </c>
      <c r="X45" s="70">
        <f t="shared" si="6"/>
        <v>0</v>
      </c>
      <c r="Y45" s="70">
        <f t="shared" si="6"/>
        <v>0</v>
      </c>
      <c r="Z45" s="70">
        <f t="shared" si="6"/>
        <v>0</v>
      </c>
      <c r="AA45" s="62">
        <f t="shared" si="6"/>
        <v>0</v>
      </c>
      <c r="AB45" s="62">
        <f t="shared" si="6"/>
        <v>0</v>
      </c>
      <c r="AC45" s="62">
        <f t="shared" si="6"/>
        <v>0</v>
      </c>
      <c r="AD45" s="62">
        <f t="shared" si="6"/>
        <v>0</v>
      </c>
      <c r="AE45" s="226">
        <f t="shared" si="6"/>
        <v>0</v>
      </c>
      <c r="AF45" s="229">
        <f t="shared" si="6"/>
        <v>0</v>
      </c>
      <c r="AG45" s="227">
        <f t="shared" si="6"/>
        <v>0</v>
      </c>
      <c r="AH45" s="70">
        <f t="shared" si="6"/>
        <v>0</v>
      </c>
      <c r="AI45" s="70">
        <f t="shared" si="6"/>
        <v>0</v>
      </c>
      <c r="AJ45" s="70">
        <f t="shared" si="6"/>
        <v>0</v>
      </c>
      <c r="AK45" s="70">
        <f t="shared" si="6"/>
        <v>0</v>
      </c>
      <c r="AL45" s="137">
        <f>SUM(C45:AK45)</f>
        <v>0</v>
      </c>
      <c r="AM45" s="84"/>
    </row>
    <row r="46" spans="1:39" ht="8.25" customHeight="1" x14ac:dyDescent="0.2">
      <c r="A46" s="65"/>
      <c r="B46" s="66"/>
      <c r="C46" s="147"/>
      <c r="D46" s="147"/>
      <c r="E46" s="147"/>
      <c r="F46" s="147"/>
      <c r="G46" s="147"/>
      <c r="H46" s="147"/>
      <c r="I46" s="147"/>
      <c r="J46" s="147"/>
      <c r="K46" s="92"/>
      <c r="L46" s="147"/>
      <c r="M46" s="147"/>
      <c r="N46" s="147"/>
      <c r="O46" s="147"/>
      <c r="P46" s="147"/>
      <c r="Q46" s="147"/>
      <c r="R46" s="147"/>
      <c r="S46" s="147"/>
      <c r="T46" s="147"/>
      <c r="U46" s="92"/>
      <c r="V46" s="92"/>
      <c r="W46" s="147"/>
      <c r="X46" s="147"/>
      <c r="Y46" s="147"/>
      <c r="Z46" s="147"/>
      <c r="AA46" s="92"/>
      <c r="AB46" s="92"/>
      <c r="AC46" s="92"/>
      <c r="AD46" s="92"/>
      <c r="AE46" s="92"/>
      <c r="AF46" s="92"/>
      <c r="AG46" s="92"/>
      <c r="AH46" s="147"/>
      <c r="AI46" s="147"/>
      <c r="AJ46" s="147"/>
      <c r="AK46" s="147"/>
      <c r="AL46" s="149"/>
      <c r="AM46" s="153"/>
    </row>
    <row r="47" spans="1:39" ht="15" x14ac:dyDescent="0.2">
      <c r="A47" s="58" t="s">
        <v>444</v>
      </c>
      <c r="B47" s="59" t="s">
        <v>445</v>
      </c>
      <c r="C47" s="92"/>
      <c r="D47" s="92"/>
      <c r="E47" s="92"/>
      <c r="F47" s="92"/>
      <c r="G47" s="92"/>
      <c r="H47" s="88"/>
      <c r="I47" s="92"/>
      <c r="J47" s="92"/>
      <c r="K47" s="88"/>
      <c r="L47" s="92"/>
      <c r="M47" s="92"/>
      <c r="N47" s="92"/>
      <c r="O47" s="92"/>
      <c r="P47" s="92"/>
      <c r="Q47" s="92"/>
      <c r="R47" s="92"/>
      <c r="S47" s="92"/>
      <c r="T47" s="88"/>
      <c r="U47" s="88"/>
      <c r="V47" s="88"/>
      <c r="W47" s="92"/>
      <c r="X47" s="92"/>
      <c r="Y47" s="92"/>
      <c r="Z47" s="92"/>
      <c r="AA47" s="88"/>
      <c r="AB47" s="88"/>
      <c r="AC47" s="88"/>
      <c r="AD47" s="88"/>
      <c r="AE47" s="88"/>
      <c r="AF47" s="88"/>
      <c r="AG47" s="88"/>
      <c r="AH47" s="92"/>
      <c r="AI47" s="92"/>
      <c r="AJ47" s="92"/>
      <c r="AK47" s="92"/>
      <c r="AL47" s="134"/>
      <c r="AM47" s="153"/>
    </row>
    <row r="48" spans="1:39" ht="14.45" customHeight="1" x14ac:dyDescent="0.2">
      <c r="A48" s="67" t="s">
        <v>31</v>
      </c>
      <c r="B48" s="255" t="s">
        <v>446</v>
      </c>
      <c r="C48" s="87"/>
      <c r="D48" s="144"/>
      <c r="E48" s="87"/>
      <c r="F48" s="87"/>
      <c r="G48" s="87"/>
      <c r="H48" s="228"/>
      <c r="I48" s="87"/>
      <c r="J48" s="87"/>
      <c r="K48" s="228"/>
      <c r="L48" s="87"/>
      <c r="M48" s="87"/>
      <c r="N48" s="87"/>
      <c r="O48" s="87"/>
      <c r="P48" s="87"/>
      <c r="Q48" s="87"/>
      <c r="R48" s="87"/>
      <c r="S48" s="87"/>
      <c r="T48" s="87"/>
      <c r="U48" s="87"/>
      <c r="V48" s="87"/>
      <c r="W48" s="87"/>
      <c r="X48" s="87"/>
      <c r="Y48" s="87"/>
      <c r="Z48" s="87"/>
      <c r="AA48" s="87"/>
      <c r="AB48" s="87"/>
      <c r="AC48" s="87"/>
      <c r="AD48" s="87"/>
      <c r="AE48" s="226"/>
      <c r="AF48" s="229"/>
      <c r="AG48" s="227"/>
      <c r="AH48" s="87"/>
      <c r="AI48" s="87"/>
      <c r="AJ48" s="87"/>
      <c r="AK48" s="87"/>
      <c r="AL48" s="135">
        <f t="shared" ref="AL48:AL54" si="7">SUM(C48:AK48)</f>
        <v>0</v>
      </c>
      <c r="AM48" s="153"/>
    </row>
    <row r="49" spans="1:39" ht="14.45" customHeight="1" x14ac:dyDescent="0.2">
      <c r="A49" s="67" t="s">
        <v>32</v>
      </c>
      <c r="B49" s="255" t="s">
        <v>447</v>
      </c>
      <c r="C49" s="87"/>
      <c r="D49" s="144"/>
      <c r="E49" s="87"/>
      <c r="F49" s="87"/>
      <c r="G49" s="87"/>
      <c r="H49" s="228"/>
      <c r="I49" s="87"/>
      <c r="J49" s="87"/>
      <c r="K49" s="228"/>
      <c r="L49" s="87"/>
      <c r="M49" s="87"/>
      <c r="N49" s="87"/>
      <c r="O49" s="87"/>
      <c r="P49" s="87"/>
      <c r="Q49" s="87"/>
      <c r="R49" s="87"/>
      <c r="S49" s="87"/>
      <c r="T49" s="87"/>
      <c r="U49" s="87"/>
      <c r="V49" s="87"/>
      <c r="W49" s="87"/>
      <c r="X49" s="87"/>
      <c r="Y49" s="87"/>
      <c r="Z49" s="87"/>
      <c r="AA49" s="87"/>
      <c r="AB49" s="87"/>
      <c r="AC49" s="87"/>
      <c r="AD49" s="87"/>
      <c r="AE49" s="226"/>
      <c r="AF49" s="229"/>
      <c r="AG49" s="227"/>
      <c r="AH49" s="87"/>
      <c r="AI49" s="87"/>
      <c r="AJ49" s="87"/>
      <c r="AK49" s="87"/>
      <c r="AL49" s="135">
        <f t="shared" si="7"/>
        <v>0</v>
      </c>
      <c r="AM49" s="153"/>
    </row>
    <row r="50" spans="1:39" ht="14.45" customHeight="1" x14ac:dyDescent="0.2">
      <c r="A50" s="67" t="s">
        <v>33</v>
      </c>
      <c r="B50" s="255" t="s">
        <v>448</v>
      </c>
      <c r="C50" s="87"/>
      <c r="D50" s="144"/>
      <c r="E50" s="87"/>
      <c r="F50" s="87"/>
      <c r="G50" s="87"/>
      <c r="H50" s="228"/>
      <c r="I50" s="87"/>
      <c r="J50" s="87"/>
      <c r="K50" s="228"/>
      <c r="L50" s="87"/>
      <c r="M50" s="87"/>
      <c r="N50" s="87"/>
      <c r="O50" s="87"/>
      <c r="P50" s="87"/>
      <c r="Q50" s="87"/>
      <c r="R50" s="87"/>
      <c r="S50" s="87"/>
      <c r="T50" s="87"/>
      <c r="U50" s="87"/>
      <c r="V50" s="87"/>
      <c r="W50" s="87"/>
      <c r="X50" s="87"/>
      <c r="Y50" s="87"/>
      <c r="Z50" s="87"/>
      <c r="AA50" s="87"/>
      <c r="AB50" s="87"/>
      <c r="AC50" s="87"/>
      <c r="AD50" s="87"/>
      <c r="AE50" s="226"/>
      <c r="AF50" s="229"/>
      <c r="AG50" s="227"/>
      <c r="AH50" s="87"/>
      <c r="AI50" s="87"/>
      <c r="AJ50" s="87"/>
      <c r="AK50" s="87"/>
      <c r="AL50" s="135">
        <f t="shared" si="7"/>
        <v>0</v>
      </c>
      <c r="AM50" s="153"/>
    </row>
    <row r="51" spans="1:39" ht="14.45" customHeight="1" x14ac:dyDescent="0.2">
      <c r="A51" s="67" t="s">
        <v>34</v>
      </c>
      <c r="B51" s="255" t="s">
        <v>249</v>
      </c>
      <c r="C51" s="87"/>
      <c r="D51" s="144"/>
      <c r="E51" s="87"/>
      <c r="F51" s="87"/>
      <c r="G51" s="87"/>
      <c r="H51" s="228"/>
      <c r="I51" s="87"/>
      <c r="J51" s="87"/>
      <c r="K51" s="228"/>
      <c r="L51" s="87"/>
      <c r="M51" s="87"/>
      <c r="N51" s="87"/>
      <c r="O51" s="87"/>
      <c r="P51" s="87"/>
      <c r="Q51" s="87"/>
      <c r="R51" s="87"/>
      <c r="S51" s="87"/>
      <c r="T51" s="87"/>
      <c r="U51" s="87"/>
      <c r="V51" s="87"/>
      <c r="W51" s="87"/>
      <c r="X51" s="87"/>
      <c r="Y51" s="87"/>
      <c r="Z51" s="87"/>
      <c r="AA51" s="87"/>
      <c r="AB51" s="87"/>
      <c r="AC51" s="87"/>
      <c r="AD51" s="87"/>
      <c r="AE51" s="226"/>
      <c r="AF51" s="229"/>
      <c r="AG51" s="227"/>
      <c r="AH51" s="87"/>
      <c r="AI51" s="87"/>
      <c r="AJ51" s="87"/>
      <c r="AK51" s="87"/>
      <c r="AL51" s="135">
        <f t="shared" si="7"/>
        <v>0</v>
      </c>
      <c r="AM51" s="153"/>
    </row>
    <row r="52" spans="1:39" ht="14.45" customHeight="1" x14ac:dyDescent="0.2">
      <c r="A52" s="67" t="s">
        <v>35</v>
      </c>
      <c r="B52" s="255" t="s">
        <v>449</v>
      </c>
      <c r="C52" s="87"/>
      <c r="D52" s="144"/>
      <c r="E52" s="87"/>
      <c r="F52" s="87"/>
      <c r="G52" s="87"/>
      <c r="H52" s="228"/>
      <c r="I52" s="87"/>
      <c r="J52" s="87"/>
      <c r="K52" s="228"/>
      <c r="L52" s="87"/>
      <c r="M52" s="87"/>
      <c r="N52" s="87"/>
      <c r="O52" s="87"/>
      <c r="P52" s="87"/>
      <c r="Q52" s="87"/>
      <c r="R52" s="87"/>
      <c r="S52" s="87"/>
      <c r="T52" s="87"/>
      <c r="U52" s="87"/>
      <c r="V52" s="87"/>
      <c r="W52" s="87"/>
      <c r="X52" s="87"/>
      <c r="Y52" s="87"/>
      <c r="Z52" s="87"/>
      <c r="AA52" s="87"/>
      <c r="AB52" s="87"/>
      <c r="AC52" s="87"/>
      <c r="AD52" s="87"/>
      <c r="AE52" s="226"/>
      <c r="AF52" s="229"/>
      <c r="AG52" s="227"/>
      <c r="AH52" s="87"/>
      <c r="AI52" s="87"/>
      <c r="AJ52" s="87"/>
      <c r="AK52" s="87"/>
      <c r="AL52" s="135">
        <f>SUM(C52:AK52)</f>
        <v>0</v>
      </c>
      <c r="AM52" s="153"/>
    </row>
    <row r="53" spans="1:39" ht="14.45" customHeight="1" x14ac:dyDescent="0.2">
      <c r="A53" s="67" t="s">
        <v>36</v>
      </c>
      <c r="B53" s="255" t="s">
        <v>450</v>
      </c>
      <c r="C53" s="87"/>
      <c r="D53" s="144"/>
      <c r="E53" s="87"/>
      <c r="F53" s="87"/>
      <c r="G53" s="87"/>
      <c r="H53" s="228"/>
      <c r="I53" s="87"/>
      <c r="J53" s="87"/>
      <c r="K53" s="228"/>
      <c r="L53" s="87"/>
      <c r="M53" s="87"/>
      <c r="N53" s="87"/>
      <c r="O53" s="87"/>
      <c r="P53" s="87"/>
      <c r="Q53" s="87"/>
      <c r="R53" s="87"/>
      <c r="S53" s="87"/>
      <c r="T53" s="87"/>
      <c r="U53" s="87"/>
      <c r="V53" s="87"/>
      <c r="W53" s="87"/>
      <c r="X53" s="87"/>
      <c r="Y53" s="87"/>
      <c r="Z53" s="87"/>
      <c r="AA53" s="87"/>
      <c r="AB53" s="87"/>
      <c r="AC53" s="87"/>
      <c r="AD53" s="87"/>
      <c r="AE53" s="226"/>
      <c r="AF53" s="229"/>
      <c r="AG53" s="227"/>
      <c r="AH53" s="87"/>
      <c r="AI53" s="87"/>
      <c r="AJ53" s="87"/>
      <c r="AK53" s="87"/>
      <c r="AL53" s="135">
        <f t="shared" si="7"/>
        <v>0</v>
      </c>
      <c r="AM53" s="153"/>
    </row>
    <row r="54" spans="1:39" ht="14.45" customHeight="1" x14ac:dyDescent="0.2">
      <c r="A54" s="67" t="s">
        <v>37</v>
      </c>
      <c r="B54" s="255" t="s">
        <v>451</v>
      </c>
      <c r="C54" s="87"/>
      <c r="D54" s="144"/>
      <c r="E54" s="87"/>
      <c r="F54" s="87"/>
      <c r="G54" s="87"/>
      <c r="H54" s="228"/>
      <c r="I54" s="87"/>
      <c r="J54" s="87"/>
      <c r="K54" s="228"/>
      <c r="L54" s="87"/>
      <c r="M54" s="87"/>
      <c r="N54" s="87"/>
      <c r="O54" s="87"/>
      <c r="P54" s="87"/>
      <c r="Q54" s="87"/>
      <c r="R54" s="87"/>
      <c r="S54" s="87"/>
      <c r="T54" s="87"/>
      <c r="U54" s="87"/>
      <c r="V54" s="87"/>
      <c r="W54" s="87"/>
      <c r="X54" s="87"/>
      <c r="Y54" s="87"/>
      <c r="Z54" s="87"/>
      <c r="AA54" s="87"/>
      <c r="AB54" s="87"/>
      <c r="AC54" s="87"/>
      <c r="AD54" s="87"/>
      <c r="AE54" s="226"/>
      <c r="AF54" s="229"/>
      <c r="AG54" s="227"/>
      <c r="AH54" s="87"/>
      <c r="AI54" s="87"/>
      <c r="AJ54" s="87"/>
      <c r="AK54" s="87"/>
      <c r="AL54" s="135">
        <f t="shared" si="7"/>
        <v>0</v>
      </c>
      <c r="AM54" s="153"/>
    </row>
    <row r="55" spans="1:39" ht="14.45" customHeight="1" x14ac:dyDescent="0.2">
      <c r="A55" s="517" t="s">
        <v>452</v>
      </c>
      <c r="B55" s="518"/>
      <c r="C55" s="70">
        <f>SUM(C48:C54)</f>
        <v>0</v>
      </c>
      <c r="D55" s="71">
        <f t="shared" ref="D55:AK55" si="8">SUM(D48:D54)</f>
        <v>0</v>
      </c>
      <c r="E55" s="62">
        <f t="shared" si="8"/>
        <v>0</v>
      </c>
      <c r="F55" s="70">
        <f t="shared" si="8"/>
        <v>0</v>
      </c>
      <c r="G55" s="70">
        <f t="shared" si="8"/>
        <v>0</v>
      </c>
      <c r="H55" s="228">
        <f t="shared" si="8"/>
        <v>0</v>
      </c>
      <c r="I55" s="70">
        <f t="shared" si="8"/>
        <v>0</v>
      </c>
      <c r="J55" s="70">
        <f t="shared" si="8"/>
        <v>0</v>
      </c>
      <c r="K55" s="228">
        <f t="shared" si="8"/>
        <v>0</v>
      </c>
      <c r="L55" s="70">
        <f t="shared" si="8"/>
        <v>0</v>
      </c>
      <c r="M55" s="70">
        <f t="shared" si="8"/>
        <v>0</v>
      </c>
      <c r="N55" s="70">
        <f t="shared" si="8"/>
        <v>0</v>
      </c>
      <c r="O55" s="70">
        <f t="shared" si="8"/>
        <v>0</v>
      </c>
      <c r="P55" s="70">
        <f t="shared" si="8"/>
        <v>0</v>
      </c>
      <c r="Q55" s="70">
        <f t="shared" si="8"/>
        <v>0</v>
      </c>
      <c r="R55" s="70">
        <f t="shared" si="8"/>
        <v>0</v>
      </c>
      <c r="S55" s="70">
        <f t="shared" si="8"/>
        <v>0</v>
      </c>
      <c r="T55" s="70">
        <f t="shared" si="8"/>
        <v>0</v>
      </c>
      <c r="U55" s="62">
        <f t="shared" si="8"/>
        <v>0</v>
      </c>
      <c r="V55" s="62">
        <f t="shared" si="8"/>
        <v>0</v>
      </c>
      <c r="W55" s="70">
        <f t="shared" si="8"/>
        <v>0</v>
      </c>
      <c r="X55" s="70">
        <f t="shared" si="8"/>
        <v>0</v>
      </c>
      <c r="Y55" s="70">
        <f t="shared" si="8"/>
        <v>0</v>
      </c>
      <c r="Z55" s="70">
        <f t="shared" si="8"/>
        <v>0</v>
      </c>
      <c r="AA55" s="62">
        <f t="shared" si="8"/>
        <v>0</v>
      </c>
      <c r="AB55" s="62">
        <f t="shared" si="8"/>
        <v>0</v>
      </c>
      <c r="AC55" s="62">
        <f t="shared" si="8"/>
        <v>0</v>
      </c>
      <c r="AD55" s="62">
        <f t="shared" si="8"/>
        <v>0</v>
      </c>
      <c r="AE55" s="226">
        <f t="shared" si="8"/>
        <v>0</v>
      </c>
      <c r="AF55" s="229">
        <f t="shared" si="8"/>
        <v>0</v>
      </c>
      <c r="AG55" s="227">
        <f t="shared" si="8"/>
        <v>0</v>
      </c>
      <c r="AH55" s="70">
        <f t="shared" si="8"/>
        <v>0</v>
      </c>
      <c r="AI55" s="70">
        <f t="shared" si="8"/>
        <v>0</v>
      </c>
      <c r="AJ55" s="70">
        <f t="shared" si="8"/>
        <v>0</v>
      </c>
      <c r="AK55" s="70">
        <f t="shared" si="8"/>
        <v>0</v>
      </c>
      <c r="AL55" s="137">
        <f>SUM(C55:AK55)</f>
        <v>0</v>
      </c>
      <c r="AM55" s="84"/>
    </row>
    <row r="56" spans="1:39" ht="8.25" customHeight="1" x14ac:dyDescent="0.2">
      <c r="A56" s="65"/>
      <c r="B56" s="66"/>
      <c r="C56" s="147"/>
      <c r="D56" s="147"/>
      <c r="E56" s="147"/>
      <c r="F56" s="147"/>
      <c r="G56" s="147"/>
      <c r="H56" s="92"/>
      <c r="I56" s="147"/>
      <c r="J56" s="147"/>
      <c r="K56" s="92"/>
      <c r="L56" s="147"/>
      <c r="M56" s="147"/>
      <c r="N56" s="147"/>
      <c r="O56" s="147"/>
      <c r="P56" s="147"/>
      <c r="Q56" s="147"/>
      <c r="R56" s="147"/>
      <c r="S56" s="147"/>
      <c r="T56" s="147"/>
      <c r="U56" s="92"/>
      <c r="V56" s="92"/>
      <c r="W56" s="147"/>
      <c r="X56" s="147"/>
      <c r="Y56" s="147"/>
      <c r="Z56" s="147"/>
      <c r="AA56" s="92"/>
      <c r="AB56" s="92"/>
      <c r="AC56" s="92"/>
      <c r="AD56" s="92"/>
      <c r="AE56" s="92"/>
      <c r="AF56" s="92"/>
      <c r="AG56" s="92"/>
      <c r="AH56" s="147"/>
      <c r="AI56" s="147"/>
      <c r="AJ56" s="147"/>
      <c r="AK56" s="147"/>
      <c r="AL56" s="149"/>
      <c r="AM56" s="153"/>
    </row>
    <row r="57" spans="1:39" ht="15" x14ac:dyDescent="0.2">
      <c r="A57" s="68" t="s">
        <v>453</v>
      </c>
      <c r="B57" s="59" t="s">
        <v>454</v>
      </c>
      <c r="C57" s="92"/>
      <c r="D57" s="92"/>
      <c r="E57" s="92"/>
      <c r="F57" s="92"/>
      <c r="G57" s="92"/>
      <c r="H57" s="92"/>
      <c r="I57" s="92"/>
      <c r="J57" s="88"/>
      <c r="K57" s="88"/>
      <c r="L57" s="88"/>
      <c r="M57" s="88"/>
      <c r="N57" s="88"/>
      <c r="O57" s="88"/>
      <c r="P57" s="88"/>
      <c r="Q57" s="92"/>
      <c r="R57" s="88"/>
      <c r="S57" s="88"/>
      <c r="T57" s="88"/>
      <c r="U57" s="88"/>
      <c r="V57" s="88"/>
      <c r="W57" s="92"/>
      <c r="X57" s="92"/>
      <c r="Y57" s="88"/>
      <c r="Z57" s="88"/>
      <c r="AA57" s="88"/>
      <c r="AB57" s="88"/>
      <c r="AC57" s="88"/>
      <c r="AD57" s="88"/>
      <c r="AE57" s="88"/>
      <c r="AF57" s="88"/>
      <c r="AG57" s="88"/>
      <c r="AH57" s="92"/>
      <c r="AI57" s="92"/>
      <c r="AJ57" s="92"/>
      <c r="AK57" s="92"/>
      <c r="AL57" s="134"/>
      <c r="AM57" s="153"/>
    </row>
    <row r="58" spans="1:39" ht="14.45" customHeight="1" x14ac:dyDescent="0.2">
      <c r="A58" s="67" t="s">
        <v>38</v>
      </c>
      <c r="B58" s="255" t="s">
        <v>455</v>
      </c>
      <c r="C58" s="87"/>
      <c r="D58" s="144"/>
      <c r="E58" s="87"/>
      <c r="F58" s="87"/>
      <c r="G58" s="87"/>
      <c r="H58" s="86"/>
      <c r="I58" s="87"/>
      <c r="J58" s="87"/>
      <c r="K58" s="87"/>
      <c r="L58" s="226"/>
      <c r="M58" s="227"/>
      <c r="N58" s="87"/>
      <c r="O58" s="87"/>
      <c r="P58" s="87"/>
      <c r="Q58" s="87"/>
      <c r="R58" s="87"/>
      <c r="S58" s="87"/>
      <c r="T58" s="87"/>
      <c r="U58" s="87"/>
      <c r="V58" s="87"/>
      <c r="W58" s="87"/>
      <c r="X58" s="87"/>
      <c r="Y58" s="87"/>
      <c r="Z58" s="87"/>
      <c r="AA58" s="87"/>
      <c r="AB58" s="87"/>
      <c r="AC58" s="87"/>
      <c r="AD58" s="87"/>
      <c r="AE58" s="226"/>
      <c r="AF58" s="229"/>
      <c r="AG58" s="227"/>
      <c r="AH58" s="87"/>
      <c r="AI58" s="87"/>
      <c r="AJ58" s="87"/>
      <c r="AK58" s="87"/>
      <c r="AL58" s="135">
        <f t="shared" ref="AL58:AL68" si="9">SUM(C58:AK58)</f>
        <v>0</v>
      </c>
      <c r="AM58" s="153"/>
    </row>
    <row r="59" spans="1:39" ht="14.45" customHeight="1" x14ac:dyDescent="0.2">
      <c r="A59" s="67" t="s">
        <v>456</v>
      </c>
      <c r="B59" s="255" t="s">
        <v>457</v>
      </c>
      <c r="C59" s="87"/>
      <c r="D59" s="144"/>
      <c r="E59" s="87"/>
      <c r="F59" s="87"/>
      <c r="G59" s="87"/>
      <c r="H59" s="86"/>
      <c r="I59" s="87"/>
      <c r="J59" s="87"/>
      <c r="K59" s="87"/>
      <c r="L59" s="237"/>
      <c r="M59" s="245"/>
      <c r="N59" s="87"/>
      <c r="O59" s="87"/>
      <c r="P59" s="87"/>
      <c r="Q59" s="87"/>
      <c r="R59" s="87"/>
      <c r="S59" s="87"/>
      <c r="T59" s="87"/>
      <c r="U59" s="87"/>
      <c r="V59" s="231"/>
      <c r="W59" s="87"/>
      <c r="X59" s="87"/>
      <c r="Y59" s="87"/>
      <c r="Z59" s="87"/>
      <c r="AA59" s="87"/>
      <c r="AB59" s="87"/>
      <c r="AC59" s="87"/>
      <c r="AD59" s="87"/>
      <c r="AE59" s="226"/>
      <c r="AF59" s="229"/>
      <c r="AG59" s="227"/>
      <c r="AH59" s="87"/>
      <c r="AI59" s="87"/>
      <c r="AJ59" s="87"/>
      <c r="AK59" s="87"/>
      <c r="AL59" s="135">
        <f t="shared" si="9"/>
        <v>0</v>
      </c>
      <c r="AM59" s="153"/>
    </row>
    <row r="60" spans="1:39" ht="14.45" customHeight="1" x14ac:dyDescent="0.2">
      <c r="A60" s="67" t="s">
        <v>39</v>
      </c>
      <c r="B60" s="255" t="s">
        <v>458</v>
      </c>
      <c r="C60" s="87"/>
      <c r="D60" s="87"/>
      <c r="E60" s="233"/>
      <c r="F60" s="87"/>
      <c r="G60" s="87"/>
      <c r="H60" s="86"/>
      <c r="I60" s="87"/>
      <c r="J60" s="87"/>
      <c r="K60" s="87"/>
      <c r="L60" s="87"/>
      <c r="M60" s="87"/>
      <c r="N60" s="87"/>
      <c r="O60" s="87"/>
      <c r="P60" s="87"/>
      <c r="Q60" s="87"/>
      <c r="R60" s="87"/>
      <c r="S60" s="87"/>
      <c r="T60" s="87"/>
      <c r="U60" s="87"/>
      <c r="V60" s="226"/>
      <c r="W60" s="233"/>
      <c r="X60" s="233"/>
      <c r="Y60" s="233"/>
      <c r="Z60" s="233"/>
      <c r="AA60" s="233"/>
      <c r="AB60" s="233"/>
      <c r="AC60" s="87"/>
      <c r="AD60" s="229"/>
      <c r="AE60" s="229"/>
      <c r="AF60" s="229"/>
      <c r="AG60" s="227"/>
      <c r="AH60" s="87"/>
      <c r="AI60" s="87"/>
      <c r="AJ60" s="87"/>
      <c r="AK60" s="87"/>
      <c r="AL60" s="135">
        <f t="shared" si="9"/>
        <v>0</v>
      </c>
      <c r="AM60" s="153"/>
    </row>
    <row r="61" spans="1:39" ht="14.45" customHeight="1" x14ac:dyDescent="0.2">
      <c r="A61" s="67" t="s">
        <v>459</v>
      </c>
      <c r="B61" s="255" t="s">
        <v>460</v>
      </c>
      <c r="C61" s="145"/>
      <c r="D61" s="146"/>
      <c r="E61" s="226"/>
      <c r="F61" s="87"/>
      <c r="G61" s="87"/>
      <c r="H61" s="89"/>
      <c r="I61" s="145"/>
      <c r="J61" s="145"/>
      <c r="K61" s="145"/>
      <c r="L61" s="87"/>
      <c r="M61" s="87"/>
      <c r="N61" s="87"/>
      <c r="O61" s="87"/>
      <c r="P61" s="87"/>
      <c r="Q61" s="87"/>
      <c r="R61" s="87"/>
      <c r="S61" s="87"/>
      <c r="T61" s="87"/>
      <c r="U61" s="87"/>
      <c r="V61" s="226"/>
      <c r="W61" s="229"/>
      <c r="X61" s="229"/>
      <c r="Y61" s="229"/>
      <c r="Z61" s="229"/>
      <c r="AA61" s="229"/>
      <c r="AB61" s="229"/>
      <c r="AC61" s="229"/>
      <c r="AD61" s="229"/>
      <c r="AE61" s="229"/>
      <c r="AF61" s="229"/>
      <c r="AG61" s="227"/>
      <c r="AH61" s="145"/>
      <c r="AI61" s="145"/>
      <c r="AJ61" s="145"/>
      <c r="AK61" s="145"/>
      <c r="AL61" s="135">
        <f t="shared" si="9"/>
        <v>0</v>
      </c>
      <c r="AM61" s="153"/>
    </row>
    <row r="62" spans="1:39" ht="14.45" customHeight="1" x14ac:dyDescent="0.2">
      <c r="A62" s="67" t="s">
        <v>461</v>
      </c>
      <c r="B62" s="255" t="s">
        <v>462</v>
      </c>
      <c r="C62" s="91"/>
      <c r="D62" s="146"/>
      <c r="E62" s="226"/>
      <c r="F62" s="87"/>
      <c r="G62" s="87"/>
      <c r="H62" s="90"/>
      <c r="I62" s="91"/>
      <c r="J62" s="91"/>
      <c r="K62" s="87"/>
      <c r="L62" s="87"/>
      <c r="M62" s="87"/>
      <c r="N62" s="87"/>
      <c r="O62" s="87"/>
      <c r="P62" s="87"/>
      <c r="Q62" s="87"/>
      <c r="R62" s="87"/>
      <c r="S62" s="87"/>
      <c r="T62" s="87"/>
      <c r="U62" s="87"/>
      <c r="V62" s="226"/>
      <c r="W62" s="229"/>
      <c r="X62" s="229"/>
      <c r="Y62" s="229"/>
      <c r="Z62" s="229"/>
      <c r="AA62" s="229"/>
      <c r="AB62" s="229"/>
      <c r="AC62" s="229"/>
      <c r="AD62" s="229"/>
      <c r="AE62" s="229"/>
      <c r="AF62" s="229"/>
      <c r="AG62" s="227"/>
      <c r="AH62" s="87"/>
      <c r="AI62" s="87"/>
      <c r="AJ62" s="87"/>
      <c r="AK62" s="87"/>
      <c r="AL62" s="137">
        <f t="shared" si="9"/>
        <v>0</v>
      </c>
      <c r="AM62" s="153"/>
    </row>
    <row r="63" spans="1:39" ht="14.45" customHeight="1" x14ac:dyDescent="0.2">
      <c r="A63" s="67" t="s">
        <v>463</v>
      </c>
      <c r="B63" s="255" t="s">
        <v>464</v>
      </c>
      <c r="C63" s="91"/>
      <c r="D63" s="87"/>
      <c r="E63" s="229"/>
      <c r="F63" s="229"/>
      <c r="G63" s="227"/>
      <c r="H63" s="90"/>
      <c r="I63" s="91"/>
      <c r="J63" s="91"/>
      <c r="K63" s="226"/>
      <c r="L63" s="229"/>
      <c r="M63" s="227"/>
      <c r="N63" s="87"/>
      <c r="O63" s="87"/>
      <c r="P63" s="87"/>
      <c r="Q63" s="87"/>
      <c r="R63" s="87"/>
      <c r="S63" s="87"/>
      <c r="T63" s="87"/>
      <c r="U63" s="87"/>
      <c r="V63" s="226"/>
      <c r="W63" s="229"/>
      <c r="X63" s="229"/>
      <c r="Y63" s="229"/>
      <c r="Z63" s="229"/>
      <c r="AA63" s="229"/>
      <c r="AB63" s="229"/>
      <c r="AC63" s="229"/>
      <c r="AD63" s="229"/>
      <c r="AE63" s="229"/>
      <c r="AF63" s="229"/>
      <c r="AG63" s="227"/>
      <c r="AH63" s="91"/>
      <c r="AI63" s="91"/>
      <c r="AJ63" s="91"/>
      <c r="AK63" s="91"/>
      <c r="AL63" s="137">
        <f t="shared" si="9"/>
        <v>0</v>
      </c>
      <c r="AM63" s="153"/>
    </row>
    <row r="64" spans="1:39" ht="14.45" customHeight="1" x14ac:dyDescent="0.2">
      <c r="A64" s="67" t="s">
        <v>465</v>
      </c>
      <c r="B64" s="255" t="s">
        <v>466</v>
      </c>
      <c r="C64" s="87"/>
      <c r="D64" s="145"/>
      <c r="E64" s="229"/>
      <c r="F64" s="87"/>
      <c r="G64" s="87"/>
      <c r="H64" s="86"/>
      <c r="I64" s="87"/>
      <c r="J64" s="87"/>
      <c r="K64" s="87"/>
      <c r="L64" s="229"/>
      <c r="M64" s="227"/>
      <c r="N64" s="87"/>
      <c r="O64" s="87"/>
      <c r="P64" s="87"/>
      <c r="Q64" s="87"/>
      <c r="R64" s="87"/>
      <c r="S64" s="87"/>
      <c r="T64" s="87"/>
      <c r="U64" s="87"/>
      <c r="V64" s="226"/>
      <c r="W64" s="229"/>
      <c r="X64" s="229"/>
      <c r="Y64" s="229"/>
      <c r="Z64" s="229"/>
      <c r="AA64" s="229"/>
      <c r="AB64" s="229"/>
      <c r="AC64" s="229"/>
      <c r="AD64" s="229"/>
      <c r="AE64" s="229"/>
      <c r="AF64" s="229"/>
      <c r="AG64" s="227"/>
      <c r="AH64" s="87"/>
      <c r="AI64" s="87"/>
      <c r="AJ64" s="87"/>
      <c r="AK64" s="87"/>
      <c r="AL64" s="135">
        <f t="shared" si="9"/>
        <v>0</v>
      </c>
      <c r="AM64" s="153"/>
    </row>
    <row r="65" spans="1:39" ht="14.45" customHeight="1" x14ac:dyDescent="0.2">
      <c r="A65" s="67" t="s">
        <v>467</v>
      </c>
      <c r="B65" s="255" t="s">
        <v>468</v>
      </c>
      <c r="C65" s="87"/>
      <c r="D65" s="87"/>
      <c r="E65" s="238"/>
      <c r="F65" s="87"/>
      <c r="G65" s="87"/>
      <c r="H65" s="86"/>
      <c r="I65" s="87"/>
      <c r="J65" s="87"/>
      <c r="K65" s="226"/>
      <c r="L65" s="229"/>
      <c r="M65" s="227"/>
      <c r="N65" s="87"/>
      <c r="O65" s="87"/>
      <c r="P65" s="87"/>
      <c r="Q65" s="87"/>
      <c r="R65" s="87"/>
      <c r="S65" s="87"/>
      <c r="T65" s="87"/>
      <c r="U65" s="87"/>
      <c r="V65" s="226"/>
      <c r="W65" s="229"/>
      <c r="X65" s="229"/>
      <c r="Y65" s="229"/>
      <c r="Z65" s="229"/>
      <c r="AA65" s="229"/>
      <c r="AB65" s="229"/>
      <c r="AC65" s="229"/>
      <c r="AD65" s="229"/>
      <c r="AE65" s="229"/>
      <c r="AF65" s="229"/>
      <c r="AG65" s="227"/>
      <c r="AH65" s="87"/>
      <c r="AI65" s="87"/>
      <c r="AJ65" s="87"/>
      <c r="AK65" s="87"/>
      <c r="AL65" s="135">
        <f>SUM(C65:AK65)</f>
        <v>0</v>
      </c>
      <c r="AM65" s="153"/>
    </row>
    <row r="66" spans="1:39" ht="14.45" customHeight="1" x14ac:dyDescent="0.2">
      <c r="A66" s="67" t="s">
        <v>469</v>
      </c>
      <c r="B66" s="255" t="s">
        <v>470</v>
      </c>
      <c r="C66" s="150"/>
      <c r="D66" s="146"/>
      <c r="E66" s="145"/>
      <c r="F66" s="150"/>
      <c r="G66" s="150"/>
      <c r="H66" s="191"/>
      <c r="I66" s="150"/>
      <c r="J66" s="150"/>
      <c r="K66" s="150"/>
      <c r="L66" s="229"/>
      <c r="M66" s="227"/>
      <c r="N66" s="87"/>
      <c r="O66" s="87"/>
      <c r="P66" s="87"/>
      <c r="Q66" s="87"/>
      <c r="R66" s="87"/>
      <c r="S66" s="87"/>
      <c r="T66" s="87"/>
      <c r="U66" s="87"/>
      <c r="V66" s="226"/>
      <c r="W66" s="229"/>
      <c r="X66" s="229"/>
      <c r="Y66" s="229"/>
      <c r="Z66" s="229"/>
      <c r="AA66" s="229"/>
      <c r="AB66" s="229"/>
      <c r="AC66" s="229"/>
      <c r="AD66" s="229"/>
      <c r="AE66" s="229"/>
      <c r="AF66" s="229"/>
      <c r="AG66" s="227"/>
      <c r="AH66" s="150"/>
      <c r="AI66" s="150"/>
      <c r="AJ66" s="150"/>
      <c r="AK66" s="150"/>
      <c r="AL66" s="135">
        <f t="shared" si="9"/>
        <v>0</v>
      </c>
      <c r="AM66" s="153"/>
    </row>
    <row r="67" spans="1:39" ht="14.45" customHeight="1" x14ac:dyDescent="0.2">
      <c r="A67" s="67" t="s">
        <v>471</v>
      </c>
      <c r="B67" s="255" t="s">
        <v>472</v>
      </c>
      <c r="C67" s="150"/>
      <c r="D67" s="190"/>
      <c r="E67" s="145"/>
      <c r="F67" s="150"/>
      <c r="G67" s="150"/>
      <c r="H67" s="191"/>
      <c r="I67" s="150"/>
      <c r="J67" s="150"/>
      <c r="K67" s="150"/>
      <c r="L67" s="229"/>
      <c r="M67" s="227"/>
      <c r="N67" s="87"/>
      <c r="O67" s="87"/>
      <c r="P67" s="87"/>
      <c r="Q67" s="87"/>
      <c r="R67" s="87"/>
      <c r="S67" s="87"/>
      <c r="T67" s="87"/>
      <c r="U67" s="87"/>
      <c r="V67" s="237"/>
      <c r="W67" s="238"/>
      <c r="X67" s="238"/>
      <c r="Y67" s="238"/>
      <c r="Z67" s="238"/>
      <c r="AA67" s="238"/>
      <c r="AB67" s="238"/>
      <c r="AC67" s="238"/>
      <c r="AD67" s="238"/>
      <c r="AE67" s="229"/>
      <c r="AF67" s="229"/>
      <c r="AG67" s="227"/>
      <c r="AH67" s="150"/>
      <c r="AI67" s="150"/>
      <c r="AJ67" s="150"/>
      <c r="AK67" s="150"/>
      <c r="AL67" s="135">
        <f t="shared" si="9"/>
        <v>0</v>
      </c>
      <c r="AM67" s="153"/>
    </row>
    <row r="68" spans="1:39" ht="14.45" customHeight="1" x14ac:dyDescent="0.2">
      <c r="A68" s="517" t="s">
        <v>473</v>
      </c>
      <c r="B68" s="518"/>
      <c r="C68" s="87">
        <f>SUM(C58:C67)</f>
        <v>0</v>
      </c>
      <c r="D68" s="87">
        <f t="shared" ref="D68:AK68" si="10">SUM(D58:D67)</f>
        <v>0</v>
      </c>
      <c r="E68" s="87">
        <f t="shared" si="10"/>
        <v>0</v>
      </c>
      <c r="F68" s="87">
        <f t="shared" si="10"/>
        <v>0</v>
      </c>
      <c r="G68" s="87">
        <f t="shared" si="10"/>
        <v>0</v>
      </c>
      <c r="H68" s="87">
        <f t="shared" si="10"/>
        <v>0</v>
      </c>
      <c r="I68" s="87">
        <f t="shared" si="10"/>
        <v>0</v>
      </c>
      <c r="J68" s="87">
        <f t="shared" si="10"/>
        <v>0</v>
      </c>
      <c r="K68" s="87">
        <f t="shared" si="10"/>
        <v>0</v>
      </c>
      <c r="L68" s="87">
        <f t="shared" si="10"/>
        <v>0</v>
      </c>
      <c r="M68" s="87">
        <f t="shared" si="10"/>
        <v>0</v>
      </c>
      <c r="N68" s="87">
        <f t="shared" si="10"/>
        <v>0</v>
      </c>
      <c r="O68" s="87">
        <f t="shared" si="10"/>
        <v>0</v>
      </c>
      <c r="P68" s="87">
        <f t="shared" si="10"/>
        <v>0</v>
      </c>
      <c r="Q68" s="87">
        <f t="shared" si="10"/>
        <v>0</v>
      </c>
      <c r="R68" s="87">
        <f t="shared" si="10"/>
        <v>0</v>
      </c>
      <c r="S68" s="87">
        <f t="shared" si="10"/>
        <v>0</v>
      </c>
      <c r="T68" s="87">
        <f t="shared" si="10"/>
        <v>0</v>
      </c>
      <c r="U68" s="87">
        <f t="shared" si="10"/>
        <v>0</v>
      </c>
      <c r="V68" s="87">
        <f t="shared" si="10"/>
        <v>0</v>
      </c>
      <c r="W68" s="87">
        <f t="shared" si="10"/>
        <v>0</v>
      </c>
      <c r="X68" s="87">
        <f t="shared" si="10"/>
        <v>0</v>
      </c>
      <c r="Y68" s="87">
        <f t="shared" si="10"/>
        <v>0</v>
      </c>
      <c r="Z68" s="87">
        <f t="shared" si="10"/>
        <v>0</v>
      </c>
      <c r="AA68" s="87">
        <f t="shared" si="10"/>
        <v>0</v>
      </c>
      <c r="AB68" s="87">
        <f t="shared" si="10"/>
        <v>0</v>
      </c>
      <c r="AC68" s="87">
        <f t="shared" si="10"/>
        <v>0</v>
      </c>
      <c r="AD68" s="87">
        <f t="shared" si="10"/>
        <v>0</v>
      </c>
      <c r="AE68" s="226">
        <f t="shared" si="10"/>
        <v>0</v>
      </c>
      <c r="AF68" s="229">
        <f t="shared" si="10"/>
        <v>0</v>
      </c>
      <c r="AG68" s="227">
        <f t="shared" si="10"/>
        <v>0</v>
      </c>
      <c r="AH68" s="87">
        <f t="shared" si="10"/>
        <v>0</v>
      </c>
      <c r="AI68" s="87">
        <f t="shared" si="10"/>
        <v>0</v>
      </c>
      <c r="AJ68" s="87">
        <f t="shared" si="10"/>
        <v>0</v>
      </c>
      <c r="AK68" s="87">
        <f t="shared" si="10"/>
        <v>0</v>
      </c>
      <c r="AL68" s="137">
        <f t="shared" si="9"/>
        <v>0</v>
      </c>
      <c r="AM68" s="84"/>
    </row>
    <row r="69" spans="1:39" ht="8.25" customHeight="1" x14ac:dyDescent="0.2">
      <c r="A69" s="65"/>
      <c r="B69" s="66"/>
      <c r="C69" s="147"/>
      <c r="D69" s="147"/>
      <c r="E69" s="147"/>
      <c r="F69" s="147"/>
      <c r="G69" s="147"/>
      <c r="H69" s="147"/>
      <c r="I69" s="147"/>
      <c r="J69" s="147"/>
      <c r="K69" s="147"/>
      <c r="L69" s="147"/>
      <c r="M69" s="147"/>
      <c r="N69" s="147"/>
      <c r="O69" s="147"/>
      <c r="P69" s="147"/>
      <c r="Q69" s="147"/>
      <c r="R69" s="147"/>
      <c r="S69" s="147"/>
      <c r="T69" s="147"/>
      <c r="U69" s="92"/>
      <c r="V69" s="92"/>
      <c r="W69" s="147"/>
      <c r="X69" s="147"/>
      <c r="Y69" s="92"/>
      <c r="Z69" s="92"/>
      <c r="AA69" s="92"/>
      <c r="AB69" s="92"/>
      <c r="AC69" s="92"/>
      <c r="AD69" s="92"/>
      <c r="AE69" s="92"/>
      <c r="AF69" s="92"/>
      <c r="AG69" s="92"/>
      <c r="AH69" s="147"/>
      <c r="AI69" s="147"/>
      <c r="AJ69" s="147"/>
      <c r="AK69" s="147"/>
      <c r="AL69" s="149"/>
      <c r="AM69" s="153"/>
    </row>
    <row r="70" spans="1:39" ht="15" x14ac:dyDescent="0.2">
      <c r="A70" s="58" t="s">
        <v>474</v>
      </c>
      <c r="B70" s="59" t="s">
        <v>49</v>
      </c>
      <c r="C70" s="92"/>
      <c r="D70" s="92"/>
      <c r="E70" s="92"/>
      <c r="F70" s="92"/>
      <c r="G70" s="92"/>
      <c r="H70" s="88"/>
      <c r="I70" s="92"/>
      <c r="J70" s="92"/>
      <c r="K70" s="88"/>
      <c r="L70" s="92"/>
      <c r="M70" s="92"/>
      <c r="N70" s="92"/>
      <c r="O70" s="92"/>
      <c r="P70" s="92"/>
      <c r="Q70" s="92"/>
      <c r="R70" s="92"/>
      <c r="S70" s="92"/>
      <c r="T70" s="92"/>
      <c r="U70" s="88"/>
      <c r="V70" s="88"/>
      <c r="W70" s="92"/>
      <c r="X70" s="92"/>
      <c r="Y70" s="92"/>
      <c r="Z70" s="92"/>
      <c r="AA70" s="88"/>
      <c r="AB70" s="88"/>
      <c r="AC70" s="88"/>
      <c r="AD70" s="88"/>
      <c r="AE70" s="88"/>
      <c r="AF70" s="88"/>
      <c r="AG70" s="88"/>
      <c r="AH70" s="92"/>
      <c r="AI70" s="92"/>
      <c r="AJ70" s="92"/>
      <c r="AK70" s="92"/>
      <c r="AL70" s="134"/>
      <c r="AM70" s="153"/>
    </row>
    <row r="71" spans="1:39" ht="14.45" customHeight="1" x14ac:dyDescent="0.2">
      <c r="A71" s="67" t="s">
        <v>359</v>
      </c>
      <c r="B71" s="255" t="s">
        <v>475</v>
      </c>
      <c r="C71" s="87"/>
      <c r="D71" s="144"/>
      <c r="E71" s="87"/>
      <c r="F71" s="87"/>
      <c r="G71" s="87"/>
      <c r="H71" s="228"/>
      <c r="I71" s="87"/>
      <c r="J71" s="87"/>
      <c r="K71" s="228"/>
      <c r="L71" s="87"/>
      <c r="M71" s="87"/>
      <c r="N71" s="87"/>
      <c r="O71" s="87"/>
      <c r="P71" s="87"/>
      <c r="Q71" s="87"/>
      <c r="R71" s="87"/>
      <c r="S71" s="87"/>
      <c r="T71" s="87"/>
      <c r="U71" s="87"/>
      <c r="V71" s="87"/>
      <c r="W71" s="87"/>
      <c r="X71" s="87"/>
      <c r="Y71" s="87"/>
      <c r="Z71" s="87"/>
      <c r="AA71" s="87"/>
      <c r="AB71" s="87"/>
      <c r="AC71" s="87"/>
      <c r="AD71" s="87"/>
      <c r="AE71" s="226"/>
      <c r="AF71" s="229"/>
      <c r="AG71" s="227"/>
      <c r="AH71" s="87"/>
      <c r="AI71" s="87"/>
      <c r="AJ71" s="87"/>
      <c r="AK71" s="87"/>
      <c r="AL71" s="135">
        <f t="shared" ref="AL71:AL76" si="11">SUM(C71:AK71)</f>
        <v>0</v>
      </c>
      <c r="AM71" s="153"/>
    </row>
    <row r="72" spans="1:39" ht="14.45" customHeight="1" x14ac:dyDescent="0.2">
      <c r="A72" s="67" t="s">
        <v>360</v>
      </c>
      <c r="B72" s="255" t="s">
        <v>199</v>
      </c>
      <c r="C72" s="87"/>
      <c r="D72" s="144"/>
      <c r="E72" s="87"/>
      <c r="F72" s="87"/>
      <c r="G72" s="87"/>
      <c r="H72" s="228"/>
      <c r="I72" s="87"/>
      <c r="J72" s="87"/>
      <c r="K72" s="228"/>
      <c r="L72" s="87"/>
      <c r="M72" s="87"/>
      <c r="N72" s="87"/>
      <c r="O72" s="87"/>
      <c r="P72" s="87"/>
      <c r="Q72" s="87"/>
      <c r="R72" s="87"/>
      <c r="S72" s="87"/>
      <c r="T72" s="87"/>
      <c r="U72" s="87"/>
      <c r="V72" s="87"/>
      <c r="W72" s="87"/>
      <c r="X72" s="87"/>
      <c r="Y72" s="87"/>
      <c r="Z72" s="87"/>
      <c r="AA72" s="87"/>
      <c r="AB72" s="87"/>
      <c r="AC72" s="87"/>
      <c r="AD72" s="87"/>
      <c r="AE72" s="226"/>
      <c r="AF72" s="229"/>
      <c r="AG72" s="227"/>
      <c r="AH72" s="87"/>
      <c r="AI72" s="87"/>
      <c r="AJ72" s="87"/>
      <c r="AK72" s="87"/>
      <c r="AL72" s="135">
        <f t="shared" si="11"/>
        <v>0</v>
      </c>
      <c r="AM72" s="153"/>
    </row>
    <row r="73" spans="1:39" ht="14.45" customHeight="1" x14ac:dyDescent="0.2">
      <c r="A73" s="67" t="s">
        <v>361</v>
      </c>
      <c r="B73" s="255" t="s">
        <v>476</v>
      </c>
      <c r="C73" s="87"/>
      <c r="D73" s="144"/>
      <c r="E73" s="87"/>
      <c r="F73" s="87"/>
      <c r="G73" s="87"/>
      <c r="H73" s="228"/>
      <c r="I73" s="87"/>
      <c r="J73" s="87"/>
      <c r="K73" s="228"/>
      <c r="L73" s="87"/>
      <c r="M73" s="87"/>
      <c r="N73" s="87"/>
      <c r="O73" s="87"/>
      <c r="P73" s="87"/>
      <c r="Q73" s="87"/>
      <c r="R73" s="87"/>
      <c r="S73" s="87"/>
      <c r="T73" s="87"/>
      <c r="U73" s="87"/>
      <c r="V73" s="87"/>
      <c r="W73" s="87"/>
      <c r="X73" s="87"/>
      <c r="Y73" s="87"/>
      <c r="Z73" s="87"/>
      <c r="AA73" s="87"/>
      <c r="AB73" s="87"/>
      <c r="AC73" s="87"/>
      <c r="AD73" s="87"/>
      <c r="AE73" s="226"/>
      <c r="AF73" s="229"/>
      <c r="AG73" s="227"/>
      <c r="AH73" s="87"/>
      <c r="AI73" s="87"/>
      <c r="AJ73" s="87"/>
      <c r="AK73" s="87"/>
      <c r="AL73" s="136">
        <f t="shared" si="11"/>
        <v>0</v>
      </c>
      <c r="AM73" s="153"/>
    </row>
    <row r="74" spans="1:39" ht="14.45" customHeight="1" x14ac:dyDescent="0.2">
      <c r="A74" s="67" t="s">
        <v>362</v>
      </c>
      <c r="B74" s="255" t="s">
        <v>50</v>
      </c>
      <c r="C74" s="87"/>
      <c r="D74" s="144"/>
      <c r="E74" s="87"/>
      <c r="F74" s="87"/>
      <c r="G74" s="87"/>
      <c r="H74" s="228"/>
      <c r="I74" s="87"/>
      <c r="J74" s="87"/>
      <c r="K74" s="228"/>
      <c r="L74" s="87"/>
      <c r="M74" s="87"/>
      <c r="N74" s="87"/>
      <c r="O74" s="87"/>
      <c r="P74" s="87"/>
      <c r="Q74" s="87"/>
      <c r="R74" s="87"/>
      <c r="S74" s="87"/>
      <c r="T74" s="87"/>
      <c r="U74" s="87"/>
      <c r="V74" s="87"/>
      <c r="W74" s="87"/>
      <c r="X74" s="87"/>
      <c r="Y74" s="87"/>
      <c r="Z74" s="87"/>
      <c r="AA74" s="87"/>
      <c r="AB74" s="87"/>
      <c r="AC74" s="87"/>
      <c r="AD74" s="87"/>
      <c r="AE74" s="226"/>
      <c r="AF74" s="229"/>
      <c r="AG74" s="227"/>
      <c r="AH74" s="87"/>
      <c r="AI74" s="87"/>
      <c r="AJ74" s="87"/>
      <c r="AK74" s="87"/>
      <c r="AL74" s="136">
        <f t="shared" si="11"/>
        <v>0</v>
      </c>
      <c r="AM74" s="153"/>
    </row>
    <row r="75" spans="1:39" ht="14.45" customHeight="1" x14ac:dyDescent="0.2">
      <c r="A75" s="67" t="s">
        <v>363</v>
      </c>
      <c r="B75" s="255" t="s">
        <v>477</v>
      </c>
      <c r="C75" s="87"/>
      <c r="D75" s="144"/>
      <c r="E75" s="87"/>
      <c r="F75" s="87"/>
      <c r="G75" s="87"/>
      <c r="H75" s="228"/>
      <c r="I75" s="87"/>
      <c r="J75" s="87"/>
      <c r="K75" s="228"/>
      <c r="L75" s="87"/>
      <c r="M75" s="87"/>
      <c r="N75" s="87"/>
      <c r="O75" s="87"/>
      <c r="P75" s="87"/>
      <c r="Q75" s="87"/>
      <c r="R75" s="87"/>
      <c r="S75" s="87"/>
      <c r="T75" s="87"/>
      <c r="U75" s="87"/>
      <c r="V75" s="87"/>
      <c r="W75" s="87"/>
      <c r="X75" s="87"/>
      <c r="Y75" s="87"/>
      <c r="Z75" s="87"/>
      <c r="AA75" s="87"/>
      <c r="AB75" s="87"/>
      <c r="AC75" s="87"/>
      <c r="AD75" s="87"/>
      <c r="AE75" s="226"/>
      <c r="AF75" s="229"/>
      <c r="AG75" s="227"/>
      <c r="AH75" s="87"/>
      <c r="AI75" s="87"/>
      <c r="AJ75" s="87"/>
      <c r="AK75" s="87"/>
      <c r="AL75" s="242">
        <f t="shared" si="11"/>
        <v>0</v>
      </c>
      <c r="AM75" s="153"/>
    </row>
    <row r="76" spans="1:39" ht="14.45" customHeight="1" x14ac:dyDescent="0.2">
      <c r="A76" s="517" t="s">
        <v>478</v>
      </c>
      <c r="B76" s="518"/>
      <c r="C76" s="70">
        <f>SUM(C71:C75)</f>
        <v>0</v>
      </c>
      <c r="D76" s="71">
        <f t="shared" ref="D76:AK76" si="12">SUM(D71:D75)</f>
        <v>0</v>
      </c>
      <c r="E76" s="62">
        <f t="shared" si="12"/>
        <v>0</v>
      </c>
      <c r="F76" s="70">
        <f t="shared" si="12"/>
        <v>0</v>
      </c>
      <c r="G76" s="70">
        <f t="shared" si="12"/>
        <v>0</v>
      </c>
      <c r="H76" s="228">
        <f t="shared" si="12"/>
        <v>0</v>
      </c>
      <c r="I76" s="70">
        <f t="shared" si="12"/>
        <v>0</v>
      </c>
      <c r="J76" s="70">
        <f t="shared" si="12"/>
        <v>0</v>
      </c>
      <c r="K76" s="228">
        <f t="shared" si="12"/>
        <v>0</v>
      </c>
      <c r="L76" s="70">
        <f t="shared" si="12"/>
        <v>0</v>
      </c>
      <c r="M76" s="70">
        <f t="shared" si="12"/>
        <v>0</v>
      </c>
      <c r="N76" s="70">
        <f t="shared" si="12"/>
        <v>0</v>
      </c>
      <c r="O76" s="70">
        <f t="shared" si="12"/>
        <v>0</v>
      </c>
      <c r="P76" s="70">
        <f t="shared" si="12"/>
        <v>0</v>
      </c>
      <c r="Q76" s="70">
        <f t="shared" si="12"/>
        <v>0</v>
      </c>
      <c r="R76" s="70">
        <f t="shared" si="12"/>
        <v>0</v>
      </c>
      <c r="S76" s="70">
        <f t="shared" si="12"/>
        <v>0</v>
      </c>
      <c r="T76" s="70">
        <f t="shared" si="12"/>
        <v>0</v>
      </c>
      <c r="U76" s="62">
        <f t="shared" si="12"/>
        <v>0</v>
      </c>
      <c r="V76" s="62">
        <f t="shared" si="12"/>
        <v>0</v>
      </c>
      <c r="W76" s="70">
        <f t="shared" si="12"/>
        <v>0</v>
      </c>
      <c r="X76" s="70">
        <f t="shared" si="12"/>
        <v>0</v>
      </c>
      <c r="Y76" s="70">
        <f t="shared" si="12"/>
        <v>0</v>
      </c>
      <c r="Z76" s="70">
        <f t="shared" si="12"/>
        <v>0</v>
      </c>
      <c r="AA76" s="62">
        <f t="shared" si="12"/>
        <v>0</v>
      </c>
      <c r="AB76" s="62">
        <f t="shared" si="12"/>
        <v>0</v>
      </c>
      <c r="AC76" s="62">
        <f t="shared" si="12"/>
        <v>0</v>
      </c>
      <c r="AD76" s="62">
        <f t="shared" si="12"/>
        <v>0</v>
      </c>
      <c r="AE76" s="226">
        <f t="shared" si="12"/>
        <v>0</v>
      </c>
      <c r="AF76" s="229">
        <f t="shared" si="12"/>
        <v>0</v>
      </c>
      <c r="AG76" s="227">
        <f t="shared" si="12"/>
        <v>0</v>
      </c>
      <c r="AH76" s="70">
        <f t="shared" si="12"/>
        <v>0</v>
      </c>
      <c r="AI76" s="70">
        <f t="shared" si="12"/>
        <v>0</v>
      </c>
      <c r="AJ76" s="70">
        <f t="shared" si="12"/>
        <v>0</v>
      </c>
      <c r="AK76" s="70">
        <f t="shared" si="12"/>
        <v>0</v>
      </c>
      <c r="AL76" s="137">
        <f t="shared" si="11"/>
        <v>0</v>
      </c>
      <c r="AM76" s="84"/>
    </row>
    <row r="77" spans="1:39" ht="8.25" customHeight="1" x14ac:dyDescent="0.2">
      <c r="A77" s="65"/>
      <c r="B77" s="66"/>
      <c r="C77" s="147"/>
      <c r="D77" s="147"/>
      <c r="E77" s="147"/>
      <c r="F77" s="147"/>
      <c r="G77" s="147"/>
      <c r="H77" s="92"/>
      <c r="I77" s="147"/>
      <c r="J77" s="147"/>
      <c r="K77" s="92"/>
      <c r="L77" s="147"/>
      <c r="M77" s="147"/>
      <c r="N77" s="147"/>
      <c r="O77" s="147"/>
      <c r="P77" s="147"/>
      <c r="Q77" s="147"/>
      <c r="R77" s="147"/>
      <c r="S77" s="147"/>
      <c r="T77" s="147"/>
      <c r="U77" s="92"/>
      <c r="V77" s="92"/>
      <c r="W77" s="147"/>
      <c r="X77" s="147"/>
      <c r="Y77" s="147"/>
      <c r="Z77" s="147"/>
      <c r="AA77" s="92"/>
      <c r="AB77" s="92"/>
      <c r="AC77" s="92"/>
      <c r="AD77" s="92"/>
      <c r="AE77" s="92"/>
      <c r="AF77" s="92"/>
      <c r="AG77" s="92"/>
      <c r="AH77" s="147"/>
      <c r="AI77" s="147"/>
      <c r="AJ77" s="147"/>
      <c r="AK77" s="147"/>
      <c r="AL77" s="149"/>
      <c r="AM77" s="153"/>
    </row>
    <row r="78" spans="1:39" ht="14.45" customHeight="1" x14ac:dyDescent="0.2">
      <c r="A78" s="58" t="s">
        <v>479</v>
      </c>
      <c r="B78" s="59" t="s">
        <v>775</v>
      </c>
      <c r="C78" s="92"/>
      <c r="D78" s="92"/>
      <c r="E78" s="92"/>
      <c r="F78" s="92"/>
      <c r="G78" s="92"/>
      <c r="H78" s="88"/>
      <c r="I78" s="92"/>
      <c r="J78" s="92"/>
      <c r="K78" s="88"/>
      <c r="L78" s="92"/>
      <c r="M78" s="92"/>
      <c r="N78" s="92"/>
      <c r="O78" s="92"/>
      <c r="P78" s="92"/>
      <c r="Q78" s="92"/>
      <c r="R78" s="92"/>
      <c r="S78" s="92"/>
      <c r="T78" s="92"/>
      <c r="U78" s="88"/>
      <c r="V78" s="88"/>
      <c r="W78" s="92"/>
      <c r="X78" s="92"/>
      <c r="Y78" s="92"/>
      <c r="Z78" s="92"/>
      <c r="AA78" s="88"/>
      <c r="AB78" s="88"/>
      <c r="AC78" s="88"/>
      <c r="AD78" s="88"/>
      <c r="AE78" s="88"/>
      <c r="AF78" s="88"/>
      <c r="AG78" s="88"/>
      <c r="AH78" s="92"/>
      <c r="AI78" s="92"/>
      <c r="AJ78" s="92"/>
      <c r="AK78" s="92"/>
      <c r="AL78" s="134"/>
      <c r="AM78" s="153"/>
    </row>
    <row r="79" spans="1:39" ht="14.45" customHeight="1" x14ac:dyDescent="0.2">
      <c r="A79" s="67" t="s">
        <v>480</v>
      </c>
      <c r="B79" s="255" t="s">
        <v>774</v>
      </c>
      <c r="C79" s="87"/>
      <c r="D79" s="144"/>
      <c r="E79" s="87"/>
      <c r="F79" s="87"/>
      <c r="G79" s="87"/>
      <c r="H79" s="228"/>
      <c r="I79" s="87"/>
      <c r="J79" s="87"/>
      <c r="K79" s="228"/>
      <c r="L79" s="87"/>
      <c r="M79" s="87"/>
      <c r="N79" s="87"/>
      <c r="O79" s="87"/>
      <c r="P79" s="87"/>
      <c r="Q79" s="87"/>
      <c r="R79" s="87"/>
      <c r="S79" s="87"/>
      <c r="T79" s="87"/>
      <c r="U79" s="87"/>
      <c r="V79" s="87"/>
      <c r="W79" s="87"/>
      <c r="X79" s="87"/>
      <c r="Y79" s="87"/>
      <c r="Z79" s="87"/>
      <c r="AA79" s="87"/>
      <c r="AB79" s="87"/>
      <c r="AC79" s="87"/>
      <c r="AD79" s="87"/>
      <c r="AE79" s="226"/>
      <c r="AF79" s="229"/>
      <c r="AG79" s="227"/>
      <c r="AH79" s="87"/>
      <c r="AI79" s="87"/>
      <c r="AJ79" s="87"/>
      <c r="AK79" s="87"/>
      <c r="AL79" s="135">
        <f>SUM(C79:AK79)</f>
        <v>0</v>
      </c>
      <c r="AM79" s="153"/>
    </row>
    <row r="80" spans="1:39" ht="14.45" customHeight="1" x14ac:dyDescent="0.2">
      <c r="A80" s="67" t="s">
        <v>481</v>
      </c>
      <c r="B80" s="255" t="s">
        <v>482</v>
      </c>
      <c r="C80" s="87"/>
      <c r="D80" s="144"/>
      <c r="E80" s="87"/>
      <c r="F80" s="87"/>
      <c r="G80" s="87"/>
      <c r="H80" s="228"/>
      <c r="I80" s="87"/>
      <c r="J80" s="87"/>
      <c r="K80" s="228"/>
      <c r="L80" s="87"/>
      <c r="M80" s="87"/>
      <c r="N80" s="87"/>
      <c r="O80" s="87"/>
      <c r="P80" s="87"/>
      <c r="Q80" s="87"/>
      <c r="R80" s="87"/>
      <c r="S80" s="87"/>
      <c r="T80" s="87"/>
      <c r="U80" s="87"/>
      <c r="V80" s="87"/>
      <c r="W80" s="87"/>
      <c r="X80" s="87"/>
      <c r="Y80" s="87"/>
      <c r="Z80" s="87"/>
      <c r="AA80" s="87"/>
      <c r="AB80" s="87"/>
      <c r="AC80" s="87"/>
      <c r="AD80" s="87"/>
      <c r="AE80" s="226"/>
      <c r="AF80" s="229"/>
      <c r="AG80" s="227"/>
      <c r="AH80" s="87"/>
      <c r="AI80" s="87"/>
      <c r="AJ80" s="87"/>
      <c r="AK80" s="87"/>
      <c r="AL80" s="135">
        <f>SUM(C80:AK80)</f>
        <v>0</v>
      </c>
      <c r="AM80" s="153"/>
    </row>
    <row r="81" spans="1:39" ht="14.45" customHeight="1" x14ac:dyDescent="0.2">
      <c r="A81" s="67" t="s">
        <v>483</v>
      </c>
      <c r="B81" s="255" t="s">
        <v>484</v>
      </c>
      <c r="C81" s="87"/>
      <c r="D81" s="144"/>
      <c r="E81" s="87"/>
      <c r="F81" s="87"/>
      <c r="G81" s="87"/>
      <c r="H81" s="228"/>
      <c r="I81" s="87"/>
      <c r="J81" s="87"/>
      <c r="K81" s="228"/>
      <c r="L81" s="87"/>
      <c r="M81" s="87"/>
      <c r="N81" s="87"/>
      <c r="O81" s="87"/>
      <c r="P81" s="87"/>
      <c r="Q81" s="87"/>
      <c r="R81" s="87"/>
      <c r="S81" s="87"/>
      <c r="T81" s="87"/>
      <c r="U81" s="87"/>
      <c r="V81" s="87"/>
      <c r="W81" s="87"/>
      <c r="X81" s="87"/>
      <c r="Y81" s="87"/>
      <c r="Z81" s="87"/>
      <c r="AA81" s="87"/>
      <c r="AB81" s="87"/>
      <c r="AC81" s="87"/>
      <c r="AD81" s="87"/>
      <c r="AE81" s="226"/>
      <c r="AF81" s="229"/>
      <c r="AG81" s="227"/>
      <c r="AH81" s="87"/>
      <c r="AI81" s="87"/>
      <c r="AJ81" s="87"/>
      <c r="AK81" s="87"/>
      <c r="AL81" s="135">
        <f>SUM(C81:AK81)</f>
        <v>0</v>
      </c>
      <c r="AM81" s="153"/>
    </row>
    <row r="82" spans="1:39" ht="14.45" customHeight="1" x14ac:dyDescent="0.2">
      <c r="A82" s="513" t="s">
        <v>485</v>
      </c>
      <c r="B82" s="514"/>
      <c r="C82" s="70">
        <f>SUM(C79:C81)</f>
        <v>0</v>
      </c>
      <c r="D82" s="71">
        <f t="shared" ref="D82:AK82" si="13">SUM(D79:D81)</f>
        <v>0</v>
      </c>
      <c r="E82" s="62">
        <f t="shared" si="13"/>
        <v>0</v>
      </c>
      <c r="F82" s="70">
        <f t="shared" si="13"/>
        <v>0</v>
      </c>
      <c r="G82" s="70">
        <f t="shared" si="13"/>
        <v>0</v>
      </c>
      <c r="H82" s="228">
        <f t="shared" si="13"/>
        <v>0</v>
      </c>
      <c r="I82" s="70">
        <f t="shared" si="13"/>
        <v>0</v>
      </c>
      <c r="J82" s="70">
        <f t="shared" si="13"/>
        <v>0</v>
      </c>
      <c r="K82" s="228">
        <f t="shared" si="13"/>
        <v>0</v>
      </c>
      <c r="L82" s="70">
        <f t="shared" si="13"/>
        <v>0</v>
      </c>
      <c r="M82" s="70">
        <f t="shared" si="13"/>
        <v>0</v>
      </c>
      <c r="N82" s="70">
        <f t="shared" si="13"/>
        <v>0</v>
      </c>
      <c r="O82" s="70">
        <f t="shared" si="13"/>
        <v>0</v>
      </c>
      <c r="P82" s="70">
        <f t="shared" si="13"/>
        <v>0</v>
      </c>
      <c r="Q82" s="70">
        <f t="shared" si="13"/>
        <v>0</v>
      </c>
      <c r="R82" s="70">
        <f t="shared" si="13"/>
        <v>0</v>
      </c>
      <c r="S82" s="70">
        <f t="shared" si="13"/>
        <v>0</v>
      </c>
      <c r="T82" s="70">
        <f t="shared" si="13"/>
        <v>0</v>
      </c>
      <c r="U82" s="62">
        <f t="shared" si="13"/>
        <v>0</v>
      </c>
      <c r="V82" s="62">
        <f t="shared" si="13"/>
        <v>0</v>
      </c>
      <c r="W82" s="70">
        <f t="shared" si="13"/>
        <v>0</v>
      </c>
      <c r="X82" s="70">
        <f t="shared" si="13"/>
        <v>0</v>
      </c>
      <c r="Y82" s="70">
        <f t="shared" si="13"/>
        <v>0</v>
      </c>
      <c r="Z82" s="70">
        <f t="shared" si="13"/>
        <v>0</v>
      </c>
      <c r="AA82" s="62">
        <f t="shared" si="13"/>
        <v>0</v>
      </c>
      <c r="AB82" s="62">
        <f t="shared" si="13"/>
        <v>0</v>
      </c>
      <c r="AC82" s="62">
        <f t="shared" si="13"/>
        <v>0</v>
      </c>
      <c r="AD82" s="62">
        <f t="shared" si="13"/>
        <v>0</v>
      </c>
      <c r="AE82" s="226">
        <f t="shared" si="13"/>
        <v>0</v>
      </c>
      <c r="AF82" s="229">
        <f t="shared" si="13"/>
        <v>0</v>
      </c>
      <c r="AG82" s="227">
        <f t="shared" si="13"/>
        <v>0</v>
      </c>
      <c r="AH82" s="70">
        <f t="shared" si="13"/>
        <v>0</v>
      </c>
      <c r="AI82" s="70">
        <f t="shared" si="13"/>
        <v>0</v>
      </c>
      <c r="AJ82" s="70">
        <f t="shared" si="13"/>
        <v>0</v>
      </c>
      <c r="AK82" s="70">
        <f t="shared" si="13"/>
        <v>0</v>
      </c>
      <c r="AL82" s="137">
        <f>SUM(C82:AK82)</f>
        <v>0</v>
      </c>
      <c r="AM82" s="84"/>
    </row>
    <row r="83" spans="1:39" ht="8.25" customHeight="1" thickBot="1" x14ac:dyDescent="0.25">
      <c r="A83" s="65"/>
      <c r="B83" s="66"/>
      <c r="C83" s="147"/>
      <c r="D83" s="147"/>
      <c r="E83" s="147"/>
      <c r="F83" s="147"/>
      <c r="G83" s="147"/>
      <c r="H83" s="92"/>
      <c r="I83" s="147"/>
      <c r="J83" s="147"/>
      <c r="K83" s="92"/>
      <c r="L83" s="147"/>
      <c r="M83" s="147"/>
      <c r="N83" s="147"/>
      <c r="O83" s="147"/>
      <c r="P83" s="147"/>
      <c r="Q83" s="147"/>
      <c r="R83" s="147"/>
      <c r="S83" s="147"/>
      <c r="T83" s="147"/>
      <c r="U83" s="92"/>
      <c r="V83" s="92"/>
      <c r="W83" s="147"/>
      <c r="X83" s="147"/>
      <c r="Y83" s="147"/>
      <c r="Z83" s="147"/>
      <c r="AA83" s="92"/>
      <c r="AB83" s="92"/>
      <c r="AC83" s="92"/>
      <c r="AD83" s="92"/>
      <c r="AE83" s="92"/>
      <c r="AF83" s="88"/>
      <c r="AG83" s="92"/>
      <c r="AH83" s="147"/>
      <c r="AI83" s="147"/>
      <c r="AJ83" s="147"/>
      <c r="AK83" s="147"/>
      <c r="AL83" s="149"/>
      <c r="AM83" s="153"/>
    </row>
    <row r="84" spans="1:39" s="72" customFormat="1" ht="16.5" customHeight="1" thickBot="1" x14ac:dyDescent="0.3">
      <c r="A84" s="519" t="s">
        <v>486</v>
      </c>
      <c r="B84" s="520"/>
      <c r="C84" s="138">
        <f t="shared" ref="C84:AK84" si="14">SUM(C19,C24,C32,C39,C45,C55,C68,C76,C82)</f>
        <v>0</v>
      </c>
      <c r="D84" s="138">
        <f t="shared" si="14"/>
        <v>0</v>
      </c>
      <c r="E84" s="138">
        <f t="shared" si="14"/>
        <v>0</v>
      </c>
      <c r="F84" s="138">
        <f t="shared" si="14"/>
        <v>0</v>
      </c>
      <c r="G84" s="138">
        <f t="shared" si="14"/>
        <v>0</v>
      </c>
      <c r="H84" s="138">
        <f t="shared" si="14"/>
        <v>0</v>
      </c>
      <c r="I84" s="138">
        <f t="shared" si="14"/>
        <v>0</v>
      </c>
      <c r="J84" s="138">
        <f t="shared" si="14"/>
        <v>0</v>
      </c>
      <c r="K84" s="138">
        <f t="shared" si="14"/>
        <v>0</v>
      </c>
      <c r="L84" s="138">
        <f t="shared" si="14"/>
        <v>0</v>
      </c>
      <c r="M84" s="138">
        <f t="shared" si="14"/>
        <v>0</v>
      </c>
      <c r="N84" s="138">
        <f t="shared" si="14"/>
        <v>0</v>
      </c>
      <c r="O84" s="138">
        <f t="shared" si="14"/>
        <v>0</v>
      </c>
      <c r="P84" s="138">
        <f t="shared" si="14"/>
        <v>0</v>
      </c>
      <c r="Q84" s="138">
        <f t="shared" si="14"/>
        <v>0</v>
      </c>
      <c r="R84" s="138">
        <f t="shared" si="14"/>
        <v>0</v>
      </c>
      <c r="S84" s="138">
        <f t="shared" si="14"/>
        <v>0</v>
      </c>
      <c r="T84" s="138">
        <f t="shared" si="14"/>
        <v>0</v>
      </c>
      <c r="U84" s="138">
        <f t="shared" si="14"/>
        <v>0</v>
      </c>
      <c r="V84" s="138">
        <f t="shared" si="14"/>
        <v>0</v>
      </c>
      <c r="W84" s="138">
        <f t="shared" si="14"/>
        <v>0</v>
      </c>
      <c r="X84" s="138">
        <f t="shared" si="14"/>
        <v>0</v>
      </c>
      <c r="Y84" s="138">
        <f t="shared" si="14"/>
        <v>0</v>
      </c>
      <c r="Z84" s="138">
        <f t="shared" si="14"/>
        <v>0</v>
      </c>
      <c r="AA84" s="138">
        <f t="shared" si="14"/>
        <v>0</v>
      </c>
      <c r="AB84" s="138">
        <f t="shared" si="14"/>
        <v>0</v>
      </c>
      <c r="AC84" s="138">
        <f t="shared" si="14"/>
        <v>0</v>
      </c>
      <c r="AD84" s="138">
        <f t="shared" si="14"/>
        <v>0</v>
      </c>
      <c r="AE84" s="138">
        <f t="shared" si="14"/>
        <v>0</v>
      </c>
      <c r="AF84" s="243">
        <f t="shared" si="14"/>
        <v>0</v>
      </c>
      <c r="AG84" s="138">
        <f t="shared" si="14"/>
        <v>0</v>
      </c>
      <c r="AH84" s="138">
        <f t="shared" si="14"/>
        <v>0</v>
      </c>
      <c r="AI84" s="138">
        <f t="shared" si="14"/>
        <v>0</v>
      </c>
      <c r="AJ84" s="138">
        <f t="shared" si="14"/>
        <v>0</v>
      </c>
      <c r="AK84" s="138">
        <f t="shared" si="14"/>
        <v>0</v>
      </c>
      <c r="AL84" s="140">
        <f>SUM(C84:AK84)</f>
        <v>0</v>
      </c>
      <c r="AM84" s="153"/>
    </row>
    <row r="85" spans="1:39" s="74" customFormat="1" ht="8.25" customHeight="1" x14ac:dyDescent="0.2">
      <c r="A85" s="73"/>
      <c r="B85" s="57"/>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133"/>
      <c r="AM85" s="153"/>
    </row>
    <row r="86" spans="1:39" ht="18" x14ac:dyDescent="0.2">
      <c r="A86" s="509" t="s">
        <v>51</v>
      </c>
      <c r="B86" s="510"/>
      <c r="C86" s="88"/>
      <c r="D86" s="88"/>
      <c r="E86" s="88"/>
      <c r="F86" s="88"/>
      <c r="G86" s="229"/>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133"/>
      <c r="AM86" s="153"/>
    </row>
    <row r="87" spans="1:39" ht="8.25" customHeight="1" x14ac:dyDescent="0.2">
      <c r="A87" s="65"/>
      <c r="B87" s="66"/>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134"/>
      <c r="AM87" s="153"/>
    </row>
    <row r="88" spans="1:39" x14ac:dyDescent="0.2">
      <c r="A88" s="255" t="s">
        <v>52</v>
      </c>
      <c r="B88" s="255"/>
      <c r="C88" s="151"/>
      <c r="D88" s="151"/>
      <c r="E88" s="88"/>
      <c r="F88" s="88"/>
      <c r="G88" s="88"/>
      <c r="H88" s="88"/>
      <c r="I88" s="88"/>
      <c r="J88" s="88"/>
      <c r="K88" s="88"/>
      <c r="L88" s="88"/>
      <c r="M88" s="88"/>
      <c r="N88" s="88"/>
      <c r="O88" s="88"/>
      <c r="P88" s="88"/>
      <c r="Q88" s="88"/>
      <c r="R88" s="151"/>
      <c r="S88" s="88"/>
      <c r="T88" s="88"/>
      <c r="U88" s="88"/>
      <c r="V88" s="88"/>
      <c r="W88" s="151"/>
      <c r="X88" s="151"/>
      <c r="Y88" s="88"/>
      <c r="Z88" s="88"/>
      <c r="AA88" s="88"/>
      <c r="AB88" s="88"/>
      <c r="AC88" s="88"/>
      <c r="AD88" s="88"/>
      <c r="AE88" s="88"/>
      <c r="AF88" s="88"/>
      <c r="AG88" s="88"/>
      <c r="AH88" s="88"/>
      <c r="AI88" s="88"/>
      <c r="AJ88" s="88"/>
      <c r="AK88" s="88"/>
      <c r="AL88" s="134"/>
      <c r="AM88" s="153"/>
    </row>
    <row r="89" spans="1:39" ht="14.45" customHeight="1" x14ac:dyDescent="0.2">
      <c r="A89" s="192" t="s">
        <v>53</v>
      </c>
      <c r="B89" s="255" t="s">
        <v>54</v>
      </c>
      <c r="C89" s="244"/>
      <c r="D89" s="229"/>
      <c r="E89" s="229"/>
      <c r="F89" s="238"/>
      <c r="G89" s="238"/>
      <c r="H89" s="229"/>
      <c r="I89" s="245"/>
      <c r="J89" s="87"/>
      <c r="K89" s="226"/>
      <c r="L89" s="229"/>
      <c r="M89" s="229"/>
      <c r="N89" s="229"/>
      <c r="O89" s="229"/>
      <c r="P89" s="229"/>
      <c r="Q89" s="229"/>
      <c r="R89" s="229"/>
      <c r="S89" s="229"/>
      <c r="T89" s="229"/>
      <c r="U89" s="229"/>
      <c r="V89" s="238"/>
      <c r="W89" s="238"/>
      <c r="X89" s="238"/>
      <c r="Y89" s="238"/>
      <c r="Z89" s="238"/>
      <c r="AA89" s="238"/>
      <c r="AB89" s="238"/>
      <c r="AC89" s="238"/>
      <c r="AD89" s="238"/>
      <c r="AE89" s="227"/>
      <c r="AF89" s="87"/>
      <c r="AG89" s="226"/>
      <c r="AH89" s="229"/>
      <c r="AI89" s="229"/>
      <c r="AJ89" s="227"/>
      <c r="AK89" s="87"/>
      <c r="AL89" s="135">
        <f t="shared" ref="AL89:AL110" si="15">SUM(C89:AK89)</f>
        <v>0</v>
      </c>
      <c r="AM89" s="153"/>
    </row>
    <row r="90" spans="1:39" ht="14.45" customHeight="1" x14ac:dyDescent="0.2">
      <c r="A90" s="192" t="s">
        <v>55</v>
      </c>
      <c r="B90" s="255" t="s">
        <v>56</v>
      </c>
      <c r="C90" s="87"/>
      <c r="D90" s="226"/>
      <c r="E90" s="227"/>
      <c r="F90" s="87"/>
      <c r="G90" s="87"/>
      <c r="H90" s="228"/>
      <c r="I90" s="87"/>
      <c r="J90" s="87"/>
      <c r="K90" s="226"/>
      <c r="L90" s="229"/>
      <c r="M90" s="229"/>
      <c r="N90" s="229"/>
      <c r="O90" s="229"/>
      <c r="P90" s="229"/>
      <c r="Q90" s="229"/>
      <c r="R90" s="229"/>
      <c r="S90" s="229"/>
      <c r="T90" s="229"/>
      <c r="U90" s="227"/>
      <c r="V90" s="87"/>
      <c r="W90" s="87"/>
      <c r="X90" s="87"/>
      <c r="Y90" s="87"/>
      <c r="Z90" s="87"/>
      <c r="AA90" s="87"/>
      <c r="AB90" s="87"/>
      <c r="AC90" s="87"/>
      <c r="AD90" s="87"/>
      <c r="AE90" s="226"/>
      <c r="AF90" s="233"/>
      <c r="AG90" s="229"/>
      <c r="AH90" s="229"/>
      <c r="AI90" s="229"/>
      <c r="AJ90" s="87"/>
      <c r="AK90" s="87"/>
      <c r="AL90" s="135">
        <f t="shared" si="15"/>
        <v>0</v>
      </c>
      <c r="AM90" s="153"/>
    </row>
    <row r="91" spans="1:39" ht="14.45" customHeight="1" x14ac:dyDescent="0.2">
      <c r="A91" s="192" t="s">
        <v>272</v>
      </c>
      <c r="B91" s="255" t="s">
        <v>273</v>
      </c>
      <c r="C91" s="246"/>
      <c r="D91" s="229"/>
      <c r="E91" s="238"/>
      <c r="F91" s="247"/>
      <c r="G91" s="247"/>
      <c r="H91" s="229"/>
      <c r="I91" s="247"/>
      <c r="J91" s="247"/>
      <c r="K91" s="229"/>
      <c r="L91" s="229"/>
      <c r="M91" s="229"/>
      <c r="N91" s="229"/>
      <c r="O91" s="229"/>
      <c r="P91" s="229"/>
      <c r="Q91" s="229"/>
      <c r="R91" s="229"/>
      <c r="S91" s="229"/>
      <c r="T91" s="229"/>
      <c r="U91" s="227"/>
      <c r="V91" s="87"/>
      <c r="W91" s="87"/>
      <c r="X91" s="87"/>
      <c r="Y91" s="87"/>
      <c r="Z91" s="87"/>
      <c r="AA91" s="87"/>
      <c r="AB91" s="87"/>
      <c r="AC91" s="87"/>
      <c r="AD91" s="87"/>
      <c r="AE91" s="226"/>
      <c r="AF91" s="229"/>
      <c r="AG91" s="229"/>
      <c r="AH91" s="229"/>
      <c r="AI91" s="229"/>
      <c r="AJ91" s="87"/>
      <c r="AK91" s="87"/>
      <c r="AL91" s="135">
        <f t="shared" si="15"/>
        <v>0</v>
      </c>
      <c r="AM91" s="153"/>
    </row>
    <row r="92" spans="1:39" ht="14.45" customHeight="1" x14ac:dyDescent="0.2">
      <c r="A92" s="192" t="s">
        <v>487</v>
      </c>
      <c r="B92" s="255" t="s">
        <v>57</v>
      </c>
      <c r="C92" s="87"/>
      <c r="D92" s="228"/>
      <c r="E92" s="87"/>
      <c r="F92" s="87"/>
      <c r="G92" s="87"/>
      <c r="H92" s="228"/>
      <c r="I92" s="87"/>
      <c r="J92" s="87"/>
      <c r="K92" s="226"/>
      <c r="L92" s="229"/>
      <c r="M92" s="229"/>
      <c r="N92" s="229"/>
      <c r="O92" s="229"/>
      <c r="P92" s="229"/>
      <c r="Q92" s="229"/>
      <c r="R92" s="229"/>
      <c r="S92" s="229"/>
      <c r="T92" s="229"/>
      <c r="U92" s="227"/>
      <c r="V92" s="87"/>
      <c r="W92" s="87"/>
      <c r="X92" s="87"/>
      <c r="Y92" s="87"/>
      <c r="Z92" s="87"/>
      <c r="AA92" s="87"/>
      <c r="AB92" s="87"/>
      <c r="AC92" s="87"/>
      <c r="AD92" s="87"/>
      <c r="AE92" s="226"/>
      <c r="AF92" s="229"/>
      <c r="AG92" s="229"/>
      <c r="AH92" s="229"/>
      <c r="AI92" s="229"/>
      <c r="AJ92" s="87"/>
      <c r="AK92" s="87"/>
      <c r="AL92" s="135">
        <f t="shared" si="15"/>
        <v>0</v>
      </c>
      <c r="AM92" s="153"/>
    </row>
    <row r="93" spans="1:39" ht="14.45" customHeight="1" x14ac:dyDescent="0.2">
      <c r="A93" s="192" t="s">
        <v>58</v>
      </c>
      <c r="B93" s="255" t="s">
        <v>59</v>
      </c>
      <c r="C93" s="87"/>
      <c r="D93" s="228"/>
      <c r="E93" s="87"/>
      <c r="F93" s="87"/>
      <c r="G93" s="87"/>
      <c r="H93" s="228"/>
      <c r="I93" s="87"/>
      <c r="J93" s="87"/>
      <c r="K93" s="226"/>
      <c r="L93" s="229"/>
      <c r="M93" s="229"/>
      <c r="N93" s="229"/>
      <c r="O93" s="229"/>
      <c r="P93" s="229"/>
      <c r="Q93" s="229"/>
      <c r="R93" s="229"/>
      <c r="S93" s="229"/>
      <c r="T93" s="229"/>
      <c r="U93" s="227"/>
      <c r="V93" s="87"/>
      <c r="W93" s="87"/>
      <c r="X93" s="87"/>
      <c r="Y93" s="87"/>
      <c r="Z93" s="87"/>
      <c r="AA93" s="87"/>
      <c r="AB93" s="87"/>
      <c r="AC93" s="87"/>
      <c r="AD93" s="87"/>
      <c r="AE93" s="226"/>
      <c r="AF93" s="229"/>
      <c r="AG93" s="229"/>
      <c r="AH93" s="229"/>
      <c r="AI93" s="229"/>
      <c r="AJ93" s="87"/>
      <c r="AK93" s="87"/>
      <c r="AL93" s="135">
        <f t="shared" si="15"/>
        <v>0</v>
      </c>
      <c r="AM93" s="153"/>
    </row>
    <row r="94" spans="1:39" ht="14.45" customHeight="1" x14ac:dyDescent="0.2">
      <c r="A94" s="192" t="s">
        <v>60</v>
      </c>
      <c r="B94" s="255" t="s">
        <v>61</v>
      </c>
      <c r="C94" s="87"/>
      <c r="D94" s="228"/>
      <c r="E94" s="87"/>
      <c r="F94" s="87"/>
      <c r="G94" s="87"/>
      <c r="H94" s="228"/>
      <c r="I94" s="87"/>
      <c r="J94" s="87"/>
      <c r="K94" s="226"/>
      <c r="L94" s="229"/>
      <c r="M94" s="229"/>
      <c r="N94" s="229"/>
      <c r="O94" s="229"/>
      <c r="P94" s="229"/>
      <c r="Q94" s="229"/>
      <c r="R94" s="229"/>
      <c r="S94" s="229"/>
      <c r="T94" s="229"/>
      <c r="U94" s="227"/>
      <c r="V94" s="87"/>
      <c r="W94" s="87"/>
      <c r="X94" s="87"/>
      <c r="Y94" s="87"/>
      <c r="Z94" s="87"/>
      <c r="AA94" s="87"/>
      <c r="AB94" s="87"/>
      <c r="AC94" s="87"/>
      <c r="AD94" s="87"/>
      <c r="AE94" s="226"/>
      <c r="AF94" s="229"/>
      <c r="AG94" s="229"/>
      <c r="AH94" s="229"/>
      <c r="AI94" s="229"/>
      <c r="AJ94" s="87"/>
      <c r="AK94" s="87"/>
      <c r="AL94" s="135">
        <f t="shared" si="15"/>
        <v>0</v>
      </c>
      <c r="AM94" s="153"/>
    </row>
    <row r="95" spans="1:39" ht="14.45" customHeight="1" x14ac:dyDescent="0.2">
      <c r="A95" s="192" t="s">
        <v>62</v>
      </c>
      <c r="B95" s="255" t="s">
        <v>63</v>
      </c>
      <c r="C95" s="87"/>
      <c r="D95" s="228"/>
      <c r="E95" s="87"/>
      <c r="F95" s="87"/>
      <c r="G95" s="87"/>
      <c r="H95" s="228"/>
      <c r="I95" s="87"/>
      <c r="J95" s="87"/>
      <c r="K95" s="226"/>
      <c r="L95" s="229"/>
      <c r="M95" s="229"/>
      <c r="N95" s="229"/>
      <c r="O95" s="229"/>
      <c r="P95" s="229"/>
      <c r="Q95" s="229"/>
      <c r="R95" s="229"/>
      <c r="S95" s="229"/>
      <c r="T95" s="229"/>
      <c r="U95" s="227"/>
      <c r="V95" s="87"/>
      <c r="W95" s="87"/>
      <c r="X95" s="87"/>
      <c r="Y95" s="87"/>
      <c r="Z95" s="87"/>
      <c r="AA95" s="87"/>
      <c r="AB95" s="87"/>
      <c r="AC95" s="87"/>
      <c r="AD95" s="87"/>
      <c r="AE95" s="226"/>
      <c r="AF95" s="229"/>
      <c r="AG95" s="229"/>
      <c r="AH95" s="229"/>
      <c r="AI95" s="229"/>
      <c r="AJ95" s="87"/>
      <c r="AK95" s="87"/>
      <c r="AL95" s="135">
        <f t="shared" si="15"/>
        <v>0</v>
      </c>
      <c r="AM95" s="153"/>
    </row>
    <row r="96" spans="1:39" ht="14.45" customHeight="1" x14ac:dyDescent="0.2">
      <c r="A96" s="192" t="s">
        <v>64</v>
      </c>
      <c r="B96" s="255" t="s">
        <v>65</v>
      </c>
      <c r="C96" s="87"/>
      <c r="D96" s="228"/>
      <c r="E96" s="87"/>
      <c r="F96" s="87"/>
      <c r="G96" s="87"/>
      <c r="H96" s="228"/>
      <c r="I96" s="87"/>
      <c r="J96" s="87"/>
      <c r="K96" s="226"/>
      <c r="L96" s="229"/>
      <c r="M96" s="229"/>
      <c r="N96" s="229"/>
      <c r="O96" s="229"/>
      <c r="P96" s="229"/>
      <c r="Q96" s="229"/>
      <c r="R96" s="229"/>
      <c r="S96" s="229"/>
      <c r="T96" s="229"/>
      <c r="U96" s="227"/>
      <c r="V96" s="87"/>
      <c r="W96" s="87"/>
      <c r="X96" s="87"/>
      <c r="Y96" s="87"/>
      <c r="Z96" s="87"/>
      <c r="AA96" s="87"/>
      <c r="AB96" s="87"/>
      <c r="AC96" s="87"/>
      <c r="AD96" s="87"/>
      <c r="AE96" s="226"/>
      <c r="AF96" s="229"/>
      <c r="AG96" s="229"/>
      <c r="AH96" s="229"/>
      <c r="AI96" s="229"/>
      <c r="AJ96" s="87"/>
      <c r="AK96" s="87"/>
      <c r="AL96" s="135">
        <f t="shared" si="15"/>
        <v>0</v>
      </c>
      <c r="AM96" s="153"/>
    </row>
    <row r="97" spans="1:39" ht="14.45" customHeight="1" x14ac:dyDescent="0.2">
      <c r="A97" s="192" t="s">
        <v>66</v>
      </c>
      <c r="B97" s="255" t="s">
        <v>67</v>
      </c>
      <c r="C97" s="87"/>
      <c r="D97" s="228"/>
      <c r="E97" s="87"/>
      <c r="F97" s="87"/>
      <c r="G97" s="87"/>
      <c r="H97" s="228"/>
      <c r="I97" s="87"/>
      <c r="J97" s="87"/>
      <c r="K97" s="226"/>
      <c r="L97" s="229"/>
      <c r="M97" s="229"/>
      <c r="N97" s="229"/>
      <c r="O97" s="229"/>
      <c r="P97" s="229"/>
      <c r="Q97" s="229"/>
      <c r="R97" s="229"/>
      <c r="S97" s="229"/>
      <c r="T97" s="229"/>
      <c r="U97" s="227"/>
      <c r="V97" s="87"/>
      <c r="W97" s="87"/>
      <c r="X97" s="87"/>
      <c r="Y97" s="87"/>
      <c r="Z97" s="87"/>
      <c r="AA97" s="87"/>
      <c r="AB97" s="87"/>
      <c r="AC97" s="87"/>
      <c r="AD97" s="87"/>
      <c r="AE97" s="226"/>
      <c r="AF97" s="229"/>
      <c r="AG97" s="229"/>
      <c r="AH97" s="229"/>
      <c r="AI97" s="229"/>
      <c r="AJ97" s="87"/>
      <c r="AK97" s="87"/>
      <c r="AL97" s="135">
        <f t="shared" si="15"/>
        <v>0</v>
      </c>
      <c r="AM97" s="153"/>
    </row>
    <row r="98" spans="1:39" ht="14.45" customHeight="1" x14ac:dyDescent="0.2">
      <c r="A98" s="192" t="s">
        <v>68</v>
      </c>
      <c r="B98" s="255" t="s">
        <v>69</v>
      </c>
      <c r="C98" s="87"/>
      <c r="D98" s="228"/>
      <c r="E98" s="87"/>
      <c r="F98" s="87"/>
      <c r="G98" s="87"/>
      <c r="H98" s="228"/>
      <c r="I98" s="87"/>
      <c r="J98" s="87"/>
      <c r="K98" s="226"/>
      <c r="L98" s="229"/>
      <c r="M98" s="229"/>
      <c r="N98" s="229"/>
      <c r="O98" s="229"/>
      <c r="P98" s="229"/>
      <c r="Q98" s="229"/>
      <c r="R98" s="229"/>
      <c r="S98" s="229"/>
      <c r="T98" s="229"/>
      <c r="U98" s="227"/>
      <c r="V98" s="87"/>
      <c r="W98" s="87"/>
      <c r="X98" s="87"/>
      <c r="Y98" s="87"/>
      <c r="Z98" s="87"/>
      <c r="AA98" s="87"/>
      <c r="AB98" s="87"/>
      <c r="AC98" s="87"/>
      <c r="AD98" s="87"/>
      <c r="AE98" s="226"/>
      <c r="AF98" s="238"/>
      <c r="AG98" s="229"/>
      <c r="AH98" s="229"/>
      <c r="AI98" s="229"/>
      <c r="AJ98" s="87"/>
      <c r="AK98" s="87"/>
      <c r="AL98" s="135">
        <f t="shared" si="15"/>
        <v>0</v>
      </c>
      <c r="AM98" s="153"/>
    </row>
    <row r="99" spans="1:39" ht="14.45" customHeight="1" x14ac:dyDescent="0.2">
      <c r="A99" s="192" t="s">
        <v>70</v>
      </c>
      <c r="B99" s="255" t="s">
        <v>71</v>
      </c>
      <c r="C99" s="248"/>
      <c r="D99" s="229"/>
      <c r="E99" s="233"/>
      <c r="F99" s="233"/>
      <c r="G99" s="233"/>
      <c r="H99" s="229"/>
      <c r="I99" s="233"/>
      <c r="J99" s="233"/>
      <c r="K99" s="229"/>
      <c r="L99" s="229"/>
      <c r="M99" s="229"/>
      <c r="N99" s="229"/>
      <c r="O99" s="229"/>
      <c r="P99" s="229"/>
      <c r="Q99" s="229"/>
      <c r="R99" s="229"/>
      <c r="S99" s="229"/>
      <c r="T99" s="229"/>
      <c r="U99" s="229"/>
      <c r="V99" s="233"/>
      <c r="W99" s="233"/>
      <c r="X99" s="233"/>
      <c r="Y99" s="233"/>
      <c r="Z99" s="233"/>
      <c r="AA99" s="233"/>
      <c r="AB99" s="233"/>
      <c r="AC99" s="233"/>
      <c r="AD99" s="233"/>
      <c r="AE99" s="227"/>
      <c r="AF99" s="87"/>
      <c r="AG99" s="226"/>
      <c r="AH99" s="87"/>
      <c r="AI99" s="229"/>
      <c r="AJ99" s="227"/>
      <c r="AK99" s="87"/>
      <c r="AL99" s="135">
        <f t="shared" si="15"/>
        <v>0</v>
      </c>
      <c r="AM99" s="153"/>
    </row>
    <row r="100" spans="1:39" ht="14.45" customHeight="1" x14ac:dyDescent="0.2">
      <c r="A100" s="192" t="s">
        <v>72</v>
      </c>
      <c r="B100" s="255" t="s">
        <v>73</v>
      </c>
      <c r="C100" s="235"/>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7"/>
      <c r="AF100" s="87"/>
      <c r="AG100" s="226"/>
      <c r="AH100" s="87"/>
      <c r="AI100" s="229"/>
      <c r="AJ100" s="227"/>
      <c r="AK100" s="87"/>
      <c r="AL100" s="135">
        <f t="shared" si="15"/>
        <v>0</v>
      </c>
      <c r="AM100" s="153"/>
    </row>
    <row r="101" spans="1:39" ht="14.45" customHeight="1" x14ac:dyDescent="0.2">
      <c r="A101" s="192" t="s">
        <v>74</v>
      </c>
      <c r="B101" s="255" t="s">
        <v>75</v>
      </c>
      <c r="C101" s="235"/>
      <c r="D101" s="229"/>
      <c r="E101" s="229"/>
      <c r="F101" s="229"/>
      <c r="G101" s="229"/>
      <c r="H101" s="229"/>
      <c r="I101" s="229"/>
      <c r="J101" s="229"/>
      <c r="K101" s="229"/>
      <c r="L101" s="229"/>
      <c r="M101" s="229"/>
      <c r="N101" s="229"/>
      <c r="O101" s="229"/>
      <c r="P101" s="229"/>
      <c r="Q101" s="229"/>
      <c r="R101" s="229"/>
      <c r="S101" s="229"/>
      <c r="T101" s="229"/>
      <c r="U101" s="229"/>
      <c r="V101" s="229"/>
      <c r="W101" s="229"/>
      <c r="X101" s="229"/>
      <c r="Y101" s="229"/>
      <c r="Z101" s="229"/>
      <c r="AA101" s="229"/>
      <c r="AB101" s="229"/>
      <c r="AC101" s="229"/>
      <c r="AD101" s="229"/>
      <c r="AE101" s="227"/>
      <c r="AF101" s="87"/>
      <c r="AG101" s="226"/>
      <c r="AH101" s="87"/>
      <c r="AI101" s="229"/>
      <c r="AJ101" s="227"/>
      <c r="AK101" s="87"/>
      <c r="AL101" s="135">
        <f t="shared" si="15"/>
        <v>0</v>
      </c>
      <c r="AM101" s="153"/>
    </row>
    <row r="102" spans="1:39" ht="14.45" customHeight="1" x14ac:dyDescent="0.2">
      <c r="A102" s="192" t="s">
        <v>76</v>
      </c>
      <c r="B102" s="255" t="s">
        <v>77</v>
      </c>
      <c r="C102" s="235"/>
      <c r="D102" s="229"/>
      <c r="E102" s="229"/>
      <c r="F102" s="229"/>
      <c r="G102" s="229"/>
      <c r="H102" s="229"/>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29"/>
      <c r="AE102" s="227"/>
      <c r="AF102" s="87"/>
      <c r="AG102" s="226"/>
      <c r="AH102" s="87"/>
      <c r="AI102" s="229"/>
      <c r="AJ102" s="227"/>
      <c r="AK102" s="87"/>
      <c r="AL102" s="135">
        <f t="shared" si="15"/>
        <v>0</v>
      </c>
      <c r="AM102" s="153"/>
    </row>
    <row r="103" spans="1:39" ht="14.45" customHeight="1" x14ac:dyDescent="0.2">
      <c r="A103" s="192" t="s">
        <v>78</v>
      </c>
      <c r="B103" s="255" t="s">
        <v>79</v>
      </c>
      <c r="C103" s="235"/>
      <c r="D103" s="229"/>
      <c r="E103" s="229"/>
      <c r="F103" s="229"/>
      <c r="G103" s="229"/>
      <c r="H103" s="229"/>
      <c r="I103" s="229"/>
      <c r="J103" s="229"/>
      <c r="K103" s="229"/>
      <c r="L103" s="229"/>
      <c r="M103" s="229"/>
      <c r="N103" s="229"/>
      <c r="O103" s="229"/>
      <c r="P103" s="229"/>
      <c r="Q103" s="229"/>
      <c r="R103" s="229"/>
      <c r="S103" s="229"/>
      <c r="T103" s="229"/>
      <c r="U103" s="229"/>
      <c r="V103" s="229"/>
      <c r="W103" s="229"/>
      <c r="X103" s="229"/>
      <c r="Y103" s="229"/>
      <c r="Z103" s="229"/>
      <c r="AA103" s="229"/>
      <c r="AB103" s="229"/>
      <c r="AC103" s="229"/>
      <c r="AD103" s="229"/>
      <c r="AE103" s="227"/>
      <c r="AF103" s="87"/>
      <c r="AG103" s="226"/>
      <c r="AH103" s="87"/>
      <c r="AI103" s="229"/>
      <c r="AJ103" s="227"/>
      <c r="AK103" s="87"/>
      <c r="AL103" s="135">
        <f t="shared" si="15"/>
        <v>0</v>
      </c>
      <c r="AM103" s="153"/>
    </row>
    <row r="104" spans="1:39" ht="14.45" customHeight="1" x14ac:dyDescent="0.2">
      <c r="A104" s="192" t="s">
        <v>80</v>
      </c>
      <c r="B104" s="255" t="s">
        <v>81</v>
      </c>
      <c r="C104" s="235"/>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7"/>
      <c r="AF104" s="87"/>
      <c r="AG104" s="226"/>
      <c r="AH104" s="87"/>
      <c r="AI104" s="229"/>
      <c r="AJ104" s="227"/>
      <c r="AK104" s="87"/>
      <c r="AL104" s="135">
        <f t="shared" si="15"/>
        <v>0</v>
      </c>
      <c r="AM104" s="153"/>
    </row>
    <row r="105" spans="1:39" ht="14.45" customHeight="1" x14ac:dyDescent="0.2">
      <c r="A105" s="192" t="s">
        <v>200</v>
      </c>
      <c r="B105" s="255" t="s">
        <v>250</v>
      </c>
      <c r="C105" s="235"/>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7"/>
      <c r="AF105" s="87"/>
      <c r="AG105" s="226"/>
      <c r="AH105" s="87"/>
      <c r="AI105" s="229"/>
      <c r="AJ105" s="227"/>
      <c r="AK105" s="87"/>
      <c r="AL105" s="135">
        <f t="shared" si="15"/>
        <v>0</v>
      </c>
      <c r="AM105" s="153"/>
    </row>
    <row r="106" spans="1:39" ht="14.45" customHeight="1" x14ac:dyDescent="0.2">
      <c r="A106" s="192" t="s">
        <v>201</v>
      </c>
      <c r="B106" s="255" t="s">
        <v>82</v>
      </c>
      <c r="C106" s="235"/>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7"/>
      <c r="AF106" s="87"/>
      <c r="AG106" s="226"/>
      <c r="AH106" s="87"/>
      <c r="AI106" s="229"/>
      <c r="AJ106" s="227"/>
      <c r="AK106" s="87"/>
      <c r="AL106" s="135">
        <f t="shared" si="15"/>
        <v>0</v>
      </c>
      <c r="AM106" s="153"/>
    </row>
    <row r="107" spans="1:39" ht="14.45" customHeight="1" x14ac:dyDescent="0.2">
      <c r="A107" s="192" t="s">
        <v>202</v>
      </c>
      <c r="B107" s="255" t="s">
        <v>266</v>
      </c>
      <c r="C107" s="235"/>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7"/>
      <c r="AF107" s="87"/>
      <c r="AG107" s="226"/>
      <c r="AH107" s="229"/>
      <c r="AI107" s="229"/>
      <c r="AJ107" s="227"/>
      <c r="AK107" s="87"/>
      <c r="AL107" s="135">
        <f t="shared" si="15"/>
        <v>0</v>
      </c>
      <c r="AM107" s="153"/>
    </row>
    <row r="108" spans="1:39" ht="14.45" customHeight="1" x14ac:dyDescent="0.2">
      <c r="A108" s="192" t="s">
        <v>203</v>
      </c>
      <c r="B108" s="255" t="s">
        <v>265</v>
      </c>
      <c r="C108" s="235"/>
      <c r="D108" s="229"/>
      <c r="E108" s="229"/>
      <c r="F108" s="229"/>
      <c r="G108" s="229"/>
      <c r="H108" s="229"/>
      <c r="I108" s="229"/>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7"/>
      <c r="AF108" s="87"/>
      <c r="AG108" s="226"/>
      <c r="AH108" s="229"/>
      <c r="AI108" s="229"/>
      <c r="AJ108" s="227"/>
      <c r="AK108" s="87"/>
      <c r="AL108" s="135">
        <f t="shared" si="15"/>
        <v>0</v>
      </c>
      <c r="AM108" s="153"/>
    </row>
    <row r="109" spans="1:39" ht="14.45" customHeight="1" x14ac:dyDescent="0.2">
      <c r="A109" s="192" t="s">
        <v>204</v>
      </c>
      <c r="B109" s="255" t="s">
        <v>267</v>
      </c>
      <c r="C109" s="244"/>
      <c r="D109" s="229"/>
      <c r="E109" s="238"/>
      <c r="F109" s="238"/>
      <c r="G109" s="238"/>
      <c r="H109" s="229"/>
      <c r="I109" s="238"/>
      <c r="J109" s="238"/>
      <c r="K109" s="229"/>
      <c r="L109" s="229"/>
      <c r="M109" s="229"/>
      <c r="N109" s="229"/>
      <c r="O109" s="229"/>
      <c r="P109" s="229"/>
      <c r="Q109" s="229"/>
      <c r="R109" s="229"/>
      <c r="S109" s="229"/>
      <c r="T109" s="229"/>
      <c r="U109" s="229"/>
      <c r="V109" s="238"/>
      <c r="W109" s="238"/>
      <c r="X109" s="238"/>
      <c r="Y109" s="238"/>
      <c r="Z109" s="238"/>
      <c r="AA109" s="238"/>
      <c r="AB109" s="238"/>
      <c r="AC109" s="238"/>
      <c r="AD109" s="238"/>
      <c r="AE109" s="227"/>
      <c r="AF109" s="87"/>
      <c r="AG109" s="226"/>
      <c r="AH109" s="87"/>
      <c r="AI109" s="229"/>
      <c r="AJ109" s="227"/>
      <c r="AK109" s="87"/>
      <c r="AL109" s="135">
        <f t="shared" si="15"/>
        <v>0</v>
      </c>
      <c r="AM109" s="153"/>
    </row>
    <row r="110" spans="1:39" ht="15.75" customHeight="1" x14ac:dyDescent="0.2">
      <c r="A110" s="511" t="s">
        <v>83</v>
      </c>
      <c r="B110" s="512"/>
      <c r="C110" s="62">
        <f t="shared" ref="C110:AK110" si="16">SUM(C89:C109)</f>
        <v>0</v>
      </c>
      <c r="D110" s="239">
        <f t="shared" si="16"/>
        <v>0</v>
      </c>
      <c r="E110" s="62">
        <f t="shared" si="16"/>
        <v>0</v>
      </c>
      <c r="F110" s="62">
        <f t="shared" si="16"/>
        <v>0</v>
      </c>
      <c r="G110" s="62">
        <f t="shared" si="16"/>
        <v>0</v>
      </c>
      <c r="H110" s="239">
        <f t="shared" si="16"/>
        <v>0</v>
      </c>
      <c r="I110" s="62">
        <f t="shared" si="16"/>
        <v>0</v>
      </c>
      <c r="J110" s="62">
        <f t="shared" si="16"/>
        <v>0</v>
      </c>
      <c r="K110" s="249">
        <f t="shared" si="16"/>
        <v>0</v>
      </c>
      <c r="L110" s="250">
        <f t="shared" si="16"/>
        <v>0</v>
      </c>
      <c r="M110" s="250">
        <f t="shared" si="16"/>
        <v>0</v>
      </c>
      <c r="N110" s="250">
        <f t="shared" si="16"/>
        <v>0</v>
      </c>
      <c r="O110" s="250">
        <f t="shared" si="16"/>
        <v>0</v>
      </c>
      <c r="P110" s="250">
        <f t="shared" si="16"/>
        <v>0</v>
      </c>
      <c r="Q110" s="250">
        <f t="shared" si="16"/>
        <v>0</v>
      </c>
      <c r="R110" s="250">
        <f t="shared" si="16"/>
        <v>0</v>
      </c>
      <c r="S110" s="250">
        <f t="shared" si="16"/>
        <v>0</v>
      </c>
      <c r="T110" s="250">
        <f t="shared" si="16"/>
        <v>0</v>
      </c>
      <c r="U110" s="240">
        <f t="shared" si="16"/>
        <v>0</v>
      </c>
      <c r="V110" s="62">
        <f t="shared" si="16"/>
        <v>0</v>
      </c>
      <c r="W110" s="62">
        <f t="shared" si="16"/>
        <v>0</v>
      </c>
      <c r="X110" s="62">
        <f t="shared" si="16"/>
        <v>0</v>
      </c>
      <c r="Y110" s="62">
        <f t="shared" si="16"/>
        <v>0</v>
      </c>
      <c r="Z110" s="62">
        <f t="shared" si="16"/>
        <v>0</v>
      </c>
      <c r="AA110" s="62">
        <f t="shared" si="16"/>
        <v>0</v>
      </c>
      <c r="AB110" s="62">
        <f t="shared" si="16"/>
        <v>0</v>
      </c>
      <c r="AC110" s="62">
        <f t="shared" si="16"/>
        <v>0</v>
      </c>
      <c r="AD110" s="62">
        <f t="shared" si="16"/>
        <v>0</v>
      </c>
      <c r="AE110" s="239">
        <f t="shared" si="16"/>
        <v>0</v>
      </c>
      <c r="AF110" s="62">
        <f t="shared" si="16"/>
        <v>0</v>
      </c>
      <c r="AG110" s="249">
        <f t="shared" si="16"/>
        <v>0</v>
      </c>
      <c r="AH110" s="62">
        <f t="shared" si="16"/>
        <v>0</v>
      </c>
      <c r="AI110" s="250">
        <f t="shared" si="16"/>
        <v>0</v>
      </c>
      <c r="AJ110" s="62">
        <f t="shared" si="16"/>
        <v>0</v>
      </c>
      <c r="AK110" s="62">
        <f t="shared" si="16"/>
        <v>0</v>
      </c>
      <c r="AL110" s="135">
        <f t="shared" si="15"/>
        <v>0</v>
      </c>
      <c r="AM110" s="84"/>
    </row>
    <row r="111" spans="1:39" ht="8.25" customHeight="1" x14ac:dyDescent="0.2">
      <c r="A111" s="65"/>
      <c r="B111" s="66"/>
      <c r="C111" s="92"/>
      <c r="D111" s="92"/>
      <c r="E111" s="92"/>
      <c r="F111" s="92"/>
      <c r="G111" s="92"/>
      <c r="H111" s="92"/>
      <c r="I111" s="147"/>
      <c r="J111" s="147"/>
      <c r="K111" s="92"/>
      <c r="L111" s="92"/>
      <c r="M111" s="92"/>
      <c r="N111" s="92"/>
      <c r="O111" s="92"/>
      <c r="P111" s="92"/>
      <c r="Q111" s="92"/>
      <c r="R111" s="92"/>
      <c r="S111" s="92"/>
      <c r="T111" s="92"/>
      <c r="U111" s="92"/>
      <c r="V111" s="92"/>
      <c r="W111" s="92"/>
      <c r="X111" s="92"/>
      <c r="Y111" s="147"/>
      <c r="Z111" s="147"/>
      <c r="AA111" s="92"/>
      <c r="AB111" s="92"/>
      <c r="AC111" s="92"/>
      <c r="AD111" s="92"/>
      <c r="AE111" s="92"/>
      <c r="AF111" s="92"/>
      <c r="AG111" s="92"/>
      <c r="AH111" s="92"/>
      <c r="AI111" s="92"/>
      <c r="AJ111" s="92"/>
      <c r="AK111" s="147"/>
      <c r="AL111" s="149"/>
      <c r="AM111" s="153"/>
    </row>
    <row r="112" spans="1:39" ht="15" x14ac:dyDescent="0.2">
      <c r="A112" s="507" t="s">
        <v>84</v>
      </c>
      <c r="B112" s="508"/>
      <c r="C112" s="88"/>
      <c r="D112" s="88"/>
      <c r="E112" s="88"/>
      <c r="F112" s="88"/>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c r="AI112" s="151"/>
      <c r="AJ112" s="88"/>
      <c r="AK112" s="88"/>
      <c r="AL112" s="134"/>
      <c r="AM112" s="153"/>
    </row>
    <row r="113" spans="1:39" ht="14.45" customHeight="1" x14ac:dyDescent="0.2">
      <c r="A113" s="192" t="s">
        <v>85</v>
      </c>
      <c r="B113" s="255" t="s">
        <v>86</v>
      </c>
      <c r="C113" s="235"/>
      <c r="D113" s="229"/>
      <c r="E113" s="227"/>
      <c r="F113" s="87"/>
      <c r="G113" s="226"/>
      <c r="H113" s="229"/>
      <c r="I113" s="229"/>
      <c r="J113" s="229"/>
      <c r="K113" s="229"/>
      <c r="L113" s="229"/>
      <c r="M113" s="229"/>
      <c r="N113" s="229"/>
      <c r="O113" s="229"/>
      <c r="P113" s="229"/>
      <c r="Q113" s="229"/>
      <c r="R113" s="229"/>
      <c r="S113" s="229"/>
      <c r="T113" s="229"/>
      <c r="U113" s="229"/>
      <c r="V113" s="229"/>
      <c r="W113" s="229"/>
      <c r="X113" s="229"/>
      <c r="Y113" s="229"/>
      <c r="Z113" s="229"/>
      <c r="AA113" s="229"/>
      <c r="AB113" s="229"/>
      <c r="AC113" s="229"/>
      <c r="AD113" s="229"/>
      <c r="AE113" s="229"/>
      <c r="AF113" s="229"/>
      <c r="AG113" s="229"/>
      <c r="AH113" s="87"/>
      <c r="AI113" s="229"/>
      <c r="AJ113" s="227"/>
      <c r="AK113" s="87"/>
      <c r="AL113" s="135">
        <f t="shared" ref="AL113:AL131" si="17">SUM(C113:AK113)</f>
        <v>0</v>
      </c>
      <c r="AM113" s="153"/>
    </row>
    <row r="114" spans="1:39" ht="14.45" customHeight="1" x14ac:dyDescent="0.2">
      <c r="A114" s="192" t="s">
        <v>87</v>
      </c>
      <c r="B114" s="255" t="s">
        <v>88</v>
      </c>
      <c r="C114" s="235"/>
      <c r="D114" s="229"/>
      <c r="E114" s="229"/>
      <c r="F114" s="247"/>
      <c r="G114" s="229"/>
      <c r="H114" s="229"/>
      <c r="I114" s="229"/>
      <c r="J114" s="229"/>
      <c r="K114" s="229"/>
      <c r="L114" s="229"/>
      <c r="M114" s="229"/>
      <c r="N114" s="229"/>
      <c r="O114" s="229"/>
      <c r="P114" s="229"/>
      <c r="Q114" s="229"/>
      <c r="R114" s="229"/>
      <c r="S114" s="229"/>
      <c r="T114" s="229"/>
      <c r="U114" s="229"/>
      <c r="V114" s="229"/>
      <c r="W114" s="229"/>
      <c r="X114" s="229"/>
      <c r="Y114" s="229"/>
      <c r="Z114" s="229"/>
      <c r="AA114" s="229"/>
      <c r="AB114" s="229"/>
      <c r="AC114" s="229"/>
      <c r="AD114" s="229"/>
      <c r="AE114" s="229"/>
      <c r="AF114" s="229"/>
      <c r="AG114" s="229"/>
      <c r="AH114" s="87"/>
      <c r="AI114" s="229"/>
      <c r="AJ114" s="227"/>
      <c r="AK114" s="87"/>
      <c r="AL114" s="135">
        <f t="shared" si="17"/>
        <v>0</v>
      </c>
      <c r="AM114" s="153"/>
    </row>
    <row r="115" spans="1:39" ht="14.45" customHeight="1" x14ac:dyDescent="0.2">
      <c r="A115" s="192" t="s">
        <v>89</v>
      </c>
      <c r="B115" s="255" t="s">
        <v>90</v>
      </c>
      <c r="C115" s="235"/>
      <c r="D115" s="229"/>
      <c r="E115" s="227"/>
      <c r="F115" s="87"/>
      <c r="G115" s="226"/>
      <c r="H115" s="229"/>
      <c r="I115" s="229"/>
      <c r="J115" s="229"/>
      <c r="K115" s="229"/>
      <c r="L115" s="229"/>
      <c r="M115" s="229"/>
      <c r="N115" s="229"/>
      <c r="O115" s="229"/>
      <c r="P115" s="229"/>
      <c r="Q115" s="229"/>
      <c r="R115" s="229"/>
      <c r="S115" s="229"/>
      <c r="T115" s="229"/>
      <c r="U115" s="229"/>
      <c r="V115" s="229"/>
      <c r="W115" s="229"/>
      <c r="X115" s="229"/>
      <c r="Y115" s="229"/>
      <c r="Z115" s="229"/>
      <c r="AA115" s="229"/>
      <c r="AB115" s="229"/>
      <c r="AC115" s="229"/>
      <c r="AD115" s="229"/>
      <c r="AE115" s="229"/>
      <c r="AF115" s="229"/>
      <c r="AG115" s="229"/>
      <c r="AH115" s="87"/>
      <c r="AI115" s="229"/>
      <c r="AJ115" s="227"/>
      <c r="AK115" s="87"/>
      <c r="AL115" s="135">
        <f t="shared" si="17"/>
        <v>0</v>
      </c>
      <c r="AM115" s="153"/>
    </row>
    <row r="116" spans="1:39" ht="14.45" customHeight="1" x14ac:dyDescent="0.2">
      <c r="A116" s="192" t="s">
        <v>91</v>
      </c>
      <c r="B116" s="255" t="s">
        <v>92</v>
      </c>
      <c r="C116" s="235"/>
      <c r="D116" s="229"/>
      <c r="E116" s="227"/>
      <c r="F116" s="87"/>
      <c r="G116" s="226"/>
      <c r="H116" s="229"/>
      <c r="I116" s="229"/>
      <c r="J116" s="229"/>
      <c r="K116" s="229"/>
      <c r="L116" s="229"/>
      <c r="M116" s="229"/>
      <c r="N116" s="229"/>
      <c r="O116" s="229"/>
      <c r="P116" s="229"/>
      <c r="Q116" s="229"/>
      <c r="R116" s="229"/>
      <c r="S116" s="229"/>
      <c r="T116" s="229"/>
      <c r="U116" s="229"/>
      <c r="V116" s="229"/>
      <c r="W116" s="229"/>
      <c r="X116" s="229"/>
      <c r="Y116" s="229"/>
      <c r="Z116" s="229"/>
      <c r="AA116" s="229"/>
      <c r="AB116" s="229"/>
      <c r="AC116" s="229"/>
      <c r="AD116" s="229"/>
      <c r="AE116" s="229"/>
      <c r="AF116" s="238"/>
      <c r="AG116" s="229"/>
      <c r="AH116" s="87"/>
      <c r="AI116" s="229"/>
      <c r="AJ116" s="227"/>
      <c r="AK116" s="87"/>
      <c r="AL116" s="135">
        <f t="shared" si="17"/>
        <v>0</v>
      </c>
      <c r="AM116" s="153"/>
    </row>
    <row r="117" spans="1:39" ht="14.45" customHeight="1" x14ac:dyDescent="0.2">
      <c r="A117" s="192" t="s">
        <v>93</v>
      </c>
      <c r="B117" s="255" t="s">
        <v>94</v>
      </c>
      <c r="C117" s="235"/>
      <c r="D117" s="229"/>
      <c r="E117" s="229"/>
      <c r="F117" s="233"/>
      <c r="G117" s="229"/>
      <c r="H117" s="229"/>
      <c r="I117" s="229"/>
      <c r="J117" s="229"/>
      <c r="K117" s="229"/>
      <c r="L117" s="229"/>
      <c r="M117" s="229"/>
      <c r="N117" s="229"/>
      <c r="O117" s="229"/>
      <c r="P117" s="229"/>
      <c r="Q117" s="229"/>
      <c r="R117" s="229"/>
      <c r="S117" s="229"/>
      <c r="T117" s="229"/>
      <c r="U117" s="229"/>
      <c r="V117" s="229"/>
      <c r="W117" s="229"/>
      <c r="X117" s="229"/>
      <c r="Y117" s="229"/>
      <c r="Z117" s="229"/>
      <c r="AA117" s="229"/>
      <c r="AB117" s="229"/>
      <c r="AC117" s="229"/>
      <c r="AD117" s="229"/>
      <c r="AE117" s="227"/>
      <c r="AF117" s="87"/>
      <c r="AG117" s="226"/>
      <c r="AH117" s="87"/>
      <c r="AI117" s="229"/>
      <c r="AJ117" s="227"/>
      <c r="AK117" s="87"/>
      <c r="AL117" s="135">
        <f t="shared" si="17"/>
        <v>0</v>
      </c>
      <c r="AM117" s="153"/>
    </row>
    <row r="118" spans="1:39" ht="14.45" customHeight="1" x14ac:dyDescent="0.2">
      <c r="A118" s="192" t="s">
        <v>205</v>
      </c>
      <c r="B118" s="255" t="s">
        <v>251</v>
      </c>
      <c r="C118" s="235"/>
      <c r="D118" s="229"/>
      <c r="E118" s="229"/>
      <c r="F118" s="229"/>
      <c r="G118" s="229"/>
      <c r="H118" s="229"/>
      <c r="I118" s="229"/>
      <c r="J118" s="229"/>
      <c r="K118" s="229"/>
      <c r="L118" s="229"/>
      <c r="M118" s="229"/>
      <c r="N118" s="229"/>
      <c r="O118" s="229"/>
      <c r="P118" s="229"/>
      <c r="Q118" s="229"/>
      <c r="R118" s="229"/>
      <c r="S118" s="229"/>
      <c r="T118" s="229"/>
      <c r="U118" s="229"/>
      <c r="V118" s="229"/>
      <c r="W118" s="229"/>
      <c r="X118" s="229"/>
      <c r="Y118" s="229"/>
      <c r="Z118" s="229"/>
      <c r="AA118" s="229"/>
      <c r="AB118" s="229"/>
      <c r="AC118" s="229"/>
      <c r="AD118" s="229"/>
      <c r="AE118" s="227"/>
      <c r="AF118" s="87"/>
      <c r="AG118" s="226"/>
      <c r="AH118" s="87"/>
      <c r="AI118" s="229"/>
      <c r="AJ118" s="227"/>
      <c r="AK118" s="87"/>
      <c r="AL118" s="135">
        <f t="shared" si="17"/>
        <v>0</v>
      </c>
      <c r="AM118" s="153"/>
    </row>
    <row r="119" spans="1:39" ht="14.45" customHeight="1" x14ac:dyDescent="0.2">
      <c r="A119" s="192" t="s">
        <v>206</v>
      </c>
      <c r="B119" s="255" t="s">
        <v>207</v>
      </c>
      <c r="C119" s="235"/>
      <c r="D119" s="229"/>
      <c r="E119" s="229"/>
      <c r="F119" s="229"/>
      <c r="G119" s="229"/>
      <c r="H119" s="229"/>
      <c r="I119" s="229"/>
      <c r="J119" s="229"/>
      <c r="K119" s="229"/>
      <c r="L119" s="229"/>
      <c r="M119" s="229"/>
      <c r="N119" s="229"/>
      <c r="O119" s="229"/>
      <c r="P119" s="229"/>
      <c r="Q119" s="229"/>
      <c r="R119" s="229"/>
      <c r="S119" s="229"/>
      <c r="T119" s="229"/>
      <c r="U119" s="229"/>
      <c r="V119" s="229"/>
      <c r="W119" s="229"/>
      <c r="X119" s="229"/>
      <c r="Y119" s="229"/>
      <c r="Z119" s="229"/>
      <c r="AA119" s="229"/>
      <c r="AB119" s="229"/>
      <c r="AC119" s="229"/>
      <c r="AD119" s="229"/>
      <c r="AE119" s="227"/>
      <c r="AF119" s="87"/>
      <c r="AG119" s="226"/>
      <c r="AH119" s="87"/>
      <c r="AI119" s="229"/>
      <c r="AJ119" s="227"/>
      <c r="AK119" s="87"/>
      <c r="AL119" s="135">
        <f t="shared" si="17"/>
        <v>0</v>
      </c>
      <c r="AM119" s="153"/>
    </row>
    <row r="120" spans="1:39" ht="14.45" customHeight="1" x14ac:dyDescent="0.2">
      <c r="A120" s="192" t="s">
        <v>208</v>
      </c>
      <c r="B120" s="255" t="s">
        <v>209</v>
      </c>
      <c r="C120" s="235"/>
      <c r="D120" s="229"/>
      <c r="E120" s="229"/>
      <c r="F120" s="229"/>
      <c r="G120" s="229"/>
      <c r="H120" s="229"/>
      <c r="I120" s="229"/>
      <c r="J120" s="229"/>
      <c r="K120" s="229"/>
      <c r="L120" s="229"/>
      <c r="M120" s="229"/>
      <c r="N120" s="229"/>
      <c r="O120" s="229"/>
      <c r="P120" s="229"/>
      <c r="Q120" s="229"/>
      <c r="R120" s="229"/>
      <c r="S120" s="229"/>
      <c r="T120" s="229"/>
      <c r="U120" s="229"/>
      <c r="V120" s="229"/>
      <c r="W120" s="229"/>
      <c r="X120" s="229"/>
      <c r="Y120" s="229"/>
      <c r="Z120" s="229"/>
      <c r="AA120" s="229"/>
      <c r="AB120" s="229"/>
      <c r="AC120" s="229"/>
      <c r="AD120" s="229"/>
      <c r="AE120" s="227"/>
      <c r="AF120" s="87"/>
      <c r="AG120" s="226"/>
      <c r="AH120" s="229"/>
      <c r="AI120" s="229"/>
      <c r="AJ120" s="227"/>
      <c r="AK120" s="87"/>
      <c r="AL120" s="135">
        <f t="shared" si="17"/>
        <v>0</v>
      </c>
      <c r="AM120" s="153"/>
    </row>
    <row r="121" spans="1:39" ht="14.45" customHeight="1" x14ac:dyDescent="0.2">
      <c r="A121" s="192" t="s">
        <v>210</v>
      </c>
      <c r="B121" s="255" t="s">
        <v>211</v>
      </c>
      <c r="C121" s="235"/>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7"/>
      <c r="AF121" s="87"/>
      <c r="AG121" s="226"/>
      <c r="AH121" s="87"/>
      <c r="AI121" s="229"/>
      <c r="AJ121" s="227"/>
      <c r="AK121" s="87"/>
      <c r="AL121" s="135">
        <f t="shared" si="17"/>
        <v>0</v>
      </c>
      <c r="AM121" s="153"/>
    </row>
    <row r="122" spans="1:39" ht="14.45" customHeight="1" x14ac:dyDescent="0.2">
      <c r="A122" s="192" t="s">
        <v>95</v>
      </c>
      <c r="B122" s="255" t="s">
        <v>96</v>
      </c>
      <c r="C122" s="235"/>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7"/>
      <c r="AF122" s="87"/>
      <c r="AG122" s="226"/>
      <c r="AH122" s="87"/>
      <c r="AI122" s="229"/>
      <c r="AJ122" s="227"/>
      <c r="AK122" s="87"/>
      <c r="AL122" s="135">
        <f t="shared" si="17"/>
        <v>0</v>
      </c>
      <c r="AM122" s="153"/>
    </row>
    <row r="123" spans="1:39" ht="14.45" customHeight="1" x14ac:dyDescent="0.2">
      <c r="A123" s="192" t="s">
        <v>212</v>
      </c>
      <c r="B123" s="255" t="s">
        <v>258</v>
      </c>
      <c r="C123" s="235"/>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7"/>
      <c r="AF123" s="87"/>
      <c r="AG123" s="226"/>
      <c r="AH123" s="229"/>
      <c r="AI123" s="229"/>
      <c r="AJ123" s="227"/>
      <c r="AK123" s="87"/>
      <c r="AL123" s="135">
        <f t="shared" si="17"/>
        <v>0</v>
      </c>
      <c r="AM123" s="153"/>
    </row>
    <row r="124" spans="1:39" ht="14.45" customHeight="1" x14ac:dyDescent="0.2">
      <c r="A124" s="192" t="s">
        <v>213</v>
      </c>
      <c r="B124" s="255" t="s">
        <v>259</v>
      </c>
      <c r="C124" s="235"/>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7"/>
      <c r="AF124" s="87"/>
      <c r="AG124" s="226"/>
      <c r="AH124" s="229"/>
      <c r="AI124" s="229"/>
      <c r="AJ124" s="227"/>
      <c r="AK124" s="87"/>
      <c r="AL124" s="135">
        <f t="shared" si="17"/>
        <v>0</v>
      </c>
      <c r="AM124" s="153"/>
    </row>
    <row r="125" spans="1:39" ht="14.45" customHeight="1" x14ac:dyDescent="0.2">
      <c r="A125" s="192" t="s">
        <v>214</v>
      </c>
      <c r="B125" s="255" t="s">
        <v>260</v>
      </c>
      <c r="C125" s="235"/>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7"/>
      <c r="AF125" s="87"/>
      <c r="AG125" s="226"/>
      <c r="AH125" s="87"/>
      <c r="AI125" s="229"/>
      <c r="AJ125" s="227"/>
      <c r="AK125" s="87"/>
      <c r="AL125" s="135">
        <f t="shared" si="17"/>
        <v>0</v>
      </c>
      <c r="AM125" s="153"/>
    </row>
    <row r="126" spans="1:39" ht="14.45" customHeight="1" x14ac:dyDescent="0.2">
      <c r="A126" s="192" t="s">
        <v>97</v>
      </c>
      <c r="B126" s="255" t="s">
        <v>196</v>
      </c>
      <c r="C126" s="235"/>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7"/>
      <c r="AF126" s="87"/>
      <c r="AG126" s="226"/>
      <c r="AH126" s="229"/>
      <c r="AI126" s="229"/>
      <c r="AJ126" s="227"/>
      <c r="AK126" s="87"/>
      <c r="AL126" s="135">
        <f t="shared" si="17"/>
        <v>0</v>
      </c>
      <c r="AM126" s="153"/>
    </row>
    <row r="127" spans="1:39" ht="14.45" customHeight="1" x14ac:dyDescent="0.2">
      <c r="A127" s="302" t="s">
        <v>215</v>
      </c>
      <c r="B127" s="255" t="s">
        <v>229</v>
      </c>
      <c r="C127" s="235"/>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7"/>
      <c r="AF127" s="87"/>
      <c r="AG127" s="226"/>
      <c r="AH127" s="229"/>
      <c r="AI127" s="229"/>
      <c r="AJ127" s="227"/>
      <c r="AK127" s="87"/>
      <c r="AL127" s="135">
        <f t="shared" si="17"/>
        <v>0</v>
      </c>
      <c r="AM127" s="153"/>
    </row>
    <row r="128" spans="1:39" ht="14.45" customHeight="1" x14ac:dyDescent="0.2">
      <c r="A128" s="302" t="s">
        <v>216</v>
      </c>
      <c r="B128" s="255" t="s">
        <v>230</v>
      </c>
      <c r="C128" s="235"/>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7"/>
      <c r="AF128" s="87"/>
      <c r="AG128" s="226"/>
      <c r="AH128" s="229"/>
      <c r="AI128" s="229"/>
      <c r="AJ128" s="227"/>
      <c r="AK128" s="87"/>
      <c r="AL128" s="135">
        <f t="shared" si="17"/>
        <v>0</v>
      </c>
      <c r="AM128" s="153"/>
    </row>
    <row r="129" spans="1:39" ht="14.45" customHeight="1" x14ac:dyDescent="0.2">
      <c r="A129" s="302" t="s">
        <v>217</v>
      </c>
      <c r="B129" s="255" t="s">
        <v>242</v>
      </c>
      <c r="C129" s="235"/>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7"/>
      <c r="AF129" s="87"/>
      <c r="AG129" s="226"/>
      <c r="AH129" s="229"/>
      <c r="AI129" s="229"/>
      <c r="AJ129" s="227"/>
      <c r="AK129" s="87"/>
      <c r="AL129" s="135">
        <f t="shared" si="17"/>
        <v>0</v>
      </c>
      <c r="AM129" s="153"/>
    </row>
    <row r="130" spans="1:39" ht="14.45" customHeight="1" x14ac:dyDescent="0.2">
      <c r="A130" s="302" t="s">
        <v>218</v>
      </c>
      <c r="B130" s="255" t="s">
        <v>246</v>
      </c>
      <c r="C130" s="235"/>
      <c r="D130" s="229"/>
      <c r="E130" s="229"/>
      <c r="F130" s="238"/>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7"/>
      <c r="AF130" s="87"/>
      <c r="AG130" s="226"/>
      <c r="AH130" s="229"/>
      <c r="AI130" s="229"/>
      <c r="AJ130" s="227"/>
      <c r="AK130" s="87"/>
      <c r="AL130" s="135">
        <f>SUM(C130:AK130)</f>
        <v>0</v>
      </c>
      <c r="AM130" s="153"/>
    </row>
    <row r="131" spans="1:39" ht="15.75" x14ac:dyDescent="0.2">
      <c r="A131" s="78" t="s">
        <v>99</v>
      </c>
      <c r="B131" s="79"/>
      <c r="C131" s="251">
        <f>SUM(C113:C130)</f>
        <v>0</v>
      </c>
      <c r="D131" s="250">
        <f t="shared" ref="D131:AK131" si="18">SUM(D113:D130)</f>
        <v>0</v>
      </c>
      <c r="E131" s="240">
        <f t="shared" si="18"/>
        <v>0</v>
      </c>
      <c r="F131" s="62">
        <f t="shared" si="18"/>
        <v>0</v>
      </c>
      <c r="G131" s="249">
        <f t="shared" si="18"/>
        <v>0</v>
      </c>
      <c r="H131" s="250">
        <f t="shared" si="18"/>
        <v>0</v>
      </c>
      <c r="I131" s="250">
        <f t="shared" si="18"/>
        <v>0</v>
      </c>
      <c r="J131" s="250">
        <f t="shared" si="18"/>
        <v>0</v>
      </c>
      <c r="K131" s="250">
        <f t="shared" si="18"/>
        <v>0</v>
      </c>
      <c r="L131" s="250">
        <f t="shared" si="18"/>
        <v>0</v>
      </c>
      <c r="M131" s="250">
        <f t="shared" si="18"/>
        <v>0</v>
      </c>
      <c r="N131" s="250">
        <f t="shared" si="18"/>
        <v>0</v>
      </c>
      <c r="O131" s="250">
        <f t="shared" si="18"/>
        <v>0</v>
      </c>
      <c r="P131" s="250">
        <f t="shared" si="18"/>
        <v>0</v>
      </c>
      <c r="Q131" s="250">
        <f t="shared" si="18"/>
        <v>0</v>
      </c>
      <c r="R131" s="250">
        <f t="shared" si="18"/>
        <v>0</v>
      </c>
      <c r="S131" s="250">
        <f t="shared" si="18"/>
        <v>0</v>
      </c>
      <c r="T131" s="250">
        <f t="shared" si="18"/>
        <v>0</v>
      </c>
      <c r="U131" s="250">
        <f t="shared" si="18"/>
        <v>0</v>
      </c>
      <c r="V131" s="250">
        <f t="shared" si="18"/>
        <v>0</v>
      </c>
      <c r="W131" s="250">
        <f t="shared" si="18"/>
        <v>0</v>
      </c>
      <c r="X131" s="250">
        <f t="shared" si="18"/>
        <v>0</v>
      </c>
      <c r="Y131" s="250">
        <f t="shared" si="18"/>
        <v>0</v>
      </c>
      <c r="Z131" s="250">
        <f t="shared" si="18"/>
        <v>0</v>
      </c>
      <c r="AA131" s="250">
        <f t="shared" si="18"/>
        <v>0</v>
      </c>
      <c r="AB131" s="250">
        <f t="shared" si="18"/>
        <v>0</v>
      </c>
      <c r="AC131" s="250">
        <f t="shared" si="18"/>
        <v>0</v>
      </c>
      <c r="AD131" s="250">
        <f t="shared" si="18"/>
        <v>0</v>
      </c>
      <c r="AE131" s="240">
        <f t="shared" si="18"/>
        <v>0</v>
      </c>
      <c r="AF131" s="62">
        <f t="shared" si="18"/>
        <v>0</v>
      </c>
      <c r="AG131" s="249">
        <f t="shared" si="18"/>
        <v>0</v>
      </c>
      <c r="AH131" s="62">
        <f t="shared" si="18"/>
        <v>0</v>
      </c>
      <c r="AI131" s="250">
        <f t="shared" si="18"/>
        <v>0</v>
      </c>
      <c r="AJ131" s="240">
        <f t="shared" si="18"/>
        <v>0</v>
      </c>
      <c r="AK131" s="62">
        <f t="shared" si="18"/>
        <v>0</v>
      </c>
      <c r="AL131" s="135">
        <f t="shared" si="17"/>
        <v>0</v>
      </c>
      <c r="AM131" s="84"/>
    </row>
    <row r="132" spans="1:39" ht="8.25" customHeight="1" x14ac:dyDescent="0.2">
      <c r="A132" s="65"/>
      <c r="B132" s="66"/>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149"/>
      <c r="AM132" s="153"/>
    </row>
    <row r="133" spans="1:39" ht="15" x14ac:dyDescent="0.25">
      <c r="A133" s="515" t="s">
        <v>100</v>
      </c>
      <c r="B133" s="516"/>
      <c r="C133" s="175"/>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92"/>
      <c r="AH133" s="88"/>
      <c r="AI133" s="151"/>
      <c r="AJ133" s="88"/>
      <c r="AK133" s="88"/>
      <c r="AL133" s="134"/>
      <c r="AM133" s="153"/>
    </row>
    <row r="134" spans="1:39" ht="14.45" customHeight="1" x14ac:dyDescent="0.2">
      <c r="A134" s="192" t="s">
        <v>101</v>
      </c>
      <c r="B134" s="255" t="s">
        <v>102</v>
      </c>
      <c r="C134" s="235"/>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7"/>
      <c r="AG134" s="87"/>
      <c r="AH134" s="226"/>
      <c r="AI134" s="229"/>
      <c r="AJ134" s="227"/>
      <c r="AK134" s="87"/>
      <c r="AL134" s="135">
        <f t="shared" ref="AL134:AL148" si="19">SUM(C134:AK134)</f>
        <v>0</v>
      </c>
      <c r="AM134" s="153"/>
    </row>
    <row r="135" spans="1:39" ht="14.45" customHeight="1" x14ac:dyDescent="0.2">
      <c r="A135" s="192" t="s">
        <v>103</v>
      </c>
      <c r="B135" s="255" t="s">
        <v>219</v>
      </c>
      <c r="C135" s="235"/>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7"/>
      <c r="AG135" s="87"/>
      <c r="AH135" s="226"/>
      <c r="AI135" s="229"/>
      <c r="AJ135" s="227"/>
      <c r="AK135" s="87"/>
      <c r="AL135" s="135">
        <f t="shared" si="19"/>
        <v>0</v>
      </c>
      <c r="AM135" s="153"/>
    </row>
    <row r="136" spans="1:39" ht="14.45" customHeight="1" x14ac:dyDescent="0.2">
      <c r="A136" s="192" t="s">
        <v>104</v>
      </c>
      <c r="B136" s="255" t="s">
        <v>105</v>
      </c>
      <c r="C136" s="235"/>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7"/>
      <c r="AG136" s="87"/>
      <c r="AH136" s="237"/>
      <c r="AI136" s="229"/>
      <c r="AJ136" s="227"/>
      <c r="AK136" s="87"/>
      <c r="AL136" s="135">
        <f t="shared" si="19"/>
        <v>0</v>
      </c>
      <c r="AM136" s="153"/>
    </row>
    <row r="137" spans="1:39" ht="14.45" customHeight="1" x14ac:dyDescent="0.2">
      <c r="A137" s="192" t="s">
        <v>106</v>
      </c>
      <c r="B137" s="255" t="s">
        <v>107</v>
      </c>
      <c r="C137" s="86"/>
      <c r="D137" s="86"/>
      <c r="E137" s="86"/>
      <c r="F137" s="86"/>
      <c r="G137" s="86"/>
      <c r="H137" s="86"/>
      <c r="I137" s="86"/>
      <c r="J137" s="335"/>
      <c r="K137" s="228"/>
      <c r="L137" s="86"/>
      <c r="M137" s="86"/>
      <c r="N137" s="86"/>
      <c r="O137" s="86"/>
      <c r="P137" s="87"/>
      <c r="Q137" s="87"/>
      <c r="R137" s="87"/>
      <c r="S137" s="87"/>
      <c r="T137" s="87"/>
      <c r="U137" s="87"/>
      <c r="V137" s="87"/>
      <c r="W137" s="87"/>
      <c r="X137" s="87"/>
      <c r="Y137" s="87"/>
      <c r="Z137" s="87"/>
      <c r="AA137" s="87"/>
      <c r="AB137" s="87"/>
      <c r="AC137" s="87"/>
      <c r="AD137" s="87"/>
      <c r="AE137" s="226"/>
      <c r="AF137" s="238"/>
      <c r="AG137" s="233"/>
      <c r="AH137" s="87"/>
      <c r="AI137" s="226"/>
      <c r="AJ137" s="227"/>
      <c r="AK137" s="87"/>
      <c r="AL137" s="135">
        <f t="shared" si="19"/>
        <v>0</v>
      </c>
      <c r="AM137" s="153"/>
    </row>
    <row r="138" spans="1:39" ht="14.45" customHeight="1" x14ac:dyDescent="0.2">
      <c r="A138" s="192" t="s">
        <v>108</v>
      </c>
      <c r="B138" s="255" t="s">
        <v>109</v>
      </c>
      <c r="C138" s="248"/>
      <c r="D138" s="233"/>
      <c r="E138" s="233"/>
      <c r="F138" s="233"/>
      <c r="G138" s="233"/>
      <c r="H138" s="233"/>
      <c r="I138" s="233"/>
      <c r="J138" s="233"/>
      <c r="K138" s="229"/>
      <c r="L138" s="233"/>
      <c r="M138" s="233"/>
      <c r="N138" s="233"/>
      <c r="O138" s="233"/>
      <c r="P138" s="233"/>
      <c r="Q138" s="233"/>
      <c r="R138" s="233"/>
      <c r="S138" s="233"/>
      <c r="T138" s="233"/>
      <c r="U138" s="233"/>
      <c r="V138" s="233"/>
      <c r="W138" s="233"/>
      <c r="X138" s="233"/>
      <c r="Y138" s="233"/>
      <c r="Z138" s="233"/>
      <c r="AA138" s="233"/>
      <c r="AB138" s="233"/>
      <c r="AC138" s="233"/>
      <c r="AD138" s="233"/>
      <c r="AE138" s="227"/>
      <c r="AF138" s="87"/>
      <c r="AG138" s="226"/>
      <c r="AH138" s="229"/>
      <c r="AI138" s="229"/>
      <c r="AJ138" s="227"/>
      <c r="AK138" s="87"/>
      <c r="AL138" s="135">
        <f t="shared" si="19"/>
        <v>0</v>
      </c>
      <c r="AM138" s="153"/>
    </row>
    <row r="139" spans="1:39" ht="14.45" customHeight="1" x14ac:dyDescent="0.2">
      <c r="A139" s="192" t="s">
        <v>110</v>
      </c>
      <c r="B139" s="255" t="s">
        <v>111</v>
      </c>
      <c r="C139" s="235"/>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7"/>
      <c r="AF139" s="87"/>
      <c r="AG139" s="226"/>
      <c r="AH139" s="229"/>
      <c r="AI139" s="229"/>
      <c r="AJ139" s="227"/>
      <c r="AK139" s="87"/>
      <c r="AL139" s="135">
        <f t="shared" si="19"/>
        <v>0</v>
      </c>
      <c r="AM139" s="153"/>
    </row>
    <row r="140" spans="1:39" ht="14.45" customHeight="1" x14ac:dyDescent="0.2">
      <c r="A140" s="192" t="s">
        <v>112</v>
      </c>
      <c r="B140" s="255" t="s">
        <v>113</v>
      </c>
      <c r="C140" s="235"/>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7"/>
      <c r="AF140" s="87"/>
      <c r="AG140" s="226"/>
      <c r="AH140" s="229"/>
      <c r="AI140" s="229"/>
      <c r="AJ140" s="227"/>
      <c r="AK140" s="87"/>
      <c r="AL140" s="135">
        <f t="shared" si="19"/>
        <v>0</v>
      </c>
      <c r="AM140" s="153"/>
    </row>
    <row r="141" spans="1:39" ht="14.45" customHeight="1" x14ac:dyDescent="0.2">
      <c r="A141" s="192" t="s">
        <v>114</v>
      </c>
      <c r="B141" s="255" t="s">
        <v>115</v>
      </c>
      <c r="C141" s="235"/>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7"/>
      <c r="AF141" s="87"/>
      <c r="AG141" s="226"/>
      <c r="AH141" s="229"/>
      <c r="AI141" s="229"/>
      <c r="AJ141" s="227"/>
      <c r="AK141" s="87"/>
      <c r="AL141" s="135">
        <f t="shared" si="19"/>
        <v>0</v>
      </c>
      <c r="AM141" s="153"/>
    </row>
    <row r="142" spans="1:39" ht="14.45" customHeight="1" x14ac:dyDescent="0.2">
      <c r="A142" s="192" t="s">
        <v>220</v>
      </c>
      <c r="B142" s="255" t="s">
        <v>252</v>
      </c>
      <c r="C142" s="235"/>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7"/>
      <c r="AF142" s="87"/>
      <c r="AG142" s="226"/>
      <c r="AH142" s="229"/>
      <c r="AI142" s="229"/>
      <c r="AJ142" s="227"/>
      <c r="AK142" s="87"/>
      <c r="AL142" s="135">
        <f t="shared" si="19"/>
        <v>0</v>
      </c>
      <c r="AM142" s="153"/>
    </row>
    <row r="143" spans="1:39" ht="14.45" customHeight="1" x14ac:dyDescent="0.2">
      <c r="A143" s="192" t="s">
        <v>221</v>
      </c>
      <c r="B143" s="255" t="s">
        <v>116</v>
      </c>
      <c r="C143" s="235"/>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7"/>
      <c r="AF143" s="87"/>
      <c r="AG143" s="226"/>
      <c r="AH143" s="229"/>
      <c r="AI143" s="229"/>
      <c r="AJ143" s="227"/>
      <c r="AK143" s="87"/>
      <c r="AL143" s="135">
        <f t="shared" si="19"/>
        <v>0</v>
      </c>
      <c r="AM143" s="153"/>
    </row>
    <row r="144" spans="1:39" ht="14.45" customHeight="1" x14ac:dyDescent="0.2">
      <c r="A144" s="192" t="s">
        <v>117</v>
      </c>
      <c r="B144" s="255" t="s">
        <v>193</v>
      </c>
      <c r="C144" s="235"/>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7"/>
      <c r="AF144" s="87"/>
      <c r="AG144" s="226"/>
      <c r="AH144" s="229"/>
      <c r="AI144" s="229"/>
      <c r="AJ144" s="227"/>
      <c r="AK144" s="87"/>
      <c r="AL144" s="135">
        <f t="shared" si="19"/>
        <v>0</v>
      </c>
      <c r="AM144" s="153"/>
    </row>
    <row r="145" spans="1:39" ht="14.45" customHeight="1" x14ac:dyDescent="0.2">
      <c r="A145" s="192" t="s">
        <v>118</v>
      </c>
      <c r="B145" s="255" t="s">
        <v>119</v>
      </c>
      <c r="C145" s="235"/>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7"/>
      <c r="AF145" s="87"/>
      <c r="AG145" s="226"/>
      <c r="AH145" s="229"/>
      <c r="AI145" s="229"/>
      <c r="AJ145" s="227"/>
      <c r="AK145" s="87"/>
      <c r="AL145" s="135">
        <f t="shared" si="19"/>
        <v>0</v>
      </c>
      <c r="AM145" s="153"/>
    </row>
    <row r="146" spans="1:39" ht="14.45" customHeight="1" x14ac:dyDescent="0.2">
      <c r="A146" s="192" t="s">
        <v>120</v>
      </c>
      <c r="B146" s="255" t="s">
        <v>261</v>
      </c>
      <c r="C146" s="235"/>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7"/>
      <c r="AF146" s="87"/>
      <c r="AG146" s="226"/>
      <c r="AH146" s="229"/>
      <c r="AI146" s="229"/>
      <c r="AJ146" s="227"/>
      <c r="AK146" s="87"/>
      <c r="AL146" s="135">
        <f t="shared" si="19"/>
        <v>0</v>
      </c>
      <c r="AM146" s="153"/>
    </row>
    <row r="147" spans="1:39" ht="14.45" customHeight="1" x14ac:dyDescent="0.2">
      <c r="A147" s="302" t="s">
        <v>488</v>
      </c>
      <c r="B147" s="255" t="s">
        <v>489</v>
      </c>
      <c r="C147" s="235"/>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7"/>
      <c r="AF147" s="87"/>
      <c r="AG147" s="226"/>
      <c r="AH147" s="229"/>
      <c r="AI147" s="229"/>
      <c r="AJ147" s="227"/>
      <c r="AK147" s="87"/>
      <c r="AL147" s="135">
        <f t="shared" si="19"/>
        <v>0</v>
      </c>
      <c r="AM147" s="153"/>
    </row>
    <row r="148" spans="1:39" ht="14.45" customHeight="1" x14ac:dyDescent="0.2">
      <c r="A148" s="302" t="s">
        <v>666</v>
      </c>
      <c r="B148" s="348" t="s">
        <v>684</v>
      </c>
      <c r="C148" s="244"/>
      <c r="D148" s="238"/>
      <c r="E148" s="238"/>
      <c r="F148" s="238"/>
      <c r="G148" s="238"/>
      <c r="H148" s="238"/>
      <c r="I148" s="238"/>
      <c r="J148" s="238"/>
      <c r="K148" s="229"/>
      <c r="L148" s="238"/>
      <c r="M148" s="238"/>
      <c r="N148" s="238"/>
      <c r="O148" s="238"/>
      <c r="P148" s="238"/>
      <c r="Q148" s="238"/>
      <c r="R148" s="238"/>
      <c r="S148" s="238"/>
      <c r="T148" s="238"/>
      <c r="U148" s="238"/>
      <c r="V148" s="238"/>
      <c r="W148" s="238"/>
      <c r="X148" s="238"/>
      <c r="Y148" s="238"/>
      <c r="Z148" s="238"/>
      <c r="AA148" s="238"/>
      <c r="AB148" s="238"/>
      <c r="AC148" s="238"/>
      <c r="AD148" s="238"/>
      <c r="AE148" s="227"/>
      <c r="AF148" s="87"/>
      <c r="AG148" s="237"/>
      <c r="AH148" s="229"/>
      <c r="AI148" s="229"/>
      <c r="AJ148" s="227"/>
      <c r="AK148" s="87"/>
      <c r="AL148" s="135">
        <f t="shared" si="19"/>
        <v>0</v>
      </c>
      <c r="AM148" s="153"/>
    </row>
    <row r="149" spans="1:39" ht="15.75" x14ac:dyDescent="0.2">
      <c r="A149" s="78" t="s">
        <v>122</v>
      </c>
      <c r="B149" s="79"/>
      <c r="C149" s="62">
        <f>SUM(C134:C148)</f>
        <v>0</v>
      </c>
      <c r="D149" s="63">
        <f t="shared" ref="D149:AK149" si="20">SUM(D134:D148)</f>
        <v>0</v>
      </c>
      <c r="E149" s="63">
        <f t="shared" si="20"/>
        <v>0</v>
      </c>
      <c r="F149" s="63">
        <f t="shared" si="20"/>
        <v>0</v>
      </c>
      <c r="G149" s="63">
        <f t="shared" si="20"/>
        <v>0</v>
      </c>
      <c r="H149" s="62">
        <f t="shared" si="20"/>
        <v>0</v>
      </c>
      <c r="I149" s="62">
        <f t="shared" si="20"/>
        <v>0</v>
      </c>
      <c r="J149" s="62">
        <f t="shared" si="20"/>
        <v>0</v>
      </c>
      <c r="K149" s="228">
        <f t="shared" si="20"/>
        <v>0</v>
      </c>
      <c r="L149" s="62">
        <f t="shared" si="20"/>
        <v>0</v>
      </c>
      <c r="M149" s="62">
        <f t="shared" si="20"/>
        <v>0</v>
      </c>
      <c r="N149" s="62">
        <f t="shared" si="20"/>
        <v>0</v>
      </c>
      <c r="O149" s="62">
        <f t="shared" si="20"/>
        <v>0</v>
      </c>
      <c r="P149" s="62">
        <f t="shared" si="20"/>
        <v>0</v>
      </c>
      <c r="Q149" s="62">
        <f t="shared" si="20"/>
        <v>0</v>
      </c>
      <c r="R149" s="62">
        <f t="shared" si="20"/>
        <v>0</v>
      </c>
      <c r="S149" s="62">
        <f t="shared" si="20"/>
        <v>0</v>
      </c>
      <c r="T149" s="62">
        <f t="shared" si="20"/>
        <v>0</v>
      </c>
      <c r="U149" s="62">
        <f t="shared" si="20"/>
        <v>0</v>
      </c>
      <c r="V149" s="62">
        <f t="shared" si="20"/>
        <v>0</v>
      </c>
      <c r="W149" s="62">
        <f t="shared" si="20"/>
        <v>0</v>
      </c>
      <c r="X149" s="62">
        <f t="shared" si="20"/>
        <v>0</v>
      </c>
      <c r="Y149" s="62">
        <f t="shared" si="20"/>
        <v>0</v>
      </c>
      <c r="Z149" s="62">
        <f t="shared" si="20"/>
        <v>0</v>
      </c>
      <c r="AA149" s="62">
        <f t="shared" si="20"/>
        <v>0</v>
      </c>
      <c r="AB149" s="62">
        <f t="shared" si="20"/>
        <v>0</v>
      </c>
      <c r="AC149" s="62">
        <f t="shared" si="20"/>
        <v>0</v>
      </c>
      <c r="AD149" s="62">
        <f t="shared" si="20"/>
        <v>0</v>
      </c>
      <c r="AE149" s="239">
        <f t="shared" si="20"/>
        <v>0</v>
      </c>
      <c r="AF149" s="62">
        <f t="shared" si="20"/>
        <v>0</v>
      </c>
      <c r="AG149" s="62">
        <f t="shared" si="20"/>
        <v>0</v>
      </c>
      <c r="AH149" s="62">
        <f t="shared" si="20"/>
        <v>0</v>
      </c>
      <c r="AI149" s="249">
        <f t="shared" si="20"/>
        <v>0</v>
      </c>
      <c r="AJ149" s="240">
        <f t="shared" si="20"/>
        <v>0</v>
      </c>
      <c r="AK149" s="62">
        <f t="shared" si="20"/>
        <v>0</v>
      </c>
      <c r="AL149" s="135">
        <f>SUM(C149:AK149)</f>
        <v>0</v>
      </c>
      <c r="AM149" s="84"/>
    </row>
    <row r="150" spans="1:39" ht="8.25" customHeight="1" x14ac:dyDescent="0.2">
      <c r="A150" s="65"/>
      <c r="B150" s="66"/>
      <c r="C150" s="147"/>
      <c r="D150" s="147"/>
      <c r="E150" s="92"/>
      <c r="F150" s="92"/>
      <c r="G150" s="92"/>
      <c r="H150" s="147"/>
      <c r="I150" s="147"/>
      <c r="J150" s="147"/>
      <c r="K150" s="92"/>
      <c r="L150" s="147"/>
      <c r="M150" s="147"/>
      <c r="N150" s="147"/>
      <c r="O150" s="147"/>
      <c r="P150" s="147"/>
      <c r="Q150" s="147"/>
      <c r="R150" s="147"/>
      <c r="S150" s="147"/>
      <c r="T150" s="147"/>
      <c r="U150" s="92"/>
      <c r="V150" s="92"/>
      <c r="W150" s="147"/>
      <c r="X150" s="147"/>
      <c r="Y150" s="147"/>
      <c r="Z150" s="147"/>
      <c r="AA150" s="92"/>
      <c r="AB150" s="92"/>
      <c r="AC150" s="92"/>
      <c r="AD150" s="92"/>
      <c r="AE150" s="92"/>
      <c r="AF150" s="92"/>
      <c r="AG150" s="147"/>
      <c r="AH150" s="92"/>
      <c r="AI150" s="92"/>
      <c r="AJ150" s="92"/>
      <c r="AK150" s="147"/>
      <c r="AL150" s="149"/>
      <c r="AM150" s="153"/>
    </row>
    <row r="151" spans="1:39" ht="15" x14ac:dyDescent="0.2">
      <c r="A151" s="507" t="s">
        <v>123</v>
      </c>
      <c r="B151" s="50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c r="AK151" s="88"/>
      <c r="AL151" s="134"/>
      <c r="AM151" s="153"/>
    </row>
    <row r="152" spans="1:39" ht="14.45" customHeight="1" x14ac:dyDescent="0.2">
      <c r="A152" s="192" t="s">
        <v>222</v>
      </c>
      <c r="B152" s="255" t="s">
        <v>253</v>
      </c>
      <c r="C152" s="235"/>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7"/>
      <c r="AF152" s="87"/>
      <c r="AG152" s="226"/>
      <c r="AH152" s="229"/>
      <c r="AI152" s="229"/>
      <c r="AJ152" s="227"/>
      <c r="AK152" s="87"/>
      <c r="AL152" s="135">
        <f t="shared" ref="AL152:AL160" si="21">SUM(C152:AK152)</f>
        <v>0</v>
      </c>
      <c r="AM152" s="153"/>
    </row>
    <row r="153" spans="1:39" ht="14.45" customHeight="1" x14ac:dyDescent="0.2">
      <c r="A153" s="192" t="s">
        <v>223</v>
      </c>
      <c r="B153" s="255" t="s">
        <v>224</v>
      </c>
      <c r="C153" s="235"/>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7"/>
      <c r="AF153" s="87"/>
      <c r="AG153" s="226"/>
      <c r="AH153" s="229"/>
      <c r="AI153" s="229"/>
      <c r="AJ153" s="227"/>
      <c r="AK153" s="87"/>
      <c r="AL153" s="135">
        <f t="shared" si="21"/>
        <v>0</v>
      </c>
      <c r="AM153" s="153"/>
    </row>
    <row r="154" spans="1:39" ht="14.45" customHeight="1" x14ac:dyDescent="0.2">
      <c r="A154" s="192" t="s">
        <v>124</v>
      </c>
      <c r="B154" s="255" t="s">
        <v>198</v>
      </c>
      <c r="C154" s="235"/>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7"/>
      <c r="AF154" s="87"/>
      <c r="AG154" s="226"/>
      <c r="AH154" s="229"/>
      <c r="AI154" s="229"/>
      <c r="AJ154" s="227"/>
      <c r="AK154" s="87"/>
      <c r="AL154" s="135">
        <f t="shared" si="21"/>
        <v>0</v>
      </c>
      <c r="AM154" s="153"/>
    </row>
    <row r="155" spans="1:39" ht="14.45" customHeight="1" x14ac:dyDescent="0.2">
      <c r="A155" s="192" t="s">
        <v>125</v>
      </c>
      <c r="B155" s="195" t="s">
        <v>601</v>
      </c>
      <c r="C155" s="235"/>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7"/>
      <c r="AF155" s="87"/>
      <c r="AG155" s="226"/>
      <c r="AH155" s="229"/>
      <c r="AI155" s="229"/>
      <c r="AJ155" s="227"/>
      <c r="AK155" s="87"/>
      <c r="AL155" s="135">
        <f t="shared" si="21"/>
        <v>0</v>
      </c>
      <c r="AM155" s="153"/>
    </row>
    <row r="156" spans="1:39" ht="14.45" customHeight="1" x14ac:dyDescent="0.2">
      <c r="A156" s="302" t="s">
        <v>225</v>
      </c>
      <c r="B156" s="255" t="s">
        <v>231</v>
      </c>
      <c r="C156" s="235"/>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7"/>
      <c r="AF156" s="87"/>
      <c r="AG156" s="226"/>
      <c r="AH156" s="229"/>
      <c r="AI156" s="229"/>
      <c r="AJ156" s="227"/>
      <c r="AK156" s="87"/>
      <c r="AL156" s="135">
        <f t="shared" si="21"/>
        <v>0</v>
      </c>
      <c r="AM156" s="153"/>
    </row>
    <row r="157" spans="1:39" ht="14.45" customHeight="1" x14ac:dyDescent="0.2">
      <c r="A157" s="302" t="s">
        <v>226</v>
      </c>
      <c r="B157" s="255" t="s">
        <v>232</v>
      </c>
      <c r="C157" s="235"/>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7"/>
      <c r="AF157" s="87"/>
      <c r="AG157" s="226"/>
      <c r="AH157" s="229"/>
      <c r="AI157" s="229"/>
      <c r="AJ157" s="227"/>
      <c r="AK157" s="87"/>
      <c r="AL157" s="135">
        <f t="shared" si="21"/>
        <v>0</v>
      </c>
      <c r="AM157" s="153"/>
    </row>
    <row r="158" spans="1:39" ht="14.45" customHeight="1" x14ac:dyDescent="0.2">
      <c r="A158" s="302" t="s">
        <v>227</v>
      </c>
      <c r="B158" s="255" t="s">
        <v>243</v>
      </c>
      <c r="C158" s="235"/>
      <c r="D158" s="229"/>
      <c r="E158" s="229"/>
      <c r="F158" s="229"/>
      <c r="G158" s="229"/>
      <c r="H158" s="229"/>
      <c r="I158" s="229"/>
      <c r="J158" s="229"/>
      <c r="K158" s="229"/>
      <c r="L158" s="229"/>
      <c r="M158" s="229"/>
      <c r="N158" s="229"/>
      <c r="O158" s="229"/>
      <c r="P158" s="229"/>
      <c r="Q158" s="229"/>
      <c r="R158" s="229"/>
      <c r="S158" s="229"/>
      <c r="T158" s="229"/>
      <c r="U158" s="229"/>
      <c r="V158" s="229"/>
      <c r="W158" s="229"/>
      <c r="X158" s="229"/>
      <c r="Y158" s="229"/>
      <c r="Z158" s="229"/>
      <c r="AA158" s="229"/>
      <c r="AB158" s="229"/>
      <c r="AC158" s="229"/>
      <c r="AD158" s="229"/>
      <c r="AE158" s="227"/>
      <c r="AF158" s="87"/>
      <c r="AG158" s="226"/>
      <c r="AH158" s="229"/>
      <c r="AI158" s="229"/>
      <c r="AJ158" s="227"/>
      <c r="AK158" s="87"/>
      <c r="AL158" s="135">
        <f t="shared" si="21"/>
        <v>0</v>
      </c>
      <c r="AM158" s="153"/>
    </row>
    <row r="159" spans="1:39" ht="14.45" customHeight="1" x14ac:dyDescent="0.2">
      <c r="A159" s="302" t="s">
        <v>228</v>
      </c>
      <c r="B159" s="255" t="s">
        <v>247</v>
      </c>
      <c r="C159" s="235"/>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29"/>
      <c r="Z159" s="229"/>
      <c r="AA159" s="229"/>
      <c r="AB159" s="229"/>
      <c r="AC159" s="229"/>
      <c r="AD159" s="229"/>
      <c r="AE159" s="227"/>
      <c r="AF159" s="87"/>
      <c r="AG159" s="226"/>
      <c r="AH159" s="229"/>
      <c r="AI159" s="229"/>
      <c r="AJ159" s="227"/>
      <c r="AK159" s="87"/>
      <c r="AL159" s="135">
        <f t="shared" si="21"/>
        <v>0</v>
      </c>
      <c r="AM159" s="153"/>
    </row>
    <row r="160" spans="1:39" ht="15.75" customHeight="1" x14ac:dyDescent="0.2">
      <c r="A160" s="78" t="s">
        <v>127</v>
      </c>
      <c r="B160" s="79"/>
      <c r="C160" s="235">
        <f>SUM(C152:C159)</f>
        <v>0</v>
      </c>
      <c r="D160" s="229">
        <f t="shared" ref="D160:AK160" si="22">SUM(D152:D159)</f>
        <v>0</v>
      </c>
      <c r="E160" s="229">
        <f t="shared" si="22"/>
        <v>0</v>
      </c>
      <c r="F160" s="229">
        <f t="shared" si="22"/>
        <v>0</v>
      </c>
      <c r="G160" s="229">
        <f t="shared" si="22"/>
        <v>0</v>
      </c>
      <c r="H160" s="229">
        <f t="shared" si="22"/>
        <v>0</v>
      </c>
      <c r="I160" s="229">
        <f t="shared" si="22"/>
        <v>0</v>
      </c>
      <c r="J160" s="229">
        <f t="shared" si="22"/>
        <v>0</v>
      </c>
      <c r="K160" s="229">
        <f t="shared" si="22"/>
        <v>0</v>
      </c>
      <c r="L160" s="229">
        <f t="shared" si="22"/>
        <v>0</v>
      </c>
      <c r="M160" s="229">
        <f t="shared" si="22"/>
        <v>0</v>
      </c>
      <c r="N160" s="229">
        <f t="shared" si="22"/>
        <v>0</v>
      </c>
      <c r="O160" s="229">
        <f t="shared" si="22"/>
        <v>0</v>
      </c>
      <c r="P160" s="229">
        <f t="shared" si="22"/>
        <v>0</v>
      </c>
      <c r="Q160" s="229">
        <f t="shared" si="22"/>
        <v>0</v>
      </c>
      <c r="R160" s="229">
        <f t="shared" si="22"/>
        <v>0</v>
      </c>
      <c r="S160" s="229">
        <f t="shared" si="22"/>
        <v>0</v>
      </c>
      <c r="T160" s="229">
        <f t="shared" si="22"/>
        <v>0</v>
      </c>
      <c r="U160" s="229">
        <f t="shared" si="22"/>
        <v>0</v>
      </c>
      <c r="V160" s="229">
        <f t="shared" si="22"/>
        <v>0</v>
      </c>
      <c r="W160" s="229">
        <f t="shared" si="22"/>
        <v>0</v>
      </c>
      <c r="X160" s="229">
        <f t="shared" si="22"/>
        <v>0</v>
      </c>
      <c r="Y160" s="229">
        <f t="shared" si="22"/>
        <v>0</v>
      </c>
      <c r="Z160" s="229">
        <f t="shared" si="22"/>
        <v>0</v>
      </c>
      <c r="AA160" s="229">
        <f t="shared" si="22"/>
        <v>0</v>
      </c>
      <c r="AB160" s="229">
        <f t="shared" si="22"/>
        <v>0</v>
      </c>
      <c r="AC160" s="229">
        <f t="shared" si="22"/>
        <v>0</v>
      </c>
      <c r="AD160" s="229">
        <f t="shared" si="22"/>
        <v>0</v>
      </c>
      <c r="AE160" s="227">
        <f t="shared" si="22"/>
        <v>0</v>
      </c>
      <c r="AF160" s="87">
        <f t="shared" si="22"/>
        <v>0</v>
      </c>
      <c r="AG160" s="226">
        <f t="shared" si="22"/>
        <v>0</v>
      </c>
      <c r="AH160" s="229">
        <f t="shared" si="22"/>
        <v>0</v>
      </c>
      <c r="AI160" s="229">
        <f t="shared" si="22"/>
        <v>0</v>
      </c>
      <c r="AJ160" s="227">
        <f t="shared" si="22"/>
        <v>0</v>
      </c>
      <c r="AK160" s="87">
        <f t="shared" si="22"/>
        <v>0</v>
      </c>
      <c r="AL160" s="135">
        <f t="shared" si="21"/>
        <v>0</v>
      </c>
      <c r="AM160" s="84"/>
    </row>
    <row r="161" spans="1:39" ht="8.25" customHeight="1" thickBot="1" x14ac:dyDescent="0.25">
      <c r="A161" s="80"/>
      <c r="B161" s="81"/>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c r="AA161" s="92"/>
      <c r="AB161" s="92"/>
      <c r="AC161" s="92"/>
      <c r="AD161" s="92"/>
      <c r="AE161" s="92"/>
      <c r="AF161" s="92"/>
      <c r="AG161" s="92"/>
      <c r="AH161" s="92"/>
      <c r="AI161" s="92"/>
      <c r="AJ161" s="92"/>
      <c r="AK161" s="92"/>
      <c r="AL161" s="134"/>
      <c r="AM161" s="153"/>
    </row>
    <row r="162" spans="1:39" s="72" customFormat="1" ht="16.5" customHeight="1" thickBot="1" x14ac:dyDescent="0.3">
      <c r="A162" s="82" t="s">
        <v>128</v>
      </c>
      <c r="B162" s="83"/>
      <c r="C162" s="138">
        <f t="shared" ref="C162:AK162" si="23">SUM(C110,C131,C149,C160)</f>
        <v>0</v>
      </c>
      <c r="D162" s="138">
        <f t="shared" si="23"/>
        <v>0</v>
      </c>
      <c r="E162" s="138">
        <f t="shared" si="23"/>
        <v>0</v>
      </c>
      <c r="F162" s="138">
        <f t="shared" si="23"/>
        <v>0</v>
      </c>
      <c r="G162" s="138">
        <f t="shared" si="23"/>
        <v>0</v>
      </c>
      <c r="H162" s="138">
        <f t="shared" si="23"/>
        <v>0</v>
      </c>
      <c r="I162" s="138">
        <f t="shared" si="23"/>
        <v>0</v>
      </c>
      <c r="J162" s="138">
        <f t="shared" si="23"/>
        <v>0</v>
      </c>
      <c r="K162" s="252">
        <f t="shared" si="23"/>
        <v>0</v>
      </c>
      <c r="L162" s="138">
        <f t="shared" si="23"/>
        <v>0</v>
      </c>
      <c r="M162" s="138">
        <f t="shared" si="23"/>
        <v>0</v>
      </c>
      <c r="N162" s="138">
        <f t="shared" si="23"/>
        <v>0</v>
      </c>
      <c r="O162" s="138">
        <f t="shared" si="23"/>
        <v>0</v>
      </c>
      <c r="P162" s="138">
        <f t="shared" si="23"/>
        <v>0</v>
      </c>
      <c r="Q162" s="138">
        <f t="shared" si="23"/>
        <v>0</v>
      </c>
      <c r="R162" s="138">
        <f t="shared" si="23"/>
        <v>0</v>
      </c>
      <c r="S162" s="138">
        <f t="shared" si="23"/>
        <v>0</v>
      </c>
      <c r="T162" s="138">
        <f t="shared" si="23"/>
        <v>0</v>
      </c>
      <c r="U162" s="138">
        <f t="shared" si="23"/>
        <v>0</v>
      </c>
      <c r="V162" s="138">
        <f t="shared" si="23"/>
        <v>0</v>
      </c>
      <c r="W162" s="138">
        <f t="shared" si="23"/>
        <v>0</v>
      </c>
      <c r="X162" s="138">
        <f t="shared" si="23"/>
        <v>0</v>
      </c>
      <c r="Y162" s="138">
        <f t="shared" si="23"/>
        <v>0</v>
      </c>
      <c r="Z162" s="138">
        <f t="shared" si="23"/>
        <v>0</v>
      </c>
      <c r="AA162" s="138">
        <f t="shared" si="23"/>
        <v>0</v>
      </c>
      <c r="AB162" s="138">
        <f t="shared" si="23"/>
        <v>0</v>
      </c>
      <c r="AC162" s="138">
        <f t="shared" si="23"/>
        <v>0</v>
      </c>
      <c r="AD162" s="138">
        <f t="shared" si="23"/>
        <v>0</v>
      </c>
      <c r="AE162" s="252">
        <f t="shared" si="23"/>
        <v>0</v>
      </c>
      <c r="AF162" s="138">
        <f t="shared" si="23"/>
        <v>0</v>
      </c>
      <c r="AG162" s="138">
        <f t="shared" si="23"/>
        <v>0</v>
      </c>
      <c r="AH162" s="138">
        <f t="shared" si="23"/>
        <v>0</v>
      </c>
      <c r="AI162" s="252">
        <f t="shared" si="23"/>
        <v>0</v>
      </c>
      <c r="AJ162" s="139">
        <f t="shared" si="23"/>
        <v>0</v>
      </c>
      <c r="AK162" s="138">
        <f t="shared" si="23"/>
        <v>0</v>
      </c>
      <c r="AL162" s="140">
        <f>SUM(C162:AK162)</f>
        <v>0</v>
      </c>
      <c r="AM162" s="153"/>
    </row>
    <row r="163" spans="1:39" s="74" customFormat="1" ht="8.25" customHeight="1" thickBot="1" x14ac:dyDescent="0.25">
      <c r="A163" s="76"/>
      <c r="B163" s="77"/>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c r="AG163" s="88"/>
      <c r="AH163" s="88"/>
      <c r="AI163" s="88"/>
      <c r="AJ163" s="88"/>
      <c r="AK163" s="88"/>
      <c r="AL163" s="133"/>
      <c r="AM163" s="153"/>
    </row>
    <row r="164" spans="1:39" s="72" customFormat="1" ht="16.5" customHeight="1" thickBot="1" x14ac:dyDescent="0.3">
      <c r="A164" s="82" t="s">
        <v>638</v>
      </c>
      <c r="B164" s="83"/>
      <c r="C164" s="138">
        <f t="shared" ref="C164:AK164" si="24">SUM(C84,C162)</f>
        <v>0</v>
      </c>
      <c r="D164" s="138">
        <f t="shared" si="24"/>
        <v>0</v>
      </c>
      <c r="E164" s="138">
        <f t="shared" si="24"/>
        <v>0</v>
      </c>
      <c r="F164" s="138">
        <f t="shared" si="24"/>
        <v>0</v>
      </c>
      <c r="G164" s="138">
        <f t="shared" si="24"/>
        <v>0</v>
      </c>
      <c r="H164" s="138">
        <f t="shared" si="24"/>
        <v>0</v>
      </c>
      <c r="I164" s="138">
        <f t="shared" si="24"/>
        <v>0</v>
      </c>
      <c r="J164" s="138">
        <f t="shared" si="24"/>
        <v>0</v>
      </c>
      <c r="K164" s="138">
        <f t="shared" si="24"/>
        <v>0</v>
      </c>
      <c r="L164" s="138">
        <f t="shared" si="24"/>
        <v>0</v>
      </c>
      <c r="M164" s="138">
        <f t="shared" si="24"/>
        <v>0</v>
      </c>
      <c r="N164" s="138">
        <f t="shared" si="24"/>
        <v>0</v>
      </c>
      <c r="O164" s="138">
        <f t="shared" si="24"/>
        <v>0</v>
      </c>
      <c r="P164" s="138">
        <f t="shared" si="24"/>
        <v>0</v>
      </c>
      <c r="Q164" s="138">
        <f t="shared" si="24"/>
        <v>0</v>
      </c>
      <c r="R164" s="138">
        <f t="shared" si="24"/>
        <v>0</v>
      </c>
      <c r="S164" s="138">
        <f t="shared" si="24"/>
        <v>0</v>
      </c>
      <c r="T164" s="138">
        <f t="shared" si="24"/>
        <v>0</v>
      </c>
      <c r="U164" s="138">
        <f t="shared" si="24"/>
        <v>0</v>
      </c>
      <c r="V164" s="138">
        <f t="shared" si="24"/>
        <v>0</v>
      </c>
      <c r="W164" s="138">
        <f t="shared" si="24"/>
        <v>0</v>
      </c>
      <c r="X164" s="138">
        <f t="shared" si="24"/>
        <v>0</v>
      </c>
      <c r="Y164" s="138">
        <f t="shared" si="24"/>
        <v>0</v>
      </c>
      <c r="Z164" s="138">
        <f t="shared" si="24"/>
        <v>0</v>
      </c>
      <c r="AA164" s="138">
        <f t="shared" si="24"/>
        <v>0</v>
      </c>
      <c r="AB164" s="138">
        <f t="shared" si="24"/>
        <v>0</v>
      </c>
      <c r="AC164" s="138">
        <f t="shared" si="24"/>
        <v>0</v>
      </c>
      <c r="AD164" s="138">
        <f t="shared" si="24"/>
        <v>0</v>
      </c>
      <c r="AE164" s="138">
        <f t="shared" si="24"/>
        <v>0</v>
      </c>
      <c r="AF164" s="138">
        <f t="shared" si="24"/>
        <v>0</v>
      </c>
      <c r="AG164" s="138">
        <f t="shared" si="24"/>
        <v>0</v>
      </c>
      <c r="AH164" s="138">
        <f t="shared" si="24"/>
        <v>0</v>
      </c>
      <c r="AI164" s="138">
        <f t="shared" si="24"/>
        <v>0</v>
      </c>
      <c r="AJ164" s="138">
        <f t="shared" si="24"/>
        <v>0</v>
      </c>
      <c r="AK164" s="138">
        <f t="shared" si="24"/>
        <v>0</v>
      </c>
      <c r="AL164" s="140">
        <f>SUM(C164:AK164)</f>
        <v>0</v>
      </c>
      <c r="AM164" s="153"/>
    </row>
    <row r="165" spans="1:39" x14ac:dyDescent="0.2">
      <c r="A165" s="64"/>
      <c r="B165" s="64"/>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c r="AA165" s="153"/>
      <c r="AB165" s="153"/>
      <c r="AC165" s="153"/>
      <c r="AD165" s="153"/>
      <c r="AE165" s="153"/>
      <c r="AF165" s="153"/>
      <c r="AG165" s="153"/>
      <c r="AH165" s="153"/>
      <c r="AI165" s="153"/>
      <c r="AJ165" s="153"/>
      <c r="AK165" s="153"/>
      <c r="AL165" s="153"/>
      <c r="AM165" s="153"/>
    </row>
    <row r="166" spans="1:39" x14ac:dyDescent="0.2">
      <c r="A166" s="64" t="s">
        <v>792</v>
      </c>
      <c r="B166" s="64"/>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c r="AA166" s="153"/>
      <c r="AB166" s="153"/>
      <c r="AC166" s="153"/>
      <c r="AD166" s="153"/>
      <c r="AE166" s="153"/>
      <c r="AF166" s="153"/>
      <c r="AG166" s="153"/>
      <c r="AH166" s="153"/>
      <c r="AI166" s="153"/>
      <c r="AJ166" s="153"/>
      <c r="AK166" s="153"/>
      <c r="AL166" s="84"/>
      <c r="AM166" s="153"/>
    </row>
    <row r="167" spans="1:39" x14ac:dyDescent="0.2">
      <c r="A167" s="64" t="s">
        <v>155</v>
      </c>
      <c r="B167" s="64"/>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c r="AA167" s="153"/>
      <c r="AB167" s="153"/>
      <c r="AC167" s="153"/>
      <c r="AD167" s="153"/>
      <c r="AE167" s="153"/>
      <c r="AF167" s="153"/>
      <c r="AG167" s="153"/>
      <c r="AH167" s="153"/>
      <c r="AI167" s="153"/>
      <c r="AJ167" s="153"/>
      <c r="AK167" s="153"/>
      <c r="AL167" s="153"/>
      <c r="AM167" s="153"/>
    </row>
    <row r="168" spans="1:39" ht="20.25" x14ac:dyDescent="0.2">
      <c r="A168" s="174"/>
      <c r="B168" s="64"/>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c r="AA168" s="153"/>
      <c r="AB168" s="153"/>
      <c r="AC168" s="153"/>
      <c r="AD168" s="153"/>
      <c r="AE168" s="153"/>
      <c r="AF168" s="153"/>
      <c r="AG168" s="153"/>
      <c r="AH168" s="153"/>
      <c r="AI168" s="153"/>
      <c r="AJ168" s="153"/>
      <c r="AK168" s="153"/>
      <c r="AL168" s="153"/>
      <c r="AM168" s="153"/>
    </row>
    <row r="169" spans="1:39" ht="15" x14ac:dyDescent="0.25">
      <c r="A169" s="72"/>
      <c r="B169" s="64"/>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c r="AA169" s="153"/>
      <c r="AB169" s="153"/>
      <c r="AC169" s="153"/>
      <c r="AD169" s="153"/>
      <c r="AE169" s="153"/>
      <c r="AF169" s="153"/>
      <c r="AG169" s="153"/>
      <c r="AH169" s="153"/>
      <c r="AI169" s="153"/>
      <c r="AJ169" s="153"/>
      <c r="AK169" s="153"/>
      <c r="AL169" s="153"/>
      <c r="AM169" s="153"/>
    </row>
  </sheetData>
  <sheetProtection formatCells="0" formatColumns="0" formatRows="0"/>
  <customSheetViews>
    <customSheetView guid="{7ECC52A5-9F01-4F0F-BE2E-EC1362700A49}"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customSheetView>
    <customSheetView guid="{3CCC5398-1193-4024-ABCD-59977630A5BF}"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2"/>
      <headerFooter alignWithMargins="0">
        <oddFooter>&amp;C&amp;F, &amp;A&amp;R&amp;D</oddFooter>
      </headerFooter>
    </customSheetView>
  </customSheetViews>
  <mergeCells count="15">
    <mergeCell ref="A68:B68"/>
    <mergeCell ref="A76:B76"/>
    <mergeCell ref="A84:B84"/>
    <mergeCell ref="A19:B19"/>
    <mergeCell ref="A24:B24"/>
    <mergeCell ref="A32:B32"/>
    <mergeCell ref="A39:B39"/>
    <mergeCell ref="A45:B45"/>
    <mergeCell ref="A55:B55"/>
    <mergeCell ref="A151:B151"/>
    <mergeCell ref="A86:B86"/>
    <mergeCell ref="A110:B110"/>
    <mergeCell ref="A112:B112"/>
    <mergeCell ref="A82:B82"/>
    <mergeCell ref="A133:B133"/>
  </mergeCells>
  <phoneticPr fontId="0" type="noConversion"/>
  <pageMargins left="0.59055118110236227" right="0.39370078740157483" top="0.39370078740157483" bottom="0.39370078740157483" header="0.51181102362204722" footer="0.51181102362204722"/>
  <pageSetup paperSize="9" scale="26" orientation="portrait" r:id="rId3"/>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BJ169"/>
  <sheetViews>
    <sheetView showGridLines="0" showZeros="0" zoomScale="75" zoomScaleNormal="75" workbookViewId="0">
      <pane xSplit="2" ySplit="2" topLeftCell="C3" activePane="bottomRight" state="frozen"/>
      <selection pane="topRight" activeCell="C1" sqref="C1"/>
      <selection pane="bottomLeft" activeCell="A3" sqref="A3"/>
      <selection pane="bottomRight"/>
    </sheetView>
  </sheetViews>
  <sheetFormatPr defaultColWidth="9.140625" defaultRowHeight="14.25" x14ac:dyDescent="0.2"/>
  <cols>
    <col min="1" max="1" width="12.28515625" style="49" customWidth="1"/>
    <col min="2" max="2" width="75" style="49" customWidth="1"/>
    <col min="3" max="39" width="7" style="49" customWidth="1"/>
    <col min="40" max="40" width="7.7109375" style="49" customWidth="1"/>
    <col min="41" max="16384" width="9.140625" style="49"/>
  </cols>
  <sheetData>
    <row r="1" spans="1:62" ht="18" x14ac:dyDescent="0.2">
      <c r="A1" s="44" t="str">
        <f>"Verdelingsmatrix GR "&amp;+'4.Informatie'!C6&amp;" ("&amp;'4.Informatie'!C7&amp;"): "&amp;'4.Informatie'!C8 &amp;" "&amp;'4.Informatie'!C9&amp;" periode "&amp;'4.Informatie'!C10&amp;", baten"</f>
        <v>Verdelingsmatrix GR aaaa (xxxx): 2022 Realisatie periode , baten</v>
      </c>
      <c r="B1" s="45"/>
      <c r="C1" s="46" t="s">
        <v>490</v>
      </c>
      <c r="D1" s="46" t="s">
        <v>491</v>
      </c>
      <c r="E1" s="46" t="s">
        <v>24</v>
      </c>
      <c r="F1" s="46" t="s">
        <v>338</v>
      </c>
      <c r="G1" s="46" t="s">
        <v>339</v>
      </c>
      <c r="H1" s="46" t="s">
        <v>26</v>
      </c>
      <c r="I1" s="46" t="s">
        <v>492</v>
      </c>
      <c r="J1" s="46" t="s">
        <v>493</v>
      </c>
      <c r="K1" s="46" t="s">
        <v>494</v>
      </c>
      <c r="L1" s="46" t="s">
        <v>341</v>
      </c>
      <c r="M1" s="46" t="s">
        <v>28</v>
      </c>
      <c r="N1" s="46" t="s">
        <v>29</v>
      </c>
      <c r="O1" s="46" t="s">
        <v>30</v>
      </c>
      <c r="P1" s="46" t="s">
        <v>343</v>
      </c>
      <c r="Q1" s="46" t="s">
        <v>344</v>
      </c>
      <c r="R1" s="46" t="s">
        <v>345</v>
      </c>
      <c r="S1" s="46" t="s">
        <v>346</v>
      </c>
      <c r="T1" s="46" t="s">
        <v>347</v>
      </c>
      <c r="U1" s="46" t="s">
        <v>348</v>
      </c>
      <c r="V1" s="46" t="s">
        <v>349</v>
      </c>
      <c r="W1" s="46" t="s">
        <v>350</v>
      </c>
      <c r="X1" s="46" t="s">
        <v>351</v>
      </c>
      <c r="Y1" s="46" t="s">
        <v>352</v>
      </c>
      <c r="Z1" s="46" t="s">
        <v>353</v>
      </c>
      <c r="AA1" s="46" t="s">
        <v>354</v>
      </c>
      <c r="AB1" s="46" t="s">
        <v>355</v>
      </c>
      <c r="AC1" s="46" t="s">
        <v>356</v>
      </c>
      <c r="AD1" s="46" t="s">
        <v>357</v>
      </c>
      <c r="AE1" s="46" t="s">
        <v>358</v>
      </c>
      <c r="AF1" s="46" t="s">
        <v>31</v>
      </c>
      <c r="AG1" s="46" t="s">
        <v>32</v>
      </c>
      <c r="AH1" s="46" t="s">
        <v>38</v>
      </c>
      <c r="AI1" s="46" t="s">
        <v>359</v>
      </c>
      <c r="AJ1" s="46" t="s">
        <v>360</v>
      </c>
      <c r="AK1" s="46" t="s">
        <v>361</v>
      </c>
      <c r="AL1" s="46" t="s">
        <v>362</v>
      </c>
      <c r="AM1" s="46" t="s">
        <v>363</v>
      </c>
      <c r="AN1" s="47"/>
      <c r="AO1" s="48"/>
    </row>
    <row r="2" spans="1:62" ht="168" customHeight="1" thickBot="1" x14ac:dyDescent="0.3">
      <c r="A2" s="50" t="s">
        <v>364</v>
      </c>
      <c r="B2" s="51" t="s">
        <v>40</v>
      </c>
      <c r="C2" s="52" t="s">
        <v>133</v>
      </c>
      <c r="D2" s="52" t="s">
        <v>495</v>
      </c>
      <c r="E2" s="52" t="s">
        <v>367</v>
      </c>
      <c r="F2" s="52" t="s">
        <v>368</v>
      </c>
      <c r="G2" s="52" t="s">
        <v>131</v>
      </c>
      <c r="H2" s="52" t="s">
        <v>496</v>
      </c>
      <c r="I2" s="52" t="s">
        <v>497</v>
      </c>
      <c r="J2" s="52" t="s">
        <v>130</v>
      </c>
      <c r="K2" s="52" t="s">
        <v>498</v>
      </c>
      <c r="L2" s="52" t="s">
        <v>132</v>
      </c>
      <c r="M2" s="52" t="s">
        <v>499</v>
      </c>
      <c r="N2" s="52" t="s">
        <v>372</v>
      </c>
      <c r="O2" s="52" t="s">
        <v>373</v>
      </c>
      <c r="P2" s="52" t="s">
        <v>374</v>
      </c>
      <c r="Q2" s="52" t="s">
        <v>608</v>
      </c>
      <c r="R2" s="52" t="s">
        <v>375</v>
      </c>
      <c r="S2" s="52" t="s">
        <v>376</v>
      </c>
      <c r="T2" s="52" t="s">
        <v>377</v>
      </c>
      <c r="U2" s="52" t="s">
        <v>378</v>
      </c>
      <c r="V2" s="52" t="s">
        <v>379</v>
      </c>
      <c r="W2" s="52" t="s">
        <v>380</v>
      </c>
      <c r="X2" s="52" t="s">
        <v>381</v>
      </c>
      <c r="Y2" s="52" t="s">
        <v>382</v>
      </c>
      <c r="Z2" s="52" t="s">
        <v>609</v>
      </c>
      <c r="AA2" s="52" t="s">
        <v>383</v>
      </c>
      <c r="AB2" s="52" t="s">
        <v>384</v>
      </c>
      <c r="AC2" s="52" t="s">
        <v>385</v>
      </c>
      <c r="AD2" s="53" t="s">
        <v>386</v>
      </c>
      <c r="AE2" s="52" t="s">
        <v>387</v>
      </c>
      <c r="AF2" s="52" t="s">
        <v>388</v>
      </c>
      <c r="AG2" s="52" t="s">
        <v>500</v>
      </c>
      <c r="AH2" s="52" t="s">
        <v>389</v>
      </c>
      <c r="AI2" s="52" t="s">
        <v>390</v>
      </c>
      <c r="AJ2" s="52" t="s">
        <v>391</v>
      </c>
      <c r="AK2" s="52" t="s">
        <v>41</v>
      </c>
      <c r="AL2" s="52" t="s">
        <v>392</v>
      </c>
      <c r="AM2" s="52" t="s">
        <v>43</v>
      </c>
      <c r="AN2" s="54" t="s">
        <v>393</v>
      </c>
      <c r="AO2" s="393"/>
      <c r="AP2" s="74"/>
      <c r="AQ2" s="74"/>
      <c r="AR2" s="74"/>
      <c r="AS2" s="74"/>
      <c r="AT2" s="74"/>
      <c r="AU2" s="74"/>
      <c r="AV2" s="74"/>
      <c r="AW2" s="74"/>
      <c r="AX2" s="74"/>
      <c r="AY2" s="74"/>
      <c r="AZ2" s="74"/>
      <c r="BA2" s="74"/>
      <c r="BB2" s="74"/>
      <c r="BC2" s="74"/>
      <c r="BD2" s="74"/>
      <c r="BE2" s="74"/>
      <c r="BF2" s="74"/>
      <c r="BG2" s="74"/>
      <c r="BH2" s="74"/>
      <c r="BI2" s="74"/>
      <c r="BJ2" s="74"/>
    </row>
    <row r="3" spans="1:62" ht="8.25" customHeight="1" x14ac:dyDescent="0.2">
      <c r="A3" s="56"/>
      <c r="B3" s="57"/>
      <c r="C3" s="142"/>
      <c r="D3" s="142"/>
      <c r="E3" s="85"/>
      <c r="F3" s="85"/>
      <c r="G3" s="85"/>
      <c r="H3" s="142"/>
      <c r="I3" s="142"/>
      <c r="J3" s="142"/>
      <c r="K3" s="142"/>
      <c r="L3" s="142"/>
      <c r="M3" s="142"/>
      <c r="N3" s="142"/>
      <c r="O3" s="142"/>
      <c r="P3" s="142"/>
      <c r="Q3" s="142"/>
      <c r="R3" s="142"/>
      <c r="S3" s="142"/>
      <c r="T3" s="142"/>
      <c r="U3" s="85"/>
      <c r="V3" s="85"/>
      <c r="W3" s="85"/>
      <c r="X3" s="142"/>
      <c r="Y3" s="142"/>
      <c r="Z3" s="142"/>
      <c r="AA3" s="142"/>
      <c r="AB3" s="85"/>
      <c r="AC3" s="85"/>
      <c r="AD3" s="85"/>
      <c r="AE3" s="85"/>
      <c r="AF3" s="142"/>
      <c r="AG3" s="85"/>
      <c r="AH3" s="85"/>
      <c r="AI3" s="142"/>
      <c r="AJ3" s="142"/>
      <c r="AK3" s="142"/>
      <c r="AL3" s="142"/>
      <c r="AM3" s="142"/>
      <c r="AN3" s="143"/>
      <c r="AO3" s="153"/>
    </row>
    <row r="4" spans="1:62" ht="15" x14ac:dyDescent="0.2">
      <c r="A4" s="58" t="s">
        <v>394</v>
      </c>
      <c r="B4" s="59" t="s">
        <v>395</v>
      </c>
      <c r="C4" s="175"/>
      <c r="D4" s="151"/>
      <c r="E4" s="151"/>
      <c r="F4" s="151"/>
      <c r="G4" s="151"/>
      <c r="H4" s="151"/>
      <c r="I4" s="147"/>
      <c r="J4" s="147"/>
      <c r="K4" s="151"/>
      <c r="L4" s="147"/>
      <c r="M4" s="151"/>
      <c r="N4" s="151"/>
      <c r="O4" s="147"/>
      <c r="P4" s="147"/>
      <c r="Q4" s="147"/>
      <c r="R4" s="147"/>
      <c r="S4" s="147"/>
      <c r="T4" s="147"/>
      <c r="U4" s="147"/>
      <c r="V4" s="147"/>
      <c r="W4" s="151"/>
      <c r="X4" s="147"/>
      <c r="Y4" s="147"/>
      <c r="Z4" s="147"/>
      <c r="AA4" s="147"/>
      <c r="AB4" s="147"/>
      <c r="AC4" s="147"/>
      <c r="AD4" s="147"/>
      <c r="AE4" s="147"/>
      <c r="AF4" s="151"/>
      <c r="AG4" s="151"/>
      <c r="AH4" s="151"/>
      <c r="AI4" s="151"/>
      <c r="AJ4" s="151"/>
      <c r="AK4" s="151"/>
      <c r="AL4" s="151"/>
      <c r="AM4" s="148"/>
      <c r="AN4" s="149"/>
      <c r="AO4" s="153"/>
    </row>
    <row r="5" spans="1:62" ht="14.45" customHeight="1" x14ac:dyDescent="0.2">
      <c r="A5" s="60" t="s">
        <v>396</v>
      </c>
      <c r="B5" s="61" t="s">
        <v>397</v>
      </c>
      <c r="C5" s="235"/>
      <c r="D5" s="229"/>
      <c r="E5" s="229"/>
      <c r="F5" s="229"/>
      <c r="G5" s="229"/>
      <c r="H5" s="227"/>
      <c r="I5" s="87"/>
      <c r="J5" s="87"/>
      <c r="K5" s="87"/>
      <c r="L5" s="87"/>
      <c r="M5" s="226"/>
      <c r="N5" s="227"/>
      <c r="O5" s="87"/>
      <c r="P5" s="87"/>
      <c r="Q5" s="87"/>
      <c r="R5" s="87"/>
      <c r="S5" s="87"/>
      <c r="T5" s="87"/>
      <c r="U5" s="87"/>
      <c r="V5" s="87"/>
      <c r="W5" s="228"/>
      <c r="X5" s="87"/>
      <c r="Y5" s="87"/>
      <c r="Z5" s="87"/>
      <c r="AA5" s="87"/>
      <c r="AB5" s="87"/>
      <c r="AC5" s="87"/>
      <c r="AD5" s="87"/>
      <c r="AE5" s="87"/>
      <c r="AF5" s="226"/>
      <c r="AG5" s="229"/>
      <c r="AH5" s="229"/>
      <c r="AI5" s="227"/>
      <c r="AJ5" s="87"/>
      <c r="AK5" s="226"/>
      <c r="AL5" s="87"/>
      <c r="AM5" s="87"/>
      <c r="AN5" s="135">
        <f t="shared" ref="AN5:AN15" si="0">SUM(C5:AM5)</f>
        <v>0</v>
      </c>
      <c r="AO5" s="153"/>
    </row>
    <row r="6" spans="1:62" x14ac:dyDescent="0.2">
      <c r="A6" s="60" t="s">
        <v>398</v>
      </c>
      <c r="B6" s="61" t="s">
        <v>44</v>
      </c>
      <c r="C6" s="235"/>
      <c r="D6" s="229"/>
      <c r="E6" s="238"/>
      <c r="F6" s="238"/>
      <c r="G6" s="238"/>
      <c r="H6" s="227"/>
      <c r="I6" s="87"/>
      <c r="J6" s="87"/>
      <c r="K6" s="87"/>
      <c r="L6" s="87"/>
      <c r="M6" s="226"/>
      <c r="N6" s="87"/>
      <c r="O6" s="87"/>
      <c r="P6" s="87"/>
      <c r="Q6" s="87"/>
      <c r="R6" s="87"/>
      <c r="S6" s="87"/>
      <c r="T6" s="87"/>
      <c r="U6" s="87"/>
      <c r="V6" s="87"/>
      <c r="W6" s="228"/>
      <c r="X6" s="87"/>
      <c r="Y6" s="87"/>
      <c r="Z6" s="87"/>
      <c r="AA6" s="87"/>
      <c r="AB6" s="87"/>
      <c r="AC6" s="87"/>
      <c r="AD6" s="87"/>
      <c r="AE6" s="87"/>
      <c r="AF6" s="226"/>
      <c r="AG6" s="229"/>
      <c r="AH6" s="229"/>
      <c r="AI6" s="227"/>
      <c r="AJ6" s="87"/>
      <c r="AK6" s="226"/>
      <c r="AL6" s="87"/>
      <c r="AM6" s="87"/>
      <c r="AN6" s="135">
        <f t="shared" si="0"/>
        <v>0</v>
      </c>
      <c r="AO6" s="153"/>
    </row>
    <row r="7" spans="1:62" x14ac:dyDescent="0.2">
      <c r="A7" s="60" t="s">
        <v>399</v>
      </c>
      <c r="B7" s="61" t="s">
        <v>400</v>
      </c>
      <c r="C7" s="235"/>
      <c r="D7" s="227"/>
      <c r="E7" s="87"/>
      <c r="F7" s="87"/>
      <c r="G7" s="87"/>
      <c r="H7" s="228"/>
      <c r="I7" s="87"/>
      <c r="J7" s="87"/>
      <c r="K7" s="228"/>
      <c r="L7" s="87"/>
      <c r="M7" s="226"/>
      <c r="N7" s="87"/>
      <c r="O7" s="87"/>
      <c r="P7" s="87"/>
      <c r="Q7" s="87"/>
      <c r="R7" s="87"/>
      <c r="S7" s="87"/>
      <c r="T7" s="87"/>
      <c r="U7" s="87"/>
      <c r="V7" s="87"/>
      <c r="W7" s="228"/>
      <c r="X7" s="87"/>
      <c r="Y7" s="87"/>
      <c r="Z7" s="87"/>
      <c r="AA7" s="87"/>
      <c r="AB7" s="87"/>
      <c r="AC7" s="87"/>
      <c r="AD7" s="87"/>
      <c r="AE7" s="87"/>
      <c r="AF7" s="226"/>
      <c r="AG7" s="229"/>
      <c r="AH7" s="229"/>
      <c r="AI7" s="227"/>
      <c r="AJ7" s="87"/>
      <c r="AK7" s="226"/>
      <c r="AL7" s="87"/>
      <c r="AM7" s="87"/>
      <c r="AN7" s="135">
        <f t="shared" si="0"/>
        <v>0</v>
      </c>
      <c r="AO7" s="153"/>
    </row>
    <row r="8" spans="1:62" ht="14.45" customHeight="1" x14ac:dyDescent="0.2">
      <c r="A8" s="60" t="s">
        <v>401</v>
      </c>
      <c r="B8" s="61" t="s">
        <v>402</v>
      </c>
      <c r="C8" s="235"/>
      <c r="D8" s="229"/>
      <c r="E8" s="233"/>
      <c r="F8" s="233"/>
      <c r="G8" s="233"/>
      <c r="H8" s="227"/>
      <c r="I8" s="87"/>
      <c r="J8" s="87"/>
      <c r="K8" s="87"/>
      <c r="L8" s="87"/>
      <c r="M8" s="226"/>
      <c r="N8" s="87"/>
      <c r="O8" s="87"/>
      <c r="P8" s="87"/>
      <c r="Q8" s="87"/>
      <c r="R8" s="87"/>
      <c r="S8" s="87"/>
      <c r="T8" s="87"/>
      <c r="U8" s="87"/>
      <c r="V8" s="87"/>
      <c r="W8" s="228"/>
      <c r="X8" s="87"/>
      <c r="Y8" s="87"/>
      <c r="Z8" s="87"/>
      <c r="AA8" s="87"/>
      <c r="AB8" s="87"/>
      <c r="AC8" s="87"/>
      <c r="AD8" s="87"/>
      <c r="AE8" s="87"/>
      <c r="AF8" s="226"/>
      <c r="AG8" s="229"/>
      <c r="AH8" s="229"/>
      <c r="AI8" s="227"/>
      <c r="AJ8" s="87"/>
      <c r="AK8" s="226"/>
      <c r="AL8" s="87"/>
      <c r="AM8" s="87"/>
      <c r="AN8" s="135">
        <f t="shared" si="0"/>
        <v>0</v>
      </c>
      <c r="AO8" s="153"/>
    </row>
    <row r="9" spans="1:62" ht="14.45" customHeight="1" x14ac:dyDescent="0.2">
      <c r="A9" s="60" t="s">
        <v>403</v>
      </c>
      <c r="B9" s="61" t="s">
        <v>404</v>
      </c>
      <c r="C9" s="244"/>
      <c r="D9" s="229"/>
      <c r="E9" s="229"/>
      <c r="F9" s="229"/>
      <c r="G9" s="229"/>
      <c r="H9" s="227"/>
      <c r="I9" s="93"/>
      <c r="J9" s="229"/>
      <c r="K9" s="253"/>
      <c r="L9" s="93"/>
      <c r="M9" s="226"/>
      <c r="N9" s="227"/>
      <c r="O9" s="93"/>
      <c r="P9" s="93"/>
      <c r="Q9" s="93"/>
      <c r="R9" s="93"/>
      <c r="S9" s="93"/>
      <c r="T9" s="93"/>
      <c r="U9" s="93"/>
      <c r="V9" s="87"/>
      <c r="W9" s="228"/>
      <c r="X9" s="87"/>
      <c r="Y9" s="87"/>
      <c r="Z9" s="93"/>
      <c r="AA9" s="93"/>
      <c r="AB9" s="93"/>
      <c r="AC9" s="93"/>
      <c r="AD9" s="93"/>
      <c r="AE9" s="93"/>
      <c r="AF9" s="87"/>
      <c r="AG9" s="87"/>
      <c r="AH9" s="87"/>
      <c r="AI9" s="227"/>
      <c r="AJ9" s="93"/>
      <c r="AK9" s="226"/>
      <c r="AL9" s="87"/>
      <c r="AM9" s="93"/>
      <c r="AN9" s="135">
        <f t="shared" si="0"/>
        <v>0</v>
      </c>
      <c r="AO9" s="153"/>
    </row>
    <row r="10" spans="1:62" ht="14.45" customHeight="1" x14ac:dyDescent="0.2">
      <c r="A10" s="60" t="s">
        <v>405</v>
      </c>
      <c r="B10" s="61" t="s">
        <v>310</v>
      </c>
      <c r="C10" s="93"/>
      <c r="D10" s="226"/>
      <c r="E10" s="229"/>
      <c r="F10" s="229"/>
      <c r="G10" s="229"/>
      <c r="H10" s="227"/>
      <c r="I10" s="93"/>
      <c r="J10" s="229"/>
      <c r="K10" s="227"/>
      <c r="L10" s="93"/>
      <c r="M10" s="226"/>
      <c r="N10" s="227"/>
      <c r="O10" s="93"/>
      <c r="P10" s="93"/>
      <c r="Q10" s="93"/>
      <c r="R10" s="93"/>
      <c r="S10" s="93"/>
      <c r="T10" s="93"/>
      <c r="U10" s="93"/>
      <c r="V10" s="87"/>
      <c r="W10" s="228"/>
      <c r="X10" s="87"/>
      <c r="Y10" s="87"/>
      <c r="Z10" s="93"/>
      <c r="AA10" s="93"/>
      <c r="AB10" s="93"/>
      <c r="AC10" s="93"/>
      <c r="AD10" s="93"/>
      <c r="AE10" s="93"/>
      <c r="AF10" s="232"/>
      <c r="AG10" s="233"/>
      <c r="AH10" s="229"/>
      <c r="AI10" s="227"/>
      <c r="AJ10" s="93"/>
      <c r="AK10" s="226"/>
      <c r="AL10" s="87"/>
      <c r="AM10" s="234"/>
      <c r="AN10" s="135">
        <f t="shared" si="0"/>
        <v>0</v>
      </c>
      <c r="AO10" s="153"/>
    </row>
    <row r="11" spans="1:62" ht="14.45" customHeight="1" x14ac:dyDescent="0.2">
      <c r="A11" s="60" t="s">
        <v>406</v>
      </c>
      <c r="B11" s="61" t="s">
        <v>311</v>
      </c>
      <c r="C11" s="93"/>
      <c r="D11" s="226"/>
      <c r="E11" s="229"/>
      <c r="F11" s="229"/>
      <c r="G11" s="229"/>
      <c r="H11" s="227"/>
      <c r="I11" s="93"/>
      <c r="J11" s="229"/>
      <c r="K11" s="245"/>
      <c r="L11" s="93"/>
      <c r="M11" s="226"/>
      <c r="N11" s="227"/>
      <c r="O11" s="93"/>
      <c r="P11" s="93"/>
      <c r="Q11" s="93"/>
      <c r="R11" s="93"/>
      <c r="S11" s="93"/>
      <c r="T11" s="93"/>
      <c r="U11" s="93"/>
      <c r="V11" s="87"/>
      <c r="W11" s="228"/>
      <c r="X11" s="87"/>
      <c r="Y11" s="87"/>
      <c r="Z11" s="93"/>
      <c r="AA11" s="93"/>
      <c r="AB11" s="93"/>
      <c r="AC11" s="93"/>
      <c r="AD11" s="93"/>
      <c r="AE11" s="93"/>
      <c r="AF11" s="226"/>
      <c r="AG11" s="229"/>
      <c r="AH11" s="229"/>
      <c r="AI11" s="227"/>
      <c r="AJ11" s="93"/>
      <c r="AK11" s="226"/>
      <c r="AL11" s="87"/>
      <c r="AM11" s="236"/>
      <c r="AN11" s="135">
        <f t="shared" si="0"/>
        <v>0</v>
      </c>
      <c r="AO11" s="153"/>
    </row>
    <row r="12" spans="1:62" ht="14.45" customHeight="1" x14ac:dyDescent="0.2">
      <c r="A12" s="60" t="s">
        <v>407</v>
      </c>
      <c r="B12" s="61" t="s">
        <v>291</v>
      </c>
      <c r="C12" s="246"/>
      <c r="D12" s="238"/>
      <c r="E12" s="229"/>
      <c r="F12" s="229"/>
      <c r="G12" s="238"/>
      <c r="H12" s="229"/>
      <c r="I12" s="93"/>
      <c r="J12" s="227"/>
      <c r="K12" s="93"/>
      <c r="L12" s="93"/>
      <c r="M12" s="226"/>
      <c r="N12" s="229"/>
      <c r="O12" s="229"/>
      <c r="P12" s="229"/>
      <c r="Q12" s="229"/>
      <c r="R12" s="229"/>
      <c r="S12" s="229"/>
      <c r="T12" s="229"/>
      <c r="U12" s="229"/>
      <c r="V12" s="233"/>
      <c r="W12" s="229"/>
      <c r="X12" s="233"/>
      <c r="Y12" s="233"/>
      <c r="Z12" s="229"/>
      <c r="AA12" s="229"/>
      <c r="AB12" s="229"/>
      <c r="AC12" s="229"/>
      <c r="AD12" s="238"/>
      <c r="AE12" s="229"/>
      <c r="AF12" s="229"/>
      <c r="AG12" s="229"/>
      <c r="AH12" s="229"/>
      <c r="AI12" s="227"/>
      <c r="AJ12" s="93"/>
      <c r="AK12" s="229"/>
      <c r="AL12" s="87"/>
      <c r="AM12" s="236"/>
      <c r="AN12" s="135">
        <f t="shared" si="0"/>
        <v>0</v>
      </c>
      <c r="AO12" s="153"/>
    </row>
    <row r="13" spans="1:62" ht="14.45" customHeight="1" x14ac:dyDescent="0.2">
      <c r="A13" s="60" t="s">
        <v>408</v>
      </c>
      <c r="B13" s="61" t="s">
        <v>409</v>
      </c>
      <c r="C13" s="93"/>
      <c r="D13" s="152"/>
      <c r="E13" s="226"/>
      <c r="F13" s="227"/>
      <c r="G13" s="87"/>
      <c r="H13" s="226"/>
      <c r="I13" s="93"/>
      <c r="J13" s="229"/>
      <c r="K13" s="253"/>
      <c r="L13" s="87"/>
      <c r="M13" s="226"/>
      <c r="N13" s="238"/>
      <c r="O13" s="87"/>
      <c r="P13" s="87"/>
      <c r="Q13" s="229"/>
      <c r="R13" s="87"/>
      <c r="S13" s="229"/>
      <c r="T13" s="229"/>
      <c r="U13" s="229"/>
      <c r="V13" s="229"/>
      <c r="W13" s="229"/>
      <c r="X13" s="229"/>
      <c r="Y13" s="229"/>
      <c r="Z13" s="229"/>
      <c r="AA13" s="229"/>
      <c r="AB13" s="229"/>
      <c r="AC13" s="227"/>
      <c r="AD13" s="87"/>
      <c r="AE13" s="226"/>
      <c r="AF13" s="229"/>
      <c r="AG13" s="229"/>
      <c r="AH13" s="229"/>
      <c r="AI13" s="227"/>
      <c r="AJ13" s="93"/>
      <c r="AK13" s="229"/>
      <c r="AL13" s="87"/>
      <c r="AM13" s="236"/>
      <c r="AN13" s="135">
        <f t="shared" si="0"/>
        <v>0</v>
      </c>
      <c r="AO13" s="153"/>
    </row>
    <row r="14" spans="1:62" ht="14.45" customHeight="1" x14ac:dyDescent="0.2">
      <c r="A14" s="60" t="s">
        <v>410</v>
      </c>
      <c r="B14" s="61" t="s">
        <v>411</v>
      </c>
      <c r="C14" s="248"/>
      <c r="D14" s="233"/>
      <c r="E14" s="238"/>
      <c r="F14" s="238"/>
      <c r="G14" s="247"/>
      <c r="H14" s="229"/>
      <c r="I14" s="238"/>
      <c r="J14" s="238"/>
      <c r="K14" s="229"/>
      <c r="L14" s="247"/>
      <c r="M14" s="227"/>
      <c r="N14" s="145"/>
      <c r="O14" s="237"/>
      <c r="P14" s="238"/>
      <c r="Q14" s="238"/>
      <c r="R14" s="238"/>
      <c r="S14" s="238"/>
      <c r="T14" s="238"/>
      <c r="U14" s="238"/>
      <c r="V14" s="238"/>
      <c r="W14" s="238"/>
      <c r="X14" s="238"/>
      <c r="Y14" s="238"/>
      <c r="Z14" s="238"/>
      <c r="AA14" s="238"/>
      <c r="AB14" s="238"/>
      <c r="AC14" s="238"/>
      <c r="AD14" s="247"/>
      <c r="AE14" s="238"/>
      <c r="AF14" s="229"/>
      <c r="AG14" s="229"/>
      <c r="AH14" s="229"/>
      <c r="AI14" s="229"/>
      <c r="AJ14" s="247"/>
      <c r="AK14" s="229"/>
      <c r="AL14" s="229"/>
      <c r="AM14" s="254"/>
      <c r="AN14" s="135">
        <f t="shared" si="0"/>
        <v>0</v>
      </c>
      <c r="AO14" s="153"/>
    </row>
    <row r="15" spans="1:62" ht="14.45" customHeight="1" x14ac:dyDescent="0.2">
      <c r="A15" s="60" t="s">
        <v>412</v>
      </c>
      <c r="B15" s="61" t="s">
        <v>413</v>
      </c>
      <c r="C15" s="235"/>
      <c r="D15" s="227"/>
      <c r="E15" s="87"/>
      <c r="F15" s="87"/>
      <c r="G15" s="87"/>
      <c r="H15" s="228"/>
      <c r="I15" s="87"/>
      <c r="J15" s="87"/>
      <c r="K15" s="228"/>
      <c r="L15" s="87"/>
      <c r="M15" s="226"/>
      <c r="N15" s="253"/>
      <c r="O15" s="87"/>
      <c r="P15" s="87"/>
      <c r="Q15" s="87"/>
      <c r="R15" s="87"/>
      <c r="S15" s="87"/>
      <c r="T15" s="87"/>
      <c r="U15" s="87"/>
      <c r="V15" s="87"/>
      <c r="W15" s="87"/>
      <c r="X15" s="87"/>
      <c r="Y15" s="87"/>
      <c r="Z15" s="87"/>
      <c r="AA15" s="87"/>
      <c r="AB15" s="87"/>
      <c r="AC15" s="87"/>
      <c r="AD15" s="87"/>
      <c r="AE15" s="87"/>
      <c r="AF15" s="226"/>
      <c r="AG15" s="229"/>
      <c r="AH15" s="229"/>
      <c r="AI15" s="227"/>
      <c r="AJ15" s="87"/>
      <c r="AK15" s="226"/>
      <c r="AL15" s="227"/>
      <c r="AM15" s="87"/>
      <c r="AN15" s="136">
        <f t="shared" si="0"/>
        <v>0</v>
      </c>
      <c r="AO15" s="153"/>
    </row>
    <row r="16" spans="1:62" ht="14.45" customHeight="1" x14ac:dyDescent="0.2">
      <c r="A16" s="67" t="s">
        <v>414</v>
      </c>
      <c r="B16" s="255" t="s">
        <v>415</v>
      </c>
      <c r="C16" s="235"/>
      <c r="D16" s="229"/>
      <c r="E16" s="233"/>
      <c r="F16" s="233"/>
      <c r="G16" s="233"/>
      <c r="H16" s="229"/>
      <c r="I16" s="233"/>
      <c r="J16" s="233"/>
      <c r="K16" s="229"/>
      <c r="L16" s="233"/>
      <c r="M16" s="229"/>
      <c r="N16" s="229"/>
      <c r="O16" s="233"/>
      <c r="P16" s="233"/>
      <c r="Q16" s="233"/>
      <c r="R16" s="233"/>
      <c r="S16" s="233"/>
      <c r="T16" s="233"/>
      <c r="U16" s="233"/>
      <c r="V16" s="233"/>
      <c r="W16" s="233"/>
      <c r="X16" s="233"/>
      <c r="Y16" s="233"/>
      <c r="Z16" s="233"/>
      <c r="AA16" s="233"/>
      <c r="AB16" s="233"/>
      <c r="AC16" s="233"/>
      <c r="AD16" s="233"/>
      <c r="AE16" s="233"/>
      <c r="AF16" s="229"/>
      <c r="AG16" s="229"/>
      <c r="AH16" s="229"/>
      <c r="AI16" s="229"/>
      <c r="AJ16" s="229"/>
      <c r="AK16" s="229"/>
      <c r="AL16" s="229"/>
      <c r="AM16" s="234"/>
      <c r="AN16" s="136">
        <f>SUM(C16:AM16)</f>
        <v>0</v>
      </c>
      <c r="AO16" s="153"/>
    </row>
    <row r="17" spans="1:57" ht="14.45" customHeight="1" x14ac:dyDescent="0.2">
      <c r="A17" s="67" t="s">
        <v>416</v>
      </c>
      <c r="B17" s="255" t="s">
        <v>417</v>
      </c>
      <c r="C17" s="235"/>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87"/>
      <c r="AJ17" s="229"/>
      <c r="AK17" s="229"/>
      <c r="AL17" s="229"/>
      <c r="AM17" s="236"/>
      <c r="AN17" s="136">
        <f>SUM(C17:AM17)</f>
        <v>0</v>
      </c>
      <c r="AO17" s="153"/>
    </row>
    <row r="18" spans="1:57" ht="14.45" customHeight="1" x14ac:dyDescent="0.2">
      <c r="A18" s="67" t="s">
        <v>418</v>
      </c>
      <c r="B18" s="255" t="s">
        <v>606</v>
      </c>
      <c r="C18" s="238"/>
      <c r="D18" s="238"/>
      <c r="E18" s="238"/>
      <c r="F18" s="238"/>
      <c r="G18" s="238"/>
      <c r="H18" s="229"/>
      <c r="I18" s="238"/>
      <c r="J18" s="238"/>
      <c r="K18" s="238"/>
      <c r="L18" s="238"/>
      <c r="M18" s="229"/>
      <c r="N18" s="238"/>
      <c r="O18" s="238"/>
      <c r="P18" s="238"/>
      <c r="Q18" s="238"/>
      <c r="R18" s="238"/>
      <c r="S18" s="238"/>
      <c r="T18" s="238"/>
      <c r="U18" s="238"/>
      <c r="V18" s="238"/>
      <c r="W18" s="238"/>
      <c r="X18" s="238"/>
      <c r="Y18" s="238"/>
      <c r="Z18" s="238"/>
      <c r="AA18" s="238"/>
      <c r="AB18" s="238"/>
      <c r="AC18" s="238"/>
      <c r="AD18" s="238"/>
      <c r="AE18" s="238"/>
      <c r="AF18" s="238"/>
      <c r="AG18" s="238"/>
      <c r="AH18" s="229"/>
      <c r="AI18" s="87"/>
      <c r="AJ18" s="229"/>
      <c r="AK18" s="229"/>
      <c r="AL18" s="229"/>
      <c r="AM18" s="238"/>
      <c r="AN18" s="136">
        <f>SUM(C18:AM18)</f>
        <v>0</v>
      </c>
      <c r="AO18" s="153"/>
    </row>
    <row r="19" spans="1:57" ht="14.45" customHeight="1" x14ac:dyDescent="0.2">
      <c r="A19" s="521" t="s">
        <v>419</v>
      </c>
      <c r="B19" s="522"/>
      <c r="C19" s="62">
        <f>SUM(C5:C18)</f>
        <v>0</v>
      </c>
      <c r="D19" s="63">
        <f t="shared" ref="D19:AM19" si="1">SUM(D5:D18)</f>
        <v>0</v>
      </c>
      <c r="E19" s="62">
        <f t="shared" si="1"/>
        <v>0</v>
      </c>
      <c r="F19" s="62">
        <f t="shared" si="1"/>
        <v>0</v>
      </c>
      <c r="G19" s="62">
        <f t="shared" si="1"/>
        <v>0</v>
      </c>
      <c r="H19" s="239">
        <f t="shared" si="1"/>
        <v>0</v>
      </c>
      <c r="I19" s="62">
        <f t="shared" si="1"/>
        <v>0</v>
      </c>
      <c r="J19" s="62">
        <f t="shared" si="1"/>
        <v>0</v>
      </c>
      <c r="K19" s="62">
        <f t="shared" si="1"/>
        <v>0</v>
      </c>
      <c r="L19" s="62">
        <f t="shared" si="1"/>
        <v>0</v>
      </c>
      <c r="M19" s="239">
        <f t="shared" si="1"/>
        <v>0</v>
      </c>
      <c r="N19" s="62">
        <f t="shared" si="1"/>
        <v>0</v>
      </c>
      <c r="O19" s="62">
        <f t="shared" si="1"/>
        <v>0</v>
      </c>
      <c r="P19" s="62">
        <f t="shared" si="1"/>
        <v>0</v>
      </c>
      <c r="Q19" s="62">
        <f t="shared" si="1"/>
        <v>0</v>
      </c>
      <c r="R19" s="62">
        <f t="shared" si="1"/>
        <v>0</v>
      </c>
      <c r="S19" s="62">
        <f t="shared" si="1"/>
        <v>0</v>
      </c>
      <c r="T19" s="62">
        <f t="shared" si="1"/>
        <v>0</v>
      </c>
      <c r="U19" s="62">
        <f t="shared" si="1"/>
        <v>0</v>
      </c>
      <c r="V19" s="62">
        <f t="shared" si="1"/>
        <v>0</v>
      </c>
      <c r="W19" s="62">
        <f t="shared" si="1"/>
        <v>0</v>
      </c>
      <c r="X19" s="62">
        <f t="shared" si="1"/>
        <v>0</v>
      </c>
      <c r="Y19" s="62">
        <f t="shared" si="1"/>
        <v>0</v>
      </c>
      <c r="Z19" s="62">
        <f t="shared" si="1"/>
        <v>0</v>
      </c>
      <c r="AA19" s="62">
        <f t="shared" si="1"/>
        <v>0</v>
      </c>
      <c r="AB19" s="62">
        <f t="shared" si="1"/>
        <v>0</v>
      </c>
      <c r="AC19" s="62">
        <f t="shared" si="1"/>
        <v>0</v>
      </c>
      <c r="AD19" s="62">
        <f t="shared" si="1"/>
        <v>0</v>
      </c>
      <c r="AE19" s="62">
        <f t="shared" si="1"/>
        <v>0</v>
      </c>
      <c r="AF19" s="62">
        <f t="shared" si="1"/>
        <v>0</v>
      </c>
      <c r="AG19" s="62">
        <f t="shared" si="1"/>
        <v>0</v>
      </c>
      <c r="AH19" s="62">
        <f t="shared" si="1"/>
        <v>0</v>
      </c>
      <c r="AI19" s="62">
        <f t="shared" si="1"/>
        <v>0</v>
      </c>
      <c r="AJ19" s="62">
        <f t="shared" si="1"/>
        <v>0</v>
      </c>
      <c r="AK19" s="249">
        <f t="shared" si="1"/>
        <v>0</v>
      </c>
      <c r="AL19" s="62">
        <f t="shared" si="1"/>
        <v>0</v>
      </c>
      <c r="AM19" s="62">
        <f t="shared" si="1"/>
        <v>0</v>
      </c>
      <c r="AN19" s="135">
        <f>SUM(C19:AM19)</f>
        <v>0</v>
      </c>
      <c r="AO19" s="84"/>
    </row>
    <row r="20" spans="1:57" ht="8.25" customHeight="1" x14ac:dyDescent="0.2">
      <c r="A20" s="65"/>
      <c r="B20" s="66"/>
      <c r="C20" s="147"/>
      <c r="D20" s="147"/>
      <c r="E20" s="147"/>
      <c r="F20" s="147"/>
      <c r="G20" s="147"/>
      <c r="H20" s="92"/>
      <c r="I20" s="147"/>
      <c r="J20" s="147"/>
      <c r="K20" s="147"/>
      <c r="L20" s="147"/>
      <c r="M20" s="92"/>
      <c r="N20" s="147"/>
      <c r="O20" s="147"/>
      <c r="P20" s="147"/>
      <c r="Q20" s="147"/>
      <c r="R20" s="147"/>
      <c r="S20" s="147"/>
      <c r="T20" s="147"/>
      <c r="U20" s="147"/>
      <c r="V20" s="92"/>
      <c r="W20" s="92"/>
      <c r="X20" s="147"/>
      <c r="Y20" s="147"/>
      <c r="Z20" s="147"/>
      <c r="AA20" s="147"/>
      <c r="AB20" s="92"/>
      <c r="AC20" s="92"/>
      <c r="AD20" s="92"/>
      <c r="AE20" s="92"/>
      <c r="AF20" s="147"/>
      <c r="AG20" s="92"/>
      <c r="AH20" s="92"/>
      <c r="AI20" s="147"/>
      <c r="AJ20" s="92"/>
      <c r="AK20" s="92"/>
      <c r="AL20" s="92"/>
      <c r="AM20" s="147"/>
      <c r="AN20" s="149"/>
      <c r="AO20" s="153"/>
    </row>
    <row r="21" spans="1:57" ht="15" x14ac:dyDescent="0.2">
      <c r="A21" s="58" t="s">
        <v>420</v>
      </c>
      <c r="B21" s="59" t="s">
        <v>421</v>
      </c>
      <c r="C21" s="88"/>
      <c r="D21" s="88"/>
      <c r="E21" s="88"/>
      <c r="F21" s="92"/>
      <c r="G21" s="92"/>
      <c r="H21" s="88"/>
      <c r="I21" s="92"/>
      <c r="J21" s="92"/>
      <c r="K21" s="88"/>
      <c r="L21" s="92"/>
      <c r="M21" s="88"/>
      <c r="N21" s="88"/>
      <c r="O21" s="92"/>
      <c r="P21" s="92"/>
      <c r="Q21" s="92"/>
      <c r="R21" s="92"/>
      <c r="S21" s="92"/>
      <c r="T21" s="92"/>
      <c r="U21" s="92"/>
      <c r="V21" s="88"/>
      <c r="W21" s="88"/>
      <c r="X21" s="92"/>
      <c r="Y21" s="92"/>
      <c r="Z21" s="92"/>
      <c r="AA21" s="92"/>
      <c r="AB21" s="88"/>
      <c r="AC21" s="88"/>
      <c r="AD21" s="88"/>
      <c r="AE21" s="88"/>
      <c r="AF21" s="88"/>
      <c r="AG21" s="88"/>
      <c r="AH21" s="88"/>
      <c r="AI21" s="88"/>
      <c r="AJ21" s="88"/>
      <c r="AK21" s="88"/>
      <c r="AL21" s="88"/>
      <c r="AM21" s="92"/>
      <c r="AN21" s="134"/>
      <c r="AO21" s="153"/>
    </row>
    <row r="22" spans="1:57" ht="14.45" customHeight="1" x14ac:dyDescent="0.2">
      <c r="A22" s="67" t="s">
        <v>19</v>
      </c>
      <c r="B22" s="61" t="s">
        <v>599</v>
      </c>
      <c r="C22" s="235"/>
      <c r="D22" s="229"/>
      <c r="E22" s="227"/>
      <c r="F22" s="87"/>
      <c r="G22" s="87"/>
      <c r="H22" s="228"/>
      <c r="I22" s="87"/>
      <c r="J22" s="87"/>
      <c r="K22" s="87"/>
      <c r="L22" s="87"/>
      <c r="M22" s="226"/>
      <c r="N22" s="87"/>
      <c r="O22" s="87"/>
      <c r="P22" s="87"/>
      <c r="Q22" s="87"/>
      <c r="R22" s="87"/>
      <c r="S22" s="87"/>
      <c r="T22" s="87"/>
      <c r="U22" s="87"/>
      <c r="V22" s="87"/>
      <c r="W22" s="229"/>
      <c r="X22" s="87"/>
      <c r="Y22" s="87"/>
      <c r="Z22" s="87"/>
      <c r="AA22" s="87"/>
      <c r="AB22" s="87"/>
      <c r="AC22" s="87"/>
      <c r="AD22" s="87"/>
      <c r="AE22" s="87"/>
      <c r="AF22" s="226"/>
      <c r="AG22" s="229"/>
      <c r="AH22" s="229"/>
      <c r="AI22" s="227"/>
      <c r="AJ22" s="87"/>
      <c r="AK22" s="226"/>
      <c r="AL22" s="87"/>
      <c r="AM22" s="87"/>
      <c r="AN22" s="135">
        <f>SUM(C22:AM22)</f>
        <v>0</v>
      </c>
      <c r="AO22" s="153"/>
    </row>
    <row r="23" spans="1:57" ht="14.45" customHeight="1" x14ac:dyDescent="0.2">
      <c r="A23" s="67" t="s">
        <v>20</v>
      </c>
      <c r="B23" s="61" t="s">
        <v>600</v>
      </c>
      <c r="C23" s="235"/>
      <c r="D23" s="229"/>
      <c r="E23" s="227"/>
      <c r="F23" s="87"/>
      <c r="G23" s="87"/>
      <c r="H23" s="228"/>
      <c r="I23" s="87"/>
      <c r="J23" s="87"/>
      <c r="K23" s="87"/>
      <c r="L23" s="87"/>
      <c r="M23" s="226"/>
      <c r="N23" s="87"/>
      <c r="O23" s="87"/>
      <c r="P23" s="87"/>
      <c r="Q23" s="87"/>
      <c r="R23" s="87"/>
      <c r="S23" s="87"/>
      <c r="T23" s="87"/>
      <c r="U23" s="87"/>
      <c r="V23" s="87"/>
      <c r="W23" s="229"/>
      <c r="X23" s="87"/>
      <c r="Y23" s="87"/>
      <c r="Z23" s="87"/>
      <c r="AA23" s="87"/>
      <c r="AB23" s="87"/>
      <c r="AC23" s="87"/>
      <c r="AD23" s="87"/>
      <c r="AE23" s="87"/>
      <c r="AF23" s="226"/>
      <c r="AG23" s="229"/>
      <c r="AH23" s="229"/>
      <c r="AI23" s="227"/>
      <c r="AJ23" s="87"/>
      <c r="AK23" s="226"/>
      <c r="AL23" s="87"/>
      <c r="AM23" s="87"/>
      <c r="AN23" s="135">
        <f>SUM(C23:AM23)</f>
        <v>0</v>
      </c>
      <c r="AO23" s="153"/>
    </row>
    <row r="24" spans="1:57" ht="14.45" customHeight="1" x14ac:dyDescent="0.2">
      <c r="A24" s="517" t="s">
        <v>422</v>
      </c>
      <c r="B24" s="523"/>
      <c r="C24" s="235">
        <f>SUM(C22:C23)</f>
        <v>0</v>
      </c>
      <c r="D24" s="229">
        <f t="shared" ref="D24:AM24" si="2">SUM(D22:D23)</f>
        <v>0</v>
      </c>
      <c r="E24" s="227">
        <f t="shared" si="2"/>
        <v>0</v>
      </c>
      <c r="F24" s="87">
        <f t="shared" si="2"/>
        <v>0</v>
      </c>
      <c r="G24" s="87">
        <f t="shared" si="2"/>
        <v>0</v>
      </c>
      <c r="H24" s="228">
        <f t="shared" si="2"/>
        <v>0</v>
      </c>
      <c r="I24" s="87">
        <f t="shared" si="2"/>
        <v>0</v>
      </c>
      <c r="J24" s="87">
        <f t="shared" si="2"/>
        <v>0</v>
      </c>
      <c r="K24" s="87">
        <f t="shared" si="2"/>
        <v>0</v>
      </c>
      <c r="L24" s="87">
        <f t="shared" si="2"/>
        <v>0</v>
      </c>
      <c r="M24" s="226">
        <f t="shared" si="2"/>
        <v>0</v>
      </c>
      <c r="N24" s="87">
        <f t="shared" si="2"/>
        <v>0</v>
      </c>
      <c r="O24" s="87">
        <f t="shared" si="2"/>
        <v>0</v>
      </c>
      <c r="P24" s="87">
        <f t="shared" si="2"/>
        <v>0</v>
      </c>
      <c r="Q24" s="87">
        <f t="shared" si="2"/>
        <v>0</v>
      </c>
      <c r="R24" s="87">
        <f t="shared" si="2"/>
        <v>0</v>
      </c>
      <c r="S24" s="87">
        <f t="shared" si="2"/>
        <v>0</v>
      </c>
      <c r="T24" s="87">
        <f t="shared" si="2"/>
        <v>0</v>
      </c>
      <c r="U24" s="87">
        <f t="shared" si="2"/>
        <v>0</v>
      </c>
      <c r="V24" s="87">
        <f t="shared" si="2"/>
        <v>0</v>
      </c>
      <c r="W24" s="228">
        <f t="shared" si="2"/>
        <v>0</v>
      </c>
      <c r="X24" s="87">
        <f t="shared" si="2"/>
        <v>0</v>
      </c>
      <c r="Y24" s="87">
        <f t="shared" si="2"/>
        <v>0</v>
      </c>
      <c r="Z24" s="87">
        <f t="shared" si="2"/>
        <v>0</v>
      </c>
      <c r="AA24" s="87">
        <f t="shared" si="2"/>
        <v>0</v>
      </c>
      <c r="AB24" s="87">
        <f t="shared" si="2"/>
        <v>0</v>
      </c>
      <c r="AC24" s="87">
        <f t="shared" si="2"/>
        <v>0</v>
      </c>
      <c r="AD24" s="87">
        <f t="shared" si="2"/>
        <v>0</v>
      </c>
      <c r="AE24" s="87">
        <f t="shared" si="2"/>
        <v>0</v>
      </c>
      <c r="AF24" s="226">
        <f t="shared" si="2"/>
        <v>0</v>
      </c>
      <c r="AG24" s="229">
        <f t="shared" si="2"/>
        <v>0</v>
      </c>
      <c r="AH24" s="229">
        <f t="shared" si="2"/>
        <v>0</v>
      </c>
      <c r="AI24" s="227">
        <f t="shared" si="2"/>
        <v>0</v>
      </c>
      <c r="AJ24" s="87">
        <f t="shared" si="2"/>
        <v>0</v>
      </c>
      <c r="AK24" s="226">
        <f t="shared" si="2"/>
        <v>0</v>
      </c>
      <c r="AL24" s="87">
        <f t="shared" si="2"/>
        <v>0</v>
      </c>
      <c r="AM24" s="87">
        <f t="shared" si="2"/>
        <v>0</v>
      </c>
      <c r="AN24" s="135">
        <f>SUM(C24:AM24)</f>
        <v>0</v>
      </c>
      <c r="AO24" s="84"/>
    </row>
    <row r="25" spans="1:57" ht="8.25" customHeight="1" x14ac:dyDescent="0.2">
      <c r="A25" s="65"/>
      <c r="B25" s="66"/>
      <c r="C25" s="92"/>
      <c r="D25" s="92"/>
      <c r="E25" s="92"/>
      <c r="F25" s="147"/>
      <c r="G25" s="147"/>
      <c r="H25" s="92"/>
      <c r="I25" s="147"/>
      <c r="J25" s="147"/>
      <c r="K25" s="92"/>
      <c r="L25" s="147"/>
      <c r="M25" s="92"/>
      <c r="N25" s="92"/>
      <c r="O25" s="147"/>
      <c r="P25" s="147"/>
      <c r="Q25" s="147"/>
      <c r="R25" s="147"/>
      <c r="S25" s="147"/>
      <c r="T25" s="147"/>
      <c r="U25" s="147"/>
      <c r="V25" s="92"/>
      <c r="W25" s="92"/>
      <c r="X25" s="147"/>
      <c r="Y25" s="147"/>
      <c r="Z25" s="147"/>
      <c r="AA25" s="147"/>
      <c r="AB25" s="92"/>
      <c r="AC25" s="92"/>
      <c r="AD25" s="92"/>
      <c r="AE25" s="92"/>
      <c r="AF25" s="92"/>
      <c r="AG25" s="92"/>
      <c r="AH25" s="92"/>
      <c r="AI25" s="92"/>
      <c r="AJ25" s="92"/>
      <c r="AK25" s="92"/>
      <c r="AL25" s="92"/>
      <c r="AM25" s="147"/>
      <c r="AN25" s="149"/>
      <c r="AO25" s="153"/>
    </row>
    <row r="26" spans="1:57" ht="15" x14ac:dyDescent="0.2">
      <c r="A26" s="68" t="s">
        <v>423</v>
      </c>
      <c r="B26" s="59" t="s">
        <v>45</v>
      </c>
      <c r="C26" s="88"/>
      <c r="D26" s="88"/>
      <c r="E26" s="88"/>
      <c r="F26" s="92"/>
      <c r="G26" s="92"/>
      <c r="H26" s="88"/>
      <c r="I26" s="92"/>
      <c r="J26" s="92"/>
      <c r="K26" s="88"/>
      <c r="L26" s="92"/>
      <c r="M26" s="88"/>
      <c r="N26" s="88"/>
      <c r="O26" s="92"/>
      <c r="P26" s="92"/>
      <c r="Q26" s="92"/>
      <c r="R26" s="92"/>
      <c r="S26" s="92"/>
      <c r="T26" s="92"/>
      <c r="U26" s="92"/>
      <c r="V26" s="88"/>
      <c r="W26" s="88"/>
      <c r="X26" s="92"/>
      <c r="Y26" s="92"/>
      <c r="Z26" s="92"/>
      <c r="AA26" s="92"/>
      <c r="AB26" s="88"/>
      <c r="AC26" s="88"/>
      <c r="AD26" s="88"/>
      <c r="AE26" s="88"/>
      <c r="AF26" s="88"/>
      <c r="AG26" s="88"/>
      <c r="AH26" s="88"/>
      <c r="AI26" s="88"/>
      <c r="AJ26" s="88"/>
      <c r="AK26" s="88"/>
      <c r="AL26" s="88"/>
      <c r="AM26" s="92"/>
      <c r="AN26" s="134"/>
      <c r="AO26" s="153"/>
    </row>
    <row r="27" spans="1:57" ht="14.45" customHeight="1" x14ac:dyDescent="0.2">
      <c r="A27" s="67" t="s">
        <v>21</v>
      </c>
      <c r="B27" s="61" t="s">
        <v>424</v>
      </c>
      <c r="C27" s="235"/>
      <c r="D27" s="229"/>
      <c r="E27" s="227"/>
      <c r="F27" s="87"/>
      <c r="G27" s="87"/>
      <c r="H27" s="228"/>
      <c r="I27" s="87"/>
      <c r="J27" s="87"/>
      <c r="K27" s="87"/>
      <c r="L27" s="87"/>
      <c r="M27" s="226"/>
      <c r="N27" s="87"/>
      <c r="O27" s="87"/>
      <c r="P27" s="87"/>
      <c r="Q27" s="87"/>
      <c r="R27" s="87"/>
      <c r="S27" s="87"/>
      <c r="T27" s="87"/>
      <c r="U27" s="87"/>
      <c r="V27" s="87"/>
      <c r="W27" s="87"/>
      <c r="X27" s="87"/>
      <c r="Y27" s="87"/>
      <c r="Z27" s="87"/>
      <c r="AA27" s="87"/>
      <c r="AB27" s="87"/>
      <c r="AC27" s="87"/>
      <c r="AD27" s="87"/>
      <c r="AE27" s="87"/>
      <c r="AF27" s="226"/>
      <c r="AG27" s="229"/>
      <c r="AH27" s="229"/>
      <c r="AI27" s="227"/>
      <c r="AJ27" s="87"/>
      <c r="AK27" s="226"/>
      <c r="AL27" s="87"/>
      <c r="AM27" s="87"/>
      <c r="AN27" s="135">
        <f t="shared" ref="AN27:AN32" si="3">SUM(C27:AM27)</f>
        <v>0</v>
      </c>
      <c r="AO27" s="153"/>
      <c r="BE27" s="74"/>
    </row>
    <row r="28" spans="1:57" ht="14.45" customHeight="1" x14ac:dyDescent="0.2">
      <c r="A28" s="67" t="s">
        <v>22</v>
      </c>
      <c r="B28" s="61" t="s">
        <v>47</v>
      </c>
      <c r="C28" s="235"/>
      <c r="D28" s="229"/>
      <c r="E28" s="227"/>
      <c r="F28" s="87"/>
      <c r="G28" s="87"/>
      <c r="H28" s="228"/>
      <c r="I28" s="87"/>
      <c r="J28" s="87"/>
      <c r="K28" s="87"/>
      <c r="L28" s="87"/>
      <c r="M28" s="226"/>
      <c r="N28" s="227"/>
      <c r="O28" s="87"/>
      <c r="P28" s="87"/>
      <c r="Q28" s="87"/>
      <c r="R28" s="87"/>
      <c r="S28" s="87"/>
      <c r="T28" s="87"/>
      <c r="U28" s="87"/>
      <c r="V28" s="87"/>
      <c r="W28" s="87"/>
      <c r="X28" s="87"/>
      <c r="Y28" s="87"/>
      <c r="Z28" s="87"/>
      <c r="AA28" s="87"/>
      <c r="AB28" s="87"/>
      <c r="AC28" s="87"/>
      <c r="AD28" s="87"/>
      <c r="AE28" s="87"/>
      <c r="AF28" s="226"/>
      <c r="AG28" s="229"/>
      <c r="AH28" s="229"/>
      <c r="AI28" s="227"/>
      <c r="AJ28" s="87"/>
      <c r="AK28" s="226"/>
      <c r="AL28" s="87"/>
      <c r="AM28" s="87"/>
      <c r="AN28" s="135">
        <f t="shared" si="3"/>
        <v>0</v>
      </c>
      <c r="AO28" s="153"/>
    </row>
    <row r="29" spans="1:57" ht="14.45" customHeight="1" x14ac:dyDescent="0.2">
      <c r="A29" s="67" t="s">
        <v>23</v>
      </c>
      <c r="B29" s="61" t="s">
        <v>425</v>
      </c>
      <c r="C29" s="235"/>
      <c r="D29" s="229"/>
      <c r="E29" s="227"/>
      <c r="F29" s="87"/>
      <c r="G29" s="87"/>
      <c r="H29" s="228"/>
      <c r="I29" s="87"/>
      <c r="J29" s="87"/>
      <c r="K29" s="87"/>
      <c r="L29" s="87"/>
      <c r="M29" s="226"/>
      <c r="N29" s="87"/>
      <c r="O29" s="87"/>
      <c r="P29" s="87"/>
      <c r="Q29" s="87"/>
      <c r="R29" s="87"/>
      <c r="S29" s="87"/>
      <c r="T29" s="87"/>
      <c r="U29" s="87"/>
      <c r="V29" s="87"/>
      <c r="W29" s="87"/>
      <c r="X29" s="87"/>
      <c r="Y29" s="87"/>
      <c r="Z29" s="87"/>
      <c r="AA29" s="87"/>
      <c r="AB29" s="87"/>
      <c r="AC29" s="87"/>
      <c r="AD29" s="87"/>
      <c r="AE29" s="87"/>
      <c r="AF29" s="226"/>
      <c r="AG29" s="229"/>
      <c r="AH29" s="229"/>
      <c r="AI29" s="227"/>
      <c r="AJ29" s="87"/>
      <c r="AK29" s="226"/>
      <c r="AL29" s="87"/>
      <c r="AM29" s="87"/>
      <c r="AN29" s="135">
        <f t="shared" si="3"/>
        <v>0</v>
      </c>
      <c r="AO29" s="153"/>
    </row>
    <row r="30" spans="1:57" ht="14.45" customHeight="1" x14ac:dyDescent="0.2">
      <c r="A30" s="67" t="s">
        <v>426</v>
      </c>
      <c r="B30" s="61" t="s">
        <v>427</v>
      </c>
      <c r="C30" s="235"/>
      <c r="D30" s="229"/>
      <c r="E30" s="227"/>
      <c r="F30" s="87"/>
      <c r="G30" s="87"/>
      <c r="H30" s="228"/>
      <c r="I30" s="87"/>
      <c r="J30" s="87"/>
      <c r="K30" s="87"/>
      <c r="L30" s="87"/>
      <c r="M30" s="226"/>
      <c r="N30" s="87"/>
      <c r="O30" s="87"/>
      <c r="P30" s="87"/>
      <c r="Q30" s="87"/>
      <c r="R30" s="87"/>
      <c r="S30" s="87"/>
      <c r="T30" s="87"/>
      <c r="U30" s="87"/>
      <c r="V30" s="87"/>
      <c r="W30" s="87"/>
      <c r="X30" s="87"/>
      <c r="Y30" s="87"/>
      <c r="Z30" s="87"/>
      <c r="AA30" s="87"/>
      <c r="AB30" s="87"/>
      <c r="AC30" s="87"/>
      <c r="AD30" s="87"/>
      <c r="AE30" s="87"/>
      <c r="AF30" s="226"/>
      <c r="AG30" s="229"/>
      <c r="AH30" s="229"/>
      <c r="AI30" s="227"/>
      <c r="AJ30" s="87"/>
      <c r="AK30" s="226"/>
      <c r="AL30" s="87"/>
      <c r="AM30" s="87"/>
      <c r="AN30" s="135">
        <f t="shared" si="3"/>
        <v>0</v>
      </c>
      <c r="AO30" s="153"/>
    </row>
    <row r="31" spans="1:57" ht="14.45" customHeight="1" x14ac:dyDescent="0.2">
      <c r="A31" s="67" t="s">
        <v>428</v>
      </c>
      <c r="B31" s="61" t="s">
        <v>46</v>
      </c>
      <c r="C31" s="235"/>
      <c r="D31" s="229"/>
      <c r="E31" s="227"/>
      <c r="F31" s="87"/>
      <c r="G31" s="87"/>
      <c r="H31" s="87"/>
      <c r="I31" s="87"/>
      <c r="J31" s="87"/>
      <c r="K31" s="87"/>
      <c r="L31" s="87"/>
      <c r="M31" s="226"/>
      <c r="N31" s="87"/>
      <c r="O31" s="87"/>
      <c r="P31" s="87"/>
      <c r="Q31" s="87"/>
      <c r="R31" s="87"/>
      <c r="S31" s="87"/>
      <c r="T31" s="87"/>
      <c r="U31" s="87"/>
      <c r="V31" s="87"/>
      <c r="W31" s="87"/>
      <c r="X31" s="87"/>
      <c r="Y31" s="87"/>
      <c r="Z31" s="87"/>
      <c r="AA31" s="87"/>
      <c r="AB31" s="87"/>
      <c r="AC31" s="87"/>
      <c r="AD31" s="87"/>
      <c r="AE31" s="87"/>
      <c r="AF31" s="226"/>
      <c r="AG31" s="229"/>
      <c r="AH31" s="229"/>
      <c r="AI31" s="227"/>
      <c r="AJ31" s="87"/>
      <c r="AK31" s="226"/>
      <c r="AL31" s="87"/>
      <c r="AM31" s="87"/>
      <c r="AN31" s="135">
        <f t="shared" si="3"/>
        <v>0</v>
      </c>
      <c r="AO31" s="153"/>
    </row>
    <row r="32" spans="1:57" ht="14.45" customHeight="1" x14ac:dyDescent="0.2">
      <c r="A32" s="517" t="s">
        <v>429</v>
      </c>
      <c r="B32" s="518"/>
      <c r="C32" s="235">
        <f>SUM(C27:C31)</f>
        <v>0</v>
      </c>
      <c r="D32" s="229">
        <f t="shared" ref="D32:AM32" si="4">SUM(D27:D31)</f>
        <v>0</v>
      </c>
      <c r="E32" s="227">
        <f t="shared" si="4"/>
        <v>0</v>
      </c>
      <c r="F32" s="70">
        <f t="shared" si="4"/>
        <v>0</v>
      </c>
      <c r="G32" s="70">
        <f t="shared" si="4"/>
        <v>0</v>
      </c>
      <c r="H32" s="62">
        <f t="shared" si="4"/>
        <v>0</v>
      </c>
      <c r="I32" s="70">
        <f t="shared" si="4"/>
        <v>0</v>
      </c>
      <c r="J32" s="70">
        <f t="shared" si="4"/>
        <v>0</v>
      </c>
      <c r="K32" s="70">
        <f t="shared" si="4"/>
        <v>0</v>
      </c>
      <c r="L32" s="70">
        <f t="shared" si="4"/>
        <v>0</v>
      </c>
      <c r="M32" s="226">
        <f t="shared" si="4"/>
        <v>0</v>
      </c>
      <c r="N32" s="87">
        <f t="shared" si="4"/>
        <v>0</v>
      </c>
      <c r="O32" s="70">
        <f t="shared" si="4"/>
        <v>0</v>
      </c>
      <c r="P32" s="70">
        <f t="shared" si="4"/>
        <v>0</v>
      </c>
      <c r="Q32" s="70">
        <f t="shared" si="4"/>
        <v>0</v>
      </c>
      <c r="R32" s="70">
        <f t="shared" si="4"/>
        <v>0</v>
      </c>
      <c r="S32" s="70">
        <f t="shared" si="4"/>
        <v>0</v>
      </c>
      <c r="T32" s="70">
        <f t="shared" si="4"/>
        <v>0</v>
      </c>
      <c r="U32" s="70">
        <f t="shared" si="4"/>
        <v>0</v>
      </c>
      <c r="V32" s="62">
        <f t="shared" si="4"/>
        <v>0</v>
      </c>
      <c r="W32" s="62">
        <f t="shared" si="4"/>
        <v>0</v>
      </c>
      <c r="X32" s="70">
        <f t="shared" si="4"/>
        <v>0</v>
      </c>
      <c r="Y32" s="70">
        <f t="shared" si="4"/>
        <v>0</v>
      </c>
      <c r="Z32" s="70">
        <f t="shared" si="4"/>
        <v>0</v>
      </c>
      <c r="AA32" s="70">
        <f t="shared" si="4"/>
        <v>0</v>
      </c>
      <c r="AB32" s="62">
        <f t="shared" si="4"/>
        <v>0</v>
      </c>
      <c r="AC32" s="62">
        <f t="shared" si="4"/>
        <v>0</v>
      </c>
      <c r="AD32" s="62">
        <f t="shared" si="4"/>
        <v>0</v>
      </c>
      <c r="AE32" s="62">
        <f t="shared" si="4"/>
        <v>0</v>
      </c>
      <c r="AF32" s="226">
        <f t="shared" si="4"/>
        <v>0</v>
      </c>
      <c r="AG32" s="229">
        <f t="shared" si="4"/>
        <v>0</v>
      </c>
      <c r="AH32" s="229">
        <f t="shared" si="4"/>
        <v>0</v>
      </c>
      <c r="AI32" s="227">
        <f t="shared" si="4"/>
        <v>0</v>
      </c>
      <c r="AJ32" s="62">
        <f t="shared" si="4"/>
        <v>0</v>
      </c>
      <c r="AK32" s="226">
        <f t="shared" si="4"/>
        <v>0</v>
      </c>
      <c r="AL32" s="62">
        <f t="shared" si="4"/>
        <v>0</v>
      </c>
      <c r="AM32" s="70">
        <f t="shared" si="4"/>
        <v>0</v>
      </c>
      <c r="AN32" s="137">
        <f t="shared" si="3"/>
        <v>0</v>
      </c>
      <c r="AO32" s="84"/>
    </row>
    <row r="33" spans="1:41" ht="8.25" customHeight="1" x14ac:dyDescent="0.2">
      <c r="A33" s="65"/>
      <c r="B33" s="66"/>
      <c r="C33" s="92"/>
      <c r="D33" s="92"/>
      <c r="E33" s="92"/>
      <c r="F33" s="147"/>
      <c r="G33" s="147"/>
      <c r="H33" s="92"/>
      <c r="I33" s="147"/>
      <c r="J33" s="147"/>
      <c r="K33" s="147"/>
      <c r="L33" s="147"/>
      <c r="M33" s="92"/>
      <c r="N33" s="92"/>
      <c r="O33" s="147"/>
      <c r="P33" s="147"/>
      <c r="Q33" s="147"/>
      <c r="R33" s="147"/>
      <c r="S33" s="147"/>
      <c r="T33" s="147"/>
      <c r="U33" s="147"/>
      <c r="V33" s="92"/>
      <c r="W33" s="92"/>
      <c r="X33" s="147"/>
      <c r="Y33" s="147"/>
      <c r="Z33" s="147"/>
      <c r="AA33" s="147"/>
      <c r="AB33" s="92"/>
      <c r="AC33" s="92"/>
      <c r="AD33" s="92"/>
      <c r="AE33" s="92"/>
      <c r="AF33" s="92"/>
      <c r="AG33" s="92"/>
      <c r="AH33" s="92"/>
      <c r="AI33" s="92"/>
      <c r="AJ33" s="92"/>
      <c r="AK33" s="92"/>
      <c r="AL33" s="92"/>
      <c r="AM33" s="147"/>
      <c r="AN33" s="149"/>
      <c r="AO33" s="153"/>
    </row>
    <row r="34" spans="1:41" ht="15" customHeight="1" x14ac:dyDescent="0.2">
      <c r="A34" s="58" t="s">
        <v>430</v>
      </c>
      <c r="B34" s="59" t="s">
        <v>431</v>
      </c>
      <c r="C34" s="88"/>
      <c r="D34" s="88"/>
      <c r="E34" s="92"/>
      <c r="F34" s="92"/>
      <c r="G34" s="92"/>
      <c r="H34" s="88"/>
      <c r="I34" s="92"/>
      <c r="J34" s="92"/>
      <c r="K34" s="88"/>
      <c r="L34" s="92"/>
      <c r="M34" s="88"/>
      <c r="N34" s="88"/>
      <c r="O34" s="92"/>
      <c r="P34" s="92"/>
      <c r="Q34" s="92"/>
      <c r="R34" s="92"/>
      <c r="S34" s="92"/>
      <c r="T34" s="92"/>
      <c r="U34" s="92"/>
      <c r="V34" s="88"/>
      <c r="W34" s="88"/>
      <c r="X34" s="92"/>
      <c r="Y34" s="92"/>
      <c r="Z34" s="92"/>
      <c r="AA34" s="92"/>
      <c r="AB34" s="88"/>
      <c r="AC34" s="88"/>
      <c r="AD34" s="88"/>
      <c r="AE34" s="88"/>
      <c r="AF34" s="88"/>
      <c r="AG34" s="88"/>
      <c r="AH34" s="88"/>
      <c r="AI34" s="229"/>
      <c r="AJ34" s="147"/>
      <c r="AK34" s="88"/>
      <c r="AL34" s="88"/>
      <c r="AM34" s="92"/>
      <c r="AN34" s="134"/>
      <c r="AO34" s="153"/>
    </row>
    <row r="35" spans="1:41" ht="14.45" customHeight="1" x14ac:dyDescent="0.2">
      <c r="A35" s="67" t="s">
        <v>24</v>
      </c>
      <c r="B35" s="61" t="s">
        <v>432</v>
      </c>
      <c r="C35" s="235"/>
      <c r="D35" s="227"/>
      <c r="E35" s="87"/>
      <c r="F35" s="87"/>
      <c r="G35" s="87"/>
      <c r="H35" s="228"/>
      <c r="I35" s="87"/>
      <c r="J35" s="87"/>
      <c r="K35" s="87"/>
      <c r="L35" s="87"/>
      <c r="M35" s="226"/>
      <c r="N35" s="87"/>
      <c r="O35" s="87"/>
      <c r="P35" s="87"/>
      <c r="Q35" s="87"/>
      <c r="R35" s="87"/>
      <c r="S35" s="87"/>
      <c r="T35" s="87"/>
      <c r="U35" s="87"/>
      <c r="V35" s="87"/>
      <c r="W35" s="87"/>
      <c r="X35" s="87"/>
      <c r="Y35" s="87"/>
      <c r="Z35" s="87"/>
      <c r="AA35" s="87"/>
      <c r="AB35" s="87"/>
      <c r="AC35" s="87"/>
      <c r="AD35" s="87"/>
      <c r="AE35" s="87"/>
      <c r="AF35" s="226"/>
      <c r="AG35" s="229"/>
      <c r="AH35" s="229"/>
      <c r="AI35" s="227"/>
      <c r="AJ35" s="87"/>
      <c r="AK35" s="226"/>
      <c r="AL35" s="87"/>
      <c r="AM35" s="87"/>
      <c r="AN35" s="135">
        <f>SUM(C35:AM35)</f>
        <v>0</v>
      </c>
      <c r="AO35" s="153"/>
    </row>
    <row r="36" spans="1:41" ht="14.45" customHeight="1" x14ac:dyDescent="0.2">
      <c r="A36" s="67" t="s">
        <v>338</v>
      </c>
      <c r="B36" s="61" t="s">
        <v>433</v>
      </c>
      <c r="C36" s="235"/>
      <c r="D36" s="227"/>
      <c r="E36" s="87"/>
      <c r="F36" s="87"/>
      <c r="G36" s="87"/>
      <c r="H36" s="228"/>
      <c r="I36" s="87"/>
      <c r="J36" s="87"/>
      <c r="K36" s="87"/>
      <c r="L36" s="87"/>
      <c r="M36" s="226"/>
      <c r="N36" s="87"/>
      <c r="O36" s="87"/>
      <c r="P36" s="87"/>
      <c r="Q36" s="87"/>
      <c r="R36" s="87"/>
      <c r="S36" s="87"/>
      <c r="T36" s="87"/>
      <c r="U36" s="87"/>
      <c r="V36" s="87"/>
      <c r="W36" s="87"/>
      <c r="X36" s="87"/>
      <c r="Y36" s="87"/>
      <c r="Z36" s="87"/>
      <c r="AA36" s="87"/>
      <c r="AB36" s="87"/>
      <c r="AC36" s="87"/>
      <c r="AD36" s="87"/>
      <c r="AE36" s="87"/>
      <c r="AF36" s="226"/>
      <c r="AG36" s="229"/>
      <c r="AH36" s="229"/>
      <c r="AI36" s="227"/>
      <c r="AJ36" s="87"/>
      <c r="AK36" s="226"/>
      <c r="AL36" s="87"/>
      <c r="AM36" s="87"/>
      <c r="AN36" s="135">
        <f>SUM(C36:AM36)</f>
        <v>0</v>
      </c>
      <c r="AO36" s="153"/>
    </row>
    <row r="37" spans="1:41" ht="14.45" customHeight="1" x14ac:dyDescent="0.2">
      <c r="A37" s="67" t="s">
        <v>339</v>
      </c>
      <c r="B37" s="61" t="s">
        <v>434</v>
      </c>
      <c r="C37" s="87"/>
      <c r="D37" s="227"/>
      <c r="E37" s="87"/>
      <c r="F37" s="87"/>
      <c r="G37" s="87"/>
      <c r="H37" s="228"/>
      <c r="I37" s="87"/>
      <c r="J37" s="87"/>
      <c r="K37" s="87"/>
      <c r="L37" s="87"/>
      <c r="M37" s="226"/>
      <c r="N37" s="227"/>
      <c r="O37" s="87"/>
      <c r="P37" s="87"/>
      <c r="Q37" s="87"/>
      <c r="R37" s="87"/>
      <c r="S37" s="87"/>
      <c r="T37" s="87"/>
      <c r="U37" s="87"/>
      <c r="V37" s="87"/>
      <c r="W37" s="87"/>
      <c r="X37" s="87"/>
      <c r="Y37" s="87"/>
      <c r="Z37" s="87"/>
      <c r="AA37" s="87"/>
      <c r="AB37" s="87"/>
      <c r="AC37" s="87"/>
      <c r="AD37" s="87"/>
      <c r="AE37" s="87"/>
      <c r="AF37" s="226"/>
      <c r="AG37" s="229"/>
      <c r="AH37" s="229"/>
      <c r="AI37" s="227"/>
      <c r="AJ37" s="87"/>
      <c r="AK37" s="226"/>
      <c r="AL37" s="87"/>
      <c r="AM37" s="87"/>
      <c r="AN37" s="135">
        <f>SUM(C37:AM37)</f>
        <v>0</v>
      </c>
      <c r="AO37" s="153"/>
    </row>
    <row r="38" spans="1:41" ht="14.45" customHeight="1" x14ac:dyDescent="0.2">
      <c r="A38" s="67" t="s">
        <v>129</v>
      </c>
      <c r="B38" s="61" t="s">
        <v>435</v>
      </c>
      <c r="C38" s="87"/>
      <c r="D38" s="87"/>
      <c r="E38" s="227"/>
      <c r="F38" s="87"/>
      <c r="G38" s="87"/>
      <c r="H38" s="228"/>
      <c r="I38" s="87"/>
      <c r="J38" s="87"/>
      <c r="K38" s="87"/>
      <c r="L38" s="87"/>
      <c r="M38" s="226"/>
      <c r="N38" s="227"/>
      <c r="O38" s="87"/>
      <c r="P38" s="87"/>
      <c r="Q38" s="87"/>
      <c r="R38" s="87"/>
      <c r="S38" s="87"/>
      <c r="T38" s="87"/>
      <c r="U38" s="87"/>
      <c r="V38" s="87"/>
      <c r="W38" s="87"/>
      <c r="X38" s="87"/>
      <c r="Y38" s="87"/>
      <c r="Z38" s="87"/>
      <c r="AA38" s="87"/>
      <c r="AB38" s="87"/>
      <c r="AC38" s="87"/>
      <c r="AD38" s="87"/>
      <c r="AE38" s="87"/>
      <c r="AF38" s="226"/>
      <c r="AG38" s="229"/>
      <c r="AH38" s="229"/>
      <c r="AI38" s="227"/>
      <c r="AJ38" s="87"/>
      <c r="AK38" s="226"/>
      <c r="AL38" s="87"/>
      <c r="AM38" s="87"/>
      <c r="AN38" s="135">
        <f>SUM(C38:AM38)</f>
        <v>0</v>
      </c>
      <c r="AO38" s="153"/>
    </row>
    <row r="39" spans="1:41" ht="14.45" customHeight="1" x14ac:dyDescent="0.2">
      <c r="A39" s="517" t="s">
        <v>436</v>
      </c>
      <c r="B39" s="518"/>
      <c r="C39" s="70">
        <f>SUM(C35:C38)</f>
        <v>0</v>
      </c>
      <c r="D39" s="71">
        <f t="shared" ref="D39:AM39" si="5">SUM(D35:D38)</f>
        <v>0</v>
      </c>
      <c r="E39" s="62">
        <f t="shared" si="5"/>
        <v>0</v>
      </c>
      <c r="F39" s="70">
        <f t="shared" si="5"/>
        <v>0</v>
      </c>
      <c r="G39" s="70">
        <f t="shared" si="5"/>
        <v>0</v>
      </c>
      <c r="H39" s="228">
        <f t="shared" si="5"/>
        <v>0</v>
      </c>
      <c r="I39" s="70">
        <f t="shared" si="5"/>
        <v>0</v>
      </c>
      <c r="J39" s="70">
        <f t="shared" si="5"/>
        <v>0</v>
      </c>
      <c r="K39" s="70">
        <f t="shared" si="5"/>
        <v>0</v>
      </c>
      <c r="L39" s="70">
        <f t="shared" si="5"/>
        <v>0</v>
      </c>
      <c r="M39" s="226">
        <f t="shared" si="5"/>
        <v>0</v>
      </c>
      <c r="N39" s="62">
        <f t="shared" si="5"/>
        <v>0</v>
      </c>
      <c r="O39" s="70">
        <f t="shared" si="5"/>
        <v>0</v>
      </c>
      <c r="P39" s="70">
        <f t="shared" si="5"/>
        <v>0</v>
      </c>
      <c r="Q39" s="70">
        <f t="shared" si="5"/>
        <v>0</v>
      </c>
      <c r="R39" s="70">
        <f t="shared" si="5"/>
        <v>0</v>
      </c>
      <c r="S39" s="70">
        <f t="shared" si="5"/>
        <v>0</v>
      </c>
      <c r="T39" s="70">
        <f t="shared" si="5"/>
        <v>0</v>
      </c>
      <c r="U39" s="70">
        <f t="shared" si="5"/>
        <v>0</v>
      </c>
      <c r="V39" s="62">
        <f t="shared" si="5"/>
        <v>0</v>
      </c>
      <c r="W39" s="62">
        <f t="shared" si="5"/>
        <v>0</v>
      </c>
      <c r="X39" s="70">
        <f t="shared" si="5"/>
        <v>0</v>
      </c>
      <c r="Y39" s="70">
        <f t="shared" si="5"/>
        <v>0</v>
      </c>
      <c r="Z39" s="70">
        <f t="shared" si="5"/>
        <v>0</v>
      </c>
      <c r="AA39" s="70">
        <f t="shared" si="5"/>
        <v>0</v>
      </c>
      <c r="AB39" s="62">
        <f t="shared" si="5"/>
        <v>0</v>
      </c>
      <c r="AC39" s="62">
        <f t="shared" si="5"/>
        <v>0</v>
      </c>
      <c r="AD39" s="62">
        <f t="shared" si="5"/>
        <v>0</v>
      </c>
      <c r="AE39" s="62">
        <f t="shared" si="5"/>
        <v>0</v>
      </c>
      <c r="AF39" s="226">
        <f t="shared" si="5"/>
        <v>0</v>
      </c>
      <c r="AG39" s="229">
        <f t="shared" si="5"/>
        <v>0</v>
      </c>
      <c r="AH39" s="229">
        <f t="shared" si="5"/>
        <v>0</v>
      </c>
      <c r="AI39" s="227">
        <f t="shared" si="5"/>
        <v>0</v>
      </c>
      <c r="AJ39" s="62">
        <f t="shared" si="5"/>
        <v>0</v>
      </c>
      <c r="AK39" s="226">
        <f t="shared" si="5"/>
        <v>0</v>
      </c>
      <c r="AL39" s="62">
        <f t="shared" si="5"/>
        <v>0</v>
      </c>
      <c r="AM39" s="70">
        <f t="shared" si="5"/>
        <v>0</v>
      </c>
      <c r="AN39" s="137">
        <f>SUM(C39:AM39)</f>
        <v>0</v>
      </c>
      <c r="AO39" s="84"/>
    </row>
    <row r="40" spans="1:41" ht="8.25" customHeight="1" x14ac:dyDescent="0.2">
      <c r="A40" s="65"/>
      <c r="B40" s="66"/>
      <c r="C40" s="147"/>
      <c r="D40" s="147"/>
      <c r="E40" s="147"/>
      <c r="F40" s="147"/>
      <c r="G40" s="147"/>
      <c r="H40" s="92"/>
      <c r="I40" s="147"/>
      <c r="J40" s="147"/>
      <c r="K40" s="147"/>
      <c r="L40" s="147"/>
      <c r="M40" s="92"/>
      <c r="N40" s="92"/>
      <c r="O40" s="147"/>
      <c r="P40" s="147"/>
      <c r="Q40" s="147"/>
      <c r="R40" s="147"/>
      <c r="S40" s="147"/>
      <c r="T40" s="147"/>
      <c r="U40" s="147"/>
      <c r="V40" s="92"/>
      <c r="W40" s="92"/>
      <c r="X40" s="147"/>
      <c r="Y40" s="147"/>
      <c r="Z40" s="147"/>
      <c r="AA40" s="147"/>
      <c r="AB40" s="92"/>
      <c r="AC40" s="92"/>
      <c r="AD40" s="92"/>
      <c r="AE40" s="92"/>
      <c r="AF40" s="92"/>
      <c r="AG40" s="92"/>
      <c r="AH40" s="92"/>
      <c r="AI40" s="92"/>
      <c r="AJ40" s="92"/>
      <c r="AK40" s="92"/>
      <c r="AL40" s="92"/>
      <c r="AM40" s="148"/>
      <c r="AN40" s="149"/>
      <c r="AO40" s="153"/>
    </row>
    <row r="41" spans="1:41" ht="15" x14ac:dyDescent="0.2">
      <c r="A41" s="58" t="s">
        <v>437</v>
      </c>
      <c r="B41" s="59" t="s">
        <v>48</v>
      </c>
      <c r="C41" s="88"/>
      <c r="D41" s="88"/>
      <c r="E41" s="88"/>
      <c r="F41" s="92"/>
      <c r="G41" s="92"/>
      <c r="H41" s="92"/>
      <c r="I41" s="92"/>
      <c r="J41" s="92"/>
      <c r="K41" s="88"/>
      <c r="L41" s="92"/>
      <c r="M41" s="88"/>
      <c r="N41" s="92"/>
      <c r="O41" s="92"/>
      <c r="P41" s="92"/>
      <c r="Q41" s="92"/>
      <c r="R41" s="92"/>
      <c r="S41" s="92"/>
      <c r="T41" s="92"/>
      <c r="U41" s="88"/>
      <c r="V41" s="88"/>
      <c r="W41" s="88"/>
      <c r="X41" s="92"/>
      <c r="Y41" s="92"/>
      <c r="Z41" s="92"/>
      <c r="AA41" s="92"/>
      <c r="AB41" s="88"/>
      <c r="AC41" s="88"/>
      <c r="AD41" s="88"/>
      <c r="AE41" s="88"/>
      <c r="AF41" s="88"/>
      <c r="AG41" s="88"/>
      <c r="AH41" s="88"/>
      <c r="AI41" s="88"/>
      <c r="AJ41" s="88"/>
      <c r="AK41" s="88"/>
      <c r="AL41" s="88"/>
      <c r="AM41" s="92"/>
      <c r="AN41" s="134"/>
      <c r="AO41" s="153"/>
    </row>
    <row r="42" spans="1:41" ht="14.45" customHeight="1" x14ac:dyDescent="0.2">
      <c r="A42" s="67" t="s">
        <v>438</v>
      </c>
      <c r="B42" s="61" t="s">
        <v>439</v>
      </c>
      <c r="C42" s="235"/>
      <c r="D42" s="229"/>
      <c r="E42" s="227"/>
      <c r="F42" s="87"/>
      <c r="G42" s="87"/>
      <c r="H42" s="86"/>
      <c r="I42" s="87"/>
      <c r="J42" s="87"/>
      <c r="K42" s="228"/>
      <c r="L42" s="87"/>
      <c r="M42" s="228"/>
      <c r="N42" s="87"/>
      <c r="O42" s="87"/>
      <c r="P42" s="87"/>
      <c r="Q42" s="87"/>
      <c r="R42" s="87"/>
      <c r="S42" s="87"/>
      <c r="T42" s="87"/>
      <c r="U42" s="87"/>
      <c r="V42" s="87"/>
      <c r="W42" s="87"/>
      <c r="X42" s="87"/>
      <c r="Y42" s="87"/>
      <c r="Z42" s="87"/>
      <c r="AA42" s="87"/>
      <c r="AB42" s="87"/>
      <c r="AC42" s="87"/>
      <c r="AD42" s="87"/>
      <c r="AE42" s="87"/>
      <c r="AF42" s="226"/>
      <c r="AG42" s="229"/>
      <c r="AH42" s="229"/>
      <c r="AI42" s="227"/>
      <c r="AJ42" s="87"/>
      <c r="AK42" s="226"/>
      <c r="AL42" s="87"/>
      <c r="AM42" s="87"/>
      <c r="AN42" s="135">
        <f>SUM(C42:AM42)</f>
        <v>0</v>
      </c>
      <c r="AO42" s="153"/>
    </row>
    <row r="43" spans="1:41" ht="14.45" customHeight="1" x14ac:dyDescent="0.2">
      <c r="A43" s="67" t="s">
        <v>342</v>
      </c>
      <c r="B43" s="61" t="s">
        <v>440</v>
      </c>
      <c r="C43" s="235"/>
      <c r="D43" s="229"/>
      <c r="E43" s="227"/>
      <c r="F43" s="87"/>
      <c r="G43" s="87"/>
      <c r="H43" s="256"/>
      <c r="I43" s="87"/>
      <c r="J43" s="87"/>
      <c r="K43" s="228"/>
      <c r="L43" s="87"/>
      <c r="M43" s="228"/>
      <c r="N43" s="87"/>
      <c r="O43" s="87"/>
      <c r="P43" s="87"/>
      <c r="Q43" s="87"/>
      <c r="R43" s="87"/>
      <c r="S43" s="87"/>
      <c r="T43" s="87"/>
      <c r="U43" s="87"/>
      <c r="V43" s="87"/>
      <c r="W43" s="87"/>
      <c r="X43" s="87"/>
      <c r="Y43" s="87"/>
      <c r="Z43" s="87"/>
      <c r="AA43" s="87"/>
      <c r="AB43" s="87"/>
      <c r="AC43" s="87"/>
      <c r="AD43" s="87"/>
      <c r="AE43" s="87"/>
      <c r="AF43" s="226"/>
      <c r="AG43" s="229"/>
      <c r="AH43" s="229"/>
      <c r="AI43" s="227"/>
      <c r="AJ43" s="87"/>
      <c r="AK43" s="226"/>
      <c r="AL43" s="87"/>
      <c r="AM43" s="87"/>
      <c r="AN43" s="135">
        <f>SUM(C43:AM43)</f>
        <v>0</v>
      </c>
      <c r="AO43" s="153"/>
    </row>
    <row r="44" spans="1:41" ht="14.45" customHeight="1" x14ac:dyDescent="0.2">
      <c r="A44" s="67" t="s">
        <v>441</v>
      </c>
      <c r="B44" s="61" t="s">
        <v>442</v>
      </c>
      <c r="C44" s="235"/>
      <c r="D44" s="229"/>
      <c r="E44" s="227"/>
      <c r="F44" s="87"/>
      <c r="G44" s="87"/>
      <c r="H44" s="86"/>
      <c r="I44" s="87"/>
      <c r="J44" s="87"/>
      <c r="K44" s="228"/>
      <c r="L44" s="87"/>
      <c r="M44" s="228"/>
      <c r="N44" s="87"/>
      <c r="O44" s="87"/>
      <c r="P44" s="87"/>
      <c r="Q44" s="87"/>
      <c r="R44" s="87"/>
      <c r="S44" s="87"/>
      <c r="T44" s="87"/>
      <c r="U44" s="87"/>
      <c r="V44" s="87"/>
      <c r="W44" s="87"/>
      <c r="X44" s="87"/>
      <c r="Y44" s="87"/>
      <c r="Z44" s="87"/>
      <c r="AA44" s="87"/>
      <c r="AB44" s="87"/>
      <c r="AC44" s="87"/>
      <c r="AD44" s="87"/>
      <c r="AE44" s="87"/>
      <c r="AF44" s="226"/>
      <c r="AG44" s="229"/>
      <c r="AH44" s="229"/>
      <c r="AI44" s="227"/>
      <c r="AJ44" s="87"/>
      <c r="AK44" s="226"/>
      <c r="AL44" s="87"/>
      <c r="AM44" s="87"/>
      <c r="AN44" s="135">
        <f>SUM(C44:AM44)</f>
        <v>0</v>
      </c>
      <c r="AO44" s="153"/>
    </row>
    <row r="45" spans="1:41" ht="14.45" customHeight="1" x14ac:dyDescent="0.2">
      <c r="A45" s="517" t="s">
        <v>443</v>
      </c>
      <c r="B45" s="518"/>
      <c r="C45" s="235">
        <f>SUM(C42:C44)</f>
        <v>0</v>
      </c>
      <c r="D45" s="229">
        <f t="shared" ref="D45:AM45" si="6">SUM(D42:D44)</f>
        <v>0</v>
      </c>
      <c r="E45" s="227">
        <f t="shared" si="6"/>
        <v>0</v>
      </c>
      <c r="F45" s="70">
        <f t="shared" si="6"/>
        <v>0</v>
      </c>
      <c r="G45" s="70">
        <f t="shared" si="6"/>
        <v>0</v>
      </c>
      <c r="H45" s="69">
        <f t="shared" si="6"/>
        <v>0</v>
      </c>
      <c r="I45" s="70">
        <f t="shared" si="6"/>
        <v>0</v>
      </c>
      <c r="J45" s="70">
        <f t="shared" si="6"/>
        <v>0</v>
      </c>
      <c r="K45" s="228">
        <f t="shared" si="6"/>
        <v>0</v>
      </c>
      <c r="L45" s="70">
        <f t="shared" si="6"/>
        <v>0</v>
      </c>
      <c r="M45" s="228">
        <f t="shared" si="6"/>
        <v>0</v>
      </c>
      <c r="N45" s="70">
        <f t="shared" si="6"/>
        <v>0</v>
      </c>
      <c r="O45" s="70">
        <f t="shared" si="6"/>
        <v>0</v>
      </c>
      <c r="P45" s="70">
        <f t="shared" si="6"/>
        <v>0</v>
      </c>
      <c r="Q45" s="70">
        <f t="shared" si="6"/>
        <v>0</v>
      </c>
      <c r="R45" s="70">
        <f t="shared" si="6"/>
        <v>0</v>
      </c>
      <c r="S45" s="70">
        <f t="shared" si="6"/>
        <v>0</v>
      </c>
      <c r="T45" s="70">
        <f t="shared" si="6"/>
        <v>0</v>
      </c>
      <c r="U45" s="70">
        <f t="shared" si="6"/>
        <v>0</v>
      </c>
      <c r="V45" s="62">
        <f t="shared" si="6"/>
        <v>0</v>
      </c>
      <c r="W45" s="62">
        <f t="shared" si="6"/>
        <v>0</v>
      </c>
      <c r="X45" s="70">
        <f t="shared" si="6"/>
        <v>0</v>
      </c>
      <c r="Y45" s="70">
        <f t="shared" si="6"/>
        <v>0</v>
      </c>
      <c r="Z45" s="70">
        <f t="shared" si="6"/>
        <v>0</v>
      </c>
      <c r="AA45" s="70">
        <f t="shared" si="6"/>
        <v>0</v>
      </c>
      <c r="AB45" s="62">
        <f t="shared" si="6"/>
        <v>0</v>
      </c>
      <c r="AC45" s="62">
        <f t="shared" si="6"/>
        <v>0</v>
      </c>
      <c r="AD45" s="62">
        <f t="shared" si="6"/>
        <v>0</v>
      </c>
      <c r="AE45" s="62">
        <f t="shared" si="6"/>
        <v>0</v>
      </c>
      <c r="AF45" s="226">
        <f t="shared" si="6"/>
        <v>0</v>
      </c>
      <c r="AG45" s="229">
        <f t="shared" si="6"/>
        <v>0</v>
      </c>
      <c r="AH45" s="229">
        <f t="shared" si="6"/>
        <v>0</v>
      </c>
      <c r="AI45" s="227">
        <f t="shared" si="6"/>
        <v>0</v>
      </c>
      <c r="AJ45" s="62">
        <f t="shared" si="6"/>
        <v>0</v>
      </c>
      <c r="AK45" s="226">
        <f t="shared" si="6"/>
        <v>0</v>
      </c>
      <c r="AL45" s="62">
        <f t="shared" si="6"/>
        <v>0</v>
      </c>
      <c r="AM45" s="70">
        <f t="shared" si="6"/>
        <v>0</v>
      </c>
      <c r="AN45" s="137">
        <f>SUM(C45:AM45)</f>
        <v>0</v>
      </c>
      <c r="AO45" s="84"/>
    </row>
    <row r="46" spans="1:41" ht="8.25" customHeight="1" x14ac:dyDescent="0.2">
      <c r="A46" s="65"/>
      <c r="B46" s="66"/>
      <c r="C46" s="92"/>
      <c r="D46" s="92"/>
      <c r="E46" s="92"/>
      <c r="F46" s="147"/>
      <c r="G46" s="147"/>
      <c r="H46" s="147"/>
      <c r="I46" s="147"/>
      <c r="J46" s="147"/>
      <c r="K46" s="92"/>
      <c r="L46" s="147"/>
      <c r="M46" s="92"/>
      <c r="N46" s="147"/>
      <c r="O46" s="147"/>
      <c r="P46" s="147"/>
      <c r="Q46" s="147"/>
      <c r="R46" s="147"/>
      <c r="S46" s="147"/>
      <c r="T46" s="147"/>
      <c r="U46" s="147"/>
      <c r="V46" s="92"/>
      <c r="W46" s="92"/>
      <c r="X46" s="147"/>
      <c r="Y46" s="147"/>
      <c r="Z46" s="147"/>
      <c r="AA46" s="147"/>
      <c r="AB46" s="92"/>
      <c r="AC46" s="92"/>
      <c r="AD46" s="92"/>
      <c r="AE46" s="92"/>
      <c r="AF46" s="92"/>
      <c r="AG46" s="92"/>
      <c r="AH46" s="92"/>
      <c r="AI46" s="92"/>
      <c r="AJ46" s="92"/>
      <c r="AK46" s="92"/>
      <c r="AL46" s="92"/>
      <c r="AM46" s="147"/>
      <c r="AN46" s="149"/>
      <c r="AO46" s="153"/>
    </row>
    <row r="47" spans="1:41" ht="15" x14ac:dyDescent="0.2">
      <c r="A47" s="58" t="s">
        <v>444</v>
      </c>
      <c r="B47" s="59" t="s">
        <v>445</v>
      </c>
      <c r="C47" s="88"/>
      <c r="D47" s="88"/>
      <c r="E47" s="88"/>
      <c r="F47" s="92"/>
      <c r="G47" s="92"/>
      <c r="H47" s="88"/>
      <c r="I47" s="92"/>
      <c r="J47" s="92"/>
      <c r="K47" s="88"/>
      <c r="L47" s="92"/>
      <c r="M47" s="88"/>
      <c r="N47" s="88"/>
      <c r="O47" s="92"/>
      <c r="P47" s="92"/>
      <c r="Q47" s="92"/>
      <c r="R47" s="92"/>
      <c r="S47" s="92"/>
      <c r="T47" s="92"/>
      <c r="U47" s="88"/>
      <c r="V47" s="88"/>
      <c r="W47" s="88"/>
      <c r="X47" s="92"/>
      <c r="Y47" s="92"/>
      <c r="Z47" s="92"/>
      <c r="AA47" s="92"/>
      <c r="AB47" s="88"/>
      <c r="AC47" s="88"/>
      <c r="AD47" s="88"/>
      <c r="AE47" s="88"/>
      <c r="AF47" s="88"/>
      <c r="AG47" s="88"/>
      <c r="AH47" s="88"/>
      <c r="AI47" s="88"/>
      <c r="AJ47" s="88"/>
      <c r="AK47" s="88"/>
      <c r="AL47" s="88"/>
      <c r="AM47" s="92"/>
      <c r="AN47" s="134"/>
      <c r="AO47" s="153"/>
    </row>
    <row r="48" spans="1:41" ht="14.45" customHeight="1" x14ac:dyDescent="0.2">
      <c r="A48" s="67" t="s">
        <v>31</v>
      </c>
      <c r="B48" s="61" t="s">
        <v>446</v>
      </c>
      <c r="C48" s="235"/>
      <c r="D48" s="229"/>
      <c r="E48" s="245"/>
      <c r="F48" s="87"/>
      <c r="G48" s="87"/>
      <c r="H48" s="228"/>
      <c r="I48" s="87"/>
      <c r="J48" s="87"/>
      <c r="K48" s="87"/>
      <c r="L48" s="87"/>
      <c r="M48" s="226"/>
      <c r="N48" s="227"/>
      <c r="O48" s="87"/>
      <c r="P48" s="87"/>
      <c r="Q48" s="87"/>
      <c r="R48" s="87"/>
      <c r="S48" s="87"/>
      <c r="T48" s="87"/>
      <c r="U48" s="87"/>
      <c r="V48" s="87"/>
      <c r="W48" s="228"/>
      <c r="X48" s="87"/>
      <c r="Y48" s="87"/>
      <c r="Z48" s="87"/>
      <c r="AA48" s="87"/>
      <c r="AB48" s="87"/>
      <c r="AC48" s="87"/>
      <c r="AD48" s="87"/>
      <c r="AE48" s="87"/>
      <c r="AF48" s="226"/>
      <c r="AG48" s="229"/>
      <c r="AH48" s="229"/>
      <c r="AI48" s="227"/>
      <c r="AJ48" s="87"/>
      <c r="AK48" s="226"/>
      <c r="AL48" s="87"/>
      <c r="AM48" s="87"/>
      <c r="AN48" s="135">
        <f t="shared" ref="AN48:AN55" si="7">SUM(C48:AM48)</f>
        <v>0</v>
      </c>
      <c r="AO48" s="153"/>
    </row>
    <row r="49" spans="1:41" ht="14.45" customHeight="1" x14ac:dyDescent="0.2">
      <c r="A49" s="67" t="s">
        <v>32</v>
      </c>
      <c r="B49" s="61" t="s">
        <v>447</v>
      </c>
      <c r="C49" s="235"/>
      <c r="D49" s="227"/>
      <c r="E49" s="87"/>
      <c r="F49" s="87"/>
      <c r="G49" s="87"/>
      <c r="H49" s="228"/>
      <c r="I49" s="87"/>
      <c r="J49" s="87"/>
      <c r="K49" s="87"/>
      <c r="L49" s="87"/>
      <c r="M49" s="226"/>
      <c r="N49" s="87"/>
      <c r="O49" s="87"/>
      <c r="P49" s="87"/>
      <c r="Q49" s="87"/>
      <c r="R49" s="87"/>
      <c r="S49" s="87"/>
      <c r="T49" s="87"/>
      <c r="U49" s="87"/>
      <c r="V49" s="87"/>
      <c r="W49" s="87"/>
      <c r="X49" s="87"/>
      <c r="Y49" s="87"/>
      <c r="Z49" s="87"/>
      <c r="AA49" s="87"/>
      <c r="AB49" s="87"/>
      <c r="AC49" s="87"/>
      <c r="AD49" s="87"/>
      <c r="AE49" s="87"/>
      <c r="AF49" s="226"/>
      <c r="AG49" s="229"/>
      <c r="AH49" s="229"/>
      <c r="AI49" s="227"/>
      <c r="AJ49" s="87"/>
      <c r="AK49" s="226"/>
      <c r="AL49" s="87"/>
      <c r="AM49" s="87"/>
      <c r="AN49" s="135">
        <f t="shared" si="7"/>
        <v>0</v>
      </c>
      <c r="AO49" s="153"/>
    </row>
    <row r="50" spans="1:41" ht="14.45" customHeight="1" x14ac:dyDescent="0.2">
      <c r="A50" s="67" t="s">
        <v>33</v>
      </c>
      <c r="B50" s="61" t="s">
        <v>448</v>
      </c>
      <c r="C50" s="235"/>
      <c r="D50" s="229"/>
      <c r="E50" s="256"/>
      <c r="F50" s="87"/>
      <c r="G50" s="87"/>
      <c r="H50" s="228"/>
      <c r="I50" s="87"/>
      <c r="J50" s="87"/>
      <c r="K50" s="87"/>
      <c r="L50" s="87"/>
      <c r="M50" s="226"/>
      <c r="N50" s="227"/>
      <c r="O50" s="87"/>
      <c r="P50" s="87"/>
      <c r="Q50" s="87"/>
      <c r="R50" s="87"/>
      <c r="S50" s="87"/>
      <c r="T50" s="87"/>
      <c r="U50" s="87"/>
      <c r="V50" s="87"/>
      <c r="W50" s="228"/>
      <c r="X50" s="87"/>
      <c r="Y50" s="87"/>
      <c r="Z50" s="87"/>
      <c r="AA50" s="87"/>
      <c r="AB50" s="87"/>
      <c r="AC50" s="87"/>
      <c r="AD50" s="87"/>
      <c r="AE50" s="87"/>
      <c r="AF50" s="226"/>
      <c r="AG50" s="229"/>
      <c r="AH50" s="229"/>
      <c r="AI50" s="227"/>
      <c r="AJ50" s="87"/>
      <c r="AK50" s="226"/>
      <c r="AL50" s="87"/>
      <c r="AM50" s="87"/>
      <c r="AN50" s="135">
        <f t="shared" si="7"/>
        <v>0</v>
      </c>
      <c r="AO50" s="153"/>
    </row>
    <row r="51" spans="1:41" ht="14.45" customHeight="1" x14ac:dyDescent="0.2">
      <c r="A51" s="67" t="s">
        <v>34</v>
      </c>
      <c r="B51" s="61" t="s">
        <v>249</v>
      </c>
      <c r="C51" s="235"/>
      <c r="D51" s="227"/>
      <c r="E51" s="87"/>
      <c r="F51" s="87"/>
      <c r="G51" s="87"/>
      <c r="H51" s="228"/>
      <c r="I51" s="87"/>
      <c r="J51" s="87"/>
      <c r="K51" s="87"/>
      <c r="L51" s="87"/>
      <c r="M51" s="226"/>
      <c r="N51" s="227"/>
      <c r="O51" s="87"/>
      <c r="P51" s="87"/>
      <c r="Q51" s="87"/>
      <c r="R51" s="87"/>
      <c r="S51" s="87"/>
      <c r="T51" s="87"/>
      <c r="U51" s="87"/>
      <c r="V51" s="87"/>
      <c r="W51" s="228"/>
      <c r="X51" s="87"/>
      <c r="Y51" s="87"/>
      <c r="Z51" s="87"/>
      <c r="AA51" s="87"/>
      <c r="AB51" s="87"/>
      <c r="AC51" s="87"/>
      <c r="AD51" s="87"/>
      <c r="AE51" s="87"/>
      <c r="AF51" s="226"/>
      <c r="AG51" s="229"/>
      <c r="AH51" s="229"/>
      <c r="AI51" s="227"/>
      <c r="AJ51" s="87"/>
      <c r="AK51" s="226"/>
      <c r="AL51" s="87"/>
      <c r="AM51" s="87"/>
      <c r="AN51" s="135">
        <f t="shared" si="7"/>
        <v>0</v>
      </c>
      <c r="AO51" s="153"/>
    </row>
    <row r="52" spans="1:41" ht="14.45" customHeight="1" x14ac:dyDescent="0.2">
      <c r="A52" s="67" t="s">
        <v>35</v>
      </c>
      <c r="B52" s="61" t="s">
        <v>449</v>
      </c>
      <c r="C52" s="235"/>
      <c r="D52" s="227"/>
      <c r="E52" s="87"/>
      <c r="F52" s="87"/>
      <c r="G52" s="87"/>
      <c r="H52" s="228"/>
      <c r="I52" s="87"/>
      <c r="J52" s="87"/>
      <c r="K52" s="87"/>
      <c r="L52" s="87"/>
      <c r="M52" s="226"/>
      <c r="N52" s="87"/>
      <c r="O52" s="87"/>
      <c r="P52" s="87"/>
      <c r="Q52" s="87"/>
      <c r="R52" s="87"/>
      <c r="S52" s="87"/>
      <c r="T52" s="87"/>
      <c r="U52" s="87"/>
      <c r="V52" s="87"/>
      <c r="W52" s="228"/>
      <c r="X52" s="87"/>
      <c r="Y52" s="87"/>
      <c r="Z52" s="87"/>
      <c r="AA52" s="87"/>
      <c r="AB52" s="87"/>
      <c r="AC52" s="87"/>
      <c r="AD52" s="87"/>
      <c r="AE52" s="87"/>
      <c r="AF52" s="226"/>
      <c r="AG52" s="229"/>
      <c r="AH52" s="229"/>
      <c r="AI52" s="227"/>
      <c r="AJ52" s="87"/>
      <c r="AK52" s="226"/>
      <c r="AL52" s="87"/>
      <c r="AM52" s="87"/>
      <c r="AN52" s="135">
        <f t="shared" si="7"/>
        <v>0</v>
      </c>
      <c r="AO52" s="153"/>
    </row>
    <row r="53" spans="1:41" ht="14.45" customHeight="1" x14ac:dyDescent="0.2">
      <c r="A53" s="67" t="s">
        <v>36</v>
      </c>
      <c r="B53" s="61" t="s">
        <v>450</v>
      </c>
      <c r="C53" s="235"/>
      <c r="D53" s="227"/>
      <c r="E53" s="87"/>
      <c r="F53" s="87"/>
      <c r="G53" s="87"/>
      <c r="H53" s="228"/>
      <c r="I53" s="87"/>
      <c r="J53" s="87"/>
      <c r="K53" s="87"/>
      <c r="L53" s="87"/>
      <c r="M53" s="226"/>
      <c r="N53" s="227"/>
      <c r="O53" s="87"/>
      <c r="P53" s="87"/>
      <c r="Q53" s="87"/>
      <c r="R53" s="87"/>
      <c r="S53" s="87"/>
      <c r="T53" s="87"/>
      <c r="U53" s="87"/>
      <c r="V53" s="87"/>
      <c r="W53" s="228"/>
      <c r="X53" s="87"/>
      <c r="Y53" s="87"/>
      <c r="Z53" s="87"/>
      <c r="AA53" s="87"/>
      <c r="AB53" s="87"/>
      <c r="AC53" s="87"/>
      <c r="AD53" s="87"/>
      <c r="AE53" s="87"/>
      <c r="AF53" s="226"/>
      <c r="AG53" s="229"/>
      <c r="AH53" s="229"/>
      <c r="AI53" s="227"/>
      <c r="AJ53" s="87"/>
      <c r="AK53" s="226"/>
      <c r="AL53" s="87"/>
      <c r="AM53" s="87"/>
      <c r="AN53" s="135">
        <f t="shared" si="7"/>
        <v>0</v>
      </c>
      <c r="AO53" s="153"/>
    </row>
    <row r="54" spans="1:41" ht="14.45" customHeight="1" x14ac:dyDescent="0.2">
      <c r="A54" s="67" t="s">
        <v>37</v>
      </c>
      <c r="B54" s="61" t="s">
        <v>451</v>
      </c>
      <c r="C54" s="235"/>
      <c r="D54" s="227"/>
      <c r="E54" s="87"/>
      <c r="F54" s="87"/>
      <c r="G54" s="87"/>
      <c r="H54" s="228"/>
      <c r="I54" s="87"/>
      <c r="J54" s="87"/>
      <c r="K54" s="87"/>
      <c r="L54" s="87"/>
      <c r="M54" s="226"/>
      <c r="N54" s="87"/>
      <c r="O54" s="87"/>
      <c r="P54" s="87"/>
      <c r="Q54" s="87"/>
      <c r="R54" s="87"/>
      <c r="S54" s="87"/>
      <c r="T54" s="87"/>
      <c r="U54" s="87"/>
      <c r="V54" s="87"/>
      <c r="W54" s="228"/>
      <c r="X54" s="87"/>
      <c r="Y54" s="87"/>
      <c r="Z54" s="87"/>
      <c r="AA54" s="87"/>
      <c r="AB54" s="87"/>
      <c r="AC54" s="87"/>
      <c r="AD54" s="87"/>
      <c r="AE54" s="87"/>
      <c r="AF54" s="226"/>
      <c r="AG54" s="229"/>
      <c r="AH54" s="229"/>
      <c r="AI54" s="227"/>
      <c r="AJ54" s="87"/>
      <c r="AK54" s="226"/>
      <c r="AL54" s="87"/>
      <c r="AM54" s="87"/>
      <c r="AN54" s="135">
        <f t="shared" si="7"/>
        <v>0</v>
      </c>
      <c r="AO54" s="153"/>
    </row>
    <row r="55" spans="1:41" ht="14.45" customHeight="1" x14ac:dyDescent="0.2">
      <c r="A55" s="517" t="s">
        <v>452</v>
      </c>
      <c r="B55" s="518"/>
      <c r="C55" s="235">
        <f>SUM(C48:C54)</f>
        <v>0</v>
      </c>
      <c r="D55" s="227">
        <f t="shared" ref="D55:AM55" si="8">SUM(D48:D54)</f>
        <v>0</v>
      </c>
      <c r="E55" s="62">
        <f t="shared" si="8"/>
        <v>0</v>
      </c>
      <c r="F55" s="70">
        <f t="shared" si="8"/>
        <v>0</v>
      </c>
      <c r="G55" s="70">
        <f t="shared" si="8"/>
        <v>0</v>
      </c>
      <c r="H55" s="228">
        <f t="shared" si="8"/>
        <v>0</v>
      </c>
      <c r="I55" s="70">
        <f t="shared" si="8"/>
        <v>0</v>
      </c>
      <c r="J55" s="70">
        <f t="shared" si="8"/>
        <v>0</v>
      </c>
      <c r="K55" s="62">
        <f t="shared" si="8"/>
        <v>0</v>
      </c>
      <c r="L55" s="70">
        <f t="shared" si="8"/>
        <v>0</v>
      </c>
      <c r="M55" s="226">
        <f t="shared" si="8"/>
        <v>0</v>
      </c>
      <c r="N55" s="62">
        <f t="shared" si="8"/>
        <v>0</v>
      </c>
      <c r="O55" s="70">
        <f t="shared" si="8"/>
        <v>0</v>
      </c>
      <c r="P55" s="70">
        <f t="shared" si="8"/>
        <v>0</v>
      </c>
      <c r="Q55" s="70">
        <f t="shared" si="8"/>
        <v>0</v>
      </c>
      <c r="R55" s="70">
        <f t="shared" si="8"/>
        <v>0</v>
      </c>
      <c r="S55" s="70">
        <f t="shared" si="8"/>
        <v>0</v>
      </c>
      <c r="T55" s="70">
        <f t="shared" si="8"/>
        <v>0</v>
      </c>
      <c r="U55" s="70">
        <f t="shared" si="8"/>
        <v>0</v>
      </c>
      <c r="V55" s="62">
        <f t="shared" si="8"/>
        <v>0</v>
      </c>
      <c r="W55" s="62">
        <f t="shared" si="8"/>
        <v>0</v>
      </c>
      <c r="X55" s="70">
        <f t="shared" si="8"/>
        <v>0</v>
      </c>
      <c r="Y55" s="70">
        <f t="shared" si="8"/>
        <v>0</v>
      </c>
      <c r="Z55" s="70">
        <f t="shared" si="8"/>
        <v>0</v>
      </c>
      <c r="AA55" s="70">
        <f t="shared" si="8"/>
        <v>0</v>
      </c>
      <c r="AB55" s="62">
        <f t="shared" si="8"/>
        <v>0</v>
      </c>
      <c r="AC55" s="62">
        <f t="shared" si="8"/>
        <v>0</v>
      </c>
      <c r="AD55" s="62">
        <f t="shared" si="8"/>
        <v>0</v>
      </c>
      <c r="AE55" s="62">
        <f t="shared" si="8"/>
        <v>0</v>
      </c>
      <c r="AF55" s="226">
        <f t="shared" si="8"/>
        <v>0</v>
      </c>
      <c r="AG55" s="229">
        <f t="shared" si="8"/>
        <v>0</v>
      </c>
      <c r="AH55" s="229">
        <f t="shared" si="8"/>
        <v>0</v>
      </c>
      <c r="AI55" s="227">
        <f t="shared" si="8"/>
        <v>0</v>
      </c>
      <c r="AJ55" s="62">
        <f t="shared" si="8"/>
        <v>0</v>
      </c>
      <c r="AK55" s="226">
        <f t="shared" si="8"/>
        <v>0</v>
      </c>
      <c r="AL55" s="62">
        <f t="shared" si="8"/>
        <v>0</v>
      </c>
      <c r="AM55" s="70">
        <f t="shared" si="8"/>
        <v>0</v>
      </c>
      <c r="AN55" s="137">
        <f t="shared" si="7"/>
        <v>0</v>
      </c>
      <c r="AO55" s="84"/>
    </row>
    <row r="56" spans="1:41" ht="8.25" customHeight="1" x14ac:dyDescent="0.2">
      <c r="A56" s="65"/>
      <c r="B56" s="66"/>
      <c r="C56" s="92"/>
      <c r="D56" s="92"/>
      <c r="E56" s="147"/>
      <c r="F56" s="147"/>
      <c r="G56" s="147"/>
      <c r="H56" s="92"/>
      <c r="I56" s="147"/>
      <c r="J56" s="147"/>
      <c r="K56" s="92"/>
      <c r="L56" s="147"/>
      <c r="M56" s="92"/>
      <c r="N56" s="92"/>
      <c r="O56" s="147"/>
      <c r="P56" s="147"/>
      <c r="Q56" s="147"/>
      <c r="R56" s="147"/>
      <c r="S56" s="147"/>
      <c r="T56" s="147"/>
      <c r="U56" s="147"/>
      <c r="V56" s="92"/>
      <c r="W56" s="92"/>
      <c r="X56" s="147"/>
      <c r="Y56" s="147"/>
      <c r="Z56" s="147"/>
      <c r="AA56" s="147"/>
      <c r="AB56" s="92"/>
      <c r="AC56" s="92"/>
      <c r="AD56" s="92"/>
      <c r="AE56" s="92"/>
      <c r="AF56" s="92"/>
      <c r="AG56" s="92"/>
      <c r="AH56" s="92"/>
      <c r="AI56" s="92"/>
      <c r="AJ56" s="88"/>
      <c r="AK56" s="88"/>
      <c r="AL56" s="88"/>
      <c r="AM56" s="147"/>
      <c r="AN56" s="149"/>
      <c r="AO56" s="153"/>
    </row>
    <row r="57" spans="1:41" ht="15" x14ac:dyDescent="0.2">
      <c r="A57" s="68" t="s">
        <v>453</v>
      </c>
      <c r="B57" s="59" t="s">
        <v>454</v>
      </c>
      <c r="C57" s="88"/>
      <c r="D57" s="88"/>
      <c r="E57" s="92"/>
      <c r="F57" s="92"/>
      <c r="G57" s="92"/>
      <c r="H57" s="92"/>
      <c r="I57" s="92"/>
      <c r="J57" s="88"/>
      <c r="K57" s="88"/>
      <c r="L57" s="88"/>
      <c r="M57" s="88"/>
      <c r="N57" s="88"/>
      <c r="O57" s="88"/>
      <c r="P57" s="88"/>
      <c r="Q57" s="88"/>
      <c r="R57" s="92"/>
      <c r="S57" s="88"/>
      <c r="T57" s="88"/>
      <c r="U57" s="88"/>
      <c r="V57" s="88"/>
      <c r="W57" s="88"/>
      <c r="X57" s="88"/>
      <c r="Y57" s="88"/>
      <c r="Z57" s="88"/>
      <c r="AA57" s="88"/>
      <c r="AB57" s="88"/>
      <c r="AC57" s="88"/>
      <c r="AD57" s="88"/>
      <c r="AE57" s="88"/>
      <c r="AF57" s="88"/>
      <c r="AG57" s="88"/>
      <c r="AH57" s="88"/>
      <c r="AI57" s="88"/>
      <c r="AJ57" s="151"/>
      <c r="AK57" s="151"/>
      <c r="AL57" s="151"/>
      <c r="AM57" s="92"/>
      <c r="AN57" s="134"/>
      <c r="AO57" s="153"/>
    </row>
    <row r="58" spans="1:41" ht="14.45" customHeight="1" x14ac:dyDescent="0.2">
      <c r="A58" s="67" t="s">
        <v>38</v>
      </c>
      <c r="B58" s="61" t="s">
        <v>455</v>
      </c>
      <c r="C58" s="235"/>
      <c r="D58" s="227"/>
      <c r="E58" s="87"/>
      <c r="F58" s="87"/>
      <c r="G58" s="87"/>
      <c r="H58" s="86"/>
      <c r="I58" s="87"/>
      <c r="J58" s="87"/>
      <c r="K58" s="87"/>
      <c r="L58" s="87"/>
      <c r="M58" s="87"/>
      <c r="N58" s="87"/>
      <c r="O58" s="87"/>
      <c r="P58" s="87"/>
      <c r="Q58" s="87"/>
      <c r="R58" s="87"/>
      <c r="S58" s="87"/>
      <c r="T58" s="87"/>
      <c r="U58" s="87"/>
      <c r="V58" s="87"/>
      <c r="W58" s="226"/>
      <c r="X58" s="229"/>
      <c r="Y58" s="229"/>
      <c r="Z58" s="229"/>
      <c r="AA58" s="229"/>
      <c r="AB58" s="229"/>
      <c r="AC58" s="229"/>
      <c r="AD58" s="229"/>
      <c r="AE58" s="229"/>
      <c r="AF58" s="229"/>
      <c r="AG58" s="229"/>
      <c r="AH58" s="229"/>
      <c r="AI58" s="227"/>
      <c r="AJ58" s="87"/>
      <c r="AK58" s="226"/>
      <c r="AL58" s="87"/>
      <c r="AM58" s="87"/>
      <c r="AN58" s="135">
        <f t="shared" ref="AN58:AN68" si="9">SUM(C58:AM58)</f>
        <v>0</v>
      </c>
      <c r="AO58" s="153"/>
    </row>
    <row r="59" spans="1:41" ht="14.45" customHeight="1" x14ac:dyDescent="0.2">
      <c r="A59" s="67" t="s">
        <v>456</v>
      </c>
      <c r="B59" s="61" t="s">
        <v>457</v>
      </c>
      <c r="C59" s="235"/>
      <c r="D59" s="229"/>
      <c r="E59" s="233"/>
      <c r="F59" s="229"/>
      <c r="G59" s="233"/>
      <c r="H59" s="227"/>
      <c r="I59" s="87"/>
      <c r="J59" s="87"/>
      <c r="K59" s="228"/>
      <c r="L59" s="87"/>
      <c r="M59" s="230"/>
      <c r="N59" s="256"/>
      <c r="O59" s="87"/>
      <c r="P59" s="87"/>
      <c r="Q59" s="87"/>
      <c r="R59" s="87"/>
      <c r="S59" s="87"/>
      <c r="T59" s="87"/>
      <c r="U59" s="87"/>
      <c r="V59" s="87"/>
      <c r="W59" s="226"/>
      <c r="X59" s="229"/>
      <c r="Y59" s="229"/>
      <c r="Z59" s="229"/>
      <c r="AA59" s="229"/>
      <c r="AB59" s="229"/>
      <c r="AC59" s="229"/>
      <c r="AD59" s="229"/>
      <c r="AE59" s="229"/>
      <c r="AF59" s="229"/>
      <c r="AG59" s="229"/>
      <c r="AH59" s="229"/>
      <c r="AI59" s="227"/>
      <c r="AJ59" s="87"/>
      <c r="AK59" s="226"/>
      <c r="AL59" s="87"/>
      <c r="AM59" s="87"/>
      <c r="AN59" s="135">
        <f t="shared" si="9"/>
        <v>0</v>
      </c>
      <c r="AO59" s="153"/>
    </row>
    <row r="60" spans="1:41" ht="14.45" customHeight="1" x14ac:dyDescent="0.2">
      <c r="A60" s="67" t="s">
        <v>39</v>
      </c>
      <c r="B60" s="61" t="s">
        <v>458</v>
      </c>
      <c r="C60" s="235"/>
      <c r="D60" s="229"/>
      <c r="E60" s="229"/>
      <c r="F60" s="229"/>
      <c r="G60" s="238"/>
      <c r="H60" s="87"/>
      <c r="I60" s="87"/>
      <c r="J60" s="87"/>
      <c r="K60" s="228"/>
      <c r="L60" s="87"/>
      <c r="M60" s="87"/>
      <c r="N60" s="87"/>
      <c r="O60" s="87"/>
      <c r="P60" s="87"/>
      <c r="Q60" s="87"/>
      <c r="R60" s="87"/>
      <c r="S60" s="87"/>
      <c r="T60" s="87"/>
      <c r="U60" s="87"/>
      <c r="V60" s="87"/>
      <c r="W60" s="226"/>
      <c r="X60" s="229"/>
      <c r="Y60" s="229"/>
      <c r="Z60" s="229"/>
      <c r="AA60" s="229"/>
      <c r="AB60" s="229"/>
      <c r="AC60" s="229"/>
      <c r="AD60" s="229"/>
      <c r="AE60" s="229"/>
      <c r="AF60" s="229"/>
      <c r="AG60" s="229"/>
      <c r="AH60" s="229"/>
      <c r="AI60" s="227"/>
      <c r="AJ60" s="87"/>
      <c r="AK60" s="226"/>
      <c r="AL60" s="87"/>
      <c r="AM60" s="87"/>
      <c r="AN60" s="135">
        <f t="shared" si="9"/>
        <v>0</v>
      </c>
      <c r="AO60" s="153"/>
    </row>
    <row r="61" spans="1:41" ht="14.45" customHeight="1" x14ac:dyDescent="0.2">
      <c r="A61" s="67" t="s">
        <v>459</v>
      </c>
      <c r="B61" s="61" t="s">
        <v>460</v>
      </c>
      <c r="C61" s="235"/>
      <c r="D61" s="227"/>
      <c r="E61" s="145"/>
      <c r="F61" s="145"/>
      <c r="G61" s="145"/>
      <c r="H61" s="89"/>
      <c r="I61" s="145"/>
      <c r="J61" s="145"/>
      <c r="K61" s="228"/>
      <c r="L61" s="145"/>
      <c r="M61" s="145"/>
      <c r="N61" s="228"/>
      <c r="O61" s="87"/>
      <c r="P61" s="87"/>
      <c r="Q61" s="87"/>
      <c r="R61" s="87"/>
      <c r="S61" s="87"/>
      <c r="T61" s="87"/>
      <c r="U61" s="87"/>
      <c r="V61" s="87"/>
      <c r="W61" s="226"/>
      <c r="X61" s="229"/>
      <c r="Y61" s="229"/>
      <c r="Z61" s="229"/>
      <c r="AA61" s="229"/>
      <c r="AB61" s="229"/>
      <c r="AC61" s="229"/>
      <c r="AD61" s="229"/>
      <c r="AE61" s="229"/>
      <c r="AF61" s="229"/>
      <c r="AG61" s="229"/>
      <c r="AH61" s="229"/>
      <c r="AI61" s="227"/>
      <c r="AJ61" s="145"/>
      <c r="AK61" s="226"/>
      <c r="AL61" s="145"/>
      <c r="AM61" s="145"/>
      <c r="AN61" s="135">
        <f t="shared" si="9"/>
        <v>0</v>
      </c>
      <c r="AO61" s="153"/>
    </row>
    <row r="62" spans="1:41" ht="14.45" customHeight="1" x14ac:dyDescent="0.2">
      <c r="A62" s="67" t="s">
        <v>461</v>
      </c>
      <c r="B62" s="61" t="s">
        <v>462</v>
      </c>
      <c r="C62" s="235"/>
      <c r="D62" s="229"/>
      <c r="E62" s="229"/>
      <c r="F62" s="229"/>
      <c r="G62" s="253"/>
      <c r="H62" s="90"/>
      <c r="I62" s="91"/>
      <c r="J62" s="91"/>
      <c r="K62" s="228"/>
      <c r="L62" s="91"/>
      <c r="M62" s="87"/>
      <c r="N62" s="87"/>
      <c r="O62" s="87"/>
      <c r="P62" s="87"/>
      <c r="Q62" s="87"/>
      <c r="R62" s="87"/>
      <c r="S62" s="87"/>
      <c r="T62" s="87"/>
      <c r="U62" s="87"/>
      <c r="V62" s="87"/>
      <c r="W62" s="226"/>
      <c r="X62" s="229"/>
      <c r="Y62" s="229"/>
      <c r="Z62" s="229"/>
      <c r="AA62" s="229"/>
      <c r="AB62" s="229"/>
      <c r="AC62" s="229"/>
      <c r="AD62" s="229"/>
      <c r="AE62" s="229"/>
      <c r="AF62" s="229"/>
      <c r="AG62" s="229"/>
      <c r="AH62" s="229"/>
      <c r="AI62" s="227"/>
      <c r="AJ62" s="91"/>
      <c r="AK62" s="226"/>
      <c r="AL62" s="91"/>
      <c r="AM62" s="91"/>
      <c r="AN62" s="137">
        <f t="shared" si="9"/>
        <v>0</v>
      </c>
      <c r="AO62" s="153"/>
    </row>
    <row r="63" spans="1:41" ht="14.45" customHeight="1" x14ac:dyDescent="0.2">
      <c r="A63" s="67" t="s">
        <v>463</v>
      </c>
      <c r="B63" s="61" t="s">
        <v>464</v>
      </c>
      <c r="C63" s="235"/>
      <c r="D63" s="229"/>
      <c r="E63" s="229"/>
      <c r="F63" s="229"/>
      <c r="G63" s="227"/>
      <c r="H63" s="90"/>
      <c r="I63" s="91"/>
      <c r="J63" s="91"/>
      <c r="K63" s="87"/>
      <c r="L63" s="91"/>
      <c r="M63" s="226"/>
      <c r="N63" s="227"/>
      <c r="O63" s="87"/>
      <c r="P63" s="87"/>
      <c r="Q63" s="87"/>
      <c r="R63" s="87"/>
      <c r="S63" s="87"/>
      <c r="T63" s="87"/>
      <c r="U63" s="87"/>
      <c r="V63" s="87"/>
      <c r="W63" s="226"/>
      <c r="X63" s="229"/>
      <c r="Y63" s="229"/>
      <c r="Z63" s="229"/>
      <c r="AA63" s="229"/>
      <c r="AB63" s="229"/>
      <c r="AC63" s="229"/>
      <c r="AD63" s="87"/>
      <c r="AE63" s="229"/>
      <c r="AF63" s="229"/>
      <c r="AG63" s="229"/>
      <c r="AH63" s="229"/>
      <c r="AI63" s="227"/>
      <c r="AJ63" s="91"/>
      <c r="AK63" s="226"/>
      <c r="AL63" s="91"/>
      <c r="AM63" s="91"/>
      <c r="AN63" s="137">
        <f t="shared" si="9"/>
        <v>0</v>
      </c>
      <c r="AO63" s="153"/>
    </row>
    <row r="64" spans="1:41" ht="14.45" customHeight="1" x14ac:dyDescent="0.2">
      <c r="A64" s="67" t="s">
        <v>465</v>
      </c>
      <c r="B64" s="61" t="s">
        <v>466</v>
      </c>
      <c r="C64" s="235"/>
      <c r="D64" s="229"/>
      <c r="E64" s="229"/>
      <c r="F64" s="229"/>
      <c r="G64" s="227"/>
      <c r="H64" s="86"/>
      <c r="I64" s="87"/>
      <c r="J64" s="87"/>
      <c r="K64" s="228"/>
      <c r="L64" s="87"/>
      <c r="M64" s="226"/>
      <c r="N64" s="227"/>
      <c r="O64" s="87"/>
      <c r="P64" s="87"/>
      <c r="Q64" s="87"/>
      <c r="R64" s="87"/>
      <c r="S64" s="87"/>
      <c r="T64" s="87"/>
      <c r="U64" s="87"/>
      <c r="V64" s="87"/>
      <c r="W64" s="226"/>
      <c r="X64" s="229"/>
      <c r="Y64" s="229"/>
      <c r="Z64" s="229"/>
      <c r="AA64" s="229"/>
      <c r="AB64" s="229"/>
      <c r="AC64" s="229"/>
      <c r="AD64" s="229"/>
      <c r="AE64" s="229"/>
      <c r="AF64" s="229"/>
      <c r="AG64" s="229"/>
      <c r="AH64" s="229"/>
      <c r="AI64" s="227"/>
      <c r="AJ64" s="91"/>
      <c r="AK64" s="226"/>
      <c r="AL64" s="91"/>
      <c r="AM64" s="87"/>
      <c r="AN64" s="135">
        <f t="shared" si="9"/>
        <v>0</v>
      </c>
      <c r="AO64" s="153"/>
    </row>
    <row r="65" spans="1:41" ht="14.45" customHeight="1" x14ac:dyDescent="0.2">
      <c r="A65" s="67" t="s">
        <v>467</v>
      </c>
      <c r="B65" s="61" t="s">
        <v>468</v>
      </c>
      <c r="C65" s="235"/>
      <c r="D65" s="229"/>
      <c r="E65" s="229"/>
      <c r="F65" s="229"/>
      <c r="G65" s="227"/>
      <c r="H65" s="86"/>
      <c r="I65" s="87"/>
      <c r="J65" s="87"/>
      <c r="K65" s="228"/>
      <c r="L65" s="87"/>
      <c r="M65" s="237"/>
      <c r="N65" s="227"/>
      <c r="O65" s="87"/>
      <c r="P65" s="87"/>
      <c r="Q65" s="87"/>
      <c r="R65" s="87"/>
      <c r="S65" s="87"/>
      <c r="T65" s="87"/>
      <c r="U65" s="87"/>
      <c r="V65" s="87"/>
      <c r="W65" s="226"/>
      <c r="X65" s="229"/>
      <c r="Y65" s="229"/>
      <c r="Z65" s="229"/>
      <c r="AA65" s="229"/>
      <c r="AB65" s="229"/>
      <c r="AC65" s="229"/>
      <c r="AD65" s="229"/>
      <c r="AE65" s="229"/>
      <c r="AF65" s="229"/>
      <c r="AG65" s="229"/>
      <c r="AH65" s="229"/>
      <c r="AI65" s="227"/>
      <c r="AJ65" s="91"/>
      <c r="AK65" s="226"/>
      <c r="AL65" s="91"/>
      <c r="AM65" s="87"/>
      <c r="AN65" s="135">
        <f t="shared" si="9"/>
        <v>0</v>
      </c>
      <c r="AO65" s="153"/>
    </row>
    <row r="66" spans="1:41" ht="14.45" customHeight="1" x14ac:dyDescent="0.2">
      <c r="A66" s="67" t="s">
        <v>469</v>
      </c>
      <c r="B66" s="61" t="s">
        <v>470</v>
      </c>
      <c r="C66" s="235"/>
      <c r="D66" s="227"/>
      <c r="E66" s="145"/>
      <c r="F66" s="150"/>
      <c r="G66" s="227"/>
      <c r="H66" s="191"/>
      <c r="I66" s="150"/>
      <c r="J66" s="150"/>
      <c r="K66" s="228"/>
      <c r="L66" s="150"/>
      <c r="M66" s="150"/>
      <c r="N66" s="87"/>
      <c r="O66" s="87"/>
      <c r="P66" s="87"/>
      <c r="Q66" s="87"/>
      <c r="R66" s="87"/>
      <c r="S66" s="87"/>
      <c r="T66" s="87"/>
      <c r="U66" s="87"/>
      <c r="V66" s="87"/>
      <c r="W66" s="226"/>
      <c r="X66" s="229"/>
      <c r="Y66" s="229"/>
      <c r="Z66" s="229"/>
      <c r="AA66" s="229"/>
      <c r="AB66" s="229"/>
      <c r="AC66" s="229"/>
      <c r="AD66" s="229"/>
      <c r="AE66" s="229"/>
      <c r="AF66" s="229"/>
      <c r="AG66" s="229"/>
      <c r="AH66" s="229"/>
      <c r="AI66" s="227"/>
      <c r="AJ66" s="91"/>
      <c r="AK66" s="226"/>
      <c r="AL66" s="91"/>
      <c r="AM66" s="150"/>
      <c r="AN66" s="135">
        <f t="shared" si="9"/>
        <v>0</v>
      </c>
      <c r="AO66" s="153"/>
    </row>
    <row r="67" spans="1:41" ht="14.45" customHeight="1" x14ac:dyDescent="0.2">
      <c r="A67" s="67" t="s">
        <v>471</v>
      </c>
      <c r="B67" s="61" t="s">
        <v>472</v>
      </c>
      <c r="C67" s="235"/>
      <c r="D67" s="227"/>
      <c r="E67" s="145"/>
      <c r="F67" s="150"/>
      <c r="G67" s="227"/>
      <c r="H67" s="191"/>
      <c r="I67" s="150"/>
      <c r="J67" s="150"/>
      <c r="K67" s="228"/>
      <c r="L67" s="150"/>
      <c r="M67" s="150"/>
      <c r="N67" s="228"/>
      <c r="O67" s="87"/>
      <c r="P67" s="87"/>
      <c r="Q67" s="87"/>
      <c r="R67" s="87"/>
      <c r="S67" s="87"/>
      <c r="T67" s="87"/>
      <c r="U67" s="87"/>
      <c r="V67" s="87"/>
      <c r="W67" s="226"/>
      <c r="X67" s="229"/>
      <c r="Y67" s="229"/>
      <c r="Z67" s="229"/>
      <c r="AA67" s="229"/>
      <c r="AB67" s="229"/>
      <c r="AC67" s="229"/>
      <c r="AD67" s="229"/>
      <c r="AE67" s="229"/>
      <c r="AF67" s="229"/>
      <c r="AG67" s="229"/>
      <c r="AH67" s="229"/>
      <c r="AI67" s="227"/>
      <c r="AJ67" s="91"/>
      <c r="AK67" s="226"/>
      <c r="AL67" s="91"/>
      <c r="AM67" s="150"/>
      <c r="AN67" s="135">
        <f t="shared" si="9"/>
        <v>0</v>
      </c>
      <c r="AO67" s="153"/>
    </row>
    <row r="68" spans="1:41" ht="14.45" customHeight="1" x14ac:dyDescent="0.2">
      <c r="A68" s="517" t="s">
        <v>473</v>
      </c>
      <c r="B68" s="518"/>
      <c r="C68" s="235">
        <f>SUM(C58:C67)</f>
        <v>0</v>
      </c>
      <c r="D68" s="227">
        <f t="shared" ref="D68:AM68" si="10">SUM(D58:D67)</f>
        <v>0</v>
      </c>
      <c r="E68" s="87">
        <f t="shared" si="10"/>
        <v>0</v>
      </c>
      <c r="F68" s="87">
        <f t="shared" si="10"/>
        <v>0</v>
      </c>
      <c r="G68" s="87">
        <f t="shared" si="10"/>
        <v>0</v>
      </c>
      <c r="H68" s="87">
        <f t="shared" si="10"/>
        <v>0</v>
      </c>
      <c r="I68" s="87">
        <f t="shared" si="10"/>
        <v>0</v>
      </c>
      <c r="J68" s="87">
        <f t="shared" si="10"/>
        <v>0</v>
      </c>
      <c r="K68" s="336">
        <f t="shared" si="10"/>
        <v>0</v>
      </c>
      <c r="L68" s="87">
        <f t="shared" si="10"/>
        <v>0</v>
      </c>
      <c r="M68" s="87">
        <f t="shared" si="10"/>
        <v>0</v>
      </c>
      <c r="N68" s="87">
        <f t="shared" si="10"/>
        <v>0</v>
      </c>
      <c r="O68" s="87">
        <f t="shared" si="10"/>
        <v>0</v>
      </c>
      <c r="P68" s="87">
        <f t="shared" si="10"/>
        <v>0</v>
      </c>
      <c r="Q68" s="87">
        <f t="shared" si="10"/>
        <v>0</v>
      </c>
      <c r="R68" s="87">
        <f t="shared" si="10"/>
        <v>0</v>
      </c>
      <c r="S68" s="87">
        <f t="shared" si="10"/>
        <v>0</v>
      </c>
      <c r="T68" s="87">
        <f t="shared" si="10"/>
        <v>0</v>
      </c>
      <c r="U68" s="87">
        <f t="shared" si="10"/>
        <v>0</v>
      </c>
      <c r="V68" s="87">
        <f t="shared" si="10"/>
        <v>0</v>
      </c>
      <c r="W68" s="226">
        <f t="shared" si="10"/>
        <v>0</v>
      </c>
      <c r="X68" s="229">
        <f t="shared" si="10"/>
        <v>0</v>
      </c>
      <c r="Y68" s="229">
        <f t="shared" si="10"/>
        <v>0</v>
      </c>
      <c r="Z68" s="229">
        <f t="shared" si="10"/>
        <v>0</v>
      </c>
      <c r="AA68" s="229">
        <f t="shared" si="10"/>
        <v>0</v>
      </c>
      <c r="AB68" s="229">
        <f t="shared" si="10"/>
        <v>0</v>
      </c>
      <c r="AC68" s="229">
        <f t="shared" si="10"/>
        <v>0</v>
      </c>
      <c r="AD68" s="229">
        <f t="shared" si="10"/>
        <v>0</v>
      </c>
      <c r="AE68" s="229">
        <f t="shared" si="10"/>
        <v>0</v>
      </c>
      <c r="AF68" s="229">
        <f t="shared" si="10"/>
        <v>0</v>
      </c>
      <c r="AG68" s="229">
        <f t="shared" si="10"/>
        <v>0</v>
      </c>
      <c r="AH68" s="229">
        <f t="shared" si="10"/>
        <v>0</v>
      </c>
      <c r="AI68" s="227">
        <f t="shared" si="10"/>
        <v>0</v>
      </c>
      <c r="AJ68" s="87">
        <f t="shared" si="10"/>
        <v>0</v>
      </c>
      <c r="AK68" s="226">
        <f t="shared" si="10"/>
        <v>0</v>
      </c>
      <c r="AL68" s="87">
        <f t="shared" si="10"/>
        <v>0</v>
      </c>
      <c r="AM68" s="87">
        <f t="shared" si="10"/>
        <v>0</v>
      </c>
      <c r="AN68" s="137">
        <f t="shared" si="9"/>
        <v>0</v>
      </c>
      <c r="AO68" s="84"/>
    </row>
    <row r="69" spans="1:41" ht="8.25" customHeight="1" x14ac:dyDescent="0.2">
      <c r="A69" s="65"/>
      <c r="B69" s="66"/>
      <c r="C69" s="92"/>
      <c r="D69" s="92"/>
      <c r="E69" s="147"/>
      <c r="F69" s="147"/>
      <c r="G69" s="147"/>
      <c r="H69" s="147"/>
      <c r="I69" s="147"/>
      <c r="J69" s="147"/>
      <c r="K69" s="92"/>
      <c r="L69" s="147"/>
      <c r="M69" s="147"/>
      <c r="N69" s="147"/>
      <c r="O69" s="147"/>
      <c r="P69" s="147"/>
      <c r="Q69" s="147"/>
      <c r="R69" s="147"/>
      <c r="S69" s="147"/>
      <c r="T69" s="147"/>
      <c r="U69" s="147"/>
      <c r="V69" s="92"/>
      <c r="W69" s="92"/>
      <c r="X69" s="92"/>
      <c r="Y69" s="92"/>
      <c r="Z69" s="92"/>
      <c r="AA69" s="92"/>
      <c r="AB69" s="92"/>
      <c r="AC69" s="92"/>
      <c r="AD69" s="92"/>
      <c r="AE69" s="92"/>
      <c r="AF69" s="92"/>
      <c r="AG69" s="92"/>
      <c r="AH69" s="92"/>
      <c r="AI69" s="92"/>
      <c r="AJ69" s="88"/>
      <c r="AK69" s="88"/>
      <c r="AL69" s="88"/>
      <c r="AM69" s="147"/>
      <c r="AN69" s="149"/>
      <c r="AO69" s="153"/>
    </row>
    <row r="70" spans="1:41" ht="15" x14ac:dyDescent="0.2">
      <c r="A70" s="58" t="s">
        <v>474</v>
      </c>
      <c r="B70" s="59" t="s">
        <v>49</v>
      </c>
      <c r="C70" s="88"/>
      <c r="D70" s="88"/>
      <c r="E70" s="92"/>
      <c r="F70" s="92"/>
      <c r="G70" s="92"/>
      <c r="H70" s="88"/>
      <c r="I70" s="92"/>
      <c r="J70" s="92"/>
      <c r="K70" s="88"/>
      <c r="L70" s="92"/>
      <c r="M70" s="88"/>
      <c r="N70" s="92"/>
      <c r="O70" s="92"/>
      <c r="P70" s="92"/>
      <c r="Q70" s="92"/>
      <c r="R70" s="92"/>
      <c r="S70" s="92"/>
      <c r="T70" s="92"/>
      <c r="U70" s="92"/>
      <c r="V70" s="88"/>
      <c r="W70" s="88"/>
      <c r="X70" s="92"/>
      <c r="Y70" s="92"/>
      <c r="Z70" s="92"/>
      <c r="AA70" s="92"/>
      <c r="AB70" s="88"/>
      <c r="AC70" s="88"/>
      <c r="AD70" s="88"/>
      <c r="AE70" s="88"/>
      <c r="AF70" s="88"/>
      <c r="AG70" s="88"/>
      <c r="AH70" s="88"/>
      <c r="AI70" s="88"/>
      <c r="AJ70" s="151"/>
      <c r="AK70" s="151"/>
      <c r="AL70" s="151"/>
      <c r="AM70" s="92"/>
      <c r="AN70" s="134"/>
      <c r="AO70" s="153"/>
    </row>
    <row r="71" spans="1:41" ht="14.45" customHeight="1" x14ac:dyDescent="0.2">
      <c r="A71" s="67" t="s">
        <v>359</v>
      </c>
      <c r="B71" s="61" t="s">
        <v>475</v>
      </c>
      <c r="C71" s="235"/>
      <c r="D71" s="227"/>
      <c r="E71" s="87"/>
      <c r="F71" s="87"/>
      <c r="G71" s="87"/>
      <c r="H71" s="228"/>
      <c r="I71" s="87"/>
      <c r="J71" s="87"/>
      <c r="K71" s="228"/>
      <c r="L71" s="87"/>
      <c r="M71" s="228"/>
      <c r="N71" s="87"/>
      <c r="O71" s="87"/>
      <c r="P71" s="87"/>
      <c r="Q71" s="87"/>
      <c r="R71" s="87"/>
      <c r="S71" s="87"/>
      <c r="T71" s="87"/>
      <c r="U71" s="87"/>
      <c r="V71" s="87"/>
      <c r="W71" s="87"/>
      <c r="X71" s="87"/>
      <c r="Y71" s="87"/>
      <c r="Z71" s="87"/>
      <c r="AA71" s="87"/>
      <c r="AB71" s="87"/>
      <c r="AC71" s="87"/>
      <c r="AD71" s="87"/>
      <c r="AE71" s="87"/>
      <c r="AF71" s="226"/>
      <c r="AG71" s="229"/>
      <c r="AH71" s="229"/>
      <c r="AI71" s="227"/>
      <c r="AJ71" s="87"/>
      <c r="AK71" s="226"/>
      <c r="AL71" s="87"/>
      <c r="AM71" s="87"/>
      <c r="AN71" s="135">
        <f t="shared" ref="AN71:AN76" si="11">SUM(C71:AM71)</f>
        <v>0</v>
      </c>
      <c r="AO71" s="153"/>
    </row>
    <row r="72" spans="1:41" ht="14.45" customHeight="1" x14ac:dyDescent="0.2">
      <c r="A72" s="67" t="s">
        <v>360</v>
      </c>
      <c r="B72" s="61" t="s">
        <v>199</v>
      </c>
      <c r="C72" s="173"/>
      <c r="D72" s="87"/>
      <c r="E72" s="87"/>
      <c r="F72" s="87"/>
      <c r="G72" s="87"/>
      <c r="H72" s="228"/>
      <c r="I72" s="87"/>
      <c r="J72" s="87"/>
      <c r="K72" s="145"/>
      <c r="L72" s="87"/>
      <c r="M72" s="228"/>
      <c r="N72" s="87"/>
      <c r="O72" s="87"/>
      <c r="P72" s="87"/>
      <c r="Q72" s="87"/>
      <c r="R72" s="87"/>
      <c r="S72" s="87"/>
      <c r="T72" s="87"/>
      <c r="U72" s="87"/>
      <c r="V72" s="87"/>
      <c r="W72" s="87"/>
      <c r="X72" s="87"/>
      <c r="Y72" s="87"/>
      <c r="Z72" s="87"/>
      <c r="AA72" s="87"/>
      <c r="AB72" s="87"/>
      <c r="AC72" s="87"/>
      <c r="AD72" s="87"/>
      <c r="AE72" s="87"/>
      <c r="AF72" s="226"/>
      <c r="AG72" s="229"/>
      <c r="AH72" s="229"/>
      <c r="AI72" s="227"/>
      <c r="AJ72" s="87"/>
      <c r="AK72" s="226"/>
      <c r="AL72" s="87"/>
      <c r="AM72" s="87"/>
      <c r="AN72" s="135">
        <f t="shared" si="11"/>
        <v>0</v>
      </c>
      <c r="AO72" s="153"/>
    </row>
    <row r="73" spans="1:41" ht="14.45" customHeight="1" x14ac:dyDescent="0.2">
      <c r="A73" s="67" t="s">
        <v>361</v>
      </c>
      <c r="B73" s="61" t="s">
        <v>476</v>
      </c>
      <c r="C73" s="235"/>
      <c r="D73" s="229"/>
      <c r="E73" s="145"/>
      <c r="F73" s="145"/>
      <c r="G73" s="145"/>
      <c r="H73" s="228"/>
      <c r="I73" s="145"/>
      <c r="J73" s="145"/>
      <c r="K73" s="145"/>
      <c r="L73" s="145"/>
      <c r="M73" s="228"/>
      <c r="N73" s="145"/>
      <c r="O73" s="145"/>
      <c r="P73" s="145"/>
      <c r="Q73" s="145"/>
      <c r="R73" s="145"/>
      <c r="S73" s="145"/>
      <c r="T73" s="145"/>
      <c r="U73" s="145"/>
      <c r="V73" s="87"/>
      <c r="W73" s="87"/>
      <c r="X73" s="87"/>
      <c r="Y73" s="87"/>
      <c r="Z73" s="87"/>
      <c r="AA73" s="87"/>
      <c r="AB73" s="87"/>
      <c r="AC73" s="87"/>
      <c r="AD73" s="87"/>
      <c r="AE73" s="87"/>
      <c r="AF73" s="226"/>
      <c r="AG73" s="229"/>
      <c r="AH73" s="229"/>
      <c r="AI73" s="227"/>
      <c r="AJ73" s="145"/>
      <c r="AK73" s="226"/>
      <c r="AL73" s="145"/>
      <c r="AM73" s="145"/>
      <c r="AN73" s="136">
        <f t="shared" si="11"/>
        <v>0</v>
      </c>
      <c r="AO73" s="153"/>
    </row>
    <row r="74" spans="1:41" ht="14.45" customHeight="1" x14ac:dyDescent="0.2">
      <c r="A74" s="67" t="s">
        <v>362</v>
      </c>
      <c r="B74" s="61" t="s">
        <v>50</v>
      </c>
      <c r="C74" s="235"/>
      <c r="D74" s="229"/>
      <c r="E74" s="145"/>
      <c r="F74" s="145"/>
      <c r="G74" s="145"/>
      <c r="H74" s="228"/>
      <c r="I74" s="145"/>
      <c r="J74" s="145"/>
      <c r="K74" s="145"/>
      <c r="L74" s="145"/>
      <c r="M74" s="228"/>
      <c r="N74" s="145"/>
      <c r="O74" s="145"/>
      <c r="P74" s="145"/>
      <c r="Q74" s="145"/>
      <c r="R74" s="145"/>
      <c r="S74" s="145"/>
      <c r="T74" s="145"/>
      <c r="U74" s="145"/>
      <c r="V74" s="87"/>
      <c r="W74" s="87"/>
      <c r="X74" s="87"/>
      <c r="Y74" s="87"/>
      <c r="Z74" s="87"/>
      <c r="AA74" s="87"/>
      <c r="AB74" s="87"/>
      <c r="AC74" s="87"/>
      <c r="AD74" s="87"/>
      <c r="AE74" s="87"/>
      <c r="AF74" s="226"/>
      <c r="AG74" s="229"/>
      <c r="AH74" s="229"/>
      <c r="AI74" s="227"/>
      <c r="AJ74" s="145"/>
      <c r="AK74" s="226"/>
      <c r="AL74" s="145"/>
      <c r="AM74" s="145"/>
      <c r="AN74" s="136">
        <f t="shared" si="11"/>
        <v>0</v>
      </c>
      <c r="AO74" s="153"/>
    </row>
    <row r="75" spans="1:41" ht="14.45" customHeight="1" x14ac:dyDescent="0.2">
      <c r="A75" s="67" t="s">
        <v>363</v>
      </c>
      <c r="B75" s="61" t="s">
        <v>477</v>
      </c>
      <c r="C75" s="235"/>
      <c r="D75" s="229"/>
      <c r="E75" s="145"/>
      <c r="F75" s="145"/>
      <c r="G75" s="145"/>
      <c r="H75" s="228"/>
      <c r="I75" s="145"/>
      <c r="J75" s="145"/>
      <c r="K75" s="145"/>
      <c r="L75" s="145"/>
      <c r="M75" s="228"/>
      <c r="N75" s="145"/>
      <c r="O75" s="145"/>
      <c r="P75" s="145"/>
      <c r="Q75" s="145"/>
      <c r="R75" s="145"/>
      <c r="S75" s="145"/>
      <c r="T75" s="145"/>
      <c r="U75" s="145"/>
      <c r="V75" s="87"/>
      <c r="W75" s="87"/>
      <c r="X75" s="87"/>
      <c r="Y75" s="87"/>
      <c r="Z75" s="87"/>
      <c r="AA75" s="87"/>
      <c r="AB75" s="87"/>
      <c r="AC75" s="87"/>
      <c r="AD75" s="87"/>
      <c r="AE75" s="87"/>
      <c r="AF75" s="226"/>
      <c r="AG75" s="229"/>
      <c r="AH75" s="229"/>
      <c r="AI75" s="227"/>
      <c r="AJ75" s="145"/>
      <c r="AK75" s="226"/>
      <c r="AL75" s="145"/>
      <c r="AM75" s="145"/>
      <c r="AN75" s="242">
        <f t="shared" si="11"/>
        <v>0</v>
      </c>
      <c r="AO75" s="153"/>
    </row>
    <row r="76" spans="1:41" ht="14.45" customHeight="1" x14ac:dyDescent="0.2">
      <c r="A76" s="517" t="s">
        <v>478</v>
      </c>
      <c r="B76" s="518"/>
      <c r="C76" s="70">
        <f>SUM(C71:C75)</f>
        <v>0</v>
      </c>
      <c r="D76" s="71">
        <f t="shared" ref="D76:AM76" si="12">SUM(D71:D75)</f>
        <v>0</v>
      </c>
      <c r="E76" s="62">
        <f t="shared" si="12"/>
        <v>0</v>
      </c>
      <c r="F76" s="70">
        <f t="shared" si="12"/>
        <v>0</v>
      </c>
      <c r="G76" s="70">
        <f t="shared" si="12"/>
        <v>0</v>
      </c>
      <c r="H76" s="228">
        <f t="shared" si="12"/>
        <v>0</v>
      </c>
      <c r="I76" s="70">
        <f t="shared" si="12"/>
        <v>0</v>
      </c>
      <c r="J76" s="70">
        <f t="shared" si="12"/>
        <v>0</v>
      </c>
      <c r="K76" s="70">
        <f t="shared" si="12"/>
        <v>0</v>
      </c>
      <c r="L76" s="70">
        <f t="shared" si="12"/>
        <v>0</v>
      </c>
      <c r="M76" s="228">
        <f t="shared" si="12"/>
        <v>0</v>
      </c>
      <c r="N76" s="70">
        <f t="shared" si="12"/>
        <v>0</v>
      </c>
      <c r="O76" s="70">
        <f t="shared" si="12"/>
        <v>0</v>
      </c>
      <c r="P76" s="70">
        <f t="shared" si="12"/>
        <v>0</v>
      </c>
      <c r="Q76" s="70">
        <f t="shared" si="12"/>
        <v>0</v>
      </c>
      <c r="R76" s="70">
        <f t="shared" si="12"/>
        <v>0</v>
      </c>
      <c r="S76" s="70">
        <f t="shared" si="12"/>
        <v>0</v>
      </c>
      <c r="T76" s="70">
        <f t="shared" si="12"/>
        <v>0</v>
      </c>
      <c r="U76" s="70">
        <f t="shared" si="12"/>
        <v>0</v>
      </c>
      <c r="V76" s="62">
        <f t="shared" si="12"/>
        <v>0</v>
      </c>
      <c r="W76" s="62">
        <f t="shared" si="12"/>
        <v>0</v>
      </c>
      <c r="X76" s="70">
        <f t="shared" si="12"/>
        <v>0</v>
      </c>
      <c r="Y76" s="70">
        <f t="shared" si="12"/>
        <v>0</v>
      </c>
      <c r="Z76" s="70">
        <f t="shared" si="12"/>
        <v>0</v>
      </c>
      <c r="AA76" s="70">
        <f t="shared" si="12"/>
        <v>0</v>
      </c>
      <c r="AB76" s="62">
        <f t="shared" si="12"/>
        <v>0</v>
      </c>
      <c r="AC76" s="62">
        <f t="shared" si="12"/>
        <v>0</v>
      </c>
      <c r="AD76" s="62">
        <f t="shared" si="12"/>
        <v>0</v>
      </c>
      <c r="AE76" s="62">
        <f t="shared" si="12"/>
        <v>0</v>
      </c>
      <c r="AF76" s="226">
        <f t="shared" si="12"/>
        <v>0</v>
      </c>
      <c r="AG76" s="229">
        <f t="shared" si="12"/>
        <v>0</v>
      </c>
      <c r="AH76" s="229">
        <f t="shared" si="12"/>
        <v>0</v>
      </c>
      <c r="AI76" s="227">
        <f t="shared" si="12"/>
        <v>0</v>
      </c>
      <c r="AJ76" s="62">
        <f t="shared" si="12"/>
        <v>0</v>
      </c>
      <c r="AK76" s="226">
        <f t="shared" si="12"/>
        <v>0</v>
      </c>
      <c r="AL76" s="62">
        <f t="shared" si="12"/>
        <v>0</v>
      </c>
      <c r="AM76" s="70">
        <f t="shared" si="12"/>
        <v>0</v>
      </c>
      <c r="AN76" s="137">
        <f t="shared" si="11"/>
        <v>0</v>
      </c>
      <c r="AO76" s="84"/>
    </row>
    <row r="77" spans="1:41" ht="8.25" customHeight="1" x14ac:dyDescent="0.2">
      <c r="A77" s="65"/>
      <c r="B77" s="66"/>
      <c r="C77" s="147"/>
      <c r="D77" s="147"/>
      <c r="E77" s="147"/>
      <c r="F77" s="147"/>
      <c r="G77" s="147"/>
      <c r="H77" s="92"/>
      <c r="I77" s="147"/>
      <c r="J77" s="147"/>
      <c r="K77" s="147"/>
      <c r="L77" s="147"/>
      <c r="M77" s="92"/>
      <c r="N77" s="147"/>
      <c r="O77" s="147"/>
      <c r="P77" s="147"/>
      <c r="Q77" s="147"/>
      <c r="R77" s="147"/>
      <c r="S77" s="147"/>
      <c r="T77" s="147"/>
      <c r="U77" s="147"/>
      <c r="V77" s="92"/>
      <c r="W77" s="92"/>
      <c r="X77" s="147"/>
      <c r="Y77" s="147"/>
      <c r="Z77" s="147"/>
      <c r="AA77" s="147"/>
      <c r="AB77" s="92"/>
      <c r="AC77" s="92"/>
      <c r="AD77" s="92"/>
      <c r="AE77" s="92"/>
      <c r="AF77" s="88"/>
      <c r="AG77" s="229"/>
      <c r="AH77" s="88"/>
      <c r="AI77" s="92"/>
      <c r="AJ77" s="88"/>
      <c r="AK77" s="88"/>
      <c r="AL77" s="88"/>
      <c r="AM77" s="147"/>
      <c r="AN77" s="149"/>
      <c r="AO77" s="153"/>
    </row>
    <row r="78" spans="1:41" ht="14.45" customHeight="1" x14ac:dyDescent="0.2">
      <c r="A78" s="58" t="s">
        <v>479</v>
      </c>
      <c r="B78" s="59" t="s">
        <v>775</v>
      </c>
      <c r="C78" s="88"/>
      <c r="D78" s="88"/>
      <c r="E78" s="92"/>
      <c r="F78" s="92"/>
      <c r="G78" s="92"/>
      <c r="H78" s="88"/>
      <c r="I78" s="92"/>
      <c r="J78" s="92"/>
      <c r="K78" s="92"/>
      <c r="L78" s="92"/>
      <c r="M78" s="88"/>
      <c r="N78" s="88"/>
      <c r="O78" s="92"/>
      <c r="P78" s="92"/>
      <c r="Q78" s="92"/>
      <c r="R78" s="92"/>
      <c r="S78" s="92"/>
      <c r="T78" s="92"/>
      <c r="U78" s="92"/>
      <c r="V78" s="88"/>
      <c r="W78" s="88"/>
      <c r="X78" s="92"/>
      <c r="Y78" s="92"/>
      <c r="Z78" s="92"/>
      <c r="AA78" s="92"/>
      <c r="AB78" s="88"/>
      <c r="AC78" s="88"/>
      <c r="AD78" s="88"/>
      <c r="AE78" s="88"/>
      <c r="AF78" s="151"/>
      <c r="AG78" s="151"/>
      <c r="AH78" s="151"/>
      <c r="AI78" s="88"/>
      <c r="AJ78" s="151"/>
      <c r="AK78" s="151"/>
      <c r="AL78" s="151"/>
      <c r="AM78" s="92"/>
      <c r="AN78" s="134"/>
      <c r="AO78" s="153"/>
    </row>
    <row r="79" spans="1:41" ht="14.45" customHeight="1" x14ac:dyDescent="0.2">
      <c r="A79" s="67" t="s">
        <v>480</v>
      </c>
      <c r="B79" s="61" t="s">
        <v>774</v>
      </c>
      <c r="C79" s="235"/>
      <c r="D79" s="227"/>
      <c r="E79" s="145"/>
      <c r="F79" s="145"/>
      <c r="G79" s="145"/>
      <c r="H79" s="228"/>
      <c r="I79" s="145"/>
      <c r="J79" s="145"/>
      <c r="K79" s="145"/>
      <c r="L79" s="145"/>
      <c r="M79" s="226"/>
      <c r="N79" s="145"/>
      <c r="O79" s="145"/>
      <c r="P79" s="145"/>
      <c r="Q79" s="145"/>
      <c r="R79" s="145"/>
      <c r="S79" s="145"/>
      <c r="T79" s="145"/>
      <c r="U79" s="145"/>
      <c r="V79" s="87"/>
      <c r="W79" s="87"/>
      <c r="X79" s="87"/>
      <c r="Y79" s="87"/>
      <c r="Z79" s="87"/>
      <c r="AA79" s="87"/>
      <c r="AB79" s="87"/>
      <c r="AC79" s="87"/>
      <c r="AD79" s="87"/>
      <c r="AE79" s="87"/>
      <c r="AF79" s="226"/>
      <c r="AG79" s="229"/>
      <c r="AH79" s="229"/>
      <c r="AI79" s="227"/>
      <c r="AJ79" s="145"/>
      <c r="AK79" s="226"/>
      <c r="AL79" s="145"/>
      <c r="AM79" s="145"/>
      <c r="AN79" s="135">
        <f>SUM(C79:AM79)</f>
        <v>0</v>
      </c>
      <c r="AO79" s="153"/>
    </row>
    <row r="80" spans="1:41" ht="14.45" customHeight="1" x14ac:dyDescent="0.2">
      <c r="A80" s="67" t="s">
        <v>481</v>
      </c>
      <c r="B80" s="61" t="s">
        <v>482</v>
      </c>
      <c r="C80" s="235"/>
      <c r="D80" s="227"/>
      <c r="E80" s="145"/>
      <c r="F80" s="145"/>
      <c r="G80" s="145"/>
      <c r="H80" s="228"/>
      <c r="I80" s="145"/>
      <c r="J80" s="145"/>
      <c r="K80" s="241"/>
      <c r="L80" s="145"/>
      <c r="M80" s="226"/>
      <c r="N80" s="145"/>
      <c r="O80" s="145"/>
      <c r="P80" s="145"/>
      <c r="Q80" s="145"/>
      <c r="R80" s="145"/>
      <c r="S80" s="145"/>
      <c r="T80" s="145"/>
      <c r="U80" s="145"/>
      <c r="V80" s="87"/>
      <c r="W80" s="87"/>
      <c r="X80" s="87"/>
      <c r="Y80" s="87"/>
      <c r="Z80" s="87"/>
      <c r="AA80" s="87"/>
      <c r="AB80" s="87"/>
      <c r="AC80" s="87"/>
      <c r="AD80" s="87"/>
      <c r="AE80" s="87"/>
      <c r="AF80" s="226"/>
      <c r="AG80" s="229"/>
      <c r="AH80" s="229"/>
      <c r="AI80" s="227"/>
      <c r="AJ80" s="145"/>
      <c r="AK80" s="226"/>
      <c r="AL80" s="145"/>
      <c r="AM80" s="145"/>
      <c r="AN80" s="135">
        <f>SUM(C80:AM80)</f>
        <v>0</v>
      </c>
      <c r="AO80" s="153"/>
    </row>
    <row r="81" spans="1:41" ht="14.45" customHeight="1" x14ac:dyDescent="0.2">
      <c r="A81" s="67" t="s">
        <v>483</v>
      </c>
      <c r="B81" s="61" t="s">
        <v>484</v>
      </c>
      <c r="C81" s="235"/>
      <c r="D81" s="227"/>
      <c r="E81" s="145"/>
      <c r="F81" s="145"/>
      <c r="G81" s="145"/>
      <c r="H81" s="228"/>
      <c r="I81" s="145"/>
      <c r="J81" s="145"/>
      <c r="K81" s="145"/>
      <c r="L81" s="145"/>
      <c r="M81" s="226"/>
      <c r="N81" s="145"/>
      <c r="O81" s="145"/>
      <c r="P81" s="145"/>
      <c r="Q81" s="145"/>
      <c r="R81" s="145"/>
      <c r="S81" s="145"/>
      <c r="T81" s="145"/>
      <c r="U81" s="145"/>
      <c r="V81" s="87"/>
      <c r="W81" s="87"/>
      <c r="X81" s="87"/>
      <c r="Y81" s="87"/>
      <c r="Z81" s="87"/>
      <c r="AA81" s="87"/>
      <c r="AB81" s="87"/>
      <c r="AC81" s="87"/>
      <c r="AD81" s="87"/>
      <c r="AE81" s="87"/>
      <c r="AF81" s="226"/>
      <c r="AG81" s="229"/>
      <c r="AH81" s="229"/>
      <c r="AI81" s="227"/>
      <c r="AJ81" s="145"/>
      <c r="AK81" s="226"/>
      <c r="AL81" s="145"/>
      <c r="AM81" s="145"/>
      <c r="AN81" s="135">
        <f>SUM(C81:AM81)</f>
        <v>0</v>
      </c>
      <c r="AO81" s="153"/>
    </row>
    <row r="82" spans="1:41" ht="14.45" customHeight="1" x14ac:dyDescent="0.2">
      <c r="A82" s="517" t="s">
        <v>485</v>
      </c>
      <c r="B82" s="518"/>
      <c r="C82" s="235">
        <f t="shared" ref="C82:AM82" si="13">SUM(C79:C81)</f>
        <v>0</v>
      </c>
      <c r="D82" s="227">
        <f t="shared" si="13"/>
        <v>0</v>
      </c>
      <c r="E82" s="62">
        <f t="shared" si="13"/>
        <v>0</v>
      </c>
      <c r="F82" s="70">
        <f t="shared" si="13"/>
        <v>0</v>
      </c>
      <c r="G82" s="70">
        <f t="shared" si="13"/>
        <v>0</v>
      </c>
      <c r="H82" s="228">
        <f t="shared" si="13"/>
        <v>0</v>
      </c>
      <c r="I82" s="70">
        <f t="shared" si="13"/>
        <v>0</v>
      </c>
      <c r="J82" s="70">
        <f t="shared" si="13"/>
        <v>0</v>
      </c>
      <c r="K82" s="70">
        <f t="shared" si="13"/>
        <v>0</v>
      </c>
      <c r="L82" s="70">
        <f t="shared" si="13"/>
        <v>0</v>
      </c>
      <c r="M82" s="226">
        <f t="shared" si="13"/>
        <v>0</v>
      </c>
      <c r="N82" s="145">
        <f t="shared" si="13"/>
        <v>0</v>
      </c>
      <c r="O82" s="70">
        <f t="shared" si="13"/>
        <v>0</v>
      </c>
      <c r="P82" s="70">
        <f t="shared" si="13"/>
        <v>0</v>
      </c>
      <c r="Q82" s="70">
        <f t="shared" si="13"/>
        <v>0</v>
      </c>
      <c r="R82" s="70">
        <f t="shared" si="13"/>
        <v>0</v>
      </c>
      <c r="S82" s="70">
        <f t="shared" si="13"/>
        <v>0</v>
      </c>
      <c r="T82" s="70">
        <f t="shared" si="13"/>
        <v>0</v>
      </c>
      <c r="U82" s="70">
        <f t="shared" si="13"/>
        <v>0</v>
      </c>
      <c r="V82" s="62">
        <f t="shared" si="13"/>
        <v>0</v>
      </c>
      <c r="W82" s="62">
        <f t="shared" si="13"/>
        <v>0</v>
      </c>
      <c r="X82" s="70">
        <f t="shared" si="13"/>
        <v>0</v>
      </c>
      <c r="Y82" s="70">
        <f t="shared" si="13"/>
        <v>0</v>
      </c>
      <c r="Z82" s="70">
        <f t="shared" si="13"/>
        <v>0</v>
      </c>
      <c r="AA82" s="70">
        <f t="shared" si="13"/>
        <v>0</v>
      </c>
      <c r="AB82" s="62">
        <f t="shared" si="13"/>
        <v>0</v>
      </c>
      <c r="AC82" s="62">
        <f t="shared" si="13"/>
        <v>0</v>
      </c>
      <c r="AD82" s="62">
        <f t="shared" si="13"/>
        <v>0</v>
      </c>
      <c r="AE82" s="62">
        <f t="shared" si="13"/>
        <v>0</v>
      </c>
      <c r="AF82" s="226">
        <f t="shared" si="13"/>
        <v>0</v>
      </c>
      <c r="AG82" s="229">
        <f t="shared" si="13"/>
        <v>0</v>
      </c>
      <c r="AH82" s="229">
        <f t="shared" si="13"/>
        <v>0</v>
      </c>
      <c r="AI82" s="227">
        <f t="shared" si="13"/>
        <v>0</v>
      </c>
      <c r="AJ82" s="62">
        <f t="shared" si="13"/>
        <v>0</v>
      </c>
      <c r="AK82" s="226">
        <f t="shared" si="13"/>
        <v>0</v>
      </c>
      <c r="AL82" s="62">
        <f t="shared" si="13"/>
        <v>0</v>
      </c>
      <c r="AM82" s="70">
        <f t="shared" si="13"/>
        <v>0</v>
      </c>
      <c r="AN82" s="137">
        <f>SUM(C82:AM82)</f>
        <v>0</v>
      </c>
      <c r="AO82" s="84"/>
    </row>
    <row r="83" spans="1:41" ht="8.25" customHeight="1" thickBot="1" x14ac:dyDescent="0.25">
      <c r="A83" s="65"/>
      <c r="B83" s="66"/>
      <c r="C83" s="92"/>
      <c r="D83" s="92"/>
      <c r="E83" s="147"/>
      <c r="F83" s="147"/>
      <c r="G83" s="147"/>
      <c r="H83" s="92"/>
      <c r="I83" s="147"/>
      <c r="J83" s="147"/>
      <c r="K83" s="147"/>
      <c r="L83" s="147"/>
      <c r="M83" s="92"/>
      <c r="N83" s="92"/>
      <c r="O83" s="147"/>
      <c r="P83" s="147"/>
      <c r="Q83" s="147"/>
      <c r="R83" s="147"/>
      <c r="S83" s="147"/>
      <c r="T83" s="147"/>
      <c r="U83" s="147"/>
      <c r="V83" s="92"/>
      <c r="W83" s="92"/>
      <c r="X83" s="147"/>
      <c r="Y83" s="147"/>
      <c r="Z83" s="147"/>
      <c r="AA83" s="147"/>
      <c r="AB83" s="92"/>
      <c r="AC83" s="92"/>
      <c r="AD83" s="92"/>
      <c r="AE83" s="92"/>
      <c r="AF83" s="88"/>
      <c r="AG83" s="88"/>
      <c r="AH83" s="88"/>
      <c r="AI83" s="88"/>
      <c r="AJ83" s="88"/>
      <c r="AK83" s="88"/>
      <c r="AL83" s="88"/>
      <c r="AM83" s="151"/>
      <c r="AN83" s="149"/>
      <c r="AO83" s="153"/>
    </row>
    <row r="84" spans="1:41" s="72" customFormat="1" ht="16.5" thickBot="1" x14ac:dyDescent="0.3">
      <c r="A84" s="519" t="s">
        <v>486</v>
      </c>
      <c r="B84" s="520"/>
      <c r="C84" s="138">
        <f t="shared" ref="C84:AM84" si="14">SUM(C19,C24,C32,C39,C45,C55,C68,C76,C82)</f>
        <v>0</v>
      </c>
      <c r="D84" s="138">
        <f t="shared" si="14"/>
        <v>0</v>
      </c>
      <c r="E84" s="138">
        <f t="shared" si="14"/>
        <v>0</v>
      </c>
      <c r="F84" s="138">
        <f t="shared" si="14"/>
        <v>0</v>
      </c>
      <c r="G84" s="138">
        <f t="shared" si="14"/>
        <v>0</v>
      </c>
      <c r="H84" s="138">
        <f t="shared" si="14"/>
        <v>0</v>
      </c>
      <c r="I84" s="138">
        <f t="shared" si="14"/>
        <v>0</v>
      </c>
      <c r="J84" s="138">
        <f t="shared" si="14"/>
        <v>0</v>
      </c>
      <c r="K84" s="138">
        <f t="shared" si="14"/>
        <v>0</v>
      </c>
      <c r="L84" s="138">
        <f t="shared" si="14"/>
        <v>0</v>
      </c>
      <c r="M84" s="138">
        <f t="shared" si="14"/>
        <v>0</v>
      </c>
      <c r="N84" s="138">
        <f t="shared" si="14"/>
        <v>0</v>
      </c>
      <c r="O84" s="138">
        <f t="shared" si="14"/>
        <v>0</v>
      </c>
      <c r="P84" s="138">
        <f t="shared" si="14"/>
        <v>0</v>
      </c>
      <c r="Q84" s="138">
        <f t="shared" si="14"/>
        <v>0</v>
      </c>
      <c r="R84" s="138">
        <f t="shared" si="14"/>
        <v>0</v>
      </c>
      <c r="S84" s="138">
        <f t="shared" si="14"/>
        <v>0</v>
      </c>
      <c r="T84" s="138">
        <f t="shared" si="14"/>
        <v>0</v>
      </c>
      <c r="U84" s="138">
        <f t="shared" si="14"/>
        <v>0</v>
      </c>
      <c r="V84" s="138">
        <f t="shared" si="14"/>
        <v>0</v>
      </c>
      <c r="W84" s="138">
        <f t="shared" si="14"/>
        <v>0</v>
      </c>
      <c r="X84" s="138">
        <f t="shared" si="14"/>
        <v>0</v>
      </c>
      <c r="Y84" s="138">
        <f t="shared" si="14"/>
        <v>0</v>
      </c>
      <c r="Z84" s="138">
        <f t="shared" si="14"/>
        <v>0</v>
      </c>
      <c r="AA84" s="138">
        <f t="shared" si="14"/>
        <v>0</v>
      </c>
      <c r="AB84" s="138">
        <f t="shared" si="14"/>
        <v>0</v>
      </c>
      <c r="AC84" s="138">
        <f t="shared" si="14"/>
        <v>0</v>
      </c>
      <c r="AD84" s="138">
        <f t="shared" si="14"/>
        <v>0</v>
      </c>
      <c r="AE84" s="138">
        <f t="shared" si="14"/>
        <v>0</v>
      </c>
      <c r="AF84" s="138">
        <f t="shared" si="14"/>
        <v>0</v>
      </c>
      <c r="AG84" s="138">
        <f t="shared" si="14"/>
        <v>0</v>
      </c>
      <c r="AH84" s="138">
        <f t="shared" si="14"/>
        <v>0</v>
      </c>
      <c r="AI84" s="138">
        <f t="shared" si="14"/>
        <v>0</v>
      </c>
      <c r="AJ84" s="138">
        <f t="shared" si="14"/>
        <v>0</v>
      </c>
      <c r="AK84" s="243">
        <f t="shared" si="14"/>
        <v>0</v>
      </c>
      <c r="AL84" s="138">
        <f t="shared" si="14"/>
        <v>0</v>
      </c>
      <c r="AM84" s="257">
        <f t="shared" si="14"/>
        <v>0</v>
      </c>
      <c r="AN84" s="140">
        <f>SUM(C84:AM84)</f>
        <v>0</v>
      </c>
      <c r="AO84" s="153"/>
    </row>
    <row r="85" spans="1:41" s="74" customFormat="1" ht="8.25" customHeight="1" x14ac:dyDescent="0.2">
      <c r="A85" s="73"/>
      <c r="B85" s="57"/>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133"/>
      <c r="AO85" s="153"/>
    </row>
    <row r="86" spans="1:41" ht="18" customHeight="1" x14ac:dyDescent="0.2">
      <c r="A86" s="509" t="s">
        <v>51</v>
      </c>
      <c r="B86" s="510"/>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133"/>
      <c r="AO86" s="153"/>
    </row>
    <row r="87" spans="1:41" ht="8.25" customHeight="1" x14ac:dyDescent="0.2">
      <c r="A87" s="65"/>
      <c r="B87" s="66"/>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134"/>
      <c r="AO87" s="153"/>
    </row>
    <row r="88" spans="1:41" ht="15" x14ac:dyDescent="0.2">
      <c r="A88" s="507" t="s">
        <v>52</v>
      </c>
      <c r="B88" s="508"/>
      <c r="C88" s="151"/>
      <c r="D88" s="151"/>
      <c r="E88" s="88"/>
      <c r="F88" s="88"/>
      <c r="G88" s="88"/>
      <c r="H88" s="88"/>
      <c r="I88" s="88"/>
      <c r="J88" s="88"/>
      <c r="K88" s="88"/>
      <c r="L88" s="88"/>
      <c r="M88" s="88"/>
      <c r="N88" s="88"/>
      <c r="O88" s="88"/>
      <c r="P88" s="88"/>
      <c r="Q88" s="88"/>
      <c r="R88" s="88"/>
      <c r="S88" s="151"/>
      <c r="T88" s="88"/>
      <c r="U88" s="88"/>
      <c r="V88" s="88"/>
      <c r="W88" s="88"/>
      <c r="X88" s="151"/>
      <c r="Y88" s="151"/>
      <c r="Z88" s="88"/>
      <c r="AA88" s="88"/>
      <c r="AB88" s="88"/>
      <c r="AC88" s="88"/>
      <c r="AD88" s="88"/>
      <c r="AE88" s="88"/>
      <c r="AF88" s="88"/>
      <c r="AG88" s="88"/>
      <c r="AH88" s="88"/>
      <c r="AI88" s="88"/>
      <c r="AJ88" s="88"/>
      <c r="AK88" s="88"/>
      <c r="AL88" s="88"/>
      <c r="AM88" s="88"/>
      <c r="AN88" s="134"/>
      <c r="AO88" s="153"/>
    </row>
    <row r="89" spans="1:41" ht="14.45" customHeight="1" x14ac:dyDescent="0.2">
      <c r="A89" s="196" t="s">
        <v>53</v>
      </c>
      <c r="B89" s="195" t="s">
        <v>54</v>
      </c>
      <c r="C89" s="235"/>
      <c r="D89" s="229"/>
      <c r="E89" s="229"/>
      <c r="F89" s="238"/>
      <c r="G89" s="229"/>
      <c r="H89" s="229"/>
      <c r="I89" s="238"/>
      <c r="J89" s="229"/>
      <c r="K89" s="227"/>
      <c r="L89" s="87"/>
      <c r="M89" s="226"/>
      <c r="N89" s="229"/>
      <c r="O89" s="229"/>
      <c r="P89" s="229"/>
      <c r="Q89" s="229"/>
      <c r="R89" s="229"/>
      <c r="S89" s="229"/>
      <c r="T89" s="229"/>
      <c r="U89" s="229"/>
      <c r="V89" s="229"/>
      <c r="W89" s="238"/>
      <c r="X89" s="238"/>
      <c r="Y89" s="238"/>
      <c r="Z89" s="238"/>
      <c r="AA89" s="238"/>
      <c r="AB89" s="238"/>
      <c r="AC89" s="238"/>
      <c r="AD89" s="238"/>
      <c r="AE89" s="238"/>
      <c r="AF89" s="229"/>
      <c r="AG89" s="227"/>
      <c r="AH89" s="87"/>
      <c r="AI89" s="226"/>
      <c r="AJ89" s="227"/>
      <c r="AK89" s="87"/>
      <c r="AL89" s="227"/>
      <c r="AM89" s="87"/>
      <c r="AN89" s="135">
        <f t="shared" ref="AN89:AN110" si="15">SUM(C89:AM89)</f>
        <v>0</v>
      </c>
      <c r="AO89" s="153"/>
    </row>
    <row r="90" spans="1:41" ht="14.45" customHeight="1" x14ac:dyDescent="0.2">
      <c r="A90" s="196" t="s">
        <v>55</v>
      </c>
      <c r="B90" s="195" t="s">
        <v>56</v>
      </c>
      <c r="C90" s="235"/>
      <c r="D90" s="229"/>
      <c r="E90" s="227"/>
      <c r="F90" s="87"/>
      <c r="G90" s="226"/>
      <c r="H90" s="227"/>
      <c r="I90" s="87"/>
      <c r="J90" s="226"/>
      <c r="K90" s="227"/>
      <c r="L90" s="87"/>
      <c r="M90" s="226"/>
      <c r="N90" s="229"/>
      <c r="O90" s="229"/>
      <c r="P90" s="229"/>
      <c r="Q90" s="229"/>
      <c r="R90" s="229"/>
      <c r="S90" s="229"/>
      <c r="T90" s="229"/>
      <c r="U90" s="229"/>
      <c r="V90" s="227"/>
      <c r="W90" s="87"/>
      <c r="X90" s="87"/>
      <c r="Y90" s="87"/>
      <c r="Z90" s="87"/>
      <c r="AA90" s="87"/>
      <c r="AB90" s="87"/>
      <c r="AC90" s="87"/>
      <c r="AD90" s="87"/>
      <c r="AE90" s="87"/>
      <c r="AF90" s="226"/>
      <c r="AG90" s="229"/>
      <c r="AH90" s="233"/>
      <c r="AI90" s="229"/>
      <c r="AJ90" s="229"/>
      <c r="AK90" s="87"/>
      <c r="AL90" s="229"/>
      <c r="AM90" s="87"/>
      <c r="AN90" s="135">
        <f t="shared" si="15"/>
        <v>0</v>
      </c>
      <c r="AO90" s="153"/>
    </row>
    <row r="91" spans="1:41" ht="14.45" customHeight="1" x14ac:dyDescent="0.2">
      <c r="A91" s="196" t="s">
        <v>272</v>
      </c>
      <c r="B91" s="195" t="s">
        <v>273</v>
      </c>
      <c r="C91" s="235"/>
      <c r="D91" s="229"/>
      <c r="E91" s="229"/>
      <c r="F91" s="229"/>
      <c r="G91" s="238"/>
      <c r="H91" s="229"/>
      <c r="I91" s="247"/>
      <c r="J91" s="238"/>
      <c r="K91" s="229"/>
      <c r="L91" s="247"/>
      <c r="M91" s="229"/>
      <c r="N91" s="229"/>
      <c r="O91" s="229"/>
      <c r="P91" s="229"/>
      <c r="Q91" s="229"/>
      <c r="R91" s="229"/>
      <c r="S91" s="229"/>
      <c r="T91" s="229"/>
      <c r="U91" s="229"/>
      <c r="V91" s="227"/>
      <c r="W91" s="87"/>
      <c r="X91" s="87"/>
      <c r="Y91" s="87"/>
      <c r="Z91" s="87"/>
      <c r="AA91" s="87"/>
      <c r="AB91" s="87"/>
      <c r="AC91" s="87"/>
      <c r="AD91" s="87"/>
      <c r="AE91" s="87"/>
      <c r="AF91" s="226"/>
      <c r="AG91" s="229"/>
      <c r="AH91" s="229"/>
      <c r="AI91" s="229"/>
      <c r="AJ91" s="227"/>
      <c r="AK91" s="87"/>
      <c r="AL91" s="227"/>
      <c r="AM91" s="87"/>
      <c r="AN91" s="135">
        <f t="shared" si="15"/>
        <v>0</v>
      </c>
      <c r="AO91" s="153"/>
    </row>
    <row r="92" spans="1:41" ht="14.45" customHeight="1" x14ac:dyDescent="0.2">
      <c r="A92" s="196" t="s">
        <v>487</v>
      </c>
      <c r="B92" s="195" t="s">
        <v>57</v>
      </c>
      <c r="C92" s="235"/>
      <c r="D92" s="229"/>
      <c r="E92" s="229"/>
      <c r="F92" s="229"/>
      <c r="G92" s="87"/>
      <c r="H92" s="228"/>
      <c r="I92" s="87"/>
      <c r="J92" s="87"/>
      <c r="K92" s="228"/>
      <c r="L92" s="87"/>
      <c r="M92" s="226"/>
      <c r="N92" s="229"/>
      <c r="O92" s="229"/>
      <c r="P92" s="229"/>
      <c r="Q92" s="229"/>
      <c r="R92" s="229"/>
      <c r="S92" s="229"/>
      <c r="T92" s="229"/>
      <c r="U92" s="229"/>
      <c r="V92" s="227"/>
      <c r="W92" s="87"/>
      <c r="X92" s="87"/>
      <c r="Y92" s="87"/>
      <c r="Z92" s="87"/>
      <c r="AA92" s="87"/>
      <c r="AB92" s="87"/>
      <c r="AC92" s="87"/>
      <c r="AD92" s="87"/>
      <c r="AE92" s="87"/>
      <c r="AF92" s="226"/>
      <c r="AG92" s="229"/>
      <c r="AH92" s="229"/>
      <c r="AI92" s="229"/>
      <c r="AJ92" s="227"/>
      <c r="AK92" s="87"/>
      <c r="AL92" s="227"/>
      <c r="AM92" s="87"/>
      <c r="AN92" s="135">
        <f t="shared" si="15"/>
        <v>0</v>
      </c>
      <c r="AO92" s="153"/>
    </row>
    <row r="93" spans="1:41" ht="14.45" customHeight="1" x14ac:dyDescent="0.2">
      <c r="A93" s="196" t="s">
        <v>58</v>
      </c>
      <c r="B93" s="195" t="s">
        <v>59</v>
      </c>
      <c r="C93" s="235"/>
      <c r="D93" s="229"/>
      <c r="E93" s="229"/>
      <c r="F93" s="229"/>
      <c r="G93" s="87"/>
      <c r="H93" s="228"/>
      <c r="I93" s="87"/>
      <c r="J93" s="87"/>
      <c r="K93" s="228"/>
      <c r="L93" s="87"/>
      <c r="M93" s="226"/>
      <c r="N93" s="229"/>
      <c r="O93" s="229"/>
      <c r="P93" s="229"/>
      <c r="Q93" s="229"/>
      <c r="R93" s="229"/>
      <c r="S93" s="229"/>
      <c r="T93" s="229"/>
      <c r="U93" s="229"/>
      <c r="V93" s="227"/>
      <c r="W93" s="87"/>
      <c r="X93" s="87"/>
      <c r="Y93" s="87"/>
      <c r="Z93" s="87"/>
      <c r="AA93" s="87"/>
      <c r="AB93" s="87"/>
      <c r="AC93" s="87"/>
      <c r="AD93" s="87"/>
      <c r="AE93" s="87"/>
      <c r="AF93" s="226"/>
      <c r="AG93" s="229"/>
      <c r="AH93" s="229"/>
      <c r="AI93" s="229"/>
      <c r="AJ93" s="227"/>
      <c r="AK93" s="87"/>
      <c r="AL93" s="227"/>
      <c r="AM93" s="87"/>
      <c r="AN93" s="135">
        <f t="shared" si="15"/>
        <v>0</v>
      </c>
      <c r="AO93" s="153"/>
    </row>
    <row r="94" spans="1:41" ht="14.45" customHeight="1" x14ac:dyDescent="0.2">
      <c r="A94" s="196" t="s">
        <v>60</v>
      </c>
      <c r="B94" s="195" t="s">
        <v>61</v>
      </c>
      <c r="C94" s="235"/>
      <c r="D94" s="229"/>
      <c r="E94" s="229"/>
      <c r="F94" s="229"/>
      <c r="G94" s="87"/>
      <c r="H94" s="228"/>
      <c r="I94" s="87"/>
      <c r="J94" s="87"/>
      <c r="K94" s="228"/>
      <c r="L94" s="87"/>
      <c r="M94" s="226"/>
      <c r="N94" s="229"/>
      <c r="O94" s="229"/>
      <c r="P94" s="229"/>
      <c r="Q94" s="229"/>
      <c r="R94" s="229"/>
      <c r="S94" s="229"/>
      <c r="T94" s="229"/>
      <c r="U94" s="229"/>
      <c r="V94" s="227"/>
      <c r="W94" s="87"/>
      <c r="X94" s="87"/>
      <c r="Y94" s="87"/>
      <c r="Z94" s="87"/>
      <c r="AA94" s="87"/>
      <c r="AB94" s="87"/>
      <c r="AC94" s="87"/>
      <c r="AD94" s="87"/>
      <c r="AE94" s="87"/>
      <c r="AF94" s="226"/>
      <c r="AG94" s="229"/>
      <c r="AH94" s="229"/>
      <c r="AI94" s="229"/>
      <c r="AJ94" s="227"/>
      <c r="AK94" s="87"/>
      <c r="AL94" s="227"/>
      <c r="AM94" s="87"/>
      <c r="AN94" s="135">
        <f t="shared" si="15"/>
        <v>0</v>
      </c>
      <c r="AO94" s="153"/>
    </row>
    <row r="95" spans="1:41" ht="14.45" customHeight="1" x14ac:dyDescent="0.2">
      <c r="A95" s="196" t="s">
        <v>62</v>
      </c>
      <c r="B95" s="195" t="s">
        <v>63</v>
      </c>
      <c r="C95" s="235"/>
      <c r="D95" s="229"/>
      <c r="E95" s="229"/>
      <c r="F95" s="229"/>
      <c r="G95" s="87"/>
      <c r="H95" s="228"/>
      <c r="I95" s="87"/>
      <c r="J95" s="87"/>
      <c r="K95" s="228"/>
      <c r="L95" s="87"/>
      <c r="M95" s="226"/>
      <c r="N95" s="229"/>
      <c r="O95" s="229"/>
      <c r="P95" s="229"/>
      <c r="Q95" s="229"/>
      <c r="R95" s="229"/>
      <c r="S95" s="229"/>
      <c r="T95" s="229"/>
      <c r="U95" s="229"/>
      <c r="V95" s="227"/>
      <c r="W95" s="87"/>
      <c r="X95" s="87"/>
      <c r="Y95" s="87"/>
      <c r="Z95" s="87"/>
      <c r="AA95" s="87"/>
      <c r="AB95" s="87"/>
      <c r="AC95" s="87"/>
      <c r="AD95" s="87"/>
      <c r="AE95" s="87"/>
      <c r="AF95" s="226"/>
      <c r="AG95" s="229"/>
      <c r="AH95" s="229"/>
      <c r="AI95" s="229"/>
      <c r="AJ95" s="227"/>
      <c r="AK95" s="87"/>
      <c r="AL95" s="227"/>
      <c r="AM95" s="87"/>
      <c r="AN95" s="135">
        <f t="shared" si="15"/>
        <v>0</v>
      </c>
      <c r="AO95" s="153"/>
    </row>
    <row r="96" spans="1:41" ht="14.45" customHeight="1" x14ac:dyDescent="0.2">
      <c r="A96" s="196" t="s">
        <v>64</v>
      </c>
      <c r="B96" s="195" t="s">
        <v>65</v>
      </c>
      <c r="C96" s="235"/>
      <c r="D96" s="229"/>
      <c r="E96" s="229"/>
      <c r="F96" s="229"/>
      <c r="G96" s="87"/>
      <c r="H96" s="228"/>
      <c r="I96" s="87"/>
      <c r="J96" s="87"/>
      <c r="K96" s="228"/>
      <c r="L96" s="87"/>
      <c r="M96" s="226"/>
      <c r="N96" s="229"/>
      <c r="O96" s="229"/>
      <c r="P96" s="229"/>
      <c r="Q96" s="229"/>
      <c r="R96" s="229"/>
      <c r="S96" s="229"/>
      <c r="T96" s="229"/>
      <c r="U96" s="229"/>
      <c r="V96" s="227"/>
      <c r="W96" s="87"/>
      <c r="X96" s="87"/>
      <c r="Y96" s="87"/>
      <c r="Z96" s="87"/>
      <c r="AA96" s="87"/>
      <c r="AB96" s="87"/>
      <c r="AC96" s="87"/>
      <c r="AD96" s="87"/>
      <c r="AE96" s="87"/>
      <c r="AF96" s="226"/>
      <c r="AG96" s="229"/>
      <c r="AH96" s="229"/>
      <c r="AI96" s="229"/>
      <c r="AJ96" s="227"/>
      <c r="AK96" s="87"/>
      <c r="AL96" s="227"/>
      <c r="AM96" s="87"/>
      <c r="AN96" s="135">
        <f t="shared" si="15"/>
        <v>0</v>
      </c>
      <c r="AO96" s="153"/>
    </row>
    <row r="97" spans="1:41" ht="14.45" customHeight="1" x14ac:dyDescent="0.2">
      <c r="A97" s="196" t="s">
        <v>66</v>
      </c>
      <c r="B97" s="195" t="s">
        <v>67</v>
      </c>
      <c r="C97" s="235"/>
      <c r="D97" s="229"/>
      <c r="E97" s="229"/>
      <c r="F97" s="229"/>
      <c r="G97" s="87"/>
      <c r="H97" s="228"/>
      <c r="I97" s="87"/>
      <c r="J97" s="87"/>
      <c r="K97" s="228"/>
      <c r="L97" s="87"/>
      <c r="M97" s="226"/>
      <c r="N97" s="229"/>
      <c r="O97" s="229"/>
      <c r="P97" s="229"/>
      <c r="Q97" s="229"/>
      <c r="R97" s="229"/>
      <c r="S97" s="229"/>
      <c r="T97" s="229"/>
      <c r="U97" s="229"/>
      <c r="V97" s="227"/>
      <c r="W97" s="87"/>
      <c r="X97" s="87"/>
      <c r="Y97" s="87"/>
      <c r="Z97" s="87"/>
      <c r="AA97" s="87"/>
      <c r="AB97" s="87"/>
      <c r="AC97" s="87"/>
      <c r="AD97" s="87"/>
      <c r="AE97" s="87"/>
      <c r="AF97" s="226"/>
      <c r="AG97" s="229"/>
      <c r="AH97" s="229"/>
      <c r="AI97" s="229"/>
      <c r="AJ97" s="227"/>
      <c r="AK97" s="87"/>
      <c r="AL97" s="227"/>
      <c r="AM97" s="87"/>
      <c r="AN97" s="135">
        <f t="shared" si="15"/>
        <v>0</v>
      </c>
      <c r="AO97" s="153"/>
    </row>
    <row r="98" spans="1:41" ht="14.45" customHeight="1" x14ac:dyDescent="0.2">
      <c r="A98" s="196" t="s">
        <v>68</v>
      </c>
      <c r="B98" s="195" t="s">
        <v>69</v>
      </c>
      <c r="C98" s="235"/>
      <c r="D98" s="229"/>
      <c r="E98" s="229"/>
      <c r="F98" s="229"/>
      <c r="G98" s="87"/>
      <c r="H98" s="228"/>
      <c r="I98" s="87"/>
      <c r="J98" s="87"/>
      <c r="K98" s="228"/>
      <c r="L98" s="87"/>
      <c r="M98" s="226"/>
      <c r="N98" s="229"/>
      <c r="O98" s="229"/>
      <c r="P98" s="229"/>
      <c r="Q98" s="229"/>
      <c r="R98" s="229"/>
      <c r="S98" s="229"/>
      <c r="T98" s="229"/>
      <c r="U98" s="229"/>
      <c r="V98" s="227"/>
      <c r="W98" s="87"/>
      <c r="X98" s="87"/>
      <c r="Y98" s="87"/>
      <c r="Z98" s="87"/>
      <c r="AA98" s="87"/>
      <c r="AB98" s="87"/>
      <c r="AC98" s="87"/>
      <c r="AD98" s="87"/>
      <c r="AE98" s="87"/>
      <c r="AF98" s="226"/>
      <c r="AG98" s="229"/>
      <c r="AH98" s="238"/>
      <c r="AI98" s="229"/>
      <c r="AJ98" s="227"/>
      <c r="AK98" s="87"/>
      <c r="AL98" s="228"/>
      <c r="AM98" s="87"/>
      <c r="AN98" s="135">
        <f t="shared" si="15"/>
        <v>0</v>
      </c>
      <c r="AO98" s="153"/>
    </row>
    <row r="99" spans="1:41" ht="14.45" customHeight="1" x14ac:dyDescent="0.2">
      <c r="A99" s="196" t="s">
        <v>70</v>
      </c>
      <c r="B99" s="195" t="s">
        <v>71</v>
      </c>
      <c r="C99" s="235"/>
      <c r="D99" s="229"/>
      <c r="E99" s="229"/>
      <c r="F99" s="229"/>
      <c r="G99" s="233"/>
      <c r="H99" s="229"/>
      <c r="I99" s="233"/>
      <c r="J99" s="233"/>
      <c r="K99" s="229"/>
      <c r="L99" s="233"/>
      <c r="M99" s="229"/>
      <c r="N99" s="229"/>
      <c r="O99" s="229"/>
      <c r="P99" s="229"/>
      <c r="Q99" s="229"/>
      <c r="R99" s="229"/>
      <c r="S99" s="229"/>
      <c r="T99" s="229"/>
      <c r="U99" s="229"/>
      <c r="V99" s="229"/>
      <c r="W99" s="233"/>
      <c r="X99" s="233"/>
      <c r="Y99" s="233"/>
      <c r="Z99" s="233"/>
      <c r="AA99" s="233"/>
      <c r="AB99" s="233"/>
      <c r="AC99" s="233"/>
      <c r="AD99" s="233"/>
      <c r="AE99" s="233"/>
      <c r="AF99" s="229"/>
      <c r="AG99" s="227"/>
      <c r="AH99" s="87"/>
      <c r="AI99" s="226"/>
      <c r="AJ99" s="87"/>
      <c r="AK99" s="233"/>
      <c r="AL99" s="227"/>
      <c r="AM99" s="87"/>
      <c r="AN99" s="135">
        <f t="shared" si="15"/>
        <v>0</v>
      </c>
      <c r="AO99" s="153"/>
    </row>
    <row r="100" spans="1:41" ht="14.45" customHeight="1" x14ac:dyDescent="0.2">
      <c r="A100" s="196" t="s">
        <v>72</v>
      </c>
      <c r="B100" s="195" t="s">
        <v>73</v>
      </c>
      <c r="C100" s="235"/>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7"/>
      <c r="AH100" s="87"/>
      <c r="AI100" s="226"/>
      <c r="AJ100" s="87"/>
      <c r="AK100" s="229"/>
      <c r="AL100" s="227"/>
      <c r="AM100" s="87"/>
      <c r="AN100" s="135">
        <f t="shared" si="15"/>
        <v>0</v>
      </c>
      <c r="AO100" s="153"/>
    </row>
    <row r="101" spans="1:41" ht="14.45" customHeight="1" x14ac:dyDescent="0.2">
      <c r="A101" s="196" t="s">
        <v>74</v>
      </c>
      <c r="B101" s="195" t="s">
        <v>75</v>
      </c>
      <c r="C101" s="235"/>
      <c r="D101" s="229"/>
      <c r="E101" s="229"/>
      <c r="F101" s="229"/>
      <c r="G101" s="229"/>
      <c r="H101" s="229"/>
      <c r="I101" s="229"/>
      <c r="J101" s="229"/>
      <c r="K101" s="229"/>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7"/>
      <c r="AH101" s="87"/>
      <c r="AI101" s="226"/>
      <c r="AJ101" s="87"/>
      <c r="AK101" s="229"/>
      <c r="AL101" s="227"/>
      <c r="AM101" s="87"/>
      <c r="AN101" s="135">
        <f t="shared" si="15"/>
        <v>0</v>
      </c>
      <c r="AO101" s="153"/>
    </row>
    <row r="102" spans="1:41" ht="14.45" customHeight="1" x14ac:dyDescent="0.2">
      <c r="A102" s="196" t="s">
        <v>76</v>
      </c>
      <c r="B102" s="195" t="s">
        <v>77</v>
      </c>
      <c r="C102" s="235"/>
      <c r="D102" s="229"/>
      <c r="E102" s="229"/>
      <c r="F102" s="229"/>
      <c r="G102" s="229"/>
      <c r="H102" s="229"/>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29"/>
      <c r="AE102" s="229"/>
      <c r="AF102" s="229"/>
      <c r="AG102" s="227"/>
      <c r="AH102" s="87"/>
      <c r="AI102" s="226"/>
      <c r="AJ102" s="87"/>
      <c r="AK102" s="229"/>
      <c r="AL102" s="227"/>
      <c r="AM102" s="87"/>
      <c r="AN102" s="135">
        <f t="shared" si="15"/>
        <v>0</v>
      </c>
      <c r="AO102" s="153"/>
    </row>
    <row r="103" spans="1:41" ht="14.45" customHeight="1" x14ac:dyDescent="0.2">
      <c r="A103" s="196" t="s">
        <v>78</v>
      </c>
      <c r="B103" s="195" t="s">
        <v>79</v>
      </c>
      <c r="C103" s="235"/>
      <c r="D103" s="229"/>
      <c r="E103" s="229"/>
      <c r="F103" s="229"/>
      <c r="G103" s="229"/>
      <c r="H103" s="229"/>
      <c r="I103" s="229"/>
      <c r="J103" s="229"/>
      <c r="K103" s="229"/>
      <c r="L103" s="229"/>
      <c r="M103" s="229"/>
      <c r="N103" s="229"/>
      <c r="O103" s="229"/>
      <c r="P103" s="229"/>
      <c r="Q103" s="229"/>
      <c r="R103" s="229"/>
      <c r="S103" s="229"/>
      <c r="T103" s="229"/>
      <c r="U103" s="229"/>
      <c r="V103" s="229"/>
      <c r="W103" s="229"/>
      <c r="X103" s="229"/>
      <c r="Y103" s="229"/>
      <c r="Z103" s="229"/>
      <c r="AA103" s="229"/>
      <c r="AB103" s="229"/>
      <c r="AC103" s="229"/>
      <c r="AD103" s="229"/>
      <c r="AE103" s="229"/>
      <c r="AF103" s="229"/>
      <c r="AG103" s="227"/>
      <c r="AH103" s="87"/>
      <c r="AI103" s="226"/>
      <c r="AJ103" s="87"/>
      <c r="AK103" s="229"/>
      <c r="AL103" s="227"/>
      <c r="AM103" s="87"/>
      <c r="AN103" s="135">
        <f t="shared" si="15"/>
        <v>0</v>
      </c>
      <c r="AO103" s="153"/>
    </row>
    <row r="104" spans="1:41" ht="14.45" customHeight="1" x14ac:dyDescent="0.2">
      <c r="A104" s="196" t="s">
        <v>80</v>
      </c>
      <c r="B104" s="195" t="s">
        <v>81</v>
      </c>
      <c r="C104" s="235"/>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9"/>
      <c r="AF104" s="229"/>
      <c r="AG104" s="227"/>
      <c r="AH104" s="87"/>
      <c r="AI104" s="226"/>
      <c r="AJ104" s="87"/>
      <c r="AK104" s="229"/>
      <c r="AL104" s="227"/>
      <c r="AM104" s="87"/>
      <c r="AN104" s="135">
        <f t="shared" si="15"/>
        <v>0</v>
      </c>
      <c r="AO104" s="153"/>
    </row>
    <row r="105" spans="1:41" ht="14.45" customHeight="1" x14ac:dyDescent="0.2">
      <c r="A105" s="192" t="s">
        <v>200</v>
      </c>
      <c r="B105" s="193" t="s">
        <v>250</v>
      </c>
      <c r="C105" s="235"/>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7"/>
      <c r="AH105" s="87"/>
      <c r="AI105" s="226"/>
      <c r="AJ105" s="87"/>
      <c r="AK105" s="229"/>
      <c r="AL105" s="227"/>
      <c r="AM105" s="87"/>
      <c r="AN105" s="135">
        <f t="shared" si="15"/>
        <v>0</v>
      </c>
      <c r="AO105" s="153"/>
    </row>
    <row r="106" spans="1:41" ht="14.45" customHeight="1" x14ac:dyDescent="0.2">
      <c r="A106" s="192" t="s">
        <v>201</v>
      </c>
      <c r="B106" s="193" t="s">
        <v>82</v>
      </c>
      <c r="C106" s="235"/>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7"/>
      <c r="AH106" s="87"/>
      <c r="AI106" s="226"/>
      <c r="AJ106" s="87"/>
      <c r="AK106" s="229"/>
      <c r="AL106" s="227"/>
      <c r="AM106" s="87"/>
      <c r="AN106" s="135">
        <f t="shared" si="15"/>
        <v>0</v>
      </c>
      <c r="AO106" s="153"/>
    </row>
    <row r="107" spans="1:41" ht="14.45" customHeight="1" x14ac:dyDescent="0.2">
      <c r="A107" s="192" t="s">
        <v>202</v>
      </c>
      <c r="B107" s="193" t="s">
        <v>266</v>
      </c>
      <c r="C107" s="235"/>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7"/>
      <c r="AH107" s="87"/>
      <c r="AI107" s="226"/>
      <c r="AJ107" s="229"/>
      <c r="AK107" s="229"/>
      <c r="AL107" s="227"/>
      <c r="AM107" s="87"/>
      <c r="AN107" s="135">
        <f t="shared" si="15"/>
        <v>0</v>
      </c>
      <c r="AO107" s="153"/>
    </row>
    <row r="108" spans="1:41" ht="14.45" customHeight="1" x14ac:dyDescent="0.2">
      <c r="A108" s="192" t="s">
        <v>203</v>
      </c>
      <c r="B108" s="193" t="s">
        <v>265</v>
      </c>
      <c r="C108" s="235"/>
      <c r="D108" s="229"/>
      <c r="E108" s="229"/>
      <c r="F108" s="229"/>
      <c r="G108" s="229"/>
      <c r="H108" s="229"/>
      <c r="I108" s="229"/>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9"/>
      <c r="AF108" s="229"/>
      <c r="AG108" s="227"/>
      <c r="AH108" s="87"/>
      <c r="AI108" s="226"/>
      <c r="AJ108" s="229"/>
      <c r="AK108" s="229"/>
      <c r="AL108" s="227"/>
      <c r="AM108" s="87"/>
      <c r="AN108" s="135">
        <f t="shared" si="15"/>
        <v>0</v>
      </c>
      <c r="AO108" s="153"/>
    </row>
    <row r="109" spans="1:41" ht="14.45" customHeight="1" x14ac:dyDescent="0.2">
      <c r="A109" s="192" t="s">
        <v>204</v>
      </c>
      <c r="B109" s="193" t="s">
        <v>267</v>
      </c>
      <c r="C109" s="235"/>
      <c r="D109" s="229"/>
      <c r="E109" s="238"/>
      <c r="F109" s="238"/>
      <c r="G109" s="238"/>
      <c r="H109" s="229"/>
      <c r="I109" s="238"/>
      <c r="J109" s="238"/>
      <c r="K109" s="229"/>
      <c r="L109" s="238"/>
      <c r="M109" s="229"/>
      <c r="N109" s="229"/>
      <c r="O109" s="229"/>
      <c r="P109" s="229"/>
      <c r="Q109" s="229"/>
      <c r="R109" s="229"/>
      <c r="S109" s="229"/>
      <c r="T109" s="229"/>
      <c r="U109" s="229"/>
      <c r="V109" s="229"/>
      <c r="W109" s="238"/>
      <c r="X109" s="238"/>
      <c r="Y109" s="238"/>
      <c r="Z109" s="238"/>
      <c r="AA109" s="238"/>
      <c r="AB109" s="238"/>
      <c r="AC109" s="238"/>
      <c r="AD109" s="238"/>
      <c r="AE109" s="238"/>
      <c r="AF109" s="229"/>
      <c r="AG109" s="227"/>
      <c r="AH109" s="87"/>
      <c r="AI109" s="226"/>
      <c r="AJ109" s="87"/>
      <c r="AK109" s="238"/>
      <c r="AL109" s="227"/>
      <c r="AM109" s="87"/>
      <c r="AN109" s="135">
        <f t="shared" si="15"/>
        <v>0</v>
      </c>
      <c r="AO109" s="153"/>
    </row>
    <row r="110" spans="1:41" ht="15.75" x14ac:dyDescent="0.2">
      <c r="A110" s="511" t="s">
        <v>83</v>
      </c>
      <c r="B110" s="512"/>
      <c r="C110" s="251">
        <f t="shared" ref="C110:AM110" si="16">SUM(C89:C109)</f>
        <v>0</v>
      </c>
      <c r="D110" s="240">
        <f t="shared" si="16"/>
        <v>0</v>
      </c>
      <c r="E110" s="62">
        <f t="shared" si="16"/>
        <v>0</v>
      </c>
      <c r="F110" s="62">
        <f t="shared" si="16"/>
        <v>0</v>
      </c>
      <c r="G110" s="62">
        <f t="shared" si="16"/>
        <v>0</v>
      </c>
      <c r="H110" s="239">
        <f t="shared" si="16"/>
        <v>0</v>
      </c>
      <c r="I110" s="62">
        <f t="shared" si="16"/>
        <v>0</v>
      </c>
      <c r="J110" s="62">
        <f t="shared" si="16"/>
        <v>0</v>
      </c>
      <c r="K110" s="239">
        <f t="shared" si="16"/>
        <v>0</v>
      </c>
      <c r="L110" s="62">
        <f t="shared" si="16"/>
        <v>0</v>
      </c>
      <c r="M110" s="249">
        <f t="shared" si="16"/>
        <v>0</v>
      </c>
      <c r="N110" s="250">
        <f t="shared" si="16"/>
        <v>0</v>
      </c>
      <c r="O110" s="250">
        <f t="shared" si="16"/>
        <v>0</v>
      </c>
      <c r="P110" s="250">
        <f t="shared" si="16"/>
        <v>0</v>
      </c>
      <c r="Q110" s="250">
        <f t="shared" si="16"/>
        <v>0</v>
      </c>
      <c r="R110" s="250">
        <f t="shared" si="16"/>
        <v>0</v>
      </c>
      <c r="S110" s="250">
        <f t="shared" si="16"/>
        <v>0</v>
      </c>
      <c r="T110" s="250">
        <f t="shared" si="16"/>
        <v>0</v>
      </c>
      <c r="U110" s="250">
        <f t="shared" si="16"/>
        <v>0</v>
      </c>
      <c r="V110" s="240">
        <f t="shared" si="16"/>
        <v>0</v>
      </c>
      <c r="W110" s="62">
        <f t="shared" si="16"/>
        <v>0</v>
      </c>
      <c r="X110" s="62">
        <f t="shared" si="16"/>
        <v>0</v>
      </c>
      <c r="Y110" s="62">
        <f t="shared" si="16"/>
        <v>0</v>
      </c>
      <c r="Z110" s="62">
        <f t="shared" si="16"/>
        <v>0</v>
      </c>
      <c r="AA110" s="62">
        <f t="shared" si="16"/>
        <v>0</v>
      </c>
      <c r="AB110" s="62">
        <f t="shared" si="16"/>
        <v>0</v>
      </c>
      <c r="AC110" s="62">
        <f t="shared" si="16"/>
        <v>0</v>
      </c>
      <c r="AD110" s="62">
        <f t="shared" si="16"/>
        <v>0</v>
      </c>
      <c r="AE110" s="62">
        <f t="shared" si="16"/>
        <v>0</v>
      </c>
      <c r="AF110" s="249">
        <f t="shared" si="16"/>
        <v>0</v>
      </c>
      <c r="AG110" s="240">
        <f t="shared" si="16"/>
        <v>0</v>
      </c>
      <c r="AH110" s="62">
        <f t="shared" si="16"/>
        <v>0</v>
      </c>
      <c r="AI110" s="249">
        <f t="shared" si="16"/>
        <v>0</v>
      </c>
      <c r="AJ110" s="62">
        <f t="shared" si="16"/>
        <v>0</v>
      </c>
      <c r="AK110" s="62">
        <f t="shared" si="16"/>
        <v>0</v>
      </c>
      <c r="AL110" s="239">
        <f t="shared" si="16"/>
        <v>0</v>
      </c>
      <c r="AM110" s="62">
        <f t="shared" si="16"/>
        <v>0</v>
      </c>
      <c r="AN110" s="135">
        <f t="shared" si="15"/>
        <v>0</v>
      </c>
      <c r="AO110" s="84"/>
    </row>
    <row r="111" spans="1:41" ht="8.25" customHeight="1" x14ac:dyDescent="0.2">
      <c r="A111" s="65"/>
      <c r="B111" s="66"/>
      <c r="C111" s="92"/>
      <c r="D111" s="92"/>
      <c r="E111" s="92"/>
      <c r="F111" s="92"/>
      <c r="G111" s="92"/>
      <c r="H111" s="92"/>
      <c r="I111" s="147"/>
      <c r="J111" s="147"/>
      <c r="K111" s="92"/>
      <c r="L111" s="147"/>
      <c r="M111" s="92"/>
      <c r="N111" s="92"/>
      <c r="O111" s="92"/>
      <c r="P111" s="92"/>
      <c r="Q111" s="92"/>
      <c r="R111" s="92"/>
      <c r="S111" s="92"/>
      <c r="T111" s="92"/>
      <c r="U111" s="92"/>
      <c r="V111" s="92"/>
      <c r="W111" s="92"/>
      <c r="X111" s="92"/>
      <c r="Y111" s="92"/>
      <c r="Z111" s="147"/>
      <c r="AA111" s="147"/>
      <c r="AB111" s="92"/>
      <c r="AC111" s="92"/>
      <c r="AD111" s="92"/>
      <c r="AE111" s="92"/>
      <c r="AF111" s="92"/>
      <c r="AG111" s="92"/>
      <c r="AH111" s="92"/>
      <c r="AI111" s="92"/>
      <c r="AJ111" s="92"/>
      <c r="AK111" s="92"/>
      <c r="AL111" s="92"/>
      <c r="AM111" s="147"/>
      <c r="AN111" s="149"/>
      <c r="AO111" s="153"/>
    </row>
    <row r="112" spans="1:41" ht="15" x14ac:dyDescent="0.2">
      <c r="A112" s="507" t="s">
        <v>84</v>
      </c>
      <c r="B112" s="508"/>
      <c r="C112" s="175"/>
      <c r="D112" s="151"/>
      <c r="E112" s="151"/>
      <c r="F112" s="88"/>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c r="AI112" s="151"/>
      <c r="AJ112" s="151"/>
      <c r="AK112" s="151"/>
      <c r="AL112" s="88"/>
      <c r="AM112" s="88"/>
      <c r="AN112" s="134"/>
      <c r="AO112" s="153"/>
    </row>
    <row r="113" spans="1:41" ht="14.45" customHeight="1" x14ac:dyDescent="0.2">
      <c r="A113" s="196" t="s">
        <v>85</v>
      </c>
      <c r="B113" s="195" t="s">
        <v>86</v>
      </c>
      <c r="C113" s="235"/>
      <c r="D113" s="229"/>
      <c r="E113" s="227"/>
      <c r="F113" s="87"/>
      <c r="G113" s="226"/>
      <c r="H113" s="229"/>
      <c r="I113" s="229"/>
      <c r="J113" s="229"/>
      <c r="K113" s="229"/>
      <c r="L113" s="229"/>
      <c r="M113" s="229"/>
      <c r="N113" s="229"/>
      <c r="O113" s="229"/>
      <c r="P113" s="229"/>
      <c r="Q113" s="229"/>
      <c r="R113" s="229"/>
      <c r="S113" s="229"/>
      <c r="T113" s="229"/>
      <c r="U113" s="229"/>
      <c r="V113" s="229"/>
      <c r="W113" s="229"/>
      <c r="X113" s="229"/>
      <c r="Y113" s="229"/>
      <c r="Z113" s="229"/>
      <c r="AA113" s="229"/>
      <c r="AB113" s="229"/>
      <c r="AC113" s="229"/>
      <c r="AD113" s="229"/>
      <c r="AE113" s="229"/>
      <c r="AF113" s="229"/>
      <c r="AG113" s="229"/>
      <c r="AH113" s="229"/>
      <c r="AI113" s="229"/>
      <c r="AJ113" s="87"/>
      <c r="AK113" s="229"/>
      <c r="AL113" s="227"/>
      <c r="AM113" s="87"/>
      <c r="AN113" s="135">
        <f t="shared" ref="AN113:AN131" si="17">SUM(C113:AM113)</f>
        <v>0</v>
      </c>
      <c r="AO113" s="153"/>
    </row>
    <row r="114" spans="1:41" ht="14.45" customHeight="1" x14ac:dyDescent="0.2">
      <c r="A114" s="196" t="s">
        <v>87</v>
      </c>
      <c r="B114" s="195" t="s">
        <v>88</v>
      </c>
      <c r="C114" s="235"/>
      <c r="D114" s="229"/>
      <c r="E114" s="229"/>
      <c r="F114" s="247"/>
      <c r="G114" s="229"/>
      <c r="H114" s="229"/>
      <c r="I114" s="229"/>
      <c r="J114" s="229"/>
      <c r="K114" s="229"/>
      <c r="L114" s="229"/>
      <c r="M114" s="229"/>
      <c r="N114" s="229"/>
      <c r="O114" s="229"/>
      <c r="P114" s="229"/>
      <c r="Q114" s="229"/>
      <c r="R114" s="229"/>
      <c r="S114" s="229"/>
      <c r="T114" s="229"/>
      <c r="U114" s="229"/>
      <c r="V114" s="229"/>
      <c r="W114" s="229"/>
      <c r="X114" s="229"/>
      <c r="Y114" s="229"/>
      <c r="Z114" s="229"/>
      <c r="AA114" s="229"/>
      <c r="AB114" s="229"/>
      <c r="AC114" s="229"/>
      <c r="AD114" s="229"/>
      <c r="AE114" s="229"/>
      <c r="AF114" s="229"/>
      <c r="AG114" s="229"/>
      <c r="AH114" s="229"/>
      <c r="AI114" s="229"/>
      <c r="AJ114" s="87"/>
      <c r="AK114" s="229"/>
      <c r="AL114" s="227"/>
      <c r="AM114" s="87"/>
      <c r="AN114" s="135">
        <f t="shared" si="17"/>
        <v>0</v>
      </c>
      <c r="AO114" s="153"/>
    </row>
    <row r="115" spans="1:41" ht="14.45" customHeight="1" x14ac:dyDescent="0.2">
      <c r="A115" s="196" t="s">
        <v>89</v>
      </c>
      <c r="B115" s="195" t="s">
        <v>90</v>
      </c>
      <c r="C115" s="235"/>
      <c r="D115" s="229"/>
      <c r="E115" s="227"/>
      <c r="F115" s="87"/>
      <c r="G115" s="226"/>
      <c r="H115" s="229"/>
      <c r="I115" s="229"/>
      <c r="J115" s="229"/>
      <c r="K115" s="229"/>
      <c r="L115" s="229"/>
      <c r="M115" s="229"/>
      <c r="N115" s="229"/>
      <c r="O115" s="229"/>
      <c r="P115" s="229"/>
      <c r="Q115" s="229"/>
      <c r="R115" s="229"/>
      <c r="S115" s="229"/>
      <c r="T115" s="229"/>
      <c r="U115" s="229"/>
      <c r="V115" s="229"/>
      <c r="W115" s="229"/>
      <c r="X115" s="229"/>
      <c r="Y115" s="229"/>
      <c r="Z115" s="229"/>
      <c r="AA115" s="229"/>
      <c r="AB115" s="229"/>
      <c r="AC115" s="229"/>
      <c r="AD115" s="229"/>
      <c r="AE115" s="229"/>
      <c r="AF115" s="229"/>
      <c r="AG115" s="229"/>
      <c r="AH115" s="229"/>
      <c r="AI115" s="229"/>
      <c r="AJ115" s="87"/>
      <c r="AK115" s="229"/>
      <c r="AL115" s="227"/>
      <c r="AM115" s="87"/>
      <c r="AN115" s="135">
        <f t="shared" si="17"/>
        <v>0</v>
      </c>
      <c r="AO115" s="153"/>
    </row>
    <row r="116" spans="1:41" ht="14.45" customHeight="1" x14ac:dyDescent="0.2">
      <c r="A116" s="196" t="s">
        <v>91</v>
      </c>
      <c r="B116" s="195" t="s">
        <v>92</v>
      </c>
      <c r="C116" s="235"/>
      <c r="D116" s="229"/>
      <c r="E116" s="227"/>
      <c r="F116" s="87"/>
      <c r="G116" s="226"/>
      <c r="H116" s="229"/>
      <c r="I116" s="229"/>
      <c r="J116" s="229"/>
      <c r="K116" s="229"/>
      <c r="L116" s="229"/>
      <c r="M116" s="229"/>
      <c r="N116" s="229"/>
      <c r="O116" s="229"/>
      <c r="P116" s="229"/>
      <c r="Q116" s="229"/>
      <c r="R116" s="229"/>
      <c r="S116" s="229"/>
      <c r="T116" s="229"/>
      <c r="U116" s="229"/>
      <c r="V116" s="229"/>
      <c r="W116" s="229"/>
      <c r="X116" s="229"/>
      <c r="Y116" s="229"/>
      <c r="Z116" s="229"/>
      <c r="AA116" s="229"/>
      <c r="AB116" s="229"/>
      <c r="AC116" s="229"/>
      <c r="AD116" s="229"/>
      <c r="AE116" s="229"/>
      <c r="AF116" s="229"/>
      <c r="AG116" s="229"/>
      <c r="AH116" s="229"/>
      <c r="AI116" s="229"/>
      <c r="AJ116" s="87"/>
      <c r="AK116" s="229"/>
      <c r="AL116" s="227"/>
      <c r="AM116" s="87"/>
      <c r="AN116" s="135">
        <f t="shared" si="17"/>
        <v>0</v>
      </c>
      <c r="AO116" s="153"/>
    </row>
    <row r="117" spans="1:41" ht="14.45" customHeight="1" x14ac:dyDescent="0.2">
      <c r="A117" s="196" t="s">
        <v>93</v>
      </c>
      <c r="B117" s="195" t="s">
        <v>94</v>
      </c>
      <c r="C117" s="235"/>
      <c r="D117" s="229"/>
      <c r="E117" s="229"/>
      <c r="F117" s="229"/>
      <c r="G117" s="229"/>
      <c r="H117" s="229"/>
      <c r="I117" s="229"/>
      <c r="J117" s="229"/>
      <c r="K117" s="229"/>
      <c r="L117" s="229"/>
      <c r="M117" s="229"/>
      <c r="N117" s="229"/>
      <c r="O117" s="229"/>
      <c r="P117" s="229"/>
      <c r="Q117" s="229"/>
      <c r="R117" s="229"/>
      <c r="S117" s="229"/>
      <c r="T117" s="229"/>
      <c r="U117" s="229"/>
      <c r="V117" s="229"/>
      <c r="W117" s="229"/>
      <c r="X117" s="229"/>
      <c r="Y117" s="229"/>
      <c r="Z117" s="229"/>
      <c r="AA117" s="229"/>
      <c r="AB117" s="229"/>
      <c r="AC117" s="229"/>
      <c r="AD117" s="229"/>
      <c r="AE117" s="229"/>
      <c r="AF117" s="229"/>
      <c r="AG117" s="229"/>
      <c r="AH117" s="87"/>
      <c r="AI117" s="229"/>
      <c r="AJ117" s="87"/>
      <c r="AK117" s="229"/>
      <c r="AL117" s="227"/>
      <c r="AM117" s="87"/>
      <c r="AN117" s="135">
        <f t="shared" si="17"/>
        <v>0</v>
      </c>
      <c r="AO117" s="153"/>
    </row>
    <row r="118" spans="1:41" ht="14.45" customHeight="1" x14ac:dyDescent="0.2">
      <c r="A118" s="192" t="s">
        <v>205</v>
      </c>
      <c r="B118" s="193" t="s">
        <v>251</v>
      </c>
      <c r="C118" s="235"/>
      <c r="D118" s="229"/>
      <c r="E118" s="229"/>
      <c r="F118" s="229"/>
      <c r="G118" s="229"/>
      <c r="H118" s="229"/>
      <c r="I118" s="229"/>
      <c r="J118" s="229"/>
      <c r="K118" s="229"/>
      <c r="L118" s="229"/>
      <c r="M118" s="229"/>
      <c r="N118" s="229"/>
      <c r="O118" s="229"/>
      <c r="P118" s="229"/>
      <c r="Q118" s="229"/>
      <c r="R118" s="229"/>
      <c r="S118" s="229"/>
      <c r="T118" s="229"/>
      <c r="U118" s="229"/>
      <c r="V118" s="229"/>
      <c r="W118" s="229"/>
      <c r="X118" s="229"/>
      <c r="Y118" s="229"/>
      <c r="Z118" s="229"/>
      <c r="AA118" s="229"/>
      <c r="AB118" s="229"/>
      <c r="AC118" s="229"/>
      <c r="AD118" s="229"/>
      <c r="AE118" s="229"/>
      <c r="AF118" s="229"/>
      <c r="AG118" s="229"/>
      <c r="AH118" s="87"/>
      <c r="AI118" s="229"/>
      <c r="AJ118" s="87"/>
      <c r="AK118" s="229"/>
      <c r="AL118" s="227"/>
      <c r="AM118" s="87"/>
      <c r="AN118" s="135">
        <f t="shared" si="17"/>
        <v>0</v>
      </c>
      <c r="AO118" s="153"/>
    </row>
    <row r="119" spans="1:41" ht="14.45" customHeight="1" x14ac:dyDescent="0.2">
      <c r="A119" s="192" t="s">
        <v>206</v>
      </c>
      <c r="B119" s="193" t="s">
        <v>207</v>
      </c>
      <c r="C119" s="235"/>
      <c r="D119" s="229"/>
      <c r="E119" s="229"/>
      <c r="F119" s="229"/>
      <c r="G119" s="229"/>
      <c r="H119" s="229"/>
      <c r="I119" s="229"/>
      <c r="J119" s="229"/>
      <c r="K119" s="229"/>
      <c r="L119" s="229"/>
      <c r="M119" s="229"/>
      <c r="N119" s="229"/>
      <c r="O119" s="229"/>
      <c r="P119" s="229"/>
      <c r="Q119" s="229"/>
      <c r="R119" s="229"/>
      <c r="S119" s="229"/>
      <c r="T119" s="229"/>
      <c r="U119" s="229"/>
      <c r="V119" s="229"/>
      <c r="W119" s="229"/>
      <c r="X119" s="229"/>
      <c r="Y119" s="229"/>
      <c r="Z119" s="229"/>
      <c r="AA119" s="229"/>
      <c r="AB119" s="229"/>
      <c r="AC119" s="229"/>
      <c r="AD119" s="229"/>
      <c r="AE119" s="229"/>
      <c r="AF119" s="229"/>
      <c r="AG119" s="229"/>
      <c r="AH119" s="87"/>
      <c r="AI119" s="229"/>
      <c r="AJ119" s="87"/>
      <c r="AK119" s="229"/>
      <c r="AL119" s="227"/>
      <c r="AM119" s="87"/>
      <c r="AN119" s="135">
        <f t="shared" si="17"/>
        <v>0</v>
      </c>
      <c r="AO119" s="153"/>
    </row>
    <row r="120" spans="1:41" ht="14.45" customHeight="1" x14ac:dyDescent="0.2">
      <c r="A120" s="192" t="s">
        <v>208</v>
      </c>
      <c r="B120" s="193" t="s">
        <v>209</v>
      </c>
      <c r="C120" s="235"/>
      <c r="D120" s="229"/>
      <c r="E120" s="229"/>
      <c r="F120" s="229"/>
      <c r="G120" s="229"/>
      <c r="H120" s="229"/>
      <c r="I120" s="229"/>
      <c r="J120" s="229"/>
      <c r="K120" s="229"/>
      <c r="L120" s="229"/>
      <c r="M120" s="229"/>
      <c r="N120" s="229"/>
      <c r="O120" s="229"/>
      <c r="P120" s="229"/>
      <c r="Q120" s="229"/>
      <c r="R120" s="229"/>
      <c r="S120" s="229"/>
      <c r="T120" s="229"/>
      <c r="U120" s="229"/>
      <c r="V120" s="229"/>
      <c r="W120" s="229"/>
      <c r="X120" s="229"/>
      <c r="Y120" s="229"/>
      <c r="Z120" s="229"/>
      <c r="AA120" s="229"/>
      <c r="AB120" s="229"/>
      <c r="AC120" s="229"/>
      <c r="AD120" s="229"/>
      <c r="AE120" s="229"/>
      <c r="AF120" s="229"/>
      <c r="AG120" s="229"/>
      <c r="AH120" s="87"/>
      <c r="AI120" s="229"/>
      <c r="AJ120" s="229"/>
      <c r="AK120" s="229"/>
      <c r="AL120" s="227"/>
      <c r="AM120" s="87"/>
      <c r="AN120" s="135">
        <f t="shared" si="17"/>
        <v>0</v>
      </c>
      <c r="AO120" s="153"/>
    </row>
    <row r="121" spans="1:41" ht="14.45" customHeight="1" x14ac:dyDescent="0.2">
      <c r="A121" s="192" t="s">
        <v>210</v>
      </c>
      <c r="B121" s="193" t="s">
        <v>211</v>
      </c>
      <c r="C121" s="235"/>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c r="AH121" s="87"/>
      <c r="AI121" s="229"/>
      <c r="AJ121" s="87"/>
      <c r="AK121" s="229"/>
      <c r="AL121" s="227"/>
      <c r="AM121" s="87"/>
      <c r="AN121" s="135">
        <f t="shared" si="17"/>
        <v>0</v>
      </c>
      <c r="AO121" s="153"/>
    </row>
    <row r="122" spans="1:41" ht="14.45" customHeight="1" x14ac:dyDescent="0.2">
      <c r="A122" s="196" t="s">
        <v>95</v>
      </c>
      <c r="B122" s="195" t="s">
        <v>96</v>
      </c>
      <c r="C122" s="235"/>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87"/>
      <c r="AI122" s="229"/>
      <c r="AJ122" s="87"/>
      <c r="AK122" s="229"/>
      <c r="AL122" s="227"/>
      <c r="AM122" s="87"/>
      <c r="AN122" s="135">
        <f t="shared" si="17"/>
        <v>0</v>
      </c>
      <c r="AO122" s="153"/>
    </row>
    <row r="123" spans="1:41" ht="14.45" customHeight="1" x14ac:dyDescent="0.2">
      <c r="A123" s="192" t="s">
        <v>212</v>
      </c>
      <c r="B123" s="193" t="s">
        <v>258</v>
      </c>
      <c r="C123" s="235"/>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87"/>
      <c r="AI123" s="229"/>
      <c r="AJ123" s="229"/>
      <c r="AK123" s="229"/>
      <c r="AL123" s="227"/>
      <c r="AM123" s="87"/>
      <c r="AN123" s="135">
        <f t="shared" si="17"/>
        <v>0</v>
      </c>
      <c r="AO123" s="153"/>
    </row>
    <row r="124" spans="1:41" ht="14.45" customHeight="1" x14ac:dyDescent="0.2">
      <c r="A124" s="192" t="s">
        <v>213</v>
      </c>
      <c r="B124" s="193" t="s">
        <v>259</v>
      </c>
      <c r="C124" s="235"/>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87"/>
      <c r="AI124" s="229"/>
      <c r="AJ124" s="229"/>
      <c r="AK124" s="229"/>
      <c r="AL124" s="227"/>
      <c r="AM124" s="87"/>
      <c r="AN124" s="135">
        <f t="shared" si="17"/>
        <v>0</v>
      </c>
      <c r="AO124" s="153"/>
    </row>
    <row r="125" spans="1:41" ht="14.45" customHeight="1" x14ac:dyDescent="0.2">
      <c r="A125" s="192" t="s">
        <v>214</v>
      </c>
      <c r="B125" s="193" t="s">
        <v>260</v>
      </c>
      <c r="C125" s="235"/>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87"/>
      <c r="AI125" s="229"/>
      <c r="AJ125" s="87"/>
      <c r="AK125" s="229"/>
      <c r="AL125" s="227"/>
      <c r="AM125" s="87"/>
      <c r="AN125" s="135">
        <f t="shared" si="17"/>
        <v>0</v>
      </c>
      <c r="AO125" s="153"/>
    </row>
    <row r="126" spans="1:41" ht="14.45" customHeight="1" x14ac:dyDescent="0.2">
      <c r="A126" s="196" t="s">
        <v>97</v>
      </c>
      <c r="B126" s="61" t="s">
        <v>196</v>
      </c>
      <c r="C126" s="235"/>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87"/>
      <c r="AI126" s="229"/>
      <c r="AJ126" s="229"/>
      <c r="AK126" s="229"/>
      <c r="AL126" s="227"/>
      <c r="AM126" s="87"/>
      <c r="AN126" s="135">
        <f t="shared" si="17"/>
        <v>0</v>
      </c>
      <c r="AO126" s="153"/>
    </row>
    <row r="127" spans="1:41" ht="14.45" customHeight="1" x14ac:dyDescent="0.2">
      <c r="A127" s="194" t="s">
        <v>215</v>
      </c>
      <c r="B127" s="75" t="s">
        <v>229</v>
      </c>
      <c r="C127" s="235"/>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87"/>
      <c r="AI127" s="229"/>
      <c r="AJ127" s="229"/>
      <c r="AK127" s="229"/>
      <c r="AL127" s="227"/>
      <c r="AM127" s="87"/>
      <c r="AN127" s="135">
        <f t="shared" si="17"/>
        <v>0</v>
      </c>
      <c r="AO127" s="153"/>
    </row>
    <row r="128" spans="1:41" ht="14.45" customHeight="1" x14ac:dyDescent="0.2">
      <c r="A128" s="194" t="s">
        <v>216</v>
      </c>
      <c r="B128" s="75" t="s">
        <v>230</v>
      </c>
      <c r="C128" s="235"/>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87"/>
      <c r="AI128" s="229"/>
      <c r="AJ128" s="229"/>
      <c r="AK128" s="229"/>
      <c r="AL128" s="227"/>
      <c r="AM128" s="87"/>
      <c r="AN128" s="135">
        <f t="shared" si="17"/>
        <v>0</v>
      </c>
      <c r="AO128" s="153"/>
    </row>
    <row r="129" spans="1:41" ht="14.45" customHeight="1" x14ac:dyDescent="0.2">
      <c r="A129" s="194" t="s">
        <v>217</v>
      </c>
      <c r="B129" s="75" t="s">
        <v>242</v>
      </c>
      <c r="C129" s="235"/>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87"/>
      <c r="AI129" s="229"/>
      <c r="AJ129" s="229"/>
      <c r="AK129" s="229"/>
      <c r="AL129" s="227"/>
      <c r="AM129" s="87"/>
      <c r="AN129" s="135">
        <f t="shared" si="17"/>
        <v>0</v>
      </c>
      <c r="AO129" s="153"/>
    </row>
    <row r="130" spans="1:41" ht="14.45" customHeight="1" x14ac:dyDescent="0.2">
      <c r="A130" s="194" t="s">
        <v>218</v>
      </c>
      <c r="B130" s="61" t="s">
        <v>246</v>
      </c>
      <c r="C130" s="235"/>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87"/>
      <c r="AI130" s="229"/>
      <c r="AJ130" s="229"/>
      <c r="AK130" s="229"/>
      <c r="AL130" s="227"/>
      <c r="AM130" s="87"/>
      <c r="AN130" s="135">
        <f t="shared" si="17"/>
        <v>0</v>
      </c>
      <c r="AO130" s="153"/>
    </row>
    <row r="131" spans="1:41" ht="15.75" x14ac:dyDescent="0.2">
      <c r="A131" s="78" t="s">
        <v>99</v>
      </c>
      <c r="B131" s="79"/>
      <c r="C131" s="251">
        <f>SUM(C113:C130)</f>
        <v>0</v>
      </c>
      <c r="D131" s="250">
        <f t="shared" ref="D131:AM131" si="18">SUM(D113:D130)</f>
        <v>0</v>
      </c>
      <c r="E131" s="240">
        <f t="shared" si="18"/>
        <v>0</v>
      </c>
      <c r="F131" s="62">
        <f t="shared" si="18"/>
        <v>0</v>
      </c>
      <c r="G131" s="249">
        <f t="shared" si="18"/>
        <v>0</v>
      </c>
      <c r="H131" s="250">
        <f t="shared" si="18"/>
        <v>0</v>
      </c>
      <c r="I131" s="250">
        <f t="shared" si="18"/>
        <v>0</v>
      </c>
      <c r="J131" s="250">
        <f t="shared" si="18"/>
        <v>0</v>
      </c>
      <c r="K131" s="250">
        <f t="shared" si="18"/>
        <v>0</v>
      </c>
      <c r="L131" s="250">
        <f t="shared" si="18"/>
        <v>0</v>
      </c>
      <c r="M131" s="250">
        <f t="shared" si="18"/>
        <v>0</v>
      </c>
      <c r="N131" s="229">
        <f t="shared" si="18"/>
        <v>0</v>
      </c>
      <c r="O131" s="229">
        <f t="shared" si="18"/>
        <v>0</v>
      </c>
      <c r="P131" s="229">
        <f t="shared" si="18"/>
        <v>0</v>
      </c>
      <c r="Q131" s="229">
        <f t="shared" si="18"/>
        <v>0</v>
      </c>
      <c r="R131" s="229">
        <f t="shared" si="18"/>
        <v>0</v>
      </c>
      <c r="S131" s="229">
        <f t="shared" si="18"/>
        <v>0</v>
      </c>
      <c r="T131" s="229">
        <f t="shared" si="18"/>
        <v>0</v>
      </c>
      <c r="U131" s="229">
        <f t="shared" si="18"/>
        <v>0</v>
      </c>
      <c r="V131" s="229">
        <f t="shared" si="18"/>
        <v>0</v>
      </c>
      <c r="W131" s="229">
        <f t="shared" si="18"/>
        <v>0</v>
      </c>
      <c r="X131" s="229">
        <f t="shared" si="18"/>
        <v>0</v>
      </c>
      <c r="Y131" s="229">
        <f t="shared" si="18"/>
        <v>0</v>
      </c>
      <c r="Z131" s="229">
        <f t="shared" si="18"/>
        <v>0</v>
      </c>
      <c r="AA131" s="229">
        <f t="shared" si="18"/>
        <v>0</v>
      </c>
      <c r="AB131" s="229">
        <f t="shared" si="18"/>
        <v>0</v>
      </c>
      <c r="AC131" s="229">
        <f t="shared" si="18"/>
        <v>0</v>
      </c>
      <c r="AD131" s="229">
        <f t="shared" si="18"/>
        <v>0</v>
      </c>
      <c r="AE131" s="229">
        <f t="shared" si="18"/>
        <v>0</v>
      </c>
      <c r="AF131" s="250">
        <f t="shared" si="18"/>
        <v>0</v>
      </c>
      <c r="AG131" s="250">
        <f t="shared" si="18"/>
        <v>0</v>
      </c>
      <c r="AH131" s="62">
        <f t="shared" si="18"/>
        <v>0</v>
      </c>
      <c r="AI131" s="250">
        <f t="shared" si="18"/>
        <v>0</v>
      </c>
      <c r="AJ131" s="62">
        <f t="shared" si="18"/>
        <v>0</v>
      </c>
      <c r="AK131" s="250">
        <f t="shared" si="18"/>
        <v>0</v>
      </c>
      <c r="AL131" s="240">
        <f t="shared" si="18"/>
        <v>0</v>
      </c>
      <c r="AM131" s="62">
        <f t="shared" si="18"/>
        <v>0</v>
      </c>
      <c r="AN131" s="135">
        <f t="shared" si="17"/>
        <v>0</v>
      </c>
      <c r="AO131" s="84"/>
    </row>
    <row r="132" spans="1:41" ht="8.25" customHeight="1" x14ac:dyDescent="0.2">
      <c r="A132" s="65"/>
      <c r="B132" s="66"/>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92"/>
      <c r="AJ132" s="92"/>
      <c r="AK132" s="92"/>
      <c r="AL132" s="92"/>
      <c r="AM132" s="92"/>
      <c r="AN132" s="149"/>
      <c r="AO132" s="153"/>
    </row>
    <row r="133" spans="1:41" ht="15" x14ac:dyDescent="0.25">
      <c r="A133" s="515" t="s">
        <v>100</v>
      </c>
      <c r="B133" s="516"/>
      <c r="C133" s="175"/>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92"/>
      <c r="AJ133" s="88"/>
      <c r="AK133" s="151"/>
      <c r="AL133" s="88"/>
      <c r="AM133" s="88"/>
      <c r="AN133" s="134"/>
      <c r="AO133" s="153"/>
    </row>
    <row r="134" spans="1:41" ht="14.45" customHeight="1" x14ac:dyDescent="0.2">
      <c r="A134" s="196" t="s">
        <v>101</v>
      </c>
      <c r="B134" s="195" t="s">
        <v>102</v>
      </c>
      <c r="C134" s="235"/>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7"/>
      <c r="AI134" s="87"/>
      <c r="AJ134" s="226"/>
      <c r="AK134" s="229"/>
      <c r="AL134" s="227"/>
      <c r="AM134" s="87"/>
      <c r="AN134" s="135">
        <f t="shared" ref="AN134:AN149" si="19">SUM(C134:AM134)</f>
        <v>0</v>
      </c>
      <c r="AO134" s="153"/>
    </row>
    <row r="135" spans="1:41" ht="14.45" customHeight="1" x14ac:dyDescent="0.2">
      <c r="A135" s="196" t="s">
        <v>103</v>
      </c>
      <c r="B135" s="195" t="s">
        <v>219</v>
      </c>
      <c r="C135" s="235"/>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c r="AH135" s="227"/>
      <c r="AI135" s="87"/>
      <c r="AJ135" s="226"/>
      <c r="AK135" s="229"/>
      <c r="AL135" s="227"/>
      <c r="AM135" s="87"/>
      <c r="AN135" s="135">
        <f t="shared" si="19"/>
        <v>0</v>
      </c>
      <c r="AO135" s="153"/>
    </row>
    <row r="136" spans="1:41" ht="14.45" customHeight="1" x14ac:dyDescent="0.2">
      <c r="A136" s="196" t="s">
        <v>104</v>
      </c>
      <c r="B136" s="195" t="s">
        <v>105</v>
      </c>
      <c r="C136" s="235"/>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7"/>
      <c r="AI136" s="87"/>
      <c r="AJ136" s="226"/>
      <c r="AK136" s="229"/>
      <c r="AL136" s="227"/>
      <c r="AM136" s="87"/>
      <c r="AN136" s="135">
        <f t="shared" si="19"/>
        <v>0</v>
      </c>
      <c r="AO136" s="153"/>
    </row>
    <row r="137" spans="1:41" ht="14.45" customHeight="1" x14ac:dyDescent="0.2">
      <c r="A137" s="196" t="s">
        <v>106</v>
      </c>
      <c r="B137" s="61" t="s">
        <v>107</v>
      </c>
      <c r="C137" s="235"/>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87"/>
      <c r="AE137" s="229"/>
      <c r="AF137" s="229"/>
      <c r="AG137" s="229"/>
      <c r="AH137" s="238"/>
      <c r="AI137" s="229"/>
      <c r="AJ137" s="87"/>
      <c r="AK137" s="226"/>
      <c r="AL137" s="87"/>
      <c r="AM137" s="87"/>
      <c r="AN137" s="135">
        <f t="shared" si="19"/>
        <v>0</v>
      </c>
      <c r="AO137" s="153"/>
    </row>
    <row r="138" spans="1:41" ht="14.45" customHeight="1" x14ac:dyDescent="0.2">
      <c r="A138" s="196" t="s">
        <v>108</v>
      </c>
      <c r="B138" s="195" t="s">
        <v>109</v>
      </c>
      <c r="C138" s="235"/>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7"/>
      <c r="AH138" s="87"/>
      <c r="AI138" s="226"/>
      <c r="AJ138" s="229"/>
      <c r="AK138" s="229"/>
      <c r="AL138" s="227"/>
      <c r="AM138" s="87"/>
      <c r="AN138" s="135">
        <f t="shared" si="19"/>
        <v>0</v>
      </c>
      <c r="AO138" s="153"/>
    </row>
    <row r="139" spans="1:41" ht="14.45" customHeight="1" x14ac:dyDescent="0.2">
      <c r="A139" s="196" t="s">
        <v>110</v>
      </c>
      <c r="B139" s="195" t="s">
        <v>111</v>
      </c>
      <c r="C139" s="235"/>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7"/>
      <c r="AH139" s="87"/>
      <c r="AI139" s="226"/>
      <c r="AJ139" s="229"/>
      <c r="AK139" s="229"/>
      <c r="AL139" s="227"/>
      <c r="AM139" s="87"/>
      <c r="AN139" s="135">
        <f t="shared" si="19"/>
        <v>0</v>
      </c>
      <c r="AO139" s="153"/>
    </row>
    <row r="140" spans="1:41" ht="14.45" customHeight="1" x14ac:dyDescent="0.2">
      <c r="A140" s="196" t="s">
        <v>112</v>
      </c>
      <c r="B140" s="195" t="s">
        <v>113</v>
      </c>
      <c r="C140" s="235"/>
      <c r="D140" s="229"/>
      <c r="E140" s="229"/>
      <c r="F140" s="229"/>
      <c r="G140" s="229"/>
      <c r="H140" s="229"/>
      <c r="I140" s="229"/>
      <c r="J140" s="229"/>
      <c r="K140" s="229"/>
      <c r="L140" s="229"/>
      <c r="M140" s="229"/>
      <c r="N140" s="229"/>
      <c r="O140" s="229"/>
      <c r="P140" s="229"/>
      <c r="Q140" s="250"/>
      <c r="R140" s="229"/>
      <c r="S140" s="229"/>
      <c r="T140" s="229"/>
      <c r="U140" s="229"/>
      <c r="V140" s="229"/>
      <c r="W140" s="229"/>
      <c r="X140" s="229"/>
      <c r="Y140" s="229"/>
      <c r="Z140" s="229"/>
      <c r="AA140" s="229"/>
      <c r="AB140" s="229"/>
      <c r="AC140" s="229"/>
      <c r="AD140" s="229"/>
      <c r="AE140" s="229"/>
      <c r="AF140" s="229"/>
      <c r="AG140" s="227"/>
      <c r="AH140" s="87"/>
      <c r="AI140" s="226"/>
      <c r="AJ140" s="229"/>
      <c r="AK140" s="229"/>
      <c r="AL140" s="227"/>
      <c r="AM140" s="87"/>
      <c r="AN140" s="135">
        <f t="shared" si="19"/>
        <v>0</v>
      </c>
      <c r="AO140" s="153"/>
    </row>
    <row r="141" spans="1:41" ht="14.45" customHeight="1" x14ac:dyDescent="0.2">
      <c r="A141" s="196" t="s">
        <v>114</v>
      </c>
      <c r="B141" s="195" t="s">
        <v>115</v>
      </c>
      <c r="C141" s="235"/>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9"/>
      <c r="AF141" s="229"/>
      <c r="AG141" s="227"/>
      <c r="AH141" s="87"/>
      <c r="AI141" s="226"/>
      <c r="AJ141" s="229"/>
      <c r="AK141" s="229"/>
      <c r="AL141" s="227"/>
      <c r="AM141" s="87"/>
      <c r="AN141" s="135">
        <f t="shared" si="19"/>
        <v>0</v>
      </c>
      <c r="AO141" s="153"/>
    </row>
    <row r="142" spans="1:41" ht="14.45" customHeight="1" x14ac:dyDescent="0.2">
      <c r="A142" s="192" t="s">
        <v>220</v>
      </c>
      <c r="B142" s="193" t="s">
        <v>252</v>
      </c>
      <c r="C142" s="235"/>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7"/>
      <c r="AH142" s="87"/>
      <c r="AI142" s="226"/>
      <c r="AJ142" s="229"/>
      <c r="AK142" s="229"/>
      <c r="AL142" s="227"/>
      <c r="AM142" s="87"/>
      <c r="AN142" s="135">
        <f t="shared" si="19"/>
        <v>0</v>
      </c>
      <c r="AO142" s="153"/>
    </row>
    <row r="143" spans="1:41" ht="14.45" customHeight="1" x14ac:dyDescent="0.2">
      <c r="A143" s="192" t="s">
        <v>221</v>
      </c>
      <c r="B143" s="193" t="s">
        <v>116</v>
      </c>
      <c r="C143" s="235"/>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9"/>
      <c r="AF143" s="229"/>
      <c r="AG143" s="227"/>
      <c r="AH143" s="87"/>
      <c r="AI143" s="226"/>
      <c r="AJ143" s="229"/>
      <c r="AK143" s="229"/>
      <c r="AL143" s="227"/>
      <c r="AM143" s="87"/>
      <c r="AN143" s="135">
        <f t="shared" si="19"/>
        <v>0</v>
      </c>
      <c r="AO143" s="153"/>
    </row>
    <row r="144" spans="1:41" ht="14.45" customHeight="1" x14ac:dyDescent="0.2">
      <c r="A144" s="196" t="s">
        <v>117</v>
      </c>
      <c r="B144" s="195" t="s">
        <v>193</v>
      </c>
      <c r="C144" s="235"/>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7"/>
      <c r="AH144" s="87"/>
      <c r="AI144" s="226"/>
      <c r="AJ144" s="229"/>
      <c r="AK144" s="229"/>
      <c r="AL144" s="227"/>
      <c r="AM144" s="87"/>
      <c r="AN144" s="135">
        <f t="shared" si="19"/>
        <v>0</v>
      </c>
      <c r="AO144" s="153"/>
    </row>
    <row r="145" spans="1:41" ht="14.45" customHeight="1" x14ac:dyDescent="0.2">
      <c r="A145" s="196" t="s">
        <v>118</v>
      </c>
      <c r="B145" s="195" t="s">
        <v>119</v>
      </c>
      <c r="C145" s="235"/>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27"/>
      <c r="AH145" s="87"/>
      <c r="AI145" s="226"/>
      <c r="AJ145" s="229"/>
      <c r="AK145" s="229"/>
      <c r="AL145" s="227"/>
      <c r="AM145" s="87"/>
      <c r="AN145" s="135">
        <f t="shared" si="19"/>
        <v>0</v>
      </c>
      <c r="AO145" s="153"/>
    </row>
    <row r="146" spans="1:41" ht="14.45" customHeight="1" x14ac:dyDescent="0.2">
      <c r="A146" s="196" t="s">
        <v>120</v>
      </c>
      <c r="B146" s="195" t="s">
        <v>261</v>
      </c>
      <c r="C146" s="235"/>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29"/>
      <c r="AG146" s="227"/>
      <c r="AH146" s="87"/>
      <c r="AI146" s="226"/>
      <c r="AJ146" s="229"/>
      <c r="AK146" s="229"/>
      <c r="AL146" s="227"/>
      <c r="AM146" s="87"/>
      <c r="AN146" s="135">
        <f t="shared" si="19"/>
        <v>0</v>
      </c>
      <c r="AO146" s="153"/>
    </row>
    <row r="147" spans="1:41" ht="14.45" customHeight="1" x14ac:dyDescent="0.2">
      <c r="A147" s="194" t="s">
        <v>488</v>
      </c>
      <c r="B147" s="258" t="s">
        <v>489</v>
      </c>
      <c r="C147" s="235"/>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27"/>
      <c r="AH147" s="87"/>
      <c r="AI147" s="226"/>
      <c r="AJ147" s="229"/>
      <c r="AK147" s="229"/>
      <c r="AL147" s="227"/>
      <c r="AM147" s="87"/>
      <c r="AN147" s="135">
        <f t="shared" si="19"/>
        <v>0</v>
      </c>
      <c r="AO147" s="153"/>
    </row>
    <row r="148" spans="1:41" ht="14.45" customHeight="1" x14ac:dyDescent="0.2">
      <c r="A148" s="302" t="s">
        <v>666</v>
      </c>
      <c r="B148" s="348" t="s">
        <v>684</v>
      </c>
      <c r="C148" s="235"/>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7"/>
      <c r="AH148" s="87"/>
      <c r="AI148" s="237"/>
      <c r="AJ148" s="229"/>
      <c r="AK148" s="229"/>
      <c r="AL148" s="227"/>
      <c r="AM148" s="87"/>
      <c r="AN148" s="135">
        <f t="shared" si="19"/>
        <v>0</v>
      </c>
      <c r="AO148" s="153"/>
    </row>
    <row r="149" spans="1:41" ht="15.75" customHeight="1" x14ac:dyDescent="0.2">
      <c r="A149" s="78" t="s">
        <v>122</v>
      </c>
      <c r="B149" s="344"/>
      <c r="C149" s="229">
        <f>SUM(C134:C148)</f>
        <v>0</v>
      </c>
      <c r="D149" s="229">
        <f t="shared" ref="D149:AG149" si="20">SUM(D134:D148)</f>
        <v>0</v>
      </c>
      <c r="E149" s="229">
        <f t="shared" si="20"/>
        <v>0</v>
      </c>
      <c r="F149" s="229">
        <f t="shared" si="20"/>
        <v>0</v>
      </c>
      <c r="G149" s="229">
        <f t="shared" si="20"/>
        <v>0</v>
      </c>
      <c r="H149" s="229">
        <f t="shared" si="20"/>
        <v>0</v>
      </c>
      <c r="I149" s="229">
        <f t="shared" si="20"/>
        <v>0</v>
      </c>
      <c r="J149" s="229">
        <f t="shared" si="20"/>
        <v>0</v>
      </c>
      <c r="K149" s="229">
        <f t="shared" si="20"/>
        <v>0</v>
      </c>
      <c r="L149" s="229">
        <f t="shared" si="20"/>
        <v>0</v>
      </c>
      <c r="M149" s="229">
        <f t="shared" si="20"/>
        <v>0</v>
      </c>
      <c r="N149" s="229">
        <f t="shared" si="20"/>
        <v>0</v>
      </c>
      <c r="O149" s="229">
        <f t="shared" si="20"/>
        <v>0</v>
      </c>
      <c r="P149" s="229">
        <f t="shared" si="20"/>
        <v>0</v>
      </c>
      <c r="Q149" s="229">
        <f t="shared" si="20"/>
        <v>0</v>
      </c>
      <c r="R149" s="229">
        <f t="shared" si="20"/>
        <v>0</v>
      </c>
      <c r="S149" s="229">
        <f t="shared" si="20"/>
        <v>0</v>
      </c>
      <c r="T149" s="229">
        <f t="shared" si="20"/>
        <v>0</v>
      </c>
      <c r="U149" s="229">
        <f t="shared" si="20"/>
        <v>0</v>
      </c>
      <c r="V149" s="229">
        <f t="shared" si="20"/>
        <v>0</v>
      </c>
      <c r="W149" s="229">
        <f t="shared" si="20"/>
        <v>0</v>
      </c>
      <c r="X149" s="229">
        <f t="shared" si="20"/>
        <v>0</v>
      </c>
      <c r="Y149" s="229">
        <f t="shared" si="20"/>
        <v>0</v>
      </c>
      <c r="Z149" s="229">
        <f t="shared" si="20"/>
        <v>0</v>
      </c>
      <c r="AA149" s="229">
        <f t="shared" si="20"/>
        <v>0</v>
      </c>
      <c r="AB149" s="229">
        <f t="shared" si="20"/>
        <v>0</v>
      </c>
      <c r="AC149" s="229">
        <f t="shared" si="20"/>
        <v>0</v>
      </c>
      <c r="AD149" s="62">
        <f t="shared" si="20"/>
        <v>0</v>
      </c>
      <c r="AE149" s="229">
        <f t="shared" si="20"/>
        <v>0</v>
      </c>
      <c r="AF149" s="229">
        <f t="shared" si="20"/>
        <v>0</v>
      </c>
      <c r="AG149" s="229">
        <f t="shared" si="20"/>
        <v>0</v>
      </c>
      <c r="AH149" s="62">
        <f t="shared" ref="AH149:AM149" si="21">SUM(AH134:AH148)</f>
        <v>0</v>
      </c>
      <c r="AI149" s="62">
        <f t="shared" si="21"/>
        <v>0</v>
      </c>
      <c r="AJ149" s="62">
        <f t="shared" si="21"/>
        <v>0</v>
      </c>
      <c r="AK149" s="226">
        <f t="shared" si="21"/>
        <v>0</v>
      </c>
      <c r="AL149" s="62">
        <f t="shared" si="21"/>
        <v>0</v>
      </c>
      <c r="AM149" s="62">
        <f t="shared" si="21"/>
        <v>0</v>
      </c>
      <c r="AN149" s="135">
        <f t="shared" si="19"/>
        <v>0</v>
      </c>
      <c r="AO149" s="84"/>
    </row>
    <row r="150" spans="1:41" ht="8.25" customHeight="1" x14ac:dyDescent="0.2">
      <c r="A150" s="65"/>
      <c r="B150" s="66"/>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c r="AA150" s="92"/>
      <c r="AB150" s="92"/>
      <c r="AC150" s="92"/>
      <c r="AD150" s="92"/>
      <c r="AE150" s="92"/>
      <c r="AF150" s="92"/>
      <c r="AG150" s="92"/>
      <c r="AH150" s="92"/>
      <c r="AI150" s="147"/>
      <c r="AJ150" s="92"/>
      <c r="AK150" s="92"/>
      <c r="AL150" s="92"/>
      <c r="AM150" s="147"/>
      <c r="AN150" s="149"/>
      <c r="AO150" s="153"/>
    </row>
    <row r="151" spans="1:41" ht="15" x14ac:dyDescent="0.2">
      <c r="A151" s="507" t="s">
        <v>123</v>
      </c>
      <c r="B151" s="508"/>
      <c r="C151" s="175"/>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88"/>
      <c r="AI151" s="88"/>
      <c r="AJ151" s="88"/>
      <c r="AK151" s="88"/>
      <c r="AL151" s="88"/>
      <c r="AM151" s="88"/>
      <c r="AN151" s="134"/>
      <c r="AO151" s="153"/>
    </row>
    <row r="152" spans="1:41" ht="14.45" customHeight="1" x14ac:dyDescent="0.2">
      <c r="A152" s="192" t="s">
        <v>222</v>
      </c>
      <c r="B152" s="193" t="s">
        <v>253</v>
      </c>
      <c r="C152" s="235"/>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7"/>
      <c r="AH152" s="87"/>
      <c r="AI152" s="226"/>
      <c r="AJ152" s="229"/>
      <c r="AK152" s="229"/>
      <c r="AL152" s="227"/>
      <c r="AM152" s="87"/>
      <c r="AN152" s="135">
        <f t="shared" ref="AN152:AN160" si="22">SUM(C152:AM152)</f>
        <v>0</v>
      </c>
      <c r="AO152" s="153"/>
    </row>
    <row r="153" spans="1:41" ht="14.45" customHeight="1" x14ac:dyDescent="0.2">
      <c r="A153" s="192" t="s">
        <v>223</v>
      </c>
      <c r="B153" s="193" t="s">
        <v>224</v>
      </c>
      <c r="C153" s="235"/>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7"/>
      <c r="AH153" s="87"/>
      <c r="AI153" s="226"/>
      <c r="AJ153" s="229"/>
      <c r="AK153" s="229"/>
      <c r="AL153" s="227"/>
      <c r="AM153" s="87"/>
      <c r="AN153" s="135">
        <f t="shared" si="22"/>
        <v>0</v>
      </c>
      <c r="AO153" s="153"/>
    </row>
    <row r="154" spans="1:41" ht="14.45" customHeight="1" x14ac:dyDescent="0.2">
      <c r="A154" s="196" t="s">
        <v>124</v>
      </c>
      <c r="B154" s="195" t="s">
        <v>198</v>
      </c>
      <c r="C154" s="235"/>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7"/>
      <c r="AH154" s="87"/>
      <c r="AI154" s="226"/>
      <c r="AJ154" s="229"/>
      <c r="AK154" s="229"/>
      <c r="AL154" s="227"/>
      <c r="AM154" s="87"/>
      <c r="AN154" s="135">
        <f t="shared" si="22"/>
        <v>0</v>
      </c>
      <c r="AO154" s="153"/>
    </row>
    <row r="155" spans="1:41" ht="14.45" customHeight="1" x14ac:dyDescent="0.2">
      <c r="A155" s="196" t="s">
        <v>125</v>
      </c>
      <c r="B155" s="195" t="s">
        <v>601</v>
      </c>
      <c r="C155" s="235"/>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7"/>
      <c r="AH155" s="87"/>
      <c r="AI155" s="226"/>
      <c r="AJ155" s="229"/>
      <c r="AK155" s="229"/>
      <c r="AL155" s="227"/>
      <c r="AM155" s="87"/>
      <c r="AN155" s="135">
        <f t="shared" si="22"/>
        <v>0</v>
      </c>
      <c r="AO155" s="153"/>
    </row>
    <row r="156" spans="1:41" ht="14.45" customHeight="1" x14ac:dyDescent="0.2">
      <c r="A156" s="194" t="s">
        <v>225</v>
      </c>
      <c r="B156" s="75" t="s">
        <v>231</v>
      </c>
      <c r="C156" s="235"/>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9"/>
      <c r="AF156" s="229"/>
      <c r="AG156" s="227"/>
      <c r="AH156" s="87"/>
      <c r="AI156" s="226"/>
      <c r="AJ156" s="229"/>
      <c r="AK156" s="229"/>
      <c r="AL156" s="227"/>
      <c r="AM156" s="87"/>
      <c r="AN156" s="135">
        <f t="shared" si="22"/>
        <v>0</v>
      </c>
      <c r="AO156" s="153"/>
    </row>
    <row r="157" spans="1:41" ht="14.45" customHeight="1" x14ac:dyDescent="0.2">
      <c r="A157" s="194" t="s">
        <v>226</v>
      </c>
      <c r="B157" s="75" t="s">
        <v>232</v>
      </c>
      <c r="C157" s="235"/>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7"/>
      <c r="AH157" s="87"/>
      <c r="AI157" s="226"/>
      <c r="AJ157" s="229"/>
      <c r="AK157" s="229"/>
      <c r="AL157" s="227"/>
      <c r="AM157" s="87"/>
      <c r="AN157" s="135">
        <f t="shared" si="22"/>
        <v>0</v>
      </c>
      <c r="AO157" s="153"/>
    </row>
    <row r="158" spans="1:41" ht="14.45" customHeight="1" x14ac:dyDescent="0.2">
      <c r="A158" s="194" t="s">
        <v>227</v>
      </c>
      <c r="B158" s="75" t="s">
        <v>243</v>
      </c>
      <c r="C158" s="235"/>
      <c r="D158" s="229"/>
      <c r="E158" s="229"/>
      <c r="F158" s="229"/>
      <c r="G158" s="229"/>
      <c r="H158" s="229"/>
      <c r="I158" s="229"/>
      <c r="J158" s="229"/>
      <c r="K158" s="229"/>
      <c r="L158" s="229"/>
      <c r="M158" s="229"/>
      <c r="N158" s="229"/>
      <c r="O158" s="229"/>
      <c r="P158" s="229"/>
      <c r="Q158" s="229"/>
      <c r="R158" s="229"/>
      <c r="S158" s="229"/>
      <c r="T158" s="229"/>
      <c r="U158" s="229"/>
      <c r="V158" s="229"/>
      <c r="W158" s="229"/>
      <c r="X158" s="229"/>
      <c r="Y158" s="229"/>
      <c r="Z158" s="229"/>
      <c r="AA158" s="229"/>
      <c r="AB158" s="229"/>
      <c r="AC158" s="229"/>
      <c r="AD158" s="229"/>
      <c r="AE158" s="229"/>
      <c r="AF158" s="229"/>
      <c r="AG158" s="227"/>
      <c r="AH158" s="87"/>
      <c r="AI158" s="226"/>
      <c r="AJ158" s="229"/>
      <c r="AK158" s="229"/>
      <c r="AL158" s="227"/>
      <c r="AM158" s="87"/>
      <c r="AN158" s="135">
        <f t="shared" si="22"/>
        <v>0</v>
      </c>
      <c r="AO158" s="153"/>
    </row>
    <row r="159" spans="1:41" ht="14.45" customHeight="1" x14ac:dyDescent="0.2">
      <c r="A159" s="194" t="s">
        <v>228</v>
      </c>
      <c r="B159" s="75" t="s">
        <v>247</v>
      </c>
      <c r="C159" s="235"/>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29"/>
      <c r="Z159" s="229"/>
      <c r="AA159" s="229"/>
      <c r="AB159" s="229"/>
      <c r="AC159" s="229"/>
      <c r="AD159" s="229"/>
      <c r="AE159" s="229"/>
      <c r="AF159" s="229"/>
      <c r="AG159" s="227"/>
      <c r="AH159" s="87"/>
      <c r="AI159" s="226"/>
      <c r="AJ159" s="229"/>
      <c r="AK159" s="229"/>
      <c r="AL159" s="227"/>
      <c r="AM159" s="87"/>
      <c r="AN159" s="135">
        <f t="shared" si="22"/>
        <v>0</v>
      </c>
      <c r="AO159" s="153"/>
    </row>
    <row r="160" spans="1:41" ht="15.75" customHeight="1" x14ac:dyDescent="0.2">
      <c r="A160" s="78" t="s">
        <v>127</v>
      </c>
      <c r="B160" s="79"/>
      <c r="C160" s="235">
        <f t="shared" ref="C160:AM160" si="23">SUM(C152:C159)</f>
        <v>0</v>
      </c>
      <c r="D160" s="229">
        <f t="shared" si="23"/>
        <v>0</v>
      </c>
      <c r="E160" s="229">
        <f t="shared" si="23"/>
        <v>0</v>
      </c>
      <c r="F160" s="229">
        <f t="shared" si="23"/>
        <v>0</v>
      </c>
      <c r="G160" s="229">
        <f t="shared" si="23"/>
        <v>0</v>
      </c>
      <c r="H160" s="229">
        <f t="shared" si="23"/>
        <v>0</v>
      </c>
      <c r="I160" s="229">
        <f t="shared" si="23"/>
        <v>0</v>
      </c>
      <c r="J160" s="229">
        <f t="shared" si="23"/>
        <v>0</v>
      </c>
      <c r="K160" s="229">
        <f t="shared" si="23"/>
        <v>0</v>
      </c>
      <c r="L160" s="229">
        <f t="shared" si="23"/>
        <v>0</v>
      </c>
      <c r="M160" s="229">
        <f t="shared" si="23"/>
        <v>0</v>
      </c>
      <c r="N160" s="229">
        <f t="shared" si="23"/>
        <v>0</v>
      </c>
      <c r="O160" s="229">
        <f t="shared" si="23"/>
        <v>0</v>
      </c>
      <c r="P160" s="229">
        <f t="shared" si="23"/>
        <v>0</v>
      </c>
      <c r="Q160" s="229">
        <f t="shared" si="23"/>
        <v>0</v>
      </c>
      <c r="R160" s="229">
        <f t="shared" si="23"/>
        <v>0</v>
      </c>
      <c r="S160" s="229">
        <f t="shared" si="23"/>
        <v>0</v>
      </c>
      <c r="T160" s="229">
        <f t="shared" si="23"/>
        <v>0</v>
      </c>
      <c r="U160" s="229">
        <f t="shared" si="23"/>
        <v>0</v>
      </c>
      <c r="V160" s="229">
        <f t="shared" si="23"/>
        <v>0</v>
      </c>
      <c r="W160" s="229">
        <f t="shared" si="23"/>
        <v>0</v>
      </c>
      <c r="X160" s="229">
        <f t="shared" si="23"/>
        <v>0</v>
      </c>
      <c r="Y160" s="229">
        <f t="shared" si="23"/>
        <v>0</v>
      </c>
      <c r="Z160" s="229">
        <f t="shared" si="23"/>
        <v>0</v>
      </c>
      <c r="AA160" s="229">
        <f t="shared" si="23"/>
        <v>0</v>
      </c>
      <c r="AB160" s="229">
        <f t="shared" si="23"/>
        <v>0</v>
      </c>
      <c r="AC160" s="229">
        <f t="shared" si="23"/>
        <v>0</v>
      </c>
      <c r="AD160" s="229">
        <f t="shared" si="23"/>
        <v>0</v>
      </c>
      <c r="AE160" s="229">
        <f t="shared" si="23"/>
        <v>0</v>
      </c>
      <c r="AF160" s="229">
        <f t="shared" si="23"/>
        <v>0</v>
      </c>
      <c r="AG160" s="227">
        <f t="shared" si="23"/>
        <v>0</v>
      </c>
      <c r="AH160" s="87">
        <f t="shared" si="23"/>
        <v>0</v>
      </c>
      <c r="AI160" s="226">
        <f t="shared" si="23"/>
        <v>0</v>
      </c>
      <c r="AJ160" s="229">
        <f t="shared" si="23"/>
        <v>0</v>
      </c>
      <c r="AK160" s="229">
        <f t="shared" si="23"/>
        <v>0</v>
      </c>
      <c r="AL160" s="227">
        <f t="shared" si="23"/>
        <v>0</v>
      </c>
      <c r="AM160" s="87">
        <f t="shared" si="23"/>
        <v>0</v>
      </c>
      <c r="AN160" s="135">
        <f t="shared" si="22"/>
        <v>0</v>
      </c>
      <c r="AO160" s="84"/>
    </row>
    <row r="161" spans="1:41" ht="8.25" customHeight="1" thickBot="1" x14ac:dyDescent="0.25">
      <c r="A161" s="80"/>
      <c r="B161" s="81"/>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c r="AA161" s="92"/>
      <c r="AB161" s="92"/>
      <c r="AC161" s="92"/>
      <c r="AD161" s="92"/>
      <c r="AE161" s="92"/>
      <c r="AF161" s="92"/>
      <c r="AG161" s="92"/>
      <c r="AH161" s="92"/>
      <c r="AI161" s="92"/>
      <c r="AJ161" s="92"/>
      <c r="AK161" s="92"/>
      <c r="AL161" s="92"/>
      <c r="AM161" s="92"/>
      <c r="AN161" s="134"/>
      <c r="AO161" s="153"/>
    </row>
    <row r="162" spans="1:41" s="72" customFormat="1" ht="16.5" customHeight="1" thickBot="1" x14ac:dyDescent="0.3">
      <c r="A162" s="82" t="s">
        <v>128</v>
      </c>
      <c r="B162" s="83"/>
      <c r="C162" s="252">
        <f t="shared" ref="C162:AM162" si="24">SUM(C110,C131,C149,C160)</f>
        <v>0</v>
      </c>
      <c r="D162" s="252">
        <f t="shared" si="24"/>
        <v>0</v>
      </c>
      <c r="E162" s="138">
        <f t="shared" si="24"/>
        <v>0</v>
      </c>
      <c r="F162" s="138">
        <f t="shared" si="24"/>
        <v>0</v>
      </c>
      <c r="G162" s="138">
        <f t="shared" si="24"/>
        <v>0</v>
      </c>
      <c r="H162" s="252">
        <f t="shared" si="24"/>
        <v>0</v>
      </c>
      <c r="I162" s="138">
        <f t="shared" si="24"/>
        <v>0</v>
      </c>
      <c r="J162" s="138">
        <f t="shared" si="24"/>
        <v>0</v>
      </c>
      <c r="K162" s="252">
        <f t="shared" si="24"/>
        <v>0</v>
      </c>
      <c r="L162" s="138">
        <f t="shared" si="24"/>
        <v>0</v>
      </c>
      <c r="M162" s="252">
        <f t="shared" si="24"/>
        <v>0</v>
      </c>
      <c r="N162" s="252">
        <f t="shared" si="24"/>
        <v>0</v>
      </c>
      <c r="O162" s="252">
        <f t="shared" si="24"/>
        <v>0</v>
      </c>
      <c r="P162" s="252">
        <f t="shared" si="24"/>
        <v>0</v>
      </c>
      <c r="Q162" s="252">
        <f t="shared" si="24"/>
        <v>0</v>
      </c>
      <c r="R162" s="252">
        <f t="shared" si="24"/>
        <v>0</v>
      </c>
      <c r="S162" s="252">
        <f t="shared" si="24"/>
        <v>0</v>
      </c>
      <c r="T162" s="252">
        <f t="shared" si="24"/>
        <v>0</v>
      </c>
      <c r="U162" s="252">
        <f t="shared" si="24"/>
        <v>0</v>
      </c>
      <c r="V162" s="252">
        <f t="shared" si="24"/>
        <v>0</v>
      </c>
      <c r="W162" s="138">
        <f t="shared" si="24"/>
        <v>0</v>
      </c>
      <c r="X162" s="138">
        <f t="shared" si="24"/>
        <v>0</v>
      </c>
      <c r="Y162" s="138">
        <f t="shared" si="24"/>
        <v>0</v>
      </c>
      <c r="Z162" s="138">
        <f t="shared" si="24"/>
        <v>0</v>
      </c>
      <c r="AA162" s="138">
        <f t="shared" si="24"/>
        <v>0</v>
      </c>
      <c r="AB162" s="138">
        <f t="shared" si="24"/>
        <v>0</v>
      </c>
      <c r="AC162" s="138">
        <f t="shared" si="24"/>
        <v>0</v>
      </c>
      <c r="AD162" s="138">
        <f t="shared" si="24"/>
        <v>0</v>
      </c>
      <c r="AE162" s="138">
        <f t="shared" si="24"/>
        <v>0</v>
      </c>
      <c r="AF162" s="252">
        <f t="shared" si="24"/>
        <v>0</v>
      </c>
      <c r="AG162" s="252">
        <f t="shared" si="24"/>
        <v>0</v>
      </c>
      <c r="AH162" s="138">
        <f t="shared" si="24"/>
        <v>0</v>
      </c>
      <c r="AI162" s="138">
        <f t="shared" si="24"/>
        <v>0</v>
      </c>
      <c r="AJ162" s="138">
        <f t="shared" si="24"/>
        <v>0</v>
      </c>
      <c r="AK162" s="138">
        <f t="shared" si="24"/>
        <v>0</v>
      </c>
      <c r="AL162" s="138">
        <f t="shared" si="24"/>
        <v>0</v>
      </c>
      <c r="AM162" s="138">
        <f t="shared" si="24"/>
        <v>0</v>
      </c>
      <c r="AN162" s="140">
        <f>SUM(C162:AM162)</f>
        <v>0</v>
      </c>
      <c r="AO162" s="153"/>
    </row>
    <row r="163" spans="1:41" s="74" customFormat="1" ht="8.25" customHeight="1" thickBot="1" x14ac:dyDescent="0.25">
      <c r="A163" s="76"/>
      <c r="B163" s="77"/>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c r="AG163" s="88"/>
      <c r="AH163" s="88"/>
      <c r="AI163" s="88"/>
      <c r="AJ163" s="88"/>
      <c r="AK163" s="88"/>
      <c r="AL163" s="88"/>
      <c r="AM163" s="88"/>
      <c r="AN163" s="133"/>
      <c r="AO163" s="153"/>
    </row>
    <row r="164" spans="1:41" s="72" customFormat="1" ht="16.5" customHeight="1" thickBot="1" x14ac:dyDescent="0.3">
      <c r="A164" s="82" t="s">
        <v>639</v>
      </c>
      <c r="B164" s="83"/>
      <c r="C164" s="138">
        <f t="shared" ref="C164:AM164" si="25">SUM(C84,C162)</f>
        <v>0</v>
      </c>
      <c r="D164" s="138">
        <f t="shared" si="25"/>
        <v>0</v>
      </c>
      <c r="E164" s="138">
        <f t="shared" si="25"/>
        <v>0</v>
      </c>
      <c r="F164" s="138">
        <f t="shared" si="25"/>
        <v>0</v>
      </c>
      <c r="G164" s="138">
        <f t="shared" si="25"/>
        <v>0</v>
      </c>
      <c r="H164" s="138">
        <f t="shared" si="25"/>
        <v>0</v>
      </c>
      <c r="I164" s="138">
        <f t="shared" si="25"/>
        <v>0</v>
      </c>
      <c r="J164" s="138">
        <f t="shared" si="25"/>
        <v>0</v>
      </c>
      <c r="K164" s="138">
        <f t="shared" si="25"/>
        <v>0</v>
      </c>
      <c r="L164" s="138">
        <f t="shared" si="25"/>
        <v>0</v>
      </c>
      <c r="M164" s="138">
        <f t="shared" si="25"/>
        <v>0</v>
      </c>
      <c r="N164" s="138">
        <f t="shared" si="25"/>
        <v>0</v>
      </c>
      <c r="O164" s="138">
        <f t="shared" si="25"/>
        <v>0</v>
      </c>
      <c r="P164" s="138">
        <f t="shared" si="25"/>
        <v>0</v>
      </c>
      <c r="Q164" s="138">
        <f t="shared" si="25"/>
        <v>0</v>
      </c>
      <c r="R164" s="138">
        <f t="shared" si="25"/>
        <v>0</v>
      </c>
      <c r="S164" s="138">
        <f t="shared" si="25"/>
        <v>0</v>
      </c>
      <c r="T164" s="138">
        <f t="shared" si="25"/>
        <v>0</v>
      </c>
      <c r="U164" s="138">
        <f t="shared" si="25"/>
        <v>0</v>
      </c>
      <c r="V164" s="138">
        <f t="shared" si="25"/>
        <v>0</v>
      </c>
      <c r="W164" s="138">
        <f t="shared" si="25"/>
        <v>0</v>
      </c>
      <c r="X164" s="138">
        <f t="shared" si="25"/>
        <v>0</v>
      </c>
      <c r="Y164" s="138">
        <f t="shared" si="25"/>
        <v>0</v>
      </c>
      <c r="Z164" s="138">
        <f t="shared" si="25"/>
        <v>0</v>
      </c>
      <c r="AA164" s="138">
        <f t="shared" si="25"/>
        <v>0</v>
      </c>
      <c r="AB164" s="138">
        <f t="shared" si="25"/>
        <v>0</v>
      </c>
      <c r="AC164" s="138">
        <f t="shared" si="25"/>
        <v>0</v>
      </c>
      <c r="AD164" s="138">
        <f t="shared" si="25"/>
        <v>0</v>
      </c>
      <c r="AE164" s="138">
        <f t="shared" si="25"/>
        <v>0</v>
      </c>
      <c r="AF164" s="138">
        <f t="shared" si="25"/>
        <v>0</v>
      </c>
      <c r="AG164" s="138">
        <f t="shared" si="25"/>
        <v>0</v>
      </c>
      <c r="AH164" s="138">
        <f t="shared" si="25"/>
        <v>0</v>
      </c>
      <c r="AI164" s="138">
        <f t="shared" si="25"/>
        <v>0</v>
      </c>
      <c r="AJ164" s="138">
        <f t="shared" si="25"/>
        <v>0</v>
      </c>
      <c r="AK164" s="138">
        <f t="shared" si="25"/>
        <v>0</v>
      </c>
      <c r="AL164" s="138">
        <f t="shared" si="25"/>
        <v>0</v>
      </c>
      <c r="AM164" s="138">
        <f t="shared" si="25"/>
        <v>0</v>
      </c>
      <c r="AN164" s="140">
        <f>SUM(C164:AM164)</f>
        <v>0</v>
      </c>
      <c r="AO164" s="153"/>
    </row>
    <row r="165" spans="1:41" x14ac:dyDescent="0.2">
      <c r="A165" s="64"/>
      <c r="B165" s="64"/>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c r="AA165" s="153"/>
      <c r="AB165" s="153"/>
      <c r="AC165" s="153"/>
      <c r="AD165" s="153"/>
      <c r="AE165" s="153"/>
      <c r="AF165" s="153"/>
      <c r="AG165" s="153"/>
      <c r="AH165" s="153"/>
      <c r="AI165" s="153"/>
      <c r="AJ165" s="153"/>
      <c r="AK165" s="153"/>
      <c r="AL165" s="153"/>
      <c r="AM165" s="153"/>
      <c r="AN165" s="153"/>
      <c r="AO165" s="153"/>
    </row>
    <row r="166" spans="1:41" x14ac:dyDescent="0.2">
      <c r="A166" s="64" t="s">
        <v>792</v>
      </c>
      <c r="B166" s="64"/>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c r="AA166" s="153"/>
      <c r="AB166" s="153"/>
      <c r="AC166" s="153"/>
      <c r="AD166" s="153"/>
      <c r="AE166" s="153"/>
      <c r="AF166" s="153"/>
      <c r="AG166" s="153"/>
      <c r="AH166" s="153"/>
      <c r="AI166" s="153"/>
      <c r="AJ166" s="153"/>
      <c r="AK166" s="153"/>
      <c r="AL166" s="153"/>
      <c r="AM166" s="153"/>
      <c r="AN166" s="84"/>
      <c r="AO166" s="153"/>
    </row>
    <row r="167" spans="1:41" x14ac:dyDescent="0.2">
      <c r="A167" s="64" t="s">
        <v>155</v>
      </c>
      <c r="B167" s="64"/>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c r="AA167" s="153"/>
      <c r="AB167" s="153"/>
      <c r="AC167" s="153"/>
      <c r="AD167" s="153"/>
      <c r="AE167" s="153"/>
      <c r="AF167" s="153"/>
      <c r="AG167" s="153"/>
      <c r="AH167" s="153"/>
      <c r="AI167" s="153"/>
      <c r="AJ167" s="153"/>
      <c r="AK167" s="153"/>
      <c r="AL167" s="153"/>
      <c r="AM167" s="153"/>
      <c r="AN167" s="153"/>
      <c r="AO167" s="153"/>
    </row>
    <row r="168" spans="1:41" ht="20.25" x14ac:dyDescent="0.2">
      <c r="A168" s="174"/>
      <c r="B168" s="64"/>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c r="AA168" s="153"/>
      <c r="AB168" s="153"/>
      <c r="AC168" s="153"/>
      <c r="AD168" s="153"/>
      <c r="AE168" s="153"/>
      <c r="AF168" s="153"/>
      <c r="AG168" s="153"/>
      <c r="AH168" s="153"/>
      <c r="AI168" s="153"/>
      <c r="AJ168" s="153"/>
      <c r="AK168" s="153"/>
      <c r="AL168" s="153"/>
      <c r="AM168" s="153"/>
      <c r="AN168" s="153"/>
      <c r="AO168" s="153"/>
    </row>
    <row r="169" spans="1:41" ht="15" x14ac:dyDescent="0.25">
      <c r="A169" s="72"/>
      <c r="B169" s="64"/>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c r="AA169" s="153"/>
      <c r="AB169" s="153"/>
      <c r="AC169" s="153"/>
      <c r="AD169" s="153"/>
      <c r="AE169" s="153"/>
      <c r="AF169" s="153"/>
      <c r="AG169" s="153"/>
      <c r="AH169" s="153"/>
      <c r="AI169" s="153"/>
      <c r="AJ169" s="153"/>
      <c r="AK169" s="153"/>
      <c r="AL169" s="153"/>
      <c r="AM169" s="153"/>
      <c r="AN169" s="153"/>
      <c r="AO169" s="153"/>
    </row>
  </sheetData>
  <sheetProtection formatCells="0" formatColumns="0" formatRows="0"/>
  <customSheetViews>
    <customSheetView guid="{7ECC52A5-9F01-4F0F-BE2E-EC1362700A49}" scale="75" showPageBreaks="1" showGridLines="0" zeroValues="0" fitToPage="1" printArea="1" hiddenRows="1" showRuler="0">
      <pane xSplit="1" ySplit="3" topLeftCell="B4"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1"/>
      <headerFooter alignWithMargins="0">
        <oddFooter>&amp;C&amp;F, &amp;A&amp;R&amp;D</oddFooter>
      </headerFooter>
    </customSheetView>
    <customSheetView guid="{3CCC5398-1193-4024-ABCD-59977630A5BF}" scale="75" showPageBreaks="1" showGridLines="0" zeroValues="0" fitToPage="1" printArea="1" hiddenRows="1" showRuler="0">
      <pane xSplit="1" ySplit="3" topLeftCell="B37"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2"/>
      <headerFooter alignWithMargins="0">
        <oddFooter>&amp;C&amp;F, &amp;A&amp;R&amp;D</oddFooter>
      </headerFooter>
    </customSheetView>
  </customSheetViews>
  <mergeCells count="16">
    <mergeCell ref="A151:B151"/>
    <mergeCell ref="A84:B84"/>
    <mergeCell ref="A86:B86"/>
    <mergeCell ref="A88:B88"/>
    <mergeCell ref="A110:B110"/>
    <mergeCell ref="A112:B112"/>
    <mergeCell ref="A133:B133"/>
    <mergeCell ref="A19:B19"/>
    <mergeCell ref="A24:B24"/>
    <mergeCell ref="A82:B82"/>
    <mergeCell ref="A32:B32"/>
    <mergeCell ref="A39:B39"/>
    <mergeCell ref="A45:B45"/>
    <mergeCell ref="A55:B55"/>
    <mergeCell ref="A68:B68"/>
    <mergeCell ref="A76:B76"/>
  </mergeCells>
  <phoneticPr fontId="0" type="noConversion"/>
  <pageMargins left="0.59055118110236227" right="0.39370078740157483" top="0.39370078740157483" bottom="0.39370078740157483" header="0.51181102362204722" footer="0.51181102362204722"/>
  <pageSetup paperSize="8" scale="54" orientation="landscape" r:id="rId3"/>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M96"/>
  <sheetViews>
    <sheetView showGridLines="0" showZeros="0" zoomScaleNormal="100" zoomScaleSheetLayoutView="100" workbookViewId="0"/>
  </sheetViews>
  <sheetFormatPr defaultColWidth="9.140625" defaultRowHeight="11.25" x14ac:dyDescent="0.2"/>
  <cols>
    <col min="1" max="1" width="1.42578125" style="6" customWidth="1"/>
    <col min="2" max="2" width="67.42578125" style="6" customWidth="1"/>
    <col min="3" max="3" width="1.42578125" style="6" customWidth="1"/>
    <col min="4" max="4" width="5.5703125" style="129" bestFit="1" customWidth="1"/>
    <col min="5" max="5" width="1.42578125" style="6" customWidth="1"/>
    <col min="6" max="6" width="13.7109375" style="6" customWidth="1"/>
    <col min="7" max="7" width="1.42578125" style="6" customWidth="1"/>
    <col min="8" max="8" width="13.7109375" style="6" customWidth="1"/>
    <col min="9" max="9" width="1.42578125" style="6" customWidth="1"/>
    <col min="10" max="16384" width="9.140625" style="6"/>
  </cols>
  <sheetData>
    <row r="1" spans="1:12" s="95" customFormat="1" ht="18" customHeight="1" x14ac:dyDescent="0.2">
      <c r="A1" s="94"/>
      <c r="B1" s="524" t="str">
        <f>"Balansstandenoverzicht GR "&amp;+'4.Informatie'!C6&amp;" ("&amp;'4.Informatie'!C7&amp;"): "&amp;"periode "&amp;'4.Informatie'!C10&amp;", jaar "&amp;'4.Informatie'!C8</f>
        <v>Balansstandenoverzicht GR aaaa (xxxx): periode , jaar 2022</v>
      </c>
      <c r="C1" s="524" t="str">
        <f>"Balansstandenoverzicht gemeente "&amp;+'4.Informatie'!D6&amp;" ("&amp;'4.Informatie'!D7&amp;"): "&amp;"jaar "&amp;'4.Informatie'!D8</f>
        <v xml:space="preserve">Balansstandenoverzicht gemeente  (): jaar </v>
      </c>
      <c r="D1" s="524" t="str">
        <f>"Balansstandenoverzicht gemeente "&amp;+'4.Informatie'!E6&amp;" ("&amp;'4.Informatie'!E7&amp;"): "&amp;"jaar "&amp;'4.Informatie'!E8</f>
        <v xml:space="preserve">Balansstandenoverzicht gemeente  (): jaar </v>
      </c>
      <c r="E1" s="524" t="str">
        <f>"Balansstandenoverzicht gemeente "&amp;+'4.Informatie'!F6&amp;" ("&amp;'4.Informatie'!F7&amp;"): "&amp;"jaar "&amp;'4.Informatie'!F8</f>
        <v xml:space="preserve">Balansstandenoverzicht gemeente  (): jaar </v>
      </c>
      <c r="F1" s="524" t="str">
        <f>"Balansstandenoverzicht gemeente "&amp;+'4.Informatie'!G6&amp;" ("&amp;'4.Informatie'!G7&amp;"): "&amp;"jaar "&amp;'4.Informatie'!G8</f>
        <v xml:space="preserve">Balansstandenoverzicht gemeente  (): jaar </v>
      </c>
      <c r="G1" s="524" t="str">
        <f>"Balansstandenoverzicht gemeente "&amp;+'4.Informatie'!H6&amp;" ("&amp;'4.Informatie'!H7&amp;"): "&amp;"jaar "&amp;'4.Informatie'!H8</f>
        <v xml:space="preserve">Balansstandenoverzicht gemeente  (): jaar </v>
      </c>
      <c r="H1" s="524" t="str">
        <f>"Balansstandenoverzicht gemeente "&amp;+'4.Informatie'!I6&amp;" ("&amp;'4.Informatie'!I7&amp;"): "&amp;"jaar "&amp;'4.Informatie'!I8</f>
        <v xml:space="preserve">Balansstandenoverzicht gemeente  (): jaar </v>
      </c>
      <c r="I1" s="524" t="str">
        <f>"Balansstandenoverzicht gemeente "&amp;+'4.Informatie'!J6&amp;" ("&amp;'4.Informatie'!J7&amp;"): "&amp;"jaar "&amp;'4.Informatie'!J8</f>
        <v xml:space="preserve">Balansstandenoverzicht gemeente  (): jaar </v>
      </c>
    </row>
    <row r="2" spans="1:12" s="98" customFormat="1" ht="18" customHeight="1" x14ac:dyDescent="0.2">
      <c r="A2" s="96"/>
      <c r="B2" s="172" t="s">
        <v>136</v>
      </c>
      <c r="C2" s="96"/>
      <c r="D2" s="97"/>
      <c r="E2" s="97"/>
      <c r="F2" s="97"/>
    </row>
    <row r="3" spans="1:12" ht="12.75" customHeight="1" x14ac:dyDescent="0.2">
      <c r="A3" s="99"/>
      <c r="B3" s="99"/>
      <c r="C3" s="100"/>
      <c r="D3" s="101" t="s">
        <v>134</v>
      </c>
      <c r="E3" s="102"/>
      <c r="F3" s="259" t="s">
        <v>501</v>
      </c>
      <c r="G3" s="30"/>
      <c r="H3" s="103" t="s">
        <v>190</v>
      </c>
      <c r="I3" s="104"/>
    </row>
    <row r="4" spans="1:12" ht="12.75" customHeight="1" x14ac:dyDescent="0.2">
      <c r="A4" s="39"/>
      <c r="B4" s="41" t="s">
        <v>135</v>
      </c>
      <c r="C4" s="39"/>
      <c r="D4" s="39"/>
      <c r="E4" s="105"/>
      <c r="F4" s="38"/>
      <c r="G4" s="106"/>
      <c r="H4" s="38"/>
      <c r="I4" s="106"/>
    </row>
    <row r="5" spans="1:12" ht="19.5" customHeight="1" x14ac:dyDescent="0.2">
      <c r="A5" s="99"/>
      <c r="B5" s="107" t="s">
        <v>137</v>
      </c>
      <c r="C5" s="108"/>
      <c r="D5" s="109"/>
      <c r="E5" s="110"/>
      <c r="F5" s="111"/>
      <c r="G5" s="112"/>
      <c r="H5" s="111"/>
      <c r="I5" s="112"/>
    </row>
    <row r="6" spans="1:12" ht="19.5" customHeight="1" x14ac:dyDescent="0.2">
      <c r="A6" s="99"/>
      <c r="B6" s="154" t="s">
        <v>164</v>
      </c>
      <c r="C6" s="155"/>
      <c r="D6" s="109"/>
      <c r="E6" s="156"/>
      <c r="F6" s="111"/>
      <c r="G6" s="112"/>
      <c r="H6" s="111"/>
      <c r="I6" s="112"/>
    </row>
    <row r="7" spans="1:12" ht="12.75" x14ac:dyDescent="0.2">
      <c r="A7" s="99"/>
      <c r="B7" s="17" t="s">
        <v>165</v>
      </c>
      <c r="C7" s="114"/>
      <c r="D7" s="197" t="s">
        <v>53</v>
      </c>
      <c r="E7" s="260"/>
      <c r="F7" s="116"/>
      <c r="G7" s="117"/>
      <c r="H7" s="116"/>
      <c r="I7" s="112"/>
      <c r="K7" s="276" t="s">
        <v>710</v>
      </c>
      <c r="L7" s="261"/>
    </row>
    <row r="8" spans="1:12" ht="12.75" x14ac:dyDescent="0.2">
      <c r="A8" s="99"/>
      <c r="B8" s="17" t="s">
        <v>166</v>
      </c>
      <c r="C8" s="114"/>
      <c r="D8" s="197" t="s">
        <v>55</v>
      </c>
      <c r="E8" s="260"/>
      <c r="F8" s="116"/>
      <c r="G8" s="117"/>
      <c r="H8" s="116"/>
      <c r="I8" s="112"/>
      <c r="K8" s="276" t="s">
        <v>710</v>
      </c>
    </row>
    <row r="9" spans="1:12" ht="12.75" x14ac:dyDescent="0.2">
      <c r="A9" s="99"/>
      <c r="B9" s="198" t="s">
        <v>176</v>
      </c>
      <c r="C9" s="114"/>
      <c r="D9" s="197" t="s">
        <v>272</v>
      </c>
      <c r="E9" s="260"/>
      <c r="F9" s="116"/>
      <c r="G9" s="117"/>
      <c r="H9" s="116"/>
      <c r="I9" s="112"/>
      <c r="K9" s="276" t="s">
        <v>710</v>
      </c>
    </row>
    <row r="10" spans="1:12" ht="19.5" customHeight="1" x14ac:dyDescent="0.2">
      <c r="A10" s="99"/>
      <c r="B10" s="113" t="s">
        <v>167</v>
      </c>
      <c r="C10" s="114"/>
      <c r="D10" s="197"/>
      <c r="E10" s="260"/>
      <c r="F10" s="115"/>
      <c r="G10" s="117"/>
      <c r="H10" s="115"/>
      <c r="I10" s="112"/>
    </row>
    <row r="11" spans="1:12" ht="12.75" x14ac:dyDescent="0.2">
      <c r="A11" s="99"/>
      <c r="B11" s="198" t="s">
        <v>168</v>
      </c>
      <c r="C11" s="114"/>
      <c r="D11" s="197" t="s">
        <v>487</v>
      </c>
      <c r="E11" s="260"/>
      <c r="F11" s="116"/>
      <c r="G11" s="117"/>
      <c r="H11" s="116"/>
      <c r="I11" s="112"/>
      <c r="K11" s="276" t="s">
        <v>710</v>
      </c>
    </row>
    <row r="12" spans="1:12" ht="12.75" x14ac:dyDescent="0.2">
      <c r="A12" s="99"/>
      <c r="B12" s="198" t="s">
        <v>169</v>
      </c>
      <c r="C12" s="114"/>
      <c r="D12" s="197" t="s">
        <v>58</v>
      </c>
      <c r="E12" s="260"/>
      <c r="F12" s="116"/>
      <c r="G12" s="117"/>
      <c r="H12" s="116"/>
      <c r="I12" s="112"/>
      <c r="K12" s="276" t="s">
        <v>710</v>
      </c>
    </row>
    <row r="13" spans="1:12" ht="12.75" x14ac:dyDescent="0.2">
      <c r="A13" s="99"/>
      <c r="B13" s="198" t="s">
        <v>170</v>
      </c>
      <c r="C13" s="114"/>
      <c r="D13" s="197" t="s">
        <v>60</v>
      </c>
      <c r="E13" s="260"/>
      <c r="F13" s="116"/>
      <c r="G13" s="117"/>
      <c r="H13" s="116"/>
      <c r="I13" s="112"/>
      <c r="K13" s="276" t="s">
        <v>710</v>
      </c>
    </row>
    <row r="14" spans="1:12" ht="12.75" x14ac:dyDescent="0.2">
      <c r="A14" s="99"/>
      <c r="B14" s="198" t="s">
        <v>171</v>
      </c>
      <c r="C14" s="114"/>
      <c r="D14" s="197" t="s">
        <v>62</v>
      </c>
      <c r="E14" s="260"/>
      <c r="F14" s="118"/>
      <c r="G14" s="117"/>
      <c r="H14" s="118"/>
      <c r="I14" s="112"/>
      <c r="K14" s="276" t="s">
        <v>710</v>
      </c>
    </row>
    <row r="15" spans="1:12" ht="12.75" x14ac:dyDescent="0.2">
      <c r="A15" s="99"/>
      <c r="B15" s="198" t="s">
        <v>172</v>
      </c>
      <c r="C15" s="114"/>
      <c r="D15" s="197" t="s">
        <v>64</v>
      </c>
      <c r="E15" s="260"/>
      <c r="F15" s="116"/>
      <c r="G15" s="117"/>
      <c r="H15" s="116"/>
      <c r="I15" s="112"/>
      <c r="K15" s="276" t="s">
        <v>710</v>
      </c>
    </row>
    <row r="16" spans="1:12" ht="12.75" x14ac:dyDescent="0.2">
      <c r="A16" s="99"/>
      <c r="B16" s="198" t="s">
        <v>173</v>
      </c>
      <c r="C16" s="114"/>
      <c r="D16" s="197" t="s">
        <v>66</v>
      </c>
      <c r="E16" s="260"/>
      <c r="F16" s="116"/>
      <c r="G16" s="117"/>
      <c r="H16" s="116"/>
      <c r="I16" s="112"/>
      <c r="K16" s="276" t="s">
        <v>710</v>
      </c>
    </row>
    <row r="17" spans="1:13" ht="12.75" x14ac:dyDescent="0.2">
      <c r="A17" s="99"/>
      <c r="B17" s="198" t="s">
        <v>174</v>
      </c>
      <c r="C17" s="114"/>
      <c r="D17" s="197" t="s">
        <v>68</v>
      </c>
      <c r="E17" s="260"/>
      <c r="F17" s="116"/>
      <c r="G17" s="117"/>
      <c r="H17" s="116"/>
      <c r="I17" s="112"/>
      <c r="K17" s="276" t="s">
        <v>710</v>
      </c>
    </row>
    <row r="18" spans="1:13" ht="19.5" customHeight="1" x14ac:dyDescent="0.2">
      <c r="A18" s="99"/>
      <c r="B18" s="113" t="s">
        <v>175</v>
      </c>
      <c r="C18" s="114"/>
      <c r="D18" s="197"/>
      <c r="E18" s="260"/>
      <c r="F18" s="115"/>
      <c r="G18" s="117"/>
      <c r="H18" s="115"/>
      <c r="I18" s="112"/>
    </row>
    <row r="19" spans="1:13" ht="12.75" x14ac:dyDescent="0.2">
      <c r="A19" s="99"/>
      <c r="B19" s="198" t="s">
        <v>138</v>
      </c>
      <c r="C19" s="114"/>
      <c r="D19" s="197" t="s">
        <v>70</v>
      </c>
      <c r="E19" s="260"/>
      <c r="F19" s="116"/>
      <c r="G19" s="117"/>
      <c r="H19" s="116"/>
      <c r="I19" s="112"/>
      <c r="K19" s="276"/>
    </row>
    <row r="20" spans="1:13" ht="12.75" x14ac:dyDescent="0.2">
      <c r="A20" s="99"/>
      <c r="B20" s="198" t="s">
        <v>139</v>
      </c>
      <c r="C20" s="114"/>
      <c r="D20" s="197" t="s">
        <v>72</v>
      </c>
      <c r="E20" s="260"/>
      <c r="F20" s="116"/>
      <c r="G20" s="117"/>
      <c r="H20" s="116"/>
      <c r="I20" s="112"/>
      <c r="K20" s="276"/>
    </row>
    <row r="21" spans="1:13" ht="12.75" x14ac:dyDescent="0.2">
      <c r="A21" s="99"/>
      <c r="B21" s="198" t="s">
        <v>140</v>
      </c>
      <c r="C21" s="114"/>
      <c r="D21" s="197" t="s">
        <v>74</v>
      </c>
      <c r="E21" s="260"/>
      <c r="F21" s="118"/>
      <c r="G21" s="117"/>
      <c r="H21" s="116"/>
      <c r="I21" s="112"/>
      <c r="K21" s="276"/>
    </row>
    <row r="22" spans="1:13" ht="12.75" x14ac:dyDescent="0.2">
      <c r="A22" s="99"/>
      <c r="B22" s="198" t="s">
        <v>141</v>
      </c>
      <c r="C22" s="114"/>
      <c r="D22" s="197" t="s">
        <v>76</v>
      </c>
      <c r="E22" s="260"/>
      <c r="F22" s="116"/>
      <c r="G22" s="117"/>
      <c r="H22" s="116"/>
      <c r="I22" s="112"/>
      <c r="K22" s="276"/>
      <c r="M22" s="40"/>
    </row>
    <row r="23" spans="1:13" ht="12.75" x14ac:dyDescent="0.2">
      <c r="A23" s="99"/>
      <c r="B23" s="198" t="s">
        <v>142</v>
      </c>
      <c r="C23" s="114"/>
      <c r="D23" s="197" t="s">
        <v>78</v>
      </c>
      <c r="E23" s="260"/>
      <c r="F23" s="116"/>
      <c r="G23" s="117"/>
      <c r="H23" s="116"/>
      <c r="I23" s="112"/>
      <c r="K23" s="276"/>
    </row>
    <row r="24" spans="1:13" ht="12.75" x14ac:dyDescent="0.2">
      <c r="A24" s="99"/>
      <c r="B24" s="198" t="s">
        <v>143</v>
      </c>
      <c r="C24" s="114"/>
      <c r="D24" s="197" t="s">
        <v>80</v>
      </c>
      <c r="E24" s="260"/>
      <c r="F24" s="116"/>
      <c r="G24" s="117"/>
      <c r="H24" s="116"/>
      <c r="I24" s="112"/>
      <c r="K24" s="276"/>
    </row>
    <row r="25" spans="1:13" ht="12.75" x14ac:dyDescent="0.2">
      <c r="A25" s="99"/>
      <c r="B25" s="198" t="s">
        <v>254</v>
      </c>
      <c r="C25" s="114"/>
      <c r="D25" s="197" t="s">
        <v>200</v>
      </c>
      <c r="E25" s="260"/>
      <c r="F25" s="116"/>
      <c r="G25" s="117"/>
      <c r="H25" s="116"/>
      <c r="I25" s="112"/>
      <c r="K25" s="276"/>
    </row>
    <row r="26" spans="1:13" ht="12.75" x14ac:dyDescent="0.2">
      <c r="A26" s="99"/>
      <c r="B26" s="198" t="s">
        <v>144</v>
      </c>
      <c r="C26" s="114"/>
      <c r="D26" s="197" t="s">
        <v>201</v>
      </c>
      <c r="E26" s="260"/>
      <c r="F26" s="116"/>
      <c r="G26" s="117"/>
      <c r="H26" s="116"/>
      <c r="I26" s="112"/>
      <c r="K26" s="276"/>
    </row>
    <row r="27" spans="1:13" ht="12.75" x14ac:dyDescent="0.2">
      <c r="A27" s="99"/>
      <c r="B27" s="188" t="s">
        <v>268</v>
      </c>
      <c r="C27" s="114"/>
      <c r="D27" s="197" t="s">
        <v>202</v>
      </c>
      <c r="E27" s="260"/>
      <c r="F27" s="116"/>
      <c r="G27" s="117"/>
      <c r="H27" s="116"/>
      <c r="I27" s="112"/>
      <c r="K27" s="276"/>
    </row>
    <row r="28" spans="1:13" ht="12.75" x14ac:dyDescent="0.2">
      <c r="A28" s="99"/>
      <c r="B28" s="188" t="s">
        <v>269</v>
      </c>
      <c r="C28" s="114"/>
      <c r="D28" s="197" t="s">
        <v>203</v>
      </c>
      <c r="E28" s="260"/>
      <c r="F28" s="116"/>
      <c r="G28" s="117"/>
      <c r="H28" s="116"/>
      <c r="I28" s="112"/>
      <c r="K28" s="276"/>
    </row>
    <row r="29" spans="1:13" ht="12.75" x14ac:dyDescent="0.2">
      <c r="A29" s="99"/>
      <c r="B29" s="188" t="s">
        <v>270</v>
      </c>
      <c r="C29" s="114"/>
      <c r="D29" s="197" t="s">
        <v>204</v>
      </c>
      <c r="E29" s="260"/>
      <c r="F29" s="116"/>
      <c r="G29" s="117"/>
      <c r="H29" s="116"/>
      <c r="I29" s="112"/>
      <c r="K29" s="276"/>
    </row>
    <row r="30" spans="1:13" ht="19.5" customHeight="1" x14ac:dyDescent="0.2">
      <c r="A30" s="99"/>
      <c r="B30" s="262" t="s">
        <v>84</v>
      </c>
      <c r="C30" s="114"/>
      <c r="D30" s="263"/>
      <c r="E30" s="260"/>
      <c r="F30" s="119"/>
      <c r="G30" s="117"/>
      <c r="H30" s="119"/>
      <c r="I30" s="112"/>
    </row>
    <row r="31" spans="1:13" ht="19.5" customHeight="1" x14ac:dyDescent="0.2">
      <c r="A31" s="99"/>
      <c r="B31" s="128" t="s">
        <v>177</v>
      </c>
      <c r="C31" s="114"/>
      <c r="D31" s="263"/>
      <c r="E31" s="260"/>
      <c r="F31" s="119"/>
      <c r="G31" s="117"/>
      <c r="H31" s="119"/>
      <c r="I31" s="112"/>
    </row>
    <row r="32" spans="1:13" ht="12.75" x14ac:dyDescent="0.2">
      <c r="A32" s="99"/>
      <c r="B32" s="198" t="s">
        <v>178</v>
      </c>
      <c r="C32" s="114"/>
      <c r="D32" s="197" t="s">
        <v>85</v>
      </c>
      <c r="E32" s="260"/>
      <c r="F32" s="116"/>
      <c r="G32" s="117"/>
      <c r="H32" s="116"/>
      <c r="I32" s="112"/>
      <c r="K32" s="276" t="s">
        <v>710</v>
      </c>
    </row>
    <row r="33" spans="1:11" ht="12.75" x14ac:dyDescent="0.2">
      <c r="A33" s="99"/>
      <c r="B33" s="198" t="s">
        <v>179</v>
      </c>
      <c r="C33" s="114"/>
      <c r="D33" s="197" t="s">
        <v>87</v>
      </c>
      <c r="E33" s="260"/>
      <c r="F33" s="116"/>
      <c r="G33" s="117"/>
      <c r="H33" s="116"/>
      <c r="I33" s="112"/>
      <c r="K33" s="276" t="s">
        <v>710</v>
      </c>
    </row>
    <row r="34" spans="1:11" ht="12.75" x14ac:dyDescent="0.2">
      <c r="A34" s="99"/>
      <c r="B34" s="198" t="s">
        <v>180</v>
      </c>
      <c r="C34" s="114"/>
      <c r="D34" s="197" t="s">
        <v>89</v>
      </c>
      <c r="E34" s="260"/>
      <c r="F34" s="116"/>
      <c r="G34" s="117"/>
      <c r="H34" s="116"/>
      <c r="I34" s="112"/>
      <c r="K34" s="276" t="s">
        <v>710</v>
      </c>
    </row>
    <row r="35" spans="1:11" ht="12.75" x14ac:dyDescent="0.2">
      <c r="A35" s="99"/>
      <c r="B35" s="198" t="s">
        <v>181</v>
      </c>
      <c r="C35" s="114"/>
      <c r="D35" s="197" t="s">
        <v>91</v>
      </c>
      <c r="E35" s="260"/>
      <c r="F35" s="118"/>
      <c r="G35" s="117"/>
      <c r="H35" s="118"/>
      <c r="I35" s="112"/>
      <c r="K35" s="276" t="s">
        <v>710</v>
      </c>
    </row>
    <row r="36" spans="1:11" ht="19.5" customHeight="1" x14ac:dyDescent="0.2">
      <c r="A36" s="99"/>
      <c r="B36" s="113" t="s">
        <v>145</v>
      </c>
      <c r="C36" s="114"/>
      <c r="D36" s="263"/>
      <c r="E36" s="260"/>
      <c r="F36" s="119"/>
      <c r="G36" s="117"/>
      <c r="H36" s="119"/>
      <c r="I36" s="112"/>
    </row>
    <row r="37" spans="1:11" ht="12.75" x14ac:dyDescent="0.2">
      <c r="A37" s="99"/>
      <c r="B37" s="198" t="s">
        <v>146</v>
      </c>
      <c r="C37" s="114"/>
      <c r="D37" s="197" t="s">
        <v>93</v>
      </c>
      <c r="E37" s="260"/>
      <c r="F37" s="118"/>
      <c r="G37" s="117"/>
      <c r="H37" s="116"/>
      <c r="I37" s="112"/>
      <c r="K37" s="276"/>
    </row>
    <row r="38" spans="1:11" ht="12.75" x14ac:dyDescent="0.2">
      <c r="A38" s="99"/>
      <c r="B38" s="198" t="s">
        <v>255</v>
      </c>
      <c r="C38" s="114"/>
      <c r="D38" s="197" t="s">
        <v>205</v>
      </c>
      <c r="E38" s="260"/>
      <c r="F38" s="116"/>
      <c r="G38" s="117"/>
      <c r="H38" s="116"/>
      <c r="I38" s="112"/>
      <c r="K38" s="276"/>
    </row>
    <row r="39" spans="1:11" ht="12.75" x14ac:dyDescent="0.2">
      <c r="A39" s="99"/>
      <c r="B39" s="198" t="s">
        <v>233</v>
      </c>
      <c r="C39" s="114"/>
      <c r="D39" s="197" t="s">
        <v>206</v>
      </c>
      <c r="E39" s="260"/>
      <c r="F39" s="116"/>
      <c r="G39" s="117"/>
      <c r="H39" s="116"/>
      <c r="I39" s="112"/>
      <c r="K39" s="276"/>
    </row>
    <row r="40" spans="1:11" ht="12.75" x14ac:dyDescent="0.2">
      <c r="A40" s="99"/>
      <c r="B40" s="198" t="s">
        <v>234</v>
      </c>
      <c r="C40" s="114"/>
      <c r="D40" s="197" t="s">
        <v>208</v>
      </c>
      <c r="E40" s="260"/>
      <c r="F40" s="116"/>
      <c r="G40" s="117"/>
      <c r="H40" s="116"/>
      <c r="I40" s="112"/>
      <c r="K40" s="276"/>
    </row>
    <row r="41" spans="1:11" ht="12.75" x14ac:dyDescent="0.2">
      <c r="A41" s="99"/>
      <c r="B41" s="198" t="s">
        <v>235</v>
      </c>
      <c r="C41" s="114"/>
      <c r="D41" s="197" t="s">
        <v>210</v>
      </c>
      <c r="E41" s="260"/>
      <c r="F41" s="116"/>
      <c r="G41" s="117"/>
      <c r="H41" s="116"/>
      <c r="I41" s="112"/>
      <c r="K41" s="276"/>
    </row>
    <row r="42" spans="1:11" ht="12.75" x14ac:dyDescent="0.2">
      <c r="A42" s="99"/>
      <c r="B42" s="198" t="s">
        <v>147</v>
      </c>
      <c r="C42" s="114"/>
      <c r="D42" s="197" t="s">
        <v>95</v>
      </c>
      <c r="E42" s="260"/>
      <c r="F42" s="116"/>
      <c r="G42" s="117"/>
      <c r="H42" s="116"/>
      <c r="I42" s="112"/>
      <c r="K42" s="276"/>
    </row>
    <row r="43" spans="1:11" ht="12.75" x14ac:dyDescent="0.2">
      <c r="A43" s="99"/>
      <c r="B43" s="188" t="s">
        <v>262</v>
      </c>
      <c r="C43" s="114"/>
      <c r="D43" s="197" t="s">
        <v>212</v>
      </c>
      <c r="E43" s="260"/>
      <c r="F43" s="118"/>
      <c r="G43" s="117"/>
      <c r="H43" s="116"/>
      <c r="I43" s="112"/>
      <c r="K43" s="276"/>
    </row>
    <row r="44" spans="1:11" ht="12.75" x14ac:dyDescent="0.2">
      <c r="A44" s="99"/>
      <c r="B44" s="188" t="s">
        <v>263</v>
      </c>
      <c r="C44" s="114"/>
      <c r="D44" s="197" t="s">
        <v>213</v>
      </c>
      <c r="E44" s="260"/>
      <c r="F44" s="118"/>
      <c r="G44" s="117"/>
      <c r="H44" s="116"/>
      <c r="I44" s="112"/>
      <c r="K44" s="276"/>
    </row>
    <row r="45" spans="1:11" ht="12.75" x14ac:dyDescent="0.2">
      <c r="A45" s="99"/>
      <c r="B45" s="198" t="s">
        <v>264</v>
      </c>
      <c r="C45" s="114"/>
      <c r="D45" s="197" t="s">
        <v>214</v>
      </c>
      <c r="E45" s="260"/>
      <c r="F45" s="118"/>
      <c r="G45" s="117"/>
      <c r="H45" s="116"/>
      <c r="I45" s="112"/>
      <c r="K45" s="276"/>
    </row>
    <row r="46" spans="1:11" ht="12.75" x14ac:dyDescent="0.2">
      <c r="A46" s="99"/>
      <c r="B46" s="198"/>
      <c r="C46" s="112"/>
      <c r="D46" s="197"/>
      <c r="E46" s="112"/>
      <c r="F46" s="115"/>
      <c r="G46" s="117"/>
      <c r="H46" s="115"/>
      <c r="I46" s="112"/>
    </row>
    <row r="47" spans="1:11" ht="12.75" x14ac:dyDescent="0.2">
      <c r="A47" s="99"/>
      <c r="B47" s="198" t="s">
        <v>196</v>
      </c>
      <c r="C47" s="114"/>
      <c r="D47" s="197" t="s">
        <v>97</v>
      </c>
      <c r="E47" s="260"/>
      <c r="F47" s="116"/>
      <c r="G47" s="117"/>
      <c r="H47" s="116"/>
      <c r="I47" s="112"/>
      <c r="K47" s="276"/>
    </row>
    <row r="48" spans="1:11" ht="19.5" customHeight="1" x14ac:dyDescent="0.2">
      <c r="A48" s="99"/>
      <c r="B48" s="113" t="s">
        <v>98</v>
      </c>
      <c r="C48" s="112"/>
      <c r="D48" s="197"/>
      <c r="E48" s="112"/>
      <c r="F48" s="117"/>
      <c r="G48" s="117"/>
      <c r="H48" s="117"/>
      <c r="I48" s="112"/>
    </row>
    <row r="49" spans="1:11" ht="12.75" x14ac:dyDescent="0.2">
      <c r="A49" s="99"/>
      <c r="B49" s="189" t="s">
        <v>236</v>
      </c>
      <c r="C49" s="114"/>
      <c r="D49" s="197" t="s">
        <v>215</v>
      </c>
      <c r="E49" s="260"/>
      <c r="F49" s="116"/>
      <c r="G49" s="117"/>
      <c r="H49" s="116"/>
      <c r="I49" s="112"/>
      <c r="K49" s="276"/>
    </row>
    <row r="50" spans="1:11" ht="12.75" x14ac:dyDescent="0.2">
      <c r="A50" s="99"/>
      <c r="B50" s="189" t="s">
        <v>237</v>
      </c>
      <c r="C50" s="114"/>
      <c r="D50" s="197" t="s">
        <v>216</v>
      </c>
      <c r="E50" s="260"/>
      <c r="F50" s="116"/>
      <c r="G50" s="117"/>
      <c r="H50" s="116"/>
      <c r="I50" s="112"/>
      <c r="K50" s="276"/>
    </row>
    <row r="51" spans="1:11" ht="12.75" x14ac:dyDescent="0.2">
      <c r="A51" s="99"/>
      <c r="B51" s="189" t="s">
        <v>248</v>
      </c>
      <c r="C51" s="114"/>
      <c r="D51" s="197" t="s">
        <v>217</v>
      </c>
      <c r="E51" s="260"/>
      <c r="F51" s="116"/>
      <c r="G51" s="117"/>
      <c r="H51" s="116"/>
      <c r="I51" s="112"/>
      <c r="K51" s="276"/>
    </row>
    <row r="52" spans="1:11" ht="12.75" x14ac:dyDescent="0.2">
      <c r="A52" s="99"/>
      <c r="B52" s="189" t="s">
        <v>238</v>
      </c>
      <c r="C52" s="114"/>
      <c r="D52" s="197" t="s">
        <v>218</v>
      </c>
      <c r="E52" s="260"/>
      <c r="F52" s="118"/>
      <c r="G52" s="117"/>
      <c r="H52" s="116"/>
      <c r="I52" s="112"/>
      <c r="K52" s="276"/>
    </row>
    <row r="53" spans="1:11" s="40" customFormat="1" x14ac:dyDescent="0.2">
      <c r="A53" s="120"/>
      <c r="B53" s="121"/>
      <c r="C53" s="112"/>
      <c r="D53" s="109"/>
      <c r="E53" s="112"/>
      <c r="F53" s="117"/>
      <c r="G53" s="117"/>
      <c r="H53" s="117"/>
      <c r="I53" s="112"/>
    </row>
    <row r="54" spans="1:11" ht="12.75" x14ac:dyDescent="0.2">
      <c r="A54" s="39"/>
      <c r="B54" s="41" t="s">
        <v>148</v>
      </c>
      <c r="C54" s="39"/>
      <c r="D54" s="39"/>
      <c r="E54" s="105"/>
      <c r="F54" s="122"/>
      <c r="G54" s="123"/>
      <c r="H54" s="122"/>
      <c r="I54" s="106"/>
    </row>
    <row r="55" spans="1:11" ht="19.5" customHeight="1" x14ac:dyDescent="0.2">
      <c r="A55" s="124"/>
      <c r="B55" s="125" t="s">
        <v>100</v>
      </c>
      <c r="C55" s="112"/>
      <c r="D55" s="109"/>
      <c r="E55" s="126"/>
      <c r="F55" s="127"/>
      <c r="G55" s="117"/>
      <c r="H55" s="127"/>
      <c r="I55" s="112"/>
    </row>
    <row r="56" spans="1:11" ht="19.5" customHeight="1" x14ac:dyDescent="0.2">
      <c r="A56" s="124"/>
      <c r="B56" s="157" t="s">
        <v>182</v>
      </c>
      <c r="C56" s="112"/>
      <c r="D56" s="109"/>
      <c r="E56" s="126"/>
      <c r="F56" s="127"/>
      <c r="G56" s="117"/>
      <c r="H56" s="127"/>
      <c r="I56" s="112"/>
    </row>
    <row r="57" spans="1:11" ht="12.75" x14ac:dyDescent="0.2">
      <c r="A57" s="124"/>
      <c r="B57" s="198" t="s">
        <v>183</v>
      </c>
      <c r="C57" s="112"/>
      <c r="D57" s="197" t="s">
        <v>101</v>
      </c>
      <c r="E57" s="112"/>
      <c r="F57" s="118"/>
      <c r="G57" s="117"/>
      <c r="H57" s="118"/>
      <c r="I57" s="112"/>
      <c r="K57" s="276" t="s">
        <v>710</v>
      </c>
    </row>
    <row r="58" spans="1:11" ht="12.75" x14ac:dyDescent="0.2">
      <c r="A58" s="124"/>
      <c r="B58" s="198" t="s">
        <v>239</v>
      </c>
      <c r="C58" s="112"/>
      <c r="D58" s="197" t="s">
        <v>103</v>
      </c>
      <c r="E58" s="112"/>
      <c r="F58" s="116"/>
      <c r="G58" s="117"/>
      <c r="H58" s="116"/>
      <c r="I58" s="112"/>
      <c r="K58" s="276" t="s">
        <v>710</v>
      </c>
    </row>
    <row r="59" spans="1:11" ht="12.75" x14ac:dyDescent="0.2">
      <c r="A59" s="124"/>
      <c r="B59" s="198" t="s">
        <v>184</v>
      </c>
      <c r="C59" s="112"/>
      <c r="D59" s="197" t="s">
        <v>104</v>
      </c>
      <c r="E59" s="112"/>
      <c r="F59" s="116"/>
      <c r="G59" s="117"/>
      <c r="H59" s="116"/>
      <c r="I59" s="112"/>
      <c r="K59" s="276" t="s">
        <v>710</v>
      </c>
    </row>
    <row r="60" spans="1:11" ht="12.75" x14ac:dyDescent="0.2">
      <c r="A60" s="124"/>
      <c r="B60" s="198"/>
      <c r="C60" s="112"/>
      <c r="D60" s="197"/>
      <c r="E60" s="112"/>
      <c r="F60" s="115"/>
      <c r="G60" s="117"/>
      <c r="H60" s="115"/>
      <c r="I60" s="112"/>
    </row>
    <row r="61" spans="1:11" ht="12.75" x14ac:dyDescent="0.2">
      <c r="A61" s="124"/>
      <c r="B61" s="189" t="s">
        <v>107</v>
      </c>
      <c r="C61" s="112"/>
      <c r="D61" s="197" t="s">
        <v>106</v>
      </c>
      <c r="E61" s="112"/>
      <c r="F61" s="116"/>
      <c r="G61" s="117"/>
      <c r="H61" s="116"/>
      <c r="I61" s="112"/>
      <c r="K61" s="276" t="s">
        <v>710</v>
      </c>
    </row>
    <row r="62" spans="1:11" ht="19.5" customHeight="1" x14ac:dyDescent="0.2">
      <c r="A62" s="124"/>
      <c r="B62" s="128" t="s">
        <v>149</v>
      </c>
      <c r="C62" s="112"/>
      <c r="D62" s="197"/>
      <c r="E62" s="112"/>
      <c r="F62" s="117"/>
      <c r="G62" s="117"/>
      <c r="H62" s="117"/>
      <c r="I62" s="112"/>
    </row>
    <row r="63" spans="1:11" ht="12.75" x14ac:dyDescent="0.2">
      <c r="A63" s="124"/>
      <c r="B63" s="198" t="s">
        <v>150</v>
      </c>
      <c r="C63" s="112"/>
      <c r="D63" s="197" t="s">
        <v>108</v>
      </c>
      <c r="E63" s="112"/>
      <c r="F63" s="118"/>
      <c r="G63" s="117"/>
      <c r="H63" s="118"/>
      <c r="I63" s="112"/>
      <c r="K63" s="276"/>
    </row>
    <row r="64" spans="1:11" ht="12.75" x14ac:dyDescent="0.2">
      <c r="A64" s="124"/>
      <c r="B64" s="198" t="s">
        <v>161</v>
      </c>
      <c r="C64" s="112"/>
      <c r="D64" s="197" t="s">
        <v>110</v>
      </c>
      <c r="E64" s="112"/>
      <c r="F64" s="116"/>
      <c r="G64" s="117"/>
      <c r="H64" s="118"/>
      <c r="I64" s="112"/>
      <c r="K64" s="276"/>
    </row>
    <row r="65" spans="1:12" ht="12.75" x14ac:dyDescent="0.2">
      <c r="A65" s="124"/>
      <c r="B65" s="198" t="s">
        <v>162</v>
      </c>
      <c r="C65" s="112"/>
      <c r="D65" s="197" t="s">
        <v>112</v>
      </c>
      <c r="E65" s="112"/>
      <c r="F65" s="116"/>
      <c r="G65" s="117"/>
      <c r="H65" s="118"/>
      <c r="I65" s="112"/>
      <c r="K65" s="276"/>
    </row>
    <row r="66" spans="1:12" ht="12.75" x14ac:dyDescent="0.2">
      <c r="A66" s="124"/>
      <c r="B66" s="198" t="s">
        <v>163</v>
      </c>
      <c r="C66" s="112"/>
      <c r="D66" s="197" t="s">
        <v>114</v>
      </c>
      <c r="E66" s="112"/>
      <c r="F66" s="116"/>
      <c r="G66" s="117"/>
      <c r="H66" s="118"/>
      <c r="I66" s="112"/>
      <c r="K66" s="276"/>
    </row>
    <row r="67" spans="1:12" ht="12.75" x14ac:dyDescent="0.2">
      <c r="A67" s="124"/>
      <c r="B67" s="198" t="s">
        <v>256</v>
      </c>
      <c r="C67" s="112"/>
      <c r="D67" s="197" t="s">
        <v>220</v>
      </c>
      <c r="E67" s="112"/>
      <c r="F67" s="116"/>
      <c r="G67" s="117"/>
      <c r="H67" s="118"/>
      <c r="I67" s="112"/>
      <c r="K67" s="276"/>
    </row>
    <row r="68" spans="1:12" ht="12.75" x14ac:dyDescent="0.2">
      <c r="A68" s="124"/>
      <c r="B68" s="198" t="s">
        <v>151</v>
      </c>
      <c r="C68" s="112"/>
      <c r="D68" s="197" t="s">
        <v>221</v>
      </c>
      <c r="E68" s="112"/>
      <c r="F68" s="116"/>
      <c r="G68" s="117"/>
      <c r="H68" s="118"/>
      <c r="I68" s="112"/>
      <c r="K68" s="276"/>
    </row>
    <row r="69" spans="1:12" ht="12.75" x14ac:dyDescent="0.2">
      <c r="A69" s="124"/>
      <c r="B69" s="198" t="s">
        <v>194</v>
      </c>
      <c r="C69" s="112"/>
      <c r="D69" s="197" t="s">
        <v>117</v>
      </c>
      <c r="E69" s="112"/>
      <c r="F69" s="116"/>
      <c r="G69" s="117"/>
      <c r="H69" s="118"/>
      <c r="I69" s="112"/>
      <c r="K69" s="276"/>
    </row>
    <row r="70" spans="1:12" ht="12.75" x14ac:dyDescent="0.2">
      <c r="A70" s="124"/>
      <c r="B70" s="198" t="s">
        <v>152</v>
      </c>
      <c r="C70" s="112"/>
      <c r="D70" s="197" t="s">
        <v>118</v>
      </c>
      <c r="E70" s="112"/>
      <c r="F70" s="116"/>
      <c r="G70" s="117"/>
      <c r="H70" s="118"/>
      <c r="I70" s="112"/>
      <c r="K70" s="276"/>
    </row>
    <row r="71" spans="1:12" ht="12.75" x14ac:dyDescent="0.2">
      <c r="A71" s="124"/>
      <c r="B71" s="198" t="s">
        <v>121</v>
      </c>
      <c r="C71" s="112"/>
      <c r="D71" s="197" t="s">
        <v>120</v>
      </c>
      <c r="E71" s="112"/>
      <c r="F71" s="116"/>
      <c r="G71" s="117"/>
      <c r="H71" s="118"/>
      <c r="I71" s="112"/>
      <c r="K71" s="276"/>
    </row>
    <row r="72" spans="1:12" ht="12.75" x14ac:dyDescent="0.2">
      <c r="A72" s="124"/>
      <c r="B72" s="264" t="s">
        <v>489</v>
      </c>
      <c r="C72" s="265"/>
      <c r="D72" s="197" t="s">
        <v>488</v>
      </c>
      <c r="E72" s="112"/>
      <c r="F72" s="116"/>
      <c r="G72" s="117"/>
      <c r="H72" s="118"/>
      <c r="I72" s="112"/>
      <c r="K72" s="276"/>
    </row>
    <row r="73" spans="1:12" ht="12.75" x14ac:dyDescent="0.2">
      <c r="A73" s="124"/>
      <c r="B73" s="349" t="s">
        <v>684</v>
      </c>
      <c r="C73" s="265"/>
      <c r="D73" s="197" t="s">
        <v>666</v>
      </c>
      <c r="E73" s="112"/>
      <c r="F73" s="343"/>
      <c r="G73" s="117"/>
      <c r="H73" s="118"/>
      <c r="I73" s="112"/>
      <c r="K73" s="276"/>
    </row>
    <row r="74" spans="1:12" ht="19.5" customHeight="1" x14ac:dyDescent="0.2">
      <c r="A74" s="124"/>
      <c r="B74" s="262" t="s">
        <v>123</v>
      </c>
      <c r="C74" s="112"/>
      <c r="D74" s="266"/>
      <c r="E74" s="112"/>
      <c r="F74" s="117"/>
      <c r="G74" s="117"/>
      <c r="H74" s="117"/>
      <c r="I74" s="112"/>
      <c r="J74" s="267"/>
      <c r="K74" s="267"/>
      <c r="L74" s="267"/>
    </row>
    <row r="75" spans="1:12" ht="19.5" customHeight="1" x14ac:dyDescent="0.2">
      <c r="A75" s="124"/>
      <c r="B75" s="128" t="s">
        <v>153</v>
      </c>
      <c r="C75" s="112"/>
      <c r="D75" s="266"/>
      <c r="E75" s="112"/>
      <c r="F75" s="117"/>
      <c r="G75" s="117"/>
      <c r="H75" s="117"/>
      <c r="I75" s="112"/>
      <c r="J75" s="267"/>
      <c r="K75" s="267"/>
      <c r="L75" s="267"/>
    </row>
    <row r="76" spans="1:12" ht="12.75" x14ac:dyDescent="0.2">
      <c r="A76" s="124"/>
      <c r="B76" s="198" t="s">
        <v>257</v>
      </c>
      <c r="C76" s="112"/>
      <c r="D76" s="197" t="s">
        <v>222</v>
      </c>
      <c r="E76" s="112"/>
      <c r="F76" s="116"/>
      <c r="G76" s="117"/>
      <c r="H76" s="118"/>
      <c r="I76" s="112"/>
      <c r="K76" s="276"/>
    </row>
    <row r="77" spans="1:12" ht="12.75" x14ac:dyDescent="0.2">
      <c r="A77" s="124"/>
      <c r="B77" s="198" t="s">
        <v>240</v>
      </c>
      <c r="C77" s="112"/>
      <c r="D77" s="197" t="s">
        <v>223</v>
      </c>
      <c r="E77" s="112"/>
      <c r="F77" s="116"/>
      <c r="G77" s="117"/>
      <c r="H77" s="118"/>
      <c r="I77" s="112"/>
      <c r="K77" s="276"/>
    </row>
    <row r="78" spans="1:12" ht="12.75" x14ac:dyDescent="0.2">
      <c r="A78" s="124"/>
      <c r="B78" s="188" t="s">
        <v>197</v>
      </c>
      <c r="C78" s="112"/>
      <c r="D78" s="197" t="s">
        <v>124</v>
      </c>
      <c r="E78" s="112"/>
      <c r="F78" s="116"/>
      <c r="G78" s="117"/>
      <c r="H78" s="118"/>
      <c r="I78" s="112"/>
      <c r="K78" s="276"/>
    </row>
    <row r="79" spans="1:12" ht="12.75" x14ac:dyDescent="0.2">
      <c r="A79" s="124"/>
      <c r="B79" s="198" t="s">
        <v>154</v>
      </c>
      <c r="C79" s="112"/>
      <c r="D79" s="197" t="s">
        <v>125</v>
      </c>
      <c r="E79" s="112"/>
      <c r="F79" s="116"/>
      <c r="G79" s="117"/>
      <c r="H79" s="118"/>
      <c r="I79" s="112"/>
      <c r="K79" s="276"/>
    </row>
    <row r="80" spans="1:12" ht="19.5" customHeight="1" x14ac:dyDescent="0.2">
      <c r="A80" s="124"/>
      <c r="B80" s="113" t="s">
        <v>126</v>
      </c>
      <c r="C80" s="112"/>
      <c r="D80" s="197"/>
      <c r="E80" s="112"/>
      <c r="F80" s="117"/>
      <c r="G80" s="117"/>
      <c r="H80" s="117"/>
      <c r="I80" s="112"/>
    </row>
    <row r="81" spans="1:12" ht="12.75" x14ac:dyDescent="0.2">
      <c r="A81" s="124"/>
      <c r="B81" s="198" t="s">
        <v>607</v>
      </c>
      <c r="C81" s="112"/>
      <c r="D81" s="197" t="s">
        <v>225</v>
      </c>
      <c r="E81" s="112"/>
      <c r="F81" s="116"/>
      <c r="G81" s="117"/>
      <c r="H81" s="118"/>
      <c r="I81" s="112"/>
      <c r="K81" s="276"/>
    </row>
    <row r="82" spans="1:12" ht="12.75" x14ac:dyDescent="0.2">
      <c r="A82" s="124"/>
      <c r="B82" s="198" t="s">
        <v>241</v>
      </c>
      <c r="C82" s="112"/>
      <c r="D82" s="197" t="s">
        <v>226</v>
      </c>
      <c r="E82" s="112"/>
      <c r="F82" s="116"/>
      <c r="G82" s="117"/>
      <c r="H82" s="118"/>
      <c r="I82" s="112"/>
      <c r="K82" s="276"/>
    </row>
    <row r="83" spans="1:12" ht="12.75" x14ac:dyDescent="0.2">
      <c r="A83" s="124"/>
      <c r="B83" s="198" t="s">
        <v>244</v>
      </c>
      <c r="C83" s="112"/>
      <c r="D83" s="197" t="s">
        <v>227</v>
      </c>
      <c r="E83" s="112"/>
      <c r="F83" s="116"/>
      <c r="G83" s="117"/>
      <c r="H83" s="118"/>
      <c r="I83" s="112"/>
      <c r="K83" s="276"/>
    </row>
    <row r="84" spans="1:12" ht="12.75" x14ac:dyDescent="0.2">
      <c r="A84" s="124"/>
      <c r="B84" s="189" t="s">
        <v>245</v>
      </c>
      <c r="C84" s="112"/>
      <c r="D84" s="197" t="s">
        <v>228</v>
      </c>
      <c r="E84" s="112"/>
      <c r="F84" s="116"/>
      <c r="G84" s="117"/>
      <c r="H84" s="118"/>
      <c r="I84" s="112"/>
      <c r="K84" s="276"/>
    </row>
    <row r="85" spans="1:12" s="40" customFormat="1" ht="11.25" customHeight="1" x14ac:dyDescent="0.2">
      <c r="A85" s="120"/>
      <c r="B85" s="121"/>
      <c r="C85" s="112"/>
      <c r="D85" s="109"/>
      <c r="E85" s="112"/>
      <c r="F85" s="117"/>
      <c r="G85" s="117"/>
      <c r="H85" s="117"/>
      <c r="I85" s="112"/>
    </row>
    <row r="86" spans="1:12" ht="19.5" customHeight="1" thickBot="1" x14ac:dyDescent="0.25">
      <c r="A86" s="158"/>
      <c r="B86" s="159" t="s">
        <v>185</v>
      </c>
      <c r="C86" s="160"/>
      <c r="D86" s="161"/>
      <c r="E86" s="162"/>
      <c r="F86" s="163"/>
      <c r="G86" s="164"/>
      <c r="H86" s="163"/>
      <c r="I86" s="164"/>
    </row>
    <row r="87" spans="1:12" ht="12.75" x14ac:dyDescent="0.2">
      <c r="A87" s="99"/>
      <c r="B87" s="165" t="s">
        <v>186</v>
      </c>
      <c r="C87" s="114"/>
      <c r="D87" s="197" t="s">
        <v>187</v>
      </c>
      <c r="E87" s="260"/>
      <c r="F87" s="166">
        <f>SUM(F7:F9,F11:F17,F19:F29,F32:F35,F37:F45,F47,F49:F52,)</f>
        <v>0</v>
      </c>
      <c r="G87" s="117"/>
      <c r="H87" s="166">
        <f>SUM(H7:H9,H11:H17,H19:H29,H32:H35,H37:H45,H47,H49:H52,)</f>
        <v>0</v>
      </c>
      <c r="I87" s="112"/>
      <c r="L87" s="261"/>
    </row>
    <row r="88" spans="1:12" ht="13.5" thickBot="1" x14ac:dyDescent="0.25">
      <c r="A88" s="158"/>
      <c r="B88" s="167" t="s">
        <v>188</v>
      </c>
      <c r="C88" s="164"/>
      <c r="D88" s="268" t="s">
        <v>189</v>
      </c>
      <c r="E88" s="269"/>
      <c r="F88" s="168">
        <f>SUM(F57:F59,F61,F63:F73,F76:F79,F81:F84,)</f>
        <v>0</v>
      </c>
      <c r="G88" s="169"/>
      <c r="H88" s="168">
        <f>SUM(H57:H59,H61,H63:H73,H76:H79,H81:H84,)</f>
        <v>0</v>
      </c>
      <c r="I88" s="164"/>
    </row>
    <row r="89" spans="1:12" ht="12.75" x14ac:dyDescent="0.2">
      <c r="C89" s="114"/>
      <c r="D89" s="197"/>
      <c r="E89" s="260"/>
      <c r="F89" s="170"/>
      <c r="G89" s="117"/>
      <c r="H89" s="170"/>
      <c r="I89" s="112"/>
    </row>
    <row r="90" spans="1:12" ht="20.25" x14ac:dyDescent="0.2">
      <c r="B90" s="174"/>
      <c r="D90" s="6"/>
    </row>
    <row r="91" spans="1:12" x14ac:dyDescent="0.2">
      <c r="D91" s="6"/>
    </row>
    <row r="92" spans="1:12" x14ac:dyDescent="0.2">
      <c r="D92" s="6"/>
    </row>
    <row r="93" spans="1:12" x14ac:dyDescent="0.2">
      <c r="D93" s="6"/>
    </row>
    <row r="94" spans="1:12" x14ac:dyDescent="0.2">
      <c r="D94" s="6"/>
    </row>
    <row r="95" spans="1:12" x14ac:dyDescent="0.2">
      <c r="D95" s="6"/>
    </row>
    <row r="96" spans="1:12" x14ac:dyDescent="0.2">
      <c r="D96" s="6"/>
    </row>
  </sheetData>
  <sheetProtection formatCells="0" formatColumns="0" formatRows="0"/>
  <customSheetViews>
    <customSheetView guid="{7ECC52A5-9F01-4F0F-BE2E-EC1362700A49}"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1"/>
      <headerFooter alignWithMargins="0">
        <oddFooter>&amp;C&amp;F, &amp;A&amp;R&amp;D</oddFooter>
      </headerFooter>
    </customSheetView>
    <customSheetView guid="{3CCC5398-1193-4024-ABCD-59977630A5BF}"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2"/>
      <headerFooter alignWithMargins="0">
        <oddFooter>&amp;C&amp;F, &amp;A&amp;R&amp;D</oddFooter>
      </headerFooter>
    </customSheetView>
  </customSheetViews>
  <mergeCells count="1">
    <mergeCell ref="B1:I1"/>
  </mergeCells>
  <phoneticPr fontId="0" type="noConversion"/>
  <pageMargins left="0.59055118110236227" right="0.39370078740157483" top="0.39370078740157483" bottom="0.39370078740157483" header="0.51181102362204722" footer="0.51181102362204722"/>
  <pageSetup paperSize="9" scale="61" orientation="portrait" r:id="rId3"/>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Q74"/>
  <sheetViews>
    <sheetView showGridLines="0" zoomScaleNormal="100" workbookViewId="0">
      <selection sqref="A1:D1"/>
    </sheetView>
  </sheetViews>
  <sheetFormatPr defaultRowHeight="12.75" x14ac:dyDescent="0.2"/>
  <cols>
    <col min="1" max="2" width="3.28515625" style="16" customWidth="1"/>
    <col min="3" max="3" width="18.85546875" customWidth="1"/>
    <col min="4" max="4" width="57" customWidth="1"/>
    <col min="9" max="9" width="9.140625" customWidth="1"/>
    <col min="10" max="11" width="10.7109375" bestFit="1" customWidth="1"/>
  </cols>
  <sheetData>
    <row r="1" spans="1:14" x14ac:dyDescent="0.2">
      <c r="A1" s="529" t="str">
        <f>IF('4.Informatie'!$C$10="","Gaarne tabblad 4. Informatie invullen",VLOOKUP('4.Informatie'!$C$10,$I$70:$L$74,2,0))</f>
        <v>Gaarne tabblad 4. Informatie invullen</v>
      </c>
      <c r="B1" s="529"/>
      <c r="C1" s="423"/>
      <c r="D1" s="423"/>
      <c r="F1" s="221" t="s">
        <v>633</v>
      </c>
      <c r="G1" s="471" t="s">
        <v>785</v>
      </c>
      <c r="H1" s="525"/>
      <c r="I1" s="525"/>
      <c r="J1" s="525"/>
      <c r="K1" s="525"/>
      <c r="L1" s="525"/>
      <c r="M1" s="525"/>
      <c r="N1" s="525"/>
    </row>
    <row r="2" spans="1:14" x14ac:dyDescent="0.2">
      <c r="A2" s="179"/>
      <c r="B2" s="179"/>
      <c r="C2" s="180"/>
    </row>
    <row r="3" spans="1:14" s="18" customFormat="1" ht="24.75" customHeight="1" x14ac:dyDescent="0.2">
      <c r="A3" s="181" t="s">
        <v>656</v>
      </c>
      <c r="B3" s="181"/>
      <c r="C3" s="286"/>
    </row>
    <row r="4" spans="1:14" ht="67.5" customHeight="1" x14ac:dyDescent="0.2">
      <c r="A4" s="527" t="s">
        <v>692</v>
      </c>
      <c r="B4" s="527"/>
      <c r="C4" s="528"/>
      <c r="D4" s="528"/>
    </row>
    <row r="5" spans="1:14" x14ac:dyDescent="0.2">
      <c r="A5" s="216" t="str">
        <f>IF('4.Informatie'!$C$10= "","Gaarne tabblad 4. Informatie invullen","Het betreft de informatie over: "&amp;VLOOKUP('4.Informatie'!$C$10,$I$70:$L$74,3,0))</f>
        <v>Gaarne tabblad 4. Informatie invullen</v>
      </c>
      <c r="B5" s="216"/>
      <c r="C5" s="180"/>
      <c r="F5" s="221" t="s">
        <v>633</v>
      </c>
      <c r="G5" s="471" t="s">
        <v>785</v>
      </c>
      <c r="H5" s="525"/>
      <c r="I5" s="525"/>
      <c r="J5" s="525"/>
      <c r="K5" s="525"/>
      <c r="L5" s="525"/>
      <c r="M5" s="525"/>
      <c r="N5" s="525"/>
    </row>
    <row r="6" spans="1:14" x14ac:dyDescent="0.2">
      <c r="A6" s="180"/>
      <c r="B6" s="180"/>
      <c r="C6" s="180"/>
      <c r="H6" s="216"/>
    </row>
    <row r="7" spans="1:14" ht="25.5" customHeight="1" x14ac:dyDescent="0.2">
      <c r="A7" s="419" t="s">
        <v>191</v>
      </c>
      <c r="B7" s="419"/>
      <c r="C7" s="419"/>
      <c r="D7" s="419"/>
      <c r="H7" s="180"/>
    </row>
    <row r="8" spans="1:14" ht="5.25" customHeight="1" x14ac:dyDescent="0.2">
      <c r="A8" s="180"/>
      <c r="B8" s="180"/>
      <c r="C8" s="180"/>
      <c r="H8" s="180"/>
      <c r="I8" s="216"/>
    </row>
    <row r="9" spans="1:14" ht="38.25" customHeight="1" x14ac:dyDescent="0.2">
      <c r="A9" s="287" t="s">
        <v>12</v>
      </c>
      <c r="B9" s="485" t="s">
        <v>694</v>
      </c>
      <c r="C9" s="486"/>
      <c r="D9" s="486"/>
      <c r="H9" s="180"/>
      <c r="I9" s="180"/>
    </row>
    <row r="10" spans="1:14" ht="38.25" customHeight="1" x14ac:dyDescent="0.2">
      <c r="A10" s="130"/>
      <c r="B10" s="288" t="s">
        <v>530</v>
      </c>
      <c r="C10" s="530" t="s">
        <v>776</v>
      </c>
      <c r="D10" s="530"/>
      <c r="H10" s="180"/>
      <c r="I10" s="180"/>
    </row>
    <row r="11" spans="1:14" ht="38.25" customHeight="1" x14ac:dyDescent="0.2">
      <c r="A11" s="180"/>
      <c r="B11" s="288" t="s">
        <v>530</v>
      </c>
      <c r="C11" s="437" t="s">
        <v>777</v>
      </c>
      <c r="D11" s="526"/>
    </row>
    <row r="12" spans="1:14" ht="51" customHeight="1" x14ac:dyDescent="0.2">
      <c r="A12" s="180"/>
      <c r="B12" s="288" t="s">
        <v>530</v>
      </c>
      <c r="C12" s="437" t="s">
        <v>778</v>
      </c>
      <c r="D12" s="526"/>
    </row>
    <row r="13" spans="1:14" s="357" customFormat="1" ht="5.25" customHeight="1" x14ac:dyDescent="0.2">
      <c r="A13" s="353"/>
      <c r="B13" s="288"/>
      <c r="C13" s="355"/>
      <c r="D13" s="358"/>
    </row>
    <row r="14" spans="1:14" ht="63.75" customHeight="1" x14ac:dyDescent="0.2">
      <c r="A14" s="287" t="s">
        <v>12</v>
      </c>
      <c r="B14" s="485" t="e">
        <f>VLOOKUP('4.Informatie'!$C$10,$I$70:$L$74,4,0)</f>
        <v>#N/A</v>
      </c>
      <c r="C14" s="486"/>
      <c r="D14" s="486"/>
      <c r="F14" s="411" t="s">
        <v>633</v>
      </c>
      <c r="G14" s="471" t="s">
        <v>785</v>
      </c>
      <c r="H14" s="525"/>
      <c r="I14" s="525"/>
      <c r="J14" s="525"/>
      <c r="K14" s="525"/>
      <c r="L14" s="525"/>
      <c r="M14" s="525"/>
      <c r="N14" s="525"/>
    </row>
    <row r="15" spans="1:14" s="357" customFormat="1" ht="5.25" customHeight="1" x14ac:dyDescent="0.2">
      <c r="A15" s="287"/>
      <c r="B15" s="360"/>
      <c r="C15" s="359"/>
      <c r="D15" s="359"/>
      <c r="F15" s="354"/>
      <c r="G15" s="356"/>
      <c r="H15" s="352"/>
      <c r="I15" s="352"/>
      <c r="J15" s="352"/>
      <c r="K15" s="352"/>
      <c r="L15" s="352"/>
      <c r="M15" s="352"/>
      <c r="N15" s="352"/>
    </row>
    <row r="16" spans="1:14" x14ac:dyDescent="0.2">
      <c r="A16" s="287"/>
    </row>
    <row r="17" spans="1:14" s="357" customFormat="1" x14ac:dyDescent="0.2">
      <c r="A17" s="287"/>
      <c r="B17" s="360"/>
      <c r="C17" s="353"/>
      <c r="D17" s="353"/>
      <c r="F17"/>
      <c r="G17"/>
      <c r="H17"/>
      <c r="I17"/>
      <c r="J17"/>
      <c r="K17"/>
      <c r="L17"/>
      <c r="M17"/>
      <c r="N17"/>
    </row>
    <row r="18" spans="1:14" x14ac:dyDescent="0.2">
      <c r="A18" s="216" t="s">
        <v>744</v>
      </c>
      <c r="B18" s="180"/>
      <c r="C18" s="180"/>
    </row>
    <row r="19" spans="1:14" x14ac:dyDescent="0.2">
      <c r="A19" s="180"/>
      <c r="B19" s="180"/>
      <c r="C19" s="180"/>
    </row>
    <row r="20" spans="1:14" x14ac:dyDescent="0.2">
      <c r="A20" s="216"/>
      <c r="B20" s="180"/>
      <c r="C20" s="180"/>
    </row>
    <row r="21" spans="1:14" x14ac:dyDescent="0.2">
      <c r="A21"/>
      <c r="B21"/>
    </row>
    <row r="22" spans="1:14" x14ac:dyDescent="0.2">
      <c r="A22"/>
      <c r="B22"/>
    </row>
    <row r="23" spans="1:14" x14ac:dyDescent="0.2">
      <c r="A23"/>
      <c r="B23"/>
    </row>
    <row r="24" spans="1:14" x14ac:dyDescent="0.2">
      <c r="A24"/>
      <c r="B24"/>
    </row>
    <row r="25" spans="1:14" x14ac:dyDescent="0.2">
      <c r="A25"/>
      <c r="B25"/>
    </row>
    <row r="26" spans="1:14" x14ac:dyDescent="0.2">
      <c r="A26" s="18"/>
      <c r="B26" s="18"/>
    </row>
    <row r="62" spans="9:17" x14ac:dyDescent="0.2">
      <c r="I62" s="285"/>
      <c r="J62" s="221"/>
      <c r="K62" s="221"/>
      <c r="L62" s="221"/>
      <c r="M62" s="221"/>
      <c r="N62" s="221"/>
      <c r="O62" s="221"/>
      <c r="P62" s="221"/>
      <c r="Q62" s="221"/>
    </row>
    <row r="63" spans="9:17" x14ac:dyDescent="0.2">
      <c r="I63" s="284"/>
    </row>
    <row r="64" spans="9:17" x14ac:dyDescent="0.2">
      <c r="I64" s="284"/>
    </row>
    <row r="65" spans="9:14" x14ac:dyDescent="0.2">
      <c r="I65" s="284"/>
    </row>
    <row r="69" spans="9:14" ht="15" x14ac:dyDescent="0.25">
      <c r="I69" s="17"/>
      <c r="J69" s="416" t="s">
        <v>782</v>
      </c>
      <c r="K69" s="417" t="s">
        <v>783</v>
      </c>
      <c r="L69" s="417" t="s">
        <v>784</v>
      </c>
    </row>
    <row r="70" spans="9:14" ht="12.75" customHeight="1" x14ac:dyDescent="0.2">
      <c r="I70" s="414">
        <v>1</v>
      </c>
      <c r="J70" s="413" t="str">
        <f>"Verklaring Iv3 bij kwartaalrapportage "&amp;'4.Informatie'!$C$8&amp;", "&amp;'4.Informatie'!$C$5&amp;" "&amp;'4.Informatie'!$C$6</f>
        <v>Verklaring Iv3 bij kwartaalrapportage 2022, GR aaaa</v>
      </c>
      <c r="K70" s="181" t="str">
        <f>"het eerste kwartaal van het jaar "&amp;'4.Informatie'!$C$8</f>
        <v>het eerste kwartaal van het jaar 2022</v>
      </c>
      <c r="L70" s="216" t="s">
        <v>780</v>
      </c>
      <c r="M70" s="412"/>
      <c r="N70" s="412"/>
    </row>
    <row r="71" spans="9:14" x14ac:dyDescent="0.2">
      <c r="I71" s="414">
        <v>2</v>
      </c>
      <c r="J71" s="413" t="str">
        <f>"Verklaring Iv3 bij kwartaalrapportage "&amp;'4.Informatie'!$C$8&amp;", "&amp;'4.Informatie'!$C$5&amp;" "&amp;'4.Informatie'!$C$6</f>
        <v>Verklaring Iv3 bij kwartaalrapportage 2022, GR aaaa</v>
      </c>
      <c r="K71" s="181" t="str">
        <f>"het tweede kwartaal van het jaar "&amp;'4.Informatie'!$C$8</f>
        <v>het tweede kwartaal van het jaar 2022</v>
      </c>
      <c r="L71" s="216" t="s">
        <v>780</v>
      </c>
    </row>
    <row r="72" spans="9:14" x14ac:dyDescent="0.2">
      <c r="I72" s="414">
        <v>3</v>
      </c>
      <c r="J72" s="413" t="str">
        <f>"Verklaring Iv3 bij kwartaalrapportage "&amp;'4.Informatie'!$C$8&amp;", "&amp;'4.Informatie'!$C$5&amp;" "&amp;'4.Informatie'!$C$6</f>
        <v>Verklaring Iv3 bij kwartaalrapportage 2022, GR aaaa</v>
      </c>
      <c r="K72" s="181" t="str">
        <f>"het derde kwartaal van het jaar "&amp;'4.Informatie'!$C$8</f>
        <v>het derde kwartaal van het jaar 2022</v>
      </c>
      <c r="L72" s="216" t="s">
        <v>780</v>
      </c>
    </row>
    <row r="73" spans="9:14" x14ac:dyDescent="0.2">
      <c r="I73" s="415">
        <v>4</v>
      </c>
      <c r="J73" s="413" t="str">
        <f>"Verklaring Iv3 bij kwartaalrapportage "&amp;'4.Informatie'!$C$8&amp;", "&amp;'4.Informatie'!$C$5&amp;" "&amp;'4.Informatie'!$C$6</f>
        <v>Verklaring Iv3 bij kwartaalrapportage 2022, GR aaaa</v>
      </c>
      <c r="K73" s="181" t="str">
        <f>"het vierde kwartaal van het jaar "&amp;'4.Informatie'!$C$8</f>
        <v>het vierde kwartaal van het jaar 2022</v>
      </c>
      <c r="L73" s="216" t="s">
        <v>780</v>
      </c>
    </row>
    <row r="74" spans="9:14" x14ac:dyDescent="0.2">
      <c r="I74" s="414">
        <v>5</v>
      </c>
      <c r="J74" s="413" t="str">
        <f>"Verklaring Iv3 bij jaarrapportage "&amp;'4.Informatie'!$C$8&amp;", "&amp;'4.Informatie'!$C$5&amp;" "&amp;'4.Informatie'!$C$6</f>
        <v>Verklaring Iv3 bij jaarrapportage 2022, GR aaaa</v>
      </c>
      <c r="K74" s="181" t="str">
        <f>"de rekening van het jaar "&amp;'4.Informatie'!$C$8</f>
        <v>de rekening van het jaar 2022</v>
      </c>
      <c r="L74" s="17" t="s">
        <v>779</v>
      </c>
    </row>
  </sheetData>
  <customSheetViews>
    <customSheetView guid="{7ECC52A5-9F01-4F0F-BE2E-EC1362700A49}" showPageBreaks="1" showGridLines="0" printArea="1" showRuler="0">
      <selection activeCell="B1" sqref="B1:C1"/>
      <pageMargins left="0.75" right="0.75" top="1" bottom="1" header="0.5" footer="0.5"/>
      <pageSetup paperSize="9" scale="97" orientation="portrait" r:id="rId1"/>
      <headerFooter alignWithMargins="0"/>
    </customSheetView>
    <customSheetView guid="{3CCC5398-1193-4024-ABCD-59977630A5BF}" showPageBreaks="1" showGridLines="0" printArea="1" showRuler="0">
      <selection activeCell="G20" sqref="G20"/>
      <pageMargins left="0.75" right="0.75" top="1" bottom="1" header="0.5" footer="0.5"/>
      <pageSetup paperSize="9" scale="97" orientation="portrait" r:id="rId2"/>
      <headerFooter alignWithMargins="0"/>
    </customSheetView>
  </customSheetViews>
  <mergeCells count="11">
    <mergeCell ref="G1:N1"/>
    <mergeCell ref="G14:N14"/>
    <mergeCell ref="C12:D12"/>
    <mergeCell ref="B14:D14"/>
    <mergeCell ref="A4:D4"/>
    <mergeCell ref="G5:N5"/>
    <mergeCell ref="A1:D1"/>
    <mergeCell ref="A7:D7"/>
    <mergeCell ref="B9:D9"/>
    <mergeCell ref="C10:D10"/>
    <mergeCell ref="C11:D11"/>
  </mergeCells>
  <phoneticPr fontId="0" type="noConversion"/>
  <conditionalFormatting sqref="A7:D7">
    <cfRule type="cellIs" dxfId="1" priority="6" stopIfTrue="1" operator="equal">
      <formula>"Kies Begroting, Kwartaal of Jaar uit keuzelijst"</formula>
    </cfRule>
  </conditionalFormatting>
  <conditionalFormatting sqref="A1:D1">
    <cfRule type="cellIs" dxfId="0" priority="3" stopIfTrue="1" operator="equal">
      <formula>"Verklaring Iv3 bij vul Periode in op tabblad 4.Informatie"</formula>
    </cfRule>
  </conditionalFormatting>
  <pageMargins left="0.74803149606299213" right="0.74803149606299213" top="0.98425196850393704" bottom="0.98425196850393704" header="0.51181102362204722" footer="0.51181102362204722"/>
  <pageSetup paperSize="9" scale="97" orientation="portrait" r:id="rId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29"/>
  <sheetViews>
    <sheetView showGridLines="0" workbookViewId="0">
      <selection sqref="A1:E1"/>
    </sheetView>
  </sheetViews>
  <sheetFormatPr defaultColWidth="9.140625" defaultRowHeight="12.75" x14ac:dyDescent="0.2"/>
  <cols>
    <col min="1" max="1" width="7.140625" style="305" bestFit="1" customWidth="1"/>
    <col min="2" max="2" width="6.7109375" style="305" bestFit="1" customWidth="1"/>
    <col min="3" max="3" width="62.85546875" style="305" bestFit="1" customWidth="1"/>
    <col min="4" max="5" width="16.42578125" style="305" customWidth="1"/>
    <col min="6" max="6" width="21.140625" style="305" bestFit="1" customWidth="1"/>
    <col min="7" max="11" width="16.42578125" style="305" customWidth="1"/>
    <col min="12" max="16384" width="9.140625" style="305"/>
  </cols>
  <sheetData>
    <row r="1" spans="1:7" ht="15" customHeight="1" x14ac:dyDescent="0.25">
      <c r="A1" s="540" t="s">
        <v>514</v>
      </c>
      <c r="B1" s="541"/>
      <c r="C1" s="541"/>
      <c r="D1" s="541"/>
      <c r="E1" s="541"/>
    </row>
    <row r="2" spans="1:7" ht="7.5" customHeight="1" x14ac:dyDescent="0.2">
      <c r="A2" s="542"/>
      <c r="B2" s="419"/>
      <c r="C2" s="419"/>
      <c r="D2" s="419"/>
      <c r="E2" s="419"/>
    </row>
    <row r="3" spans="1:7" ht="25.5" customHeight="1" x14ac:dyDescent="0.2">
      <c r="A3" s="532" t="s">
        <v>769</v>
      </c>
      <c r="B3" s="533"/>
      <c r="C3" s="533"/>
      <c r="D3" s="533"/>
      <c r="E3" s="533"/>
    </row>
    <row r="4" spans="1:7" ht="7.5" customHeight="1" x14ac:dyDescent="0.2"/>
    <row r="5" spans="1:7" ht="76.5" customHeight="1" x14ac:dyDescent="0.2">
      <c r="A5" s="543" t="s">
        <v>719</v>
      </c>
      <c r="B5" s="448"/>
      <c r="C5" s="448"/>
      <c r="D5" s="448"/>
      <c r="E5" s="448"/>
    </row>
    <row r="6" spans="1:7" ht="7.5" customHeight="1" x14ac:dyDescent="0.2">
      <c r="A6" s="542"/>
      <c r="B6" s="419"/>
      <c r="C6" s="419"/>
      <c r="D6" s="419"/>
      <c r="E6" s="419"/>
    </row>
    <row r="7" spans="1:7" ht="76.5" customHeight="1" x14ac:dyDescent="0.2">
      <c r="A7" s="531" t="s">
        <v>654</v>
      </c>
      <c r="B7" s="474"/>
      <c r="C7" s="474"/>
      <c r="D7" s="474"/>
      <c r="E7" s="474"/>
    </row>
    <row r="8" spans="1:7" ht="7.5" customHeight="1" x14ac:dyDescent="0.2">
      <c r="A8" s="532"/>
      <c r="B8" s="533"/>
      <c r="C8" s="533"/>
      <c r="D8" s="533"/>
      <c r="E8" s="533"/>
    </row>
    <row r="9" spans="1:7" ht="63.75" customHeight="1" x14ac:dyDescent="0.2">
      <c r="A9" s="532" t="s">
        <v>655</v>
      </c>
      <c r="B9" s="533"/>
      <c r="C9" s="533"/>
      <c r="D9" s="533"/>
      <c r="E9" s="533"/>
    </row>
    <row r="12" spans="1:7" x14ac:dyDescent="0.2">
      <c r="A12" s="289" t="s">
        <v>536</v>
      </c>
      <c r="B12" s="290"/>
      <c r="C12" s="304"/>
      <c r="D12" s="304"/>
      <c r="E12" s="304"/>
      <c r="F12" s="304"/>
      <c r="G12" s="304"/>
    </row>
    <row r="13" spans="1:7" x14ac:dyDescent="0.2">
      <c r="A13" s="313" t="s">
        <v>642</v>
      </c>
      <c r="B13" s="291" t="s">
        <v>537</v>
      </c>
      <c r="C13" s="292" t="s">
        <v>279</v>
      </c>
      <c r="D13" s="293" t="s">
        <v>538</v>
      </c>
      <c r="E13" s="293" t="s">
        <v>595</v>
      </c>
      <c r="F13" s="293" t="s">
        <v>626</v>
      </c>
      <c r="G13" s="304"/>
    </row>
    <row r="14" spans="1:7" x14ac:dyDescent="0.2">
      <c r="A14" s="304"/>
      <c r="B14" s="306">
        <v>1</v>
      </c>
      <c r="C14" s="294" t="s">
        <v>539</v>
      </c>
      <c r="D14" s="295" t="str">
        <f>+D39</f>
        <v>onvoldoende</v>
      </c>
      <c r="E14" s="307">
        <f>+D38</f>
        <v>1</v>
      </c>
      <c r="F14" s="295" t="s">
        <v>634</v>
      </c>
      <c r="G14" s="304"/>
    </row>
    <row r="15" spans="1:7" x14ac:dyDescent="0.2">
      <c r="A15" s="304"/>
      <c r="B15" s="306">
        <v>2</v>
      </c>
      <c r="C15" s="294" t="s">
        <v>756</v>
      </c>
      <c r="D15" s="308" t="str">
        <f>+D92</f>
        <v>onvoldoende</v>
      </c>
      <c r="E15" s="307">
        <f>+F91</f>
        <v>1</v>
      </c>
      <c r="F15" s="308" t="s">
        <v>634</v>
      </c>
      <c r="G15" s="304"/>
    </row>
    <row r="16" spans="1:7" x14ac:dyDescent="0.2">
      <c r="A16" s="304"/>
      <c r="B16" s="306">
        <v>3</v>
      </c>
      <c r="C16" s="294" t="s">
        <v>540</v>
      </c>
      <c r="D16" s="308" t="str">
        <f>+D163</f>
        <v>onvoldoende</v>
      </c>
      <c r="E16" s="307" t="str">
        <f>+K162</f>
        <v>primo leeg</v>
      </c>
      <c r="F16" s="308" t="s">
        <v>635</v>
      </c>
      <c r="G16" s="304"/>
    </row>
    <row r="17" spans="1:9" x14ac:dyDescent="0.2">
      <c r="A17" s="304"/>
      <c r="B17" s="306">
        <v>4</v>
      </c>
      <c r="C17" s="294" t="s">
        <v>541</v>
      </c>
      <c r="D17" s="308" t="str">
        <f>+D177</f>
        <v>onvoldoende</v>
      </c>
      <c r="E17" s="307">
        <f>+F176</f>
        <v>1</v>
      </c>
      <c r="F17" s="308" t="s">
        <v>634</v>
      </c>
      <c r="G17" s="304"/>
    </row>
    <row r="18" spans="1:9" x14ac:dyDescent="0.2">
      <c r="A18" s="304"/>
      <c r="B18" s="306">
        <v>5</v>
      </c>
      <c r="C18" s="294" t="s">
        <v>542</v>
      </c>
      <c r="D18" s="308" t="str">
        <f>+D191</f>
        <v>onvoldoende</v>
      </c>
      <c r="E18" s="307">
        <f>+F190</f>
        <v>1</v>
      </c>
      <c r="F18" s="308" t="s">
        <v>634</v>
      </c>
      <c r="G18" s="304"/>
    </row>
    <row r="19" spans="1:9" x14ac:dyDescent="0.2">
      <c r="A19" s="304"/>
      <c r="B19" s="306">
        <v>6</v>
      </c>
      <c r="C19" s="294" t="s">
        <v>543</v>
      </c>
      <c r="D19" s="308" t="str">
        <f>+D200</f>
        <v>onvoldoende</v>
      </c>
      <c r="E19" s="334" t="str">
        <f>+F198</f>
        <v>-</v>
      </c>
      <c r="F19" s="308" t="s">
        <v>636</v>
      </c>
      <c r="G19" s="304"/>
    </row>
    <row r="20" spans="1:9" x14ac:dyDescent="0.2">
      <c r="A20" s="304"/>
      <c r="B20" s="306">
        <v>7</v>
      </c>
      <c r="C20" s="294" t="s">
        <v>544</v>
      </c>
      <c r="D20" s="308" t="str">
        <f>+D209</f>
        <v>nvt</v>
      </c>
      <c r="E20" s="334" t="str">
        <f>+F207</f>
        <v>-</v>
      </c>
      <c r="F20" s="308" t="s">
        <v>637</v>
      </c>
      <c r="G20" s="304"/>
    </row>
    <row r="21" spans="1:9" x14ac:dyDescent="0.2">
      <c r="A21" s="304"/>
      <c r="B21" s="306">
        <v>8</v>
      </c>
      <c r="C21" s="294" t="s">
        <v>545</v>
      </c>
      <c r="D21" s="308" t="str">
        <f>+D218</f>
        <v>nvt</v>
      </c>
      <c r="E21" s="334" t="str">
        <f>+F216</f>
        <v>-</v>
      </c>
      <c r="F21" s="308" t="s">
        <v>637</v>
      </c>
      <c r="G21" s="304"/>
    </row>
    <row r="22" spans="1:9" x14ac:dyDescent="0.2">
      <c r="A22" s="304"/>
      <c r="B22" s="306">
        <v>9</v>
      </c>
      <c r="C22" s="294" t="s">
        <v>596</v>
      </c>
      <c r="D22" s="308" t="str">
        <f>+D228</f>
        <v>voldoende</v>
      </c>
      <c r="E22" s="334">
        <f>+F226</f>
        <v>0</v>
      </c>
      <c r="F22" s="310" t="s">
        <v>634</v>
      </c>
      <c r="G22" s="304"/>
    </row>
    <row r="23" spans="1:9" x14ac:dyDescent="0.2">
      <c r="A23" s="304"/>
      <c r="B23" s="311"/>
      <c r="C23" s="296" t="s">
        <v>546</v>
      </c>
      <c r="D23" s="536" t="str">
        <f>+IF(OR(D14="onvoldoende",D15="onvoldoende",D16="onvoldoende",D17="onvoldoende",D18="onvoldoende",D19="onvoldoende",D20="onvoldoende",D21="onvoldoende",D22="onvoldoende"),"onvoldoende","voldoende")</f>
        <v>onvoldoende</v>
      </c>
      <c r="E23" s="536"/>
      <c r="F23" s="312"/>
      <c r="G23" s="304"/>
    </row>
    <row r="24" spans="1:9" x14ac:dyDescent="0.2">
      <c r="A24" s="304"/>
      <c r="B24" s="304"/>
      <c r="C24" s="304"/>
      <c r="D24" s="304"/>
      <c r="E24" s="304"/>
      <c r="F24" s="304"/>
      <c r="G24" s="304"/>
    </row>
    <row r="25" spans="1:9" x14ac:dyDescent="0.2">
      <c r="A25" s="304"/>
      <c r="B25" s="534" t="str">
        <f>IF(
D23&lt;&gt;"voldoende",
"Het eindoordeel is onvoldoende, waarmee de levering niet zou worden goedgekeurd door het CBS.",
"Het eindoordeel is voldoende, waarmee de levering bij insturing zou worden goedgekeurd door het CBS."
)</f>
        <v>Het eindoordeel is onvoldoende, waarmee de levering niet zou worden goedgekeurd door het CBS.</v>
      </c>
      <c r="C25" s="535"/>
      <c r="D25" s="535"/>
      <c r="E25" s="535"/>
      <c r="F25" s="535"/>
      <c r="G25" s="304"/>
      <c r="I25" s="333"/>
    </row>
    <row r="26" spans="1:9" ht="29.25" customHeight="1" x14ac:dyDescent="0.2">
      <c r="A26" s="304"/>
      <c r="B26" s="534"/>
      <c r="C26" s="534"/>
      <c r="D26" s="534"/>
      <c r="E26" s="534"/>
      <c r="F26" s="534"/>
      <c r="G26" s="304"/>
    </row>
    <row r="27" spans="1:9" x14ac:dyDescent="0.2">
      <c r="A27" s="304"/>
      <c r="B27" s="351"/>
      <c r="C27" s="350"/>
      <c r="D27" s="350"/>
      <c r="E27" s="350"/>
      <c r="F27" s="350"/>
      <c r="G27" s="304"/>
    </row>
    <row r="28" spans="1:9" x14ac:dyDescent="0.2">
      <c r="A28" s="304"/>
      <c r="B28" s="351"/>
      <c r="C28" s="350"/>
      <c r="D28" s="350"/>
      <c r="E28" s="350"/>
      <c r="F28" s="350"/>
      <c r="G28" s="304"/>
    </row>
    <row r="29" spans="1:9" x14ac:dyDescent="0.2">
      <c r="A29" s="304"/>
      <c r="B29" s="351"/>
      <c r="C29" s="350"/>
      <c r="D29" s="350"/>
      <c r="E29" s="350"/>
      <c r="F29" s="350"/>
      <c r="G29" s="304"/>
    </row>
    <row r="30" spans="1:9" x14ac:dyDescent="0.2">
      <c r="A30" s="304"/>
      <c r="B30" s="351"/>
      <c r="C30" s="350"/>
      <c r="D30" s="350"/>
      <c r="E30" s="350"/>
      <c r="F30" s="350"/>
      <c r="G30" s="304"/>
    </row>
    <row r="31" spans="1:9" x14ac:dyDescent="0.2">
      <c r="A31" s="304"/>
      <c r="B31" s="346"/>
      <c r="C31" s="304"/>
      <c r="D31" s="304"/>
      <c r="E31" s="304"/>
      <c r="F31" s="304"/>
      <c r="G31" s="304"/>
    </row>
    <row r="32" spans="1:9" x14ac:dyDescent="0.2">
      <c r="A32" s="17"/>
    </row>
    <row r="33" spans="1:7" x14ac:dyDescent="0.2">
      <c r="A33" s="297" t="s">
        <v>547</v>
      </c>
      <c r="B33" s="304"/>
      <c r="C33" s="304" t="s">
        <v>539</v>
      </c>
      <c r="D33" s="304"/>
      <c r="E33" s="304"/>
      <c r="F33" s="304"/>
    </row>
    <row r="34" spans="1:7" x14ac:dyDescent="0.2">
      <c r="A34" s="313" t="s">
        <v>515</v>
      </c>
      <c r="B34" s="294" t="s">
        <v>548</v>
      </c>
      <c r="C34" s="294" t="s">
        <v>549</v>
      </c>
      <c r="D34" s="537">
        <f>IF(VLOOKUP($A$34,'4.Informatie'!$B:$I,2,FALSE)="Begroting","-",SUM('5.Verdelingsmatrix lasten'!$C$164:$AE$164))</f>
        <v>0</v>
      </c>
      <c r="E34" s="537"/>
      <c r="F34" s="304"/>
    </row>
    <row r="35" spans="1:7" x14ac:dyDescent="0.2">
      <c r="A35" s="304"/>
      <c r="B35" s="294" t="s">
        <v>550</v>
      </c>
      <c r="C35" s="294" t="s">
        <v>551</v>
      </c>
      <c r="D35" s="537">
        <f>IF(VLOOKUP($A$34,'4.Informatie'!$B:$I,2,FALSE)="Begroting","-",SUM('6.Verdelingsmatrix baten'!$C$164:$AG$164)-'9.Eindoordeel'!$D$34)</f>
        <v>0</v>
      </c>
      <c r="E35" s="537"/>
      <c r="F35" s="304"/>
    </row>
    <row r="36" spans="1:7" x14ac:dyDescent="0.2">
      <c r="A36" s="304"/>
      <c r="B36" s="294" t="s">
        <v>552</v>
      </c>
      <c r="C36" s="294" t="s">
        <v>553</v>
      </c>
      <c r="D36" s="537">
        <f>IF(VLOOKUP($A$34,'4.Informatie'!$B:$I,2,FALSE)="Begroting","-",'5.Verdelingsmatrix lasten'!$AF$164-'6.Verdelingsmatrix baten'!$AH$164)</f>
        <v>0</v>
      </c>
      <c r="E36" s="537"/>
      <c r="F36" s="304"/>
    </row>
    <row r="37" spans="1:7" x14ac:dyDescent="0.2">
      <c r="A37" s="304"/>
      <c r="B37" s="294" t="s">
        <v>627</v>
      </c>
      <c r="C37" s="294" t="s">
        <v>554</v>
      </c>
      <c r="D37" s="537">
        <f>IF(VLOOKUP($A$34,'4.Informatie'!$B:$I,2,FALSE)="Begroting","-",ABS(D35-D36))</f>
        <v>0</v>
      </c>
      <c r="E37" s="537"/>
      <c r="F37" s="304"/>
    </row>
    <row r="38" spans="1:7" x14ac:dyDescent="0.2">
      <c r="A38" s="304"/>
      <c r="B38" s="294" t="s">
        <v>555</v>
      </c>
      <c r="C38" s="294" t="s">
        <v>556</v>
      </c>
      <c r="D38" s="539">
        <f>IF(VLOOKUP($A$34,'4.Informatie'!$B:$I,2,FALSE)="Begroting","-",IF(ISERROR(D37/D34),1,D37/D34))</f>
        <v>1</v>
      </c>
      <c r="E38" s="539"/>
      <c r="F38" s="304"/>
    </row>
    <row r="39" spans="1:7" x14ac:dyDescent="0.2">
      <c r="A39" s="304"/>
      <c r="B39" s="314"/>
      <c r="C39" s="298" t="s">
        <v>557</v>
      </c>
      <c r="D39" s="538" t="str">
        <f>IF(VLOOKUP($A$34,'4.Informatie'!$B:$I,2,FALSE)&lt;&gt;"Begroting",IF(D38&lt;=0.01,"voldoende","onvoldoende"),"nvt")</f>
        <v>onvoldoende</v>
      </c>
      <c r="E39" s="538"/>
      <c r="F39" s="304"/>
    </row>
    <row r="40" spans="1:7" x14ac:dyDescent="0.2">
      <c r="A40" s="304"/>
      <c r="B40" s="304"/>
      <c r="C40" s="304"/>
      <c r="D40" s="304"/>
      <c r="E40" s="304"/>
      <c r="F40" s="304"/>
    </row>
    <row r="42" spans="1:7" x14ac:dyDescent="0.2">
      <c r="A42" s="304" t="s">
        <v>558</v>
      </c>
      <c r="B42" s="304"/>
      <c r="C42" s="304" t="s">
        <v>559</v>
      </c>
      <c r="D42" s="304"/>
      <c r="E42" s="304"/>
      <c r="F42" s="304"/>
      <c r="G42" s="304"/>
    </row>
    <row r="43" spans="1:7" x14ac:dyDescent="0.2">
      <c r="A43" s="313" t="s">
        <v>515</v>
      </c>
      <c r="B43" s="314"/>
      <c r="C43" s="306" t="s">
        <v>560</v>
      </c>
      <c r="D43" s="298" t="s">
        <v>754</v>
      </c>
      <c r="E43" s="298" t="s">
        <v>755</v>
      </c>
      <c r="F43" s="298"/>
      <c r="G43" s="304"/>
    </row>
    <row r="44" spans="1:7" x14ac:dyDescent="0.2">
      <c r="A44" s="304"/>
      <c r="B44" s="314"/>
      <c r="C44" s="306"/>
      <c r="D44" s="298" t="s">
        <v>548</v>
      </c>
      <c r="E44" s="298" t="s">
        <v>550</v>
      </c>
      <c r="F44" s="298" t="s">
        <v>561</v>
      </c>
      <c r="G44" s="304"/>
    </row>
    <row r="45" spans="1:7" x14ac:dyDescent="0.2">
      <c r="A45" s="304"/>
      <c r="B45" s="315"/>
      <c r="C45" s="311" t="s">
        <v>70</v>
      </c>
      <c r="D45" s="316">
        <f>VLOOKUP(C45,'5.Verdelingsmatrix lasten'!$A:$AL,38,FALSE)-VLOOKUP(C45,'5.Verdelingsmatrix lasten'!$A:$AL,MATCH("6.1",'5.Verdelingsmatrix lasten'!$A$1:$AL$1,0),FALSE)-VLOOKUP(C45,'5.Verdelingsmatrix lasten'!$A:$AL,MATCH("7.5",'5.Verdelingsmatrix lasten'!$A$1:$AL$1,0),FALSE)-VLOOKUP(C45,'5.Verdelingsmatrix lasten'!$A:$AL,MATCH("7.2",'5.Verdelingsmatrix lasten'!$A$1:$AL$1,0),FALSE)</f>
        <v>0</v>
      </c>
      <c r="E45" s="316">
        <f>VLOOKUP(C45,'6.Verdelingsmatrix baten'!$A:$AN,40,FALSE)-VLOOKUP(C45,'6.Verdelingsmatrix baten'!$A:$AN,MATCH("6.1",'6.Verdelingsmatrix baten'!$A$1:$AN$1,0),FALSE)-VLOOKUP(C45,'6.Verdelingsmatrix baten'!$A:$AN,MATCH("7.5",'6.Verdelingsmatrix baten'!$A$1:$AN$1,0),FALSE)-VLOOKUP(C45,'6.Verdelingsmatrix baten'!$A:$AN,MATCH("7.2",'6.Verdelingsmatrix baten'!$A$1:$AN$1,0),FALSE)</f>
        <v>0</v>
      </c>
      <c r="F45" s="316">
        <f>+ABS(D45)+ABS(E45)</f>
        <v>0</v>
      </c>
      <c r="G45" s="304"/>
    </row>
    <row r="46" spans="1:7" x14ac:dyDescent="0.2">
      <c r="A46" s="304"/>
      <c r="B46" s="314"/>
      <c r="C46" s="306" t="s">
        <v>72</v>
      </c>
      <c r="D46" s="317">
        <f>VLOOKUP(C46,'5.Verdelingsmatrix lasten'!$A:$AL,38,FALSE)-VLOOKUP(C46,'5.Verdelingsmatrix lasten'!$A:$AL,MATCH("6.1",'5.Verdelingsmatrix lasten'!$A$1:$AL$1,0),FALSE)-VLOOKUP(C46,'5.Verdelingsmatrix lasten'!$A:$AL,MATCH("7.5",'5.Verdelingsmatrix lasten'!$A$1:$AL$1,0),FALSE)-VLOOKUP(C46,'5.Verdelingsmatrix lasten'!$A:$AL,MATCH("7.2",'5.Verdelingsmatrix lasten'!$A$1:$AL$1,0),FALSE)</f>
        <v>0</v>
      </c>
      <c r="E46" s="317">
        <f>VLOOKUP(C46,'6.Verdelingsmatrix baten'!$A:$AN,40,FALSE)-VLOOKUP(C46,'6.Verdelingsmatrix baten'!$A:$AN,MATCH("6.1",'6.Verdelingsmatrix baten'!$A$1:$AN$1,0),FALSE)-VLOOKUP(C46,'6.Verdelingsmatrix baten'!$A:$AN,MATCH("7.5",'6.Verdelingsmatrix baten'!$A$1:$AN$1,0),FALSE)-VLOOKUP(C46,'6.Verdelingsmatrix baten'!$A:$AN,MATCH("7.2",'6.Verdelingsmatrix baten'!$A$1:$AN$1,0),FALSE)</f>
        <v>0</v>
      </c>
      <c r="F46" s="317">
        <f t="shared" ref="F46:F88" si="0">+ABS(D46)+ABS(E46)</f>
        <v>0</v>
      </c>
      <c r="G46" s="304"/>
    </row>
    <row r="47" spans="1:7" x14ac:dyDescent="0.2">
      <c r="A47" s="304"/>
      <c r="B47" s="314"/>
      <c r="C47" s="306" t="s">
        <v>74</v>
      </c>
      <c r="D47" s="317">
        <f>VLOOKUP(C47,'5.Verdelingsmatrix lasten'!$A:$AL,38,FALSE)-VLOOKUP(C47,'5.Verdelingsmatrix lasten'!$A:$AL,MATCH("6.1",'5.Verdelingsmatrix lasten'!$A$1:$AL$1,0),FALSE)-VLOOKUP(C47,'5.Verdelingsmatrix lasten'!$A:$AL,MATCH("7.5",'5.Verdelingsmatrix lasten'!$A$1:$AL$1,0),FALSE)-VLOOKUP(C47,'5.Verdelingsmatrix lasten'!$A:$AL,MATCH("7.2",'5.Verdelingsmatrix lasten'!$A$1:$AL$1,0),FALSE)</f>
        <v>0</v>
      </c>
      <c r="E47" s="317">
        <f>VLOOKUP(C47,'6.Verdelingsmatrix baten'!$A:$AN,40,FALSE)-VLOOKUP(C47,'6.Verdelingsmatrix baten'!$A:$AN,MATCH("6.1",'6.Verdelingsmatrix baten'!$A$1:$AN$1,0),FALSE)-VLOOKUP(C47,'6.Verdelingsmatrix baten'!$A:$AN,MATCH("7.5",'6.Verdelingsmatrix baten'!$A$1:$AN$1,0),FALSE)-VLOOKUP(C47,'6.Verdelingsmatrix baten'!$A:$AN,MATCH("7.2",'6.Verdelingsmatrix baten'!$A$1:$AN$1,0),FALSE)</f>
        <v>0</v>
      </c>
      <c r="F47" s="317">
        <f t="shared" si="0"/>
        <v>0</v>
      </c>
      <c r="G47" s="304"/>
    </row>
    <row r="48" spans="1:7" x14ac:dyDescent="0.2">
      <c r="A48" s="304"/>
      <c r="B48" s="314"/>
      <c r="C48" s="306" t="s">
        <v>76</v>
      </c>
      <c r="D48" s="317">
        <f>VLOOKUP(C48,'5.Verdelingsmatrix lasten'!$A:$AL,38,FALSE)-VLOOKUP(C48,'5.Verdelingsmatrix lasten'!$A:$AL,MATCH("6.1",'5.Verdelingsmatrix lasten'!$A$1:$AL$1,0),FALSE)-VLOOKUP(C48,'5.Verdelingsmatrix lasten'!$A:$AL,MATCH("7.5",'5.Verdelingsmatrix lasten'!$A$1:$AL$1,0),FALSE)-VLOOKUP(C48,'5.Verdelingsmatrix lasten'!$A:$AL,MATCH("7.2",'5.Verdelingsmatrix lasten'!$A$1:$AL$1,0),FALSE)</f>
        <v>0</v>
      </c>
      <c r="E48" s="317">
        <f>VLOOKUP(C48,'6.Verdelingsmatrix baten'!$A:$AN,40,FALSE)-VLOOKUP(C48,'6.Verdelingsmatrix baten'!$A:$AN,MATCH("6.1",'6.Verdelingsmatrix baten'!$A$1:$AN$1,0),FALSE)-VLOOKUP(C48,'6.Verdelingsmatrix baten'!$A:$AN,MATCH("7.5",'6.Verdelingsmatrix baten'!$A$1:$AN$1,0),FALSE)-VLOOKUP(C48,'6.Verdelingsmatrix baten'!$A:$AN,MATCH("7.2",'6.Verdelingsmatrix baten'!$A$1:$AN$1,0),FALSE)</f>
        <v>0</v>
      </c>
      <c r="F48" s="317">
        <f t="shared" si="0"/>
        <v>0</v>
      </c>
      <c r="G48" s="304"/>
    </row>
    <row r="49" spans="1:7" x14ac:dyDescent="0.2">
      <c r="A49" s="304"/>
      <c r="B49" s="314"/>
      <c r="C49" s="306" t="s">
        <v>78</v>
      </c>
      <c r="D49" s="317">
        <f>VLOOKUP(C49,'5.Verdelingsmatrix lasten'!$A:$AL,38,FALSE)-VLOOKUP(C49,'5.Verdelingsmatrix lasten'!$A:$AL,MATCH("6.1",'5.Verdelingsmatrix lasten'!$A$1:$AL$1,0),FALSE)-VLOOKUP(C49,'5.Verdelingsmatrix lasten'!$A:$AL,MATCH("7.5",'5.Verdelingsmatrix lasten'!$A$1:$AL$1,0),FALSE)-VLOOKUP(C49,'5.Verdelingsmatrix lasten'!$A:$AL,MATCH("7.2",'5.Verdelingsmatrix lasten'!$A$1:$AL$1,0),FALSE)</f>
        <v>0</v>
      </c>
      <c r="E49" s="317">
        <f>VLOOKUP(C49,'6.Verdelingsmatrix baten'!$A:$AN,40,FALSE)-VLOOKUP(C49,'6.Verdelingsmatrix baten'!$A:$AN,MATCH("6.1",'6.Verdelingsmatrix baten'!$A$1:$AN$1,0),FALSE)-VLOOKUP(C49,'6.Verdelingsmatrix baten'!$A:$AN,MATCH("7.5",'6.Verdelingsmatrix baten'!$A$1:$AN$1,0),FALSE)-VLOOKUP(C49,'6.Verdelingsmatrix baten'!$A:$AN,MATCH("7.2",'6.Verdelingsmatrix baten'!$A$1:$AN$1,0),FALSE)</f>
        <v>0</v>
      </c>
      <c r="F49" s="317">
        <f t="shared" si="0"/>
        <v>0</v>
      </c>
      <c r="G49" s="304"/>
    </row>
    <row r="50" spans="1:7" x14ac:dyDescent="0.2">
      <c r="A50" s="304"/>
      <c r="B50" s="314"/>
      <c r="C50" s="306" t="s">
        <v>80</v>
      </c>
      <c r="D50" s="317">
        <f>VLOOKUP(C50,'5.Verdelingsmatrix lasten'!$A:$AL,38,FALSE)-VLOOKUP(C50,'5.Verdelingsmatrix lasten'!$A:$AL,MATCH("6.1",'5.Verdelingsmatrix lasten'!$A$1:$AL$1,0),FALSE)-VLOOKUP(C50,'5.Verdelingsmatrix lasten'!$A:$AL,MATCH("7.5",'5.Verdelingsmatrix lasten'!$A$1:$AL$1,0),FALSE)-VLOOKUP(C50,'5.Verdelingsmatrix lasten'!$A:$AL,MATCH("7.2",'5.Verdelingsmatrix lasten'!$A$1:$AL$1,0),FALSE)</f>
        <v>0</v>
      </c>
      <c r="E50" s="317">
        <f>VLOOKUP(C50,'6.Verdelingsmatrix baten'!$A:$AN,40,FALSE)-VLOOKUP(C50,'6.Verdelingsmatrix baten'!$A:$AN,MATCH("6.1",'6.Verdelingsmatrix baten'!$A$1:$AN$1,0),FALSE)-VLOOKUP(C50,'6.Verdelingsmatrix baten'!$A:$AN,MATCH("7.5",'6.Verdelingsmatrix baten'!$A$1:$AN$1,0),FALSE)-VLOOKUP(C50,'6.Verdelingsmatrix baten'!$A:$AN,MATCH("7.2",'6.Verdelingsmatrix baten'!$A$1:$AN$1,0),FALSE)</f>
        <v>0</v>
      </c>
      <c r="F50" s="317">
        <f t="shared" si="0"/>
        <v>0</v>
      </c>
      <c r="G50" s="304"/>
    </row>
    <row r="51" spans="1:7" x14ac:dyDescent="0.2">
      <c r="A51" s="304"/>
      <c r="B51" s="314"/>
      <c r="C51" s="306" t="s">
        <v>200</v>
      </c>
      <c r="D51" s="317">
        <f>VLOOKUP(C51,'5.Verdelingsmatrix lasten'!$A:$AL,38,FALSE)-VLOOKUP(C51,'5.Verdelingsmatrix lasten'!$A:$AL,MATCH("6.1",'5.Verdelingsmatrix lasten'!$A$1:$AL$1,0),FALSE)-VLOOKUP(C51,'5.Verdelingsmatrix lasten'!$A:$AL,MATCH("7.5",'5.Verdelingsmatrix lasten'!$A$1:$AL$1,0),FALSE)-VLOOKUP(C51,'5.Verdelingsmatrix lasten'!$A:$AL,MATCH("7.2",'5.Verdelingsmatrix lasten'!$A$1:$AL$1,0),FALSE)</f>
        <v>0</v>
      </c>
      <c r="E51" s="317">
        <f>VLOOKUP(C51,'6.Verdelingsmatrix baten'!$A:$AN,40,FALSE)-VLOOKUP(C51,'6.Verdelingsmatrix baten'!$A:$AN,MATCH("6.1",'6.Verdelingsmatrix baten'!$A$1:$AN$1,0),FALSE)-VLOOKUP(C51,'6.Verdelingsmatrix baten'!$A:$AN,MATCH("7.5",'6.Verdelingsmatrix baten'!$A$1:$AN$1,0),FALSE)-VLOOKUP(C51,'6.Verdelingsmatrix baten'!$A:$AN,MATCH("7.2",'6.Verdelingsmatrix baten'!$A$1:$AN$1,0),FALSE)</f>
        <v>0</v>
      </c>
      <c r="F51" s="317">
        <f t="shared" si="0"/>
        <v>0</v>
      </c>
      <c r="G51" s="304"/>
    </row>
    <row r="52" spans="1:7" x14ac:dyDescent="0.2">
      <c r="A52" s="304"/>
      <c r="B52" s="314"/>
      <c r="C52" s="306" t="s">
        <v>201</v>
      </c>
      <c r="D52" s="317">
        <f>VLOOKUP(C52,'5.Verdelingsmatrix lasten'!$A:$AL,38,FALSE)-VLOOKUP(C52,'5.Verdelingsmatrix lasten'!$A:$AL,MATCH("6.1",'5.Verdelingsmatrix lasten'!$A$1:$AL$1,0),FALSE)-VLOOKUP(C52,'5.Verdelingsmatrix lasten'!$A:$AL,MATCH("7.5",'5.Verdelingsmatrix lasten'!$A$1:$AL$1,0),FALSE)-VLOOKUP(C52,'5.Verdelingsmatrix lasten'!$A:$AL,MATCH("7.2",'5.Verdelingsmatrix lasten'!$A$1:$AL$1,0),FALSE)</f>
        <v>0</v>
      </c>
      <c r="E52" s="317">
        <f>VLOOKUP(C52,'6.Verdelingsmatrix baten'!$A:$AN,40,FALSE)-VLOOKUP(C52,'6.Verdelingsmatrix baten'!$A:$AN,MATCH("6.1",'6.Verdelingsmatrix baten'!$A$1:$AN$1,0),FALSE)-VLOOKUP(C52,'6.Verdelingsmatrix baten'!$A:$AN,MATCH("7.5",'6.Verdelingsmatrix baten'!$A$1:$AN$1,0),FALSE)-VLOOKUP(C52,'6.Verdelingsmatrix baten'!$A:$AN,MATCH("7.2",'6.Verdelingsmatrix baten'!$A$1:$AN$1,0),FALSE)</f>
        <v>0</v>
      </c>
      <c r="F52" s="317">
        <f t="shared" si="0"/>
        <v>0</v>
      </c>
      <c r="G52" s="304"/>
    </row>
    <row r="53" spans="1:7" x14ac:dyDescent="0.2">
      <c r="A53" s="304"/>
      <c r="B53" s="314"/>
      <c r="C53" s="306" t="s">
        <v>202</v>
      </c>
      <c r="D53" s="317">
        <f>VLOOKUP(C53,'5.Verdelingsmatrix lasten'!$A:$AL,38,FALSE)-VLOOKUP(C53,'5.Verdelingsmatrix lasten'!$A:$AL,MATCH("6.1",'5.Verdelingsmatrix lasten'!$A$1:$AL$1,0),FALSE)-VLOOKUP(C53,'5.Verdelingsmatrix lasten'!$A:$AL,MATCH("7.5",'5.Verdelingsmatrix lasten'!$A$1:$AL$1,0),FALSE)-VLOOKUP(C53,'5.Verdelingsmatrix lasten'!$A:$AL,MATCH("7.2",'5.Verdelingsmatrix lasten'!$A$1:$AL$1,0),FALSE)</f>
        <v>0</v>
      </c>
      <c r="E53" s="317">
        <f>VLOOKUP(C53,'6.Verdelingsmatrix baten'!$A:$AN,40,FALSE)-VLOOKUP(C53,'6.Verdelingsmatrix baten'!$A:$AN,MATCH("6.1",'6.Verdelingsmatrix baten'!$A$1:$AN$1,0),FALSE)-VLOOKUP(C53,'6.Verdelingsmatrix baten'!$A:$AN,MATCH("7.5",'6.Verdelingsmatrix baten'!$A$1:$AN$1,0),FALSE)-VLOOKUP(C53,'6.Verdelingsmatrix baten'!$A:$AN,MATCH("7.2",'6.Verdelingsmatrix baten'!$A$1:$AN$1,0),FALSE)</f>
        <v>0</v>
      </c>
      <c r="F53" s="317">
        <f t="shared" si="0"/>
        <v>0</v>
      </c>
      <c r="G53" s="304"/>
    </row>
    <row r="54" spans="1:7" x14ac:dyDescent="0.2">
      <c r="A54" s="304"/>
      <c r="B54" s="314"/>
      <c r="C54" s="306" t="s">
        <v>203</v>
      </c>
      <c r="D54" s="317">
        <f>VLOOKUP(C54,'5.Verdelingsmatrix lasten'!$A:$AL,38,FALSE)-VLOOKUP(C54,'5.Verdelingsmatrix lasten'!$A:$AL,MATCH("6.1",'5.Verdelingsmatrix lasten'!$A$1:$AL$1,0),FALSE)-VLOOKUP(C54,'5.Verdelingsmatrix lasten'!$A:$AL,MATCH("7.5",'5.Verdelingsmatrix lasten'!$A$1:$AL$1,0),FALSE)-VLOOKUP(C54,'5.Verdelingsmatrix lasten'!$A:$AL,MATCH("7.2",'5.Verdelingsmatrix lasten'!$A$1:$AL$1,0),FALSE)</f>
        <v>0</v>
      </c>
      <c r="E54" s="317">
        <f>VLOOKUP(C54,'6.Verdelingsmatrix baten'!$A:$AN,40,FALSE)-VLOOKUP(C54,'6.Verdelingsmatrix baten'!$A:$AN,MATCH("6.1",'6.Verdelingsmatrix baten'!$A$1:$AN$1,0),FALSE)-VLOOKUP(C54,'6.Verdelingsmatrix baten'!$A:$AN,MATCH("7.5",'6.Verdelingsmatrix baten'!$A$1:$AN$1,0),FALSE)-VLOOKUP(C54,'6.Verdelingsmatrix baten'!$A:$AN,MATCH("7.2",'6.Verdelingsmatrix baten'!$A$1:$AN$1,0),FALSE)</f>
        <v>0</v>
      </c>
      <c r="F54" s="317">
        <f t="shared" si="0"/>
        <v>0</v>
      </c>
      <c r="G54" s="304"/>
    </row>
    <row r="55" spans="1:7" x14ac:dyDescent="0.2">
      <c r="A55" s="304"/>
      <c r="B55" s="314"/>
      <c r="C55" s="306" t="s">
        <v>204</v>
      </c>
      <c r="D55" s="317">
        <f>VLOOKUP(C55,'5.Verdelingsmatrix lasten'!$A:$AL,38,FALSE)-VLOOKUP(C55,'5.Verdelingsmatrix lasten'!$A:$AL,MATCH("6.1",'5.Verdelingsmatrix lasten'!$A$1:$AL$1,0),FALSE)-VLOOKUP(C55,'5.Verdelingsmatrix lasten'!$A:$AL,MATCH("7.5",'5.Verdelingsmatrix lasten'!$A$1:$AL$1,0),FALSE)-VLOOKUP(C55,'5.Verdelingsmatrix lasten'!$A:$AL,MATCH("7.2",'5.Verdelingsmatrix lasten'!$A$1:$AL$1,0),FALSE)</f>
        <v>0</v>
      </c>
      <c r="E55" s="317">
        <f>VLOOKUP(C55,'6.Verdelingsmatrix baten'!$A:$AN,40,FALSE)-VLOOKUP(C55,'6.Verdelingsmatrix baten'!$A:$AN,MATCH("6.1",'6.Verdelingsmatrix baten'!$A$1:$AN$1,0),FALSE)-VLOOKUP(C55,'6.Verdelingsmatrix baten'!$A:$AN,MATCH("7.5",'6.Verdelingsmatrix baten'!$A$1:$AN$1,0),FALSE)-VLOOKUP(C55,'6.Verdelingsmatrix baten'!$A:$AN,MATCH("7.2",'6.Verdelingsmatrix baten'!$A$1:$AN$1,0),FALSE)</f>
        <v>0</v>
      </c>
      <c r="F55" s="317">
        <f t="shared" si="0"/>
        <v>0</v>
      </c>
      <c r="G55" s="304"/>
    </row>
    <row r="56" spans="1:7" x14ac:dyDescent="0.2">
      <c r="A56" s="304"/>
      <c r="B56" s="314"/>
      <c r="C56" s="306" t="s">
        <v>93</v>
      </c>
      <c r="D56" s="317">
        <f>VLOOKUP(C56,'5.Verdelingsmatrix lasten'!$A:$AL,38,FALSE)-VLOOKUP(C56,'5.Verdelingsmatrix lasten'!$A:$AL,MATCH("6.1",'5.Verdelingsmatrix lasten'!$A$1:$AL$1,0),FALSE)-VLOOKUP(C56,'5.Verdelingsmatrix lasten'!$A:$AL,MATCH("7.5",'5.Verdelingsmatrix lasten'!$A$1:$AL$1,0),FALSE)-VLOOKUP(C56,'5.Verdelingsmatrix lasten'!$A:$AL,MATCH("7.2",'5.Verdelingsmatrix lasten'!$A$1:$AL$1,0),FALSE)</f>
        <v>0</v>
      </c>
      <c r="E56" s="317">
        <f>VLOOKUP(C56,'6.Verdelingsmatrix baten'!$A:$AN,40,FALSE)-VLOOKUP(C56,'6.Verdelingsmatrix baten'!$A:$AN,MATCH("6.1",'6.Verdelingsmatrix baten'!$A$1:$AN$1,0),FALSE)-VLOOKUP(C56,'6.Verdelingsmatrix baten'!$A:$AN,MATCH("7.5",'6.Verdelingsmatrix baten'!$A$1:$AN$1,0),FALSE)-VLOOKUP(C56,'6.Verdelingsmatrix baten'!$A:$AN,MATCH("7.2",'6.Verdelingsmatrix baten'!$A$1:$AN$1,0),FALSE)</f>
        <v>0</v>
      </c>
      <c r="F56" s="317">
        <f t="shared" si="0"/>
        <v>0</v>
      </c>
      <c r="G56" s="304"/>
    </row>
    <row r="57" spans="1:7" x14ac:dyDescent="0.2">
      <c r="A57" s="304"/>
      <c r="B57" s="314"/>
      <c r="C57" s="306" t="s">
        <v>205</v>
      </c>
      <c r="D57" s="317">
        <f>VLOOKUP(C57,'5.Verdelingsmatrix lasten'!$A:$AL,38,FALSE)-VLOOKUP(C57,'5.Verdelingsmatrix lasten'!$A:$AL,MATCH("6.1",'5.Verdelingsmatrix lasten'!$A$1:$AL$1,0),FALSE)-VLOOKUP(C57,'5.Verdelingsmatrix lasten'!$A:$AL,MATCH("7.5",'5.Verdelingsmatrix lasten'!$A$1:$AL$1,0),FALSE)-VLOOKUP(C57,'5.Verdelingsmatrix lasten'!$A:$AL,MATCH("7.2",'5.Verdelingsmatrix lasten'!$A$1:$AL$1,0),FALSE)</f>
        <v>0</v>
      </c>
      <c r="E57" s="317">
        <f>VLOOKUP(C57,'6.Verdelingsmatrix baten'!$A:$AN,40,FALSE)-VLOOKUP(C57,'6.Verdelingsmatrix baten'!$A:$AN,MATCH("6.1",'6.Verdelingsmatrix baten'!$A$1:$AN$1,0),FALSE)-VLOOKUP(C57,'6.Verdelingsmatrix baten'!$A:$AN,MATCH("7.5",'6.Verdelingsmatrix baten'!$A$1:$AN$1,0),FALSE)-VLOOKUP(C57,'6.Verdelingsmatrix baten'!$A:$AN,MATCH("7.2",'6.Verdelingsmatrix baten'!$A$1:$AN$1,0),FALSE)</f>
        <v>0</v>
      </c>
      <c r="F57" s="317">
        <f t="shared" si="0"/>
        <v>0</v>
      </c>
      <c r="G57" s="304"/>
    </row>
    <row r="58" spans="1:7" x14ac:dyDescent="0.2">
      <c r="A58" s="304"/>
      <c r="B58" s="314"/>
      <c r="C58" s="306" t="s">
        <v>206</v>
      </c>
      <c r="D58" s="317">
        <f>VLOOKUP(C58,'5.Verdelingsmatrix lasten'!$A:$AL,38,FALSE)-VLOOKUP(C58,'5.Verdelingsmatrix lasten'!$A:$AL,MATCH("6.1",'5.Verdelingsmatrix lasten'!$A$1:$AL$1,0),FALSE)-VLOOKUP(C58,'5.Verdelingsmatrix lasten'!$A:$AL,MATCH("7.5",'5.Verdelingsmatrix lasten'!$A$1:$AL$1,0),FALSE)-VLOOKUP(C58,'5.Verdelingsmatrix lasten'!$A:$AL,MATCH("7.2",'5.Verdelingsmatrix lasten'!$A$1:$AL$1,0),FALSE)</f>
        <v>0</v>
      </c>
      <c r="E58" s="317">
        <f>VLOOKUP(C58,'6.Verdelingsmatrix baten'!$A:$AN,40,FALSE)-VLOOKUP(C58,'6.Verdelingsmatrix baten'!$A:$AN,MATCH("6.1",'6.Verdelingsmatrix baten'!$A$1:$AN$1,0),FALSE)-VLOOKUP(C58,'6.Verdelingsmatrix baten'!$A:$AN,MATCH("7.5",'6.Verdelingsmatrix baten'!$A$1:$AN$1,0),FALSE)-VLOOKUP(C58,'6.Verdelingsmatrix baten'!$A:$AN,MATCH("7.2",'6.Verdelingsmatrix baten'!$A$1:$AN$1,0),FALSE)</f>
        <v>0</v>
      </c>
      <c r="F58" s="317">
        <f t="shared" si="0"/>
        <v>0</v>
      </c>
      <c r="G58" s="304"/>
    </row>
    <row r="59" spans="1:7" x14ac:dyDescent="0.2">
      <c r="A59" s="304"/>
      <c r="B59" s="314"/>
      <c r="C59" s="306" t="s">
        <v>208</v>
      </c>
      <c r="D59" s="317">
        <f>VLOOKUP(C59,'5.Verdelingsmatrix lasten'!$A:$AL,38,FALSE)-VLOOKUP(C59,'5.Verdelingsmatrix lasten'!$A:$AL,MATCH("6.1",'5.Verdelingsmatrix lasten'!$A$1:$AL$1,0),FALSE)-VLOOKUP(C59,'5.Verdelingsmatrix lasten'!$A:$AL,MATCH("7.5",'5.Verdelingsmatrix lasten'!$A$1:$AL$1,0),FALSE)-VLOOKUP(C59,'5.Verdelingsmatrix lasten'!$A:$AL,MATCH("7.2",'5.Verdelingsmatrix lasten'!$A$1:$AL$1,0),FALSE)</f>
        <v>0</v>
      </c>
      <c r="E59" s="317">
        <f>VLOOKUP(C59,'6.Verdelingsmatrix baten'!$A:$AN,40,FALSE)-VLOOKUP(C59,'6.Verdelingsmatrix baten'!$A:$AN,MATCH("6.1",'6.Verdelingsmatrix baten'!$A$1:$AN$1,0),FALSE)-VLOOKUP(C59,'6.Verdelingsmatrix baten'!$A:$AN,MATCH("7.5",'6.Verdelingsmatrix baten'!$A$1:$AN$1,0),FALSE)-VLOOKUP(C59,'6.Verdelingsmatrix baten'!$A:$AN,MATCH("7.2",'6.Verdelingsmatrix baten'!$A$1:$AN$1,0),FALSE)</f>
        <v>0</v>
      </c>
      <c r="F59" s="317">
        <f t="shared" si="0"/>
        <v>0</v>
      </c>
      <c r="G59" s="304"/>
    </row>
    <row r="60" spans="1:7" x14ac:dyDescent="0.2">
      <c r="A60" s="304"/>
      <c r="B60" s="314"/>
      <c r="C60" s="306" t="s">
        <v>210</v>
      </c>
      <c r="D60" s="317">
        <f>VLOOKUP(C60,'5.Verdelingsmatrix lasten'!$A:$AL,38,FALSE)-VLOOKUP(C60,'5.Verdelingsmatrix lasten'!$A:$AL,MATCH("6.1",'5.Verdelingsmatrix lasten'!$A$1:$AL$1,0),FALSE)-VLOOKUP(C60,'5.Verdelingsmatrix lasten'!$A:$AL,MATCH("7.5",'5.Verdelingsmatrix lasten'!$A$1:$AL$1,0),FALSE)-VLOOKUP(C60,'5.Verdelingsmatrix lasten'!$A:$AL,MATCH("7.2",'5.Verdelingsmatrix lasten'!$A$1:$AL$1,0),FALSE)</f>
        <v>0</v>
      </c>
      <c r="E60" s="317">
        <f>VLOOKUP(C60,'6.Verdelingsmatrix baten'!$A:$AN,40,FALSE)-VLOOKUP(C60,'6.Verdelingsmatrix baten'!$A:$AN,MATCH("6.1",'6.Verdelingsmatrix baten'!$A$1:$AN$1,0),FALSE)-VLOOKUP(C60,'6.Verdelingsmatrix baten'!$A:$AN,MATCH("7.5",'6.Verdelingsmatrix baten'!$A$1:$AN$1,0),FALSE)-VLOOKUP(C60,'6.Verdelingsmatrix baten'!$A:$AN,MATCH("7.2",'6.Verdelingsmatrix baten'!$A$1:$AN$1,0),FALSE)</f>
        <v>0</v>
      </c>
      <c r="F60" s="317">
        <f t="shared" si="0"/>
        <v>0</v>
      </c>
      <c r="G60" s="304"/>
    </row>
    <row r="61" spans="1:7" x14ac:dyDescent="0.2">
      <c r="A61" s="304"/>
      <c r="B61" s="314"/>
      <c r="C61" s="306" t="s">
        <v>95</v>
      </c>
      <c r="D61" s="317">
        <f>VLOOKUP(C61,'5.Verdelingsmatrix lasten'!$A:$AL,38,FALSE)-VLOOKUP(C61,'5.Verdelingsmatrix lasten'!$A:$AL,MATCH("6.1",'5.Verdelingsmatrix lasten'!$A$1:$AL$1,0),FALSE)-VLOOKUP(C61,'5.Verdelingsmatrix lasten'!$A:$AL,MATCH("7.5",'5.Verdelingsmatrix lasten'!$A$1:$AL$1,0),FALSE)-VLOOKUP(C61,'5.Verdelingsmatrix lasten'!$A:$AL,MATCH("7.2",'5.Verdelingsmatrix lasten'!$A$1:$AL$1,0),FALSE)</f>
        <v>0</v>
      </c>
      <c r="E61" s="317">
        <f>VLOOKUP(C61,'6.Verdelingsmatrix baten'!$A:$AN,40,FALSE)-VLOOKUP(C61,'6.Verdelingsmatrix baten'!$A:$AN,MATCH("6.1",'6.Verdelingsmatrix baten'!$A$1:$AN$1,0),FALSE)-VLOOKUP(C61,'6.Verdelingsmatrix baten'!$A:$AN,MATCH("7.5",'6.Verdelingsmatrix baten'!$A$1:$AN$1,0),FALSE)-VLOOKUP(C61,'6.Verdelingsmatrix baten'!$A:$AN,MATCH("7.2",'6.Verdelingsmatrix baten'!$A$1:$AN$1,0),FALSE)</f>
        <v>0</v>
      </c>
      <c r="F61" s="317">
        <f t="shared" si="0"/>
        <v>0</v>
      </c>
      <c r="G61" s="304"/>
    </row>
    <row r="62" spans="1:7" x14ac:dyDescent="0.2">
      <c r="A62" s="304"/>
      <c r="B62" s="314"/>
      <c r="C62" s="306" t="s">
        <v>212</v>
      </c>
      <c r="D62" s="317">
        <f>VLOOKUP(C62,'5.Verdelingsmatrix lasten'!$A:$AL,38,FALSE)-VLOOKUP(C62,'5.Verdelingsmatrix lasten'!$A:$AL,MATCH("6.1",'5.Verdelingsmatrix lasten'!$A$1:$AL$1,0),FALSE)-VLOOKUP(C62,'5.Verdelingsmatrix lasten'!$A:$AL,MATCH("7.5",'5.Verdelingsmatrix lasten'!$A$1:$AL$1,0),FALSE)-VLOOKUP(C62,'5.Verdelingsmatrix lasten'!$A:$AL,MATCH("7.2",'5.Verdelingsmatrix lasten'!$A$1:$AL$1,0),FALSE)</f>
        <v>0</v>
      </c>
      <c r="E62" s="317">
        <f>VLOOKUP(C62,'6.Verdelingsmatrix baten'!$A:$AN,40,FALSE)-VLOOKUP(C62,'6.Verdelingsmatrix baten'!$A:$AN,MATCH("6.1",'6.Verdelingsmatrix baten'!$A$1:$AN$1,0),FALSE)-VLOOKUP(C62,'6.Verdelingsmatrix baten'!$A:$AN,MATCH("7.5",'6.Verdelingsmatrix baten'!$A$1:$AN$1,0),FALSE)-VLOOKUP(C62,'6.Verdelingsmatrix baten'!$A:$AN,MATCH("7.2",'6.Verdelingsmatrix baten'!$A$1:$AN$1,0),FALSE)</f>
        <v>0</v>
      </c>
      <c r="F62" s="317">
        <f t="shared" si="0"/>
        <v>0</v>
      </c>
      <c r="G62" s="304"/>
    </row>
    <row r="63" spans="1:7" x14ac:dyDescent="0.2">
      <c r="A63" s="304"/>
      <c r="B63" s="314"/>
      <c r="C63" s="306" t="s">
        <v>213</v>
      </c>
      <c r="D63" s="317">
        <f>VLOOKUP(C63,'5.Verdelingsmatrix lasten'!$A:$AL,38,FALSE)-VLOOKUP(C63,'5.Verdelingsmatrix lasten'!$A:$AL,MATCH("6.1",'5.Verdelingsmatrix lasten'!$A$1:$AL$1,0),FALSE)-VLOOKUP(C63,'5.Verdelingsmatrix lasten'!$A:$AL,MATCH("7.5",'5.Verdelingsmatrix lasten'!$A$1:$AL$1,0),FALSE)-VLOOKUP(C63,'5.Verdelingsmatrix lasten'!$A:$AL,MATCH("7.2",'5.Verdelingsmatrix lasten'!$A$1:$AL$1,0),FALSE)</f>
        <v>0</v>
      </c>
      <c r="E63" s="317">
        <f>VLOOKUP(C63,'6.Verdelingsmatrix baten'!$A:$AN,40,FALSE)-VLOOKUP(C63,'6.Verdelingsmatrix baten'!$A:$AN,MATCH("6.1",'6.Verdelingsmatrix baten'!$A$1:$AN$1,0),FALSE)-VLOOKUP(C63,'6.Verdelingsmatrix baten'!$A:$AN,MATCH("7.5",'6.Verdelingsmatrix baten'!$A$1:$AN$1,0),FALSE)-VLOOKUP(C63,'6.Verdelingsmatrix baten'!$A:$AN,MATCH("7.2",'6.Verdelingsmatrix baten'!$A$1:$AN$1,0),FALSE)</f>
        <v>0</v>
      </c>
      <c r="F63" s="317">
        <f t="shared" si="0"/>
        <v>0</v>
      </c>
      <c r="G63" s="304"/>
    </row>
    <row r="64" spans="1:7" x14ac:dyDescent="0.2">
      <c r="A64" s="304"/>
      <c r="B64" s="314"/>
      <c r="C64" s="306" t="s">
        <v>214</v>
      </c>
      <c r="D64" s="317">
        <f>VLOOKUP(C64,'5.Verdelingsmatrix lasten'!$A:$AL,38,FALSE)-VLOOKUP(C64,'5.Verdelingsmatrix lasten'!$A:$AL,MATCH("6.1",'5.Verdelingsmatrix lasten'!$A$1:$AL$1,0),FALSE)-VLOOKUP(C64,'5.Verdelingsmatrix lasten'!$A:$AL,MATCH("7.5",'5.Verdelingsmatrix lasten'!$A$1:$AL$1,0),FALSE)-VLOOKUP(C64,'5.Verdelingsmatrix lasten'!$A:$AL,MATCH("7.2",'5.Verdelingsmatrix lasten'!$A$1:$AL$1,0),FALSE)</f>
        <v>0</v>
      </c>
      <c r="E64" s="317">
        <f>VLOOKUP(C64,'6.Verdelingsmatrix baten'!$A:$AN,40,FALSE)-VLOOKUP(C64,'6.Verdelingsmatrix baten'!$A:$AN,MATCH("6.1",'6.Verdelingsmatrix baten'!$A$1:$AN$1,0),FALSE)-VLOOKUP(C64,'6.Verdelingsmatrix baten'!$A:$AN,MATCH("7.5",'6.Verdelingsmatrix baten'!$A$1:$AN$1,0),FALSE)-VLOOKUP(C64,'6.Verdelingsmatrix baten'!$A:$AN,MATCH("7.2",'6.Verdelingsmatrix baten'!$A$1:$AN$1,0),FALSE)</f>
        <v>0</v>
      </c>
      <c r="F64" s="317">
        <f t="shared" si="0"/>
        <v>0</v>
      </c>
      <c r="G64" s="304"/>
    </row>
    <row r="65" spans="1:7" x14ac:dyDescent="0.2">
      <c r="A65" s="304"/>
      <c r="B65" s="314"/>
      <c r="C65" s="306" t="s">
        <v>97</v>
      </c>
      <c r="D65" s="317">
        <f>VLOOKUP(C65,'5.Verdelingsmatrix lasten'!$A:$AL,38,FALSE)-VLOOKUP(C65,'5.Verdelingsmatrix lasten'!$A:$AL,MATCH("6.1",'5.Verdelingsmatrix lasten'!$A$1:$AL$1,0),FALSE)-VLOOKUP(C65,'5.Verdelingsmatrix lasten'!$A:$AL,MATCH("7.5",'5.Verdelingsmatrix lasten'!$A$1:$AL$1,0),FALSE)-VLOOKUP(C65,'5.Verdelingsmatrix lasten'!$A:$AL,MATCH("7.2",'5.Verdelingsmatrix lasten'!$A$1:$AL$1,0),FALSE)</f>
        <v>0</v>
      </c>
      <c r="E65" s="317">
        <f>VLOOKUP(C65,'6.Verdelingsmatrix baten'!$A:$AN,40,FALSE)-VLOOKUP(C65,'6.Verdelingsmatrix baten'!$A:$AN,MATCH("6.1",'6.Verdelingsmatrix baten'!$A$1:$AN$1,0),FALSE)-VLOOKUP(C65,'6.Verdelingsmatrix baten'!$A:$AN,MATCH("7.5",'6.Verdelingsmatrix baten'!$A$1:$AN$1,0),FALSE)-VLOOKUP(C65,'6.Verdelingsmatrix baten'!$A:$AN,MATCH("7.2",'6.Verdelingsmatrix baten'!$A$1:$AN$1,0),FALSE)</f>
        <v>0</v>
      </c>
      <c r="F65" s="317">
        <f t="shared" si="0"/>
        <v>0</v>
      </c>
      <c r="G65" s="304"/>
    </row>
    <row r="66" spans="1:7" x14ac:dyDescent="0.2">
      <c r="A66" s="304"/>
      <c r="B66" s="314"/>
      <c r="C66" s="306" t="s">
        <v>215</v>
      </c>
      <c r="D66" s="317">
        <f>VLOOKUP(C66,'5.Verdelingsmatrix lasten'!$A:$AL,38,FALSE)-VLOOKUP(C66,'5.Verdelingsmatrix lasten'!$A:$AL,MATCH("6.1",'5.Verdelingsmatrix lasten'!$A$1:$AL$1,0),FALSE)-VLOOKUP(C66,'5.Verdelingsmatrix lasten'!$A:$AL,MATCH("7.5",'5.Verdelingsmatrix lasten'!$A$1:$AL$1,0),FALSE)-VLOOKUP(C66,'5.Verdelingsmatrix lasten'!$A:$AL,MATCH("7.2",'5.Verdelingsmatrix lasten'!$A$1:$AL$1,0),FALSE)</f>
        <v>0</v>
      </c>
      <c r="E66" s="317">
        <f>VLOOKUP(C66,'6.Verdelingsmatrix baten'!$A:$AN,40,FALSE)-VLOOKUP(C66,'6.Verdelingsmatrix baten'!$A:$AN,MATCH("6.1",'6.Verdelingsmatrix baten'!$A$1:$AN$1,0),FALSE)-VLOOKUP(C66,'6.Verdelingsmatrix baten'!$A:$AN,MATCH("7.5",'6.Verdelingsmatrix baten'!$A$1:$AN$1,0),FALSE)-VLOOKUP(C66,'6.Verdelingsmatrix baten'!$A:$AN,MATCH("7.2",'6.Verdelingsmatrix baten'!$A$1:$AN$1,0),FALSE)</f>
        <v>0</v>
      </c>
      <c r="F66" s="317">
        <f t="shared" si="0"/>
        <v>0</v>
      </c>
      <c r="G66" s="304"/>
    </row>
    <row r="67" spans="1:7" x14ac:dyDescent="0.2">
      <c r="A67" s="304"/>
      <c r="B67" s="314"/>
      <c r="C67" s="306" t="s">
        <v>216</v>
      </c>
      <c r="D67" s="317">
        <f>VLOOKUP(C67,'5.Verdelingsmatrix lasten'!$A:$AL,38,FALSE)-VLOOKUP(C67,'5.Verdelingsmatrix lasten'!$A:$AL,MATCH("6.1",'5.Verdelingsmatrix lasten'!$A$1:$AL$1,0),FALSE)-VLOOKUP(C67,'5.Verdelingsmatrix lasten'!$A:$AL,MATCH("7.5",'5.Verdelingsmatrix lasten'!$A$1:$AL$1,0),FALSE)-VLOOKUP(C67,'5.Verdelingsmatrix lasten'!$A:$AL,MATCH("7.2",'5.Verdelingsmatrix lasten'!$A$1:$AL$1,0),FALSE)</f>
        <v>0</v>
      </c>
      <c r="E67" s="317">
        <f>VLOOKUP(C67,'6.Verdelingsmatrix baten'!$A:$AN,40,FALSE)-VLOOKUP(C67,'6.Verdelingsmatrix baten'!$A:$AN,MATCH("6.1",'6.Verdelingsmatrix baten'!$A$1:$AN$1,0),FALSE)-VLOOKUP(C67,'6.Verdelingsmatrix baten'!$A:$AN,MATCH("7.5",'6.Verdelingsmatrix baten'!$A$1:$AN$1,0),FALSE)-VLOOKUP(C67,'6.Verdelingsmatrix baten'!$A:$AN,MATCH("7.2",'6.Verdelingsmatrix baten'!$A$1:$AN$1,0),FALSE)</f>
        <v>0</v>
      </c>
      <c r="F67" s="317">
        <f t="shared" si="0"/>
        <v>0</v>
      </c>
      <c r="G67" s="304"/>
    </row>
    <row r="68" spans="1:7" x14ac:dyDescent="0.2">
      <c r="A68" s="304"/>
      <c r="B68" s="314"/>
      <c r="C68" s="306" t="s">
        <v>217</v>
      </c>
      <c r="D68" s="317">
        <f>VLOOKUP(C68,'5.Verdelingsmatrix lasten'!$A:$AL,38,FALSE)-VLOOKUP(C68,'5.Verdelingsmatrix lasten'!$A:$AL,MATCH("6.1",'5.Verdelingsmatrix lasten'!$A$1:$AL$1,0),FALSE)-VLOOKUP(C68,'5.Verdelingsmatrix lasten'!$A:$AL,MATCH("7.5",'5.Verdelingsmatrix lasten'!$A$1:$AL$1,0),FALSE)-VLOOKUP(C68,'5.Verdelingsmatrix lasten'!$A:$AL,MATCH("7.2",'5.Verdelingsmatrix lasten'!$A$1:$AL$1,0),FALSE)</f>
        <v>0</v>
      </c>
      <c r="E68" s="317">
        <f>VLOOKUP(C68,'6.Verdelingsmatrix baten'!$A:$AN,40,FALSE)-VLOOKUP(C68,'6.Verdelingsmatrix baten'!$A:$AN,MATCH("6.1",'6.Verdelingsmatrix baten'!$A$1:$AN$1,0),FALSE)-VLOOKUP(C68,'6.Verdelingsmatrix baten'!$A:$AN,MATCH("7.5",'6.Verdelingsmatrix baten'!$A$1:$AN$1,0),FALSE)-VLOOKUP(C68,'6.Verdelingsmatrix baten'!$A:$AN,MATCH("7.2",'6.Verdelingsmatrix baten'!$A$1:$AN$1,0),FALSE)</f>
        <v>0</v>
      </c>
      <c r="F68" s="317">
        <f t="shared" si="0"/>
        <v>0</v>
      </c>
      <c r="G68" s="304"/>
    </row>
    <row r="69" spans="1:7" x14ac:dyDescent="0.2">
      <c r="A69" s="304"/>
      <c r="B69" s="314"/>
      <c r="C69" s="306" t="s">
        <v>218</v>
      </c>
      <c r="D69" s="317">
        <f>VLOOKUP(C69,'5.Verdelingsmatrix lasten'!$A:$AL,38,FALSE)-VLOOKUP(C69,'5.Verdelingsmatrix lasten'!$A:$AL,MATCH("6.1",'5.Verdelingsmatrix lasten'!$A$1:$AL$1,0),FALSE)-VLOOKUP(C69,'5.Verdelingsmatrix lasten'!$A:$AL,MATCH("7.5",'5.Verdelingsmatrix lasten'!$A$1:$AL$1,0),FALSE)-VLOOKUP(C69,'5.Verdelingsmatrix lasten'!$A:$AL,MATCH("7.2",'5.Verdelingsmatrix lasten'!$A$1:$AL$1,0),FALSE)</f>
        <v>0</v>
      </c>
      <c r="E69" s="317">
        <f>VLOOKUP(C69,'6.Verdelingsmatrix baten'!$A:$AN,40,FALSE)-VLOOKUP(C69,'6.Verdelingsmatrix baten'!$A:$AN,MATCH("6.1",'6.Verdelingsmatrix baten'!$A$1:$AN$1,0),FALSE)-VLOOKUP(C69,'6.Verdelingsmatrix baten'!$A:$AN,MATCH("7.5",'6.Verdelingsmatrix baten'!$A$1:$AN$1,0),FALSE)-VLOOKUP(C69,'6.Verdelingsmatrix baten'!$A:$AN,MATCH("7.2",'6.Verdelingsmatrix baten'!$A$1:$AN$1,0),FALSE)</f>
        <v>0</v>
      </c>
      <c r="F69" s="317">
        <f t="shared" si="0"/>
        <v>0</v>
      </c>
      <c r="G69" s="304"/>
    </row>
    <row r="70" spans="1:7" x14ac:dyDescent="0.2">
      <c r="A70" s="304"/>
      <c r="B70" s="314"/>
      <c r="C70" s="306" t="s">
        <v>108</v>
      </c>
      <c r="D70" s="317">
        <f>VLOOKUP(C70,'5.Verdelingsmatrix lasten'!$A:$AL,38,FALSE)-VLOOKUP(C70,'5.Verdelingsmatrix lasten'!$A:$AL,MATCH("6.1",'5.Verdelingsmatrix lasten'!$A$1:$AL$1,0),FALSE)-VLOOKUP(C70,'5.Verdelingsmatrix lasten'!$A:$AL,MATCH("7.5",'5.Verdelingsmatrix lasten'!$A$1:$AL$1,0),FALSE)-VLOOKUP(C70,'5.Verdelingsmatrix lasten'!$A:$AL,MATCH("7.2",'5.Verdelingsmatrix lasten'!$A$1:$AL$1,0),FALSE)</f>
        <v>0</v>
      </c>
      <c r="E70" s="317">
        <f>VLOOKUP(C70,'6.Verdelingsmatrix baten'!$A:$AN,40,FALSE)-VLOOKUP(C70,'6.Verdelingsmatrix baten'!$A:$AN,MATCH("6.1",'6.Verdelingsmatrix baten'!$A$1:$AN$1,0),FALSE)-VLOOKUP(C70,'6.Verdelingsmatrix baten'!$A:$AN,MATCH("7.5",'6.Verdelingsmatrix baten'!$A$1:$AN$1,0),FALSE)-VLOOKUP(C70,'6.Verdelingsmatrix baten'!$A:$AN,MATCH("7.2",'6.Verdelingsmatrix baten'!$A$1:$AN$1,0),FALSE)</f>
        <v>0</v>
      </c>
      <c r="F70" s="317">
        <f t="shared" si="0"/>
        <v>0</v>
      </c>
      <c r="G70" s="304"/>
    </row>
    <row r="71" spans="1:7" x14ac:dyDescent="0.2">
      <c r="A71" s="304"/>
      <c r="B71" s="314"/>
      <c r="C71" s="306" t="s">
        <v>110</v>
      </c>
      <c r="D71" s="317">
        <f>VLOOKUP(C71,'5.Verdelingsmatrix lasten'!$A:$AL,38,FALSE)-VLOOKUP(C71,'5.Verdelingsmatrix lasten'!$A:$AL,MATCH("6.1",'5.Verdelingsmatrix lasten'!$A$1:$AL$1,0),FALSE)-VLOOKUP(C71,'5.Verdelingsmatrix lasten'!$A:$AL,MATCH("7.5",'5.Verdelingsmatrix lasten'!$A$1:$AL$1,0),FALSE)-VLOOKUP(C71,'5.Verdelingsmatrix lasten'!$A:$AL,MATCH("7.2",'5.Verdelingsmatrix lasten'!$A$1:$AL$1,0),FALSE)</f>
        <v>0</v>
      </c>
      <c r="E71" s="317">
        <f>VLOOKUP(C71,'6.Verdelingsmatrix baten'!$A:$AN,40,FALSE)-VLOOKUP(C71,'6.Verdelingsmatrix baten'!$A:$AN,MATCH("6.1",'6.Verdelingsmatrix baten'!$A$1:$AN$1,0),FALSE)-VLOOKUP(C71,'6.Verdelingsmatrix baten'!$A:$AN,MATCH("7.5",'6.Verdelingsmatrix baten'!$A$1:$AN$1,0),FALSE)-VLOOKUP(C71,'6.Verdelingsmatrix baten'!$A:$AN,MATCH("7.2",'6.Verdelingsmatrix baten'!$A$1:$AN$1,0),FALSE)</f>
        <v>0</v>
      </c>
      <c r="F71" s="317">
        <f t="shared" si="0"/>
        <v>0</v>
      </c>
      <c r="G71" s="304"/>
    </row>
    <row r="72" spans="1:7" x14ac:dyDescent="0.2">
      <c r="A72" s="304"/>
      <c r="B72" s="314"/>
      <c r="C72" s="306" t="s">
        <v>112</v>
      </c>
      <c r="D72" s="317">
        <f>VLOOKUP(C72,'5.Verdelingsmatrix lasten'!$A:$AL,38,FALSE)-VLOOKUP(C72,'5.Verdelingsmatrix lasten'!$A:$AL,MATCH("6.1",'5.Verdelingsmatrix lasten'!$A$1:$AL$1,0),FALSE)-VLOOKUP(C72,'5.Verdelingsmatrix lasten'!$A:$AL,MATCH("7.5",'5.Verdelingsmatrix lasten'!$A$1:$AL$1,0),FALSE)-VLOOKUP(C72,'5.Verdelingsmatrix lasten'!$A:$AL,MATCH("7.2",'5.Verdelingsmatrix lasten'!$A$1:$AL$1,0),FALSE)</f>
        <v>0</v>
      </c>
      <c r="E72" s="317">
        <f>VLOOKUP(C72,'6.Verdelingsmatrix baten'!$A:$AN,40,FALSE)-VLOOKUP(C72,'6.Verdelingsmatrix baten'!$A:$AN,MATCH("6.1",'6.Verdelingsmatrix baten'!$A$1:$AN$1,0),FALSE)-VLOOKUP(C72,'6.Verdelingsmatrix baten'!$A:$AN,MATCH("7.5",'6.Verdelingsmatrix baten'!$A$1:$AN$1,0),FALSE)-VLOOKUP(C72,'6.Verdelingsmatrix baten'!$A:$AN,MATCH("7.2",'6.Verdelingsmatrix baten'!$A$1:$AN$1,0),FALSE)</f>
        <v>0</v>
      </c>
      <c r="F72" s="317">
        <f t="shared" si="0"/>
        <v>0</v>
      </c>
      <c r="G72" s="304"/>
    </row>
    <row r="73" spans="1:7" x14ac:dyDescent="0.2">
      <c r="A73" s="304"/>
      <c r="B73" s="314"/>
      <c r="C73" s="306" t="s">
        <v>114</v>
      </c>
      <c r="D73" s="317">
        <f>VLOOKUP(C73,'5.Verdelingsmatrix lasten'!$A:$AL,38,FALSE)-VLOOKUP(C73,'5.Verdelingsmatrix lasten'!$A:$AL,MATCH("6.1",'5.Verdelingsmatrix lasten'!$A$1:$AL$1,0),FALSE)-VLOOKUP(C73,'5.Verdelingsmatrix lasten'!$A:$AL,MATCH("7.5",'5.Verdelingsmatrix lasten'!$A$1:$AL$1,0),FALSE)-VLOOKUP(C73,'5.Verdelingsmatrix lasten'!$A:$AL,MATCH("7.2",'5.Verdelingsmatrix lasten'!$A$1:$AL$1,0),FALSE)</f>
        <v>0</v>
      </c>
      <c r="E73" s="317">
        <f>VLOOKUP(C73,'6.Verdelingsmatrix baten'!$A:$AN,40,FALSE)-VLOOKUP(C73,'6.Verdelingsmatrix baten'!$A:$AN,MATCH("6.1",'6.Verdelingsmatrix baten'!$A$1:$AN$1,0),FALSE)-VLOOKUP(C73,'6.Verdelingsmatrix baten'!$A:$AN,MATCH("7.5",'6.Verdelingsmatrix baten'!$A$1:$AN$1,0),FALSE)-VLOOKUP(C73,'6.Verdelingsmatrix baten'!$A:$AN,MATCH("7.2",'6.Verdelingsmatrix baten'!$A$1:$AN$1,0),FALSE)</f>
        <v>0</v>
      </c>
      <c r="F73" s="317">
        <f t="shared" si="0"/>
        <v>0</v>
      </c>
      <c r="G73" s="304"/>
    </row>
    <row r="74" spans="1:7" x14ac:dyDescent="0.2">
      <c r="A74" s="304"/>
      <c r="B74" s="314"/>
      <c r="C74" s="306" t="s">
        <v>220</v>
      </c>
      <c r="D74" s="317">
        <f>VLOOKUP(C74,'5.Verdelingsmatrix lasten'!$A:$AL,38,FALSE)-VLOOKUP(C74,'5.Verdelingsmatrix lasten'!$A:$AL,MATCH("6.1",'5.Verdelingsmatrix lasten'!$A$1:$AL$1,0),FALSE)-VLOOKUP(C74,'5.Verdelingsmatrix lasten'!$A:$AL,MATCH("7.5",'5.Verdelingsmatrix lasten'!$A$1:$AL$1,0),FALSE)-VLOOKUP(C74,'5.Verdelingsmatrix lasten'!$A:$AL,MATCH("7.2",'5.Verdelingsmatrix lasten'!$A$1:$AL$1,0),FALSE)</f>
        <v>0</v>
      </c>
      <c r="E74" s="317">
        <f>VLOOKUP(C74,'6.Verdelingsmatrix baten'!$A:$AN,40,FALSE)-VLOOKUP(C74,'6.Verdelingsmatrix baten'!$A:$AN,MATCH("6.1",'6.Verdelingsmatrix baten'!$A$1:$AN$1,0),FALSE)-VLOOKUP(C74,'6.Verdelingsmatrix baten'!$A:$AN,MATCH("7.5",'6.Verdelingsmatrix baten'!$A$1:$AN$1,0),FALSE)-VLOOKUP(C74,'6.Verdelingsmatrix baten'!$A:$AN,MATCH("7.2",'6.Verdelingsmatrix baten'!$A$1:$AN$1,0),FALSE)</f>
        <v>0</v>
      </c>
      <c r="F74" s="317">
        <f t="shared" si="0"/>
        <v>0</v>
      </c>
      <c r="G74" s="304"/>
    </row>
    <row r="75" spans="1:7" x14ac:dyDescent="0.2">
      <c r="A75" s="304"/>
      <c r="B75" s="314"/>
      <c r="C75" s="306" t="s">
        <v>221</v>
      </c>
      <c r="D75" s="317">
        <f>VLOOKUP(C75,'5.Verdelingsmatrix lasten'!$A:$AL,38,FALSE)-VLOOKUP(C75,'5.Verdelingsmatrix lasten'!$A:$AL,MATCH("6.1",'5.Verdelingsmatrix lasten'!$A$1:$AL$1,0),FALSE)-VLOOKUP(C75,'5.Verdelingsmatrix lasten'!$A:$AL,MATCH("7.5",'5.Verdelingsmatrix lasten'!$A$1:$AL$1,0),FALSE)-VLOOKUP(C75,'5.Verdelingsmatrix lasten'!$A:$AL,MATCH("7.2",'5.Verdelingsmatrix lasten'!$A$1:$AL$1,0),FALSE)</f>
        <v>0</v>
      </c>
      <c r="E75" s="317">
        <f>VLOOKUP(C75,'6.Verdelingsmatrix baten'!$A:$AN,40,FALSE)-VLOOKUP(C75,'6.Verdelingsmatrix baten'!$A:$AN,MATCH("6.1",'6.Verdelingsmatrix baten'!$A$1:$AN$1,0),FALSE)-VLOOKUP(C75,'6.Verdelingsmatrix baten'!$A:$AN,MATCH("7.5",'6.Verdelingsmatrix baten'!$A$1:$AN$1,0),FALSE)-VLOOKUP(C75,'6.Verdelingsmatrix baten'!$A:$AN,MATCH("7.2",'6.Verdelingsmatrix baten'!$A$1:$AN$1,0),FALSE)</f>
        <v>0</v>
      </c>
      <c r="F75" s="317">
        <f t="shared" si="0"/>
        <v>0</v>
      </c>
      <c r="G75" s="304"/>
    </row>
    <row r="76" spans="1:7" x14ac:dyDescent="0.2">
      <c r="A76" s="304"/>
      <c r="B76" s="314"/>
      <c r="C76" s="306" t="s">
        <v>117</v>
      </c>
      <c r="D76" s="317">
        <f>VLOOKUP(C76,'5.Verdelingsmatrix lasten'!$A:$AL,38,FALSE)-VLOOKUP(C76,'5.Verdelingsmatrix lasten'!$A:$AL,MATCH("6.1",'5.Verdelingsmatrix lasten'!$A$1:$AL$1,0),FALSE)-VLOOKUP(C76,'5.Verdelingsmatrix lasten'!$A:$AL,MATCH("7.5",'5.Verdelingsmatrix lasten'!$A$1:$AL$1,0),FALSE)-VLOOKUP(C76,'5.Verdelingsmatrix lasten'!$A:$AL,MATCH("7.2",'5.Verdelingsmatrix lasten'!$A$1:$AL$1,0),FALSE)</f>
        <v>0</v>
      </c>
      <c r="E76" s="317">
        <f>VLOOKUP(C76,'6.Verdelingsmatrix baten'!$A:$AN,40,FALSE)-VLOOKUP(C76,'6.Verdelingsmatrix baten'!$A:$AN,MATCH("6.1",'6.Verdelingsmatrix baten'!$A$1:$AN$1,0),FALSE)-VLOOKUP(C76,'6.Verdelingsmatrix baten'!$A:$AN,MATCH("7.5",'6.Verdelingsmatrix baten'!$A$1:$AN$1,0),FALSE)-VLOOKUP(C76,'6.Verdelingsmatrix baten'!$A:$AN,MATCH("7.2",'6.Verdelingsmatrix baten'!$A$1:$AN$1,0),FALSE)</f>
        <v>0</v>
      </c>
      <c r="F76" s="317">
        <f t="shared" si="0"/>
        <v>0</v>
      </c>
      <c r="G76" s="304"/>
    </row>
    <row r="77" spans="1:7" x14ac:dyDescent="0.2">
      <c r="A77" s="304"/>
      <c r="B77" s="314"/>
      <c r="C77" s="306" t="s">
        <v>118</v>
      </c>
      <c r="D77" s="317">
        <f>VLOOKUP(C77,'5.Verdelingsmatrix lasten'!$A:$AL,38,FALSE)-VLOOKUP(C77,'5.Verdelingsmatrix lasten'!$A:$AL,MATCH("6.1",'5.Verdelingsmatrix lasten'!$A$1:$AL$1,0),FALSE)-VLOOKUP(C77,'5.Verdelingsmatrix lasten'!$A:$AL,MATCH("7.5",'5.Verdelingsmatrix lasten'!$A$1:$AL$1,0),FALSE)-VLOOKUP(C77,'5.Verdelingsmatrix lasten'!$A:$AL,MATCH("7.2",'5.Verdelingsmatrix lasten'!$A$1:$AL$1,0),FALSE)</f>
        <v>0</v>
      </c>
      <c r="E77" s="317">
        <f>VLOOKUP(C77,'6.Verdelingsmatrix baten'!$A:$AN,40,FALSE)-VLOOKUP(C77,'6.Verdelingsmatrix baten'!$A:$AN,MATCH("6.1",'6.Verdelingsmatrix baten'!$A$1:$AN$1,0),FALSE)-VLOOKUP(C77,'6.Verdelingsmatrix baten'!$A:$AN,MATCH("7.5",'6.Verdelingsmatrix baten'!$A$1:$AN$1,0),FALSE)-VLOOKUP(C77,'6.Verdelingsmatrix baten'!$A:$AN,MATCH("7.2",'6.Verdelingsmatrix baten'!$A$1:$AN$1,0),FALSE)</f>
        <v>0</v>
      </c>
      <c r="F77" s="317">
        <f t="shared" si="0"/>
        <v>0</v>
      </c>
      <c r="G77" s="304"/>
    </row>
    <row r="78" spans="1:7" x14ac:dyDescent="0.2">
      <c r="A78" s="304"/>
      <c r="B78" s="314"/>
      <c r="C78" s="306" t="s">
        <v>120</v>
      </c>
      <c r="D78" s="317">
        <f>VLOOKUP(C78,'5.Verdelingsmatrix lasten'!$A:$AL,38,FALSE)-VLOOKUP(C78,'5.Verdelingsmatrix lasten'!$A:$AL,MATCH("6.1",'5.Verdelingsmatrix lasten'!$A$1:$AL$1,0),FALSE)-VLOOKUP(C78,'5.Verdelingsmatrix lasten'!$A:$AL,MATCH("7.5",'5.Verdelingsmatrix lasten'!$A$1:$AL$1,0),FALSE)-VLOOKUP(C78,'5.Verdelingsmatrix lasten'!$A:$AL,MATCH("7.2",'5.Verdelingsmatrix lasten'!$A$1:$AL$1,0),FALSE)</f>
        <v>0</v>
      </c>
      <c r="E78" s="317">
        <f>VLOOKUP(C78,'6.Verdelingsmatrix baten'!$A:$AN,40,FALSE)-VLOOKUP(C78,'6.Verdelingsmatrix baten'!$A:$AN,MATCH("6.1",'6.Verdelingsmatrix baten'!$A$1:$AN$1,0),FALSE)-VLOOKUP(C78,'6.Verdelingsmatrix baten'!$A:$AN,MATCH("7.5",'6.Verdelingsmatrix baten'!$A$1:$AN$1,0),FALSE)-VLOOKUP(C78,'6.Verdelingsmatrix baten'!$A:$AN,MATCH("7.2",'6.Verdelingsmatrix baten'!$A$1:$AN$1,0),FALSE)</f>
        <v>0</v>
      </c>
      <c r="F78" s="317">
        <f t="shared" si="0"/>
        <v>0</v>
      </c>
      <c r="G78" s="304"/>
    </row>
    <row r="79" spans="1:7" x14ac:dyDescent="0.2">
      <c r="A79" s="304"/>
      <c r="B79" s="314"/>
      <c r="C79" s="306" t="s">
        <v>488</v>
      </c>
      <c r="D79" s="317">
        <f>VLOOKUP(C79,'5.Verdelingsmatrix lasten'!$A:$AL,38,FALSE)-VLOOKUP(C79,'5.Verdelingsmatrix lasten'!$A:$AL,MATCH("6.1",'5.Verdelingsmatrix lasten'!$A$1:$AL$1,0),FALSE)-VLOOKUP(C79,'5.Verdelingsmatrix lasten'!$A:$AL,MATCH("7.5",'5.Verdelingsmatrix lasten'!$A$1:$AL$1,0),FALSE)-VLOOKUP(C79,'5.Verdelingsmatrix lasten'!$A:$AL,MATCH("7.2",'5.Verdelingsmatrix lasten'!$A$1:$AL$1,0),FALSE)</f>
        <v>0</v>
      </c>
      <c r="E79" s="317">
        <f>VLOOKUP(C79,'6.Verdelingsmatrix baten'!$A:$AN,40,FALSE)-VLOOKUP(C79,'6.Verdelingsmatrix baten'!$A:$AN,MATCH("6.1",'6.Verdelingsmatrix baten'!$A$1:$AN$1,0),FALSE)-VLOOKUP(C79,'6.Verdelingsmatrix baten'!$A:$AN,MATCH("7.5",'6.Verdelingsmatrix baten'!$A$1:$AN$1,0),FALSE)-VLOOKUP(C79,'6.Verdelingsmatrix baten'!$A:$AN,MATCH("7.2",'6.Verdelingsmatrix baten'!$A$1:$AN$1,0),FALSE)</f>
        <v>0</v>
      </c>
      <c r="F79" s="317">
        <f t="shared" si="0"/>
        <v>0</v>
      </c>
      <c r="G79" s="304"/>
    </row>
    <row r="80" spans="1:7" x14ac:dyDescent="0.2">
      <c r="A80" s="304"/>
      <c r="B80" s="314"/>
      <c r="C80" s="306" t="s">
        <v>666</v>
      </c>
      <c r="D80" s="317">
        <f>VLOOKUP(C80,'5.Verdelingsmatrix lasten'!$A:$AL,38,FALSE)-VLOOKUP(C80,'5.Verdelingsmatrix lasten'!$A:$AL,MATCH("6.1",'5.Verdelingsmatrix lasten'!$A$1:$AL$1,0),FALSE)-VLOOKUP(C80,'5.Verdelingsmatrix lasten'!$A:$AL,MATCH("7.5",'5.Verdelingsmatrix lasten'!$A$1:$AL$1,0),FALSE)-VLOOKUP(C80,'5.Verdelingsmatrix lasten'!$A:$AL,MATCH("7.2",'5.Verdelingsmatrix lasten'!$A$1:$AL$1,0),FALSE)</f>
        <v>0</v>
      </c>
      <c r="E80" s="317">
        <f>VLOOKUP(C80,'6.Verdelingsmatrix baten'!$A:$AN,40,FALSE)-VLOOKUP(C80,'6.Verdelingsmatrix baten'!$A:$AN,MATCH("6.1",'6.Verdelingsmatrix baten'!$A$1:$AN$1,0),FALSE)-VLOOKUP(C80,'6.Verdelingsmatrix baten'!$A:$AN,MATCH("7.5",'6.Verdelingsmatrix baten'!$A$1:$AN$1,0),FALSE)-VLOOKUP(C80,'6.Verdelingsmatrix baten'!$A:$AN,MATCH("7.2",'6.Verdelingsmatrix baten'!$A$1:$AN$1,0),FALSE)</f>
        <v>0</v>
      </c>
      <c r="F80" s="317">
        <f t="shared" ref="F80" si="1">+ABS(D80)+ABS(E80)</f>
        <v>0</v>
      </c>
      <c r="G80" s="304"/>
    </row>
    <row r="81" spans="1:12" x14ac:dyDescent="0.2">
      <c r="A81" s="304"/>
      <c r="B81" s="314"/>
      <c r="C81" s="306" t="s">
        <v>222</v>
      </c>
      <c r="D81" s="317">
        <f>VLOOKUP(C81,'5.Verdelingsmatrix lasten'!$A:$AL,38,FALSE)-VLOOKUP(C81,'5.Verdelingsmatrix lasten'!$A:$AL,MATCH("6.1",'5.Verdelingsmatrix lasten'!$A$1:$AL$1,0),FALSE)-VLOOKUP(C81,'5.Verdelingsmatrix lasten'!$A:$AL,MATCH("7.5",'5.Verdelingsmatrix lasten'!$A$1:$AL$1,0),FALSE)-VLOOKUP(C81,'5.Verdelingsmatrix lasten'!$A:$AL,MATCH("7.2",'5.Verdelingsmatrix lasten'!$A$1:$AL$1,0),FALSE)</f>
        <v>0</v>
      </c>
      <c r="E81" s="317">
        <f>VLOOKUP(C81,'6.Verdelingsmatrix baten'!$A:$AN,40,FALSE)-VLOOKUP(C81,'6.Verdelingsmatrix baten'!$A:$AN,MATCH("6.1",'6.Verdelingsmatrix baten'!$A$1:$AN$1,0),FALSE)-VLOOKUP(C81,'6.Verdelingsmatrix baten'!$A:$AN,MATCH("7.5",'6.Verdelingsmatrix baten'!$A$1:$AN$1,0),FALSE)-VLOOKUP(C81,'6.Verdelingsmatrix baten'!$A:$AN,MATCH("7.2",'6.Verdelingsmatrix baten'!$A$1:$AN$1,0),FALSE)</f>
        <v>0</v>
      </c>
      <c r="F81" s="317">
        <f t="shared" si="0"/>
        <v>0</v>
      </c>
      <c r="G81" s="304"/>
    </row>
    <row r="82" spans="1:12" x14ac:dyDescent="0.2">
      <c r="A82" s="304"/>
      <c r="B82" s="314"/>
      <c r="C82" s="306" t="s">
        <v>223</v>
      </c>
      <c r="D82" s="317">
        <f>VLOOKUP(C82,'5.Verdelingsmatrix lasten'!$A:$AL,38,FALSE)-VLOOKUP(C82,'5.Verdelingsmatrix lasten'!$A:$AL,MATCH("6.1",'5.Verdelingsmatrix lasten'!$A$1:$AL$1,0),FALSE)-VLOOKUP(C82,'5.Verdelingsmatrix lasten'!$A:$AL,MATCH("7.5",'5.Verdelingsmatrix lasten'!$A$1:$AL$1,0),FALSE)-VLOOKUP(C82,'5.Verdelingsmatrix lasten'!$A:$AL,MATCH("7.2",'5.Verdelingsmatrix lasten'!$A$1:$AL$1,0),FALSE)</f>
        <v>0</v>
      </c>
      <c r="E82" s="317">
        <f>VLOOKUP(C82,'6.Verdelingsmatrix baten'!$A:$AN,40,FALSE)-VLOOKUP(C82,'6.Verdelingsmatrix baten'!$A:$AN,MATCH("6.1",'6.Verdelingsmatrix baten'!$A$1:$AN$1,0),FALSE)-VLOOKUP(C82,'6.Verdelingsmatrix baten'!$A:$AN,MATCH("7.5",'6.Verdelingsmatrix baten'!$A$1:$AN$1,0),FALSE)-VLOOKUP(C82,'6.Verdelingsmatrix baten'!$A:$AN,MATCH("7.2",'6.Verdelingsmatrix baten'!$A$1:$AN$1,0),FALSE)</f>
        <v>0</v>
      </c>
      <c r="F82" s="317">
        <f t="shared" si="0"/>
        <v>0</v>
      </c>
      <c r="G82" s="304"/>
    </row>
    <row r="83" spans="1:12" x14ac:dyDescent="0.2">
      <c r="A83" s="304"/>
      <c r="B83" s="314"/>
      <c r="C83" s="306" t="s">
        <v>124</v>
      </c>
      <c r="D83" s="317">
        <f>VLOOKUP(C83,'5.Verdelingsmatrix lasten'!$A:$AL,38,FALSE)-VLOOKUP(C83,'5.Verdelingsmatrix lasten'!$A:$AL,MATCH("6.1",'5.Verdelingsmatrix lasten'!$A$1:$AL$1,0),FALSE)-VLOOKUP(C83,'5.Verdelingsmatrix lasten'!$A:$AL,MATCH("7.5",'5.Verdelingsmatrix lasten'!$A$1:$AL$1,0),FALSE)-VLOOKUP(C83,'5.Verdelingsmatrix lasten'!$A:$AL,MATCH("7.2",'5.Verdelingsmatrix lasten'!$A$1:$AL$1,0),FALSE)</f>
        <v>0</v>
      </c>
      <c r="E83" s="317">
        <f>VLOOKUP(C83,'6.Verdelingsmatrix baten'!$A:$AN,40,FALSE)-VLOOKUP(C83,'6.Verdelingsmatrix baten'!$A:$AN,MATCH("6.1",'6.Verdelingsmatrix baten'!$A$1:$AN$1,0),FALSE)-VLOOKUP(C83,'6.Verdelingsmatrix baten'!$A:$AN,MATCH("7.5",'6.Verdelingsmatrix baten'!$A$1:$AN$1,0),FALSE)-VLOOKUP(C83,'6.Verdelingsmatrix baten'!$A:$AN,MATCH("7.2",'6.Verdelingsmatrix baten'!$A$1:$AN$1,0),FALSE)</f>
        <v>0</v>
      </c>
      <c r="F83" s="317">
        <f t="shared" si="0"/>
        <v>0</v>
      </c>
      <c r="G83" s="304"/>
    </row>
    <row r="84" spans="1:12" x14ac:dyDescent="0.2">
      <c r="A84" s="304"/>
      <c r="B84" s="314"/>
      <c r="C84" s="306" t="s">
        <v>125</v>
      </c>
      <c r="D84" s="317">
        <f>VLOOKUP(C84,'5.Verdelingsmatrix lasten'!$A:$AL,38,FALSE)-VLOOKUP(C84,'5.Verdelingsmatrix lasten'!$A:$AL,MATCH("6.1",'5.Verdelingsmatrix lasten'!$A$1:$AL$1,0),FALSE)-VLOOKUP(C84,'5.Verdelingsmatrix lasten'!$A:$AL,MATCH("7.5",'5.Verdelingsmatrix lasten'!$A$1:$AL$1,0),FALSE)-VLOOKUP(C84,'5.Verdelingsmatrix lasten'!$A:$AL,MATCH("7.2",'5.Verdelingsmatrix lasten'!$A$1:$AL$1,0),FALSE)</f>
        <v>0</v>
      </c>
      <c r="E84" s="317">
        <f>VLOOKUP(C84,'6.Verdelingsmatrix baten'!$A:$AN,40,FALSE)-VLOOKUP(C84,'6.Verdelingsmatrix baten'!$A:$AN,MATCH("6.1",'6.Verdelingsmatrix baten'!$A$1:$AN$1,0),FALSE)-VLOOKUP(C84,'6.Verdelingsmatrix baten'!$A:$AN,MATCH("7.5",'6.Verdelingsmatrix baten'!$A$1:$AN$1,0),FALSE)-VLOOKUP(C84,'6.Verdelingsmatrix baten'!$A:$AN,MATCH("7.2",'6.Verdelingsmatrix baten'!$A$1:$AN$1,0),FALSE)</f>
        <v>0</v>
      </c>
      <c r="F84" s="317">
        <f t="shared" si="0"/>
        <v>0</v>
      </c>
      <c r="G84" s="304"/>
    </row>
    <row r="85" spans="1:12" x14ac:dyDescent="0.2">
      <c r="A85" s="304"/>
      <c r="B85" s="314"/>
      <c r="C85" s="306" t="s">
        <v>225</v>
      </c>
      <c r="D85" s="317">
        <f>VLOOKUP(C85,'5.Verdelingsmatrix lasten'!$A:$AL,38,FALSE)-VLOOKUP(C85,'5.Verdelingsmatrix lasten'!$A:$AL,MATCH("6.1",'5.Verdelingsmatrix lasten'!$A$1:$AL$1,0),FALSE)-VLOOKUP(C85,'5.Verdelingsmatrix lasten'!$A:$AL,MATCH("7.5",'5.Verdelingsmatrix lasten'!$A$1:$AL$1,0),FALSE)-VLOOKUP(C85,'5.Verdelingsmatrix lasten'!$A:$AL,MATCH("7.2",'5.Verdelingsmatrix lasten'!$A$1:$AL$1,0),FALSE)</f>
        <v>0</v>
      </c>
      <c r="E85" s="317">
        <f>VLOOKUP(C85,'6.Verdelingsmatrix baten'!$A:$AN,40,FALSE)-VLOOKUP(C85,'6.Verdelingsmatrix baten'!$A:$AN,MATCH("6.1",'6.Verdelingsmatrix baten'!$A$1:$AN$1,0),FALSE)-VLOOKUP(C85,'6.Verdelingsmatrix baten'!$A:$AN,MATCH("7.5",'6.Verdelingsmatrix baten'!$A$1:$AN$1,0),FALSE)-VLOOKUP(C85,'6.Verdelingsmatrix baten'!$A:$AN,MATCH("7.2",'6.Verdelingsmatrix baten'!$A$1:$AN$1,0),FALSE)</f>
        <v>0</v>
      </c>
      <c r="F85" s="317">
        <f t="shared" si="0"/>
        <v>0</v>
      </c>
      <c r="G85" s="304"/>
    </row>
    <row r="86" spans="1:12" x14ac:dyDescent="0.2">
      <c r="A86" s="304"/>
      <c r="B86" s="314"/>
      <c r="C86" s="306" t="s">
        <v>226</v>
      </c>
      <c r="D86" s="317">
        <f>VLOOKUP(C86,'5.Verdelingsmatrix lasten'!$A:$AL,38,FALSE)-VLOOKUP(C86,'5.Verdelingsmatrix lasten'!$A:$AL,MATCH("6.1",'5.Verdelingsmatrix lasten'!$A$1:$AL$1,0),FALSE)-VLOOKUP(C86,'5.Verdelingsmatrix lasten'!$A:$AL,MATCH("7.5",'5.Verdelingsmatrix lasten'!$A$1:$AL$1,0),FALSE)-VLOOKUP(C86,'5.Verdelingsmatrix lasten'!$A:$AL,MATCH("7.2",'5.Verdelingsmatrix lasten'!$A$1:$AL$1,0),FALSE)</f>
        <v>0</v>
      </c>
      <c r="E86" s="317">
        <f>VLOOKUP(C86,'6.Verdelingsmatrix baten'!$A:$AN,40,FALSE)-VLOOKUP(C86,'6.Verdelingsmatrix baten'!$A:$AN,MATCH("6.1",'6.Verdelingsmatrix baten'!$A$1:$AN$1,0),FALSE)-VLOOKUP(C86,'6.Verdelingsmatrix baten'!$A:$AN,MATCH("7.5",'6.Verdelingsmatrix baten'!$A$1:$AN$1,0),FALSE)-VLOOKUP(C86,'6.Verdelingsmatrix baten'!$A:$AN,MATCH("7.2",'6.Verdelingsmatrix baten'!$A$1:$AN$1,0),FALSE)</f>
        <v>0</v>
      </c>
      <c r="F86" s="317">
        <f t="shared" si="0"/>
        <v>0</v>
      </c>
      <c r="G86" s="304"/>
    </row>
    <row r="87" spans="1:12" x14ac:dyDescent="0.2">
      <c r="A87" s="304"/>
      <c r="B87" s="314"/>
      <c r="C87" s="306" t="s">
        <v>227</v>
      </c>
      <c r="D87" s="317">
        <f>VLOOKUP(C87,'5.Verdelingsmatrix lasten'!$A:$AL,38,FALSE)-VLOOKUP(C87,'5.Verdelingsmatrix lasten'!$A:$AL,MATCH("6.1",'5.Verdelingsmatrix lasten'!$A$1:$AL$1,0),FALSE)-VLOOKUP(C87,'5.Verdelingsmatrix lasten'!$A:$AL,MATCH("7.5",'5.Verdelingsmatrix lasten'!$A$1:$AL$1,0),FALSE)-VLOOKUP(C87,'5.Verdelingsmatrix lasten'!$A:$AL,MATCH("7.2",'5.Verdelingsmatrix lasten'!$A$1:$AL$1,0),FALSE)</f>
        <v>0</v>
      </c>
      <c r="E87" s="317">
        <f>VLOOKUP(C87,'6.Verdelingsmatrix baten'!$A:$AN,40,FALSE)-VLOOKUP(C87,'6.Verdelingsmatrix baten'!$A:$AN,MATCH("6.1",'6.Verdelingsmatrix baten'!$A$1:$AN$1,0),FALSE)-VLOOKUP(C87,'6.Verdelingsmatrix baten'!$A:$AN,MATCH("7.5",'6.Verdelingsmatrix baten'!$A$1:$AN$1,0),FALSE)-VLOOKUP(C87,'6.Verdelingsmatrix baten'!$A:$AN,MATCH("7.2",'6.Verdelingsmatrix baten'!$A$1:$AN$1,0),FALSE)</f>
        <v>0</v>
      </c>
      <c r="F87" s="317">
        <f t="shared" si="0"/>
        <v>0</v>
      </c>
      <c r="G87" s="304"/>
    </row>
    <row r="88" spans="1:12" x14ac:dyDescent="0.2">
      <c r="A88" s="304"/>
      <c r="B88" s="318"/>
      <c r="C88" s="319" t="s">
        <v>228</v>
      </c>
      <c r="D88" s="320">
        <f>VLOOKUP(C88,'5.Verdelingsmatrix lasten'!$A:$AL,38,FALSE)-VLOOKUP(C88,'5.Verdelingsmatrix lasten'!$A:$AL,MATCH("6.1",'5.Verdelingsmatrix lasten'!$A$1:$AL$1,0),FALSE)-VLOOKUP(C88,'5.Verdelingsmatrix lasten'!$A:$AL,MATCH("7.5",'5.Verdelingsmatrix lasten'!$A$1:$AL$1,0),FALSE)-VLOOKUP(C88,'5.Verdelingsmatrix lasten'!$A:$AL,MATCH("7.2",'5.Verdelingsmatrix lasten'!$A$1:$AL$1,0),FALSE)</f>
        <v>0</v>
      </c>
      <c r="E88" s="320">
        <f>VLOOKUP(C88,'6.Verdelingsmatrix baten'!$A:$AN,40,FALSE)-VLOOKUP(C88,'6.Verdelingsmatrix baten'!$A:$AN,MATCH("6.1",'6.Verdelingsmatrix baten'!$A$1:$AN$1,0),FALSE)-VLOOKUP(C88,'6.Verdelingsmatrix baten'!$A:$AN,MATCH("7.5",'6.Verdelingsmatrix baten'!$A$1:$AN$1,0),FALSE)-VLOOKUP(C88,'6.Verdelingsmatrix baten'!$A:$AN,MATCH("7.2",'6.Verdelingsmatrix baten'!$A$1:$AN$1,0),FALSE)</f>
        <v>0</v>
      </c>
      <c r="F88" s="320">
        <f t="shared" si="0"/>
        <v>0</v>
      </c>
      <c r="G88" s="304"/>
    </row>
    <row r="89" spans="1:12" x14ac:dyDescent="0.2">
      <c r="A89" s="304"/>
      <c r="B89" s="314" t="s">
        <v>548</v>
      </c>
      <c r="C89" s="298" t="s">
        <v>562</v>
      </c>
      <c r="D89" s="317"/>
      <c r="E89" s="317"/>
      <c r="F89" s="309">
        <f>IF(VLOOKUP($A$43,'4.Informatie'!$B:$I,2,FALSE)="Begroting","-",SUM(F45:F88))</f>
        <v>0</v>
      </c>
      <c r="G89" s="304"/>
    </row>
    <row r="90" spans="1:12" x14ac:dyDescent="0.2">
      <c r="A90" s="304"/>
      <c r="B90" s="314" t="s">
        <v>550</v>
      </c>
      <c r="C90" s="298" t="s">
        <v>549</v>
      </c>
      <c r="D90" s="317"/>
      <c r="E90" s="317"/>
      <c r="F90" s="309">
        <f>$D$34</f>
        <v>0</v>
      </c>
      <c r="G90" s="304"/>
    </row>
    <row r="91" spans="1:12" x14ac:dyDescent="0.2">
      <c r="A91" s="304"/>
      <c r="B91" s="314" t="s">
        <v>563</v>
      </c>
      <c r="C91" s="298" t="s">
        <v>556</v>
      </c>
      <c r="D91" s="321"/>
      <c r="E91" s="321"/>
      <c r="F91" s="322">
        <f>IF(VLOOKUP($A$43,'4.Informatie'!$B:$I,2,FALSE)="Begroting","-",IF(ISERROR(F89/F90),1,F89/F90))</f>
        <v>1</v>
      </c>
      <c r="G91" s="304"/>
    </row>
    <row r="92" spans="1:12" x14ac:dyDescent="0.2">
      <c r="A92" s="304"/>
      <c r="B92" s="314"/>
      <c r="C92" s="298" t="s">
        <v>557</v>
      </c>
      <c r="D92" s="538" t="str">
        <f>IF(VLOOKUP($A$43,'4.Informatie'!$B:$I,2,FALSE)&lt;&gt;"Begroting",IF(F91&lt;=0.01,"voldoende","onvoldoende"),"nvt")</f>
        <v>onvoldoende</v>
      </c>
      <c r="E92" s="538"/>
      <c r="F92" s="538"/>
      <c r="G92" s="304"/>
    </row>
    <row r="93" spans="1:12" x14ac:dyDescent="0.2">
      <c r="A93" s="304"/>
      <c r="B93" s="304"/>
      <c r="C93" s="304"/>
      <c r="D93" s="304"/>
      <c r="E93" s="304"/>
      <c r="F93" s="304"/>
      <c r="G93" s="304"/>
    </row>
    <row r="95" spans="1:12" x14ac:dyDescent="0.2">
      <c r="A95" s="304" t="s">
        <v>564</v>
      </c>
      <c r="B95" s="304"/>
      <c r="C95" s="304" t="s">
        <v>540</v>
      </c>
      <c r="D95" s="304"/>
      <c r="E95" s="304"/>
      <c r="F95" s="304"/>
      <c r="G95" s="304"/>
      <c r="H95" s="304"/>
      <c r="I95" s="304"/>
      <c r="J95" s="304"/>
      <c r="K95" s="304"/>
      <c r="L95" s="304"/>
    </row>
    <row r="96" spans="1:12" x14ac:dyDescent="0.2">
      <c r="A96" s="313" t="s">
        <v>515</v>
      </c>
      <c r="B96" s="314"/>
      <c r="C96" s="314"/>
      <c r="D96" s="323" t="s">
        <v>565</v>
      </c>
      <c r="E96" s="323" t="s">
        <v>190</v>
      </c>
      <c r="F96" s="323"/>
      <c r="G96" s="323" t="s">
        <v>566</v>
      </c>
      <c r="H96" s="323" t="s">
        <v>567</v>
      </c>
      <c r="I96" s="298" t="s">
        <v>568</v>
      </c>
      <c r="J96" s="323" t="s">
        <v>569</v>
      </c>
      <c r="K96" s="323" t="s">
        <v>570</v>
      </c>
      <c r="L96" s="304"/>
    </row>
    <row r="97" spans="1:12" x14ac:dyDescent="0.2">
      <c r="A97" s="313" t="s">
        <v>16</v>
      </c>
      <c r="B97" s="314"/>
      <c r="C97" s="306" t="s">
        <v>560</v>
      </c>
      <c r="D97" s="323" t="s">
        <v>548</v>
      </c>
      <c r="E97" s="323" t="s">
        <v>550</v>
      </c>
      <c r="F97" s="323" t="s">
        <v>571</v>
      </c>
      <c r="G97" s="323" t="s">
        <v>572</v>
      </c>
      <c r="H97" s="323" t="s">
        <v>573</v>
      </c>
      <c r="I97" s="298" t="s">
        <v>574</v>
      </c>
      <c r="J97" s="323" t="s">
        <v>575</v>
      </c>
      <c r="K97" s="323" t="s">
        <v>576</v>
      </c>
      <c r="L97" s="304"/>
    </row>
    <row r="98" spans="1:12" x14ac:dyDescent="0.2">
      <c r="A98" s="304"/>
      <c r="B98" s="315"/>
      <c r="C98" s="311" t="s">
        <v>53</v>
      </c>
      <c r="D98" s="316">
        <f>+VLOOKUP($C98,'7.Balansstanden'!$D:$H,3,FALSE)</f>
        <v>0</v>
      </c>
      <c r="E98" s="316">
        <f>+VLOOKUP($C98,'7.Balansstanden'!$D:$H,5,FALSE)</f>
        <v>0</v>
      </c>
      <c r="F98" s="316">
        <f>+E98-D98</f>
        <v>0</v>
      </c>
      <c r="G98" s="316">
        <f>+VLOOKUP($C98,'5.Verdelingsmatrix lasten'!$A:$AL,38,FALSE)</f>
        <v>0</v>
      </c>
      <c r="H98" s="316">
        <f>+VLOOKUP($C98,'6.Verdelingsmatrix baten'!$A:$AN,40,FALSE)</f>
        <v>0</v>
      </c>
      <c r="I98" s="316">
        <f>+G98-H98</f>
        <v>0</v>
      </c>
      <c r="J98" s="316">
        <f>IF(AND(VLOOKUP($A$96,'4.Informatie'!$B:$I,2,FALSE)="Realisatie",VLOOKUP($A$97,'4.Informatie'!$B:$I,2,FALSE)=5),ABS(+F98-I98),0)</f>
        <v>0</v>
      </c>
      <c r="K98" s="316">
        <f>IF(AND(VLOOKUP($A$96,'4.Informatie'!$B:$I,2,FALSE)="Realisatie",VLOOKUP($A$97,'4.Informatie'!$B:$I,2,FALSE)=5),ABS(D98)+ABS(E98),0)</f>
        <v>0</v>
      </c>
      <c r="L98" s="304"/>
    </row>
    <row r="99" spans="1:12" x14ac:dyDescent="0.2">
      <c r="A99" s="304"/>
      <c r="B99" s="314"/>
      <c r="C99" s="306" t="s">
        <v>55</v>
      </c>
      <c r="D99" s="317">
        <f>+VLOOKUP($C99,'7.Balansstanden'!$D:$H,3,FALSE)</f>
        <v>0</v>
      </c>
      <c r="E99" s="317">
        <f>+VLOOKUP($C99,'7.Balansstanden'!$D:$H,5,FALSE)</f>
        <v>0</v>
      </c>
      <c r="F99" s="317">
        <f t="shared" ref="F99:F136" si="2">+E99-D99</f>
        <v>0</v>
      </c>
      <c r="G99" s="317">
        <f>+VLOOKUP($C99,'5.Verdelingsmatrix lasten'!$A:$AL,38,FALSE)</f>
        <v>0</v>
      </c>
      <c r="H99" s="317">
        <f>+VLOOKUP($C99,'6.Verdelingsmatrix baten'!$A:$AN,40,FALSE)</f>
        <v>0</v>
      </c>
      <c r="I99" s="317">
        <f t="shared" ref="I99:I136" si="3">+G99-H99</f>
        <v>0</v>
      </c>
      <c r="J99" s="317">
        <f>IF(AND(VLOOKUP($A$96,'4.Informatie'!$B:$I,2,FALSE)="Realisatie",VLOOKUP($A$97,'4.Informatie'!$B:$I,2,FALSE)=5),ABS(+F99-I99),0)</f>
        <v>0</v>
      </c>
      <c r="K99" s="317">
        <f>IF(AND(VLOOKUP($A$96,'4.Informatie'!$B:$I,2,FALSE)="Realisatie",VLOOKUP($A$97,'4.Informatie'!$B:$I,2,FALSE)=5),ABS(D99)+ABS(E99),0)</f>
        <v>0</v>
      </c>
      <c r="L99" s="304"/>
    </row>
    <row r="100" spans="1:12" x14ac:dyDescent="0.2">
      <c r="A100" s="304"/>
      <c r="B100" s="314"/>
      <c r="C100" s="306" t="s">
        <v>272</v>
      </c>
      <c r="D100" s="317">
        <f>+VLOOKUP($C100,'7.Balansstanden'!$D:$H,3,FALSE)</f>
        <v>0</v>
      </c>
      <c r="E100" s="317">
        <f>+VLOOKUP($C100,'7.Balansstanden'!$D:$H,5,FALSE)</f>
        <v>0</v>
      </c>
      <c r="F100" s="317">
        <f t="shared" si="2"/>
        <v>0</v>
      </c>
      <c r="G100" s="317">
        <f>+VLOOKUP($C100,'5.Verdelingsmatrix lasten'!$A:$AL,38,FALSE)</f>
        <v>0</v>
      </c>
      <c r="H100" s="317">
        <f>+VLOOKUP($C100,'6.Verdelingsmatrix baten'!$A:$AN,40,FALSE)</f>
        <v>0</v>
      </c>
      <c r="I100" s="317">
        <f t="shared" si="3"/>
        <v>0</v>
      </c>
      <c r="J100" s="317">
        <f>IF(AND(VLOOKUP($A$96,'4.Informatie'!$B:$I,2,FALSE)="Realisatie",VLOOKUP($A$97,'4.Informatie'!$B:$I,2,FALSE)=5),ABS(+F100-I100),0)</f>
        <v>0</v>
      </c>
      <c r="K100" s="317">
        <f>IF(AND(VLOOKUP($A$96,'4.Informatie'!$B:$I,2,FALSE)="Realisatie",VLOOKUP($A$97,'4.Informatie'!$B:$I,2,FALSE)=5),ABS(D100)+ABS(E100),0)</f>
        <v>0</v>
      </c>
      <c r="L100" s="304"/>
    </row>
    <row r="101" spans="1:12" x14ac:dyDescent="0.2">
      <c r="A101" s="304"/>
      <c r="B101" s="314"/>
      <c r="C101" s="306" t="s">
        <v>487</v>
      </c>
      <c r="D101" s="317">
        <f>+VLOOKUP($C101,'7.Balansstanden'!$D:$H,3,FALSE)</f>
        <v>0</v>
      </c>
      <c r="E101" s="317">
        <f>+VLOOKUP($C101,'7.Balansstanden'!$D:$H,5,FALSE)</f>
        <v>0</v>
      </c>
      <c r="F101" s="317">
        <f t="shared" si="2"/>
        <v>0</v>
      </c>
      <c r="G101" s="317">
        <f>+VLOOKUP($C101,'5.Verdelingsmatrix lasten'!$A:$AL,38,FALSE)</f>
        <v>0</v>
      </c>
      <c r="H101" s="317">
        <f>+VLOOKUP($C101,'6.Verdelingsmatrix baten'!$A:$AN,40,FALSE)</f>
        <v>0</v>
      </c>
      <c r="I101" s="317">
        <f t="shared" si="3"/>
        <v>0</v>
      </c>
      <c r="J101" s="317">
        <f>IF(AND(VLOOKUP($A$96,'4.Informatie'!$B:$I,2,FALSE)="Realisatie",VLOOKUP($A$97,'4.Informatie'!$B:$I,2,FALSE)=5),ABS(+F101-I101),0)</f>
        <v>0</v>
      </c>
      <c r="K101" s="317">
        <f>IF(AND(VLOOKUP($A$96,'4.Informatie'!$B:$I,2,FALSE)="Realisatie",VLOOKUP($A$97,'4.Informatie'!$B:$I,2,FALSE)=5),ABS(D101)+ABS(E101),0)</f>
        <v>0</v>
      </c>
      <c r="L101" s="304"/>
    </row>
    <row r="102" spans="1:12" x14ac:dyDescent="0.2">
      <c r="A102" s="304"/>
      <c r="B102" s="314"/>
      <c r="C102" s="306" t="s">
        <v>58</v>
      </c>
      <c r="D102" s="317">
        <f>+VLOOKUP($C102,'7.Balansstanden'!$D:$H,3,FALSE)</f>
        <v>0</v>
      </c>
      <c r="E102" s="317">
        <f>+VLOOKUP($C102,'7.Balansstanden'!$D:$H,5,FALSE)</f>
        <v>0</v>
      </c>
      <c r="F102" s="317">
        <f t="shared" si="2"/>
        <v>0</v>
      </c>
      <c r="G102" s="317">
        <f>+VLOOKUP($C102,'5.Verdelingsmatrix lasten'!$A:$AL,38,FALSE)</f>
        <v>0</v>
      </c>
      <c r="H102" s="317">
        <f>+VLOOKUP($C102,'6.Verdelingsmatrix baten'!$A:$AN,40,FALSE)</f>
        <v>0</v>
      </c>
      <c r="I102" s="317">
        <f t="shared" si="3"/>
        <v>0</v>
      </c>
      <c r="J102" s="317">
        <f>IF(AND(VLOOKUP($A$96,'4.Informatie'!$B:$I,2,FALSE)="Realisatie",VLOOKUP($A$97,'4.Informatie'!$B:$I,2,FALSE)=5),ABS(+F102-I102),0)</f>
        <v>0</v>
      </c>
      <c r="K102" s="317">
        <f>IF(AND(VLOOKUP($A$96,'4.Informatie'!$B:$I,2,FALSE)="Realisatie",VLOOKUP($A$97,'4.Informatie'!$B:$I,2,FALSE)=5),ABS(D102)+ABS(E102),0)</f>
        <v>0</v>
      </c>
      <c r="L102" s="304"/>
    </row>
    <row r="103" spans="1:12" x14ac:dyDescent="0.2">
      <c r="A103" s="304"/>
      <c r="B103" s="314"/>
      <c r="C103" s="306" t="s">
        <v>60</v>
      </c>
      <c r="D103" s="317">
        <f>+VLOOKUP($C103,'7.Balansstanden'!$D:$H,3,FALSE)</f>
        <v>0</v>
      </c>
      <c r="E103" s="317">
        <f>+VLOOKUP($C103,'7.Balansstanden'!$D:$H,5,FALSE)</f>
        <v>0</v>
      </c>
      <c r="F103" s="317">
        <f t="shared" si="2"/>
        <v>0</v>
      </c>
      <c r="G103" s="317">
        <f>+VLOOKUP($C103,'5.Verdelingsmatrix lasten'!$A:$AL,38,FALSE)</f>
        <v>0</v>
      </c>
      <c r="H103" s="317">
        <f>+VLOOKUP($C103,'6.Verdelingsmatrix baten'!$A:$AN,40,FALSE)</f>
        <v>0</v>
      </c>
      <c r="I103" s="317">
        <f t="shared" si="3"/>
        <v>0</v>
      </c>
      <c r="J103" s="317">
        <f>IF(AND(VLOOKUP($A$96,'4.Informatie'!$B:$I,2,FALSE)="Realisatie",VLOOKUP($A$97,'4.Informatie'!$B:$I,2,FALSE)=5),ABS(+F103-I103),0)</f>
        <v>0</v>
      </c>
      <c r="K103" s="317">
        <f>IF(AND(VLOOKUP($A$96,'4.Informatie'!$B:$I,2,FALSE)="Realisatie",VLOOKUP($A$97,'4.Informatie'!$B:$I,2,FALSE)=5),ABS(D103)+ABS(E103),0)</f>
        <v>0</v>
      </c>
      <c r="L103" s="304"/>
    </row>
    <row r="104" spans="1:12" x14ac:dyDescent="0.2">
      <c r="A104" s="304"/>
      <c r="B104" s="314"/>
      <c r="C104" s="306" t="s">
        <v>62</v>
      </c>
      <c r="D104" s="317">
        <f>+VLOOKUP($C104,'7.Balansstanden'!$D:$H,3,FALSE)</f>
        <v>0</v>
      </c>
      <c r="E104" s="317">
        <f>+VLOOKUP($C104,'7.Balansstanden'!$D:$H,5,FALSE)</f>
        <v>0</v>
      </c>
      <c r="F104" s="317">
        <f t="shared" si="2"/>
        <v>0</v>
      </c>
      <c r="G104" s="317">
        <f>+VLOOKUP($C104,'5.Verdelingsmatrix lasten'!$A:$AL,38,FALSE)</f>
        <v>0</v>
      </c>
      <c r="H104" s="317">
        <f>+VLOOKUP($C104,'6.Verdelingsmatrix baten'!$A:$AN,40,FALSE)</f>
        <v>0</v>
      </c>
      <c r="I104" s="317">
        <f t="shared" si="3"/>
        <v>0</v>
      </c>
      <c r="J104" s="317">
        <f>IF(AND(VLOOKUP($A$96,'4.Informatie'!$B:$I,2,FALSE)="Realisatie",VLOOKUP($A$97,'4.Informatie'!$B:$I,2,FALSE)=5),ABS(+F104-I104),0)</f>
        <v>0</v>
      </c>
      <c r="K104" s="317">
        <f>IF(AND(VLOOKUP($A$96,'4.Informatie'!$B:$I,2,FALSE)="Realisatie",VLOOKUP($A$97,'4.Informatie'!$B:$I,2,FALSE)=5),ABS(D104)+ABS(E104),0)</f>
        <v>0</v>
      </c>
      <c r="L104" s="304"/>
    </row>
    <row r="105" spans="1:12" x14ac:dyDescent="0.2">
      <c r="A105" s="304"/>
      <c r="B105" s="314"/>
      <c r="C105" s="306" t="s">
        <v>64</v>
      </c>
      <c r="D105" s="317">
        <f>+VLOOKUP($C105,'7.Balansstanden'!$D:$H,3,FALSE)</f>
        <v>0</v>
      </c>
      <c r="E105" s="317">
        <f>+VLOOKUP($C105,'7.Balansstanden'!$D:$H,5,FALSE)</f>
        <v>0</v>
      </c>
      <c r="F105" s="317">
        <f t="shared" si="2"/>
        <v>0</v>
      </c>
      <c r="G105" s="317">
        <f>+VLOOKUP($C105,'5.Verdelingsmatrix lasten'!$A:$AL,38,FALSE)</f>
        <v>0</v>
      </c>
      <c r="H105" s="317">
        <f>+VLOOKUP($C105,'6.Verdelingsmatrix baten'!$A:$AN,40,FALSE)</f>
        <v>0</v>
      </c>
      <c r="I105" s="317">
        <f t="shared" si="3"/>
        <v>0</v>
      </c>
      <c r="J105" s="317">
        <f>IF(AND(VLOOKUP($A$96,'4.Informatie'!$B:$I,2,FALSE)="Realisatie",VLOOKUP($A$97,'4.Informatie'!$B:$I,2,FALSE)=5),ABS(+F105-I105),0)</f>
        <v>0</v>
      </c>
      <c r="K105" s="317">
        <f>IF(AND(VLOOKUP($A$96,'4.Informatie'!$B:$I,2,FALSE)="Realisatie",VLOOKUP($A$97,'4.Informatie'!$B:$I,2,FALSE)=5),ABS(D105)+ABS(E105),0)</f>
        <v>0</v>
      </c>
      <c r="L105" s="304"/>
    </row>
    <row r="106" spans="1:12" x14ac:dyDescent="0.2">
      <c r="A106" s="304"/>
      <c r="B106" s="314"/>
      <c r="C106" s="306" t="s">
        <v>66</v>
      </c>
      <c r="D106" s="317">
        <f>+VLOOKUP($C106,'7.Balansstanden'!$D:$H,3,FALSE)</f>
        <v>0</v>
      </c>
      <c r="E106" s="317">
        <f>+VLOOKUP($C106,'7.Balansstanden'!$D:$H,5,FALSE)</f>
        <v>0</v>
      </c>
      <c r="F106" s="317">
        <f t="shared" si="2"/>
        <v>0</v>
      </c>
      <c r="G106" s="317">
        <f>+VLOOKUP($C106,'5.Verdelingsmatrix lasten'!$A:$AL,38,FALSE)</f>
        <v>0</v>
      </c>
      <c r="H106" s="317">
        <f>+VLOOKUP($C106,'6.Verdelingsmatrix baten'!$A:$AN,40,FALSE)</f>
        <v>0</v>
      </c>
      <c r="I106" s="317">
        <f t="shared" si="3"/>
        <v>0</v>
      </c>
      <c r="J106" s="317">
        <f>IF(AND(VLOOKUP($A$96,'4.Informatie'!$B:$I,2,FALSE)="Realisatie",VLOOKUP($A$97,'4.Informatie'!$B:$I,2,FALSE)=5),ABS(+F106-I106),0)</f>
        <v>0</v>
      </c>
      <c r="K106" s="317">
        <f>IF(AND(VLOOKUP($A$96,'4.Informatie'!$B:$I,2,FALSE)="Realisatie",VLOOKUP($A$97,'4.Informatie'!$B:$I,2,FALSE)=5),ABS(D106)+ABS(E106),0)</f>
        <v>0</v>
      </c>
      <c r="L106" s="304"/>
    </row>
    <row r="107" spans="1:12" x14ac:dyDescent="0.2">
      <c r="A107" s="304"/>
      <c r="B107" s="314"/>
      <c r="C107" s="306" t="s">
        <v>68</v>
      </c>
      <c r="D107" s="317">
        <f>+VLOOKUP($C107,'7.Balansstanden'!$D:$H,3,FALSE)</f>
        <v>0</v>
      </c>
      <c r="E107" s="317">
        <f>+VLOOKUP($C107,'7.Balansstanden'!$D:$H,5,FALSE)</f>
        <v>0</v>
      </c>
      <c r="F107" s="317">
        <f t="shared" si="2"/>
        <v>0</v>
      </c>
      <c r="G107" s="317">
        <f>+VLOOKUP($C107,'5.Verdelingsmatrix lasten'!$A:$AL,38,FALSE)</f>
        <v>0</v>
      </c>
      <c r="H107" s="317">
        <f>+VLOOKUP($C107,'6.Verdelingsmatrix baten'!$A:$AN,40,FALSE)</f>
        <v>0</v>
      </c>
      <c r="I107" s="317">
        <f t="shared" si="3"/>
        <v>0</v>
      </c>
      <c r="J107" s="317">
        <f>IF(AND(VLOOKUP($A$96,'4.Informatie'!$B:$I,2,FALSE)="Realisatie",VLOOKUP($A$97,'4.Informatie'!$B:$I,2,FALSE)=5),ABS(+F107-I107),0)</f>
        <v>0</v>
      </c>
      <c r="K107" s="317">
        <f>IF(AND(VLOOKUP($A$96,'4.Informatie'!$B:$I,2,FALSE)="Realisatie",VLOOKUP($A$97,'4.Informatie'!$B:$I,2,FALSE)=5),ABS(D107)+ABS(E107),0)</f>
        <v>0</v>
      </c>
      <c r="L107" s="304"/>
    </row>
    <row r="108" spans="1:12" x14ac:dyDescent="0.2">
      <c r="A108" s="304"/>
      <c r="B108" s="314"/>
      <c r="C108" s="306" t="s">
        <v>70</v>
      </c>
      <c r="D108" s="324">
        <f>+VLOOKUP($C108,'7.Balansstanden'!$D:$H,3,FALSE)</f>
        <v>0</v>
      </c>
      <c r="E108" s="324">
        <f>+VLOOKUP($C108,'7.Balansstanden'!$D:$H,5,FALSE)</f>
        <v>0</v>
      </c>
      <c r="F108" s="324">
        <f t="shared" si="2"/>
        <v>0</v>
      </c>
      <c r="G108" s="324">
        <f>+VLOOKUP($C108,'5.Verdelingsmatrix lasten'!$A:$AL,38,FALSE)</f>
        <v>0</v>
      </c>
      <c r="H108" s="324">
        <f>+VLOOKUP($C108,'6.Verdelingsmatrix baten'!$A:$AN,40,FALSE)</f>
        <v>0</v>
      </c>
      <c r="I108" s="324">
        <f t="shared" si="3"/>
        <v>0</v>
      </c>
      <c r="J108" s="324">
        <f t="shared" ref="J108:J159" si="4">ABS(+F108-I108)</f>
        <v>0</v>
      </c>
      <c r="K108" s="324">
        <f t="shared" ref="K108:K159" si="5">ABS(D108)+ABS(E108)</f>
        <v>0</v>
      </c>
      <c r="L108" s="304"/>
    </row>
    <row r="109" spans="1:12" x14ac:dyDescent="0.2">
      <c r="A109" s="304"/>
      <c r="B109" s="314"/>
      <c r="C109" s="306" t="s">
        <v>72</v>
      </c>
      <c r="D109" s="324">
        <f>+VLOOKUP($C109,'7.Balansstanden'!$D:$H,3,FALSE)</f>
        <v>0</v>
      </c>
      <c r="E109" s="324">
        <f>+VLOOKUP($C109,'7.Balansstanden'!$D:$H,5,FALSE)</f>
        <v>0</v>
      </c>
      <c r="F109" s="324">
        <f t="shared" si="2"/>
        <v>0</v>
      </c>
      <c r="G109" s="324">
        <f>+VLOOKUP($C109,'5.Verdelingsmatrix lasten'!$A:$AL,38,FALSE)</f>
        <v>0</v>
      </c>
      <c r="H109" s="324">
        <f>+VLOOKUP($C109,'6.Verdelingsmatrix baten'!$A:$AN,40,FALSE)</f>
        <v>0</v>
      </c>
      <c r="I109" s="324">
        <f t="shared" si="3"/>
        <v>0</v>
      </c>
      <c r="J109" s="324">
        <f t="shared" si="4"/>
        <v>0</v>
      </c>
      <c r="K109" s="324">
        <f t="shared" si="5"/>
        <v>0</v>
      </c>
      <c r="L109" s="304"/>
    </row>
    <row r="110" spans="1:12" x14ac:dyDescent="0.2">
      <c r="A110" s="304"/>
      <c r="B110" s="314"/>
      <c r="C110" s="306" t="s">
        <v>74</v>
      </c>
      <c r="D110" s="324">
        <f>+VLOOKUP($C110,'7.Balansstanden'!$D:$H,3,FALSE)</f>
        <v>0</v>
      </c>
      <c r="E110" s="324">
        <f>+VLOOKUP($C110,'7.Balansstanden'!$D:$H,5,FALSE)</f>
        <v>0</v>
      </c>
      <c r="F110" s="324">
        <f t="shared" si="2"/>
        <v>0</v>
      </c>
      <c r="G110" s="324">
        <f>+VLOOKUP($C110,'5.Verdelingsmatrix lasten'!$A:$AL,38,FALSE)</f>
        <v>0</v>
      </c>
      <c r="H110" s="324">
        <f>+VLOOKUP($C110,'6.Verdelingsmatrix baten'!$A:$AN,40,FALSE)</f>
        <v>0</v>
      </c>
      <c r="I110" s="324">
        <f t="shared" si="3"/>
        <v>0</v>
      </c>
      <c r="J110" s="324">
        <f t="shared" si="4"/>
        <v>0</v>
      </c>
      <c r="K110" s="324">
        <f t="shared" si="5"/>
        <v>0</v>
      </c>
      <c r="L110" s="304"/>
    </row>
    <row r="111" spans="1:12" x14ac:dyDescent="0.2">
      <c r="A111" s="304"/>
      <c r="B111" s="314"/>
      <c r="C111" s="306" t="s">
        <v>76</v>
      </c>
      <c r="D111" s="324">
        <f>+VLOOKUP($C111,'7.Balansstanden'!$D:$H,3,FALSE)</f>
        <v>0</v>
      </c>
      <c r="E111" s="324">
        <f>+VLOOKUP($C111,'7.Balansstanden'!$D:$H,5,FALSE)</f>
        <v>0</v>
      </c>
      <c r="F111" s="324">
        <f t="shared" si="2"/>
        <v>0</v>
      </c>
      <c r="G111" s="324">
        <f>+VLOOKUP($C111,'5.Verdelingsmatrix lasten'!$A:$AL,38,FALSE)</f>
        <v>0</v>
      </c>
      <c r="H111" s="324">
        <f>+VLOOKUP($C111,'6.Verdelingsmatrix baten'!$A:$AN,40,FALSE)</f>
        <v>0</v>
      </c>
      <c r="I111" s="324">
        <f t="shared" si="3"/>
        <v>0</v>
      </c>
      <c r="J111" s="324">
        <f t="shared" si="4"/>
        <v>0</v>
      </c>
      <c r="K111" s="324">
        <f t="shared" si="5"/>
        <v>0</v>
      </c>
      <c r="L111" s="304"/>
    </row>
    <row r="112" spans="1:12" x14ac:dyDescent="0.2">
      <c r="A112" s="304"/>
      <c r="B112" s="314"/>
      <c r="C112" s="306" t="s">
        <v>78</v>
      </c>
      <c r="D112" s="324">
        <f>+VLOOKUP($C112,'7.Balansstanden'!$D:$H,3,FALSE)</f>
        <v>0</v>
      </c>
      <c r="E112" s="324">
        <f>+VLOOKUP($C112,'7.Balansstanden'!$D:$H,5,FALSE)</f>
        <v>0</v>
      </c>
      <c r="F112" s="324">
        <f t="shared" si="2"/>
        <v>0</v>
      </c>
      <c r="G112" s="324">
        <f>+VLOOKUP($C112,'5.Verdelingsmatrix lasten'!$A:$AL,38,FALSE)</f>
        <v>0</v>
      </c>
      <c r="H112" s="324">
        <f>+VLOOKUP($C112,'6.Verdelingsmatrix baten'!$A:$AN,40,FALSE)</f>
        <v>0</v>
      </c>
      <c r="I112" s="324">
        <f t="shared" si="3"/>
        <v>0</v>
      </c>
      <c r="J112" s="324">
        <f t="shared" si="4"/>
        <v>0</v>
      </c>
      <c r="K112" s="324">
        <f t="shared" si="5"/>
        <v>0</v>
      </c>
      <c r="L112" s="304"/>
    </row>
    <row r="113" spans="1:12" x14ac:dyDescent="0.2">
      <c r="A113" s="304"/>
      <c r="B113" s="314"/>
      <c r="C113" s="306" t="s">
        <v>80</v>
      </c>
      <c r="D113" s="324">
        <f>+VLOOKUP($C113,'7.Balansstanden'!$D:$H,3,FALSE)</f>
        <v>0</v>
      </c>
      <c r="E113" s="324">
        <f>+VLOOKUP($C113,'7.Balansstanden'!$D:$H,5,FALSE)</f>
        <v>0</v>
      </c>
      <c r="F113" s="324">
        <f t="shared" si="2"/>
        <v>0</v>
      </c>
      <c r="G113" s="324">
        <f>+VLOOKUP($C113,'5.Verdelingsmatrix lasten'!$A:$AL,38,FALSE)</f>
        <v>0</v>
      </c>
      <c r="H113" s="324">
        <f>+VLOOKUP($C113,'6.Verdelingsmatrix baten'!$A:$AN,40,FALSE)</f>
        <v>0</v>
      </c>
      <c r="I113" s="324">
        <f t="shared" si="3"/>
        <v>0</v>
      </c>
      <c r="J113" s="324">
        <f t="shared" si="4"/>
        <v>0</v>
      </c>
      <c r="K113" s="324">
        <f t="shared" si="5"/>
        <v>0</v>
      </c>
      <c r="L113" s="304"/>
    </row>
    <row r="114" spans="1:12" x14ac:dyDescent="0.2">
      <c r="A114" s="304"/>
      <c r="B114" s="314"/>
      <c r="C114" s="306" t="s">
        <v>200</v>
      </c>
      <c r="D114" s="324">
        <f>+VLOOKUP($C114,'7.Balansstanden'!$D:$H,3,FALSE)</f>
        <v>0</v>
      </c>
      <c r="E114" s="324">
        <f>+VLOOKUP($C114,'7.Balansstanden'!$D:$H,5,FALSE)</f>
        <v>0</v>
      </c>
      <c r="F114" s="324">
        <f t="shared" si="2"/>
        <v>0</v>
      </c>
      <c r="G114" s="324">
        <f>+VLOOKUP($C114,'5.Verdelingsmatrix lasten'!$A:$AL,38,FALSE)</f>
        <v>0</v>
      </c>
      <c r="H114" s="324">
        <f>+VLOOKUP($C114,'6.Verdelingsmatrix baten'!$A:$AN,40,FALSE)</f>
        <v>0</v>
      </c>
      <c r="I114" s="324">
        <f t="shared" si="3"/>
        <v>0</v>
      </c>
      <c r="J114" s="324">
        <f t="shared" si="4"/>
        <v>0</v>
      </c>
      <c r="K114" s="324">
        <f t="shared" si="5"/>
        <v>0</v>
      </c>
      <c r="L114" s="304"/>
    </row>
    <row r="115" spans="1:12" x14ac:dyDescent="0.2">
      <c r="A115" s="304"/>
      <c r="B115" s="314"/>
      <c r="C115" s="306" t="s">
        <v>201</v>
      </c>
      <c r="D115" s="324">
        <f>+VLOOKUP($C115,'7.Balansstanden'!$D:$H,3,FALSE)</f>
        <v>0</v>
      </c>
      <c r="E115" s="324">
        <f>+VLOOKUP($C115,'7.Balansstanden'!$D:$H,5,FALSE)</f>
        <v>0</v>
      </c>
      <c r="F115" s="324">
        <f t="shared" si="2"/>
        <v>0</v>
      </c>
      <c r="G115" s="324">
        <f>+VLOOKUP($C115,'5.Verdelingsmatrix lasten'!$A:$AL,38,FALSE)</f>
        <v>0</v>
      </c>
      <c r="H115" s="324">
        <f>+VLOOKUP($C115,'6.Verdelingsmatrix baten'!$A:$AN,40,FALSE)</f>
        <v>0</v>
      </c>
      <c r="I115" s="324">
        <f t="shared" si="3"/>
        <v>0</v>
      </c>
      <c r="J115" s="324">
        <f t="shared" si="4"/>
        <v>0</v>
      </c>
      <c r="K115" s="324">
        <f t="shared" si="5"/>
        <v>0</v>
      </c>
      <c r="L115" s="304"/>
    </row>
    <row r="116" spans="1:12" x14ac:dyDescent="0.2">
      <c r="A116" s="304"/>
      <c r="B116" s="314"/>
      <c r="C116" s="306" t="s">
        <v>202</v>
      </c>
      <c r="D116" s="324">
        <f>+VLOOKUP($C116,'7.Balansstanden'!$D:$H,3,FALSE)</f>
        <v>0</v>
      </c>
      <c r="E116" s="324">
        <f>+VLOOKUP($C116,'7.Balansstanden'!$D:$H,5,FALSE)</f>
        <v>0</v>
      </c>
      <c r="F116" s="324">
        <f t="shared" si="2"/>
        <v>0</v>
      </c>
      <c r="G116" s="324">
        <f>+VLOOKUP($C116,'5.Verdelingsmatrix lasten'!$A:$AL,38,FALSE)</f>
        <v>0</v>
      </c>
      <c r="H116" s="324">
        <f>+VLOOKUP($C116,'6.Verdelingsmatrix baten'!$A:$AN,40,FALSE)</f>
        <v>0</v>
      </c>
      <c r="I116" s="324">
        <f t="shared" si="3"/>
        <v>0</v>
      </c>
      <c r="J116" s="324">
        <f t="shared" si="4"/>
        <v>0</v>
      </c>
      <c r="K116" s="324">
        <f t="shared" si="5"/>
        <v>0</v>
      </c>
      <c r="L116" s="304"/>
    </row>
    <row r="117" spans="1:12" x14ac:dyDescent="0.2">
      <c r="A117" s="304"/>
      <c r="B117" s="314"/>
      <c r="C117" s="306" t="s">
        <v>203</v>
      </c>
      <c r="D117" s="324">
        <f>+VLOOKUP($C117,'7.Balansstanden'!$D:$H,3,FALSE)</f>
        <v>0</v>
      </c>
      <c r="E117" s="324">
        <f>+VLOOKUP($C117,'7.Balansstanden'!$D:$H,5,FALSE)</f>
        <v>0</v>
      </c>
      <c r="F117" s="324">
        <f t="shared" si="2"/>
        <v>0</v>
      </c>
      <c r="G117" s="324">
        <f>+VLOOKUP($C117,'5.Verdelingsmatrix lasten'!$A:$AL,38,FALSE)</f>
        <v>0</v>
      </c>
      <c r="H117" s="324">
        <f>+VLOOKUP($C117,'6.Verdelingsmatrix baten'!$A:$AN,40,FALSE)</f>
        <v>0</v>
      </c>
      <c r="I117" s="324">
        <f t="shared" si="3"/>
        <v>0</v>
      </c>
      <c r="J117" s="324">
        <f t="shared" si="4"/>
        <v>0</v>
      </c>
      <c r="K117" s="324">
        <f t="shared" si="5"/>
        <v>0</v>
      </c>
      <c r="L117" s="304"/>
    </row>
    <row r="118" spans="1:12" x14ac:dyDescent="0.2">
      <c r="A118" s="304"/>
      <c r="B118" s="314"/>
      <c r="C118" s="306" t="s">
        <v>204</v>
      </c>
      <c r="D118" s="324">
        <f>+VLOOKUP($C118,'7.Balansstanden'!$D:$H,3,FALSE)</f>
        <v>0</v>
      </c>
      <c r="E118" s="324">
        <f>+VLOOKUP($C118,'7.Balansstanden'!$D:$H,5,FALSE)</f>
        <v>0</v>
      </c>
      <c r="F118" s="324">
        <f t="shared" si="2"/>
        <v>0</v>
      </c>
      <c r="G118" s="324">
        <f>+VLOOKUP($C118,'5.Verdelingsmatrix lasten'!$A:$AL,38,FALSE)</f>
        <v>0</v>
      </c>
      <c r="H118" s="324">
        <f>+VLOOKUP($C118,'6.Verdelingsmatrix baten'!$A:$AN,40,FALSE)</f>
        <v>0</v>
      </c>
      <c r="I118" s="324">
        <f t="shared" si="3"/>
        <v>0</v>
      </c>
      <c r="J118" s="324">
        <f t="shared" si="4"/>
        <v>0</v>
      </c>
      <c r="K118" s="324">
        <f t="shared" si="5"/>
        <v>0</v>
      </c>
      <c r="L118" s="304"/>
    </row>
    <row r="119" spans="1:12" x14ac:dyDescent="0.2">
      <c r="A119" s="304"/>
      <c r="B119" s="314"/>
      <c r="C119" s="306" t="s">
        <v>85</v>
      </c>
      <c r="D119" s="317">
        <f>+VLOOKUP($C119,'7.Balansstanden'!$D:$H,3,FALSE)</f>
        <v>0</v>
      </c>
      <c r="E119" s="317">
        <f>+VLOOKUP($C119,'7.Balansstanden'!$D:$H,5,FALSE)</f>
        <v>0</v>
      </c>
      <c r="F119" s="317">
        <f t="shared" si="2"/>
        <v>0</v>
      </c>
      <c r="G119" s="317">
        <f>+VLOOKUP($C119,'5.Verdelingsmatrix lasten'!$A:$AL,38,FALSE)</f>
        <v>0</v>
      </c>
      <c r="H119" s="317">
        <f>+VLOOKUP($C119,'6.Verdelingsmatrix baten'!$A:$AN,40,FALSE)</f>
        <v>0</v>
      </c>
      <c r="I119" s="317">
        <f t="shared" si="3"/>
        <v>0</v>
      </c>
      <c r="J119" s="317">
        <f>IF(AND(VLOOKUP($A$96,'4.Informatie'!$B:$I,2,FALSE)="Realisatie",VLOOKUP($A$97,'4.Informatie'!$B:$I,2,FALSE)=5),ABS(+F119-I119),0)</f>
        <v>0</v>
      </c>
      <c r="K119" s="317">
        <f>IF(AND(VLOOKUP($A$96,'4.Informatie'!$B:$I,2,FALSE)="Realisatie",VLOOKUP($A$97,'4.Informatie'!$B:$I,2,FALSE)=5),ABS(D119)+ABS(E119),0)</f>
        <v>0</v>
      </c>
      <c r="L119" s="304"/>
    </row>
    <row r="120" spans="1:12" x14ac:dyDescent="0.2">
      <c r="A120" s="304"/>
      <c r="B120" s="314"/>
      <c r="C120" s="306" t="s">
        <v>87</v>
      </c>
      <c r="D120" s="317">
        <f>+VLOOKUP($C120,'7.Balansstanden'!$D:$H,3,FALSE)</f>
        <v>0</v>
      </c>
      <c r="E120" s="317">
        <f>+VLOOKUP($C120,'7.Balansstanden'!$D:$H,5,FALSE)</f>
        <v>0</v>
      </c>
      <c r="F120" s="317">
        <f t="shared" si="2"/>
        <v>0</v>
      </c>
      <c r="G120" s="317">
        <f>+VLOOKUP($C120,'5.Verdelingsmatrix lasten'!$A:$AL,38,FALSE)</f>
        <v>0</v>
      </c>
      <c r="H120" s="317">
        <f>+VLOOKUP($C120,'6.Verdelingsmatrix baten'!$A:$AN,40,FALSE)</f>
        <v>0</v>
      </c>
      <c r="I120" s="317">
        <f t="shared" si="3"/>
        <v>0</v>
      </c>
      <c r="J120" s="317">
        <f>IF(AND(VLOOKUP($A$96,'4.Informatie'!$B:$I,2,FALSE)="Realisatie",VLOOKUP($A$97,'4.Informatie'!$B:$I,2,FALSE)=5),ABS(+F120-I120),0)</f>
        <v>0</v>
      </c>
      <c r="K120" s="317">
        <f>IF(AND(VLOOKUP($A$96,'4.Informatie'!$B:$I,2,FALSE)="Realisatie",VLOOKUP($A$97,'4.Informatie'!$B:$I,2,FALSE)=5),ABS(D120)+ABS(E120),0)</f>
        <v>0</v>
      </c>
      <c r="L120" s="304"/>
    </row>
    <row r="121" spans="1:12" x14ac:dyDescent="0.2">
      <c r="A121" s="304"/>
      <c r="B121" s="314"/>
      <c r="C121" s="306" t="s">
        <v>89</v>
      </c>
      <c r="D121" s="317">
        <f>+VLOOKUP($C121,'7.Balansstanden'!$D:$H,3,FALSE)</f>
        <v>0</v>
      </c>
      <c r="E121" s="317">
        <f>+VLOOKUP($C121,'7.Balansstanden'!$D:$H,5,FALSE)</f>
        <v>0</v>
      </c>
      <c r="F121" s="317">
        <f t="shared" si="2"/>
        <v>0</v>
      </c>
      <c r="G121" s="317">
        <f>+VLOOKUP($C121,'5.Verdelingsmatrix lasten'!$A:$AL,38,FALSE)</f>
        <v>0</v>
      </c>
      <c r="H121" s="317">
        <f>+VLOOKUP($C121,'6.Verdelingsmatrix baten'!$A:$AN,40,FALSE)</f>
        <v>0</v>
      </c>
      <c r="I121" s="317">
        <f t="shared" si="3"/>
        <v>0</v>
      </c>
      <c r="J121" s="317">
        <f>IF(AND(VLOOKUP($A$96,'4.Informatie'!$B:$I,2,FALSE)="Realisatie",VLOOKUP($A$97,'4.Informatie'!$B:$I,2,FALSE)=5),ABS(+F121-I121),0)</f>
        <v>0</v>
      </c>
      <c r="K121" s="317">
        <f>IF(AND(VLOOKUP($A$96,'4.Informatie'!$B:$I,2,FALSE)="Realisatie",VLOOKUP($A$97,'4.Informatie'!$B:$I,2,FALSE)=5),ABS(D121)+ABS(E121),0)</f>
        <v>0</v>
      </c>
      <c r="L121" s="304"/>
    </row>
    <row r="122" spans="1:12" x14ac:dyDescent="0.2">
      <c r="A122" s="304"/>
      <c r="B122" s="314"/>
      <c r="C122" s="306" t="s">
        <v>91</v>
      </c>
      <c r="D122" s="317">
        <f>+VLOOKUP($C122,'7.Balansstanden'!$D:$H,3,FALSE)</f>
        <v>0</v>
      </c>
      <c r="E122" s="317">
        <f>+VLOOKUP($C122,'7.Balansstanden'!$D:$H,5,FALSE)</f>
        <v>0</v>
      </c>
      <c r="F122" s="317">
        <f t="shared" si="2"/>
        <v>0</v>
      </c>
      <c r="G122" s="317">
        <f>+VLOOKUP($C122,'5.Verdelingsmatrix lasten'!$A:$AL,38,FALSE)</f>
        <v>0</v>
      </c>
      <c r="H122" s="317">
        <f>+VLOOKUP($C122,'6.Verdelingsmatrix baten'!$A:$AN,40,FALSE)</f>
        <v>0</v>
      </c>
      <c r="I122" s="317">
        <f t="shared" si="3"/>
        <v>0</v>
      </c>
      <c r="J122" s="317">
        <f>IF(AND(VLOOKUP($A$96,'4.Informatie'!$B:$I,2,FALSE)="Realisatie",VLOOKUP($A$97,'4.Informatie'!$B:$I,2,FALSE)=5),ABS(+F122-I122),0)</f>
        <v>0</v>
      </c>
      <c r="K122" s="317">
        <f>IF(AND(VLOOKUP($A$96,'4.Informatie'!$B:$I,2,FALSE)="Realisatie",VLOOKUP($A$97,'4.Informatie'!$B:$I,2,FALSE)=5),ABS(D122)+ABS(E122),0)</f>
        <v>0</v>
      </c>
      <c r="L122" s="304"/>
    </row>
    <row r="123" spans="1:12" x14ac:dyDescent="0.2">
      <c r="A123" s="304"/>
      <c r="B123" s="314"/>
      <c r="C123" s="306" t="s">
        <v>93</v>
      </c>
      <c r="D123" s="324">
        <f>+VLOOKUP($C123,'7.Balansstanden'!$D:$H,3,FALSE)</f>
        <v>0</v>
      </c>
      <c r="E123" s="324">
        <f>+VLOOKUP($C123,'7.Balansstanden'!$D:$H,5,FALSE)</f>
        <v>0</v>
      </c>
      <c r="F123" s="324">
        <f t="shared" si="2"/>
        <v>0</v>
      </c>
      <c r="G123" s="324">
        <f>+VLOOKUP($C123,'5.Verdelingsmatrix lasten'!$A:$AL,38,FALSE)</f>
        <v>0</v>
      </c>
      <c r="H123" s="324">
        <f>+VLOOKUP($C123,'6.Verdelingsmatrix baten'!$A:$AN,40,FALSE)</f>
        <v>0</v>
      </c>
      <c r="I123" s="324">
        <f t="shared" si="3"/>
        <v>0</v>
      </c>
      <c r="J123" s="324">
        <f t="shared" si="4"/>
        <v>0</v>
      </c>
      <c r="K123" s="324">
        <f t="shared" si="5"/>
        <v>0</v>
      </c>
      <c r="L123" s="304"/>
    </row>
    <row r="124" spans="1:12" x14ac:dyDescent="0.2">
      <c r="A124" s="304"/>
      <c r="B124" s="314"/>
      <c r="C124" s="306" t="s">
        <v>205</v>
      </c>
      <c r="D124" s="324">
        <f>+VLOOKUP($C124,'7.Balansstanden'!$D:$H,3,FALSE)</f>
        <v>0</v>
      </c>
      <c r="E124" s="324">
        <f>+VLOOKUP($C124,'7.Balansstanden'!$D:$H,5,FALSE)</f>
        <v>0</v>
      </c>
      <c r="F124" s="324">
        <f t="shared" si="2"/>
        <v>0</v>
      </c>
      <c r="G124" s="324">
        <f>+VLOOKUP($C124,'5.Verdelingsmatrix lasten'!$A:$AL,38,FALSE)</f>
        <v>0</v>
      </c>
      <c r="H124" s="324">
        <f>+VLOOKUP($C124,'6.Verdelingsmatrix baten'!$A:$AN,40,FALSE)</f>
        <v>0</v>
      </c>
      <c r="I124" s="324">
        <f t="shared" si="3"/>
        <v>0</v>
      </c>
      <c r="J124" s="324">
        <f t="shared" si="4"/>
        <v>0</v>
      </c>
      <c r="K124" s="324">
        <f t="shared" si="5"/>
        <v>0</v>
      </c>
      <c r="L124" s="304"/>
    </row>
    <row r="125" spans="1:12" x14ac:dyDescent="0.2">
      <c r="A125" s="304"/>
      <c r="B125" s="314"/>
      <c r="C125" s="306" t="s">
        <v>206</v>
      </c>
      <c r="D125" s="324">
        <f>+VLOOKUP($C125,'7.Balansstanden'!$D:$H,3,FALSE)</f>
        <v>0</v>
      </c>
      <c r="E125" s="324">
        <f>+VLOOKUP($C125,'7.Balansstanden'!$D:$H,5,FALSE)</f>
        <v>0</v>
      </c>
      <c r="F125" s="324">
        <f t="shared" si="2"/>
        <v>0</v>
      </c>
      <c r="G125" s="324">
        <f>+VLOOKUP($C125,'5.Verdelingsmatrix lasten'!$A:$AL,38,FALSE)</f>
        <v>0</v>
      </c>
      <c r="H125" s="324">
        <f>+VLOOKUP($C125,'6.Verdelingsmatrix baten'!$A:$AN,40,FALSE)</f>
        <v>0</v>
      </c>
      <c r="I125" s="324">
        <f t="shared" si="3"/>
        <v>0</v>
      </c>
      <c r="J125" s="324">
        <f t="shared" si="4"/>
        <v>0</v>
      </c>
      <c r="K125" s="324">
        <f t="shared" si="5"/>
        <v>0</v>
      </c>
      <c r="L125" s="304"/>
    </row>
    <row r="126" spans="1:12" x14ac:dyDescent="0.2">
      <c r="A126" s="304"/>
      <c r="B126" s="314"/>
      <c r="C126" s="306" t="s">
        <v>208</v>
      </c>
      <c r="D126" s="324">
        <f>+VLOOKUP($C126,'7.Balansstanden'!$D:$H,3,FALSE)</f>
        <v>0</v>
      </c>
      <c r="E126" s="324">
        <f>+VLOOKUP($C126,'7.Balansstanden'!$D:$H,5,FALSE)</f>
        <v>0</v>
      </c>
      <c r="F126" s="324">
        <f t="shared" si="2"/>
        <v>0</v>
      </c>
      <c r="G126" s="324">
        <f>+VLOOKUP($C126,'5.Verdelingsmatrix lasten'!$A:$AL,38,FALSE)</f>
        <v>0</v>
      </c>
      <c r="H126" s="324">
        <f>+VLOOKUP($C126,'6.Verdelingsmatrix baten'!$A:$AN,40,FALSE)</f>
        <v>0</v>
      </c>
      <c r="I126" s="324">
        <f t="shared" si="3"/>
        <v>0</v>
      </c>
      <c r="J126" s="324">
        <f t="shared" si="4"/>
        <v>0</v>
      </c>
      <c r="K126" s="324">
        <f t="shared" si="5"/>
        <v>0</v>
      </c>
      <c r="L126" s="304"/>
    </row>
    <row r="127" spans="1:12" x14ac:dyDescent="0.2">
      <c r="A127" s="304"/>
      <c r="B127" s="314"/>
      <c r="C127" s="306" t="s">
        <v>210</v>
      </c>
      <c r="D127" s="324">
        <f>+VLOOKUP($C127,'7.Balansstanden'!$D:$H,3,FALSE)</f>
        <v>0</v>
      </c>
      <c r="E127" s="324">
        <f>+VLOOKUP($C127,'7.Balansstanden'!$D:$H,5,FALSE)</f>
        <v>0</v>
      </c>
      <c r="F127" s="324">
        <f t="shared" si="2"/>
        <v>0</v>
      </c>
      <c r="G127" s="324">
        <f>+VLOOKUP($C127,'5.Verdelingsmatrix lasten'!$A:$AL,38,FALSE)</f>
        <v>0</v>
      </c>
      <c r="H127" s="324">
        <f>+VLOOKUP($C127,'6.Verdelingsmatrix baten'!$A:$AN,40,FALSE)</f>
        <v>0</v>
      </c>
      <c r="I127" s="324">
        <f t="shared" si="3"/>
        <v>0</v>
      </c>
      <c r="J127" s="324">
        <f t="shared" si="4"/>
        <v>0</v>
      </c>
      <c r="K127" s="324">
        <f t="shared" si="5"/>
        <v>0</v>
      </c>
      <c r="L127" s="304"/>
    </row>
    <row r="128" spans="1:12" x14ac:dyDescent="0.2">
      <c r="A128" s="304"/>
      <c r="B128" s="314"/>
      <c r="C128" s="306" t="s">
        <v>95</v>
      </c>
      <c r="D128" s="324">
        <f>+VLOOKUP($C128,'7.Balansstanden'!$D:$H,3,FALSE)</f>
        <v>0</v>
      </c>
      <c r="E128" s="324">
        <f>+VLOOKUP($C128,'7.Balansstanden'!$D:$H,5,FALSE)</f>
        <v>0</v>
      </c>
      <c r="F128" s="324">
        <f t="shared" si="2"/>
        <v>0</v>
      </c>
      <c r="G128" s="324">
        <f>+VLOOKUP($C128,'5.Verdelingsmatrix lasten'!$A:$AL,38,FALSE)</f>
        <v>0</v>
      </c>
      <c r="H128" s="324">
        <f>+VLOOKUP($C128,'6.Verdelingsmatrix baten'!$A:$AN,40,FALSE)</f>
        <v>0</v>
      </c>
      <c r="I128" s="324">
        <f t="shared" si="3"/>
        <v>0</v>
      </c>
      <c r="J128" s="324">
        <f t="shared" si="4"/>
        <v>0</v>
      </c>
      <c r="K128" s="324">
        <f t="shared" si="5"/>
        <v>0</v>
      </c>
      <c r="L128" s="304"/>
    </row>
    <row r="129" spans="1:12" x14ac:dyDescent="0.2">
      <c r="A129" s="304"/>
      <c r="B129" s="314"/>
      <c r="C129" s="306" t="s">
        <v>212</v>
      </c>
      <c r="D129" s="324">
        <f>+VLOOKUP($C129,'7.Balansstanden'!$D:$H,3,FALSE)</f>
        <v>0</v>
      </c>
      <c r="E129" s="324">
        <f>+VLOOKUP($C129,'7.Balansstanden'!$D:$H,5,FALSE)</f>
        <v>0</v>
      </c>
      <c r="F129" s="324">
        <f t="shared" si="2"/>
        <v>0</v>
      </c>
      <c r="G129" s="324">
        <f>+VLOOKUP($C129,'5.Verdelingsmatrix lasten'!$A:$AL,38,FALSE)</f>
        <v>0</v>
      </c>
      <c r="H129" s="324">
        <f>+VLOOKUP($C129,'6.Verdelingsmatrix baten'!$A:$AN,40,FALSE)</f>
        <v>0</v>
      </c>
      <c r="I129" s="324">
        <f t="shared" si="3"/>
        <v>0</v>
      </c>
      <c r="J129" s="324">
        <f t="shared" si="4"/>
        <v>0</v>
      </c>
      <c r="K129" s="324">
        <f t="shared" si="5"/>
        <v>0</v>
      </c>
      <c r="L129" s="304"/>
    </row>
    <row r="130" spans="1:12" x14ac:dyDescent="0.2">
      <c r="A130" s="304"/>
      <c r="B130" s="314"/>
      <c r="C130" s="306" t="s">
        <v>213</v>
      </c>
      <c r="D130" s="324">
        <f>+VLOOKUP($C130,'7.Balansstanden'!$D:$H,3,FALSE)</f>
        <v>0</v>
      </c>
      <c r="E130" s="324">
        <f>+VLOOKUP($C130,'7.Balansstanden'!$D:$H,5,FALSE)</f>
        <v>0</v>
      </c>
      <c r="F130" s="324">
        <f t="shared" si="2"/>
        <v>0</v>
      </c>
      <c r="G130" s="324">
        <f>+VLOOKUP($C130,'5.Verdelingsmatrix lasten'!$A:$AL,38,FALSE)</f>
        <v>0</v>
      </c>
      <c r="H130" s="324">
        <f>+VLOOKUP($C130,'6.Verdelingsmatrix baten'!$A:$AN,40,FALSE)</f>
        <v>0</v>
      </c>
      <c r="I130" s="324">
        <f t="shared" si="3"/>
        <v>0</v>
      </c>
      <c r="J130" s="324">
        <f t="shared" si="4"/>
        <v>0</v>
      </c>
      <c r="K130" s="324">
        <f t="shared" si="5"/>
        <v>0</v>
      </c>
      <c r="L130" s="304"/>
    </row>
    <row r="131" spans="1:12" x14ac:dyDescent="0.2">
      <c r="A131" s="304"/>
      <c r="B131" s="314"/>
      <c r="C131" s="306" t="s">
        <v>214</v>
      </c>
      <c r="D131" s="324">
        <f>+VLOOKUP($C131,'7.Balansstanden'!$D:$H,3,FALSE)</f>
        <v>0</v>
      </c>
      <c r="E131" s="324">
        <f>+VLOOKUP($C131,'7.Balansstanden'!$D:$H,5,FALSE)</f>
        <v>0</v>
      </c>
      <c r="F131" s="324">
        <f t="shared" si="2"/>
        <v>0</v>
      </c>
      <c r="G131" s="324">
        <f>+VLOOKUP($C131,'5.Verdelingsmatrix lasten'!$A:$AL,38,FALSE)</f>
        <v>0</v>
      </c>
      <c r="H131" s="324">
        <f>+VLOOKUP($C131,'6.Verdelingsmatrix baten'!$A:$AN,40,FALSE)</f>
        <v>0</v>
      </c>
      <c r="I131" s="324">
        <f t="shared" si="3"/>
        <v>0</v>
      </c>
      <c r="J131" s="324">
        <f t="shared" si="4"/>
        <v>0</v>
      </c>
      <c r="K131" s="324">
        <f t="shared" si="5"/>
        <v>0</v>
      </c>
      <c r="L131" s="304"/>
    </row>
    <row r="132" spans="1:12" x14ac:dyDescent="0.2">
      <c r="A132" s="304"/>
      <c r="B132" s="314"/>
      <c r="C132" s="306" t="s">
        <v>97</v>
      </c>
      <c r="D132" s="324">
        <f>+VLOOKUP($C132,'7.Balansstanden'!$D:$H,3,FALSE)</f>
        <v>0</v>
      </c>
      <c r="E132" s="324">
        <f>+VLOOKUP($C132,'7.Balansstanden'!$D:$H,5,FALSE)</f>
        <v>0</v>
      </c>
      <c r="F132" s="324">
        <f t="shared" si="2"/>
        <v>0</v>
      </c>
      <c r="G132" s="324">
        <f>+VLOOKUP($C132,'5.Verdelingsmatrix lasten'!$A:$AL,38,FALSE)</f>
        <v>0</v>
      </c>
      <c r="H132" s="324">
        <f>+VLOOKUP($C132,'6.Verdelingsmatrix baten'!$A:$AN,40,FALSE)</f>
        <v>0</v>
      </c>
      <c r="I132" s="324">
        <f t="shared" si="3"/>
        <v>0</v>
      </c>
      <c r="J132" s="324">
        <f t="shared" si="4"/>
        <v>0</v>
      </c>
      <c r="K132" s="324">
        <f t="shared" si="5"/>
        <v>0</v>
      </c>
      <c r="L132" s="304"/>
    </row>
    <row r="133" spans="1:12" x14ac:dyDescent="0.2">
      <c r="A133" s="304"/>
      <c r="B133" s="314"/>
      <c r="C133" s="306" t="s">
        <v>215</v>
      </c>
      <c r="D133" s="324">
        <f>+VLOOKUP($C133,'7.Balansstanden'!$D:$H,3,FALSE)</f>
        <v>0</v>
      </c>
      <c r="E133" s="324">
        <f>+VLOOKUP($C133,'7.Balansstanden'!$D:$H,5,FALSE)</f>
        <v>0</v>
      </c>
      <c r="F133" s="324">
        <f t="shared" si="2"/>
        <v>0</v>
      </c>
      <c r="G133" s="324">
        <f>+VLOOKUP($C133,'5.Verdelingsmatrix lasten'!$A:$AL,38,FALSE)</f>
        <v>0</v>
      </c>
      <c r="H133" s="324">
        <f>+VLOOKUP($C133,'6.Verdelingsmatrix baten'!$A:$AN,40,FALSE)</f>
        <v>0</v>
      </c>
      <c r="I133" s="324">
        <f t="shared" si="3"/>
        <v>0</v>
      </c>
      <c r="J133" s="324">
        <f t="shared" si="4"/>
        <v>0</v>
      </c>
      <c r="K133" s="324">
        <f t="shared" si="5"/>
        <v>0</v>
      </c>
      <c r="L133" s="304"/>
    </row>
    <row r="134" spans="1:12" x14ac:dyDescent="0.2">
      <c r="A134" s="304"/>
      <c r="B134" s="314"/>
      <c r="C134" s="306" t="s">
        <v>216</v>
      </c>
      <c r="D134" s="324">
        <f>+VLOOKUP($C134,'7.Balansstanden'!$D:$H,3,FALSE)</f>
        <v>0</v>
      </c>
      <c r="E134" s="324">
        <f>+VLOOKUP($C134,'7.Balansstanden'!$D:$H,5,FALSE)</f>
        <v>0</v>
      </c>
      <c r="F134" s="324">
        <f t="shared" si="2"/>
        <v>0</v>
      </c>
      <c r="G134" s="324">
        <f>+VLOOKUP($C134,'5.Verdelingsmatrix lasten'!$A:$AL,38,FALSE)</f>
        <v>0</v>
      </c>
      <c r="H134" s="324">
        <f>+VLOOKUP($C134,'6.Verdelingsmatrix baten'!$A:$AN,40,FALSE)</f>
        <v>0</v>
      </c>
      <c r="I134" s="324">
        <f t="shared" si="3"/>
        <v>0</v>
      </c>
      <c r="J134" s="324">
        <f t="shared" si="4"/>
        <v>0</v>
      </c>
      <c r="K134" s="324">
        <f t="shared" si="5"/>
        <v>0</v>
      </c>
      <c r="L134" s="304"/>
    </row>
    <row r="135" spans="1:12" x14ac:dyDescent="0.2">
      <c r="A135" s="304"/>
      <c r="B135" s="314"/>
      <c r="C135" s="306" t="s">
        <v>217</v>
      </c>
      <c r="D135" s="324">
        <f>+VLOOKUP($C135,'7.Balansstanden'!$D:$H,3,FALSE)</f>
        <v>0</v>
      </c>
      <c r="E135" s="324">
        <f>+VLOOKUP($C135,'7.Balansstanden'!$D:$H,5,FALSE)</f>
        <v>0</v>
      </c>
      <c r="F135" s="324">
        <f t="shared" si="2"/>
        <v>0</v>
      </c>
      <c r="G135" s="324">
        <f>+VLOOKUP($C135,'5.Verdelingsmatrix lasten'!$A:$AL,38,FALSE)</f>
        <v>0</v>
      </c>
      <c r="H135" s="324">
        <f>+VLOOKUP($C135,'6.Verdelingsmatrix baten'!$A:$AN,40,FALSE)</f>
        <v>0</v>
      </c>
      <c r="I135" s="324">
        <f t="shared" si="3"/>
        <v>0</v>
      </c>
      <c r="J135" s="324">
        <f t="shared" si="4"/>
        <v>0</v>
      </c>
      <c r="K135" s="324">
        <f t="shared" si="5"/>
        <v>0</v>
      </c>
      <c r="L135" s="304"/>
    </row>
    <row r="136" spans="1:12" x14ac:dyDescent="0.2">
      <c r="A136" s="304"/>
      <c r="B136" s="314"/>
      <c r="C136" s="306" t="s">
        <v>218</v>
      </c>
      <c r="D136" s="324">
        <f>+VLOOKUP($C136,'7.Balansstanden'!$D:$H,3,FALSE)</f>
        <v>0</v>
      </c>
      <c r="E136" s="324">
        <f>+VLOOKUP($C136,'7.Balansstanden'!$D:$H,5,FALSE)</f>
        <v>0</v>
      </c>
      <c r="F136" s="324">
        <f t="shared" si="2"/>
        <v>0</v>
      </c>
      <c r="G136" s="324">
        <f>+VLOOKUP($C136,'5.Verdelingsmatrix lasten'!$A:$AL,38,FALSE)</f>
        <v>0</v>
      </c>
      <c r="H136" s="324">
        <f>+VLOOKUP($C136,'6.Verdelingsmatrix baten'!$A:$AN,40,FALSE)</f>
        <v>0</v>
      </c>
      <c r="I136" s="324">
        <f t="shared" si="3"/>
        <v>0</v>
      </c>
      <c r="J136" s="324">
        <f t="shared" si="4"/>
        <v>0</v>
      </c>
      <c r="K136" s="324">
        <f t="shared" si="5"/>
        <v>0</v>
      </c>
      <c r="L136" s="304"/>
    </row>
    <row r="137" spans="1:12" x14ac:dyDescent="0.2">
      <c r="A137" s="304"/>
      <c r="B137" s="314"/>
      <c r="C137" s="306" t="s">
        <v>101</v>
      </c>
      <c r="D137" s="317">
        <f>+VLOOKUP($C137,'7.Balansstanden'!$D:$H,3,FALSE)</f>
        <v>0</v>
      </c>
      <c r="E137" s="317">
        <f>+VLOOKUP($C137,'7.Balansstanden'!$D:$H,5,FALSE)</f>
        <v>0</v>
      </c>
      <c r="F137" s="317">
        <f>+E137-D137</f>
        <v>0</v>
      </c>
      <c r="G137" s="317">
        <f>+VLOOKUP($C137,'5.Verdelingsmatrix lasten'!$A:$AL,38,FALSE)</f>
        <v>0</v>
      </c>
      <c r="H137" s="317">
        <f>+VLOOKUP($C137,'6.Verdelingsmatrix baten'!$A:$AN,40,FALSE)</f>
        <v>0</v>
      </c>
      <c r="I137" s="317">
        <f>+H137-G137</f>
        <v>0</v>
      </c>
      <c r="J137" s="317">
        <f>IF(AND(VLOOKUP($A$96,'4.Informatie'!$B:$I,2,FALSE)="Realisatie",VLOOKUP($A$97,'4.Informatie'!$B:$I,2,FALSE)=5),ABS(+F137-I137),0)</f>
        <v>0</v>
      </c>
      <c r="K137" s="317">
        <f>IF(AND(VLOOKUP($A$96,'4.Informatie'!$B:$I,2,FALSE)="Realisatie",VLOOKUP($A$97,'4.Informatie'!$B:$I,2,FALSE)=5),ABS(D137)+ABS(E137),0)</f>
        <v>0</v>
      </c>
      <c r="L137" s="304"/>
    </row>
    <row r="138" spans="1:12" x14ac:dyDescent="0.2">
      <c r="A138" s="304"/>
      <c r="B138" s="314"/>
      <c r="C138" s="306" t="s">
        <v>103</v>
      </c>
      <c r="D138" s="317">
        <f>+VLOOKUP($C138,'7.Balansstanden'!$D:$H,3,FALSE)</f>
        <v>0</v>
      </c>
      <c r="E138" s="317">
        <f>+VLOOKUP($C138,'7.Balansstanden'!$D:$H,5,FALSE)</f>
        <v>0</v>
      </c>
      <c r="F138" s="317">
        <f t="shared" ref="F138:F159" si="6">+E138-D138</f>
        <v>0</v>
      </c>
      <c r="G138" s="317">
        <f>+VLOOKUP($C138,'5.Verdelingsmatrix lasten'!$A:$AL,38,FALSE)</f>
        <v>0</v>
      </c>
      <c r="H138" s="317">
        <f>+VLOOKUP($C138,'6.Verdelingsmatrix baten'!$A:$AN,40,FALSE)</f>
        <v>0</v>
      </c>
      <c r="I138" s="317">
        <f t="shared" ref="I138:I159" si="7">+H138-G138</f>
        <v>0</v>
      </c>
      <c r="J138" s="317">
        <f>IF(AND(VLOOKUP($A$96,'4.Informatie'!$B:$I,2,FALSE)="Realisatie",VLOOKUP($A$97,'4.Informatie'!$B:$I,2,FALSE)=5),ABS(+F138-I138),0)</f>
        <v>0</v>
      </c>
      <c r="K138" s="317">
        <f>IF(AND(VLOOKUP($A$96,'4.Informatie'!$B:$I,2,FALSE)="Realisatie",VLOOKUP($A$97,'4.Informatie'!$B:$I,2,FALSE)=5),ABS(D138)+ABS(E138),0)</f>
        <v>0</v>
      </c>
      <c r="L138" s="304"/>
    </row>
    <row r="139" spans="1:12" x14ac:dyDescent="0.2">
      <c r="A139" s="304"/>
      <c r="B139" s="314"/>
      <c r="C139" s="306" t="s">
        <v>104</v>
      </c>
      <c r="D139" s="317">
        <f>+VLOOKUP($C139,'7.Balansstanden'!$D:$H,3,FALSE)</f>
        <v>0</v>
      </c>
      <c r="E139" s="317">
        <f>+VLOOKUP($C139,'7.Balansstanden'!$D:$H,5,FALSE)</f>
        <v>0</v>
      </c>
      <c r="F139" s="317">
        <f t="shared" si="6"/>
        <v>0</v>
      </c>
      <c r="G139" s="317">
        <f>+VLOOKUP($C139,'5.Verdelingsmatrix lasten'!$A:$AL,38,FALSE)</f>
        <v>0</v>
      </c>
      <c r="H139" s="317">
        <f>+VLOOKUP($C139,'6.Verdelingsmatrix baten'!$A:$AN,40,FALSE)</f>
        <v>0</v>
      </c>
      <c r="I139" s="317">
        <f t="shared" si="7"/>
        <v>0</v>
      </c>
      <c r="J139" s="317">
        <f>IF(AND(VLOOKUP($A$96,'4.Informatie'!$B:$I,2,FALSE)="Realisatie",VLOOKUP($A$97,'4.Informatie'!$B:$I,2,FALSE)=5),ABS(+F139-I139),0)</f>
        <v>0</v>
      </c>
      <c r="K139" s="317">
        <f>IF(AND(VLOOKUP($A$96,'4.Informatie'!$B:$I,2,FALSE)="Realisatie",VLOOKUP($A$97,'4.Informatie'!$B:$I,2,FALSE)=5),ABS(D139)+ABS(E139),0)</f>
        <v>0</v>
      </c>
      <c r="L139" s="304"/>
    </row>
    <row r="140" spans="1:12" x14ac:dyDescent="0.2">
      <c r="A140" s="304"/>
      <c r="B140" s="314"/>
      <c r="C140" s="306" t="s">
        <v>106</v>
      </c>
      <c r="D140" s="317">
        <f>+VLOOKUP($C140,'7.Balansstanden'!$D:$H,3,FALSE)</f>
        <v>0</v>
      </c>
      <c r="E140" s="317">
        <f>+VLOOKUP($C140,'7.Balansstanden'!$D:$H,5,FALSE)</f>
        <v>0</v>
      </c>
      <c r="F140" s="317">
        <f t="shared" si="6"/>
        <v>0</v>
      </c>
      <c r="G140" s="317">
        <f>+VLOOKUP($C140,'5.Verdelingsmatrix lasten'!$A:$AL,38,FALSE)</f>
        <v>0</v>
      </c>
      <c r="H140" s="317">
        <f>+VLOOKUP($C140,'6.Verdelingsmatrix baten'!$A:$AN,40,FALSE)</f>
        <v>0</v>
      </c>
      <c r="I140" s="317">
        <f t="shared" si="7"/>
        <v>0</v>
      </c>
      <c r="J140" s="317">
        <f>IF(AND(VLOOKUP($A$96,'4.Informatie'!$B:$I,2,FALSE)="Realisatie",VLOOKUP($A$97,'4.Informatie'!$B:$I,2,FALSE)=5),ABS(+F140-I140),0)</f>
        <v>0</v>
      </c>
      <c r="K140" s="317">
        <f>IF(AND(VLOOKUP($A$96,'4.Informatie'!$B:$I,2,FALSE)="Realisatie",VLOOKUP($A$97,'4.Informatie'!$B:$I,2,FALSE)=5),ABS(D140)+ABS(E140),0)</f>
        <v>0</v>
      </c>
      <c r="L140" s="304"/>
    </row>
    <row r="141" spans="1:12" x14ac:dyDescent="0.2">
      <c r="A141" s="304"/>
      <c r="B141" s="314"/>
      <c r="C141" s="306" t="s">
        <v>108</v>
      </c>
      <c r="D141" s="324">
        <f>+VLOOKUP($C141,'7.Balansstanden'!$D:$H,3,FALSE)</f>
        <v>0</v>
      </c>
      <c r="E141" s="324">
        <f>+VLOOKUP($C141,'7.Balansstanden'!$D:$H,5,FALSE)</f>
        <v>0</v>
      </c>
      <c r="F141" s="324">
        <f t="shared" si="6"/>
        <v>0</v>
      </c>
      <c r="G141" s="324">
        <f>+VLOOKUP($C141,'5.Verdelingsmatrix lasten'!$A:$AL,38,FALSE)</f>
        <v>0</v>
      </c>
      <c r="H141" s="324">
        <f>+VLOOKUP($C141,'6.Verdelingsmatrix baten'!$A:$AN,40,FALSE)</f>
        <v>0</v>
      </c>
      <c r="I141" s="324">
        <f t="shared" si="7"/>
        <v>0</v>
      </c>
      <c r="J141" s="324">
        <f t="shared" si="4"/>
        <v>0</v>
      </c>
      <c r="K141" s="324">
        <f t="shared" si="5"/>
        <v>0</v>
      </c>
      <c r="L141" s="304"/>
    </row>
    <row r="142" spans="1:12" x14ac:dyDescent="0.2">
      <c r="A142" s="304"/>
      <c r="B142" s="314"/>
      <c r="C142" s="306" t="s">
        <v>110</v>
      </c>
      <c r="D142" s="324">
        <f>+VLOOKUP($C142,'7.Balansstanden'!$D:$H,3,FALSE)</f>
        <v>0</v>
      </c>
      <c r="E142" s="324">
        <f>+VLOOKUP($C142,'7.Balansstanden'!$D:$H,5,FALSE)</f>
        <v>0</v>
      </c>
      <c r="F142" s="324">
        <f t="shared" si="6"/>
        <v>0</v>
      </c>
      <c r="G142" s="324">
        <f>+VLOOKUP($C142,'5.Verdelingsmatrix lasten'!$A:$AL,38,FALSE)</f>
        <v>0</v>
      </c>
      <c r="H142" s="324">
        <f>+VLOOKUP($C142,'6.Verdelingsmatrix baten'!$A:$AN,40,FALSE)</f>
        <v>0</v>
      </c>
      <c r="I142" s="324">
        <f t="shared" si="7"/>
        <v>0</v>
      </c>
      <c r="J142" s="324">
        <f t="shared" si="4"/>
        <v>0</v>
      </c>
      <c r="K142" s="324">
        <f t="shared" si="5"/>
        <v>0</v>
      </c>
      <c r="L142" s="304"/>
    </row>
    <row r="143" spans="1:12" x14ac:dyDescent="0.2">
      <c r="A143" s="304"/>
      <c r="B143" s="314"/>
      <c r="C143" s="306" t="s">
        <v>112</v>
      </c>
      <c r="D143" s="324">
        <f>+VLOOKUP($C143,'7.Balansstanden'!$D:$H,3,FALSE)</f>
        <v>0</v>
      </c>
      <c r="E143" s="324">
        <f>+VLOOKUP($C143,'7.Balansstanden'!$D:$H,5,FALSE)</f>
        <v>0</v>
      </c>
      <c r="F143" s="324">
        <f t="shared" si="6"/>
        <v>0</v>
      </c>
      <c r="G143" s="324">
        <f>+VLOOKUP($C143,'5.Verdelingsmatrix lasten'!$A:$AL,38,FALSE)</f>
        <v>0</v>
      </c>
      <c r="H143" s="324">
        <f>+VLOOKUP($C143,'6.Verdelingsmatrix baten'!$A:$AN,40,FALSE)</f>
        <v>0</v>
      </c>
      <c r="I143" s="324">
        <f t="shared" si="7"/>
        <v>0</v>
      </c>
      <c r="J143" s="324">
        <f t="shared" si="4"/>
        <v>0</v>
      </c>
      <c r="K143" s="324">
        <f t="shared" si="5"/>
        <v>0</v>
      </c>
      <c r="L143" s="304"/>
    </row>
    <row r="144" spans="1:12" x14ac:dyDescent="0.2">
      <c r="A144" s="304"/>
      <c r="B144" s="314"/>
      <c r="C144" s="306" t="s">
        <v>114</v>
      </c>
      <c r="D144" s="324">
        <f>+VLOOKUP($C144,'7.Balansstanden'!$D:$H,3,FALSE)</f>
        <v>0</v>
      </c>
      <c r="E144" s="324">
        <f>+VLOOKUP($C144,'7.Balansstanden'!$D:$H,5,FALSE)</f>
        <v>0</v>
      </c>
      <c r="F144" s="324">
        <f t="shared" si="6"/>
        <v>0</v>
      </c>
      <c r="G144" s="324">
        <f>+VLOOKUP($C144,'5.Verdelingsmatrix lasten'!$A:$AL,38,FALSE)</f>
        <v>0</v>
      </c>
      <c r="H144" s="324">
        <f>+VLOOKUP($C144,'6.Verdelingsmatrix baten'!$A:$AN,40,FALSE)</f>
        <v>0</v>
      </c>
      <c r="I144" s="324">
        <f t="shared" si="7"/>
        <v>0</v>
      </c>
      <c r="J144" s="324">
        <f t="shared" si="4"/>
        <v>0</v>
      </c>
      <c r="K144" s="324">
        <f t="shared" si="5"/>
        <v>0</v>
      </c>
      <c r="L144" s="304"/>
    </row>
    <row r="145" spans="1:12" x14ac:dyDescent="0.2">
      <c r="A145" s="304"/>
      <c r="B145" s="314"/>
      <c r="C145" s="306" t="s">
        <v>220</v>
      </c>
      <c r="D145" s="324">
        <f>+VLOOKUP($C145,'7.Balansstanden'!$D:$H,3,FALSE)</f>
        <v>0</v>
      </c>
      <c r="E145" s="324">
        <f>+VLOOKUP($C145,'7.Balansstanden'!$D:$H,5,FALSE)</f>
        <v>0</v>
      </c>
      <c r="F145" s="324">
        <f t="shared" si="6"/>
        <v>0</v>
      </c>
      <c r="G145" s="324">
        <f>+VLOOKUP($C145,'5.Verdelingsmatrix lasten'!$A:$AL,38,FALSE)</f>
        <v>0</v>
      </c>
      <c r="H145" s="324">
        <f>+VLOOKUP($C145,'6.Verdelingsmatrix baten'!$A:$AN,40,FALSE)</f>
        <v>0</v>
      </c>
      <c r="I145" s="324">
        <f t="shared" si="7"/>
        <v>0</v>
      </c>
      <c r="J145" s="324">
        <f t="shared" si="4"/>
        <v>0</v>
      </c>
      <c r="K145" s="324">
        <f t="shared" si="5"/>
        <v>0</v>
      </c>
      <c r="L145" s="304"/>
    </row>
    <row r="146" spans="1:12" x14ac:dyDescent="0.2">
      <c r="A146" s="304"/>
      <c r="B146" s="314"/>
      <c r="C146" s="306" t="s">
        <v>221</v>
      </c>
      <c r="D146" s="324">
        <f>+VLOOKUP($C146,'7.Balansstanden'!$D:$H,3,FALSE)</f>
        <v>0</v>
      </c>
      <c r="E146" s="324">
        <f>+VLOOKUP($C146,'7.Balansstanden'!$D:$H,5,FALSE)</f>
        <v>0</v>
      </c>
      <c r="F146" s="324">
        <f t="shared" si="6"/>
        <v>0</v>
      </c>
      <c r="G146" s="324">
        <f>+VLOOKUP($C146,'5.Verdelingsmatrix lasten'!$A:$AL,38,FALSE)</f>
        <v>0</v>
      </c>
      <c r="H146" s="324">
        <f>+VLOOKUP($C146,'6.Verdelingsmatrix baten'!$A:$AN,40,FALSE)</f>
        <v>0</v>
      </c>
      <c r="I146" s="324">
        <f t="shared" si="7"/>
        <v>0</v>
      </c>
      <c r="J146" s="324">
        <f t="shared" si="4"/>
        <v>0</v>
      </c>
      <c r="K146" s="324">
        <f t="shared" si="5"/>
        <v>0</v>
      </c>
      <c r="L146" s="304"/>
    </row>
    <row r="147" spans="1:12" x14ac:dyDescent="0.2">
      <c r="A147" s="304"/>
      <c r="B147" s="314"/>
      <c r="C147" s="306" t="s">
        <v>117</v>
      </c>
      <c r="D147" s="324">
        <f>+VLOOKUP($C147,'7.Balansstanden'!$D:$H,3,FALSE)</f>
        <v>0</v>
      </c>
      <c r="E147" s="324">
        <f>+VLOOKUP($C147,'7.Balansstanden'!$D:$H,5,FALSE)</f>
        <v>0</v>
      </c>
      <c r="F147" s="324">
        <f t="shared" si="6"/>
        <v>0</v>
      </c>
      <c r="G147" s="324">
        <f>+VLOOKUP($C147,'5.Verdelingsmatrix lasten'!$A:$AL,38,FALSE)</f>
        <v>0</v>
      </c>
      <c r="H147" s="324">
        <f>+VLOOKUP($C147,'6.Verdelingsmatrix baten'!$A:$AN,40,FALSE)</f>
        <v>0</v>
      </c>
      <c r="I147" s="324">
        <f t="shared" si="7"/>
        <v>0</v>
      </c>
      <c r="J147" s="324">
        <f t="shared" si="4"/>
        <v>0</v>
      </c>
      <c r="K147" s="324">
        <f t="shared" si="5"/>
        <v>0</v>
      </c>
      <c r="L147" s="304"/>
    </row>
    <row r="148" spans="1:12" x14ac:dyDescent="0.2">
      <c r="A148" s="304"/>
      <c r="B148" s="314"/>
      <c r="C148" s="306" t="s">
        <v>118</v>
      </c>
      <c r="D148" s="324">
        <f>+VLOOKUP($C148,'7.Balansstanden'!$D:$H,3,FALSE)</f>
        <v>0</v>
      </c>
      <c r="E148" s="324">
        <f>+VLOOKUP($C148,'7.Balansstanden'!$D:$H,5,FALSE)</f>
        <v>0</v>
      </c>
      <c r="F148" s="324">
        <f t="shared" si="6"/>
        <v>0</v>
      </c>
      <c r="G148" s="324">
        <f>+VLOOKUP($C148,'5.Verdelingsmatrix lasten'!$A:$AL,38,FALSE)</f>
        <v>0</v>
      </c>
      <c r="H148" s="324">
        <f>+VLOOKUP($C148,'6.Verdelingsmatrix baten'!$A:$AN,40,FALSE)</f>
        <v>0</v>
      </c>
      <c r="I148" s="324">
        <f t="shared" si="7"/>
        <v>0</v>
      </c>
      <c r="J148" s="324">
        <f t="shared" si="4"/>
        <v>0</v>
      </c>
      <c r="K148" s="324">
        <f t="shared" si="5"/>
        <v>0</v>
      </c>
      <c r="L148" s="304"/>
    </row>
    <row r="149" spans="1:12" x14ac:dyDescent="0.2">
      <c r="A149" s="304"/>
      <c r="B149" s="314"/>
      <c r="C149" s="306" t="s">
        <v>120</v>
      </c>
      <c r="D149" s="324">
        <f>+VLOOKUP($C149,'7.Balansstanden'!$D:$H,3,FALSE)</f>
        <v>0</v>
      </c>
      <c r="E149" s="324">
        <f>+VLOOKUP($C149,'7.Balansstanden'!$D:$H,5,FALSE)</f>
        <v>0</v>
      </c>
      <c r="F149" s="324">
        <f t="shared" si="6"/>
        <v>0</v>
      </c>
      <c r="G149" s="324">
        <f>+VLOOKUP($C149,'5.Verdelingsmatrix lasten'!$A:$AL,38,FALSE)</f>
        <v>0</v>
      </c>
      <c r="H149" s="324">
        <f>+VLOOKUP($C149,'6.Verdelingsmatrix baten'!$A:$AN,40,FALSE)</f>
        <v>0</v>
      </c>
      <c r="I149" s="324">
        <f t="shared" si="7"/>
        <v>0</v>
      </c>
      <c r="J149" s="324">
        <f t="shared" si="4"/>
        <v>0</v>
      </c>
      <c r="K149" s="324">
        <f t="shared" si="5"/>
        <v>0</v>
      </c>
      <c r="L149" s="304"/>
    </row>
    <row r="150" spans="1:12" x14ac:dyDescent="0.2">
      <c r="A150" s="304"/>
      <c r="B150" s="314"/>
      <c r="C150" s="306" t="s">
        <v>488</v>
      </c>
      <c r="D150" s="324">
        <f>+VLOOKUP($C150,'7.Balansstanden'!$D:$H,3,FALSE)</f>
        <v>0</v>
      </c>
      <c r="E150" s="324">
        <f>+VLOOKUP($C150,'7.Balansstanden'!$D:$H,5,FALSE)</f>
        <v>0</v>
      </c>
      <c r="F150" s="324">
        <f t="shared" si="6"/>
        <v>0</v>
      </c>
      <c r="G150" s="324">
        <f>+VLOOKUP($C150,'5.Verdelingsmatrix lasten'!$A:$AL,38,FALSE)</f>
        <v>0</v>
      </c>
      <c r="H150" s="324">
        <f>+VLOOKUP($C150,'6.Verdelingsmatrix baten'!$A:$AN,40,FALSE)</f>
        <v>0</v>
      </c>
      <c r="I150" s="324">
        <f t="shared" si="7"/>
        <v>0</v>
      </c>
      <c r="J150" s="324">
        <f t="shared" si="4"/>
        <v>0</v>
      </c>
      <c r="K150" s="324">
        <f t="shared" si="5"/>
        <v>0</v>
      </c>
      <c r="L150" s="304"/>
    </row>
    <row r="151" spans="1:12" x14ac:dyDescent="0.2">
      <c r="A151" s="304"/>
      <c r="B151" s="314"/>
      <c r="C151" s="306" t="s">
        <v>666</v>
      </c>
      <c r="D151" s="324">
        <f>+VLOOKUP($C151,'7.Balansstanden'!$D:$H,3,FALSE)</f>
        <v>0</v>
      </c>
      <c r="E151" s="324">
        <f>+VLOOKUP($C151,'7.Balansstanden'!$D:$H,5,FALSE)</f>
        <v>0</v>
      </c>
      <c r="F151" s="324">
        <f t="shared" ref="F151" si="8">+E151-D151</f>
        <v>0</v>
      </c>
      <c r="G151" s="324">
        <f>+VLOOKUP($C151,'5.Verdelingsmatrix lasten'!$A:$AL,38,FALSE)</f>
        <v>0</v>
      </c>
      <c r="H151" s="324">
        <f>+VLOOKUP($C151,'6.Verdelingsmatrix baten'!$A:$AN,40,FALSE)</f>
        <v>0</v>
      </c>
      <c r="I151" s="324">
        <f t="shared" ref="I151" si="9">+H151-G151</f>
        <v>0</v>
      </c>
      <c r="J151" s="324">
        <f t="shared" ref="J151" si="10">ABS(+F151-I151)</f>
        <v>0</v>
      </c>
      <c r="K151" s="324">
        <f t="shared" ref="K151" si="11">ABS(D151)+ABS(E151)</f>
        <v>0</v>
      </c>
      <c r="L151" s="304"/>
    </row>
    <row r="152" spans="1:12" x14ac:dyDescent="0.2">
      <c r="A152" s="304"/>
      <c r="B152" s="314"/>
      <c r="C152" s="306" t="s">
        <v>222</v>
      </c>
      <c r="D152" s="324">
        <f>+VLOOKUP($C152,'7.Balansstanden'!$D:$H,3,FALSE)</f>
        <v>0</v>
      </c>
      <c r="E152" s="324">
        <f>+VLOOKUP($C152,'7.Balansstanden'!$D:$H,5,FALSE)</f>
        <v>0</v>
      </c>
      <c r="F152" s="324">
        <f t="shared" si="6"/>
        <v>0</v>
      </c>
      <c r="G152" s="324">
        <f>+VLOOKUP($C152,'5.Verdelingsmatrix lasten'!$A:$AL,38,FALSE)</f>
        <v>0</v>
      </c>
      <c r="H152" s="324">
        <f>+VLOOKUP($C152,'6.Verdelingsmatrix baten'!$A:$AN,40,FALSE)</f>
        <v>0</v>
      </c>
      <c r="I152" s="324">
        <f t="shared" si="7"/>
        <v>0</v>
      </c>
      <c r="J152" s="324">
        <f t="shared" si="4"/>
        <v>0</v>
      </c>
      <c r="K152" s="324">
        <f t="shared" si="5"/>
        <v>0</v>
      </c>
      <c r="L152" s="304"/>
    </row>
    <row r="153" spans="1:12" x14ac:dyDescent="0.2">
      <c r="A153" s="304"/>
      <c r="B153" s="314"/>
      <c r="C153" s="306" t="s">
        <v>223</v>
      </c>
      <c r="D153" s="324">
        <f>+VLOOKUP($C153,'7.Balansstanden'!$D:$H,3,FALSE)</f>
        <v>0</v>
      </c>
      <c r="E153" s="324">
        <f>+VLOOKUP($C153,'7.Balansstanden'!$D:$H,5,FALSE)</f>
        <v>0</v>
      </c>
      <c r="F153" s="324">
        <f t="shared" si="6"/>
        <v>0</v>
      </c>
      <c r="G153" s="324">
        <f>+VLOOKUP($C153,'5.Verdelingsmatrix lasten'!$A:$AL,38,FALSE)</f>
        <v>0</v>
      </c>
      <c r="H153" s="324">
        <f>+VLOOKUP($C153,'6.Verdelingsmatrix baten'!$A:$AN,40,FALSE)</f>
        <v>0</v>
      </c>
      <c r="I153" s="324">
        <f t="shared" si="7"/>
        <v>0</v>
      </c>
      <c r="J153" s="324">
        <f t="shared" si="4"/>
        <v>0</v>
      </c>
      <c r="K153" s="324">
        <f t="shared" si="5"/>
        <v>0</v>
      </c>
      <c r="L153" s="304"/>
    </row>
    <row r="154" spans="1:12" x14ac:dyDescent="0.2">
      <c r="A154" s="304"/>
      <c r="B154" s="314"/>
      <c r="C154" s="306" t="s">
        <v>124</v>
      </c>
      <c r="D154" s="324">
        <f>+VLOOKUP($C154,'7.Balansstanden'!$D:$H,3,FALSE)</f>
        <v>0</v>
      </c>
      <c r="E154" s="324">
        <f>+VLOOKUP($C154,'7.Balansstanden'!$D:$H,5,FALSE)</f>
        <v>0</v>
      </c>
      <c r="F154" s="324">
        <f t="shared" si="6"/>
        <v>0</v>
      </c>
      <c r="G154" s="324">
        <f>+VLOOKUP($C154,'5.Verdelingsmatrix lasten'!$A:$AL,38,FALSE)</f>
        <v>0</v>
      </c>
      <c r="H154" s="324">
        <f>+VLOOKUP($C154,'6.Verdelingsmatrix baten'!$A:$AN,40,FALSE)</f>
        <v>0</v>
      </c>
      <c r="I154" s="324">
        <f t="shared" si="7"/>
        <v>0</v>
      </c>
      <c r="J154" s="324">
        <f t="shared" si="4"/>
        <v>0</v>
      </c>
      <c r="K154" s="324">
        <f t="shared" si="5"/>
        <v>0</v>
      </c>
      <c r="L154" s="304"/>
    </row>
    <row r="155" spans="1:12" x14ac:dyDescent="0.2">
      <c r="A155" s="304"/>
      <c r="B155" s="314"/>
      <c r="C155" s="306" t="s">
        <v>125</v>
      </c>
      <c r="D155" s="324">
        <f>+VLOOKUP($C155,'7.Balansstanden'!$D:$H,3,FALSE)</f>
        <v>0</v>
      </c>
      <c r="E155" s="324">
        <f>+VLOOKUP($C155,'7.Balansstanden'!$D:$H,5,FALSE)</f>
        <v>0</v>
      </c>
      <c r="F155" s="324">
        <f t="shared" si="6"/>
        <v>0</v>
      </c>
      <c r="G155" s="324">
        <f>+VLOOKUP($C155,'5.Verdelingsmatrix lasten'!$A:$AL,38,FALSE)</f>
        <v>0</v>
      </c>
      <c r="H155" s="324">
        <f>+VLOOKUP($C155,'6.Verdelingsmatrix baten'!$A:$AN,40,FALSE)</f>
        <v>0</v>
      </c>
      <c r="I155" s="324">
        <f t="shared" si="7"/>
        <v>0</v>
      </c>
      <c r="J155" s="324">
        <f t="shared" si="4"/>
        <v>0</v>
      </c>
      <c r="K155" s="324">
        <f t="shared" si="5"/>
        <v>0</v>
      </c>
      <c r="L155" s="304"/>
    </row>
    <row r="156" spans="1:12" x14ac:dyDescent="0.2">
      <c r="A156" s="304"/>
      <c r="B156" s="314"/>
      <c r="C156" s="306" t="s">
        <v>225</v>
      </c>
      <c r="D156" s="324">
        <f>+VLOOKUP($C156,'7.Balansstanden'!$D:$H,3,FALSE)</f>
        <v>0</v>
      </c>
      <c r="E156" s="324">
        <f>+VLOOKUP($C156,'7.Balansstanden'!$D:$H,5,FALSE)</f>
        <v>0</v>
      </c>
      <c r="F156" s="324">
        <f t="shared" si="6"/>
        <v>0</v>
      </c>
      <c r="G156" s="324">
        <f>+VLOOKUP($C156,'5.Verdelingsmatrix lasten'!$A:$AL,38,FALSE)</f>
        <v>0</v>
      </c>
      <c r="H156" s="324">
        <f>+VLOOKUP($C156,'6.Verdelingsmatrix baten'!$A:$AN,40,FALSE)</f>
        <v>0</v>
      </c>
      <c r="I156" s="324">
        <f t="shared" si="7"/>
        <v>0</v>
      </c>
      <c r="J156" s="324">
        <f t="shared" si="4"/>
        <v>0</v>
      </c>
      <c r="K156" s="324">
        <f t="shared" si="5"/>
        <v>0</v>
      </c>
      <c r="L156" s="304"/>
    </row>
    <row r="157" spans="1:12" x14ac:dyDescent="0.2">
      <c r="A157" s="304"/>
      <c r="B157" s="314"/>
      <c r="C157" s="306" t="s">
        <v>226</v>
      </c>
      <c r="D157" s="324">
        <f>+VLOOKUP($C157,'7.Balansstanden'!$D:$H,3,FALSE)</f>
        <v>0</v>
      </c>
      <c r="E157" s="324">
        <f>+VLOOKUP($C157,'7.Balansstanden'!$D:$H,5,FALSE)</f>
        <v>0</v>
      </c>
      <c r="F157" s="324">
        <f t="shared" si="6"/>
        <v>0</v>
      </c>
      <c r="G157" s="324">
        <f>+VLOOKUP($C157,'5.Verdelingsmatrix lasten'!$A:$AL,38,FALSE)</f>
        <v>0</v>
      </c>
      <c r="H157" s="324">
        <f>+VLOOKUP($C157,'6.Verdelingsmatrix baten'!$A:$AN,40,FALSE)</f>
        <v>0</v>
      </c>
      <c r="I157" s="324">
        <f t="shared" si="7"/>
        <v>0</v>
      </c>
      <c r="J157" s="324">
        <f t="shared" si="4"/>
        <v>0</v>
      </c>
      <c r="K157" s="324">
        <f t="shared" si="5"/>
        <v>0</v>
      </c>
      <c r="L157" s="304"/>
    </row>
    <row r="158" spans="1:12" x14ac:dyDescent="0.2">
      <c r="A158" s="304"/>
      <c r="B158" s="314"/>
      <c r="C158" s="306" t="s">
        <v>227</v>
      </c>
      <c r="D158" s="324">
        <f>+VLOOKUP($C158,'7.Balansstanden'!$D:$H,3,FALSE)</f>
        <v>0</v>
      </c>
      <c r="E158" s="324">
        <f>+VLOOKUP($C158,'7.Balansstanden'!$D:$H,5,FALSE)</f>
        <v>0</v>
      </c>
      <c r="F158" s="324">
        <f t="shared" si="6"/>
        <v>0</v>
      </c>
      <c r="G158" s="324">
        <f>+VLOOKUP($C158,'5.Verdelingsmatrix lasten'!$A:$AL,38,FALSE)</f>
        <v>0</v>
      </c>
      <c r="H158" s="324">
        <f>+VLOOKUP($C158,'6.Verdelingsmatrix baten'!$A:$AN,40,FALSE)</f>
        <v>0</v>
      </c>
      <c r="I158" s="324">
        <f t="shared" si="7"/>
        <v>0</v>
      </c>
      <c r="J158" s="324">
        <f t="shared" si="4"/>
        <v>0</v>
      </c>
      <c r="K158" s="324">
        <f t="shared" si="5"/>
        <v>0</v>
      </c>
      <c r="L158" s="304"/>
    </row>
    <row r="159" spans="1:12" x14ac:dyDescent="0.2">
      <c r="A159" s="304"/>
      <c r="B159" s="318"/>
      <c r="C159" s="319" t="s">
        <v>228</v>
      </c>
      <c r="D159" s="325">
        <f>+VLOOKUP($C159,'7.Balansstanden'!$D:$H,3,FALSE)</f>
        <v>0</v>
      </c>
      <c r="E159" s="325">
        <f>+VLOOKUP($C159,'7.Balansstanden'!$D:$H,5,FALSE)</f>
        <v>0</v>
      </c>
      <c r="F159" s="325">
        <f t="shared" si="6"/>
        <v>0</v>
      </c>
      <c r="G159" s="325">
        <f>+VLOOKUP($C159,'5.Verdelingsmatrix lasten'!$A:$AL,38,FALSE)</f>
        <v>0</v>
      </c>
      <c r="H159" s="325">
        <f>+VLOOKUP($C159,'6.Verdelingsmatrix baten'!$A:$AN,40,FALSE)</f>
        <v>0</v>
      </c>
      <c r="I159" s="325">
        <f t="shared" si="7"/>
        <v>0</v>
      </c>
      <c r="J159" s="325">
        <f t="shared" si="4"/>
        <v>0</v>
      </c>
      <c r="K159" s="325">
        <f t="shared" si="5"/>
        <v>0</v>
      </c>
      <c r="L159" s="304"/>
    </row>
    <row r="160" spans="1:12" x14ac:dyDescent="0.2">
      <c r="A160" s="304"/>
      <c r="B160" s="294" t="s">
        <v>548</v>
      </c>
      <c r="C160" s="323" t="s">
        <v>577</v>
      </c>
      <c r="D160" s="317"/>
      <c r="E160" s="317"/>
      <c r="F160" s="317"/>
      <c r="G160" s="317"/>
      <c r="H160" s="317"/>
      <c r="I160" s="317"/>
      <c r="J160" s="309">
        <f>IF(VLOOKUP($A$96,'4.Informatie'!$B:$I,2,FALSE)="Begroting","-",SUM(J98:J159))</f>
        <v>0</v>
      </c>
      <c r="K160" s="309"/>
      <c r="L160" s="304"/>
    </row>
    <row r="161" spans="1:12" x14ac:dyDescent="0.2">
      <c r="A161" s="304"/>
      <c r="B161" s="294" t="s">
        <v>550</v>
      </c>
      <c r="C161" s="323" t="s">
        <v>578</v>
      </c>
      <c r="D161" s="317"/>
      <c r="E161" s="317"/>
      <c r="F161" s="317"/>
      <c r="G161" s="317"/>
      <c r="H161" s="317"/>
      <c r="I161" s="317"/>
      <c r="J161" s="309"/>
      <c r="K161" s="309">
        <f>IF(VLOOKUP($A$96,'4.Informatie'!$B:$I,2,FALSE)="Begroting","-",SUM(K98:K159)/2)</f>
        <v>0</v>
      </c>
      <c r="L161" s="304"/>
    </row>
    <row r="162" spans="1:12" x14ac:dyDescent="0.2">
      <c r="A162" s="304"/>
      <c r="B162" s="294" t="s">
        <v>563</v>
      </c>
      <c r="C162" s="298" t="s">
        <v>556</v>
      </c>
      <c r="D162" s="321"/>
      <c r="E162" s="321"/>
      <c r="F162" s="321"/>
      <c r="G162" s="321"/>
      <c r="H162" s="321"/>
      <c r="I162" s="321"/>
      <c r="J162" s="308"/>
      <c r="K162" s="322" t="str">
        <f>IF(VLOOKUP($A$96,'4.Informatie'!$B:$I,2,FALSE)="Begroting","-",IF(SUM($D$98:$D$159)=0,"primo leeg",IF(SUM($D$98:$D$136)=0,"primo activa leeg",IF(SUM($D$137:$D$159)=0,"primo passiva leeg",+$J$160/$K$161))))</f>
        <v>primo leeg</v>
      </c>
      <c r="L162" s="304"/>
    </row>
    <row r="163" spans="1:12" x14ac:dyDescent="0.2">
      <c r="A163" s="304"/>
      <c r="B163" s="314"/>
      <c r="C163" s="298" t="s">
        <v>557</v>
      </c>
      <c r="D163" s="538" t="str">
        <f>IF(VLOOKUP($A$96,'4.Informatie'!$B:$I,2,FALSE)&lt;&gt;"Begroting",IF(OR(K162="primo leeg",K162="primo activa leeg",K162="primo passiva leeg"),"onvoldoende",IF(K162&lt;=0.01,"voldoende","onvoldoende")), "nvt")</f>
        <v>onvoldoende</v>
      </c>
      <c r="E163" s="538"/>
      <c r="F163" s="538"/>
      <c r="G163" s="538"/>
      <c r="H163" s="538"/>
      <c r="I163" s="538"/>
      <c r="J163" s="538"/>
      <c r="K163" s="538"/>
      <c r="L163" s="304"/>
    </row>
    <row r="164" spans="1:12" x14ac:dyDescent="0.2">
      <c r="A164" s="304"/>
      <c r="B164" s="304"/>
      <c r="C164" s="304"/>
      <c r="D164" s="304"/>
      <c r="E164" s="304"/>
      <c r="F164" s="304"/>
      <c r="G164" s="304"/>
      <c r="H164" s="304"/>
      <c r="I164" s="304"/>
      <c r="J164" s="304"/>
      <c r="K164" s="304"/>
      <c r="L164" s="304"/>
    </row>
    <row r="166" spans="1:12" x14ac:dyDescent="0.2">
      <c r="A166" s="297" t="s">
        <v>579</v>
      </c>
      <c r="B166" s="304"/>
      <c r="C166" s="304" t="s">
        <v>541</v>
      </c>
      <c r="D166" s="304"/>
      <c r="E166" s="304"/>
      <c r="F166" s="304"/>
      <c r="G166" s="304"/>
    </row>
    <row r="167" spans="1:12" x14ac:dyDescent="0.2">
      <c r="A167" s="313" t="s">
        <v>515</v>
      </c>
      <c r="B167" s="314"/>
      <c r="C167" s="314"/>
      <c r="D167" s="323" t="s">
        <v>566</v>
      </c>
      <c r="E167" s="323" t="s">
        <v>567</v>
      </c>
      <c r="F167" s="323"/>
      <c r="G167" s="326"/>
    </row>
    <row r="168" spans="1:12" x14ac:dyDescent="0.2">
      <c r="A168" s="304"/>
      <c r="B168" s="314"/>
      <c r="C168" s="314"/>
      <c r="D168" s="298" t="s">
        <v>548</v>
      </c>
      <c r="E168" s="298" t="s">
        <v>550</v>
      </c>
      <c r="F168" s="298" t="s">
        <v>580</v>
      </c>
      <c r="G168" s="299"/>
    </row>
    <row r="169" spans="1:12" x14ac:dyDescent="0.2">
      <c r="A169" s="304"/>
      <c r="B169" s="315"/>
      <c r="C169" s="311" t="s">
        <v>359</v>
      </c>
      <c r="D169" s="316">
        <f>+'5.Verdelingsmatrix lasten'!$AG$164</f>
        <v>0</v>
      </c>
      <c r="E169" s="316">
        <f>+'6.Verdelingsmatrix baten'!$AI$164</f>
        <v>0</v>
      </c>
      <c r="F169" s="316">
        <f>+ABS(D169-E169)</f>
        <v>0</v>
      </c>
      <c r="G169" s="304"/>
    </row>
    <row r="170" spans="1:12" x14ac:dyDescent="0.2">
      <c r="A170" s="304"/>
      <c r="B170" s="314"/>
      <c r="C170" s="306" t="s">
        <v>360</v>
      </c>
      <c r="D170" s="317">
        <f>+'5.Verdelingsmatrix lasten'!$AH$164</f>
        <v>0</v>
      </c>
      <c r="E170" s="317">
        <f>+'6.Verdelingsmatrix baten'!$AJ$164</f>
        <v>0</v>
      </c>
      <c r="F170" s="317">
        <f>+ABS(D170-E170)</f>
        <v>0</v>
      </c>
      <c r="G170" s="304"/>
    </row>
    <row r="171" spans="1:12" x14ac:dyDescent="0.2">
      <c r="A171" s="304"/>
      <c r="B171" s="314"/>
      <c r="C171" s="300" t="s">
        <v>361</v>
      </c>
      <c r="D171" s="317">
        <f>+'5.Verdelingsmatrix lasten'!$AI$164</f>
        <v>0</v>
      </c>
      <c r="E171" s="317">
        <f>+'6.Verdelingsmatrix baten'!$AK$164</f>
        <v>0</v>
      </c>
      <c r="F171" s="317">
        <f>+ABS(D171-E171)</f>
        <v>0</v>
      </c>
      <c r="G171" s="304"/>
    </row>
    <row r="172" spans="1:12" x14ac:dyDescent="0.2">
      <c r="A172" s="304"/>
      <c r="B172" s="314"/>
      <c r="C172" s="300" t="s">
        <v>362</v>
      </c>
      <c r="D172" s="317">
        <f>+'5.Verdelingsmatrix lasten'!$AJ$164</f>
        <v>0</v>
      </c>
      <c r="E172" s="317">
        <f>+'6.Verdelingsmatrix baten'!$AL$164</f>
        <v>0</v>
      </c>
      <c r="F172" s="317">
        <f>+ABS(D172-E172)</f>
        <v>0</v>
      </c>
      <c r="G172" s="304"/>
    </row>
    <row r="173" spans="1:12" x14ac:dyDescent="0.2">
      <c r="A173" s="304"/>
      <c r="B173" s="318"/>
      <c r="C173" s="291" t="s">
        <v>363</v>
      </c>
      <c r="D173" s="320">
        <f>+'5.Verdelingsmatrix lasten'!$AK$164</f>
        <v>0</v>
      </c>
      <c r="E173" s="320">
        <f>+'6.Verdelingsmatrix baten'!$AM$164</f>
        <v>0</v>
      </c>
      <c r="F173" s="320">
        <f>+ABS(D173-E173)</f>
        <v>0</v>
      </c>
      <c r="G173" s="304"/>
    </row>
    <row r="174" spans="1:12" x14ac:dyDescent="0.2">
      <c r="A174" s="304"/>
      <c r="B174" s="294" t="s">
        <v>548</v>
      </c>
      <c r="C174" s="298" t="s">
        <v>581</v>
      </c>
      <c r="D174" s="317"/>
      <c r="E174" s="317"/>
      <c r="F174" s="309">
        <f>IF(VLOOKUP($A$167,'4.Informatie'!$B:$I,2,FALSE)="Begroting","-",SUM($F$169:$F$173))</f>
        <v>0</v>
      </c>
      <c r="G174" s="304"/>
    </row>
    <row r="175" spans="1:12" x14ac:dyDescent="0.2">
      <c r="A175" s="304"/>
      <c r="B175" s="294" t="s">
        <v>550</v>
      </c>
      <c r="C175" s="298" t="s">
        <v>549</v>
      </c>
      <c r="D175" s="317"/>
      <c r="E175" s="317"/>
      <c r="F175" s="309">
        <f>+$D$34</f>
        <v>0</v>
      </c>
      <c r="G175" s="304"/>
    </row>
    <row r="176" spans="1:12" x14ac:dyDescent="0.2">
      <c r="A176" s="304"/>
      <c r="B176" s="294" t="s">
        <v>563</v>
      </c>
      <c r="C176" s="298" t="s">
        <v>556</v>
      </c>
      <c r="D176" s="321"/>
      <c r="E176" s="321"/>
      <c r="F176" s="322">
        <f>IF(VLOOKUP($A$167,'4.Informatie'!$B:$I,2,FALSE)="Begroting","-",IF(ISERROR(F174/F175),1,F174/F175))</f>
        <v>1</v>
      </c>
      <c r="G176" s="304"/>
    </row>
    <row r="177" spans="1:7" x14ac:dyDescent="0.2">
      <c r="A177" s="304"/>
      <c r="B177" s="314"/>
      <c r="C177" s="298" t="s">
        <v>557</v>
      </c>
      <c r="D177" s="538" t="str">
        <f>IF(VLOOKUP($A$167,'4.Informatie'!$B:$I,2,FALSE)&lt;&gt;"Begroting",IF(F176&lt;=0.01,"voldoende","onvoldoende"),"nvt")</f>
        <v>onvoldoende</v>
      </c>
      <c r="E177" s="538"/>
      <c r="F177" s="538"/>
      <c r="G177" s="304"/>
    </row>
    <row r="178" spans="1:7" x14ac:dyDescent="0.2">
      <c r="A178" s="304"/>
      <c r="B178" s="304"/>
      <c r="C178" s="304"/>
      <c r="D178" s="304"/>
      <c r="E178" s="304"/>
      <c r="F178" s="304"/>
      <c r="G178" s="304"/>
    </row>
    <row r="180" spans="1:7" x14ac:dyDescent="0.2">
      <c r="A180" s="297" t="s">
        <v>582</v>
      </c>
      <c r="B180" s="304"/>
      <c r="C180" s="304" t="s">
        <v>542</v>
      </c>
      <c r="D180" s="304"/>
      <c r="E180" s="304"/>
      <c r="F180" s="304"/>
      <c r="G180" s="304"/>
    </row>
    <row r="181" spans="1:7" x14ac:dyDescent="0.2">
      <c r="A181" s="313" t="s">
        <v>515</v>
      </c>
      <c r="B181" s="314"/>
      <c r="C181" s="314"/>
      <c r="D181" s="323" t="s">
        <v>566</v>
      </c>
      <c r="E181" s="323" t="s">
        <v>567</v>
      </c>
      <c r="F181" s="323"/>
      <c r="G181" s="304"/>
    </row>
    <row r="182" spans="1:7" x14ac:dyDescent="0.2">
      <c r="A182" s="304"/>
      <c r="B182" s="314"/>
      <c r="C182" s="314"/>
      <c r="D182" s="298" t="s">
        <v>548</v>
      </c>
      <c r="E182" s="298" t="s">
        <v>550</v>
      </c>
      <c r="F182" s="298" t="s">
        <v>561</v>
      </c>
      <c r="G182" s="304"/>
    </row>
    <row r="183" spans="1:7" x14ac:dyDescent="0.2">
      <c r="A183" s="304"/>
      <c r="B183" s="315"/>
      <c r="C183" s="315" t="s">
        <v>629</v>
      </c>
      <c r="D183" s="316">
        <f>+'5.Verdelingsmatrix lasten'!$AF$84</f>
        <v>0</v>
      </c>
      <c r="E183" s="316">
        <f>+'6.Verdelingsmatrix baten'!$AH$84-'6.Verdelingsmatrix baten'!$AH$9</f>
        <v>0</v>
      </c>
      <c r="F183" s="316">
        <f>+ABS(D183)+ABS(E183)</f>
        <v>0</v>
      </c>
      <c r="G183" s="304"/>
    </row>
    <row r="184" spans="1:7" x14ac:dyDescent="0.2">
      <c r="A184" s="304"/>
      <c r="B184" s="314"/>
      <c r="C184" s="294" t="s">
        <v>583</v>
      </c>
      <c r="D184" s="317">
        <f>+'5.Verdelingsmatrix lasten'!$AF$90+'5.Verdelingsmatrix lasten'!$AF$91</f>
        <v>0</v>
      </c>
      <c r="E184" s="317">
        <f>+'6.Verdelingsmatrix baten'!$AH$90+'6.Verdelingsmatrix baten'!$AH$91</f>
        <v>0</v>
      </c>
      <c r="F184" s="317">
        <f>+ABS(D184)+ABS(E184)</f>
        <v>0</v>
      </c>
      <c r="G184" s="304"/>
    </row>
    <row r="185" spans="1:7" x14ac:dyDescent="0.2">
      <c r="A185" s="304"/>
      <c r="B185" s="314"/>
      <c r="C185" s="314" t="s">
        <v>167</v>
      </c>
      <c r="D185" s="317">
        <f>SUM('5.Verdelingsmatrix lasten'!$AF$92:$AF$98)</f>
        <v>0</v>
      </c>
      <c r="E185" s="317">
        <f>+SUM('6.Verdelingsmatrix baten'!$AH$92:$AH$98)</f>
        <v>0</v>
      </c>
      <c r="F185" s="317">
        <f>+ABS(D185)+ABS(E185)</f>
        <v>0</v>
      </c>
      <c r="G185" s="304"/>
    </row>
    <row r="186" spans="1:7" x14ac:dyDescent="0.2">
      <c r="A186" s="304"/>
      <c r="B186" s="314"/>
      <c r="C186" s="314" t="s">
        <v>177</v>
      </c>
      <c r="D186" s="317">
        <f>+SUM('5.Verdelingsmatrix lasten'!$AF$113:$AF$116)</f>
        <v>0</v>
      </c>
      <c r="E186" s="317">
        <f>SUM('6.Verdelingsmatrix baten'!$AH$113:$AH$116)</f>
        <v>0</v>
      </c>
      <c r="F186" s="317">
        <f>+ABS(D186)+ABS(E186)</f>
        <v>0</v>
      </c>
      <c r="G186" s="304"/>
    </row>
    <row r="187" spans="1:7" x14ac:dyDescent="0.2">
      <c r="A187" s="304"/>
      <c r="B187" s="318"/>
      <c r="C187" s="318" t="s">
        <v>584</v>
      </c>
      <c r="D187" s="320">
        <f>+SUM('5.Verdelingsmatrix lasten'!$AF$134:$AF$137)</f>
        <v>0</v>
      </c>
      <c r="E187" s="320">
        <f>+SUM('6.Verdelingsmatrix baten'!$AH$134:$AH$137)</f>
        <v>0</v>
      </c>
      <c r="F187" s="320">
        <f>+ABS(D187)+ABS(E187)</f>
        <v>0</v>
      </c>
      <c r="G187" s="304"/>
    </row>
    <row r="188" spans="1:7" x14ac:dyDescent="0.2">
      <c r="A188" s="304"/>
      <c r="B188" s="294" t="s">
        <v>548</v>
      </c>
      <c r="C188" s="298" t="s">
        <v>581</v>
      </c>
      <c r="D188" s="317"/>
      <c r="E188" s="317"/>
      <c r="F188" s="309">
        <f>IF(VLOOKUP($A$181,'4.Informatie'!$B:$I,2,FALSE)="Begroting","-",SUM($F$183:$F$187))</f>
        <v>0</v>
      </c>
      <c r="G188" s="304"/>
    </row>
    <row r="189" spans="1:7" x14ac:dyDescent="0.2">
      <c r="A189" s="304"/>
      <c r="B189" s="294" t="s">
        <v>550</v>
      </c>
      <c r="C189" s="298" t="s">
        <v>549</v>
      </c>
      <c r="D189" s="317"/>
      <c r="E189" s="317"/>
      <c r="F189" s="309">
        <f>+$D$34</f>
        <v>0</v>
      </c>
      <c r="G189" s="304"/>
    </row>
    <row r="190" spans="1:7" x14ac:dyDescent="0.2">
      <c r="A190" s="304"/>
      <c r="B190" s="294" t="s">
        <v>563</v>
      </c>
      <c r="C190" s="298" t="s">
        <v>556</v>
      </c>
      <c r="D190" s="321"/>
      <c r="E190" s="321"/>
      <c r="F190" s="322">
        <f>IF(VLOOKUP($A$181,'4.Informatie'!$B:$I,2,FALSE)="Begroting","-",IF(ISERROR(F188/F189),1,F188/F189))</f>
        <v>1</v>
      </c>
      <c r="G190" s="304"/>
    </row>
    <row r="191" spans="1:7" x14ac:dyDescent="0.2">
      <c r="A191" s="304"/>
      <c r="B191" s="314"/>
      <c r="C191" s="298" t="s">
        <v>557</v>
      </c>
      <c r="D191" s="538" t="str">
        <f>IF(VLOOKUP($A$181,'4.Informatie'!$B:$I,2,FALSE)&lt;&gt;"Begroting",IF(F190&lt;=0.01,"voldoende","onvoldoende"), "nvt")</f>
        <v>onvoldoende</v>
      </c>
      <c r="E191" s="538"/>
      <c r="F191" s="538"/>
      <c r="G191" s="304"/>
    </row>
    <row r="192" spans="1:7" x14ac:dyDescent="0.2">
      <c r="A192" s="304"/>
      <c r="B192" s="304"/>
      <c r="C192" s="304"/>
      <c r="D192" s="304"/>
      <c r="E192" s="304"/>
      <c r="F192" s="304"/>
      <c r="G192" s="304"/>
    </row>
    <row r="194" spans="1:7" x14ac:dyDescent="0.2">
      <c r="A194" s="297" t="s">
        <v>585</v>
      </c>
      <c r="B194" s="304"/>
      <c r="C194" s="304" t="s">
        <v>543</v>
      </c>
      <c r="D194" s="304"/>
      <c r="E194" s="304"/>
      <c r="F194" s="304"/>
      <c r="G194" s="304"/>
    </row>
    <row r="195" spans="1:7" x14ac:dyDescent="0.2">
      <c r="A195" s="313" t="s">
        <v>515</v>
      </c>
      <c r="B195" s="314"/>
      <c r="C195" s="314"/>
      <c r="D195" s="323" t="s">
        <v>566</v>
      </c>
      <c r="E195" s="323" t="s">
        <v>567</v>
      </c>
      <c r="F195" s="323"/>
      <c r="G195" s="304"/>
    </row>
    <row r="196" spans="1:7" x14ac:dyDescent="0.2">
      <c r="A196" s="313" t="s">
        <v>16</v>
      </c>
      <c r="B196" s="314"/>
      <c r="C196" s="314"/>
      <c r="D196" s="298" t="s">
        <v>548</v>
      </c>
      <c r="E196" s="298" t="s">
        <v>550</v>
      </c>
      <c r="F196" s="298" t="s">
        <v>586</v>
      </c>
      <c r="G196" s="304"/>
    </row>
    <row r="197" spans="1:7" x14ac:dyDescent="0.2">
      <c r="A197" s="304"/>
      <c r="B197" s="327"/>
      <c r="C197" s="301" t="s">
        <v>364</v>
      </c>
      <c r="D197" s="328">
        <f>'5.Verdelingsmatrix lasten'!$AL$84</f>
        <v>0</v>
      </c>
      <c r="E197" s="328">
        <f>'6.Verdelingsmatrix baten'!$AN$84</f>
        <v>0</v>
      </c>
      <c r="F197" s="329"/>
      <c r="G197" s="304"/>
    </row>
    <row r="198" spans="1:7" x14ac:dyDescent="0.2">
      <c r="A198" s="304"/>
      <c r="B198" s="294"/>
      <c r="C198" s="298" t="s">
        <v>581</v>
      </c>
      <c r="D198" s="317"/>
      <c r="E198" s="317"/>
      <c r="F198" s="309" t="str">
        <f>IF(AND(VLOOKUP($A$195,'4.Informatie'!$B:$I,2,FALSE)="Realisatie",VLOOKUP($A$196,'4.Informatie'!$B:$I,2,FALSE)&lt;5),"-",ABS(D197-E197))</f>
        <v>-</v>
      </c>
      <c r="G198" s="304"/>
    </row>
    <row r="199" spans="1:7" x14ac:dyDescent="0.2">
      <c r="A199" s="304"/>
      <c r="B199" s="294"/>
      <c r="C199" s="298" t="s">
        <v>587</v>
      </c>
      <c r="D199" s="317"/>
      <c r="E199" s="317"/>
      <c r="F199" s="317">
        <v>50</v>
      </c>
      <c r="G199" s="304"/>
    </row>
    <row r="200" spans="1:7" x14ac:dyDescent="0.2">
      <c r="A200" s="304"/>
      <c r="B200" s="314"/>
      <c r="C200" s="298" t="s">
        <v>557</v>
      </c>
      <c r="D200" s="538" t="str">
        <f>IF(AND(VLOOKUP($A$195,'4.Informatie'!$B:$I,2,FALSE)="Realisatie",VLOOKUP($A$196,'4.Informatie'!$B:$I,2,FALSE)&lt;5,VLOOKUP($A$196,'4.Informatie'!$B:$I,2,FALSE)&gt;0),"nvt",IF(OR(SUM(D197:E197)=0,F198&gt;F199),"onvoldoende","voldoende"))</f>
        <v>onvoldoende</v>
      </c>
      <c r="E200" s="538"/>
      <c r="F200" s="538"/>
      <c r="G200" s="304"/>
    </row>
    <row r="201" spans="1:7" x14ac:dyDescent="0.2">
      <c r="A201" s="304"/>
      <c r="B201" s="347"/>
      <c r="C201" s="304"/>
      <c r="D201" s="304"/>
      <c r="E201" s="304"/>
      <c r="F201" s="304"/>
      <c r="G201" s="304"/>
    </row>
    <row r="203" spans="1:7" x14ac:dyDescent="0.2">
      <c r="A203" s="297" t="s">
        <v>588</v>
      </c>
      <c r="B203" s="304"/>
      <c r="C203" s="304" t="s">
        <v>544</v>
      </c>
      <c r="D203" s="304"/>
      <c r="E203" s="304"/>
      <c r="F203" s="304"/>
      <c r="G203" s="304"/>
    </row>
    <row r="204" spans="1:7" x14ac:dyDescent="0.2">
      <c r="A204" s="313" t="s">
        <v>515</v>
      </c>
      <c r="B204" s="314"/>
      <c r="C204" s="314"/>
      <c r="D204" s="298" t="s">
        <v>590</v>
      </c>
      <c r="E204" s="298" t="s">
        <v>591</v>
      </c>
      <c r="F204" s="323"/>
      <c r="G204" s="304"/>
    </row>
    <row r="205" spans="1:7" x14ac:dyDescent="0.2">
      <c r="A205" s="313" t="s">
        <v>16</v>
      </c>
      <c r="B205" s="314"/>
      <c r="C205" s="314"/>
      <c r="D205" s="298" t="s">
        <v>548</v>
      </c>
      <c r="E205" s="298" t="s">
        <v>550</v>
      </c>
      <c r="F205" s="298" t="s">
        <v>586</v>
      </c>
      <c r="G205" s="304"/>
    </row>
    <row r="206" spans="1:7" x14ac:dyDescent="0.2">
      <c r="A206" s="304"/>
      <c r="B206" s="327"/>
      <c r="C206" s="301" t="s">
        <v>592</v>
      </c>
      <c r="D206" s="328">
        <f>'7.Balansstanden'!$F$87</f>
        <v>0</v>
      </c>
      <c r="E206" s="328">
        <f>'7.Balansstanden'!$F$88</f>
        <v>0</v>
      </c>
      <c r="F206" s="329"/>
      <c r="G206" s="304"/>
    </row>
    <row r="207" spans="1:7" x14ac:dyDescent="0.2">
      <c r="A207" s="304"/>
      <c r="B207" s="294"/>
      <c r="C207" s="298" t="s">
        <v>581</v>
      </c>
      <c r="D207" s="317"/>
      <c r="E207" s="317"/>
      <c r="F207" s="309" t="str">
        <f>IF(AND(VLOOKUP($A$204,'4.Informatie'!$B:$I,2,FALSE)="Realisatie",VLOOKUP($A$205,'4.Informatie'!$B:$I,2,FALSE)=5),ABS(D206-E206),"-")</f>
        <v>-</v>
      </c>
      <c r="G207" s="304"/>
    </row>
    <row r="208" spans="1:7" x14ac:dyDescent="0.2">
      <c r="A208" s="304"/>
      <c r="B208" s="294"/>
      <c r="C208" s="298" t="s">
        <v>587</v>
      </c>
      <c r="D208" s="317"/>
      <c r="E208" s="317"/>
      <c r="F208" s="317">
        <v>50</v>
      </c>
      <c r="G208" s="304"/>
    </row>
    <row r="209" spans="1:7" x14ac:dyDescent="0.2">
      <c r="A209" s="304"/>
      <c r="B209" s="314"/>
      <c r="C209" s="298" t="s">
        <v>557</v>
      </c>
      <c r="D209" s="538" t="str">
        <f>IF(AND(VLOOKUP($A$204,'4.Informatie'!$B:$I,2,FALSE)="Realisatie",VLOOKUP($A$205,'4.Informatie'!$B:$I,2,FALSE)=5),IF(F207&gt;F208,"onvoldoende","voldoende"),"nvt")</f>
        <v>nvt</v>
      </c>
      <c r="E209" s="538"/>
      <c r="F209" s="538"/>
      <c r="G209" s="304"/>
    </row>
    <row r="210" spans="1:7" x14ac:dyDescent="0.2">
      <c r="A210" s="304"/>
      <c r="B210" s="304"/>
      <c r="C210" s="304"/>
      <c r="D210" s="304"/>
      <c r="E210" s="304"/>
      <c r="F210" s="304"/>
      <c r="G210" s="304"/>
    </row>
    <row r="212" spans="1:7" x14ac:dyDescent="0.2">
      <c r="A212" s="297" t="s">
        <v>589</v>
      </c>
      <c r="B212" s="304"/>
      <c r="C212" s="304" t="s">
        <v>545</v>
      </c>
      <c r="D212" s="304"/>
      <c r="E212" s="304"/>
      <c r="F212" s="304"/>
      <c r="G212" s="304"/>
    </row>
    <row r="213" spans="1:7" x14ac:dyDescent="0.2">
      <c r="A213" s="313" t="s">
        <v>515</v>
      </c>
      <c r="B213" s="314"/>
      <c r="C213" s="314"/>
      <c r="D213" s="298" t="s">
        <v>590</v>
      </c>
      <c r="E213" s="298" t="s">
        <v>591</v>
      </c>
      <c r="F213" s="323"/>
      <c r="G213" s="304"/>
    </row>
    <row r="214" spans="1:7" x14ac:dyDescent="0.2">
      <c r="A214" s="313" t="s">
        <v>16</v>
      </c>
      <c r="B214" s="314"/>
      <c r="C214" s="314"/>
      <c r="D214" s="298" t="s">
        <v>548</v>
      </c>
      <c r="E214" s="298" t="s">
        <v>550</v>
      </c>
      <c r="F214" s="298" t="s">
        <v>586</v>
      </c>
      <c r="G214" s="304"/>
    </row>
    <row r="215" spans="1:7" x14ac:dyDescent="0.2">
      <c r="A215" s="304"/>
      <c r="B215" s="327"/>
      <c r="C215" s="301" t="s">
        <v>594</v>
      </c>
      <c r="D215" s="328">
        <f>'7.Balansstanden'!$H$87</f>
        <v>0</v>
      </c>
      <c r="E215" s="328">
        <f>'7.Balansstanden'!$H$88</f>
        <v>0</v>
      </c>
      <c r="F215" s="329"/>
      <c r="G215" s="304"/>
    </row>
    <row r="216" spans="1:7" x14ac:dyDescent="0.2">
      <c r="A216" s="304"/>
      <c r="B216" s="294"/>
      <c r="C216" s="298" t="s">
        <v>581</v>
      </c>
      <c r="D216" s="317"/>
      <c r="E216" s="317"/>
      <c r="F216" s="309" t="str">
        <f>IF(AND(VLOOKUP($A$213,'4.Informatie'!$B:$I,2,FALSE)="Realisatie",VLOOKUP($A$214,'4.Informatie'!$B:$I,2,FALSE)=5),ABS(D215-E215),"-")</f>
        <v>-</v>
      </c>
      <c r="G216" s="304"/>
    </row>
    <row r="217" spans="1:7" x14ac:dyDescent="0.2">
      <c r="A217" s="304"/>
      <c r="B217" s="294"/>
      <c r="C217" s="298" t="s">
        <v>587</v>
      </c>
      <c r="D217" s="317"/>
      <c r="E217" s="317"/>
      <c r="F217" s="317">
        <v>50</v>
      </c>
      <c r="G217" s="304"/>
    </row>
    <row r="218" spans="1:7" x14ac:dyDescent="0.2">
      <c r="A218" s="304"/>
      <c r="B218" s="314"/>
      <c r="C218" s="298" t="s">
        <v>557</v>
      </c>
      <c r="D218" s="538" t="str">
        <f>IF(AND(VLOOKUP($A$213,'4.Informatie'!$B:$I,2,FALSE)="Realisatie",VLOOKUP($A$214,'4.Informatie'!$B:$I,2,FALSE)=5),IF(F216&gt;F217,"onvoldoende","voldoende"),"nvt")</f>
        <v>nvt</v>
      </c>
      <c r="E218" s="538"/>
      <c r="F218" s="538"/>
      <c r="G218" s="304"/>
    </row>
    <row r="219" spans="1:7" x14ac:dyDescent="0.2">
      <c r="A219" s="304"/>
      <c r="B219" s="304"/>
      <c r="C219" s="304"/>
      <c r="D219" s="304"/>
      <c r="E219" s="304"/>
      <c r="F219" s="304"/>
      <c r="G219" s="304"/>
    </row>
    <row r="221" spans="1:7" x14ac:dyDescent="0.2">
      <c r="A221" s="297" t="s">
        <v>593</v>
      </c>
      <c r="B221" s="304"/>
      <c r="C221" s="304" t="s">
        <v>628</v>
      </c>
      <c r="D221" s="304"/>
      <c r="E221" s="304"/>
      <c r="F221" s="304"/>
      <c r="G221" s="304"/>
    </row>
    <row r="222" spans="1:7" x14ac:dyDescent="0.2">
      <c r="A222" s="313" t="s">
        <v>515</v>
      </c>
      <c r="B222" s="314"/>
      <c r="C222" s="314"/>
      <c r="D222" s="323" t="s">
        <v>566</v>
      </c>
      <c r="E222" s="323" t="s">
        <v>567</v>
      </c>
      <c r="F222" s="323"/>
      <c r="G222" s="304"/>
    </row>
    <row r="223" spans="1:7" x14ac:dyDescent="0.2">
      <c r="A223" s="313" t="s">
        <v>16</v>
      </c>
      <c r="B223" s="314"/>
      <c r="C223" s="314"/>
      <c r="D223" s="298" t="s">
        <v>548</v>
      </c>
      <c r="E223" s="298" t="s">
        <v>550</v>
      </c>
      <c r="F223" s="298" t="s">
        <v>561</v>
      </c>
      <c r="G223" s="304"/>
    </row>
    <row r="224" spans="1:7" x14ac:dyDescent="0.2">
      <c r="A224" s="304"/>
      <c r="B224" s="315"/>
      <c r="C224" s="315" t="s">
        <v>597</v>
      </c>
      <c r="D224" s="316">
        <f>+'5.Verdelingsmatrix lasten'!$U$164</f>
        <v>0</v>
      </c>
      <c r="E224" s="316">
        <f>+'6.Verdelingsmatrix baten'!$V$164</f>
        <v>0</v>
      </c>
      <c r="F224" s="316">
        <f>+ABS(D224)+ABS(E224)</f>
        <v>0</v>
      </c>
      <c r="G224" s="304"/>
    </row>
    <row r="225" spans="1:7" x14ac:dyDescent="0.2">
      <c r="A225" s="304"/>
      <c r="B225" s="318"/>
      <c r="C225" s="318" t="s">
        <v>598</v>
      </c>
      <c r="D225" s="320">
        <f>+'5.Verdelingsmatrix lasten'!$AD$164</f>
        <v>0</v>
      </c>
      <c r="E225" s="320">
        <f>+'6.Verdelingsmatrix baten'!$AE$164</f>
        <v>0</v>
      </c>
      <c r="F225" s="320">
        <f>+ABS(D225)+ABS(E225)</f>
        <v>0</v>
      </c>
      <c r="G225" s="304"/>
    </row>
    <row r="226" spans="1:7" x14ac:dyDescent="0.2">
      <c r="A226" s="304"/>
      <c r="B226" s="294"/>
      <c r="C226" s="298" t="s">
        <v>581</v>
      </c>
      <c r="D226" s="317"/>
      <c r="E226" s="317"/>
      <c r="F226" s="309">
        <f>IF(VLOOKUP($A$222,'4.Informatie'!$B:$I,2,FALSE)="Begroting","-",SUM($F$224:$F$225))</f>
        <v>0</v>
      </c>
      <c r="G226" s="304"/>
    </row>
    <row r="227" spans="1:7" x14ac:dyDescent="0.2">
      <c r="A227" s="304"/>
      <c r="B227" s="294"/>
      <c r="C227" s="298" t="s">
        <v>587</v>
      </c>
      <c r="D227" s="317"/>
      <c r="E227" s="317"/>
      <c r="F227" s="317">
        <v>50</v>
      </c>
      <c r="G227" s="304"/>
    </row>
    <row r="228" spans="1:7" x14ac:dyDescent="0.2">
      <c r="A228" s="304"/>
      <c r="B228" s="314"/>
      <c r="C228" s="298" t="s">
        <v>557</v>
      </c>
      <c r="D228" s="538" t="str">
        <f>IF(VLOOKUP($A$222,'4.Informatie'!$B:$I,2,FALSE)="Begroting","nvt",IF(F226&gt;F227,"onvoldoende","voldoende"))</f>
        <v>voldoende</v>
      </c>
      <c r="E228" s="538"/>
      <c r="F228" s="538"/>
      <c r="G228" s="304"/>
    </row>
    <row r="229" spans="1:7" x14ac:dyDescent="0.2">
      <c r="A229" s="304"/>
      <c r="B229" s="304"/>
      <c r="C229" s="304"/>
      <c r="D229" s="304"/>
      <c r="E229" s="304"/>
      <c r="F229" s="304"/>
      <c r="G229" s="304"/>
    </row>
  </sheetData>
  <mergeCells count="25">
    <mergeCell ref="A1:E1"/>
    <mergeCell ref="A2:E2"/>
    <mergeCell ref="A3:E3"/>
    <mergeCell ref="A5:E5"/>
    <mergeCell ref="A6:E6"/>
    <mergeCell ref="D228:F228"/>
    <mergeCell ref="D209:F209"/>
    <mergeCell ref="D92:F92"/>
    <mergeCell ref="D163:K163"/>
    <mergeCell ref="D177:F177"/>
    <mergeCell ref="D218:F218"/>
    <mergeCell ref="D191:F191"/>
    <mergeCell ref="D200:F200"/>
    <mergeCell ref="D34:E34"/>
    <mergeCell ref="D35:E35"/>
    <mergeCell ref="D39:E39"/>
    <mergeCell ref="D37:E37"/>
    <mergeCell ref="D38:E38"/>
    <mergeCell ref="D36:E36"/>
    <mergeCell ref="A7:E7"/>
    <mergeCell ref="A8:E8"/>
    <mergeCell ref="B25:F25"/>
    <mergeCell ref="B26:F26"/>
    <mergeCell ref="A9:E9"/>
    <mergeCell ref="D23:E23"/>
  </mergeCells>
  <pageMargins left="0.7" right="0.7" top="0.75" bottom="0.75" header="0.3" footer="0.3"/>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8</vt:i4>
      </vt:variant>
    </vt:vector>
  </HeadingPairs>
  <TitlesOfParts>
    <vt:vector size="17"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'8.Akkoordverklaring'!_ftnref1</vt:lpstr>
      <vt:lpstr>'8.Akkoordverklaring'!_ftnref2</vt:lpstr>
      <vt:lpstr>'2.Adressering'!Afdrukbereik</vt:lpstr>
      <vt:lpstr>'3.Toelichting'!Afdrukbereik</vt:lpstr>
      <vt:lpstr>'4.Informatie'!Afdrukbereik</vt:lpstr>
      <vt:lpstr>'6.Verdelingsmatrix baten'!Afdrukbereik</vt:lpstr>
      <vt:lpstr>'7.Balansstanden'!Afdrukbereik</vt:lpstr>
      <vt:lpstr>'8.Akkoordverklaring'!Afdrukbereik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 gemeente</dc:title>
  <dc:creator>Bureau Kredo</dc:creator>
  <cp:lastModifiedBy>Au Duong, Z.J. (Zhan Jie)</cp:lastModifiedBy>
  <cp:lastPrinted>2019-05-01T13:29:30Z</cp:lastPrinted>
  <dcterms:created xsi:type="dcterms:W3CDTF">2003-06-19T13:24:40Z</dcterms:created>
  <dcterms:modified xsi:type="dcterms:W3CDTF">2021-11-04T10:01:08Z</dcterms:modified>
</cp:coreProperties>
</file>