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Gemeente_Amsterdam_2025\DOCUM\5-Rapport\Publicatie\"/>
    </mc:Choice>
  </mc:AlternateContent>
  <xr:revisionPtr revIDLastSave="0" documentId="8_{2E6889D2-C514-4642-BEFC-1496C442B913}" xr6:coauthVersionLast="47" xr6:coauthVersionMax="47" xr10:uidLastSave="{00000000-0000-0000-0000-000000000000}"/>
  <bookViews>
    <workbookView xWindow="-110" yWindow="-110" windowWidth="19420" windowHeight="10300" tabRatio="869"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abel 8" sheetId="30" r:id="rId11"/>
    <sheet name="Tabel 9" sheetId="31" r:id="rId12"/>
    <sheet name="Tabel 10" sheetId="32" r:id="rId13"/>
    <sheet name="Tabel 11" sheetId="33" r:id="rId14"/>
    <sheet name="Tabel 12" sheetId="34" r:id="rId15"/>
    <sheet name="Tabel 13" sheetId="35" r:id="rId16"/>
    <sheet name="Tabel 14" sheetId="36" r:id="rId17"/>
    <sheet name="Tabel 15" sheetId="37" r:id="rId18"/>
    <sheet name="Tabel 16" sheetId="38" r:id="rId19"/>
    <sheet name="Tabel 17" sheetId="39" r:id="rId20"/>
    <sheet name="Tabel 18" sheetId="40" r:id="rId21"/>
    <sheet name="Tabel 19" sheetId="41" r:id="rId22"/>
    <sheet name="Tabel 20" sheetId="42" r:id="rId23"/>
    <sheet name="Tabel 21" sheetId="43" r:id="rId24"/>
    <sheet name="Tabel 22" sheetId="44" r:id="rId25"/>
    <sheet name="Tabel 23" sheetId="45" r:id="rId26"/>
    <sheet name="Tabel 24" sheetId="46" r:id="rId27"/>
    <sheet name="Tabel 25" sheetId="47" r:id="rId28"/>
    <sheet name="Tabel 26" sheetId="48" r:id="rId29"/>
    <sheet name="Tabel 27" sheetId="49" r:id="rId30"/>
    <sheet name="Tabel 28" sheetId="50" r:id="rId31"/>
    <sheet name="Tabel 29" sheetId="51" r:id="rId32"/>
    <sheet name="Tabel 30" sheetId="52" r:id="rId33"/>
    <sheet name="Tabel 31" sheetId="53" r:id="rId34"/>
    <sheet name="Tabel 32" sheetId="54" r:id="rId35"/>
    <sheet name="Tabel 33" sheetId="55" r:id="rId36"/>
    <sheet name="Tabel 34" sheetId="56" r:id="rId37"/>
    <sheet name="Tabel 35" sheetId="57" r:id="rId38"/>
    <sheet name="Tabel 36" sheetId="58" r:id="rId39"/>
    <sheet name="Toelichting" sheetId="21" r:id="rId40"/>
    <sheet name="Begrippen" sheetId="22" r:id="rId41"/>
  </sheets>
  <externalReferences>
    <externalReference r:id="rId42"/>
  </externalReferences>
  <definedNames>
    <definedName name="_xlnm.Print_Area" localSheetId="1">Inhoud!$A$1:$D$37</definedName>
    <definedName name="_xlnm.Print_Area" localSheetId="2">Introductie!$A$1:$A$17</definedName>
    <definedName name="_xlnm.Print_Area" localSheetId="3">Toelichting!$A$1:$A$26</definedName>
    <definedName name="_xlnm.Print_Area" localSheetId="4">Begrippen!$A:$B</definedName>
    <definedName name="_xlnm.Print_Area" localSheetId="34">[1]Toelichting!$A$1:$A$26</definedName>
    <definedName name="_xlnm.Print_Area" localSheetId="35">[1]Begrippen!$A:$B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34">#REF!</definedName>
    <definedName name="Eerstegetal" localSheetId="35">#REF!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34">#REF!</definedName>
    <definedName name="Eerstegetal2" localSheetId="35">#REF!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34">#REF!</definedName>
    <definedName name="Namen" localSheetId="35">#REF!</definedName>
    <definedName name="Namen">#REF!</definedName>
    <definedName name="Z_ED90FA0F_A39E_42DD_ADD4_5A3CD3908E99_.wvu.PrintArea" localSheetId="1" hidden="1">Inhoud!$A$1:$C$36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4" l="1"/>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alcChain>
</file>

<file path=xl/sharedStrings.xml><?xml version="1.0" encoding="utf-8"?>
<sst xmlns="http://schemas.openxmlformats.org/spreadsheetml/2006/main" count="974" uniqueCount="559">
  <si>
    <t>Inhoud</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</si>
  <si>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</si>
  <si>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</si>
  <si>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</si>
  <si>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</si>
  <si>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</si>
  <si>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</si>
  <si>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</si>
  <si>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</si>
  <si>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</si>
  <si>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</si>
  <si>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</si>
  <si>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</si>
  <si>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</si>
  <si>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</si>
  <si>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</si>
  <si>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</si>
  <si>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</si>
  <si>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</si>
  <si>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</si>
  <si>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</si>
  <si>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</si>
  <si>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</si>
  <si>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</si>
  <si>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</si>
  <si>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</si>
  <si>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</si>
  <si>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</si>
  <si>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</si>
  <si>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</si>
  <si>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</si>
  <si>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</si>
  <si>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</si>
  <si>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</si>
  <si>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</si>
  <si>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</si>
  <si>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</si>
  <si>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</si>
  <si>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</si>
  <si>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</si>
  <si>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</si>
  <si>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</si>
  <si>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</si>
  <si>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</si>
  <si>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</si>
  <si>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</si>
  <si>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</si>
  <si>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</si>
  <si>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</si>
  <si>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</si>
  <si>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</si>
  <si>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</si>
  <si>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</si>
  <si>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</si>
  <si>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</si>
  <si>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</si>
  <si>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Herkomstland werknemers Gemeente Amsterdam, 30 november 2025</t>
  </si>
  <si>
    <t>Maart 2026</t>
  </si>
  <si>
    <t>30 november 2025</t>
  </si>
  <si>
    <t>Personeelsadministratie Gemeente Amsterdam</t>
  </si>
  <si>
    <t>Gemeente Amsterdam.</t>
  </si>
  <si>
    <t>Medewerker die Gemeente Amsterdam tot de populatie van het onderzoek rekent.</t>
  </si>
  <si>
    <t>Gemeente Amsterdam heeft eerder meegedaan aan de Barometer Culturele Diversiteit. De vergelijkbaarheid met deze eerdere meting is afhankelijk van de mate waarin de huidige door Gemeente Amsterdam aangeleverde medewerkersgegevens overeenkomen met die van de eerdere meting.</t>
  </si>
  <si>
    <t>Tabel 1</t>
  </si>
  <si>
    <t>Herkomstland werknemers Gemeente Amsterdam naar cluster, 30 november 2025</t>
  </si>
  <si>
    <t>Totaal</t>
  </si>
  <si>
    <t>%</t>
  </si>
  <si>
    <t>Herkomstland</t>
  </si>
  <si>
    <t>Nederland</t>
  </si>
  <si>
    <t>Europa (excl. Nederland)</t>
  </si>
  <si>
    <t>Buiten-Europa</t>
  </si>
  <si>
    <t>Bedrijfsvoering</t>
  </si>
  <si>
    <t>Bestuur en Organisatie / Auditdienst ACAM</t>
  </si>
  <si>
    <t>Digitalisering, Innovatie en Informatie</t>
  </si>
  <si>
    <t>Ruimte en Economie</t>
  </si>
  <si>
    <t>Sociaal</t>
  </si>
  <si>
    <t>Stadsdeelorganisaties</t>
  </si>
  <si>
    <t>Stadsdelen, Beheer en Dienstverlening</t>
  </si>
  <si>
    <t>Bron: CBS.</t>
  </si>
  <si>
    <t>Cluster</t>
  </si>
  <si>
    <t>Tabel 2</t>
  </si>
  <si>
    <t>Herkomstland werknemers Gemeente Amsterdam naar dienstverband, 30 november 2025</t>
  </si>
  <si>
    <t>Externe medewerker</t>
  </si>
  <si>
    <t>Stagiair</t>
  </si>
  <si>
    <t>Tijdelijke medewerker</t>
  </si>
  <si>
    <t>Vaste medewerker</t>
  </si>
  <si>
    <t>Dienstverband</t>
  </si>
  <si>
    <t>Tabel 3</t>
  </si>
  <si>
    <t>Herkomstland werknemers Gemeente Amsterdam naar cluster en dienstverband, 30 november 2025</t>
  </si>
  <si>
    <t>Bedrijfsvoering - externe medewerker</t>
  </si>
  <si>
    <t>Bedrijfsvoering - tijdelijke medewerker</t>
  </si>
  <si>
    <t>Bedrijfsvoering - vaste medewerker</t>
  </si>
  <si>
    <t>Bestuur en Organisatie / Auditdienst ACAM &amp; Digitalisering, Innovatie en Informatie - externe en tijdelijke medewerker</t>
  </si>
  <si>
    <t>Bestuur en Organisatie / Auditdienst ACAM &amp; Digitalisering, Innovatie en Informatie - vaste medewerker</t>
  </si>
  <si>
    <t>Ruimte en Economie - externe medewerker</t>
  </si>
  <si>
    <t>Ruimte en Economie - tijdelijke medewerker</t>
  </si>
  <si>
    <t>Ruimte en Economie - vaste medewerker</t>
  </si>
  <si>
    <t>Sociaal - externe medewerker</t>
  </si>
  <si>
    <t>Sociaal - tijdelijke medewerker</t>
  </si>
  <si>
    <t>Sociaal - vaste medewerker</t>
  </si>
  <si>
    <t>Stadsdelen, Beheer en Dienstverlening &amp; Stadsdeelorganisaties - externe medewerker</t>
  </si>
  <si>
    <t>Stadsdelen, Beheer en Dienstverlening &amp; Stadsdeelorganisaties - tijdelijke medewerker</t>
  </si>
  <si>
    <t>Stadsdelen, Beheer en Dienstverlening &amp; Stadsdeelorganisaties - vaste medewerker</t>
  </si>
  <si>
    <t>Stagiair - totaal</t>
  </si>
  <si>
    <t>Cluster en dienstverband</t>
  </si>
  <si>
    <t>Tabel 4</t>
  </si>
  <si>
    <t>Herkomstland werknemers Gemeente Amsterdam naar cluster en directie, 30 november 2025</t>
  </si>
  <si>
    <t>Bedrijfsvoering - Communicatie</t>
  </si>
  <si>
    <t>Bedrijfsvoering - Facilitair Bureau</t>
  </si>
  <si>
    <t>Bedrijfsvoering - Financiën en Inkoop</t>
  </si>
  <si>
    <t>Bedrijfsvoering - Personeel en Organisatie</t>
  </si>
  <si>
    <t>Bedrijfsvoering - Overig</t>
  </si>
  <si>
    <t>Bestuur en Organisatie / Auditdienst ACAM - Openbare Orde en Veiligheid</t>
  </si>
  <si>
    <t>Bestuur en Organisatie / Auditdienst ACAM - Overig</t>
  </si>
  <si>
    <t>Digitalisering, Innovatie en Informatie - Data</t>
  </si>
  <si>
    <t>Digitalisering, Innovatie en Informatie - Digitale Voorzieningen</t>
  </si>
  <si>
    <t>Digitalisering, Innovatie en Informatie - Digitalisering en Innovatie</t>
  </si>
  <si>
    <t>Digitalisering, Innovatie en Informatie - Overig</t>
  </si>
  <si>
    <t>Ruimte en Economie - Economische Zaken en Cultuur en Gemeentelijk Vastgoed</t>
  </si>
  <si>
    <t>Ruimte en Economie - Grond en Ontwikkeling</t>
  </si>
  <si>
    <t>Ruimte en Economie - Ingenieursbureau</t>
  </si>
  <si>
    <t>Ruimte en Economie - Projectmanagementbureau</t>
  </si>
  <si>
    <t>Ruimte en Economie - Ruimte en Duurzaamheid</t>
  </si>
  <si>
    <t>Ruimte en Economie - Verkeer en Openbare Ruimte</t>
  </si>
  <si>
    <t>Ruimte en Economie - Wonen</t>
  </si>
  <si>
    <t>Ruimte en Economie - Overig</t>
  </si>
  <si>
    <t>.</t>
  </si>
  <si>
    <t>Sociaal - GGD Amsterdam</t>
  </si>
  <si>
    <t>Sociaal - Inkomen</t>
  </si>
  <si>
    <t>Sociaal - Jeugd, Zorg en Diversiteit</t>
  </si>
  <si>
    <t>Sociaal - Onderwijs</t>
  </si>
  <si>
    <t>Sociaal - Sport en Bos</t>
  </si>
  <si>
    <t>Sociaal - Werk en Participatie</t>
  </si>
  <si>
    <t>Sociaal - Overig</t>
  </si>
  <si>
    <t>Stadsdeelorganisaties - Stadsdeel Centrum</t>
  </si>
  <si>
    <t>Stadsdeelorganisaties - Stadsdeel Nieuw West</t>
  </si>
  <si>
    <t>Stadsdeelorganisaties - Stadsdeel Noord</t>
  </si>
  <si>
    <t>Stadsdeelorganisaties - Stadsdeel Oost</t>
  </si>
  <si>
    <t>Stadsdeelorganisaties - Stadsdeel West</t>
  </si>
  <si>
    <t>Stadsdeelorganisaties - Stadsdeel Zuid</t>
  </si>
  <si>
    <t>Stadsdeelorganisaties - Stadsdeel Zuidoost</t>
  </si>
  <si>
    <t>Stadsdelen, Beheer en Dienstverlening - Afval en Grondstoffen</t>
  </si>
  <si>
    <t>Stadsdelen, Beheer en Dienstverlening - Dienstverlening</t>
  </si>
  <si>
    <t>Stadsdelen, Beheer en Dienstverlening - Stadswerken</t>
  </si>
  <si>
    <t>Stadsdelen, Beheer en Dienstverlening - Toezicht en Handhaving Openbare Ruimte</t>
  </si>
  <si>
    <t>Stadsdelen, Beheer en Dienstverlening - Overig</t>
  </si>
  <si>
    <t>Cluster en directie</t>
  </si>
  <si>
    <t>Tabel 5</t>
  </si>
  <si>
    <t>Herkomstland werknemers Gemeente Amsterdam naar doorstroom, 30 november 2025</t>
  </si>
  <si>
    <t>Geen doorstroom</t>
  </si>
  <si>
    <t>Horizontale doorstroom</t>
  </si>
  <si>
    <t>Verticale doorstroom</t>
  </si>
  <si>
    <t>Tabel 6</t>
  </si>
  <si>
    <t>Herkomstland werknemers Gemeente Amsterdam naar managementfunctie, 30 november 2025</t>
  </si>
  <si>
    <t>Geen managementfunctie</t>
  </si>
  <si>
    <t>Management functie</t>
  </si>
  <si>
    <t>Managementfunctie</t>
  </si>
  <si>
    <t>Tabel 7</t>
  </si>
  <si>
    <t>Herkomstland werknemers Gemeente Amsterdam naar cluster en managementfunctie, 30 november 2025</t>
  </si>
  <si>
    <t>Bedrijfsvoering - geen managementfunctie</t>
  </si>
  <si>
    <t>Bedrijfsvoering - managementfunctie</t>
  </si>
  <si>
    <t>Bestuur en Organisatie / Auditdienst ACAM &amp; Digitalisering, Innovatie en Informatie - geen managementfunctie</t>
  </si>
  <si>
    <t>Bestuur en Organisatie / Auditdienst ACAM &amp; Digitalisering, Innovatie en Informatie - managementfunctie</t>
  </si>
  <si>
    <t>Ruimte en Economie - geen managementfunctie</t>
  </si>
  <si>
    <t>Ruimte en Economie - managementfunctie</t>
  </si>
  <si>
    <t>Sociaal - geen managementfunctie</t>
  </si>
  <si>
    <t>Sociaal - managementfunctie</t>
  </si>
  <si>
    <t>Stadsdeelorganisaties - geen managementfunctie</t>
  </si>
  <si>
    <t>Stadsdeelorganisaties - managementfunctie</t>
  </si>
  <si>
    <t>Stadsdelen, Beheer en Dienstverlening - geen managementfunctie</t>
  </si>
  <si>
    <t>Stadsdelen, Beheer en Dienstverlening - managementfunctie</t>
  </si>
  <si>
    <t>Cluster en managementfunctie</t>
  </si>
  <si>
    <t>Tabel 8</t>
  </si>
  <si>
    <t>Herkomstland werknemers Gemeente Amsterdam naar salarisschaal, 30 november 2025</t>
  </si>
  <si>
    <t>1 - 6</t>
  </si>
  <si>
    <t>7 - 9</t>
  </si>
  <si>
    <t>10 - 11A</t>
  </si>
  <si>
    <t>Overig</t>
  </si>
  <si>
    <t>Salarisschaal</t>
  </si>
  <si>
    <t>Tabel 9</t>
  </si>
  <si>
    <t>Herkomstland werknemers Gemeente Amsterdam naar cluster en salarisschaal, 30 november 2025</t>
  </si>
  <si>
    <t>Bedrijfsvoering - 1 - 6</t>
  </si>
  <si>
    <t>Bedrijfsvoering - 7 - 9</t>
  </si>
  <si>
    <t>Bedrijfsvoering - 10 - 11A</t>
  </si>
  <si>
    <t>Bedrijfsvoering - 12 en hoger</t>
  </si>
  <si>
    <t>Bestuur en Organisatie / Auditdienst ACAM - 1 - 11A</t>
  </si>
  <si>
    <t>Bestuur en Organisatie / Auditdienst ACAM - 12 en hoger</t>
  </si>
  <si>
    <t>Bestuur en Organisatie / Auditdienst ACAM - overig</t>
  </si>
  <si>
    <t>Digitalisering, Innovatie en Informatie - 1 - 9</t>
  </si>
  <si>
    <t>Digitalisering, Innovatie en Informatie - 10 - 11A</t>
  </si>
  <si>
    <t>Digitalisering, Innovatie en Informatie - 12 en hoger</t>
  </si>
  <si>
    <t>Digitalisering, Innovatie en Informatie - overig</t>
  </si>
  <si>
    <t>Ruimte en Economie - 1 - 9</t>
  </si>
  <si>
    <t>Ruimte en Economie - 10 - 11A</t>
  </si>
  <si>
    <t>Ruimte en Economie - 12 en hoger</t>
  </si>
  <si>
    <t>Ruimte en Economie - overig</t>
  </si>
  <si>
    <t>Sociaal - 1 - 6</t>
  </si>
  <si>
    <t>Sociaal - 7 - 9</t>
  </si>
  <si>
    <t>Sociaal - 10 - 11A</t>
  </si>
  <si>
    <t>Sociaal - 12 en hoger</t>
  </si>
  <si>
    <t>Sociaal - overig</t>
  </si>
  <si>
    <t>Stadsdeelorganisaties - 1 - 9</t>
  </si>
  <si>
    <t>Stadsdeelorganisaties - 10 - 11A</t>
  </si>
  <si>
    <t>Stadsdeelorganisaties - 12 en hoger</t>
  </si>
  <si>
    <t>Stadsdeelorganisaties - overig</t>
  </si>
  <si>
    <t>Stadsdelen, Beheer en Dienstverlening - 1 - 6</t>
  </si>
  <si>
    <t>Stadsdelen, Beheer en Dienstverlening - 7 - 9</t>
  </si>
  <si>
    <t>Stadsdelen, Beheer en Dienstverlening - 10 - 11A</t>
  </si>
  <si>
    <t>Stadsdelen, Beheer en Dienstverlening - 12 en hoger</t>
  </si>
  <si>
    <t>Stadsdelen, Beheer en Dienstverlening - overig</t>
  </si>
  <si>
    <t>Tabel 10</t>
  </si>
  <si>
    <t>Herkomstland werknemers Gemeente Amsterdam naar schaalverhoging, 30 november 2025</t>
  </si>
  <si>
    <t>Geen schaalverhoging</t>
  </si>
  <si>
    <t>Wel schaalverhoging</t>
  </si>
  <si>
    <t>Tabel 11</t>
  </si>
  <si>
    <t>Herkomstland werknemers Gemeente Amsterdam naar trede, 30 november 2025</t>
  </si>
  <si>
    <t>Doorgroeischalers</t>
  </si>
  <si>
    <t>Eindschalers</t>
  </si>
  <si>
    <t>Tabel 12</t>
  </si>
  <si>
    <t>Herkomstland werknemers Gemeente Amsterdam naar cluster en trede, 30 november 2025</t>
  </si>
  <si>
    <t>Bedrijfsvoering - doorgroeischalers</t>
  </si>
  <si>
    <t>Bedrijfsvoering - eindschalers</t>
  </si>
  <si>
    <t>Bestuur en Organisatie / Auditdienst ACAM - doorgroeischalers</t>
  </si>
  <si>
    <t>Bestuur en Organisatie / Auditdienst ACAM - eindschalers</t>
  </si>
  <si>
    <t>Digitalisering, Innovatie en Informatie - doorgroeischalers</t>
  </si>
  <si>
    <t>Digitalisering, Innovatie en Informatie - eindschalers</t>
  </si>
  <si>
    <t>Ruimte en Economie - doorgroeischalers</t>
  </si>
  <si>
    <t>Ruimte en Economie - eindschalers</t>
  </si>
  <si>
    <t>Sociaal - doorgroeischalers</t>
  </si>
  <si>
    <t>Sociaal - eindschalers</t>
  </si>
  <si>
    <t>Stadsdeelorganisaties - doorgroeischalers</t>
  </si>
  <si>
    <t>Stadsdeelorganisaties - eindschalers</t>
  </si>
  <si>
    <t>Stadsdelen, Beheer en Dienstverlening - doorgroeischalers</t>
  </si>
  <si>
    <t>Stadsdelen, Beheer en Dienstverlening - eindschalers</t>
  </si>
  <si>
    <t>Overig - totaal</t>
  </si>
  <si>
    <t>Tabel 13</t>
  </si>
  <si>
    <t>Herkomstland werknemers Gemeente Amsterdam naar diversiteitscategorie directie, 30 november 2025</t>
  </si>
  <si>
    <t>Overige directies</t>
  </si>
  <si>
    <t>Tabel 14</t>
  </si>
  <si>
    <t>Herkomstland werknemers Gemeente Amsterdam naar diversiteitscategorie directie en dienstverband, 30 november 2025</t>
  </si>
  <si>
    <t>Overige directies - totaal</t>
  </si>
  <si>
    <t>Diversiteitscategorie directie en dienstverband</t>
  </si>
  <si>
    <t>Tabel 15</t>
  </si>
  <si>
    <t>Herkomstland werknemers Gemeente Amsterdam naar diversiteitscategorie directie en salarisschaal, 30 november 2025</t>
  </si>
  <si>
    <t>Tabel 16</t>
  </si>
  <si>
    <t>Herkomstland werknemers Gemeente Amsterdam naar diversiteitscategorie directie en schaalverhoging, 30 november 2025</t>
  </si>
  <si>
    <t>Tabel 17</t>
  </si>
  <si>
    <t>Herkomstland werknemers Gemeente Amsterdam naar cluster en geslacht, 30 november 2025</t>
  </si>
  <si>
    <t>Bedrijfsvoering - man</t>
  </si>
  <si>
    <t>Bedrijfsvoering - vrouw</t>
  </si>
  <si>
    <t>Bestuur en Organisatie / Auditdienst ACAM - man</t>
  </si>
  <si>
    <t>Bestuur en Organisatie / Auditdienst ACAM - vrouw</t>
  </si>
  <si>
    <t>Digitalisering, Innovatie en Informatie - man</t>
  </si>
  <si>
    <t>Digitalisering, Innovatie en Informatie - vrouw</t>
  </si>
  <si>
    <t>Ruimte en Economie - man</t>
  </si>
  <si>
    <t>Ruimte en Economie - vrouw</t>
  </si>
  <si>
    <t>Sociaal - man</t>
  </si>
  <si>
    <t>Sociaal - vrouw</t>
  </si>
  <si>
    <t>Stadsdeelorganisaties - man</t>
  </si>
  <si>
    <t>Stadsdeelorganisaties - vrouw</t>
  </si>
  <si>
    <t>Stadsdelen, Beheer en Dienstverlening - man</t>
  </si>
  <si>
    <t>Stadsdelen, Beheer en Dienstverlening - vrouw</t>
  </si>
  <si>
    <t>Non-binair - totaal</t>
  </si>
  <si>
    <t>Cluster en geslacht</t>
  </si>
  <si>
    <t>Tabel 18</t>
  </si>
  <si>
    <t>Herkomstland werknemers Gemeente Amsterdam naar salarisschaal en geslacht, 30 november 2025</t>
  </si>
  <si>
    <t>1 - 6 - man</t>
  </si>
  <si>
    <t>1 - 6 - vrouw</t>
  </si>
  <si>
    <t>7 - 9 - man</t>
  </si>
  <si>
    <t>7 - 9 - vrouw</t>
  </si>
  <si>
    <t>10 - 11A - man</t>
  </si>
  <si>
    <t>10 - 11A - vrouw</t>
  </si>
  <si>
    <t>12 en hoger - man</t>
  </si>
  <si>
    <t>12 en hoger - vrouw</t>
  </si>
  <si>
    <t>Overig - man</t>
  </si>
  <si>
    <t>Overig - vrouw</t>
  </si>
  <si>
    <t>Salarisschaal en geslacht</t>
  </si>
  <si>
    <t>Tabel 19</t>
  </si>
  <si>
    <t>Herkomstland werknemers Gemeente Amsterdam naar schaalverhoging en geslacht, 30 november 2025</t>
  </si>
  <si>
    <t>Geen schaalverhoging - man</t>
  </si>
  <si>
    <t>Geen schaalverhoging - vrouw</t>
  </si>
  <si>
    <t>Wel schaalverhoging - man</t>
  </si>
  <si>
    <t>Wel schaalverhoging - vrouw</t>
  </si>
  <si>
    <t>Tabel 20</t>
  </si>
  <si>
    <t>Herkomstland werknemers Gemeente Amsterdam naar leeftijd, 30 november 2025</t>
  </si>
  <si>
    <t>Jonger dan 35 jaar</t>
  </si>
  <si>
    <t>35 tot 45 jaar</t>
  </si>
  <si>
    <t>45 tot 55 jaar</t>
  </si>
  <si>
    <t>55 tot 60 jaar</t>
  </si>
  <si>
    <t>60 jaar en ouder</t>
  </si>
  <si>
    <t>Leeftijd</t>
  </si>
  <si>
    <t>Tabel 21</t>
  </si>
  <si>
    <t>Herkomstland werknemers Gemeente Amsterdam naar cluster en leeftijd, 30 november 2025</t>
  </si>
  <si>
    <t>Bedrijfsvoering - jonger dan 35 jaar</t>
  </si>
  <si>
    <t>Bedrijfsvoering - 35 tot 45 jaar</t>
  </si>
  <si>
    <t>Bedrijfsvoering - 45 tot 55 jaar</t>
  </si>
  <si>
    <t>Bedrijfsvoering - 55 tot 60 jaar</t>
  </si>
  <si>
    <t>Bedrijfsvoering - 60 jaar en ouder</t>
  </si>
  <si>
    <t>Bestuur en Organisatie / Auditdienst ACAM - jonger dan 45 jaar</t>
  </si>
  <si>
    <t>Bestuur en Organisatie / Auditdienst ACAM - 45 jaar en ouder</t>
  </si>
  <si>
    <t>Digitalisering, Innovatie en Informatie - jonger dan 35 jaar</t>
  </si>
  <si>
    <t>Digitalisering, Innovatie en Informatie - 35 tot 45 jaar</t>
  </si>
  <si>
    <t>Digitalisering, Innovatie en Informatie - 45 tot 55 jaar</t>
  </si>
  <si>
    <t>Digitalisering, Innovatie en Informatie - 55 jaar en ouder</t>
  </si>
  <si>
    <t>Ruimte en Economie - jonger dan 35 jaar</t>
  </si>
  <si>
    <t>Ruimte en Economie - 35 tot 45 jaar</t>
  </si>
  <si>
    <t>Ruimte en Economie - 45 tot 55 jaar</t>
  </si>
  <si>
    <t>Ruimte en Economie - 55 tot 60 jaar</t>
  </si>
  <si>
    <t>Ruimte en Economie - 60 jaar en ouder</t>
  </si>
  <si>
    <t>Sociaal - jonger dan 35 jaar</t>
  </si>
  <si>
    <t>Sociaal - 35 tot 45 jaar</t>
  </si>
  <si>
    <t>Sociaal - 45 tot 55 jaar</t>
  </si>
  <si>
    <t>Sociaal - 55 tot 60 jaar</t>
  </si>
  <si>
    <t>Sociaal - 60 jaar en ouder</t>
  </si>
  <si>
    <t>Stadsdeelorganisaties - jonger dan 35 jaar</t>
  </si>
  <si>
    <t>Stadsdeelorganisaties - 35 tot 45 jaar</t>
  </si>
  <si>
    <t>Stadsdeelorganisaties - 45 tot 55 jaar</t>
  </si>
  <si>
    <t>Stadsdeelorganisaties - 55 tot 60 jaar</t>
  </si>
  <si>
    <t>Stadsdeelorganisaties - 60 jaar en ouder</t>
  </si>
  <si>
    <t>Stadsdelen, Beheer en Dienstverlening - jonger dan 35 jaar</t>
  </si>
  <si>
    <t>Stadsdelen, Beheer en Dienstverlening - 35 tot 45 jaar</t>
  </si>
  <si>
    <t>Stadsdelen, Beheer en Dienstverlening - 45 tot 55 jaar</t>
  </si>
  <si>
    <t>Stadsdelen, Beheer en Dienstverlening - 55 tot 60 jaar</t>
  </si>
  <si>
    <t>Stadsdelen, Beheer en Dienstverlening - 60 jaar en ouder</t>
  </si>
  <si>
    <t>Cluster en leeftijd</t>
  </si>
  <si>
    <t>Tabel 22</t>
  </si>
  <si>
    <t>Herkomstland werknemers Gemeente Amsterdam naar salarisschaal en leeftijd, 30 november 2025</t>
  </si>
  <si>
    <t>1 - 6 - jonger dan 35 jaar</t>
  </si>
  <si>
    <t>1 - 6 - 35 tot 45 jaar</t>
  </si>
  <si>
    <t>1 - 6 - 45 tot 55 jaar</t>
  </si>
  <si>
    <t>1 - 6 - 55 tot 60 jaar</t>
  </si>
  <si>
    <t>1 - 6 - 60 jaar en ouder</t>
  </si>
  <si>
    <t>7 - 9 - jonger dan 35 jaar</t>
  </si>
  <si>
    <t>7 - 9 - 35 tot 45 jaar</t>
  </si>
  <si>
    <t>7 - 9 - 45 tot 55 jaar</t>
  </si>
  <si>
    <t>7 - 9 - 55 tot 60 jaar</t>
  </si>
  <si>
    <t>7 - 9 - 60 jaar en ouder</t>
  </si>
  <si>
    <t>10 - 11A - jonger dan 35 jaar</t>
  </si>
  <si>
    <t>10 - 11A - 35 tot 45 jaar</t>
  </si>
  <si>
    <t>10 - 11A - 45 tot 55 jaar</t>
  </si>
  <si>
    <t>10 - 11A - 55 tot 60 jaar</t>
  </si>
  <si>
    <t>10 - 11A - 60 jaar en ouder</t>
  </si>
  <si>
    <t>12 en hoger - jonger dan 35 jaar</t>
  </si>
  <si>
    <t>12 en hoger - 35 tot 45 jaar</t>
  </si>
  <si>
    <t>12 en hoger - 45 tot 55 jaar</t>
  </si>
  <si>
    <t>12 en hoger - 55 tot 60 jaar</t>
  </si>
  <si>
    <t>12 en hoger - 60 jaar en ouder</t>
  </si>
  <si>
    <t>Overig - jonger dan 35 jaar</t>
  </si>
  <si>
    <t>Overig - 35 tot 45 jaar</t>
  </si>
  <si>
    <t>Overig - 45 tot 55 jaar</t>
  </si>
  <si>
    <t>Overig - 55 tot 60 jaar</t>
  </si>
  <si>
    <t>Overig - 60 jaar en ouder</t>
  </si>
  <si>
    <t>Salarisschaal en leeftijd</t>
  </si>
  <si>
    <t>Tabel 23</t>
  </si>
  <si>
    <t>Herkomstland werknemers Gemeente Amsterdam naar schaalverhoging en leeftijd, 30 november 2025</t>
  </si>
  <si>
    <t>Geen schaalverhoging - jonger dan 35 jaar</t>
  </si>
  <si>
    <t>Geen schaalverhoging - 35 tot 45 jaar</t>
  </si>
  <si>
    <t>Geen schaalverhoging - 45 tot 55 jaar</t>
  </si>
  <si>
    <t>Geen schaalverhoging - 55 jaar en ouder</t>
  </si>
  <si>
    <t>Wel schaalverhoging - jonger dan 35 jaar</t>
  </si>
  <si>
    <t>Wel schaalverhoging - 35 tot 45 jaar</t>
  </si>
  <si>
    <t>Wel schaalverhoging - 45 tot 55 jaar</t>
  </si>
  <si>
    <t>Wel schaalverhoging - 55 jaar en ouder</t>
  </si>
  <si>
    <t>Overig - 55 jaar en ouder</t>
  </si>
  <si>
    <t>Tabel 24</t>
  </si>
  <si>
    <t>Herkomstland werknemers Gemeente Amsterdam naar werkduur en leeftijd, 30 november 2025</t>
  </si>
  <si>
    <t>0 tot 5 jaar - jonger dan 35 jaar</t>
  </si>
  <si>
    <t>5 jaar en langer - jonger dan 35 jaar</t>
  </si>
  <si>
    <t>0 tot 5 jaar - 35 tot 45 jaar</t>
  </si>
  <si>
    <t>5 tot 10 jaar - 35 tot 45 jaar</t>
  </si>
  <si>
    <t>10 jaar en langer - 35 tot 45 jaar</t>
  </si>
  <si>
    <t>0 tot 5 jaar - 45 tot 55 jaar</t>
  </si>
  <si>
    <t>5 tot 10 jaar - 45 tot 55 jaar</t>
  </si>
  <si>
    <t>10 tot 20 jaar - 45 tot 55 jaar</t>
  </si>
  <si>
    <t>20 jaar en langer - 45 tot 55 jaar</t>
  </si>
  <si>
    <t>0 tot 5 jaar - 55 tot 60 jaar</t>
  </si>
  <si>
    <t>5 tot 10 jaar - 55 tot 60 jaar</t>
  </si>
  <si>
    <t>10 tot 20 jaar - 55 tot 60 jaar</t>
  </si>
  <si>
    <t>20 tot 30 jaar - 55 tot 60 jaar</t>
  </si>
  <si>
    <t>30 en langer - 55 tot 60 jaar</t>
  </si>
  <si>
    <t>0 tot 5 jaar - 60 jaar en ouder</t>
  </si>
  <si>
    <t>5 tot 10 jaar - 60 jaar en ouder</t>
  </si>
  <si>
    <t>10 tot 20 jaar - 60 jaar en ouder</t>
  </si>
  <si>
    <t>20 tot 30 jaar - 60 jaar en ouder</t>
  </si>
  <si>
    <t>30 en langer - 60 jaar en ouder</t>
  </si>
  <si>
    <t>Werkduur en leeftijd</t>
  </si>
  <si>
    <t>Tabel 25</t>
  </si>
  <si>
    <t>Herkomstland werknemers Gemeente Amsterdam naar recente instroom, 30 november 2025</t>
  </si>
  <si>
    <t>Geen recente instroom</t>
  </si>
  <si>
    <t>Recente instroom</t>
  </si>
  <si>
    <t>Tabel 26</t>
  </si>
  <si>
    <t>Herkomstland werknemers Gemeente Amsterdam naar cluster en recente instroom, 30 november 2025</t>
  </si>
  <si>
    <t>Bedrijfsvoering - geen recente instroom</t>
  </si>
  <si>
    <t>Bedrijfsvoering - recente instroom</t>
  </si>
  <si>
    <t>Bestuur en Organisatie / Auditdienst ACAM &amp; Digitalisering, Innovatie en Informatie - geen recente instroom</t>
  </si>
  <si>
    <t>Bestuur en Organisatie / Auditdienst ACAM &amp; Digitalisering, Innovatie en Informatie - recente instroom</t>
  </si>
  <si>
    <t>Ruimte en Economie - geen recente instroom</t>
  </si>
  <si>
    <t>Ruimte en Economie - recente instroom</t>
  </si>
  <si>
    <t>Sociaal - geen recente instroom</t>
  </si>
  <si>
    <t>Sociaal - recente instroom</t>
  </si>
  <si>
    <t>Stadsdeelorganisaties - geen recente instroom</t>
  </si>
  <si>
    <t>Stadsdeelorganisaties - recente instroom</t>
  </si>
  <si>
    <t>Stadsdelen, Beheer en Dienstverlening - geen recente instroom</t>
  </si>
  <si>
    <t>Stadsdelen, Beheer en Dienstverlening - recente instroom</t>
  </si>
  <si>
    <t>Tabel 27</t>
  </si>
  <si>
    <t>Herkomstland werknemers Gemeente Amsterdam naar recente instroom en dienstverband, 30 november 2025</t>
  </si>
  <si>
    <t>Geen recente instroom - externe medewerker</t>
  </si>
  <si>
    <t>Geen recente instroom - tijdelijke medewerker</t>
  </si>
  <si>
    <t>Geen recente instroom - vaste medewerker</t>
  </si>
  <si>
    <t>Recente instroom - externe medewerker</t>
  </si>
  <si>
    <t>Recente instroom - tijdelijke medewerker</t>
  </si>
  <si>
    <t>Recente instroom - vaste medewerker</t>
  </si>
  <si>
    <t>Tabel 28</t>
  </si>
  <si>
    <t>Herkomstland werknemers Gemeente Amsterdam naar recente instroom en diversiteitscategorie directie, 30 november 2025</t>
  </si>
  <si>
    <t>Tabel 29</t>
  </si>
  <si>
    <t>Herkomstland werknemers Gemeente Amsterdam naar recente instroom en geslacht, 30 november 2025</t>
  </si>
  <si>
    <t>Geen recente instroom - man</t>
  </si>
  <si>
    <t>Geen recente instroom - vrouw</t>
  </si>
  <si>
    <t>Recente instroom - man</t>
  </si>
  <si>
    <t>Recente instroom - vrouw</t>
  </si>
  <si>
    <t>Tabel 30</t>
  </si>
  <si>
    <t>Herkomstland werknemers Gemeente Amsterdam naar recente instroom en leeftijd, 30 november 2025</t>
  </si>
  <si>
    <t>Geen recente instroom - jonger dan 35 jaar</t>
  </si>
  <si>
    <t>Geen recente instroom - 35 tot 45 jaar</t>
  </si>
  <si>
    <t>Geen recente instroom - 45 tot 55 jaar</t>
  </si>
  <si>
    <t>Geen recente instroom - 55 tot 60 jaar</t>
  </si>
  <si>
    <t>Geen recente instroom - 60 jaar en ouder</t>
  </si>
  <si>
    <t>Recente instroom - jonger dan 35 jaar</t>
  </si>
  <si>
    <t>Recente instroom - 35 tot 45 jaar</t>
  </si>
  <si>
    <t>Recente instroom - 45 tot 55 jaar</t>
  </si>
  <si>
    <t>Recente instroom - 55 tot 60 jaar</t>
  </si>
  <si>
    <t>Recente instroom - 60 jaar en ouder</t>
  </si>
  <si>
    <t>Tabel 31</t>
  </si>
  <si>
    <t>Herkomstland werknemers Gemeente Amsterdam naar recente instroom en salarisschaal, 30 november 2025</t>
  </si>
  <si>
    <t>Geen recente instroom - 1 - 6</t>
  </si>
  <si>
    <t>Geen recente instroom - 7 - 9</t>
  </si>
  <si>
    <t>Geen recente instroom - 10 - 11A</t>
  </si>
  <si>
    <t>Geen recente instroom - 12 en hoger</t>
  </si>
  <si>
    <t>Geen recente instroom - overig</t>
  </si>
  <si>
    <t>Recente instroom - 1 - 6</t>
  </si>
  <si>
    <t>Recente instroom - 7 - 9</t>
  </si>
  <si>
    <t>Recente instroom - 10 - 11A</t>
  </si>
  <si>
    <t>Recente instroom - 12 en hoger</t>
  </si>
  <si>
    <t>Recente instroom - overig</t>
  </si>
  <si>
    <t>Herkomstland werknemers Gemeente Amsterdam naar recente instroom en directie, 30 november 2025</t>
  </si>
  <si>
    <t>Herkomstland uitgestroomde werknemers Gemeente Amsterdam naar dienstverband, 1 december 2024 - 30 november 2025</t>
  </si>
  <si>
    <t>Herkomstland uitgestroomde werknemers Gemeente Amsterdam naar diversiteitscategorie directie, 1 december 2024 - 30 november 2025</t>
  </si>
  <si>
    <t>Herkomstland uitgestroomde werknemers Gemeente Amsterdam naar leeftijd, 1 december 2024 - 30 november 2025</t>
  </si>
  <si>
    <t>Herkomstland uitgestroomde werknemers Gemeente Amsterdam naar salarisschaal, 1 december 2024 - 30 november 2025</t>
  </si>
  <si>
    <t>Herkomstland uitgestroomde werknemers Gemeente Amsterdam naar cluster, 1 december 2024 - 30 november 2025</t>
  </si>
  <si>
    <t>Toelichting</t>
  </si>
  <si>
    <t>Contact</t>
  </si>
  <si>
    <t>Verklaring van tekens</t>
  </si>
  <si>
    <t>. = het cijfer is onbekend, onvoldoende betrouwbaar of geheim</t>
  </si>
  <si>
    <t>* = voorlopige cijfers</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</si>
  <si>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</si>
  <si>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Vragen over deze publicatie kunnen gestuurd worden aan het CBS onder vermelding van het referentienummer PR004428.</t>
  </si>
  <si>
    <t>Tabel 32</t>
  </si>
  <si>
    <t>Bestuur en Organisatie / Auditdienst ACAM en Digitalisering, Innovatie en Informatie</t>
  </si>
  <si>
    <t>Tabel 33</t>
  </si>
  <si>
    <t>Externe en tijdelijke medewerker</t>
  </si>
  <si>
    <t>Tabel 34</t>
  </si>
  <si>
    <t>Directie</t>
  </si>
  <si>
    <t>Tabel 35</t>
  </si>
  <si>
    <t>45 tot 60 jaar</t>
  </si>
  <si>
    <t>Tabel 36</t>
  </si>
  <si>
    <t>1 - 9</t>
  </si>
  <si>
    <t>12 en hoger</t>
  </si>
  <si>
    <r>
      <t>Doorstroom</t>
    </r>
    <r>
      <rPr>
        <i/>
        <vertAlign val="superscript"/>
        <sz val="10"/>
        <color theme="1"/>
        <rFont val="Calibri"/>
        <family val="2"/>
        <scheme val="minor"/>
      </rPr>
      <t>1</t>
    </r>
  </si>
  <si>
    <r>
      <t>Overig</t>
    </r>
    <r>
      <rPr>
        <vertAlign val="superscript"/>
        <sz val="10"/>
        <color theme="1"/>
        <rFont val="Calibri"/>
        <family val="2"/>
      </rPr>
      <t>1</t>
    </r>
  </si>
  <si>
    <r>
      <t>1</t>
    </r>
    <r>
      <rPr>
        <sz val="9"/>
        <color theme="1"/>
        <rFont val="Calibri"/>
        <family val="2"/>
        <scheme val="minor"/>
      </rPr>
      <t xml:space="preserve"> Dit zijn externen, stagiaires en medewerkers met een afwijkende salarisschaal.</t>
    </r>
  </si>
  <si>
    <r>
      <t>Cluster en salarisschaal</t>
    </r>
    <r>
      <rPr>
        <i/>
        <vertAlign val="superscript"/>
        <sz val="10"/>
        <color theme="1"/>
        <rFont val="Calibri"/>
        <family val="2"/>
      </rPr>
      <t>1</t>
    </r>
  </si>
  <si>
    <r>
      <rPr>
        <vertAlign val="superscript"/>
        <sz val="9"/>
        <color theme="1"/>
        <rFont val="Calibri"/>
        <family val="2"/>
      </rPr>
      <t>1</t>
    </r>
    <r>
      <rPr>
        <sz val="9"/>
        <color theme="1"/>
        <rFont val="Calibri"/>
        <family val="2"/>
      </rPr>
      <t xml:space="preserve"> Per cluster worden verschillende salarisschaalcategorieën gebruikt, zodat iedere categorie voldoende medewerkers omvat om de verdeling naar herkomstland weer te kunnen geven.
</t>
    </r>
    <r>
      <rPr>
        <vertAlign val="superscript"/>
        <sz val="9"/>
        <color theme="1"/>
        <rFont val="Calibri"/>
        <family val="2"/>
      </rPr>
      <t>2</t>
    </r>
    <r>
      <rPr>
        <sz val="9"/>
        <color theme="1"/>
        <rFont val="Calibri"/>
        <family val="2"/>
      </rPr>
      <t xml:space="preserve"> De groepen 'Overig' bevatten externen, stagiaires en medewerkers met een afwijkende salarisschaal.</t>
    </r>
  </si>
  <si>
    <r>
      <t>Bedrijfsvoering - overig</t>
    </r>
    <r>
      <rPr>
        <vertAlign val="superscript"/>
        <sz val="10"/>
        <color theme="1"/>
        <rFont val="Calibri"/>
        <family val="2"/>
      </rPr>
      <t>2</t>
    </r>
  </si>
  <si>
    <r>
      <t>Schaalverhoging</t>
    </r>
    <r>
      <rPr>
        <i/>
        <vertAlign val="superscript"/>
        <sz val="10"/>
        <color theme="1"/>
        <rFont val="Calibri"/>
        <family val="2"/>
      </rPr>
      <t>1</t>
    </r>
  </si>
  <si>
    <r>
      <t>Trede</t>
    </r>
    <r>
      <rPr>
        <i/>
        <vertAlign val="superscript"/>
        <sz val="10"/>
        <color theme="1"/>
        <rFont val="Calibri"/>
        <family val="2"/>
      </rPr>
      <t>1</t>
    </r>
  </si>
  <si>
    <r>
      <t>Cluster en trede</t>
    </r>
    <r>
      <rPr>
        <i/>
        <vertAlign val="superscript"/>
        <sz val="10"/>
        <color theme="1"/>
        <rFont val="Calibri"/>
        <family val="2"/>
      </rPr>
      <t>1</t>
    </r>
  </si>
  <si>
    <r>
      <t>Diversiteitscategorie directie</t>
    </r>
    <r>
      <rPr>
        <i/>
        <vertAlign val="superscript"/>
        <sz val="10"/>
        <color theme="1"/>
        <rFont val="Calibri"/>
        <family val="2"/>
      </rPr>
      <t>1</t>
    </r>
  </si>
  <si>
    <t>A (&lt; 30%)</t>
  </si>
  <si>
    <t>B (30-40%)</t>
  </si>
  <si>
    <t>C (40-50%)</t>
  </si>
  <si>
    <t>D (50+%)</t>
  </si>
  <si>
    <t>A (&lt;30%) - Externe medewerker</t>
  </si>
  <si>
    <t>A (&lt;30%) - Tijdelijke medewerker</t>
  </si>
  <si>
    <t>A (&lt;30%) - Vaste medewerker</t>
  </si>
  <si>
    <t>B (30-40%) - Externe medewerker</t>
  </si>
  <si>
    <t>B (30-40%) - Tijdelijke medewerker</t>
  </si>
  <si>
    <t>B (30-40%) - Vaste medewerker</t>
  </si>
  <si>
    <t>C (40-50%) - Externe medewerker</t>
  </si>
  <si>
    <t>C (40-50%) - Tijdelijke medewerker</t>
  </si>
  <si>
    <t>C (40-50%) - Vaste medewerker</t>
  </si>
  <si>
    <t>D (50+%) - Externe medewerker</t>
  </si>
  <si>
    <t>D (50+%) - Tijdelijke medewerker</t>
  </si>
  <si>
    <t>D (50+%) - Vaste medewerker</t>
  </si>
  <si>
    <t>Overige directies - Externe, tijdelijke en vaste medewerker</t>
  </si>
  <si>
    <r>
      <rPr>
        <vertAlign val="superscript"/>
        <sz val="9"/>
        <rFont val="Calibri"/>
        <family val="2"/>
        <scheme val="minor"/>
      </rPr>
      <t xml:space="preserve">1 </t>
    </r>
    <r>
      <rPr>
        <sz val="9"/>
        <rFont val="Calibri"/>
        <family val="2"/>
        <scheme val="minor"/>
      </rPr>
      <t>Op verzoek van de Gemeente Amsterdam zijn de directies op basis van het aandeel werknemers met een Buiten-Europees herkomstland in vijf categorieën ingedeeld. Zie Tabel 13 voor de indeling per categorie.</t>
    </r>
  </si>
  <si>
    <r>
      <t>Diversiteitscategorie directie</t>
    </r>
    <r>
      <rPr>
        <i/>
        <vertAlign val="superscript"/>
        <sz val="10"/>
        <color theme="1"/>
        <rFont val="Calibri"/>
        <family val="2"/>
      </rPr>
      <t>1</t>
    </r>
    <r>
      <rPr>
        <i/>
        <sz val="10"/>
        <color theme="1"/>
        <rFont val="Calibri"/>
        <family val="2"/>
      </rPr>
      <t xml:space="preserve"> en salarisschaal</t>
    </r>
    <r>
      <rPr>
        <i/>
        <vertAlign val="superscript"/>
        <sz val="10"/>
        <color theme="1"/>
        <rFont val="Calibri"/>
        <family val="2"/>
      </rPr>
      <t>2</t>
    </r>
  </si>
  <si>
    <t>A (&lt;30%) - 1 - 9</t>
  </si>
  <si>
    <t>A (&lt;30%) - 10 - 11A</t>
  </si>
  <si>
    <t>A (&lt;30%) - 12 en hoger</t>
  </si>
  <si>
    <t>A (&lt;30%) - Overig</t>
  </si>
  <si>
    <t>B (30-40%) - 1 - 6</t>
  </si>
  <si>
    <t>B (30-40%) - 7 - 9</t>
  </si>
  <si>
    <t>B (30-40%) - 10 - 11A</t>
  </si>
  <si>
    <t>B (30-40%) - 12 en hoger</t>
  </si>
  <si>
    <t>B (30-40%) - Overig</t>
  </si>
  <si>
    <t>C (40-50%) - 1 - 6</t>
  </si>
  <si>
    <t>C (40-50%) - 7 - 9</t>
  </si>
  <si>
    <t>C (40-50%) - 10 - 11A</t>
  </si>
  <si>
    <t>C (40-50%) - 12 en hoger</t>
  </si>
  <si>
    <t>C (40-50%) - Overig</t>
  </si>
  <si>
    <t>D (50+%) - 1 - 6</t>
  </si>
  <si>
    <t>D (50+%) - 7 - 9</t>
  </si>
  <si>
    <t>D (50+%) - 10 - 11A</t>
  </si>
  <si>
    <t>D (50+%) - 12 en hoger</t>
  </si>
  <si>
    <t>D (50+%) - Overig</t>
  </si>
  <si>
    <r>
      <rPr>
        <vertAlign val="superscript"/>
        <sz val="9"/>
        <rFont val="Calibri"/>
        <family val="2"/>
        <scheme val="minor"/>
      </rPr>
      <t xml:space="preserve">1 </t>
    </r>
    <r>
      <rPr>
        <sz val="9"/>
        <rFont val="Calibri"/>
        <family val="2"/>
        <scheme val="minor"/>
      </rPr>
      <t xml:space="preserve">Op verzoek van de Gemeente Amsterdam zijn de directies op basis van het aandeel werknemers met een Buiten-Europees herkomstland in vijf categorieën ingedeeld. Zie Tabel 13 voor de indeling per categorie.
</t>
    </r>
    <r>
      <rPr>
        <vertAlign val="superscript"/>
        <sz val="9"/>
        <rFont val="Calibri"/>
        <family val="2"/>
        <scheme val="minor"/>
      </rPr>
      <t>2</t>
    </r>
    <r>
      <rPr>
        <sz val="9"/>
        <rFont val="Calibri"/>
        <family val="2"/>
        <scheme val="minor"/>
      </rPr>
      <t xml:space="preserve"> Per diversiteitscategorie directie worden verschillende salarisschaalcategorieën gebruikt, zodat iedere categorie voldoende medewerkers omvat om de verdeling naar herkomstland weer te kunnen geven.
</t>
    </r>
  </si>
  <si>
    <r>
      <t>Diversiteitscategorie directie</t>
    </r>
    <r>
      <rPr>
        <i/>
        <vertAlign val="superscript"/>
        <sz val="10"/>
        <color theme="1"/>
        <rFont val="Calibri"/>
        <family val="2"/>
      </rPr>
      <t>1</t>
    </r>
    <r>
      <rPr>
        <i/>
        <sz val="10"/>
        <color theme="1"/>
        <rFont val="Calibri"/>
        <family val="2"/>
      </rPr>
      <t xml:space="preserve"> en schaalverhoging</t>
    </r>
    <r>
      <rPr>
        <i/>
        <vertAlign val="superscript"/>
        <sz val="10"/>
        <color theme="1"/>
        <rFont val="Calibri"/>
        <family val="2"/>
      </rPr>
      <t>2</t>
    </r>
  </si>
  <si>
    <t>A (&lt;30%) - Geen schaalverhoging</t>
  </si>
  <si>
    <t>A (&lt;30%) - Wel schaalverhoging</t>
  </si>
  <si>
    <t>B (30-40%) - Geen schaalverhogiging</t>
  </si>
  <si>
    <t>B (30-40%) - Wel schaalverhoging</t>
  </si>
  <si>
    <t>C (40-50%) - Geen schaalverhoging</t>
  </si>
  <si>
    <t>C (40-50%) - Wel schaalverhoging</t>
  </si>
  <si>
    <t>D (50+%) - Geen schaalverhoging</t>
  </si>
  <si>
    <t>D (50+%) - Wel schaalverhoging</t>
  </si>
  <si>
    <r>
      <t>Schaalverhoging</t>
    </r>
    <r>
      <rPr>
        <i/>
        <vertAlign val="superscript"/>
        <sz val="10"/>
        <color theme="1"/>
        <rFont val="Calibri"/>
        <family val="2"/>
      </rPr>
      <t>1</t>
    </r>
    <r>
      <rPr>
        <i/>
        <sz val="10"/>
        <color theme="1"/>
        <rFont val="Calibri"/>
      </rPr>
      <t xml:space="preserve"> en geslacht</t>
    </r>
  </si>
  <si>
    <r>
      <t>Schaalverhoging</t>
    </r>
    <r>
      <rPr>
        <i/>
        <vertAlign val="superscript"/>
        <sz val="10"/>
        <color theme="1"/>
        <rFont val="Calibri"/>
        <family val="2"/>
      </rPr>
      <t>1</t>
    </r>
    <r>
      <rPr>
        <i/>
        <sz val="10"/>
        <color theme="1"/>
        <rFont val="Calibri"/>
        <family val="2"/>
      </rPr>
      <t xml:space="preserve"> en leeftijd</t>
    </r>
  </si>
  <si>
    <r>
      <t>Recente instroom</t>
    </r>
    <r>
      <rPr>
        <i/>
        <vertAlign val="superscript"/>
        <sz val="10"/>
        <color theme="1"/>
        <rFont val="Calibri"/>
        <family val="2"/>
      </rPr>
      <t>1</t>
    </r>
  </si>
  <si>
    <r>
      <rPr>
        <vertAlign val="superscript"/>
        <sz val="9"/>
        <rFont val="Calibri"/>
        <family val="2"/>
        <scheme val="minor"/>
      </rPr>
      <t>1</t>
    </r>
    <r>
      <rPr>
        <sz val="9"/>
        <rFont val="Calibri"/>
        <family val="2"/>
        <scheme val="minor"/>
      </rPr>
      <t xml:space="preserve"> Onder recente instroom wordt verstaan de medewerkers die later dan 1 december 2024 in dienst zijn getreden bij de Gemeente Amsterdam. Onder geen recente instroom wordt verstaan de medewerkers die eerder dan 1 december 2024 in dienst zijn getreden bij de Gemeente Amsterdam.</t>
    </r>
  </si>
  <si>
    <r>
      <rPr>
        <vertAlign val="superscript"/>
        <sz val="9"/>
        <rFont val="Calibri"/>
        <family val="2"/>
        <scheme val="minor"/>
      </rPr>
      <t xml:space="preserve">1 </t>
    </r>
    <r>
      <rPr>
        <sz val="9"/>
        <rFont val="Calibri"/>
        <family val="2"/>
        <scheme val="minor"/>
      </rPr>
      <t xml:space="preserve">Onder recente instroom wordt verstaan de medewerkers die later dan 1 december 2024 in dienst zijn getreden bij de Gemeente Amsterdam. Onder geen recente instroom wordt verstaan de medewerkers die eerder dan 1 december 2024 in dienst zijn getreden bij de Gemeente Amsterdam.
</t>
    </r>
    <r>
      <rPr>
        <vertAlign val="superscript"/>
        <sz val="9"/>
        <rFont val="Calibri"/>
        <family val="2"/>
        <scheme val="minor"/>
      </rPr>
      <t xml:space="preserve">2 </t>
    </r>
    <r>
      <rPr>
        <sz val="9"/>
        <rFont val="Calibri"/>
        <family val="2"/>
        <scheme val="minor"/>
      </rPr>
      <t>Op verzoek van de Gemeente Amsterdam zijn de directies op basis van het aandeel werknemers met een Buiten-Europees herkomstland in vijf categorieën ingedeeld. Zie Tabel 13 voor de indeling per categorie.</t>
    </r>
  </si>
  <si>
    <r>
      <t>Recente instroom</t>
    </r>
    <r>
      <rPr>
        <i/>
        <vertAlign val="superscript"/>
        <sz val="10"/>
        <color theme="1"/>
        <rFont val="Calibri"/>
        <family val="2"/>
      </rPr>
      <t>1</t>
    </r>
    <r>
      <rPr>
        <i/>
        <sz val="10"/>
        <color theme="1"/>
        <rFont val="Calibri"/>
        <family val="2"/>
      </rPr>
      <t xml:space="preserve"> en diversiteitscategorie directie</t>
    </r>
    <r>
      <rPr>
        <i/>
        <vertAlign val="superscript"/>
        <sz val="10"/>
        <color theme="1"/>
        <rFont val="Calibri"/>
        <family val="2"/>
      </rPr>
      <t>2</t>
    </r>
  </si>
  <si>
    <t>Geen recente instroom - A (&lt;30%)</t>
  </si>
  <si>
    <t>Geen recente instroom - B (30-40%)</t>
  </si>
  <si>
    <t>Geen recente instroom - C (40-50%)</t>
  </si>
  <si>
    <t>Geen recente instroom - D (50+%)</t>
  </si>
  <si>
    <t>Recente instroom - A (&lt;30%)</t>
  </si>
  <si>
    <t>Recente instroom - B (30-40%)</t>
  </si>
  <si>
    <t>Recente instroom - C (40-50%)</t>
  </si>
  <si>
    <t>Recente instroom - D (50+%)</t>
  </si>
  <si>
    <r>
      <t>Recente instroom</t>
    </r>
    <r>
      <rPr>
        <i/>
        <vertAlign val="superscript"/>
        <sz val="10"/>
        <color theme="1"/>
        <rFont val="Calibri"/>
        <family val="2"/>
      </rPr>
      <t>1</t>
    </r>
    <r>
      <rPr>
        <i/>
        <sz val="10"/>
        <color theme="1"/>
        <rFont val="Calibri"/>
        <family val="2"/>
      </rPr>
      <t xml:space="preserve"> en dienstverband</t>
    </r>
  </si>
  <si>
    <r>
      <t>Cluster en recente instroom</t>
    </r>
    <r>
      <rPr>
        <i/>
        <vertAlign val="superscript"/>
        <sz val="10"/>
        <color theme="1"/>
        <rFont val="Calibri"/>
        <family val="2"/>
      </rPr>
      <t>1</t>
    </r>
  </si>
  <si>
    <r>
      <t>Recente instroom</t>
    </r>
    <r>
      <rPr>
        <i/>
        <vertAlign val="superscript"/>
        <sz val="10"/>
        <color theme="1"/>
        <rFont val="Calibri"/>
        <family val="2"/>
      </rPr>
      <t>1</t>
    </r>
    <r>
      <rPr>
        <i/>
        <sz val="10"/>
        <color theme="1"/>
        <rFont val="Calibri"/>
        <family val="2"/>
      </rPr>
      <t xml:space="preserve"> en geslacht</t>
    </r>
  </si>
  <si>
    <r>
      <t>Recente instroom</t>
    </r>
    <r>
      <rPr>
        <i/>
        <vertAlign val="superscript"/>
        <sz val="10"/>
        <color theme="1"/>
        <rFont val="Calibri"/>
        <family val="2"/>
      </rPr>
      <t>1</t>
    </r>
    <r>
      <rPr>
        <i/>
        <sz val="10"/>
        <color theme="1"/>
        <rFont val="Calibri"/>
        <family val="2"/>
      </rPr>
      <t xml:space="preserve"> en leeftijd</t>
    </r>
  </si>
  <si>
    <r>
      <t>Recente instroom</t>
    </r>
    <r>
      <rPr>
        <i/>
        <vertAlign val="superscript"/>
        <sz val="10"/>
        <color theme="1"/>
        <rFont val="Calibri"/>
        <family val="2"/>
      </rPr>
      <t>1</t>
    </r>
    <r>
      <rPr>
        <i/>
        <sz val="10"/>
        <color theme="1"/>
        <rFont val="Calibri"/>
        <family val="2"/>
      </rPr>
      <t xml:space="preserve"> en salarisschaal</t>
    </r>
  </si>
  <si>
    <t xml:space="preserve">De tabellen 1-31 hebben betrekking op de werknemers van Gemeente Amsterdam op peildatum 30 november 2025 waarvoor Gemeente Amsterdam personeelsgegevens aan het CBS heeft geleverd. In totaal is informatie geleverd van 24 097 unieke werknemers. Voor sommige werknemers was het niet mogelijk om met de beschikbare informatie het herkomstland te bepalen. Dit betrof minder dan 0,1 procent van de werknemers van Gemeente Amsterdam.
De tabellen 32-36 hebben betrekking op werknemers die zijn uitgestroomd in de periode 1 december 2024 tot en met 30 november 2025 waarvoor de Gemeente Amsterdam personeelsgegevens aan het CBS heeft geleverd. In totaal is informatie geleverd van 3 059 unieke werknemers. Voor ieder van hen heeft het CBS het herkomstland kunnen bepalen. </t>
  </si>
  <si>
    <t xml:space="preserve">Voor de tabellen 1-31 heeft Gemeente Amsterdam werknemersgegevens uit hun personeelsadministratie aan het CBS geleverd, namelijk Burgerservicenummer (BSN), cluster, dienstverband, directie, doorstroom, managementfunctie, salarisschaal, schaalverhoging, trede, geslacht, leeftijd, werkduur en instroom. Voor de tabellen 32-36 heeft Gemeente Amsterdam voor elk van de uitgestroomde werknemers BSN, cluster, dienstverband, directie, leeftijd en salarisschaal uit hun personeelsadministratie aan het CBS geleverd. Voor meer informatie over deze kenmerken verwijst het CBS naar Gemeente Amsterdam. </t>
  </si>
  <si>
    <r>
      <t xml:space="preserve">1 </t>
    </r>
    <r>
      <rPr>
        <sz val="9"/>
        <rFont val="Calibri"/>
        <family val="2"/>
        <scheme val="minor"/>
      </rPr>
      <t>Onder horizontale doorstroom wordt verstaan de wijziging van organisatieonderdeel (cluster, directie en/of afdeling). Onder verticale doorstroom wordt verstaan de wijziging van functie (functiefamilie en/of functieschaal). Horizontale en verticale wijziging betreffen medewerkers met gelijktijdige wijziging van organisatieonderdeel en functie. Het betreft wijzigingen in de periode tussen 1 december 2024 en 30 november 2025. Wijzigingen van organisatieonderdeel en/of functie door een reorganisatie zijn uitgesloten.</t>
    </r>
  </si>
  <si>
    <r>
      <t>1</t>
    </r>
    <r>
      <rPr>
        <sz val="9"/>
        <color theme="1"/>
        <rFont val="Calibri"/>
        <family val="2"/>
        <scheme val="minor"/>
      </rPr>
      <t xml:space="preserve"> Doorgroeischalers zijn medewerkers die worden betaald in een periodiek lager dan de hoogste periodiek (periodiek 11). Eindschalers zijn medewerkers die worden betaald in de hoogste periodiek (periodiek 11) van de salarisschaal. De groep "Overig" bevat externen, stagiaires en medewerkers met een afwijkende salarisschaal waar trede niet van toepassing is.</t>
    </r>
  </si>
  <si>
    <r>
      <t xml:space="preserve">1 </t>
    </r>
    <r>
      <rPr>
        <sz val="9"/>
        <rFont val="Calibri"/>
        <family val="2"/>
        <scheme val="minor"/>
      </rPr>
      <t>Onder schaalverhoging wordt verstaan de medewerkers die in de periode tussen 1 december 2024 en 30 november 2025 één of meerdere salarisschalen omhoog zijn gegaan. Onder geen schaalverhoging wordt verstaan de medewerkers die in de periode tussen 1 december 2024 en 30 november 2025 in dezelfde salarisschaal zijn gebleven. De groep "Overig" bevat externen, stagiaires en medewerkers met een afwijkende salarisschaal waar verhoging van salarisschaal niet van toepassing is.</t>
    </r>
  </si>
  <si>
    <r>
      <rPr>
        <vertAlign val="superscript"/>
        <sz val="9"/>
        <rFont val="Calibri"/>
        <family val="2"/>
        <scheme val="minor"/>
      </rPr>
      <t xml:space="preserve">1 </t>
    </r>
    <r>
      <rPr>
        <sz val="9"/>
        <rFont val="Calibri"/>
        <family val="2"/>
        <scheme val="minor"/>
      </rPr>
      <t xml:space="preserve">Op verzoek van de Gemeente Amsterdam zijn de directies op basis van het aandeel werknemers met een Buiten-Europees herkomstland in vijf categorieën ingedeeld. Zie Tabel 13 voor de indeling per categorie.
</t>
    </r>
    <r>
      <rPr>
        <vertAlign val="superscript"/>
        <sz val="9"/>
        <rFont val="Calibri"/>
        <family val="2"/>
        <scheme val="minor"/>
      </rPr>
      <t>2</t>
    </r>
    <r>
      <rPr>
        <sz val="9"/>
        <rFont val="Calibri"/>
        <family val="2"/>
        <scheme val="minor"/>
      </rPr>
      <t xml:space="preserve"> Onder schaalverhoging wordt verstaan de medewerkers die in de periode tussen 1 december 2023 en 30 november 2024 één of meerdere salarisschalen omhoog zijn gegaan. Onder geen geen schaalverhoging wordt verstaan de medewerkers die in de periode tussen 1 december 2023 en 30 november 2024 in dezelfde salarisschaal zijn gebleven. De groep "Overig" bevat externen, stagiaires en medewerkers met een afwijkende salarisschaal waar verhoging van salarisschaal niet van toepassing is.</t>
    </r>
  </si>
  <si>
    <r>
      <t xml:space="preserve">1 </t>
    </r>
    <r>
      <rPr>
        <sz val="9"/>
        <rFont val="Calibri"/>
        <family val="2"/>
        <scheme val="minor"/>
      </rPr>
      <t>Onder schaalverhogingwordt verstaan de medewerkers die in de periode tussen 1 december 2023 en 30 november 2024 één of meerdere salarisschalen omhoog zijn gegaan. Onder geen schaalverhoging wordt verstaan de medewerkers die in de periode tussen 1 december 2023 en 30 november 2024 in dezelfde salarisschaal zijn gebleven. De groep "Overig" bevat externen, stagiaires en medewerkers met een afwijkende salarisschaal waar verhoging van salarisschaal niet van toepassing is.</t>
    </r>
  </si>
  <si>
    <r>
      <t xml:space="preserve">1 </t>
    </r>
    <r>
      <rPr>
        <sz val="9"/>
        <rFont val="Calibri"/>
        <family val="2"/>
        <scheme val="minor"/>
      </rPr>
      <t>Onder schaalverhoging wordt verstaan de medewerkers die in de periode tussen 1 december 2024 en 30 november 2025 één of meerdere salarisschalen omhoog zijn gegaan. Onder geen schaalverhoging wordt verstaan de medewerkers die in de periode tussen 1 december 2023 en 30 november 2024 in dezelfde salarisschaal zijn gebleven. De groep "Overig" bevat externen, stagiaires en medewerkers met een afwijkende salarisschaal waar verhoging van salarisschaal niet van toepassing is.</t>
    </r>
  </si>
  <si>
    <r>
      <t>1</t>
    </r>
    <r>
      <rPr>
        <sz val="9"/>
        <color theme="1"/>
        <rFont val="Calibri"/>
        <family val="2"/>
        <scheme val="minor"/>
      </rPr>
      <t xml:space="preserve"> De groep "Overig" omvat externen, stagiaires en medewerkers met een afwijkende salarisschaal.</t>
    </r>
  </si>
  <si>
    <t>Horizontale en verticale doorstroom</t>
  </si>
  <si>
    <t>Op verzoek van Gemeente Amsterdam heeft het CBS deze tabellenset met cijfers over het herkomstland van werknemers opgesteld. Gemeente Amsterdam heeft gekozen voor de ingezoomde variant van de Barometer Culturele Diversiteit. Hierbij worden niet alleen cijfers gegeven over het herkomstland van werknemers op organisatieniveau, maar ook voor bepaalde subgroepen. Gemeente Amsterdam heeft zelf bepaald voor welke subgroepen de uitsplitsing naar herkomstland gemaakt zijn. Meer specifiek hebben zij gekozen voor subgroepen op basis van cluster, dienstverband, directie, doorstroom, managementfunctie, salarisschaal, schaalverhoging, trede, geslacht, leeftijd, werkduur en instroom. Daarnaast zijn er uitsplitsingen naar herkomstland gemaakt voor recent uitgestroomde werknemers op basis van cluster, dienstverband, directie, leeftijd en salarisschaal.</t>
  </si>
  <si>
    <t xml:space="preserve">De tabellen 1-31 geven de procentuele verdeling naar herkomstland weer. De eerste regel in alle tabellen geeft de verdeling van de organisatie als geheel weer. Hier staat dus hoeveel procent van de werknemers van Gemeente Amsterdam als herkomstland Nederland heeft en hoeveel procent van de werknemers een ander Europees herkomstland of een herkomstland buiten Europa heeft. Vervolgens wordt op dezelfde manier de herkomstlandverdeling van verschillende subgroepen getoond. In de tabellen 32-36 wordt de herkomstlandverdeling van recent uitgestroomde werknemers weergegeven. </t>
  </si>
  <si>
    <r>
      <rPr>
        <vertAlign val="superscript"/>
        <sz val="9"/>
        <rFont val="Calibri"/>
        <family val="2"/>
        <scheme val="minor"/>
      </rPr>
      <t xml:space="preserve">1 </t>
    </r>
    <r>
      <rPr>
        <sz val="9"/>
        <rFont val="Calibri"/>
        <family val="2"/>
        <scheme val="minor"/>
      </rPr>
      <t xml:space="preserve">Op verzoek van de Gemeente Amsterdam zijn de directies op basis van het aandeel werknemers met een Buiten-Europees herkomstland in vijf categorieën ingedeeld: 
A. Categorie A zijn directies met minder dan 30 procent van de werknemers met een Buiten-Europees herkomstland. Deze categorie omvat de volgende directies: Bestuurs- en Managementadvies, Bureau Integriteit, Bureau Interim en Advies, Communicatie, Data, Directie Juridische Zaken, Gemeentelijk Vastgoed, Grond en Ontwikkeling, Ingenieursbureau, Maatschappelijke Voorzieningen, Ombudsman/Algemeen, Projectmanagementbureau, RIEC bureau, Ruimte en Duurzaamheid, Stadsarchief, Stadsdeel Centrum, UIE, Verkeer en Openbare Ruimte en VGA Verzekeringen.
B. In categorie B is het aandeel werknemers met een Buiten-Europees herkomstland tussen de 30 en 40 procent. Deze categorie omvat de volgende directies: Bedrijfsvoering/Staf DII, Digitale Strategie en Informatie, Digitale Voorzieningen, Digitalisering en Innovatie, Directie Middelen en Control, Economische Zaken en Cultuur, GGD Amsterdam, Openbare Orde en Veiligheid, Personeel en Organisatie, Sport en Bos, Stadsdeel Noord, Stadsdeel Oost en Stadsdeel Zuid.
C. In categorie C is het aandeel werknemers met een Buiten-Europees herkomstland tussen de 40 en 50 procent. Deze categorie omvat de volgende directies: Afval en Grondstoffen, Belastingen, Financiën en Inkoop, Jeugd, Zorg en Diversiteit, Juridisch Bureau, Onderwijs, Parkeren, Stadsdeel Nieuw West, Stadsdeel West, Toezicht en Handhaving Openbare Ruimte en Wonen. 
D. In categorie D is het aandeel werknemers met een Buiten-Europees herkomstland meer dan 50 procent. Deze categorie omvat de volgende directies: Dienstverlening, Auditdienst ACAM, Facilitair Bureau, Inkomen, Stadsdeel Zuidoost, Stadswerken, Subsidies-, Inkoop- en Juridisch Bureau Sociaal en Werk en Participatie.
De overige directies konden vanwege de lage aantallen niet meegenomen worden in de analyses waarin de diversiteitscategorieën zijn bepaald. Deze directies zijn samengevoegd in de categorie "Overige directies". </t>
    </r>
  </si>
  <si>
    <t>Stadsdelen, Beheer en Dienstverlening en Stadsdeelorganisaties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</si>
</sst>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9"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b/>
      <sz val="18"/>
      <color rgb="FF002060"/>
      <name val="Calibri"/>
    </font>
    <font>
      <sz val="10"/>
      <color rgb="FF002060"/>
      <name val="Calibri"/>
    </font>
    <font>
      <b/>
      <sz val="10"/>
      <color theme="1"/>
      <name val="Calibri"/>
    </font>
    <font>
      <sz val="10"/>
      <color rgb="FFFF0000"/>
      <name val="Arial"/>
    </font>
    <font>
      <u/>
      <sz val="10"/>
      <color theme="10"/>
      <name val="Calibri"/>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i/>
      <sz val="10"/>
      <color theme="1"/>
      <name val="Calibri"/>
    </font>
    <font>
      <u/>
      <sz val="11"/>
      <color theme="10"/>
      <name val="Calibri"/>
      <family val="2"/>
      <scheme val="minor"/>
    </font>
    <font>
      <sz val="10"/>
      <color theme="1"/>
      <name val="Calibri"/>
      <family val="2"/>
      <scheme val="minor"/>
    </font>
    <font>
      <sz val="10"/>
      <name val="Calibri"/>
      <family val="2"/>
      <scheme val="minor"/>
    </font>
    <font>
      <u/>
      <sz val="10"/>
      <color theme="10"/>
      <name val="Calibri"/>
      <family val="2"/>
      <scheme val="minor"/>
    </font>
    <font>
      <b/>
      <sz val="10"/>
      <color theme="1"/>
      <name val="Calibri"/>
      <family val="2"/>
      <scheme val="minor"/>
    </font>
    <font>
      <sz val="10"/>
      <color theme="1"/>
      <name val="Calibri"/>
      <family val="2"/>
    </font>
    <font>
      <u/>
      <sz val="10"/>
      <color theme="10"/>
      <name val="Calibri"/>
      <family val="2"/>
    </font>
    <font>
      <b/>
      <sz val="10"/>
      <color theme="1"/>
      <name val="Calibri"/>
      <family val="2"/>
    </font>
    <font>
      <i/>
      <sz val="10"/>
      <color theme="1"/>
      <name val="Calibri"/>
      <family val="2"/>
    </font>
    <font>
      <vertAlign val="superscript"/>
      <sz val="9"/>
      <name val="Calibri"/>
      <family val="2"/>
      <scheme val="minor"/>
    </font>
    <font>
      <sz val="9"/>
      <name val="Calibri"/>
      <family val="2"/>
      <scheme val="minor"/>
    </font>
    <font>
      <i/>
      <sz val="10"/>
      <color theme="1"/>
      <name val="Calibri"/>
      <family val="2"/>
      <scheme val="minor"/>
    </font>
    <font>
      <i/>
      <vertAlign val="superscript"/>
      <sz val="10"/>
      <color theme="1"/>
      <name val="Calibri"/>
      <family val="2"/>
      <scheme val="minor"/>
    </font>
    <font>
      <vertAlign val="superscript"/>
      <sz val="10"/>
      <color theme="1"/>
      <name val="Calibri"/>
      <family val="2"/>
    </font>
    <font>
      <vertAlign val="superscript"/>
      <sz val="9"/>
      <color theme="1"/>
      <name val="Calibri"/>
      <family val="2"/>
      <scheme val="minor"/>
    </font>
    <font>
      <sz val="9"/>
      <color theme="1"/>
      <name val="Calibri"/>
      <family val="2"/>
      <scheme val="minor"/>
    </font>
    <font>
      <i/>
      <vertAlign val="superscript"/>
      <sz val="10"/>
      <color theme="1"/>
      <name val="Calibri"/>
      <family val="2"/>
    </font>
    <font>
      <sz val="9"/>
      <color theme="1"/>
      <name val="Calibri"/>
      <family val="2"/>
    </font>
    <font>
      <vertAlign val="superscript"/>
      <sz val="9"/>
      <color theme="1"/>
      <name val="Calibri"/>
      <family val="2"/>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19" fillId="0" borderId="0" applyNumberFormat="0" applyFill="0" applyBorder="0" applyAlignment="0" applyProtection="0"/>
  </cellStyleXfs>
  <cellXfs count="11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0" borderId="0" xfId="0" applyFont="1"/>
    <xf numFmtId="0" fontId="1" fillId="3" borderId="0" xfId="0" applyFont="1" applyFill="1" applyAlignment="1">
      <alignment vertical="top"/>
    </xf>
    <xf numFmtId="0" fontId="10"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1" fillId="0" borderId="0" xfId="0" applyFont="1"/>
    <xf numFmtId="0" fontId="12" fillId="0" borderId="0" xfId="0" applyFont="1" applyAlignment="1">
      <alignment vertical="center"/>
    </xf>
    <xf numFmtId="0" fontId="13" fillId="0" borderId="0" xfId="0" applyFont="1" applyAlignment="1">
      <alignment vertical="top" wrapText="1"/>
    </xf>
    <xf numFmtId="0" fontId="13" fillId="0" borderId="0" xfId="0" applyFont="1" applyAlignment="1">
      <alignment wrapText="1"/>
    </xf>
    <xf numFmtId="0" fontId="7" fillId="0" borderId="0" xfId="0" applyFont="1"/>
    <xf numFmtId="0" fontId="14" fillId="0" borderId="0" xfId="0" applyFont="1" applyAlignment="1">
      <alignment vertical="top" wrapText="1"/>
    </xf>
    <xf numFmtId="0" fontId="2" fillId="0" borderId="0" xfId="0" applyFont="1"/>
    <xf numFmtId="0" fontId="15" fillId="3" borderId="0" xfId="0" applyFont="1" applyFill="1" applyAlignment="1">
      <alignment horizontal="justify" vertical="top" wrapText="1"/>
    </xf>
    <xf numFmtId="0" fontId="16" fillId="3" borderId="0" xfId="0" applyFont="1" applyFill="1"/>
    <xf numFmtId="0" fontId="13" fillId="0" borderId="0" xfId="0" applyFont="1"/>
    <xf numFmtId="0" fontId="17" fillId="3" borderId="0" xfId="0" applyFont="1" applyFill="1" applyAlignment="1">
      <alignment horizontal="justify" vertical="top" wrapText="1"/>
    </xf>
    <xf numFmtId="0" fontId="16" fillId="3" borderId="0" xfId="0" applyFont="1" applyFill="1" applyAlignment="1">
      <alignment vertical="top"/>
    </xf>
    <xf numFmtId="0" fontId="2" fillId="0" borderId="0" xfId="0" applyFont="1" applyAlignment="1">
      <alignment vertical="top" wrapText="1"/>
    </xf>
    <xf numFmtId="0" fontId="9"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0"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18"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0" fillId="3" borderId="0" xfId="0" applyFont="1" applyFill="1"/>
    <xf numFmtId="0" fontId="20" fillId="0" borderId="0" xfId="0" applyFont="1"/>
    <xf numFmtId="0" fontId="20" fillId="3" borderId="0" xfId="0" applyFont="1" applyFill="1" applyAlignment="1">
      <alignment vertical="center"/>
    </xf>
    <xf numFmtId="0" fontId="20" fillId="4" borderId="0" xfId="0" applyFont="1" applyFill="1" applyAlignment="1">
      <alignment vertical="center"/>
    </xf>
    <xf numFmtId="0" fontId="21" fillId="3" borderId="0" xfId="0" applyFont="1" applyFill="1"/>
    <xf numFmtId="0" fontId="22" fillId="3" borderId="0" xfId="0" applyFont="1" applyFill="1"/>
    <xf numFmtId="0" fontId="22" fillId="3" borderId="0" xfId="1" applyFont="1" applyFill="1" applyAlignment="1">
      <alignment horizontal="left"/>
    </xf>
    <xf numFmtId="0" fontId="22" fillId="3" borderId="0" xfId="1" applyFont="1" applyFill="1"/>
    <xf numFmtId="0" fontId="22" fillId="0" borderId="0" xfId="0" applyFont="1"/>
    <xf numFmtId="0" fontId="22" fillId="3" borderId="0" xfId="0" applyFont="1" applyFill="1" applyAlignment="1">
      <alignment horizontal="left"/>
    </xf>
    <xf numFmtId="0" fontId="22" fillId="3" borderId="0" xfId="0" applyFont="1" applyFill="1" applyAlignment="1">
      <alignment vertical="top"/>
    </xf>
    <xf numFmtId="0" fontId="23" fillId="3" borderId="0" xfId="0" applyFont="1" applyFill="1" applyAlignment="1">
      <alignment vertical="top"/>
    </xf>
    <xf numFmtId="0" fontId="20" fillId="3" borderId="0" xfId="0" applyFont="1" applyFill="1" applyAlignment="1">
      <alignment vertical="top"/>
    </xf>
    <xf numFmtId="0" fontId="22" fillId="3" borderId="0" xfId="1" applyFont="1" applyFill="1" applyAlignment="1">
      <alignment vertical="top"/>
    </xf>
    <xf numFmtId="0" fontId="24" fillId="3" borderId="0" xfId="0" applyFont="1" applyFill="1"/>
    <xf numFmtId="0" fontId="25" fillId="3" borderId="0" xfId="0" applyFont="1" applyFill="1"/>
    <xf numFmtId="0" fontId="26" fillId="0" borderId="0" xfId="0" applyFont="1" applyAlignment="1">
      <alignment horizontal="left"/>
    </xf>
    <xf numFmtId="0" fontId="24" fillId="0" borderId="0" xfId="0" applyFont="1" applyAlignment="1">
      <alignment horizontal="left"/>
    </xf>
    <xf numFmtId="0" fontId="24" fillId="0" borderId="1" xfId="0" applyFont="1" applyBorder="1" applyAlignment="1">
      <alignment horizontal="center"/>
    </xf>
    <xf numFmtId="0" fontId="27" fillId="0" borderId="0" xfId="0" applyFont="1" applyAlignment="1">
      <alignment horizontal="left"/>
    </xf>
    <xf numFmtId="165" fontId="24" fillId="0" borderId="0" xfId="0" applyNumberFormat="1" applyFont="1" applyAlignment="1">
      <alignment horizontal="center"/>
    </xf>
    <xf numFmtId="0" fontId="24" fillId="0" borderId="2" xfId="0" applyFont="1" applyBorder="1" applyAlignment="1">
      <alignment horizontal="left"/>
    </xf>
    <xf numFmtId="0" fontId="2" fillId="0" borderId="0" xfId="0" applyNumberFormat="1" applyFont="1" applyAlignment="1">
      <alignment horizontal="center"/>
    </xf>
    <xf numFmtId="0" fontId="24" fillId="0" borderId="0" xfId="0" applyNumberFormat="1" applyFont="1" applyAlignment="1">
      <alignment horizontal="center"/>
    </xf>
    <xf numFmtId="0" fontId="24" fillId="3" borderId="0" xfId="0" applyFont="1" applyFill="1" applyAlignment="1">
      <alignment horizontal="justify" vertical="top" wrapText="1"/>
    </xf>
    <xf numFmtId="0" fontId="30" fillId="0" borderId="0" xfId="0" applyFont="1" applyAlignment="1">
      <alignment horizontal="left"/>
    </xf>
    <xf numFmtId="0" fontId="29" fillId="0" borderId="0" xfId="0" applyFont="1"/>
    <xf numFmtId="0" fontId="21" fillId="0" borderId="0" xfId="0" applyFont="1" applyAlignment="1">
      <alignment horizontal="justify" vertical="top" wrapText="1"/>
    </xf>
    <xf numFmtId="0" fontId="7" fillId="3" borderId="0" xfId="0" applyFont="1" applyFill="1" applyAlignment="1">
      <alignment horizontal="left"/>
    </xf>
    <xf numFmtId="0" fontId="0" fillId="3" borderId="0" xfId="0" applyFill="1"/>
    <xf numFmtId="0" fontId="22" fillId="0" borderId="0" xfId="1" applyFont="1" applyFill="1"/>
    <xf numFmtId="0" fontId="21" fillId="0" borderId="0" xfId="0" applyFont="1" applyFill="1"/>
    <xf numFmtId="0" fontId="26" fillId="0" borderId="0" xfId="0" applyFont="1" applyFill="1" applyAlignment="1">
      <alignment horizontal="left"/>
    </xf>
    <xf numFmtId="0" fontId="0" fillId="0" borderId="0" xfId="0" applyFill="1"/>
    <xf numFmtId="0" fontId="38" fillId="3" borderId="0" xfId="0" applyFont="1" applyFill="1" applyAlignment="1">
      <alignment horizontal="justify" vertical="top" wrapText="1"/>
    </xf>
    <xf numFmtId="0" fontId="38" fillId="0" borderId="0" xfId="0" applyFont="1" applyAlignment="1">
      <alignment horizontal="justify" vertical="top" wrapText="1"/>
    </xf>
    <xf numFmtId="0" fontId="7" fillId="0" borderId="1" xfId="0" applyFont="1" applyBorder="1" applyAlignment="1">
      <alignment horizontal="left"/>
    </xf>
    <xf numFmtId="0" fontId="7" fillId="3" borderId="1" xfId="0" applyFont="1" applyFill="1" applyBorder="1" applyAlignment="1">
      <alignment horizontal="left"/>
    </xf>
    <xf numFmtId="0" fontId="28" fillId="0" borderId="0" xfId="0" applyFont="1" applyAlignment="1">
      <alignment horizontal="left" vertical="top" wrapText="1"/>
    </xf>
    <xf numFmtId="0" fontId="33" fillId="0" borderId="0" xfId="0" applyFont="1" applyAlignment="1">
      <alignment horizontal="left" vertical="top" wrapText="1"/>
    </xf>
    <xf numFmtId="0" fontId="36" fillId="0" borderId="0" xfId="0" applyFont="1" applyAlignment="1">
      <alignment horizontal="left" vertical="top" wrapText="1"/>
    </xf>
    <xf numFmtId="0" fontId="29" fillId="3" borderId="0" xfId="0" applyFont="1" applyFill="1" applyAlignment="1">
      <alignment horizontal="left" vertical="top" wrapText="1"/>
    </xf>
    <xf numFmtId="0" fontId="29" fillId="0" borderId="0" xfId="0" applyFont="1" applyAlignment="1">
      <alignment horizontal="left" vertical="top" wrapText="1"/>
    </xf>
    <xf numFmtId="0" fontId="26" fillId="0" borderId="1" xfId="0" applyFont="1" applyBorder="1" applyAlignment="1">
      <alignment horizontal="left"/>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Gemeente_Amsterdam_2025\DOCUM\4-Tabellen\Uitstroom\260204_CONCEPT_culturele_diversiteit_Gemeente%20Amsterdam_uitstroom_30-11-2025_herkomstland.xlsx" TargetMode="External"/><Relationship Id="rId1" Type="http://schemas.openxmlformats.org/officeDocument/2006/relationships/externalLinkPath" Target="/secundair/BarometerCultDiv/Werk/2_Gemeente_Amsterdam_2025/DOCUM/4-Tabellen/Uitstroom/260204_CONCEPT_culturele_diversiteit_Gemeente%20Amsterdam_uitstroom_30-11-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1"/>
      <sheetName val="Tabel 2"/>
      <sheetName val="Tabel 3"/>
      <sheetName val="Tabel 4"/>
      <sheetName val="Tabel 5"/>
      <sheetName val="Toelichting"/>
      <sheetName val="Begrippen"/>
    </sheetNames>
    <sheetDataSet>
      <sheetData sheetId="0"/>
      <sheetData sheetId="1"/>
      <sheetData sheetId="2"/>
      <sheetData sheetId="3"/>
      <sheetData sheetId="4"/>
      <sheetData sheetId="5"/>
      <sheetData sheetId="6"/>
      <sheetData sheetId="7"/>
      <sheetData sheetId="8">
        <row r="1">
          <cell r="A1" t="str">
            <v>Technische toelichting</v>
          </cell>
        </row>
        <row r="3">
          <cell r="A3" t="str">
            <v>Populatie</v>
          </cell>
        </row>
        <row r="4">
          <cell r="A4" t="str">
            <v>De tabellen 32-36 hebben betrekking op werknemers die zijn uitgestroomd in de periode 1 december 2024 tot en met 30 november 2025 waarvoor de Gemeente Amsterdam personeelsgegevens aan het CBS heeft geleverd. In totaal is informatie geleverd van 3 061 unieke werknemers. Voor ieder van hen heeft het CBS het herkomstland kunnen afleiden op basis van de Basisregistratie Personen (BRP).</v>
          </cell>
        </row>
        <row r="6">
          <cell r="A6" t="str">
            <v>Peildatum</v>
          </cell>
        </row>
        <row r="7">
          <cell r="A7" t="str">
            <v>30 november 2025</v>
          </cell>
        </row>
        <row r="9">
          <cell r="A9" t="str">
            <v>Variabelen</v>
          </cell>
        </row>
        <row r="10">
          <cell r="A10" t="str">
            <v>Gemeente Amsterdam heeft werknemersgegevens uit hun personeelsadministratie aan het CBS geleverd, namelijk BSN, cluster, dienstverband, directie, leeftijd en salarisschaal. Voor meer informatie over deze kenmerken verwijst het CBS naar Gemeente Amsterdam.</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9">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Gemeente Amsterdam tot de populatie van het onderzoek rekent.</v>
          </cell>
        </row>
        <row r="7">
          <cell r="A7" t="str">
            <v>Afkortingen</v>
          </cell>
        </row>
        <row r="8">
          <cell r="A8" t="str">
            <v xml:space="preserve">BRP </v>
          </cell>
          <cell r="B8" t="str">
            <v>Basisregistratie Personen</v>
          </cell>
        </row>
        <row r="9">
          <cell r="A9" t="str">
            <v>BSN</v>
          </cell>
          <cell r="B9" t="str">
            <v>Burgerservicenummer</v>
          </cell>
        </row>
        <row r="10">
          <cell r="A10" t="str">
            <v>CBS</v>
          </cell>
          <cell r="B10" t="str">
            <v>Centraal Bureau voor de Statistiek</v>
          </cell>
        </row>
        <row r="11">
          <cell r="A11" t="str">
            <v>SZW</v>
          </cell>
          <cell r="B11" t="str">
            <v>Ministerie van Sociale Zaken en Werkgelegenheid</v>
          </cell>
        </row>
        <row r="13">
          <cell r="A13" t="str">
            <v>Bronnen</v>
          </cell>
        </row>
        <row r="14">
          <cell r="A14" t="str">
            <v>Bron</v>
          </cell>
          <cell r="B14" t="str">
            <v>Basisregistratie Personen (BRP)</v>
          </cell>
        </row>
        <row r="15">
          <cell r="A15" t="str">
            <v>Algemene beschrijving</v>
          </cell>
          <cell r="B15"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6">
          <cell r="A16" t="str">
            <v>Leverancier</v>
          </cell>
          <cell r="B16" t="str">
            <v>Gemeenten.</v>
          </cell>
        </row>
        <row r="17">
          <cell r="A17" t="str">
            <v>Integraal of steekproef</v>
          </cell>
          <cell r="B17" t="str">
            <v>Integraal.</v>
          </cell>
        </row>
        <row r="18">
          <cell r="A18" t="str">
            <v>Periodiciteit</v>
          </cell>
          <cell r="B18" t="str">
            <v>Gegevens worden doorlopend geactualiseerd.</v>
          </cell>
        </row>
        <row r="19">
          <cell r="A19" t="str">
            <v>Bijzonderheden</v>
          </cell>
          <cell r="B19" t="str">
            <v>In dit onderzoek worden alleen de gegevens gebruikt van personen die als ingezetene in de BRP ingeschreven staan of ooit ingeschreven hebben gestaan.</v>
          </cell>
        </row>
        <row r="21">
          <cell r="A21" t="str">
            <v>Bron</v>
          </cell>
          <cell r="B21" t="str">
            <v>Personeelsadministratie Gemeente Amsterdam</v>
          </cell>
        </row>
        <row r="22">
          <cell r="A22" t="str">
            <v>Algemene beschrijving</v>
          </cell>
          <cell r="B22" t="str">
            <v>Gemeente Amsterdam heeft werknemersgegevens uit hun personeelsadministratie aan het CBS geleverd, namelijk BSN, cluster, dienstverband, directie, leeftijd en salarisschaal. Voor meer informatie over deze kenmerken verwijst het CBS naar Gemeente Amsterdam.</v>
          </cell>
        </row>
        <row r="23">
          <cell r="A23" t="str">
            <v>Leverancier</v>
          </cell>
          <cell r="B23" t="str">
            <v>Gemeente Amsterdam.</v>
          </cell>
        </row>
        <row r="24">
          <cell r="A24" t="str">
            <v>Integraal of steekproef</v>
          </cell>
          <cell r="B24" t="str">
            <v>Integraal.</v>
          </cell>
        </row>
        <row r="25">
          <cell r="A25" t="str">
            <v>Periodiciteit</v>
          </cell>
          <cell r="B25" t="str">
            <v>Eenmalig.</v>
          </cell>
        </row>
        <row r="26">
          <cell r="A26" t="str">
            <v>Bijzonderheden</v>
          </cell>
          <cell r="B26" t="str">
            <v>DEZE CEL (IN KOLOM B) EN DE REGEL ERONDER VERWIJDEREN. KOLOM B MOET DUS NAAR BOVEN WORDEN GESCHOVEN.</v>
          </cell>
        </row>
        <row r="27">
          <cell r="B27" t="str">
            <v>DEZE REGEL VERWIJDEREN</v>
          </cell>
        </row>
        <row r="28">
          <cell r="B28" t="str">
            <v>Gemeente Amsterdam heeft eerder meegedaan aan de Barometer Culturele Diversiteit. De vergelijkbaarheid met deze eerdere meting is afhankelijk van de mate waarin de huidige door Gemeente Amsterdam aangeleverde medewerkersgegevens overeenkomen met die van de eerdere meting.</v>
          </cell>
        </row>
        <row r="29">
          <cell r="B29"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mailto:barometer.culturele.diversiteit@cbs.nl" TargetMode="External"/><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56</v>
      </c>
    </row>
    <row r="4" spans="1:11" ht="15.5" customHeight="1" x14ac:dyDescent="0.35">
      <c r="B4" s="4" t="s">
        <v>32</v>
      </c>
    </row>
    <row r="5" spans="1:11" ht="15.5" customHeight="1" x14ac:dyDescent="0.35">
      <c r="A5" s="1"/>
    </row>
    <row r="7" spans="1:11" x14ac:dyDescent="0.35">
      <c r="A7" s="3" t="s">
        <v>20</v>
      </c>
    </row>
    <row r="8" spans="1:11" x14ac:dyDescent="0.35">
      <c r="A8" s="6" t="s">
        <v>57</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4"/>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157</v>
      </c>
      <c r="J1" s="36"/>
    </row>
    <row r="2" spans="1:10" x14ac:dyDescent="0.35">
      <c r="A2" s="108" t="s">
        <v>158</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47"/>
      <c r="C9" s="47"/>
      <c r="D9" s="47"/>
      <c r="E9" s="47"/>
    </row>
    <row r="10" spans="1:10" x14ac:dyDescent="0.35">
      <c r="A10" s="40" t="s">
        <v>171</v>
      </c>
      <c r="B10" s="47"/>
      <c r="C10" s="47"/>
      <c r="D10" s="47"/>
      <c r="E10" s="47"/>
    </row>
    <row r="11" spans="1:10" x14ac:dyDescent="0.35">
      <c r="A11" s="38" t="s">
        <v>159</v>
      </c>
      <c r="B11" s="94">
        <v>100</v>
      </c>
      <c r="C11" s="94">
        <v>55</v>
      </c>
      <c r="D11" s="94">
        <v>5</v>
      </c>
      <c r="E11" s="94">
        <v>40</v>
      </c>
    </row>
    <row r="12" spans="1:10" x14ac:dyDescent="0.35">
      <c r="A12" s="38" t="s">
        <v>160</v>
      </c>
      <c r="B12" s="94">
        <v>100</v>
      </c>
      <c r="C12" s="94">
        <v>62</v>
      </c>
      <c r="D12" s="94">
        <v>5</v>
      </c>
      <c r="E12" s="94">
        <v>33</v>
      </c>
    </row>
    <row r="13" spans="1:10" x14ac:dyDescent="0.35">
      <c r="A13" s="38" t="s">
        <v>161</v>
      </c>
      <c r="B13" s="94">
        <v>100</v>
      </c>
      <c r="C13" s="94">
        <v>61</v>
      </c>
      <c r="D13" s="94">
        <v>8</v>
      </c>
      <c r="E13" s="94">
        <v>32</v>
      </c>
    </row>
    <row r="14" spans="1:10" x14ac:dyDescent="0.35">
      <c r="A14" s="38" t="s">
        <v>162</v>
      </c>
      <c r="B14" s="94">
        <v>100</v>
      </c>
      <c r="C14" s="94">
        <v>68</v>
      </c>
      <c r="D14" s="94">
        <v>5</v>
      </c>
      <c r="E14" s="94">
        <v>28</v>
      </c>
    </row>
    <row r="15" spans="1:10" x14ac:dyDescent="0.35">
      <c r="A15" s="38" t="s">
        <v>163</v>
      </c>
      <c r="B15" s="94">
        <v>100</v>
      </c>
      <c r="C15" s="94">
        <v>64</v>
      </c>
      <c r="D15" s="94">
        <v>7</v>
      </c>
      <c r="E15" s="94">
        <v>28</v>
      </c>
    </row>
    <row r="16" spans="1:10" x14ac:dyDescent="0.35">
      <c r="A16" s="38" t="s">
        <v>164</v>
      </c>
      <c r="B16" s="94">
        <v>100</v>
      </c>
      <c r="C16" s="94">
        <v>71</v>
      </c>
      <c r="D16" s="94">
        <v>6</v>
      </c>
      <c r="E16" s="94">
        <v>23</v>
      </c>
    </row>
    <row r="17" spans="1:5" x14ac:dyDescent="0.35">
      <c r="A17" s="38" t="s">
        <v>165</v>
      </c>
      <c r="B17" s="94">
        <v>100</v>
      </c>
      <c r="C17" s="94">
        <v>48</v>
      </c>
      <c r="D17" s="94">
        <v>5</v>
      </c>
      <c r="E17" s="94">
        <v>47</v>
      </c>
    </row>
    <row r="18" spans="1:5" x14ac:dyDescent="0.35">
      <c r="A18" s="38" t="s">
        <v>166</v>
      </c>
      <c r="B18" s="94">
        <v>100</v>
      </c>
      <c r="C18" s="94">
        <v>65</v>
      </c>
      <c r="D18" s="94">
        <v>5</v>
      </c>
      <c r="E18" s="94">
        <v>30</v>
      </c>
    </row>
    <row r="19" spans="1:5" x14ac:dyDescent="0.35">
      <c r="A19" s="38" t="s">
        <v>167</v>
      </c>
      <c r="B19" s="94">
        <v>100</v>
      </c>
      <c r="C19" s="94">
        <v>52</v>
      </c>
      <c r="D19" s="94">
        <v>5</v>
      </c>
      <c r="E19" s="94">
        <v>44</v>
      </c>
    </row>
    <row r="20" spans="1:5" x14ac:dyDescent="0.35">
      <c r="A20" s="38" t="s">
        <v>168</v>
      </c>
      <c r="B20" s="94">
        <v>100</v>
      </c>
      <c r="C20" s="94">
        <v>59</v>
      </c>
      <c r="D20" s="94">
        <v>5</v>
      </c>
      <c r="E20" s="94">
        <v>36</v>
      </c>
    </row>
    <row r="21" spans="1:5" x14ac:dyDescent="0.35">
      <c r="A21" s="38" t="s">
        <v>169</v>
      </c>
      <c r="B21" s="94">
        <v>100</v>
      </c>
      <c r="C21" s="94">
        <v>43</v>
      </c>
      <c r="D21" s="94">
        <v>5</v>
      </c>
      <c r="E21" s="94">
        <v>52</v>
      </c>
    </row>
    <row r="22" spans="1:5" x14ac:dyDescent="0.35">
      <c r="A22" s="38" t="s">
        <v>170</v>
      </c>
      <c r="B22" s="94">
        <v>100</v>
      </c>
      <c r="C22" s="94">
        <v>58</v>
      </c>
      <c r="D22" s="94">
        <v>7</v>
      </c>
      <c r="E22" s="94">
        <v>36</v>
      </c>
    </row>
    <row r="23" spans="1:5" x14ac:dyDescent="0.35">
      <c r="A23" s="38"/>
      <c r="B23" s="47"/>
      <c r="C23" s="47"/>
      <c r="D23" s="47"/>
      <c r="E23" s="47"/>
    </row>
    <row r="24" spans="1:5" x14ac:dyDescent="0.35">
      <c r="A24" s="41" t="s">
        <v>78</v>
      </c>
      <c r="B24" s="41"/>
      <c r="C24" s="41"/>
      <c r="D24" s="41"/>
      <c r="E24" s="41"/>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8"/>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172</v>
      </c>
      <c r="J1" s="36"/>
    </row>
    <row r="2" spans="1:10" x14ac:dyDescent="0.35">
      <c r="A2" s="108" t="s">
        <v>173</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48"/>
      <c r="C9" s="48"/>
      <c r="D9" s="48"/>
      <c r="E9" s="48"/>
    </row>
    <row r="10" spans="1:10" x14ac:dyDescent="0.35">
      <c r="A10" s="40" t="s">
        <v>178</v>
      </c>
      <c r="B10" s="48"/>
      <c r="C10" s="48"/>
      <c r="D10" s="48"/>
      <c r="E10" s="48"/>
    </row>
    <row r="11" spans="1:10" x14ac:dyDescent="0.35">
      <c r="A11" s="38" t="s">
        <v>174</v>
      </c>
      <c r="B11" s="94">
        <v>100</v>
      </c>
      <c r="C11" s="94">
        <v>40</v>
      </c>
      <c r="D11" s="94">
        <v>5</v>
      </c>
      <c r="E11" s="94">
        <v>55</v>
      </c>
    </row>
    <row r="12" spans="1:10" x14ac:dyDescent="0.35">
      <c r="A12" s="38" t="s">
        <v>175</v>
      </c>
      <c r="B12" s="94">
        <v>100</v>
      </c>
      <c r="C12" s="94">
        <v>44</v>
      </c>
      <c r="D12" s="94">
        <v>5</v>
      </c>
      <c r="E12" s="94">
        <v>51</v>
      </c>
    </row>
    <row r="13" spans="1:10" x14ac:dyDescent="0.35">
      <c r="A13" s="38" t="s">
        <v>176</v>
      </c>
      <c r="B13" s="94">
        <v>100</v>
      </c>
      <c r="C13" s="94">
        <v>62</v>
      </c>
      <c r="D13" s="94">
        <v>7</v>
      </c>
      <c r="E13" s="94">
        <v>32</v>
      </c>
    </row>
    <row r="14" spans="1:10" x14ac:dyDescent="0.35">
      <c r="A14" s="38" t="s">
        <v>467</v>
      </c>
      <c r="B14" s="94">
        <v>100</v>
      </c>
      <c r="C14" s="94">
        <v>71</v>
      </c>
      <c r="D14" s="94">
        <v>6</v>
      </c>
      <c r="E14" s="94">
        <v>23</v>
      </c>
    </row>
    <row r="15" spans="1:10" ht="15" x14ac:dyDescent="0.35">
      <c r="A15" s="89" t="s">
        <v>469</v>
      </c>
      <c r="B15" s="94">
        <v>100</v>
      </c>
      <c r="C15" s="94">
        <v>52</v>
      </c>
      <c r="D15" s="94">
        <v>5</v>
      </c>
      <c r="E15" s="94">
        <v>43</v>
      </c>
    </row>
    <row r="16" spans="1:10" x14ac:dyDescent="0.35">
      <c r="A16" s="38"/>
      <c r="B16" s="48"/>
      <c r="C16" s="48"/>
      <c r="D16" s="48"/>
      <c r="E16" s="48"/>
    </row>
    <row r="17" spans="1:5" x14ac:dyDescent="0.35">
      <c r="A17" s="41" t="s">
        <v>78</v>
      </c>
      <c r="B17" s="41"/>
      <c r="C17" s="41"/>
      <c r="D17" s="41"/>
      <c r="E17" s="41"/>
    </row>
    <row r="18" spans="1:5" x14ac:dyDescent="0.35">
      <c r="A18" s="111" t="s">
        <v>553</v>
      </c>
      <c r="B18" s="111"/>
      <c r="C18" s="111"/>
      <c r="D18" s="111"/>
      <c r="E18" s="111"/>
    </row>
  </sheetData>
  <mergeCells count="2">
    <mergeCell ref="A2:E2"/>
    <mergeCell ref="A18:E18"/>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3"/>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179</v>
      </c>
      <c r="J1" s="36"/>
    </row>
    <row r="2" spans="1:10" x14ac:dyDescent="0.35">
      <c r="A2" s="108" t="s">
        <v>180</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49"/>
      <c r="C9" s="49"/>
      <c r="D9" s="49"/>
      <c r="E9" s="49"/>
    </row>
    <row r="10" spans="1:10" ht="15" x14ac:dyDescent="0.35">
      <c r="A10" s="91" t="s">
        <v>471</v>
      </c>
      <c r="B10" s="49"/>
      <c r="C10" s="49"/>
      <c r="D10" s="49"/>
      <c r="E10" s="49"/>
    </row>
    <row r="11" spans="1:10" x14ac:dyDescent="0.35">
      <c r="A11" s="38" t="s">
        <v>181</v>
      </c>
      <c r="B11" s="94">
        <v>100</v>
      </c>
      <c r="C11" s="94">
        <v>24</v>
      </c>
      <c r="D11" s="94">
        <v>5</v>
      </c>
      <c r="E11" s="94">
        <v>71</v>
      </c>
    </row>
    <row r="12" spans="1:10" x14ac:dyDescent="0.35">
      <c r="A12" s="38" t="s">
        <v>182</v>
      </c>
      <c r="B12" s="94">
        <v>100</v>
      </c>
      <c r="C12" s="94">
        <v>45</v>
      </c>
      <c r="D12" s="94">
        <v>5</v>
      </c>
      <c r="E12" s="94">
        <v>50</v>
      </c>
    </row>
    <row r="13" spans="1:10" x14ac:dyDescent="0.35">
      <c r="A13" s="38" t="s">
        <v>183</v>
      </c>
      <c r="B13" s="94">
        <v>100</v>
      </c>
      <c r="C13" s="94">
        <v>64</v>
      </c>
      <c r="D13" s="94">
        <v>5</v>
      </c>
      <c r="E13" s="94">
        <v>31</v>
      </c>
    </row>
    <row r="14" spans="1:10" x14ac:dyDescent="0.35">
      <c r="A14" s="38" t="s">
        <v>184</v>
      </c>
      <c r="B14" s="94">
        <v>100</v>
      </c>
      <c r="C14" s="94">
        <v>67</v>
      </c>
      <c r="D14" s="94">
        <v>4</v>
      </c>
      <c r="E14" s="94">
        <v>29</v>
      </c>
    </row>
    <row r="15" spans="1:10" ht="15" x14ac:dyDescent="0.35">
      <c r="A15" s="89" t="s">
        <v>473</v>
      </c>
      <c r="B15" s="94">
        <v>100</v>
      </c>
      <c r="C15" s="94">
        <v>56</v>
      </c>
      <c r="D15" s="94">
        <v>4</v>
      </c>
      <c r="E15" s="94">
        <v>40</v>
      </c>
    </row>
    <row r="16" spans="1:10" x14ac:dyDescent="0.35">
      <c r="A16" s="38" t="s">
        <v>185</v>
      </c>
      <c r="B16" s="94">
        <v>100</v>
      </c>
      <c r="C16" s="94">
        <v>55</v>
      </c>
      <c r="D16" s="94">
        <v>8</v>
      </c>
      <c r="E16" s="94">
        <v>37</v>
      </c>
    </row>
    <row r="17" spans="1:5" x14ac:dyDescent="0.35">
      <c r="A17" s="38" t="s">
        <v>186</v>
      </c>
      <c r="B17" s="94">
        <v>100</v>
      </c>
      <c r="C17" s="94">
        <v>70</v>
      </c>
      <c r="D17" s="94">
        <v>7</v>
      </c>
      <c r="E17" s="94">
        <v>23</v>
      </c>
    </row>
    <row r="18" spans="1:5" x14ac:dyDescent="0.35">
      <c r="A18" s="38" t="s">
        <v>187</v>
      </c>
      <c r="B18" s="94">
        <v>100</v>
      </c>
      <c r="C18" s="49" t="s">
        <v>126</v>
      </c>
      <c r="D18" s="49" t="s">
        <v>126</v>
      </c>
      <c r="E18" s="49" t="s">
        <v>126</v>
      </c>
    </row>
    <row r="19" spans="1:5" x14ac:dyDescent="0.35">
      <c r="A19" s="38" t="s">
        <v>188</v>
      </c>
      <c r="B19" s="94">
        <v>100</v>
      </c>
      <c r="C19" s="94">
        <v>51</v>
      </c>
      <c r="D19" s="94">
        <v>8</v>
      </c>
      <c r="E19" s="94">
        <v>41</v>
      </c>
    </row>
    <row r="20" spans="1:5" x14ac:dyDescent="0.35">
      <c r="A20" s="38" t="s">
        <v>189</v>
      </c>
      <c r="B20" s="94">
        <v>100</v>
      </c>
      <c r="C20" s="94">
        <v>60</v>
      </c>
      <c r="D20" s="94">
        <v>7</v>
      </c>
      <c r="E20" s="94">
        <v>34</v>
      </c>
    </row>
    <row r="21" spans="1:5" x14ac:dyDescent="0.35">
      <c r="A21" s="38" t="s">
        <v>190</v>
      </c>
      <c r="B21" s="94">
        <v>100</v>
      </c>
      <c r="C21" s="94">
        <v>67</v>
      </c>
      <c r="D21" s="94">
        <v>8</v>
      </c>
      <c r="E21" s="94">
        <v>25</v>
      </c>
    </row>
    <row r="22" spans="1:5" x14ac:dyDescent="0.35">
      <c r="A22" s="38" t="s">
        <v>191</v>
      </c>
      <c r="B22" s="94">
        <v>100</v>
      </c>
      <c r="C22" s="94">
        <v>60</v>
      </c>
      <c r="D22" s="49" t="s">
        <v>126</v>
      </c>
      <c r="E22" s="49" t="s">
        <v>126</v>
      </c>
    </row>
    <row r="23" spans="1:5" x14ac:dyDescent="0.35">
      <c r="A23" s="38" t="s">
        <v>192</v>
      </c>
      <c r="B23" s="94">
        <v>100</v>
      </c>
      <c r="C23" s="94">
        <v>48</v>
      </c>
      <c r="D23" s="94">
        <v>6</v>
      </c>
      <c r="E23" s="94">
        <v>45</v>
      </c>
    </row>
    <row r="24" spans="1:5" x14ac:dyDescent="0.35">
      <c r="A24" s="38" t="s">
        <v>193</v>
      </c>
      <c r="B24" s="94">
        <v>100</v>
      </c>
      <c r="C24" s="94">
        <v>65</v>
      </c>
      <c r="D24" s="94">
        <v>9</v>
      </c>
      <c r="E24" s="94">
        <v>26</v>
      </c>
    </row>
    <row r="25" spans="1:5" x14ac:dyDescent="0.35">
      <c r="A25" s="38" t="s">
        <v>194</v>
      </c>
      <c r="B25" s="94">
        <v>100</v>
      </c>
      <c r="C25" s="94">
        <v>78</v>
      </c>
      <c r="D25" s="94">
        <v>6</v>
      </c>
      <c r="E25" s="94">
        <v>16</v>
      </c>
    </row>
    <row r="26" spans="1:5" x14ac:dyDescent="0.35">
      <c r="A26" s="38" t="s">
        <v>195</v>
      </c>
      <c r="B26" s="94">
        <v>100</v>
      </c>
      <c r="C26" s="94">
        <v>70</v>
      </c>
      <c r="D26" s="94">
        <v>6</v>
      </c>
      <c r="E26" s="94">
        <v>25</v>
      </c>
    </row>
    <row r="27" spans="1:5" x14ac:dyDescent="0.35">
      <c r="A27" s="38" t="s">
        <v>196</v>
      </c>
      <c r="B27" s="94">
        <v>100</v>
      </c>
      <c r="C27" s="94">
        <v>49</v>
      </c>
      <c r="D27" s="94">
        <v>7</v>
      </c>
      <c r="E27" s="94">
        <v>44</v>
      </c>
    </row>
    <row r="28" spans="1:5" x14ac:dyDescent="0.35">
      <c r="A28" s="38" t="s">
        <v>197</v>
      </c>
      <c r="B28" s="94">
        <v>100</v>
      </c>
      <c r="C28" s="94">
        <v>39</v>
      </c>
      <c r="D28" s="94">
        <v>5</v>
      </c>
      <c r="E28" s="94">
        <v>56</v>
      </c>
    </row>
    <row r="29" spans="1:5" x14ac:dyDescent="0.35">
      <c r="A29" s="38" t="s">
        <v>198</v>
      </c>
      <c r="B29" s="94">
        <v>100</v>
      </c>
      <c r="C29" s="94">
        <v>61</v>
      </c>
      <c r="D29" s="94">
        <v>5</v>
      </c>
      <c r="E29" s="94">
        <v>34</v>
      </c>
    </row>
    <row r="30" spans="1:5" x14ac:dyDescent="0.35">
      <c r="A30" s="38" t="s">
        <v>199</v>
      </c>
      <c r="B30" s="94">
        <v>100</v>
      </c>
      <c r="C30" s="94">
        <v>68</v>
      </c>
      <c r="D30" s="94">
        <v>6</v>
      </c>
      <c r="E30" s="94">
        <v>25</v>
      </c>
    </row>
    <row r="31" spans="1:5" x14ac:dyDescent="0.35">
      <c r="A31" s="38" t="s">
        <v>200</v>
      </c>
      <c r="B31" s="94">
        <v>100</v>
      </c>
      <c r="C31" s="94">
        <v>43</v>
      </c>
      <c r="D31" s="94">
        <v>6</v>
      </c>
      <c r="E31" s="94">
        <v>51</v>
      </c>
    </row>
    <row r="32" spans="1:5" x14ac:dyDescent="0.35">
      <c r="A32" s="38" t="s">
        <v>201</v>
      </c>
      <c r="B32" s="94">
        <v>100</v>
      </c>
      <c r="C32" s="94">
        <v>48</v>
      </c>
      <c r="D32" s="94">
        <v>3</v>
      </c>
      <c r="E32" s="94">
        <v>49</v>
      </c>
    </row>
    <row r="33" spans="1:5" x14ac:dyDescent="0.35">
      <c r="A33" s="38" t="s">
        <v>202</v>
      </c>
      <c r="B33" s="94">
        <v>100</v>
      </c>
      <c r="C33" s="94">
        <v>54</v>
      </c>
      <c r="D33" s="94">
        <v>6</v>
      </c>
      <c r="E33" s="94">
        <v>41</v>
      </c>
    </row>
    <row r="34" spans="1:5" x14ac:dyDescent="0.35">
      <c r="A34" s="38" t="s">
        <v>203</v>
      </c>
      <c r="B34" s="94">
        <v>100</v>
      </c>
      <c r="C34" s="94">
        <v>68</v>
      </c>
      <c r="D34" s="94">
        <v>5</v>
      </c>
      <c r="E34" s="94">
        <v>27</v>
      </c>
    </row>
    <row r="35" spans="1:5" x14ac:dyDescent="0.35">
      <c r="A35" s="38" t="s">
        <v>204</v>
      </c>
      <c r="B35" s="94">
        <v>100</v>
      </c>
      <c r="C35" s="94">
        <v>45</v>
      </c>
      <c r="D35" s="94">
        <v>6</v>
      </c>
      <c r="E35" s="94">
        <v>49</v>
      </c>
    </row>
    <row r="36" spans="1:5" x14ac:dyDescent="0.35">
      <c r="A36" s="38" t="s">
        <v>205</v>
      </c>
      <c r="B36" s="94">
        <v>100</v>
      </c>
      <c r="C36" s="94">
        <v>40</v>
      </c>
      <c r="D36" s="94">
        <v>4</v>
      </c>
      <c r="E36" s="94">
        <v>56</v>
      </c>
    </row>
    <row r="37" spans="1:5" x14ac:dyDescent="0.35">
      <c r="A37" s="38" t="s">
        <v>206</v>
      </c>
      <c r="B37" s="94">
        <v>100</v>
      </c>
      <c r="C37" s="94">
        <v>45</v>
      </c>
      <c r="D37" s="94">
        <v>5</v>
      </c>
      <c r="E37" s="94">
        <v>50</v>
      </c>
    </row>
    <row r="38" spans="1:5" x14ac:dyDescent="0.35">
      <c r="A38" s="38" t="s">
        <v>207</v>
      </c>
      <c r="B38" s="94">
        <v>100</v>
      </c>
      <c r="C38" s="94">
        <v>62</v>
      </c>
      <c r="D38" s="94">
        <v>7</v>
      </c>
      <c r="E38" s="94">
        <v>31</v>
      </c>
    </row>
    <row r="39" spans="1:5" x14ac:dyDescent="0.35">
      <c r="A39" s="38" t="s">
        <v>208</v>
      </c>
      <c r="B39" s="94">
        <v>100</v>
      </c>
      <c r="C39" s="94">
        <v>72</v>
      </c>
      <c r="D39" s="94">
        <v>7</v>
      </c>
      <c r="E39" s="94">
        <v>20</v>
      </c>
    </row>
    <row r="40" spans="1:5" x14ac:dyDescent="0.35">
      <c r="A40" s="38" t="s">
        <v>209</v>
      </c>
      <c r="B40" s="94">
        <v>100</v>
      </c>
      <c r="C40" s="94">
        <v>34</v>
      </c>
      <c r="D40" s="94">
        <v>5</v>
      </c>
      <c r="E40" s="94">
        <v>61</v>
      </c>
    </row>
    <row r="41" spans="1:5" x14ac:dyDescent="0.35">
      <c r="A41" s="38"/>
      <c r="B41" s="49"/>
      <c r="C41" s="49"/>
      <c r="D41" s="49"/>
      <c r="E41" s="49"/>
    </row>
    <row r="42" spans="1:5" x14ac:dyDescent="0.35">
      <c r="A42" s="41" t="s">
        <v>78</v>
      </c>
      <c r="B42" s="41"/>
      <c r="C42" s="41"/>
      <c r="D42" s="41"/>
      <c r="E42" s="41"/>
    </row>
    <row r="43" spans="1:5" ht="34.5" customHeight="1" x14ac:dyDescent="0.35">
      <c r="A43" s="112" t="s">
        <v>472</v>
      </c>
      <c r="B43" s="112"/>
      <c r="C43" s="112"/>
      <c r="D43" s="112"/>
      <c r="E43" s="112"/>
    </row>
  </sheetData>
  <mergeCells count="2">
    <mergeCell ref="A2:E2"/>
    <mergeCell ref="A43:E43"/>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6"/>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210</v>
      </c>
      <c r="J1" s="36"/>
    </row>
    <row r="2" spans="1:10" x14ac:dyDescent="0.35">
      <c r="A2" s="108" t="s">
        <v>211</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0"/>
      <c r="C9" s="50"/>
      <c r="D9" s="50"/>
      <c r="E9" s="50"/>
    </row>
    <row r="10" spans="1:10" ht="15" x14ac:dyDescent="0.35">
      <c r="A10" s="91" t="s">
        <v>474</v>
      </c>
      <c r="B10" s="50"/>
      <c r="C10" s="50"/>
      <c r="D10" s="50"/>
      <c r="E10" s="50"/>
    </row>
    <row r="11" spans="1:10" x14ac:dyDescent="0.35">
      <c r="A11" s="38" t="s">
        <v>212</v>
      </c>
      <c r="B11" s="94">
        <v>100</v>
      </c>
      <c r="C11" s="94">
        <v>55</v>
      </c>
      <c r="D11" s="94">
        <v>6</v>
      </c>
      <c r="E11" s="94">
        <v>39</v>
      </c>
    </row>
    <row r="12" spans="1:10" x14ac:dyDescent="0.35">
      <c r="A12" s="38" t="s">
        <v>213</v>
      </c>
      <c r="B12" s="94">
        <v>100</v>
      </c>
      <c r="C12" s="94">
        <v>54</v>
      </c>
      <c r="D12" s="94">
        <v>6</v>
      </c>
      <c r="E12" s="94">
        <v>40</v>
      </c>
    </row>
    <row r="13" spans="1:10" x14ac:dyDescent="0.35">
      <c r="A13" s="38" t="s">
        <v>177</v>
      </c>
      <c r="B13" s="94">
        <v>100</v>
      </c>
      <c r="C13" s="94">
        <v>52</v>
      </c>
      <c r="D13" s="94">
        <v>5</v>
      </c>
      <c r="E13" s="94">
        <v>43</v>
      </c>
    </row>
    <row r="14" spans="1:10" x14ac:dyDescent="0.35">
      <c r="A14" s="38"/>
      <c r="B14" s="50"/>
      <c r="C14" s="50"/>
      <c r="D14" s="50"/>
      <c r="E14" s="50"/>
    </row>
    <row r="15" spans="1:10" x14ac:dyDescent="0.35">
      <c r="A15" s="41" t="s">
        <v>78</v>
      </c>
      <c r="B15" s="41"/>
      <c r="C15" s="41"/>
      <c r="D15" s="41"/>
      <c r="E15" s="41"/>
    </row>
    <row r="16" spans="1:10" ht="41" customHeight="1" x14ac:dyDescent="0.35">
      <c r="A16" s="110" t="s">
        <v>549</v>
      </c>
      <c r="B16" s="110"/>
      <c r="C16" s="110"/>
      <c r="D16" s="110"/>
      <c r="E16" s="110"/>
    </row>
  </sheetData>
  <mergeCells count="2">
    <mergeCell ref="A2:E2"/>
    <mergeCell ref="A16:E16"/>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6"/>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214</v>
      </c>
      <c r="J1" s="36"/>
    </row>
    <row r="2" spans="1:10" x14ac:dyDescent="0.35">
      <c r="A2" s="108" t="s">
        <v>215</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1"/>
      <c r="C9" s="51"/>
      <c r="D9" s="51"/>
      <c r="E9" s="51"/>
    </row>
    <row r="10" spans="1:10" ht="15" x14ac:dyDescent="0.35">
      <c r="A10" s="91" t="s">
        <v>475</v>
      </c>
      <c r="B10" s="51"/>
      <c r="C10" s="51"/>
      <c r="D10" s="51"/>
      <c r="E10" s="51"/>
    </row>
    <row r="11" spans="1:10" x14ac:dyDescent="0.35">
      <c r="A11" s="38" t="s">
        <v>216</v>
      </c>
      <c r="B11" s="94">
        <v>100</v>
      </c>
      <c r="C11" s="94">
        <v>49</v>
      </c>
      <c r="D11" s="94">
        <v>6</v>
      </c>
      <c r="E11" s="94">
        <v>44</v>
      </c>
    </row>
    <row r="12" spans="1:10" x14ac:dyDescent="0.35">
      <c r="A12" s="38" t="s">
        <v>217</v>
      </c>
      <c r="B12" s="94">
        <v>100</v>
      </c>
      <c r="C12" s="94">
        <v>59</v>
      </c>
      <c r="D12" s="94">
        <v>5</v>
      </c>
      <c r="E12" s="94">
        <v>35</v>
      </c>
    </row>
    <row r="13" spans="1:10" x14ac:dyDescent="0.35">
      <c r="A13" s="38" t="s">
        <v>177</v>
      </c>
      <c r="B13" s="94">
        <v>100</v>
      </c>
      <c r="C13" s="94">
        <v>52</v>
      </c>
      <c r="D13" s="94">
        <v>5</v>
      </c>
      <c r="E13" s="94">
        <v>43</v>
      </c>
    </row>
    <row r="14" spans="1:10" x14ac:dyDescent="0.35">
      <c r="A14" s="38"/>
      <c r="B14" s="51"/>
      <c r="C14" s="51"/>
      <c r="D14" s="51"/>
      <c r="E14" s="51"/>
    </row>
    <row r="15" spans="1:10" x14ac:dyDescent="0.35">
      <c r="A15" s="41" t="s">
        <v>78</v>
      </c>
      <c r="B15" s="41"/>
      <c r="C15" s="41"/>
      <c r="D15" s="41"/>
      <c r="E15" s="41"/>
    </row>
    <row r="16" spans="1:10" ht="35.5" customHeight="1" x14ac:dyDescent="0.35">
      <c r="A16" s="111" t="s">
        <v>548</v>
      </c>
      <c r="B16" s="111"/>
      <c r="C16" s="111"/>
      <c r="D16" s="111"/>
      <c r="E16" s="111"/>
    </row>
  </sheetData>
  <mergeCells count="2">
    <mergeCell ref="A2:E2"/>
    <mergeCell ref="A16:E16"/>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8"/>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218</v>
      </c>
      <c r="J1" s="36"/>
    </row>
    <row r="2" spans="1:10" x14ac:dyDescent="0.35">
      <c r="A2" s="108" t="s">
        <v>219</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2"/>
      <c r="C9" s="52"/>
      <c r="D9" s="52"/>
      <c r="E9" s="52"/>
    </row>
    <row r="10" spans="1:10" ht="15" x14ac:dyDescent="0.35">
      <c r="A10" s="91" t="s">
        <v>476</v>
      </c>
      <c r="B10" s="52"/>
      <c r="C10" s="52"/>
      <c r="D10" s="52"/>
      <c r="E10" s="52"/>
    </row>
    <row r="11" spans="1:10" x14ac:dyDescent="0.35">
      <c r="A11" s="38" t="s">
        <v>220</v>
      </c>
      <c r="B11" s="94">
        <v>100</v>
      </c>
      <c r="C11" s="94">
        <v>51</v>
      </c>
      <c r="D11" s="94">
        <v>5</v>
      </c>
      <c r="E11" s="94">
        <v>44</v>
      </c>
    </row>
    <row r="12" spans="1:10" x14ac:dyDescent="0.35">
      <c r="A12" s="38" t="s">
        <v>221</v>
      </c>
      <c r="B12" s="94">
        <v>100</v>
      </c>
      <c r="C12" s="94">
        <v>58</v>
      </c>
      <c r="D12" s="94">
        <v>5</v>
      </c>
      <c r="E12" s="94">
        <v>37</v>
      </c>
    </row>
    <row r="13" spans="1:10" x14ac:dyDescent="0.35">
      <c r="A13" s="38" t="s">
        <v>222</v>
      </c>
      <c r="B13" s="94">
        <v>100</v>
      </c>
      <c r="C13" s="94">
        <v>62</v>
      </c>
      <c r="D13" s="94">
        <v>7</v>
      </c>
      <c r="E13" s="94">
        <v>31</v>
      </c>
    </row>
    <row r="14" spans="1:10" x14ac:dyDescent="0.35">
      <c r="A14" s="38" t="s">
        <v>223</v>
      </c>
      <c r="B14" s="94">
        <v>100</v>
      </c>
      <c r="C14" s="94">
        <v>65</v>
      </c>
      <c r="D14" s="94">
        <v>8</v>
      </c>
      <c r="E14" s="94">
        <v>28</v>
      </c>
    </row>
    <row r="15" spans="1:10" x14ac:dyDescent="0.35">
      <c r="A15" s="38" t="s">
        <v>224</v>
      </c>
      <c r="B15" s="94">
        <v>100</v>
      </c>
      <c r="C15" s="94">
        <v>56</v>
      </c>
      <c r="D15" s="94">
        <v>7</v>
      </c>
      <c r="E15" s="94">
        <v>37</v>
      </c>
    </row>
    <row r="16" spans="1:10" x14ac:dyDescent="0.35">
      <c r="A16" s="38" t="s">
        <v>225</v>
      </c>
      <c r="B16" s="94">
        <v>100</v>
      </c>
      <c r="C16" s="94">
        <v>66</v>
      </c>
      <c r="D16" s="94">
        <v>7</v>
      </c>
      <c r="E16" s="94">
        <v>27</v>
      </c>
    </row>
    <row r="17" spans="1:5" x14ac:dyDescent="0.35">
      <c r="A17" s="38" t="s">
        <v>226</v>
      </c>
      <c r="B17" s="94">
        <v>100</v>
      </c>
      <c r="C17" s="94">
        <v>59</v>
      </c>
      <c r="D17" s="94">
        <v>8</v>
      </c>
      <c r="E17" s="94">
        <v>33</v>
      </c>
    </row>
    <row r="18" spans="1:5" x14ac:dyDescent="0.35">
      <c r="A18" s="38" t="s">
        <v>227</v>
      </c>
      <c r="B18" s="94">
        <v>100</v>
      </c>
      <c r="C18" s="94">
        <v>71</v>
      </c>
      <c r="D18" s="94">
        <v>6</v>
      </c>
      <c r="E18" s="94">
        <v>23</v>
      </c>
    </row>
    <row r="19" spans="1:5" x14ac:dyDescent="0.35">
      <c r="A19" s="38" t="s">
        <v>228</v>
      </c>
      <c r="B19" s="94">
        <v>100</v>
      </c>
      <c r="C19" s="94">
        <v>44</v>
      </c>
      <c r="D19" s="94">
        <v>5</v>
      </c>
      <c r="E19" s="94">
        <v>50</v>
      </c>
    </row>
    <row r="20" spans="1:5" x14ac:dyDescent="0.35">
      <c r="A20" s="38" t="s">
        <v>229</v>
      </c>
      <c r="B20" s="94">
        <v>100</v>
      </c>
      <c r="C20" s="94">
        <v>54</v>
      </c>
      <c r="D20" s="94">
        <v>5</v>
      </c>
      <c r="E20" s="94">
        <v>41</v>
      </c>
    </row>
    <row r="21" spans="1:5" x14ac:dyDescent="0.35">
      <c r="A21" s="38" t="s">
        <v>230</v>
      </c>
      <c r="B21" s="94">
        <v>100</v>
      </c>
      <c r="C21" s="94">
        <v>48</v>
      </c>
      <c r="D21" s="94">
        <v>5</v>
      </c>
      <c r="E21" s="94">
        <v>47</v>
      </c>
    </row>
    <row r="22" spans="1:5" x14ac:dyDescent="0.35">
      <c r="A22" s="38" t="s">
        <v>231</v>
      </c>
      <c r="B22" s="94">
        <v>100</v>
      </c>
      <c r="C22" s="94">
        <v>58</v>
      </c>
      <c r="D22" s="94">
        <v>5</v>
      </c>
      <c r="E22" s="94">
        <v>37</v>
      </c>
    </row>
    <row r="23" spans="1:5" x14ac:dyDescent="0.35">
      <c r="A23" s="38" t="s">
        <v>232</v>
      </c>
      <c r="B23" s="94">
        <v>100</v>
      </c>
      <c r="C23" s="94">
        <v>39</v>
      </c>
      <c r="D23" s="94">
        <v>6</v>
      </c>
      <c r="E23" s="94">
        <v>55</v>
      </c>
    </row>
    <row r="24" spans="1:5" x14ac:dyDescent="0.35">
      <c r="A24" s="38" t="s">
        <v>233</v>
      </c>
      <c r="B24" s="94">
        <v>100</v>
      </c>
      <c r="C24" s="94">
        <v>54</v>
      </c>
      <c r="D24" s="94">
        <v>4</v>
      </c>
      <c r="E24" s="94">
        <v>42</v>
      </c>
    </row>
    <row r="25" spans="1:5" x14ac:dyDescent="0.35">
      <c r="A25" s="38" t="s">
        <v>234</v>
      </c>
      <c r="B25" s="94">
        <v>100</v>
      </c>
      <c r="C25" s="94">
        <v>52</v>
      </c>
      <c r="D25" s="94">
        <v>5</v>
      </c>
      <c r="E25" s="94">
        <v>43</v>
      </c>
    </row>
    <row r="26" spans="1:5" x14ac:dyDescent="0.35">
      <c r="A26" s="38"/>
      <c r="B26" s="52"/>
      <c r="C26" s="52"/>
      <c r="D26" s="52"/>
      <c r="E26" s="52"/>
    </row>
    <row r="27" spans="1:5" x14ac:dyDescent="0.35">
      <c r="A27" s="41" t="s">
        <v>78</v>
      </c>
      <c r="B27" s="41"/>
      <c r="C27" s="41"/>
      <c r="D27" s="41"/>
      <c r="E27" s="41"/>
    </row>
    <row r="28" spans="1:5" ht="36.5" customHeight="1" x14ac:dyDescent="0.35">
      <c r="A28" s="111" t="s">
        <v>548</v>
      </c>
      <c r="B28" s="111"/>
      <c r="C28" s="111"/>
      <c r="D28" s="111"/>
      <c r="E28" s="111"/>
    </row>
  </sheetData>
  <mergeCells count="2">
    <mergeCell ref="A2:E2"/>
    <mergeCell ref="A28:E28"/>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8"/>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235</v>
      </c>
      <c r="J1" s="36"/>
    </row>
    <row r="2" spans="1:10" x14ac:dyDescent="0.35">
      <c r="A2" s="108" t="s">
        <v>236</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3"/>
      <c r="C9" s="53"/>
      <c r="D9" s="53"/>
      <c r="E9" s="53"/>
    </row>
    <row r="10" spans="1:10" ht="15" x14ac:dyDescent="0.35">
      <c r="A10" s="91" t="s">
        <v>477</v>
      </c>
      <c r="B10" s="53"/>
      <c r="C10" s="53"/>
      <c r="D10" s="53"/>
      <c r="E10" s="53"/>
    </row>
    <row r="11" spans="1:10" x14ac:dyDescent="0.35">
      <c r="A11" s="89" t="s">
        <v>478</v>
      </c>
      <c r="B11" s="94">
        <v>100</v>
      </c>
      <c r="C11" s="94">
        <v>68</v>
      </c>
      <c r="D11" s="94">
        <v>7</v>
      </c>
      <c r="E11" s="94">
        <v>25</v>
      </c>
    </row>
    <row r="12" spans="1:10" x14ac:dyDescent="0.35">
      <c r="A12" s="89" t="s">
        <v>479</v>
      </c>
      <c r="B12" s="94">
        <v>100</v>
      </c>
      <c r="C12" s="94">
        <v>60</v>
      </c>
      <c r="D12" s="94">
        <v>6</v>
      </c>
      <c r="E12" s="94">
        <v>34</v>
      </c>
    </row>
    <row r="13" spans="1:10" x14ac:dyDescent="0.35">
      <c r="A13" s="89" t="s">
        <v>480</v>
      </c>
      <c r="B13" s="94">
        <v>100</v>
      </c>
      <c r="C13" s="94">
        <v>51</v>
      </c>
      <c r="D13" s="94">
        <v>5</v>
      </c>
      <c r="E13" s="94">
        <v>44</v>
      </c>
    </row>
    <row r="14" spans="1:10" x14ac:dyDescent="0.35">
      <c r="A14" s="89" t="s">
        <v>481</v>
      </c>
      <c r="B14" s="94">
        <v>100</v>
      </c>
      <c r="C14" s="94">
        <v>38</v>
      </c>
      <c r="D14" s="94">
        <v>5</v>
      </c>
      <c r="E14" s="94">
        <v>57</v>
      </c>
    </row>
    <row r="15" spans="1:10" x14ac:dyDescent="0.35">
      <c r="A15" s="89" t="s">
        <v>237</v>
      </c>
      <c r="B15" s="94">
        <v>100</v>
      </c>
      <c r="C15" s="53" t="s">
        <v>126</v>
      </c>
      <c r="D15" s="53" t="s">
        <v>126</v>
      </c>
      <c r="E15" s="53" t="s">
        <v>126</v>
      </c>
    </row>
    <row r="16" spans="1:10" x14ac:dyDescent="0.35">
      <c r="A16" s="38"/>
      <c r="B16" s="53"/>
      <c r="C16" s="53"/>
      <c r="D16" s="53"/>
      <c r="E16" s="53"/>
    </row>
    <row r="17" spans="1:5" x14ac:dyDescent="0.35">
      <c r="A17" s="41" t="s">
        <v>78</v>
      </c>
      <c r="B17" s="41"/>
      <c r="C17" s="41"/>
      <c r="D17" s="41"/>
      <c r="E17" s="41"/>
    </row>
    <row r="18" spans="1:5" ht="175.5" customHeight="1" x14ac:dyDescent="0.35">
      <c r="A18" s="113" t="s">
        <v>557</v>
      </c>
      <c r="B18" s="113"/>
      <c r="C18" s="113"/>
      <c r="D18" s="113"/>
      <c r="E18" s="113"/>
    </row>
  </sheetData>
  <mergeCells count="2">
    <mergeCell ref="A2:E2"/>
    <mergeCell ref="A18:E18"/>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7"/>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238</v>
      </c>
      <c r="J1" s="36"/>
    </row>
    <row r="2" spans="1:10" x14ac:dyDescent="0.35">
      <c r="A2" s="108" t="s">
        <v>239</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4"/>
      <c r="C9" s="54"/>
      <c r="D9" s="54"/>
      <c r="E9" s="54"/>
    </row>
    <row r="10" spans="1:10" x14ac:dyDescent="0.35">
      <c r="A10" s="91" t="s">
        <v>241</v>
      </c>
      <c r="B10" s="54"/>
      <c r="C10" s="54"/>
      <c r="D10" s="54"/>
      <c r="E10" s="54"/>
    </row>
    <row r="11" spans="1:10" x14ac:dyDescent="0.35">
      <c r="A11" s="89" t="s">
        <v>482</v>
      </c>
      <c r="B11" s="94">
        <v>100</v>
      </c>
      <c r="C11" s="94">
        <v>73</v>
      </c>
      <c r="D11" s="94">
        <v>5</v>
      </c>
      <c r="E11" s="94">
        <v>22</v>
      </c>
    </row>
    <row r="12" spans="1:10" x14ac:dyDescent="0.35">
      <c r="A12" s="89" t="s">
        <v>483</v>
      </c>
      <c r="B12" s="94">
        <v>100</v>
      </c>
      <c r="C12" s="94">
        <v>62</v>
      </c>
      <c r="D12" s="94">
        <v>8</v>
      </c>
      <c r="E12" s="94">
        <v>29</v>
      </c>
    </row>
    <row r="13" spans="1:10" x14ac:dyDescent="0.35">
      <c r="A13" s="89" t="s">
        <v>484</v>
      </c>
      <c r="B13" s="94">
        <v>100</v>
      </c>
      <c r="C13" s="94">
        <v>68</v>
      </c>
      <c r="D13" s="94">
        <v>7</v>
      </c>
      <c r="E13" s="94">
        <v>25</v>
      </c>
    </row>
    <row r="14" spans="1:10" x14ac:dyDescent="0.35">
      <c r="A14" s="89" t="s">
        <v>485</v>
      </c>
      <c r="B14" s="94">
        <v>100</v>
      </c>
      <c r="C14" s="94">
        <v>58</v>
      </c>
      <c r="D14" s="94">
        <v>5</v>
      </c>
      <c r="E14" s="94">
        <v>37</v>
      </c>
    </row>
    <row r="15" spans="1:10" x14ac:dyDescent="0.35">
      <c r="A15" s="89" t="s">
        <v>486</v>
      </c>
      <c r="B15" s="94">
        <v>100</v>
      </c>
      <c r="C15" s="94">
        <v>59</v>
      </c>
      <c r="D15" s="94">
        <v>6</v>
      </c>
      <c r="E15" s="94">
        <v>35</v>
      </c>
    </row>
    <row r="16" spans="1:10" x14ac:dyDescent="0.35">
      <c r="A16" s="89" t="s">
        <v>487</v>
      </c>
      <c r="B16" s="94">
        <v>100</v>
      </c>
      <c r="C16" s="94">
        <v>61</v>
      </c>
      <c r="D16" s="94">
        <v>6</v>
      </c>
      <c r="E16" s="94">
        <v>33</v>
      </c>
    </row>
    <row r="17" spans="1:5" x14ac:dyDescent="0.35">
      <c r="A17" s="89" t="s">
        <v>488</v>
      </c>
      <c r="B17" s="94">
        <v>100</v>
      </c>
      <c r="C17" s="94">
        <v>49</v>
      </c>
      <c r="D17" s="94">
        <v>5</v>
      </c>
      <c r="E17" s="94">
        <v>46</v>
      </c>
    </row>
    <row r="18" spans="1:5" x14ac:dyDescent="0.35">
      <c r="A18" s="89" t="s">
        <v>489</v>
      </c>
      <c r="B18" s="94">
        <v>100</v>
      </c>
      <c r="C18" s="94">
        <v>48</v>
      </c>
      <c r="D18" s="94">
        <v>7</v>
      </c>
      <c r="E18" s="94">
        <v>45</v>
      </c>
    </row>
    <row r="19" spans="1:5" x14ac:dyDescent="0.35">
      <c r="A19" s="89" t="s">
        <v>490</v>
      </c>
      <c r="B19" s="94">
        <v>100</v>
      </c>
      <c r="C19" s="94">
        <v>52</v>
      </c>
      <c r="D19" s="94">
        <v>5</v>
      </c>
      <c r="E19" s="94">
        <v>43</v>
      </c>
    </row>
    <row r="20" spans="1:5" x14ac:dyDescent="0.35">
      <c r="A20" s="89" t="s">
        <v>491</v>
      </c>
      <c r="B20" s="94">
        <v>100</v>
      </c>
      <c r="C20" s="94">
        <v>27</v>
      </c>
      <c r="D20" s="94">
        <v>6</v>
      </c>
      <c r="E20" s="94">
        <v>68</v>
      </c>
    </row>
    <row r="21" spans="1:5" x14ac:dyDescent="0.35">
      <c r="A21" s="89" t="s">
        <v>492</v>
      </c>
      <c r="B21" s="94">
        <v>100</v>
      </c>
      <c r="C21" s="94">
        <v>33</v>
      </c>
      <c r="D21" s="94">
        <v>6</v>
      </c>
      <c r="E21" s="94">
        <v>61</v>
      </c>
    </row>
    <row r="22" spans="1:5" x14ac:dyDescent="0.35">
      <c r="A22" s="89" t="s">
        <v>493</v>
      </c>
      <c r="B22" s="94">
        <v>100</v>
      </c>
      <c r="C22" s="94">
        <v>41</v>
      </c>
      <c r="D22" s="94">
        <v>5</v>
      </c>
      <c r="E22" s="94">
        <v>54</v>
      </c>
    </row>
    <row r="23" spans="1:5" x14ac:dyDescent="0.35">
      <c r="A23" s="89" t="s">
        <v>103</v>
      </c>
      <c r="B23" s="94">
        <v>100</v>
      </c>
      <c r="C23" s="94">
        <v>38</v>
      </c>
      <c r="D23" s="94">
        <v>7</v>
      </c>
      <c r="E23" s="94">
        <v>55</v>
      </c>
    </row>
    <row r="24" spans="1:5" x14ac:dyDescent="0.35">
      <c r="A24" s="89" t="s">
        <v>494</v>
      </c>
      <c r="B24" s="94">
        <v>100</v>
      </c>
      <c r="C24" s="54" t="s">
        <v>126</v>
      </c>
      <c r="D24" s="54" t="s">
        <v>126</v>
      </c>
      <c r="E24" s="54" t="s">
        <v>126</v>
      </c>
    </row>
    <row r="25" spans="1:5" x14ac:dyDescent="0.35">
      <c r="A25" s="89"/>
      <c r="B25" s="54"/>
      <c r="C25" s="54"/>
      <c r="D25" s="54"/>
      <c r="E25" s="54"/>
    </row>
    <row r="26" spans="1:5" x14ac:dyDescent="0.35">
      <c r="A26" s="93" t="s">
        <v>78</v>
      </c>
      <c r="B26" s="41"/>
      <c r="C26" s="41"/>
      <c r="D26" s="41"/>
      <c r="E26" s="41"/>
    </row>
    <row r="27" spans="1:5" x14ac:dyDescent="0.35">
      <c r="A27" s="98" t="s">
        <v>495</v>
      </c>
    </row>
  </sheetData>
  <mergeCells count="1">
    <mergeCell ref="A2:E2"/>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3"/>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242</v>
      </c>
      <c r="J1" s="36"/>
    </row>
    <row r="2" spans="1:10" x14ac:dyDescent="0.35">
      <c r="A2" s="108" t="s">
        <v>243</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5"/>
      <c r="C9" s="55"/>
      <c r="D9" s="55"/>
      <c r="E9" s="55"/>
    </row>
    <row r="10" spans="1:10" ht="15" x14ac:dyDescent="0.35">
      <c r="A10" s="91" t="s">
        <v>496</v>
      </c>
      <c r="B10" s="55"/>
      <c r="C10" s="55"/>
      <c r="D10" s="55"/>
      <c r="E10" s="55"/>
    </row>
    <row r="11" spans="1:10" x14ac:dyDescent="0.35">
      <c r="A11" s="89" t="s">
        <v>497</v>
      </c>
      <c r="B11" s="94">
        <v>100</v>
      </c>
      <c r="C11" s="94">
        <v>52</v>
      </c>
      <c r="D11" s="94">
        <v>6</v>
      </c>
      <c r="E11" s="94">
        <v>42</v>
      </c>
    </row>
    <row r="12" spans="1:10" x14ac:dyDescent="0.35">
      <c r="A12" s="89" t="s">
        <v>498</v>
      </c>
      <c r="B12" s="94">
        <v>100</v>
      </c>
      <c r="C12" s="94">
        <v>68</v>
      </c>
      <c r="D12" s="94">
        <v>8</v>
      </c>
      <c r="E12" s="94">
        <v>24</v>
      </c>
    </row>
    <row r="13" spans="1:10" x14ac:dyDescent="0.35">
      <c r="A13" s="89" t="s">
        <v>499</v>
      </c>
      <c r="B13" s="94">
        <v>100</v>
      </c>
      <c r="C13" s="94">
        <v>77</v>
      </c>
      <c r="D13" s="94">
        <v>6</v>
      </c>
      <c r="E13" s="94">
        <v>16</v>
      </c>
    </row>
    <row r="14" spans="1:10" x14ac:dyDescent="0.35">
      <c r="A14" s="89" t="s">
        <v>500</v>
      </c>
      <c r="B14" s="94">
        <v>100</v>
      </c>
      <c r="C14" s="94">
        <v>71</v>
      </c>
      <c r="D14" s="94">
        <v>6</v>
      </c>
      <c r="E14" s="94">
        <v>23</v>
      </c>
    </row>
    <row r="15" spans="1:10" x14ac:dyDescent="0.35">
      <c r="A15" s="89" t="s">
        <v>501</v>
      </c>
      <c r="B15" s="94">
        <v>100</v>
      </c>
      <c r="C15" s="94">
        <v>50</v>
      </c>
      <c r="D15" s="94">
        <v>6</v>
      </c>
      <c r="E15" s="94">
        <v>44</v>
      </c>
    </row>
    <row r="16" spans="1:10" x14ac:dyDescent="0.35">
      <c r="A16" s="89" t="s">
        <v>502</v>
      </c>
      <c r="B16" s="94">
        <v>100</v>
      </c>
      <c r="C16" s="94">
        <v>55</v>
      </c>
      <c r="D16" s="94">
        <v>5</v>
      </c>
      <c r="E16" s="94">
        <v>40</v>
      </c>
    </row>
    <row r="17" spans="1:5" x14ac:dyDescent="0.35">
      <c r="A17" s="89" t="s">
        <v>503</v>
      </c>
      <c r="B17" s="94">
        <v>100</v>
      </c>
      <c r="C17" s="94">
        <v>61</v>
      </c>
      <c r="D17" s="94">
        <v>6</v>
      </c>
      <c r="E17" s="94">
        <v>33</v>
      </c>
    </row>
    <row r="18" spans="1:5" x14ac:dyDescent="0.35">
      <c r="A18" s="89" t="s">
        <v>504</v>
      </c>
      <c r="B18" s="94">
        <v>100</v>
      </c>
      <c r="C18" s="94">
        <v>69</v>
      </c>
      <c r="D18" s="94">
        <v>6</v>
      </c>
      <c r="E18" s="94">
        <v>25</v>
      </c>
    </row>
    <row r="19" spans="1:5" x14ac:dyDescent="0.35">
      <c r="A19" s="89" t="s">
        <v>505</v>
      </c>
      <c r="B19" s="94">
        <v>100</v>
      </c>
      <c r="C19" s="94">
        <v>53</v>
      </c>
      <c r="D19" s="94">
        <v>6</v>
      </c>
      <c r="E19" s="94">
        <v>41</v>
      </c>
    </row>
    <row r="20" spans="1:5" x14ac:dyDescent="0.35">
      <c r="A20" s="89" t="s">
        <v>506</v>
      </c>
      <c r="B20" s="94">
        <v>100</v>
      </c>
      <c r="C20" s="94">
        <v>41</v>
      </c>
      <c r="D20" s="94">
        <v>5</v>
      </c>
      <c r="E20" s="94">
        <v>54</v>
      </c>
    </row>
    <row r="21" spans="1:5" x14ac:dyDescent="0.35">
      <c r="A21" s="89" t="s">
        <v>507</v>
      </c>
      <c r="B21" s="94">
        <v>100</v>
      </c>
      <c r="C21" s="94">
        <v>47</v>
      </c>
      <c r="D21" s="94">
        <v>5</v>
      </c>
      <c r="E21" s="94">
        <v>48</v>
      </c>
    </row>
    <row r="22" spans="1:5" x14ac:dyDescent="0.35">
      <c r="A22" s="89" t="s">
        <v>508</v>
      </c>
      <c r="B22" s="94">
        <v>100</v>
      </c>
      <c r="C22" s="94">
        <v>55</v>
      </c>
      <c r="D22" s="94">
        <v>6</v>
      </c>
      <c r="E22" s="94">
        <v>39</v>
      </c>
    </row>
    <row r="23" spans="1:5" x14ac:dyDescent="0.35">
      <c r="A23" s="89" t="s">
        <v>509</v>
      </c>
      <c r="B23" s="94">
        <v>100</v>
      </c>
      <c r="C23" s="94">
        <v>65</v>
      </c>
      <c r="D23" s="94">
        <v>5</v>
      </c>
      <c r="E23" s="94">
        <v>29</v>
      </c>
    </row>
    <row r="24" spans="1:5" x14ac:dyDescent="0.35">
      <c r="A24" s="89" t="s">
        <v>510</v>
      </c>
      <c r="B24" s="94">
        <v>100</v>
      </c>
      <c r="C24" s="94">
        <v>50</v>
      </c>
      <c r="D24" s="94">
        <v>5</v>
      </c>
      <c r="E24" s="94">
        <v>46</v>
      </c>
    </row>
    <row r="25" spans="1:5" x14ac:dyDescent="0.35">
      <c r="A25" s="89" t="s">
        <v>511</v>
      </c>
      <c r="B25" s="94">
        <v>100</v>
      </c>
      <c r="C25" s="94">
        <v>35</v>
      </c>
      <c r="D25" s="94">
        <v>4</v>
      </c>
      <c r="E25" s="94">
        <v>61</v>
      </c>
    </row>
    <row r="26" spans="1:5" x14ac:dyDescent="0.35">
      <c r="A26" s="89" t="s">
        <v>512</v>
      </c>
      <c r="B26" s="94">
        <v>100</v>
      </c>
      <c r="C26" s="94">
        <v>35</v>
      </c>
      <c r="D26" s="94">
        <v>5</v>
      </c>
      <c r="E26" s="94">
        <v>60</v>
      </c>
    </row>
    <row r="27" spans="1:5" x14ac:dyDescent="0.35">
      <c r="A27" s="89" t="s">
        <v>513</v>
      </c>
      <c r="B27" s="94">
        <v>100</v>
      </c>
      <c r="C27" s="94">
        <v>55</v>
      </c>
      <c r="D27" s="94">
        <v>5</v>
      </c>
      <c r="E27" s="94">
        <v>40</v>
      </c>
    </row>
    <row r="28" spans="1:5" x14ac:dyDescent="0.35">
      <c r="A28" s="89" t="s">
        <v>514</v>
      </c>
      <c r="B28" s="94">
        <v>100</v>
      </c>
      <c r="C28" s="94">
        <v>64</v>
      </c>
      <c r="D28" s="94">
        <v>7</v>
      </c>
      <c r="E28" s="94">
        <v>29</v>
      </c>
    </row>
    <row r="29" spans="1:5" x14ac:dyDescent="0.35">
      <c r="A29" s="89" t="s">
        <v>515</v>
      </c>
      <c r="B29" s="94">
        <v>100</v>
      </c>
      <c r="C29" s="94">
        <v>27</v>
      </c>
      <c r="D29" s="94">
        <v>5</v>
      </c>
      <c r="E29" s="94">
        <v>68</v>
      </c>
    </row>
    <row r="30" spans="1:5" x14ac:dyDescent="0.35">
      <c r="A30" s="89" t="s">
        <v>240</v>
      </c>
      <c r="B30" s="94">
        <v>100</v>
      </c>
      <c r="C30" s="55" t="s">
        <v>126</v>
      </c>
      <c r="D30" s="55" t="s">
        <v>126</v>
      </c>
      <c r="E30" s="55" t="s">
        <v>126</v>
      </c>
    </row>
    <row r="31" spans="1:5" x14ac:dyDescent="0.35">
      <c r="A31" s="38"/>
      <c r="B31" s="55"/>
      <c r="C31" s="55"/>
      <c r="D31" s="55"/>
      <c r="E31" s="55"/>
    </row>
    <row r="32" spans="1:5" x14ac:dyDescent="0.35">
      <c r="A32" s="41" t="s">
        <v>78</v>
      </c>
      <c r="B32" s="41"/>
      <c r="C32" s="41"/>
      <c r="D32" s="41"/>
      <c r="E32" s="41"/>
    </row>
    <row r="33" spans="1:5" ht="62.5" customHeight="1" x14ac:dyDescent="0.35">
      <c r="A33" s="114" t="s">
        <v>516</v>
      </c>
      <c r="B33" s="114"/>
      <c r="C33" s="114"/>
      <c r="D33" s="114"/>
      <c r="E33" s="114"/>
    </row>
  </sheetData>
  <mergeCells count="2">
    <mergeCell ref="A2:E2"/>
    <mergeCell ref="A33:E33"/>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6"/>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244</v>
      </c>
      <c r="J1" s="36"/>
    </row>
    <row r="2" spans="1:10" x14ac:dyDescent="0.35">
      <c r="A2" s="108" t="s">
        <v>245</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6"/>
      <c r="C9" s="56"/>
      <c r="D9" s="56"/>
      <c r="E9" s="56"/>
    </row>
    <row r="10" spans="1:10" ht="15" x14ac:dyDescent="0.35">
      <c r="A10" s="91" t="s">
        <v>517</v>
      </c>
      <c r="B10" s="56"/>
      <c r="C10" s="56"/>
      <c r="D10" s="56"/>
      <c r="E10" s="56"/>
    </row>
    <row r="11" spans="1:10" x14ac:dyDescent="0.35">
      <c r="A11" s="89" t="s">
        <v>518</v>
      </c>
      <c r="B11" s="94">
        <v>100</v>
      </c>
      <c r="C11" s="94">
        <v>68</v>
      </c>
      <c r="D11" s="94">
        <v>7</v>
      </c>
      <c r="E11" s="94">
        <v>25</v>
      </c>
    </row>
    <row r="12" spans="1:10" x14ac:dyDescent="0.35">
      <c r="A12" s="89" t="s">
        <v>519</v>
      </c>
      <c r="B12" s="94">
        <v>100</v>
      </c>
      <c r="C12" s="94">
        <v>64</v>
      </c>
      <c r="D12" s="94">
        <v>8</v>
      </c>
      <c r="E12" s="94">
        <v>27</v>
      </c>
    </row>
    <row r="13" spans="1:10" x14ac:dyDescent="0.35">
      <c r="A13" s="89" t="s">
        <v>500</v>
      </c>
      <c r="B13" s="94">
        <v>100</v>
      </c>
      <c r="C13" s="94">
        <v>71</v>
      </c>
      <c r="D13" s="94">
        <v>6</v>
      </c>
      <c r="E13" s="94">
        <v>23</v>
      </c>
    </row>
    <row r="14" spans="1:10" x14ac:dyDescent="0.35">
      <c r="A14" s="89" t="s">
        <v>520</v>
      </c>
      <c r="B14" s="94">
        <v>100</v>
      </c>
      <c r="C14" s="94">
        <v>61</v>
      </c>
      <c r="D14" s="94">
        <v>6</v>
      </c>
      <c r="E14" s="94">
        <v>33</v>
      </c>
    </row>
    <row r="15" spans="1:10" x14ac:dyDescent="0.35">
      <c r="A15" s="89" t="s">
        <v>521</v>
      </c>
      <c r="B15" s="94">
        <v>100</v>
      </c>
      <c r="C15" s="94">
        <v>57</v>
      </c>
      <c r="D15" s="94">
        <v>3</v>
      </c>
      <c r="E15" s="94">
        <v>40</v>
      </c>
    </row>
    <row r="16" spans="1:10" x14ac:dyDescent="0.35">
      <c r="A16" s="89" t="s">
        <v>505</v>
      </c>
      <c r="B16" s="94">
        <v>100</v>
      </c>
      <c r="C16" s="94">
        <v>53</v>
      </c>
      <c r="D16" s="94">
        <v>6</v>
      </c>
      <c r="E16" s="94">
        <v>41</v>
      </c>
    </row>
    <row r="17" spans="1:5" x14ac:dyDescent="0.35">
      <c r="A17" s="89" t="s">
        <v>522</v>
      </c>
      <c r="B17" s="94">
        <v>100</v>
      </c>
      <c r="C17" s="94">
        <v>51</v>
      </c>
      <c r="D17" s="94">
        <v>5</v>
      </c>
      <c r="E17" s="94">
        <v>43</v>
      </c>
    </row>
    <row r="18" spans="1:5" x14ac:dyDescent="0.35">
      <c r="A18" s="89" t="s">
        <v>523</v>
      </c>
      <c r="B18" s="94">
        <v>100</v>
      </c>
      <c r="C18" s="94">
        <v>49</v>
      </c>
      <c r="D18" s="94">
        <v>5</v>
      </c>
      <c r="E18" s="94">
        <v>46</v>
      </c>
    </row>
    <row r="19" spans="1:5" x14ac:dyDescent="0.35">
      <c r="A19" s="89" t="s">
        <v>510</v>
      </c>
      <c r="B19" s="94">
        <v>100</v>
      </c>
      <c r="C19" s="94">
        <v>50</v>
      </c>
      <c r="D19" s="94">
        <v>5</v>
      </c>
      <c r="E19" s="94">
        <v>46</v>
      </c>
    </row>
    <row r="20" spans="1:5" x14ac:dyDescent="0.35">
      <c r="A20" s="89" t="s">
        <v>524</v>
      </c>
      <c r="B20" s="94">
        <v>100</v>
      </c>
      <c r="C20" s="94">
        <v>40</v>
      </c>
      <c r="D20" s="94">
        <v>5</v>
      </c>
      <c r="E20" s="94">
        <v>55</v>
      </c>
    </row>
    <row r="21" spans="1:5" x14ac:dyDescent="0.35">
      <c r="A21" s="89" t="s">
        <v>525</v>
      </c>
      <c r="B21" s="94">
        <v>100</v>
      </c>
      <c r="C21" s="94">
        <v>42</v>
      </c>
      <c r="D21" s="94">
        <v>5</v>
      </c>
      <c r="E21" s="94">
        <v>53</v>
      </c>
    </row>
    <row r="22" spans="1:5" x14ac:dyDescent="0.35">
      <c r="A22" s="89" t="s">
        <v>515</v>
      </c>
      <c r="B22" s="94">
        <v>100</v>
      </c>
      <c r="C22" s="94">
        <v>26</v>
      </c>
      <c r="D22" s="94">
        <v>6</v>
      </c>
      <c r="E22" s="94">
        <v>68</v>
      </c>
    </row>
    <row r="23" spans="1:5" x14ac:dyDescent="0.35">
      <c r="A23" s="89" t="s">
        <v>240</v>
      </c>
      <c r="B23" s="94">
        <v>100</v>
      </c>
      <c r="C23" s="56" t="s">
        <v>126</v>
      </c>
      <c r="D23" s="56" t="s">
        <v>126</v>
      </c>
      <c r="E23" s="56" t="s">
        <v>126</v>
      </c>
    </row>
    <row r="24" spans="1:5" x14ac:dyDescent="0.35">
      <c r="A24" s="38"/>
      <c r="B24" s="56"/>
      <c r="C24" s="56"/>
      <c r="D24" s="56"/>
      <c r="E24" s="56"/>
    </row>
    <row r="25" spans="1:5" x14ac:dyDescent="0.35">
      <c r="A25" s="41" t="s">
        <v>78</v>
      </c>
      <c r="B25" s="41"/>
      <c r="C25" s="41"/>
      <c r="D25" s="41"/>
      <c r="E25" s="41"/>
    </row>
    <row r="26" spans="1:5" ht="61.5" customHeight="1" x14ac:dyDescent="0.35">
      <c r="A26" s="114" t="s">
        <v>550</v>
      </c>
      <c r="B26" s="114"/>
      <c r="C26" s="114"/>
      <c r="D26" s="114"/>
      <c r="E26" s="114"/>
    </row>
  </sheetData>
  <mergeCells count="2">
    <mergeCell ref="A2:E2"/>
    <mergeCell ref="A26:E26"/>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1"/>
  <sheetViews>
    <sheetView showGridLines="0" zoomScaleNormal="100" workbookViewId="0"/>
  </sheetViews>
  <sheetFormatPr defaultColWidth="10.90625" defaultRowHeight="14.5" x14ac:dyDescent="0.35"/>
  <cols>
    <col min="1" max="1" width="27.81640625" customWidth="1"/>
  </cols>
  <sheetData>
    <row r="1" spans="1:6" ht="15.5" customHeight="1" x14ac:dyDescent="0.35">
      <c r="A1" s="10" t="s">
        <v>0</v>
      </c>
      <c r="B1" s="11"/>
      <c r="C1" s="11"/>
      <c r="D1" s="11"/>
      <c r="E1" s="8"/>
      <c r="F1" s="11"/>
    </row>
    <row r="2" spans="1:6" ht="13" customHeight="1" x14ac:dyDescent="0.35">
      <c r="A2" s="12"/>
      <c r="B2" s="11"/>
      <c r="C2" s="11"/>
      <c r="D2" s="11"/>
      <c r="E2" s="11"/>
      <c r="F2" s="11"/>
    </row>
    <row r="3" spans="1:6" ht="13" customHeight="1" x14ac:dyDescent="0.35">
      <c r="A3" s="7" t="s">
        <v>28</v>
      </c>
      <c r="B3" s="11"/>
      <c r="C3" s="11"/>
      <c r="D3" s="11"/>
      <c r="E3" s="11"/>
      <c r="F3" s="11"/>
    </row>
    <row r="4" spans="1:6" ht="13" customHeight="1" x14ac:dyDescent="0.35">
      <c r="A4" s="80" t="s">
        <v>41</v>
      </c>
      <c r="B4" s="2" t="s">
        <v>39</v>
      </c>
    </row>
    <row r="5" spans="1:6" ht="13" customHeight="1" x14ac:dyDescent="0.35">
      <c r="A5" s="81" t="str">
        <f>HYPERLINK("#'Tabel 1'!A1", "Tabel 1")</f>
        <v>Tabel 1</v>
      </c>
      <c r="B5" s="72" t="s">
        <v>64</v>
      </c>
    </row>
    <row r="6" spans="1:6" ht="13" customHeight="1" x14ac:dyDescent="0.35">
      <c r="A6" s="81" t="str">
        <f>HYPERLINK("#'Tabel 2'!A1", "Tabel 2")</f>
        <v>Tabel 2</v>
      </c>
      <c r="B6" s="72" t="s">
        <v>81</v>
      </c>
    </row>
    <row r="7" spans="1:6" ht="13" customHeight="1" x14ac:dyDescent="0.35">
      <c r="A7" s="81" t="str">
        <f>HYPERLINK("#'Tabel 3'!A1", "Tabel 3")</f>
        <v>Tabel 3</v>
      </c>
      <c r="B7" s="72" t="s">
        <v>88</v>
      </c>
    </row>
    <row r="8" spans="1:6" ht="13" customHeight="1" x14ac:dyDescent="0.35">
      <c r="A8" s="77" t="str">
        <f>HYPERLINK("#'Tabel 4'!A1", "Tabel 4")</f>
        <v>Tabel 4</v>
      </c>
      <c r="B8" s="72" t="s">
        <v>106</v>
      </c>
    </row>
    <row r="9" spans="1:6" ht="13" customHeight="1" x14ac:dyDescent="0.35">
      <c r="A9" s="77" t="str">
        <f>HYPERLINK("#'Tabel 5'!A1", "Tabel 5")</f>
        <v>Tabel 5</v>
      </c>
      <c r="B9" s="72" t="s">
        <v>148</v>
      </c>
    </row>
    <row r="10" spans="1:6" ht="13" customHeight="1" x14ac:dyDescent="0.35">
      <c r="A10" s="77" t="str">
        <f>HYPERLINK("#'Tabel 6'!A1", "Tabel 6")</f>
        <v>Tabel 6</v>
      </c>
      <c r="B10" s="72" t="s">
        <v>153</v>
      </c>
    </row>
    <row r="11" spans="1:6" ht="13" customHeight="1" x14ac:dyDescent="0.35">
      <c r="A11" s="77" t="str">
        <f>HYPERLINK("#'Tabel 7'!A1", "Tabel 7")</f>
        <v>Tabel 7</v>
      </c>
      <c r="B11" s="72" t="s">
        <v>158</v>
      </c>
    </row>
    <row r="12" spans="1:6" ht="13" customHeight="1" x14ac:dyDescent="0.35">
      <c r="A12" s="77" t="str">
        <f>HYPERLINK("#'Tabel 8'!A1", "Tabel 8")</f>
        <v>Tabel 8</v>
      </c>
      <c r="B12" s="72" t="s">
        <v>173</v>
      </c>
    </row>
    <row r="13" spans="1:6" ht="13" customHeight="1" x14ac:dyDescent="0.35">
      <c r="A13" s="77" t="str">
        <f>HYPERLINK("#'Tabel 9'!A1", "Tabel 9")</f>
        <v>Tabel 9</v>
      </c>
      <c r="B13" s="72" t="s">
        <v>180</v>
      </c>
      <c r="C13" s="12"/>
    </row>
    <row r="14" spans="1:6" ht="13" customHeight="1" x14ac:dyDescent="0.35">
      <c r="A14" s="77" t="str">
        <f>HYPERLINK("#'Tabel 10'!A1", "Tabel 10")</f>
        <v>Tabel 10</v>
      </c>
      <c r="B14" s="72" t="s">
        <v>211</v>
      </c>
      <c r="C14" s="12"/>
    </row>
    <row r="15" spans="1:6" ht="13" customHeight="1" x14ac:dyDescent="0.35">
      <c r="A15" s="77" t="str">
        <f>HYPERLINK("#'Tabel 11'!A1", "Tabel 11")</f>
        <v>Tabel 11</v>
      </c>
      <c r="B15" s="72" t="s">
        <v>215</v>
      </c>
      <c r="C15" s="12"/>
    </row>
    <row r="16" spans="1:6" ht="13" customHeight="1" x14ac:dyDescent="0.35">
      <c r="A16" s="77" t="str">
        <f>HYPERLINK("#'Tabel 12'!A1", "Tabel 12")</f>
        <v>Tabel 12</v>
      </c>
      <c r="B16" s="72" t="s">
        <v>219</v>
      </c>
      <c r="C16" s="12"/>
    </row>
    <row r="17" spans="1:3" ht="13" customHeight="1" x14ac:dyDescent="0.35">
      <c r="A17" s="77" t="str">
        <f>HYPERLINK("#'Tabel 13'!A1", "Tabel 13")</f>
        <v>Tabel 13</v>
      </c>
      <c r="B17" s="72" t="s">
        <v>236</v>
      </c>
      <c r="C17" s="12"/>
    </row>
    <row r="18" spans="1:3" ht="13" customHeight="1" x14ac:dyDescent="0.35">
      <c r="A18" s="77" t="str">
        <f>HYPERLINK("#'Tabel 14'!A1", "Tabel 14")</f>
        <v>Tabel 14</v>
      </c>
      <c r="B18" s="72" t="s">
        <v>239</v>
      </c>
      <c r="C18" s="12"/>
    </row>
    <row r="19" spans="1:3" ht="13" customHeight="1" x14ac:dyDescent="0.35">
      <c r="A19" s="77" t="str">
        <f>HYPERLINK("#'Tabel 15'!A1", "Tabel 15")</f>
        <v>Tabel 15</v>
      </c>
      <c r="B19" s="72" t="s">
        <v>243</v>
      </c>
      <c r="C19" s="12"/>
    </row>
    <row r="20" spans="1:3" ht="13" customHeight="1" x14ac:dyDescent="0.35">
      <c r="A20" s="77" t="str">
        <f>HYPERLINK("#'Tabel 16'!A1", "Tabel 16")</f>
        <v>Tabel 16</v>
      </c>
      <c r="B20" s="72" t="s">
        <v>245</v>
      </c>
      <c r="C20" s="12"/>
    </row>
    <row r="21" spans="1:3" ht="13" customHeight="1" x14ac:dyDescent="0.35">
      <c r="A21" s="77" t="str">
        <f>HYPERLINK("#'Tabel 17'!A1", "Tabel 17")</f>
        <v>Tabel 17</v>
      </c>
      <c r="B21" s="73" t="s">
        <v>247</v>
      </c>
      <c r="C21" s="12"/>
    </row>
    <row r="22" spans="1:3" ht="13" customHeight="1" x14ac:dyDescent="0.35">
      <c r="A22" s="77" t="str">
        <f>HYPERLINK("#'Tabel 18'!A1", "Tabel 18")</f>
        <v>Tabel 18</v>
      </c>
      <c r="B22" s="72" t="s">
        <v>265</v>
      </c>
      <c r="C22" s="12"/>
    </row>
    <row r="23" spans="1:3" ht="13" customHeight="1" x14ac:dyDescent="0.35">
      <c r="A23" s="77" t="str">
        <f>HYPERLINK("#'Tabel 19'!A1", "Tabel 19")</f>
        <v>Tabel 19</v>
      </c>
      <c r="B23" s="72" t="s">
        <v>278</v>
      </c>
      <c r="C23" s="12"/>
    </row>
    <row r="24" spans="1:3" ht="13" customHeight="1" x14ac:dyDescent="0.35">
      <c r="A24" s="77" t="str">
        <f>HYPERLINK("#'Tabel 20'!A1", "Tabel 20")</f>
        <v>Tabel 20</v>
      </c>
      <c r="B24" s="72" t="s">
        <v>284</v>
      </c>
      <c r="C24" s="12"/>
    </row>
    <row r="25" spans="1:3" ht="13" customHeight="1" x14ac:dyDescent="0.35">
      <c r="A25" s="77" t="str">
        <f>HYPERLINK("#'Tabel 21'!A1", "Tabel 21")</f>
        <v>Tabel 21</v>
      </c>
      <c r="B25" s="72" t="s">
        <v>292</v>
      </c>
      <c r="C25" s="12"/>
    </row>
    <row r="26" spans="1:3" ht="13" customHeight="1" x14ac:dyDescent="0.35">
      <c r="A26" s="77" t="str">
        <f>HYPERLINK("#'Tabel 22'!A1", "Tabel 22")</f>
        <v>Tabel 22</v>
      </c>
      <c r="B26" s="73" t="s">
        <v>326</v>
      </c>
    </row>
    <row r="27" spans="1:3" ht="13" customHeight="1" x14ac:dyDescent="0.35">
      <c r="A27" s="77" t="str">
        <f>HYPERLINK("#'Tabel 23'!A1", "Tabel 23")</f>
        <v>Tabel 23</v>
      </c>
      <c r="B27" s="73" t="s">
        <v>354</v>
      </c>
    </row>
    <row r="28" spans="1:3" ht="13" customHeight="1" x14ac:dyDescent="0.35">
      <c r="A28" s="80" t="str">
        <f>HYPERLINK("#'Tabel 24'!A1", "Tabel 24")</f>
        <v>Tabel 24</v>
      </c>
      <c r="B28" s="73" t="s">
        <v>365</v>
      </c>
      <c r="C28" s="12"/>
    </row>
    <row r="29" spans="1:3" ht="13" customHeight="1" x14ac:dyDescent="0.35">
      <c r="A29" s="82" t="str">
        <f>HYPERLINK("#'Tabel 25'!A1", "Tabel 25")</f>
        <v>Tabel 25</v>
      </c>
      <c r="B29" s="73" t="s">
        <v>387</v>
      </c>
      <c r="C29" s="12"/>
    </row>
    <row r="30" spans="1:3" ht="13" customHeight="1" x14ac:dyDescent="0.35">
      <c r="A30" s="82" t="str">
        <f>HYPERLINK("#'Tabel 26'!A1", "Tabel 26")</f>
        <v>Tabel 26</v>
      </c>
      <c r="B30" s="73" t="s">
        <v>391</v>
      </c>
      <c r="C30" s="12"/>
    </row>
    <row r="31" spans="1:3" ht="13" customHeight="1" x14ac:dyDescent="0.35">
      <c r="A31" s="82" t="str">
        <f>HYPERLINK("#'Tabel 27'!A1", "Tabel 27")</f>
        <v>Tabel 27</v>
      </c>
      <c r="B31" s="73" t="s">
        <v>405</v>
      </c>
      <c r="C31" s="12"/>
    </row>
    <row r="32" spans="1:3" ht="13" customHeight="1" x14ac:dyDescent="0.35">
      <c r="A32" s="82" t="str">
        <f>HYPERLINK("#'Tabel 28'!A1", "Tabel 28")</f>
        <v>Tabel 28</v>
      </c>
      <c r="B32" s="74" t="s">
        <v>444</v>
      </c>
      <c r="C32" s="12"/>
    </row>
    <row r="33" spans="1:3" ht="13" customHeight="1" x14ac:dyDescent="0.35">
      <c r="A33" s="82" t="str">
        <f>HYPERLINK("#'Tabel 29'!A1", "Tabel 29")</f>
        <v>Tabel 29</v>
      </c>
      <c r="B33" s="75" t="s">
        <v>415</v>
      </c>
      <c r="C33" s="12"/>
    </row>
    <row r="34" spans="1:3" ht="13" customHeight="1" x14ac:dyDescent="0.35">
      <c r="A34" s="82" t="str">
        <f>HYPERLINK("#'Tabel 30'!A1", "Tabel 30")</f>
        <v>Tabel 30</v>
      </c>
      <c r="B34" s="75" t="s">
        <v>421</v>
      </c>
      <c r="C34" s="12"/>
    </row>
    <row r="35" spans="1:3" ht="13" customHeight="1" x14ac:dyDescent="0.35">
      <c r="A35" s="82" t="str">
        <f>HYPERLINK("#'Tabel 31'!A1", "Tabel 31")</f>
        <v>Tabel 31</v>
      </c>
      <c r="B35" s="75" t="s">
        <v>433</v>
      </c>
      <c r="C35" s="12"/>
    </row>
    <row r="36" spans="1:3" ht="13" customHeight="1" x14ac:dyDescent="0.35">
      <c r="A36" s="78" t="str">
        <f>HYPERLINK("#'Tabel 32'!A1", "Tabel 32")</f>
        <v>Tabel 32</v>
      </c>
      <c r="B36" s="76" t="s">
        <v>449</v>
      </c>
    </row>
    <row r="37" spans="1:3" x14ac:dyDescent="0.35">
      <c r="A37" s="78" t="str">
        <f>HYPERLINK("#'Tabel 33'!A1", "Tabel 33")</f>
        <v>Tabel 33</v>
      </c>
      <c r="B37" s="76" t="s">
        <v>445</v>
      </c>
    </row>
    <row r="38" spans="1:3" x14ac:dyDescent="0.35">
      <c r="A38" s="78" t="str">
        <f>HYPERLINK("#'Tabel 34'!A1", "Tabel 34")</f>
        <v>Tabel 34</v>
      </c>
      <c r="B38" s="76" t="s">
        <v>446</v>
      </c>
    </row>
    <row r="39" spans="1:3" x14ac:dyDescent="0.35">
      <c r="A39" s="79" t="str">
        <f>HYPERLINK("#'Tabel 35'!A1", "Tabel 35")</f>
        <v>Tabel 35</v>
      </c>
      <c r="B39" s="76" t="s">
        <v>447</v>
      </c>
    </row>
    <row r="40" spans="1:3" x14ac:dyDescent="0.35">
      <c r="A40" s="102" t="str">
        <f>HYPERLINK("#'Tabel 36'!A1", "Tabel 36")</f>
        <v>Tabel 36</v>
      </c>
      <c r="B40" s="103" t="s">
        <v>448</v>
      </c>
    </row>
    <row r="41" spans="1:3" x14ac:dyDescent="0.35">
      <c r="A41" s="87" t="s">
        <v>450</v>
      </c>
      <c r="B41" s="86" t="s">
        <v>40</v>
      </c>
    </row>
    <row r="42" spans="1:3" x14ac:dyDescent="0.35">
      <c r="A42" s="87" t="s">
        <v>5</v>
      </c>
      <c r="B42" s="86" t="s">
        <v>31</v>
      </c>
    </row>
    <row r="44" spans="1:3" x14ac:dyDescent="0.35">
      <c r="A44" s="83" t="s">
        <v>451</v>
      </c>
    </row>
    <row r="45" spans="1:3" x14ac:dyDescent="0.35">
      <c r="A45" s="84" t="s">
        <v>456</v>
      </c>
    </row>
    <row r="46" spans="1:3" x14ac:dyDescent="0.35">
      <c r="A46" s="85" t="s">
        <v>455</v>
      </c>
    </row>
    <row r="47" spans="1:3" x14ac:dyDescent="0.35">
      <c r="A47" s="84"/>
    </row>
    <row r="48" spans="1:3" x14ac:dyDescent="0.35">
      <c r="A48" s="83" t="s">
        <v>452</v>
      </c>
    </row>
    <row r="49" spans="1:1" x14ac:dyDescent="0.35">
      <c r="A49" s="84" t="s">
        <v>453</v>
      </c>
    </row>
    <row r="50" spans="1:1" x14ac:dyDescent="0.35">
      <c r="A50" s="84" t="s">
        <v>454</v>
      </c>
    </row>
    <row r="51" spans="1:1" x14ac:dyDescent="0.35">
      <c r="A51" s="84" t="s">
        <v>29</v>
      </c>
    </row>
  </sheetData>
  <conditionalFormatting sqref="B5:B24">
    <cfRule type="cellIs" dxfId="3" priority="3" stopIfTrue="1" operator="equal">
      <formula>"   "</formula>
    </cfRule>
    <cfRule type="cellIs" dxfId="2" priority="4" stopIfTrue="1" operator="equal">
      <formula>"    "</formula>
    </cfRule>
  </conditionalFormatting>
  <conditionalFormatting sqref="B36:B40">
    <cfRule type="cellIs" dxfId="1" priority="1" stopIfTrue="1" operator="equal">
      <formula>"   "</formula>
    </cfRule>
    <cfRule type="cellIs" dxfId="0" priority="2" stopIfTrue="1" operator="equal">
      <formula>"    "</formula>
    </cfRule>
  </conditionalFormatting>
  <hyperlinks>
    <hyperlink ref="A26" location="Toelichting!A1" display="Toelichting" xr:uid="{00000000-0004-0000-0100-000000000000}"/>
    <hyperlink ref="A27" location="Begrippen!A1" display="Begrippen" xr:uid="{00000000-0004-0000-0100-000001000000}"/>
    <hyperlink ref="A4" location="Introductie!A1" display="Introductie" xr:uid="{00000000-0004-0000-0100-000002000000}"/>
    <hyperlink ref="A31" r:id="rId1" display="mailto:barometer.culturele.diversiteit@cbs.nl" xr:uid="{00000000-0004-0000-0100-000003000000}"/>
    <hyperlink ref="A46" r:id="rId2" xr:uid="{DF05A8DF-C3C8-4EAA-8838-CCD8595182EA}"/>
    <hyperlink ref="A41" location="Toelichting!A1" display="Toelichting" xr:uid="{0B8D4948-A3C5-48A0-AFA8-B8848A6E027D}"/>
    <hyperlink ref="A42" location="Begrippen!A1" display="Begrippen" xr:uid="{494ABCB9-AE10-4BC3-95D4-E1BAFE6386E1}"/>
  </hyperlinks>
  <pageMargins left="0.75" right="0.75" top="1" bottom="1" header="0.5" footer="0.5"/>
  <pageSetup paperSize="9" scale="71"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7"/>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246</v>
      </c>
      <c r="J1" s="36"/>
    </row>
    <row r="2" spans="1:10" x14ac:dyDescent="0.35">
      <c r="A2" s="108" t="s">
        <v>247</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7"/>
      <c r="C9" s="57"/>
      <c r="D9" s="57"/>
      <c r="E9" s="57"/>
    </row>
    <row r="10" spans="1:10" x14ac:dyDescent="0.35">
      <c r="A10" s="40" t="s">
        <v>263</v>
      </c>
      <c r="B10" s="57"/>
      <c r="C10" s="57"/>
      <c r="D10" s="57"/>
      <c r="E10" s="57"/>
    </row>
    <row r="11" spans="1:10" x14ac:dyDescent="0.35">
      <c r="A11" s="38" t="s">
        <v>248</v>
      </c>
      <c r="B11" s="94">
        <v>100</v>
      </c>
      <c r="C11" s="94">
        <v>59</v>
      </c>
      <c r="D11" s="94">
        <v>4</v>
      </c>
      <c r="E11" s="94">
        <v>37</v>
      </c>
    </row>
    <row r="12" spans="1:10" x14ac:dyDescent="0.35">
      <c r="A12" s="38" t="s">
        <v>249</v>
      </c>
      <c r="B12" s="94">
        <v>100</v>
      </c>
      <c r="C12" s="94">
        <v>53</v>
      </c>
      <c r="D12" s="94">
        <v>5</v>
      </c>
      <c r="E12" s="94">
        <v>41</v>
      </c>
    </row>
    <row r="13" spans="1:10" x14ac:dyDescent="0.35">
      <c r="A13" s="38" t="s">
        <v>250</v>
      </c>
      <c r="B13" s="94">
        <v>100</v>
      </c>
      <c r="C13" s="94">
        <v>68</v>
      </c>
      <c r="D13" s="94">
        <v>7</v>
      </c>
      <c r="E13" s="94">
        <v>25</v>
      </c>
    </row>
    <row r="14" spans="1:10" x14ac:dyDescent="0.35">
      <c r="A14" s="38" t="s">
        <v>251</v>
      </c>
      <c r="B14" s="94">
        <v>100</v>
      </c>
      <c r="C14" s="94">
        <v>60</v>
      </c>
      <c r="D14" s="94">
        <v>8</v>
      </c>
      <c r="E14" s="94">
        <v>32</v>
      </c>
    </row>
    <row r="15" spans="1:10" x14ac:dyDescent="0.35">
      <c r="A15" s="38" t="s">
        <v>252</v>
      </c>
      <c r="B15" s="94">
        <v>100</v>
      </c>
      <c r="C15" s="94">
        <v>62</v>
      </c>
      <c r="D15" s="94">
        <v>7</v>
      </c>
      <c r="E15" s="94">
        <v>31</v>
      </c>
    </row>
    <row r="16" spans="1:10" x14ac:dyDescent="0.35">
      <c r="A16" s="38" t="s">
        <v>253</v>
      </c>
      <c r="B16" s="94">
        <v>100</v>
      </c>
      <c r="C16" s="94">
        <v>59</v>
      </c>
      <c r="D16" s="94">
        <v>7</v>
      </c>
      <c r="E16" s="94">
        <v>34</v>
      </c>
    </row>
    <row r="17" spans="1:5" x14ac:dyDescent="0.35">
      <c r="A17" s="38" t="s">
        <v>254</v>
      </c>
      <c r="B17" s="94">
        <v>100</v>
      </c>
      <c r="C17" s="94">
        <v>73</v>
      </c>
      <c r="D17" s="94">
        <v>5</v>
      </c>
      <c r="E17" s="94">
        <v>21</v>
      </c>
    </row>
    <row r="18" spans="1:5" x14ac:dyDescent="0.35">
      <c r="A18" s="38" t="s">
        <v>255</v>
      </c>
      <c r="B18" s="94">
        <v>100</v>
      </c>
      <c r="C18" s="94">
        <v>57</v>
      </c>
      <c r="D18" s="94">
        <v>9</v>
      </c>
      <c r="E18" s="94">
        <v>34</v>
      </c>
    </row>
    <row r="19" spans="1:5" x14ac:dyDescent="0.35">
      <c r="A19" s="38" t="s">
        <v>256</v>
      </c>
      <c r="B19" s="94">
        <v>100</v>
      </c>
      <c r="C19" s="94">
        <v>54</v>
      </c>
      <c r="D19" s="94">
        <v>5</v>
      </c>
      <c r="E19" s="94">
        <v>42</v>
      </c>
    </row>
    <row r="20" spans="1:5" x14ac:dyDescent="0.35">
      <c r="A20" s="38" t="s">
        <v>257</v>
      </c>
      <c r="B20" s="94">
        <v>100</v>
      </c>
      <c r="C20" s="94">
        <v>47</v>
      </c>
      <c r="D20" s="94">
        <v>5</v>
      </c>
      <c r="E20" s="94">
        <v>48</v>
      </c>
    </row>
    <row r="21" spans="1:5" x14ac:dyDescent="0.35">
      <c r="A21" s="38" t="s">
        <v>258</v>
      </c>
      <c r="B21" s="94">
        <v>100</v>
      </c>
      <c r="C21" s="94">
        <v>58</v>
      </c>
      <c r="D21" s="94">
        <v>5</v>
      </c>
      <c r="E21" s="94">
        <v>37</v>
      </c>
    </row>
    <row r="22" spans="1:5" x14ac:dyDescent="0.35">
      <c r="A22" s="38" t="s">
        <v>259</v>
      </c>
      <c r="B22" s="94">
        <v>100</v>
      </c>
      <c r="C22" s="94">
        <v>50</v>
      </c>
      <c r="D22" s="94">
        <v>5</v>
      </c>
      <c r="E22" s="94">
        <v>45</v>
      </c>
    </row>
    <row r="23" spans="1:5" x14ac:dyDescent="0.35">
      <c r="A23" s="38" t="s">
        <v>260</v>
      </c>
      <c r="B23" s="94">
        <v>100</v>
      </c>
      <c r="C23" s="94">
        <v>47</v>
      </c>
      <c r="D23" s="94">
        <v>5</v>
      </c>
      <c r="E23" s="94">
        <v>48</v>
      </c>
    </row>
    <row r="24" spans="1:5" x14ac:dyDescent="0.35">
      <c r="A24" s="38" t="s">
        <v>261</v>
      </c>
      <c r="B24" s="94">
        <v>100</v>
      </c>
      <c r="C24" s="94">
        <v>40</v>
      </c>
      <c r="D24" s="94">
        <v>5</v>
      </c>
      <c r="E24" s="94">
        <v>55</v>
      </c>
    </row>
    <row r="25" spans="1:5" x14ac:dyDescent="0.35">
      <c r="A25" s="38" t="s">
        <v>262</v>
      </c>
      <c r="B25" s="94">
        <v>100</v>
      </c>
      <c r="C25" s="57" t="s">
        <v>126</v>
      </c>
      <c r="D25" s="57" t="s">
        <v>126</v>
      </c>
      <c r="E25" s="57" t="s">
        <v>126</v>
      </c>
    </row>
    <row r="26" spans="1:5" x14ac:dyDescent="0.35">
      <c r="A26" s="38"/>
      <c r="B26" s="57"/>
      <c r="C26" s="57"/>
      <c r="D26" s="57"/>
      <c r="E26" s="57"/>
    </row>
    <row r="27" spans="1:5" x14ac:dyDescent="0.35">
      <c r="A27" s="41" t="s">
        <v>78</v>
      </c>
      <c r="B27" s="41"/>
      <c r="C27" s="41"/>
      <c r="D27" s="41"/>
      <c r="E27" s="41"/>
    </row>
  </sheetData>
  <mergeCells count="1">
    <mergeCell ref="A2:E2"/>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3"/>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264</v>
      </c>
      <c r="J1" s="36"/>
    </row>
    <row r="2" spans="1:10" x14ac:dyDescent="0.35">
      <c r="A2" s="108" t="s">
        <v>265</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8"/>
      <c r="C9" s="58"/>
      <c r="D9" s="58"/>
      <c r="E9" s="58"/>
    </row>
    <row r="10" spans="1:10" x14ac:dyDescent="0.35">
      <c r="A10" s="40" t="s">
        <v>276</v>
      </c>
      <c r="B10" s="58"/>
      <c r="C10" s="58"/>
      <c r="D10" s="58"/>
      <c r="E10" s="58"/>
    </row>
    <row r="11" spans="1:10" x14ac:dyDescent="0.35">
      <c r="A11" s="38" t="s">
        <v>266</v>
      </c>
      <c r="B11" s="94">
        <v>100</v>
      </c>
      <c r="C11" s="94">
        <v>41</v>
      </c>
      <c r="D11" s="94">
        <v>5</v>
      </c>
      <c r="E11" s="94">
        <v>54</v>
      </c>
    </row>
    <row r="12" spans="1:10" x14ac:dyDescent="0.35">
      <c r="A12" s="38" t="s">
        <v>267</v>
      </c>
      <c r="B12" s="94">
        <v>100</v>
      </c>
      <c r="C12" s="94">
        <v>36</v>
      </c>
      <c r="D12" s="94">
        <v>6</v>
      </c>
      <c r="E12" s="94">
        <v>58</v>
      </c>
    </row>
    <row r="13" spans="1:10" x14ac:dyDescent="0.35">
      <c r="A13" s="38" t="s">
        <v>268</v>
      </c>
      <c r="B13" s="94">
        <v>100</v>
      </c>
      <c r="C13" s="94">
        <v>53</v>
      </c>
      <c r="D13" s="94">
        <v>6</v>
      </c>
      <c r="E13" s="94">
        <v>41</v>
      </c>
    </row>
    <row r="14" spans="1:10" x14ac:dyDescent="0.35">
      <c r="A14" s="38" t="s">
        <v>269</v>
      </c>
      <c r="B14" s="94">
        <v>100</v>
      </c>
      <c r="C14" s="94">
        <v>38</v>
      </c>
      <c r="D14" s="94">
        <v>5</v>
      </c>
      <c r="E14" s="94">
        <v>57</v>
      </c>
    </row>
    <row r="15" spans="1:10" x14ac:dyDescent="0.35">
      <c r="A15" s="38" t="s">
        <v>270</v>
      </c>
      <c r="B15" s="94">
        <v>100</v>
      </c>
      <c r="C15" s="94">
        <v>66</v>
      </c>
      <c r="D15" s="94">
        <v>6</v>
      </c>
      <c r="E15" s="94">
        <v>28</v>
      </c>
    </row>
    <row r="16" spans="1:10" x14ac:dyDescent="0.35">
      <c r="A16" s="38" t="s">
        <v>271</v>
      </c>
      <c r="B16" s="94">
        <v>100</v>
      </c>
      <c r="C16" s="94">
        <v>58</v>
      </c>
      <c r="D16" s="94">
        <v>8</v>
      </c>
      <c r="E16" s="94">
        <v>34</v>
      </c>
    </row>
    <row r="17" spans="1:5" x14ac:dyDescent="0.35">
      <c r="A17" s="38" t="s">
        <v>272</v>
      </c>
      <c r="B17" s="94">
        <v>100</v>
      </c>
      <c r="C17" s="94">
        <v>75</v>
      </c>
      <c r="D17" s="94">
        <v>5</v>
      </c>
      <c r="E17" s="94">
        <v>20</v>
      </c>
    </row>
    <row r="18" spans="1:5" x14ac:dyDescent="0.35">
      <c r="A18" s="38" t="s">
        <v>273</v>
      </c>
      <c r="B18" s="94">
        <v>100</v>
      </c>
      <c r="C18" s="94">
        <v>67</v>
      </c>
      <c r="D18" s="94">
        <v>7</v>
      </c>
      <c r="E18" s="94">
        <v>25</v>
      </c>
    </row>
    <row r="19" spans="1:5" x14ac:dyDescent="0.35">
      <c r="A19" s="38" t="s">
        <v>274</v>
      </c>
      <c r="B19" s="94">
        <v>100</v>
      </c>
      <c r="C19" s="94">
        <v>55</v>
      </c>
      <c r="D19" s="94">
        <v>5</v>
      </c>
      <c r="E19" s="94">
        <v>41</v>
      </c>
    </row>
    <row r="20" spans="1:5" x14ac:dyDescent="0.35">
      <c r="A20" s="38" t="s">
        <v>275</v>
      </c>
      <c r="B20" s="94">
        <v>100</v>
      </c>
      <c r="C20" s="94">
        <v>48</v>
      </c>
      <c r="D20" s="94">
        <v>6</v>
      </c>
      <c r="E20" s="94">
        <v>46</v>
      </c>
    </row>
    <row r="21" spans="1:5" x14ac:dyDescent="0.35">
      <c r="A21" s="38" t="s">
        <v>262</v>
      </c>
      <c r="B21" s="94">
        <v>100</v>
      </c>
      <c r="C21" s="58" t="s">
        <v>126</v>
      </c>
      <c r="D21" s="58" t="s">
        <v>126</v>
      </c>
      <c r="E21" s="58" t="s">
        <v>126</v>
      </c>
    </row>
    <row r="22" spans="1:5" x14ac:dyDescent="0.35">
      <c r="A22" s="38"/>
      <c r="B22" s="58"/>
      <c r="C22" s="58"/>
      <c r="D22" s="58"/>
      <c r="E22" s="58"/>
    </row>
    <row r="23" spans="1:5" x14ac:dyDescent="0.35">
      <c r="A23" s="41" t="s">
        <v>78</v>
      </c>
      <c r="B23" s="41"/>
      <c r="C23" s="41"/>
      <c r="D23" s="41"/>
      <c r="E23" s="41"/>
    </row>
  </sheetData>
  <mergeCells count="1">
    <mergeCell ref="A2:E2"/>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0"/>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277</v>
      </c>
      <c r="J1" s="36"/>
    </row>
    <row r="2" spans="1:10" x14ac:dyDescent="0.35">
      <c r="A2" s="108" t="s">
        <v>278</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59"/>
      <c r="C9" s="59"/>
      <c r="D9" s="59"/>
      <c r="E9" s="59"/>
    </row>
    <row r="10" spans="1:10" ht="15" x14ac:dyDescent="0.35">
      <c r="A10" s="91" t="s">
        <v>526</v>
      </c>
      <c r="B10" s="59"/>
      <c r="C10" s="59"/>
      <c r="D10" s="59"/>
      <c r="E10" s="59"/>
    </row>
    <row r="11" spans="1:10" x14ac:dyDescent="0.35">
      <c r="A11" s="38" t="s">
        <v>279</v>
      </c>
      <c r="B11" s="94">
        <v>100</v>
      </c>
      <c r="C11" s="94">
        <v>60</v>
      </c>
      <c r="D11" s="94">
        <v>5</v>
      </c>
      <c r="E11" s="94">
        <v>35</v>
      </c>
    </row>
    <row r="12" spans="1:10" x14ac:dyDescent="0.35">
      <c r="A12" s="38" t="s">
        <v>280</v>
      </c>
      <c r="B12" s="94">
        <v>100</v>
      </c>
      <c r="C12" s="94">
        <v>51</v>
      </c>
      <c r="D12" s="94">
        <v>6</v>
      </c>
      <c r="E12" s="94">
        <v>43</v>
      </c>
    </row>
    <row r="13" spans="1:10" x14ac:dyDescent="0.35">
      <c r="A13" s="38" t="s">
        <v>281</v>
      </c>
      <c r="B13" s="94">
        <v>100</v>
      </c>
      <c r="C13" s="94">
        <v>58</v>
      </c>
      <c r="D13" s="94">
        <v>6</v>
      </c>
      <c r="E13" s="94">
        <v>36</v>
      </c>
    </row>
    <row r="14" spans="1:10" x14ac:dyDescent="0.35">
      <c r="A14" s="38" t="s">
        <v>282</v>
      </c>
      <c r="B14" s="94">
        <v>100</v>
      </c>
      <c r="C14" s="94">
        <v>51</v>
      </c>
      <c r="D14" s="94">
        <v>5</v>
      </c>
      <c r="E14" s="94">
        <v>43</v>
      </c>
    </row>
    <row r="15" spans="1:10" x14ac:dyDescent="0.35">
      <c r="A15" s="38" t="s">
        <v>274</v>
      </c>
      <c r="B15" s="94">
        <v>100</v>
      </c>
      <c r="C15" s="94">
        <v>55</v>
      </c>
      <c r="D15" s="94">
        <v>5</v>
      </c>
      <c r="E15" s="94">
        <v>41</v>
      </c>
    </row>
    <row r="16" spans="1:10" x14ac:dyDescent="0.35">
      <c r="A16" s="38" t="s">
        <v>275</v>
      </c>
      <c r="B16" s="94">
        <v>100</v>
      </c>
      <c r="C16" s="94">
        <v>48</v>
      </c>
      <c r="D16" s="94">
        <v>6</v>
      </c>
      <c r="E16" s="94">
        <v>46</v>
      </c>
    </row>
    <row r="17" spans="1:5" x14ac:dyDescent="0.35">
      <c r="A17" s="38" t="s">
        <v>262</v>
      </c>
      <c r="B17" s="94">
        <v>100</v>
      </c>
      <c r="C17" s="59" t="s">
        <v>126</v>
      </c>
      <c r="D17" s="59" t="s">
        <v>126</v>
      </c>
      <c r="E17" s="59" t="s">
        <v>126</v>
      </c>
    </row>
    <row r="18" spans="1:5" x14ac:dyDescent="0.35">
      <c r="A18" s="38"/>
      <c r="B18" s="59"/>
      <c r="C18" s="59"/>
      <c r="D18" s="59"/>
      <c r="E18" s="59"/>
    </row>
    <row r="19" spans="1:5" x14ac:dyDescent="0.35">
      <c r="A19" s="41" t="s">
        <v>78</v>
      </c>
      <c r="B19" s="41"/>
      <c r="C19" s="41"/>
      <c r="D19" s="41"/>
      <c r="E19" s="41"/>
    </row>
    <row r="20" spans="1:5" ht="40.5" customHeight="1" x14ac:dyDescent="0.35">
      <c r="A20" s="110" t="s">
        <v>551</v>
      </c>
      <c r="B20" s="110"/>
      <c r="C20" s="110"/>
      <c r="D20" s="110"/>
      <c r="E20" s="110"/>
    </row>
  </sheetData>
  <mergeCells count="2">
    <mergeCell ref="A2:E2"/>
    <mergeCell ref="A20:E20"/>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17"/>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283</v>
      </c>
      <c r="J1" s="36"/>
    </row>
    <row r="2" spans="1:10" x14ac:dyDescent="0.35">
      <c r="A2" s="108" t="s">
        <v>284</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0"/>
      <c r="C9" s="60"/>
      <c r="D9" s="60"/>
      <c r="E9" s="60"/>
    </row>
    <row r="10" spans="1:10" x14ac:dyDescent="0.35">
      <c r="A10" s="40" t="s">
        <v>290</v>
      </c>
      <c r="B10" s="60"/>
      <c r="C10" s="60"/>
      <c r="D10" s="60"/>
      <c r="E10" s="60"/>
    </row>
    <row r="11" spans="1:10" x14ac:dyDescent="0.35">
      <c r="A11" s="38" t="s">
        <v>285</v>
      </c>
      <c r="B11" s="94">
        <v>100</v>
      </c>
      <c r="C11" s="94">
        <v>47</v>
      </c>
      <c r="D11" s="94">
        <v>6</v>
      </c>
      <c r="E11" s="94">
        <v>48</v>
      </c>
    </row>
    <row r="12" spans="1:10" x14ac:dyDescent="0.35">
      <c r="A12" s="38" t="s">
        <v>286</v>
      </c>
      <c r="B12" s="94">
        <v>100</v>
      </c>
      <c r="C12" s="94">
        <v>49</v>
      </c>
      <c r="D12" s="94">
        <v>6</v>
      </c>
      <c r="E12" s="94">
        <v>46</v>
      </c>
    </row>
    <row r="13" spans="1:10" x14ac:dyDescent="0.35">
      <c r="A13" s="38" t="s">
        <v>287</v>
      </c>
      <c r="B13" s="94">
        <v>100</v>
      </c>
      <c r="C13" s="94">
        <v>56</v>
      </c>
      <c r="D13" s="94">
        <v>6</v>
      </c>
      <c r="E13" s="94">
        <v>38</v>
      </c>
    </row>
    <row r="14" spans="1:10" x14ac:dyDescent="0.35">
      <c r="A14" s="38" t="s">
        <v>288</v>
      </c>
      <c r="B14" s="94">
        <v>100</v>
      </c>
      <c r="C14" s="94">
        <v>63</v>
      </c>
      <c r="D14" s="94">
        <v>6</v>
      </c>
      <c r="E14" s="94">
        <v>31</v>
      </c>
    </row>
    <row r="15" spans="1:10" x14ac:dyDescent="0.35">
      <c r="A15" s="38" t="s">
        <v>289</v>
      </c>
      <c r="B15" s="94">
        <v>100</v>
      </c>
      <c r="C15" s="94">
        <v>66</v>
      </c>
      <c r="D15" s="94">
        <v>5</v>
      </c>
      <c r="E15" s="94">
        <v>29</v>
      </c>
    </row>
    <row r="16" spans="1:10" x14ac:dyDescent="0.35">
      <c r="A16" s="38"/>
      <c r="B16" s="60"/>
      <c r="C16" s="60"/>
      <c r="D16" s="60"/>
      <c r="E16" s="60"/>
    </row>
    <row r="17" spans="1:5" x14ac:dyDescent="0.35">
      <c r="A17" s="41" t="s">
        <v>78</v>
      </c>
      <c r="B17" s="41"/>
      <c r="C17" s="41"/>
      <c r="D17" s="41"/>
      <c r="E17" s="41"/>
    </row>
  </sheetData>
  <mergeCells count="1">
    <mergeCell ref="A2:E2"/>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3"/>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291</v>
      </c>
      <c r="J1" s="36"/>
    </row>
    <row r="2" spans="1:10" x14ac:dyDescent="0.35">
      <c r="A2" s="108" t="s">
        <v>292</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1"/>
      <c r="C9" s="61"/>
      <c r="D9" s="61"/>
      <c r="E9" s="61"/>
    </row>
    <row r="10" spans="1:10" x14ac:dyDescent="0.35">
      <c r="A10" s="40" t="s">
        <v>324</v>
      </c>
      <c r="B10" s="61"/>
      <c r="C10" s="61"/>
      <c r="D10" s="61"/>
      <c r="E10" s="61"/>
    </row>
    <row r="11" spans="1:10" x14ac:dyDescent="0.35">
      <c r="A11" s="38" t="s">
        <v>293</v>
      </c>
      <c r="B11" s="94">
        <v>100</v>
      </c>
      <c r="C11" s="94">
        <v>49</v>
      </c>
      <c r="D11" s="94">
        <v>4</v>
      </c>
      <c r="E11" s="94">
        <v>47</v>
      </c>
    </row>
    <row r="12" spans="1:10" x14ac:dyDescent="0.35">
      <c r="A12" s="38" t="s">
        <v>294</v>
      </c>
      <c r="B12" s="94">
        <v>100</v>
      </c>
      <c r="C12" s="94">
        <v>49</v>
      </c>
      <c r="D12" s="94">
        <v>5</v>
      </c>
      <c r="E12" s="94">
        <v>46</v>
      </c>
    </row>
    <row r="13" spans="1:10" x14ac:dyDescent="0.35">
      <c r="A13" s="38" t="s">
        <v>295</v>
      </c>
      <c r="B13" s="94">
        <v>100</v>
      </c>
      <c r="C13" s="94">
        <v>57</v>
      </c>
      <c r="D13" s="94">
        <v>5</v>
      </c>
      <c r="E13" s="94">
        <v>38</v>
      </c>
    </row>
    <row r="14" spans="1:10" x14ac:dyDescent="0.35">
      <c r="A14" s="38" t="s">
        <v>296</v>
      </c>
      <c r="B14" s="94">
        <v>100</v>
      </c>
      <c r="C14" s="94">
        <v>66</v>
      </c>
      <c r="D14" s="94">
        <v>6</v>
      </c>
      <c r="E14" s="94">
        <v>28</v>
      </c>
    </row>
    <row r="15" spans="1:10" x14ac:dyDescent="0.35">
      <c r="A15" s="38" t="s">
        <v>297</v>
      </c>
      <c r="B15" s="94">
        <v>100</v>
      </c>
      <c r="C15" s="94">
        <v>63</v>
      </c>
      <c r="D15" s="94">
        <v>5</v>
      </c>
      <c r="E15" s="94">
        <v>32</v>
      </c>
    </row>
    <row r="16" spans="1:10" x14ac:dyDescent="0.35">
      <c r="A16" s="38" t="s">
        <v>298</v>
      </c>
      <c r="B16" s="94">
        <v>100</v>
      </c>
      <c r="C16" s="94">
        <v>60</v>
      </c>
      <c r="D16" s="94">
        <v>6</v>
      </c>
      <c r="E16" s="94">
        <v>34</v>
      </c>
    </row>
    <row r="17" spans="1:5" x14ac:dyDescent="0.35">
      <c r="A17" s="38" t="s">
        <v>299</v>
      </c>
      <c r="B17" s="94">
        <v>100</v>
      </c>
      <c r="C17" s="94">
        <v>67</v>
      </c>
      <c r="D17" s="94">
        <v>9</v>
      </c>
      <c r="E17" s="94">
        <v>24</v>
      </c>
    </row>
    <row r="18" spans="1:5" x14ac:dyDescent="0.35">
      <c r="A18" s="38" t="s">
        <v>300</v>
      </c>
      <c r="B18" s="94">
        <v>100</v>
      </c>
      <c r="C18" s="94">
        <v>52</v>
      </c>
      <c r="D18" s="94">
        <v>6</v>
      </c>
      <c r="E18" s="94">
        <v>42</v>
      </c>
    </row>
    <row r="19" spans="1:5" x14ac:dyDescent="0.35">
      <c r="A19" s="38" t="s">
        <v>301</v>
      </c>
      <c r="B19" s="94">
        <v>100</v>
      </c>
      <c r="C19" s="94">
        <v>57</v>
      </c>
      <c r="D19" s="94">
        <v>8</v>
      </c>
      <c r="E19" s="94">
        <v>34</v>
      </c>
    </row>
    <row r="20" spans="1:5" x14ac:dyDescent="0.35">
      <c r="A20" s="38" t="s">
        <v>302</v>
      </c>
      <c r="B20" s="94">
        <v>100</v>
      </c>
      <c r="C20" s="94">
        <v>57</v>
      </c>
      <c r="D20" s="94">
        <v>9</v>
      </c>
      <c r="E20" s="94">
        <v>34</v>
      </c>
    </row>
    <row r="21" spans="1:5" x14ac:dyDescent="0.35">
      <c r="A21" s="38" t="s">
        <v>303</v>
      </c>
      <c r="B21" s="94">
        <v>100</v>
      </c>
      <c r="C21" s="94">
        <v>73</v>
      </c>
      <c r="D21" s="94">
        <v>6</v>
      </c>
      <c r="E21" s="94">
        <v>21</v>
      </c>
    </row>
    <row r="22" spans="1:5" x14ac:dyDescent="0.35">
      <c r="A22" s="38" t="s">
        <v>304</v>
      </c>
      <c r="B22" s="94">
        <v>100</v>
      </c>
      <c r="C22" s="94">
        <v>57</v>
      </c>
      <c r="D22" s="94">
        <v>9</v>
      </c>
      <c r="E22" s="94">
        <v>34</v>
      </c>
    </row>
    <row r="23" spans="1:5" x14ac:dyDescent="0.35">
      <c r="A23" s="38" t="s">
        <v>305</v>
      </c>
      <c r="B23" s="94">
        <v>100</v>
      </c>
      <c r="C23" s="94">
        <v>60</v>
      </c>
      <c r="D23" s="94">
        <v>7</v>
      </c>
      <c r="E23" s="94">
        <v>33</v>
      </c>
    </row>
    <row r="24" spans="1:5" x14ac:dyDescent="0.35">
      <c r="A24" s="38" t="s">
        <v>306</v>
      </c>
      <c r="B24" s="94">
        <v>100</v>
      </c>
      <c r="C24" s="94">
        <v>70</v>
      </c>
      <c r="D24" s="94">
        <v>7</v>
      </c>
      <c r="E24" s="94">
        <v>23</v>
      </c>
    </row>
    <row r="25" spans="1:5" x14ac:dyDescent="0.35">
      <c r="A25" s="38" t="s">
        <v>307</v>
      </c>
      <c r="B25" s="94">
        <v>100</v>
      </c>
      <c r="C25" s="94">
        <v>75</v>
      </c>
      <c r="D25" s="94">
        <v>6</v>
      </c>
      <c r="E25" s="94">
        <v>19</v>
      </c>
    </row>
    <row r="26" spans="1:5" x14ac:dyDescent="0.35">
      <c r="A26" s="38" t="s">
        <v>308</v>
      </c>
      <c r="B26" s="94">
        <v>100</v>
      </c>
      <c r="C26" s="94">
        <v>76</v>
      </c>
      <c r="D26" s="94">
        <v>5</v>
      </c>
      <c r="E26" s="94">
        <v>19</v>
      </c>
    </row>
    <row r="27" spans="1:5" x14ac:dyDescent="0.35">
      <c r="A27" s="38" t="s">
        <v>309</v>
      </c>
      <c r="B27" s="94">
        <v>100</v>
      </c>
      <c r="C27" s="94">
        <v>40</v>
      </c>
      <c r="D27" s="94">
        <v>5</v>
      </c>
      <c r="E27" s="94">
        <v>54</v>
      </c>
    </row>
    <row r="28" spans="1:5" x14ac:dyDescent="0.35">
      <c r="A28" s="38" t="s">
        <v>310</v>
      </c>
      <c r="B28" s="94">
        <v>100</v>
      </c>
      <c r="C28" s="94">
        <v>43</v>
      </c>
      <c r="D28" s="94">
        <v>5</v>
      </c>
      <c r="E28" s="94">
        <v>51</v>
      </c>
    </row>
    <row r="29" spans="1:5" x14ac:dyDescent="0.35">
      <c r="A29" s="38" t="s">
        <v>311</v>
      </c>
      <c r="B29" s="94">
        <v>100</v>
      </c>
      <c r="C29" s="94">
        <v>49</v>
      </c>
      <c r="D29" s="94">
        <v>6</v>
      </c>
      <c r="E29" s="94">
        <v>45</v>
      </c>
    </row>
    <row r="30" spans="1:5" x14ac:dyDescent="0.35">
      <c r="A30" s="38" t="s">
        <v>312</v>
      </c>
      <c r="B30" s="94">
        <v>100</v>
      </c>
      <c r="C30" s="94">
        <v>59</v>
      </c>
      <c r="D30" s="94">
        <v>6</v>
      </c>
      <c r="E30" s="94">
        <v>35</v>
      </c>
    </row>
    <row r="31" spans="1:5" x14ac:dyDescent="0.35">
      <c r="A31" s="38" t="s">
        <v>313</v>
      </c>
      <c r="B31" s="94">
        <v>100</v>
      </c>
      <c r="C31" s="94">
        <v>65</v>
      </c>
      <c r="D31" s="94">
        <v>4</v>
      </c>
      <c r="E31" s="94">
        <v>30</v>
      </c>
    </row>
    <row r="32" spans="1:5" x14ac:dyDescent="0.35">
      <c r="A32" s="38" t="s">
        <v>314</v>
      </c>
      <c r="B32" s="94">
        <v>100</v>
      </c>
      <c r="C32" s="94">
        <v>44</v>
      </c>
      <c r="D32" s="94">
        <v>5</v>
      </c>
      <c r="E32" s="94">
        <v>51</v>
      </c>
    </row>
    <row r="33" spans="1:5" x14ac:dyDescent="0.35">
      <c r="A33" s="38" t="s">
        <v>315</v>
      </c>
      <c r="B33" s="94">
        <v>100</v>
      </c>
      <c r="C33" s="94">
        <v>47</v>
      </c>
      <c r="D33" s="94">
        <v>5</v>
      </c>
      <c r="E33" s="94">
        <v>48</v>
      </c>
    </row>
    <row r="34" spans="1:5" x14ac:dyDescent="0.35">
      <c r="A34" s="38" t="s">
        <v>316</v>
      </c>
      <c r="B34" s="94">
        <v>100</v>
      </c>
      <c r="C34" s="94">
        <v>57</v>
      </c>
      <c r="D34" s="94">
        <v>4</v>
      </c>
      <c r="E34" s="94">
        <v>38</v>
      </c>
    </row>
    <row r="35" spans="1:5" x14ac:dyDescent="0.35">
      <c r="A35" s="38" t="s">
        <v>317</v>
      </c>
      <c r="B35" s="94">
        <v>100</v>
      </c>
      <c r="C35" s="94">
        <v>62</v>
      </c>
      <c r="D35" s="94">
        <v>5</v>
      </c>
      <c r="E35" s="94">
        <v>33</v>
      </c>
    </row>
    <row r="36" spans="1:5" x14ac:dyDescent="0.35">
      <c r="A36" s="38" t="s">
        <v>318</v>
      </c>
      <c r="B36" s="94">
        <v>100</v>
      </c>
      <c r="C36" s="94">
        <v>68</v>
      </c>
      <c r="D36" s="94">
        <v>5</v>
      </c>
      <c r="E36" s="94">
        <v>27</v>
      </c>
    </row>
    <row r="37" spans="1:5" x14ac:dyDescent="0.35">
      <c r="A37" s="38" t="s">
        <v>319</v>
      </c>
      <c r="B37" s="94">
        <v>100</v>
      </c>
      <c r="C37" s="94">
        <v>39</v>
      </c>
      <c r="D37" s="94">
        <v>5</v>
      </c>
      <c r="E37" s="94">
        <v>55</v>
      </c>
    </row>
    <row r="38" spans="1:5" x14ac:dyDescent="0.35">
      <c r="A38" s="38" t="s">
        <v>320</v>
      </c>
      <c r="B38" s="94">
        <v>100</v>
      </c>
      <c r="C38" s="94">
        <v>37</v>
      </c>
      <c r="D38" s="94">
        <v>5</v>
      </c>
      <c r="E38" s="94">
        <v>58</v>
      </c>
    </row>
    <row r="39" spans="1:5" x14ac:dyDescent="0.35">
      <c r="A39" s="38" t="s">
        <v>321</v>
      </c>
      <c r="B39" s="94">
        <v>100</v>
      </c>
      <c r="C39" s="94">
        <v>42</v>
      </c>
      <c r="D39" s="94">
        <v>7</v>
      </c>
      <c r="E39" s="94">
        <v>51</v>
      </c>
    </row>
    <row r="40" spans="1:5" x14ac:dyDescent="0.35">
      <c r="A40" s="38" t="s">
        <v>322</v>
      </c>
      <c r="B40" s="94">
        <v>100</v>
      </c>
      <c r="C40" s="94">
        <v>51</v>
      </c>
      <c r="D40" s="94">
        <v>5</v>
      </c>
      <c r="E40" s="94">
        <v>44</v>
      </c>
    </row>
    <row r="41" spans="1:5" x14ac:dyDescent="0.35">
      <c r="A41" s="38" t="s">
        <v>323</v>
      </c>
      <c r="B41" s="94">
        <v>100</v>
      </c>
      <c r="C41" s="94">
        <v>58</v>
      </c>
      <c r="D41" s="94">
        <v>4</v>
      </c>
      <c r="E41" s="94">
        <v>38</v>
      </c>
    </row>
    <row r="42" spans="1:5" x14ac:dyDescent="0.35">
      <c r="A42" s="38"/>
      <c r="B42" s="61"/>
      <c r="C42" s="61"/>
      <c r="D42" s="61"/>
      <c r="E42" s="61"/>
    </row>
    <row r="43" spans="1:5" x14ac:dyDescent="0.35">
      <c r="A43" s="41" t="s">
        <v>78</v>
      </c>
      <c r="B43" s="41"/>
      <c r="C43" s="41"/>
      <c r="D43" s="41"/>
      <c r="E43" s="41"/>
    </row>
  </sheetData>
  <mergeCells count="1">
    <mergeCell ref="A2:E2"/>
  </mergeCell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7"/>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325</v>
      </c>
      <c r="J1" s="36"/>
    </row>
    <row r="2" spans="1:10" x14ac:dyDescent="0.35">
      <c r="A2" s="108" t="s">
        <v>326</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2"/>
      <c r="C9" s="62"/>
      <c r="D9" s="62"/>
      <c r="E9" s="62"/>
    </row>
    <row r="10" spans="1:10" x14ac:dyDescent="0.35">
      <c r="A10" s="40" t="s">
        <v>352</v>
      </c>
      <c r="B10" s="62"/>
      <c r="C10" s="62"/>
      <c r="D10" s="62"/>
      <c r="E10" s="62"/>
    </row>
    <row r="11" spans="1:10" x14ac:dyDescent="0.35">
      <c r="A11" s="38" t="s">
        <v>327</v>
      </c>
      <c r="B11" s="94">
        <v>100</v>
      </c>
      <c r="C11" s="94">
        <v>43</v>
      </c>
      <c r="D11" s="94">
        <v>7</v>
      </c>
      <c r="E11" s="94">
        <v>50</v>
      </c>
    </row>
    <row r="12" spans="1:10" x14ac:dyDescent="0.35">
      <c r="A12" s="38" t="s">
        <v>328</v>
      </c>
      <c r="B12" s="94">
        <v>100</v>
      </c>
      <c r="C12" s="94">
        <v>36</v>
      </c>
      <c r="D12" s="94">
        <v>4</v>
      </c>
      <c r="E12" s="94">
        <v>61</v>
      </c>
    </row>
    <row r="13" spans="1:10" x14ac:dyDescent="0.35">
      <c r="A13" s="38" t="s">
        <v>329</v>
      </c>
      <c r="B13" s="94">
        <v>100</v>
      </c>
      <c r="C13" s="94">
        <v>33</v>
      </c>
      <c r="D13" s="94">
        <v>6</v>
      </c>
      <c r="E13" s="94">
        <v>61</v>
      </c>
    </row>
    <row r="14" spans="1:10" x14ac:dyDescent="0.35">
      <c r="A14" s="38" t="s">
        <v>330</v>
      </c>
      <c r="B14" s="94">
        <v>100</v>
      </c>
      <c r="C14" s="94">
        <v>40</v>
      </c>
      <c r="D14" s="94">
        <v>6</v>
      </c>
      <c r="E14" s="94">
        <v>53</v>
      </c>
    </row>
    <row r="15" spans="1:10" x14ac:dyDescent="0.35">
      <c r="A15" s="38" t="s">
        <v>331</v>
      </c>
      <c r="B15" s="94">
        <v>100</v>
      </c>
      <c r="C15" s="94">
        <v>48</v>
      </c>
      <c r="D15" s="94">
        <v>2</v>
      </c>
      <c r="E15" s="94">
        <v>50</v>
      </c>
    </row>
    <row r="16" spans="1:10" x14ac:dyDescent="0.35">
      <c r="A16" s="38" t="s">
        <v>332</v>
      </c>
      <c r="B16" s="94">
        <v>100</v>
      </c>
      <c r="C16" s="94">
        <v>39</v>
      </c>
      <c r="D16" s="94">
        <v>5</v>
      </c>
      <c r="E16" s="94">
        <v>56</v>
      </c>
    </row>
    <row r="17" spans="1:5" x14ac:dyDescent="0.35">
      <c r="A17" s="38" t="s">
        <v>333</v>
      </c>
      <c r="B17" s="94">
        <v>100</v>
      </c>
      <c r="C17" s="94">
        <v>33</v>
      </c>
      <c r="D17" s="94">
        <v>5</v>
      </c>
      <c r="E17" s="94">
        <v>62</v>
      </c>
    </row>
    <row r="18" spans="1:5" x14ac:dyDescent="0.35">
      <c r="A18" s="38" t="s">
        <v>334</v>
      </c>
      <c r="B18" s="94">
        <v>100</v>
      </c>
      <c r="C18" s="94">
        <v>41</v>
      </c>
      <c r="D18" s="94">
        <v>6</v>
      </c>
      <c r="E18" s="94">
        <v>53</v>
      </c>
    </row>
    <row r="19" spans="1:5" x14ac:dyDescent="0.35">
      <c r="A19" s="38" t="s">
        <v>335</v>
      </c>
      <c r="B19" s="94">
        <v>100</v>
      </c>
      <c r="C19" s="94">
        <v>54</v>
      </c>
      <c r="D19" s="94">
        <v>6</v>
      </c>
      <c r="E19" s="94">
        <v>40</v>
      </c>
    </row>
    <row r="20" spans="1:5" x14ac:dyDescent="0.35">
      <c r="A20" s="38" t="s">
        <v>336</v>
      </c>
      <c r="B20" s="94">
        <v>100</v>
      </c>
      <c r="C20" s="94">
        <v>60</v>
      </c>
      <c r="D20" s="94">
        <v>4</v>
      </c>
      <c r="E20" s="94">
        <v>36</v>
      </c>
    </row>
    <row r="21" spans="1:5" x14ac:dyDescent="0.35">
      <c r="A21" s="38" t="s">
        <v>337</v>
      </c>
      <c r="B21" s="94">
        <v>100</v>
      </c>
      <c r="C21" s="94">
        <v>57</v>
      </c>
      <c r="D21" s="94">
        <v>8</v>
      </c>
      <c r="E21" s="94">
        <v>35</v>
      </c>
    </row>
    <row r="22" spans="1:5" x14ac:dyDescent="0.35">
      <c r="A22" s="38" t="s">
        <v>338</v>
      </c>
      <c r="B22" s="94">
        <v>100</v>
      </c>
      <c r="C22" s="94">
        <v>56</v>
      </c>
      <c r="D22" s="94">
        <v>7</v>
      </c>
      <c r="E22" s="94">
        <v>38</v>
      </c>
    </row>
    <row r="23" spans="1:5" x14ac:dyDescent="0.35">
      <c r="A23" s="38" t="s">
        <v>339</v>
      </c>
      <c r="B23" s="94">
        <v>100</v>
      </c>
      <c r="C23" s="94">
        <v>61</v>
      </c>
      <c r="D23" s="94">
        <v>7</v>
      </c>
      <c r="E23" s="94">
        <v>32</v>
      </c>
    </row>
    <row r="24" spans="1:5" x14ac:dyDescent="0.35">
      <c r="A24" s="38" t="s">
        <v>340</v>
      </c>
      <c r="B24" s="94">
        <v>100</v>
      </c>
      <c r="C24" s="94">
        <v>71</v>
      </c>
      <c r="D24" s="94">
        <v>6</v>
      </c>
      <c r="E24" s="94">
        <v>23</v>
      </c>
    </row>
    <row r="25" spans="1:5" x14ac:dyDescent="0.35">
      <c r="A25" s="38" t="s">
        <v>341</v>
      </c>
      <c r="B25" s="94">
        <v>100</v>
      </c>
      <c r="C25" s="94">
        <v>73</v>
      </c>
      <c r="D25" s="94">
        <v>6</v>
      </c>
      <c r="E25" s="94">
        <v>22</v>
      </c>
    </row>
    <row r="26" spans="1:5" x14ac:dyDescent="0.35">
      <c r="A26" s="38" t="s">
        <v>342</v>
      </c>
      <c r="B26" s="94">
        <v>100</v>
      </c>
      <c r="C26" s="94">
        <v>64</v>
      </c>
      <c r="D26" s="94">
        <v>4</v>
      </c>
      <c r="E26" s="94">
        <v>32</v>
      </c>
    </row>
    <row r="27" spans="1:5" x14ac:dyDescent="0.35">
      <c r="A27" s="38" t="s">
        <v>343</v>
      </c>
      <c r="B27" s="94">
        <v>100</v>
      </c>
      <c r="C27" s="94">
        <v>64</v>
      </c>
      <c r="D27" s="94">
        <v>6</v>
      </c>
      <c r="E27" s="94">
        <v>30</v>
      </c>
    </row>
    <row r="28" spans="1:5" x14ac:dyDescent="0.35">
      <c r="A28" s="38" t="s">
        <v>344</v>
      </c>
      <c r="B28" s="94">
        <v>100</v>
      </c>
      <c r="C28" s="94">
        <v>73</v>
      </c>
      <c r="D28" s="94">
        <v>6</v>
      </c>
      <c r="E28" s="94">
        <v>21</v>
      </c>
    </row>
    <row r="29" spans="1:5" x14ac:dyDescent="0.35">
      <c r="A29" s="38" t="s">
        <v>345</v>
      </c>
      <c r="B29" s="94">
        <v>100</v>
      </c>
      <c r="C29" s="94">
        <v>75</v>
      </c>
      <c r="D29" s="94">
        <v>6</v>
      </c>
      <c r="E29" s="94">
        <v>19</v>
      </c>
    </row>
    <row r="30" spans="1:5" x14ac:dyDescent="0.35">
      <c r="A30" s="38" t="s">
        <v>346</v>
      </c>
      <c r="B30" s="94">
        <v>100</v>
      </c>
      <c r="C30" s="94">
        <v>81</v>
      </c>
      <c r="D30" s="94">
        <v>5</v>
      </c>
      <c r="E30" s="94">
        <v>14</v>
      </c>
    </row>
    <row r="31" spans="1:5" x14ac:dyDescent="0.35">
      <c r="A31" s="38" t="s">
        <v>347</v>
      </c>
      <c r="B31" s="94">
        <v>100</v>
      </c>
      <c r="C31" s="94">
        <v>43</v>
      </c>
      <c r="D31" s="94">
        <v>6</v>
      </c>
      <c r="E31" s="94">
        <v>51</v>
      </c>
    </row>
    <row r="32" spans="1:5" x14ac:dyDescent="0.35">
      <c r="A32" s="38" t="s">
        <v>348</v>
      </c>
      <c r="B32" s="94">
        <v>100</v>
      </c>
      <c r="C32" s="94">
        <v>49</v>
      </c>
      <c r="D32" s="94">
        <v>5</v>
      </c>
      <c r="E32" s="94">
        <v>46</v>
      </c>
    </row>
    <row r="33" spans="1:5" x14ac:dyDescent="0.35">
      <c r="A33" s="38" t="s">
        <v>349</v>
      </c>
      <c r="B33" s="94">
        <v>100</v>
      </c>
      <c r="C33" s="94">
        <v>60</v>
      </c>
      <c r="D33" s="94">
        <v>6</v>
      </c>
      <c r="E33" s="94">
        <v>34</v>
      </c>
    </row>
    <row r="34" spans="1:5" x14ac:dyDescent="0.35">
      <c r="A34" s="38" t="s">
        <v>350</v>
      </c>
      <c r="B34" s="94">
        <v>100</v>
      </c>
      <c r="C34" s="94">
        <v>73</v>
      </c>
      <c r="D34" s="94">
        <v>4</v>
      </c>
      <c r="E34" s="94">
        <v>24</v>
      </c>
    </row>
    <row r="35" spans="1:5" x14ac:dyDescent="0.35">
      <c r="A35" s="38" t="s">
        <v>351</v>
      </c>
      <c r="B35" s="94">
        <v>100</v>
      </c>
      <c r="C35" s="94">
        <v>71</v>
      </c>
      <c r="D35" s="94">
        <v>5</v>
      </c>
      <c r="E35" s="94">
        <v>24</v>
      </c>
    </row>
    <row r="36" spans="1:5" x14ac:dyDescent="0.35">
      <c r="A36" s="38"/>
      <c r="B36" s="62"/>
      <c r="C36" s="62"/>
      <c r="D36" s="62"/>
      <c r="E36" s="62"/>
    </row>
    <row r="37" spans="1:5" x14ac:dyDescent="0.35">
      <c r="A37" s="41" t="s">
        <v>78</v>
      </c>
      <c r="B37" s="41"/>
      <c r="C37" s="41"/>
      <c r="D37" s="41"/>
      <c r="E37" s="41"/>
    </row>
  </sheetData>
  <mergeCells count="1">
    <mergeCell ref="A2:E2"/>
  </mergeCell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5"/>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353</v>
      </c>
      <c r="J1" s="36"/>
    </row>
    <row r="2" spans="1:10" x14ac:dyDescent="0.35">
      <c r="A2" s="108" t="s">
        <v>354</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3"/>
      <c r="C9" s="63"/>
      <c r="D9" s="63"/>
      <c r="E9" s="63"/>
    </row>
    <row r="10" spans="1:10" ht="15" x14ac:dyDescent="0.35">
      <c r="A10" s="91" t="s">
        <v>527</v>
      </c>
      <c r="B10" s="63"/>
      <c r="C10" s="63"/>
      <c r="D10" s="63"/>
      <c r="E10" s="63"/>
    </row>
    <row r="11" spans="1:10" x14ac:dyDescent="0.35">
      <c r="A11" s="38" t="s">
        <v>355</v>
      </c>
      <c r="B11" s="94">
        <v>100</v>
      </c>
      <c r="C11" s="94">
        <v>47</v>
      </c>
      <c r="D11" s="94">
        <v>6</v>
      </c>
      <c r="E11" s="94">
        <v>47</v>
      </c>
    </row>
    <row r="12" spans="1:10" x14ac:dyDescent="0.35">
      <c r="A12" s="38" t="s">
        <v>356</v>
      </c>
      <c r="B12" s="94">
        <v>100</v>
      </c>
      <c r="C12" s="94">
        <v>48</v>
      </c>
      <c r="D12" s="94">
        <v>6</v>
      </c>
      <c r="E12" s="94">
        <v>46</v>
      </c>
    </row>
    <row r="13" spans="1:10" x14ac:dyDescent="0.35">
      <c r="A13" s="38" t="s">
        <v>357</v>
      </c>
      <c r="B13" s="94">
        <v>100</v>
      </c>
      <c r="C13" s="94">
        <v>55</v>
      </c>
      <c r="D13" s="94">
        <v>6</v>
      </c>
      <c r="E13" s="94">
        <v>38</v>
      </c>
    </row>
    <row r="14" spans="1:10" x14ac:dyDescent="0.35">
      <c r="A14" s="38" t="s">
        <v>358</v>
      </c>
      <c r="B14" s="94">
        <v>100</v>
      </c>
      <c r="C14" s="94">
        <v>64</v>
      </c>
      <c r="D14" s="94">
        <v>5</v>
      </c>
      <c r="E14" s="94">
        <v>31</v>
      </c>
    </row>
    <row r="15" spans="1:10" x14ac:dyDescent="0.35">
      <c r="A15" s="38" t="s">
        <v>359</v>
      </c>
      <c r="B15" s="94">
        <v>100</v>
      </c>
      <c r="C15" s="94">
        <v>51</v>
      </c>
      <c r="D15" s="94">
        <v>6</v>
      </c>
      <c r="E15" s="94">
        <v>42</v>
      </c>
    </row>
    <row r="16" spans="1:10" x14ac:dyDescent="0.35">
      <c r="A16" s="38" t="s">
        <v>360</v>
      </c>
      <c r="B16" s="94">
        <v>100</v>
      </c>
      <c r="C16" s="94">
        <v>53</v>
      </c>
      <c r="D16" s="94">
        <v>6</v>
      </c>
      <c r="E16" s="94">
        <v>42</v>
      </c>
    </row>
    <row r="17" spans="1:5" x14ac:dyDescent="0.35">
      <c r="A17" s="38" t="s">
        <v>361</v>
      </c>
      <c r="B17" s="94">
        <v>100</v>
      </c>
      <c r="C17" s="94">
        <v>53</v>
      </c>
      <c r="D17" s="94">
        <v>6</v>
      </c>
      <c r="E17" s="94">
        <v>40</v>
      </c>
    </row>
    <row r="18" spans="1:5" x14ac:dyDescent="0.35">
      <c r="A18" s="38" t="s">
        <v>362</v>
      </c>
      <c r="B18" s="94">
        <v>100</v>
      </c>
      <c r="C18" s="94">
        <v>65</v>
      </c>
      <c r="D18" s="94">
        <v>4</v>
      </c>
      <c r="E18" s="94">
        <v>31</v>
      </c>
    </row>
    <row r="19" spans="1:5" x14ac:dyDescent="0.35">
      <c r="A19" s="38" t="s">
        <v>347</v>
      </c>
      <c r="B19" s="94">
        <v>100</v>
      </c>
      <c r="C19" s="94">
        <v>43</v>
      </c>
      <c r="D19" s="94">
        <v>6</v>
      </c>
      <c r="E19" s="94">
        <v>51</v>
      </c>
    </row>
    <row r="20" spans="1:5" x14ac:dyDescent="0.35">
      <c r="A20" s="38" t="s">
        <v>348</v>
      </c>
      <c r="B20" s="94">
        <v>100</v>
      </c>
      <c r="C20" s="94">
        <v>49</v>
      </c>
      <c r="D20" s="94">
        <v>5</v>
      </c>
      <c r="E20" s="94">
        <v>45</v>
      </c>
    </row>
    <row r="21" spans="1:5" x14ac:dyDescent="0.35">
      <c r="A21" s="38" t="s">
        <v>349</v>
      </c>
      <c r="B21" s="94">
        <v>100</v>
      </c>
      <c r="C21" s="94">
        <v>60</v>
      </c>
      <c r="D21" s="94">
        <v>6</v>
      </c>
      <c r="E21" s="94">
        <v>34</v>
      </c>
    </row>
    <row r="22" spans="1:5" x14ac:dyDescent="0.35">
      <c r="A22" s="38" t="s">
        <v>363</v>
      </c>
      <c r="B22" s="94">
        <v>100</v>
      </c>
      <c r="C22" s="94">
        <v>71</v>
      </c>
      <c r="D22" s="94">
        <v>5</v>
      </c>
      <c r="E22" s="94">
        <v>24</v>
      </c>
    </row>
    <row r="23" spans="1:5" x14ac:dyDescent="0.35">
      <c r="A23" s="38"/>
      <c r="B23" s="63"/>
      <c r="C23" s="63"/>
      <c r="D23" s="63"/>
      <c r="E23" s="63"/>
    </row>
    <row r="24" spans="1:5" x14ac:dyDescent="0.35">
      <c r="A24" s="41" t="s">
        <v>78</v>
      </c>
      <c r="B24" s="41"/>
      <c r="C24" s="41"/>
      <c r="D24" s="41"/>
      <c r="E24" s="41"/>
    </row>
    <row r="25" spans="1:5" ht="44.5" customHeight="1" x14ac:dyDescent="0.35">
      <c r="A25" s="110" t="s">
        <v>552</v>
      </c>
      <c r="B25" s="110"/>
      <c r="C25" s="110"/>
      <c r="D25" s="110"/>
      <c r="E25" s="110"/>
    </row>
  </sheetData>
  <mergeCells count="2">
    <mergeCell ref="A2:E2"/>
    <mergeCell ref="A25:E25"/>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1"/>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364</v>
      </c>
      <c r="J1" s="36"/>
    </row>
    <row r="2" spans="1:10" x14ac:dyDescent="0.35">
      <c r="A2" s="108" t="s">
        <v>365</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4"/>
      <c r="C9" s="64"/>
      <c r="D9" s="64"/>
      <c r="E9" s="64"/>
    </row>
    <row r="10" spans="1:10" x14ac:dyDescent="0.35">
      <c r="A10" s="40" t="s">
        <v>385</v>
      </c>
      <c r="B10" s="64"/>
      <c r="C10" s="64"/>
      <c r="D10" s="64"/>
      <c r="E10" s="64"/>
    </row>
    <row r="11" spans="1:10" x14ac:dyDescent="0.35">
      <c r="A11" s="38" t="s">
        <v>366</v>
      </c>
      <c r="B11" s="94">
        <v>100</v>
      </c>
      <c r="C11" s="94">
        <v>47</v>
      </c>
      <c r="D11" s="94">
        <v>6</v>
      </c>
      <c r="E11" s="94">
        <v>47</v>
      </c>
    </row>
    <row r="12" spans="1:10" x14ac:dyDescent="0.35">
      <c r="A12" s="38" t="s">
        <v>367</v>
      </c>
      <c r="B12" s="94">
        <v>100</v>
      </c>
      <c r="C12" s="94">
        <v>46</v>
      </c>
      <c r="D12" s="94">
        <v>4</v>
      </c>
      <c r="E12" s="94">
        <v>50</v>
      </c>
    </row>
    <row r="13" spans="1:10" x14ac:dyDescent="0.35">
      <c r="A13" s="38" t="s">
        <v>368</v>
      </c>
      <c r="B13" s="94">
        <v>100</v>
      </c>
      <c r="C13" s="94">
        <v>48</v>
      </c>
      <c r="D13" s="94">
        <v>6</v>
      </c>
      <c r="E13" s="94">
        <v>46</v>
      </c>
    </row>
    <row r="14" spans="1:10" x14ac:dyDescent="0.35">
      <c r="A14" s="38" t="s">
        <v>369</v>
      </c>
      <c r="B14" s="94">
        <v>100</v>
      </c>
      <c r="C14" s="94">
        <v>51</v>
      </c>
      <c r="D14" s="94">
        <v>6</v>
      </c>
      <c r="E14" s="94">
        <v>43</v>
      </c>
    </row>
    <row r="15" spans="1:10" x14ac:dyDescent="0.35">
      <c r="A15" s="38" t="s">
        <v>370</v>
      </c>
      <c r="B15" s="94">
        <v>100</v>
      </c>
      <c r="C15" s="94">
        <v>48</v>
      </c>
      <c r="D15" s="94">
        <v>4</v>
      </c>
      <c r="E15" s="94">
        <v>48</v>
      </c>
    </row>
    <row r="16" spans="1:10" x14ac:dyDescent="0.35">
      <c r="A16" s="38" t="s">
        <v>371</v>
      </c>
      <c r="B16" s="94">
        <v>100</v>
      </c>
      <c r="C16" s="94">
        <v>54</v>
      </c>
      <c r="D16" s="94">
        <v>6</v>
      </c>
      <c r="E16" s="94">
        <v>39</v>
      </c>
    </row>
    <row r="17" spans="1:5" x14ac:dyDescent="0.35">
      <c r="A17" s="38" t="s">
        <v>372</v>
      </c>
      <c r="B17" s="94">
        <v>100</v>
      </c>
      <c r="C17" s="94">
        <v>57</v>
      </c>
      <c r="D17" s="94">
        <v>7</v>
      </c>
      <c r="E17" s="94">
        <v>36</v>
      </c>
    </row>
    <row r="18" spans="1:5" x14ac:dyDescent="0.35">
      <c r="A18" s="38" t="s">
        <v>373</v>
      </c>
      <c r="B18" s="94">
        <v>100</v>
      </c>
      <c r="C18" s="94">
        <v>56</v>
      </c>
      <c r="D18" s="94">
        <v>6</v>
      </c>
      <c r="E18" s="94">
        <v>37</v>
      </c>
    </row>
    <row r="19" spans="1:5" x14ac:dyDescent="0.35">
      <c r="A19" s="38" t="s">
        <v>374</v>
      </c>
      <c r="B19" s="94">
        <v>100</v>
      </c>
      <c r="C19" s="94">
        <v>57</v>
      </c>
      <c r="D19" s="94">
        <v>5</v>
      </c>
      <c r="E19" s="94">
        <v>38</v>
      </c>
    </row>
    <row r="20" spans="1:5" x14ac:dyDescent="0.35">
      <c r="A20" s="38" t="s">
        <v>375</v>
      </c>
      <c r="B20" s="94">
        <v>100</v>
      </c>
      <c r="C20" s="94">
        <v>65</v>
      </c>
      <c r="D20" s="94">
        <v>5</v>
      </c>
      <c r="E20" s="94">
        <v>29</v>
      </c>
    </row>
    <row r="21" spans="1:5" x14ac:dyDescent="0.35">
      <c r="A21" s="38" t="s">
        <v>376</v>
      </c>
      <c r="B21" s="94">
        <v>100</v>
      </c>
      <c r="C21" s="94">
        <v>60</v>
      </c>
      <c r="D21" s="94">
        <v>7</v>
      </c>
      <c r="E21" s="94">
        <v>32</v>
      </c>
    </row>
    <row r="22" spans="1:5" x14ac:dyDescent="0.35">
      <c r="A22" s="38" t="s">
        <v>377</v>
      </c>
      <c r="B22" s="94">
        <v>100</v>
      </c>
      <c r="C22" s="94">
        <v>61</v>
      </c>
      <c r="D22" s="94">
        <v>7</v>
      </c>
      <c r="E22" s="94">
        <v>32</v>
      </c>
    </row>
    <row r="23" spans="1:5" x14ac:dyDescent="0.35">
      <c r="A23" s="38" t="s">
        <v>378</v>
      </c>
      <c r="B23" s="94">
        <v>100</v>
      </c>
      <c r="C23" s="94">
        <v>62</v>
      </c>
      <c r="D23" s="94">
        <v>6</v>
      </c>
      <c r="E23" s="94">
        <v>32</v>
      </c>
    </row>
    <row r="24" spans="1:5" x14ac:dyDescent="0.35">
      <c r="A24" s="38" t="s">
        <v>379</v>
      </c>
      <c r="B24" s="94">
        <v>100</v>
      </c>
      <c r="C24" s="94">
        <v>68</v>
      </c>
      <c r="D24" s="94">
        <v>3</v>
      </c>
      <c r="E24" s="94">
        <v>29</v>
      </c>
    </row>
    <row r="25" spans="1:5" x14ac:dyDescent="0.35">
      <c r="A25" s="38" t="s">
        <v>380</v>
      </c>
      <c r="B25" s="94">
        <v>100</v>
      </c>
      <c r="C25" s="94">
        <v>65</v>
      </c>
      <c r="D25" s="94">
        <v>5</v>
      </c>
      <c r="E25" s="94">
        <v>29</v>
      </c>
    </row>
    <row r="26" spans="1:5" x14ac:dyDescent="0.35">
      <c r="A26" s="38" t="s">
        <v>381</v>
      </c>
      <c r="B26" s="94">
        <v>100</v>
      </c>
      <c r="C26" s="94">
        <v>66</v>
      </c>
      <c r="D26" s="94">
        <v>4</v>
      </c>
      <c r="E26" s="94">
        <v>30</v>
      </c>
    </row>
    <row r="27" spans="1:5" x14ac:dyDescent="0.35">
      <c r="A27" s="38" t="s">
        <v>382</v>
      </c>
      <c r="B27" s="94">
        <v>100</v>
      </c>
      <c r="C27" s="94">
        <v>67</v>
      </c>
      <c r="D27" s="94">
        <v>6</v>
      </c>
      <c r="E27" s="94">
        <v>27</v>
      </c>
    </row>
    <row r="28" spans="1:5" x14ac:dyDescent="0.35">
      <c r="A28" s="38" t="s">
        <v>383</v>
      </c>
      <c r="B28" s="94">
        <v>100</v>
      </c>
      <c r="C28" s="94">
        <v>62</v>
      </c>
      <c r="D28" s="94">
        <v>5</v>
      </c>
      <c r="E28" s="94">
        <v>33</v>
      </c>
    </row>
    <row r="29" spans="1:5" x14ac:dyDescent="0.35">
      <c r="A29" s="38" t="s">
        <v>384</v>
      </c>
      <c r="B29" s="94">
        <v>100</v>
      </c>
      <c r="C29" s="94">
        <v>69</v>
      </c>
      <c r="D29" s="94">
        <v>4</v>
      </c>
      <c r="E29" s="94">
        <v>27</v>
      </c>
    </row>
    <row r="30" spans="1:5" x14ac:dyDescent="0.35">
      <c r="A30" s="38"/>
      <c r="B30" s="64"/>
      <c r="C30" s="64"/>
      <c r="D30" s="64"/>
      <c r="E30" s="64"/>
    </row>
    <row r="31" spans="1:5" x14ac:dyDescent="0.35">
      <c r="A31" s="41" t="s">
        <v>78</v>
      </c>
      <c r="B31" s="41"/>
      <c r="C31" s="41"/>
      <c r="D31" s="41"/>
      <c r="E31" s="41"/>
    </row>
  </sheetData>
  <mergeCells count="1">
    <mergeCell ref="A2:E2"/>
  </mergeCells>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5"/>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386</v>
      </c>
      <c r="J1" s="36"/>
    </row>
    <row r="2" spans="1:10" x14ac:dyDescent="0.35">
      <c r="A2" s="108" t="s">
        <v>387</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5"/>
      <c r="C9" s="65"/>
      <c r="D9" s="65"/>
      <c r="E9" s="65"/>
    </row>
    <row r="10" spans="1:10" ht="15" x14ac:dyDescent="0.35">
      <c r="A10" s="91" t="s">
        <v>528</v>
      </c>
      <c r="B10" s="65"/>
      <c r="C10" s="65"/>
      <c r="D10" s="65"/>
      <c r="E10" s="65"/>
    </row>
    <row r="11" spans="1:10" x14ac:dyDescent="0.35">
      <c r="A11" s="38" t="s">
        <v>388</v>
      </c>
      <c r="B11" s="94">
        <v>100</v>
      </c>
      <c r="C11" s="94">
        <v>55</v>
      </c>
      <c r="D11" s="94">
        <v>6</v>
      </c>
      <c r="E11" s="94">
        <v>39</v>
      </c>
    </row>
    <row r="12" spans="1:10" x14ac:dyDescent="0.35">
      <c r="A12" s="38" t="s">
        <v>389</v>
      </c>
      <c r="B12" s="94">
        <v>100</v>
      </c>
      <c r="C12" s="94">
        <v>50</v>
      </c>
      <c r="D12" s="94">
        <v>6</v>
      </c>
      <c r="E12" s="94">
        <v>44</v>
      </c>
    </row>
    <row r="13" spans="1:10" x14ac:dyDescent="0.35">
      <c r="A13" s="38"/>
      <c r="B13" s="65"/>
      <c r="C13" s="65"/>
      <c r="D13" s="65"/>
      <c r="E13" s="65"/>
    </row>
    <row r="14" spans="1:10" x14ac:dyDescent="0.35">
      <c r="A14" s="41" t="s">
        <v>78</v>
      </c>
      <c r="B14" s="41"/>
      <c r="C14" s="41"/>
      <c r="D14" s="41"/>
      <c r="E14" s="41"/>
    </row>
    <row r="15" spans="1:10" ht="36" customHeight="1" x14ac:dyDescent="0.35">
      <c r="A15" s="114" t="s">
        <v>529</v>
      </c>
      <c r="B15" s="114"/>
      <c r="C15" s="114"/>
      <c r="D15" s="114"/>
      <c r="E15" s="114"/>
    </row>
  </sheetData>
  <mergeCells count="2">
    <mergeCell ref="A2:E2"/>
    <mergeCell ref="A15:E15"/>
  </mergeCells>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25"/>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390</v>
      </c>
      <c r="J1" s="36"/>
    </row>
    <row r="2" spans="1:10" x14ac:dyDescent="0.35">
      <c r="A2" s="108" t="s">
        <v>391</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6"/>
      <c r="C9" s="66"/>
      <c r="D9" s="66"/>
      <c r="E9" s="66"/>
    </row>
    <row r="10" spans="1:10" ht="15" x14ac:dyDescent="0.35">
      <c r="A10" s="91" t="s">
        <v>541</v>
      </c>
      <c r="B10" s="66"/>
      <c r="C10" s="66"/>
      <c r="D10" s="66"/>
      <c r="E10" s="66"/>
    </row>
    <row r="11" spans="1:10" x14ac:dyDescent="0.35">
      <c r="A11" s="38" t="s">
        <v>392</v>
      </c>
      <c r="B11" s="94">
        <v>100</v>
      </c>
      <c r="C11" s="94">
        <v>56</v>
      </c>
      <c r="D11" s="94">
        <v>5</v>
      </c>
      <c r="E11" s="94">
        <v>40</v>
      </c>
    </row>
    <row r="12" spans="1:10" x14ac:dyDescent="0.35">
      <c r="A12" s="38" t="s">
        <v>393</v>
      </c>
      <c r="B12" s="94">
        <v>100</v>
      </c>
      <c r="C12" s="94">
        <v>54</v>
      </c>
      <c r="D12" s="94">
        <v>5</v>
      </c>
      <c r="E12" s="94">
        <v>41</v>
      </c>
    </row>
    <row r="13" spans="1:10" x14ac:dyDescent="0.35">
      <c r="A13" s="38" t="s">
        <v>394</v>
      </c>
      <c r="B13" s="94">
        <v>100</v>
      </c>
      <c r="C13" s="94">
        <v>62</v>
      </c>
      <c r="D13" s="94">
        <v>7</v>
      </c>
      <c r="E13" s="94">
        <v>30</v>
      </c>
    </row>
    <row r="14" spans="1:10" x14ac:dyDescent="0.35">
      <c r="A14" s="38" t="s">
        <v>395</v>
      </c>
      <c r="B14" s="94">
        <v>100</v>
      </c>
      <c r="C14" s="94">
        <v>56</v>
      </c>
      <c r="D14" s="94">
        <v>7</v>
      </c>
      <c r="E14" s="94">
        <v>36</v>
      </c>
    </row>
    <row r="15" spans="1:10" x14ac:dyDescent="0.35">
      <c r="A15" s="38" t="s">
        <v>396</v>
      </c>
      <c r="B15" s="94">
        <v>100</v>
      </c>
      <c r="C15" s="94">
        <v>66</v>
      </c>
      <c r="D15" s="94">
        <v>7</v>
      </c>
      <c r="E15" s="94">
        <v>27</v>
      </c>
    </row>
    <row r="16" spans="1:10" x14ac:dyDescent="0.35">
      <c r="A16" s="38" t="s">
        <v>397</v>
      </c>
      <c r="B16" s="94">
        <v>100</v>
      </c>
      <c r="C16" s="94">
        <v>65</v>
      </c>
      <c r="D16" s="94">
        <v>6</v>
      </c>
      <c r="E16" s="94">
        <v>29</v>
      </c>
    </row>
    <row r="17" spans="1:5" x14ac:dyDescent="0.35">
      <c r="A17" s="38" t="s">
        <v>398</v>
      </c>
      <c r="B17" s="94">
        <v>100</v>
      </c>
      <c r="C17" s="94">
        <v>50</v>
      </c>
      <c r="D17" s="94">
        <v>5</v>
      </c>
      <c r="E17" s="94">
        <v>45</v>
      </c>
    </row>
    <row r="18" spans="1:5" x14ac:dyDescent="0.35">
      <c r="A18" s="38" t="s">
        <v>399</v>
      </c>
      <c r="B18" s="94">
        <v>100</v>
      </c>
      <c r="C18" s="94">
        <v>44</v>
      </c>
      <c r="D18" s="94">
        <v>6</v>
      </c>
      <c r="E18" s="94">
        <v>50</v>
      </c>
    </row>
    <row r="19" spans="1:5" x14ac:dyDescent="0.35">
      <c r="A19" s="38" t="s">
        <v>400</v>
      </c>
      <c r="B19" s="94">
        <v>100</v>
      </c>
      <c r="C19" s="94">
        <v>54</v>
      </c>
      <c r="D19" s="94">
        <v>5</v>
      </c>
      <c r="E19" s="94">
        <v>41</v>
      </c>
    </row>
    <row r="20" spans="1:5" x14ac:dyDescent="0.35">
      <c r="A20" s="38" t="s">
        <v>401</v>
      </c>
      <c r="B20" s="94">
        <v>100</v>
      </c>
      <c r="C20" s="94">
        <v>49</v>
      </c>
      <c r="D20" s="94">
        <v>5</v>
      </c>
      <c r="E20" s="94">
        <v>46</v>
      </c>
    </row>
    <row r="21" spans="1:5" x14ac:dyDescent="0.35">
      <c r="A21" s="38" t="s">
        <v>402</v>
      </c>
      <c r="B21" s="94">
        <v>100</v>
      </c>
      <c r="C21" s="94">
        <v>47</v>
      </c>
      <c r="D21" s="94">
        <v>5</v>
      </c>
      <c r="E21" s="94">
        <v>48</v>
      </c>
    </row>
    <row r="22" spans="1:5" x14ac:dyDescent="0.35">
      <c r="A22" s="38" t="s">
        <v>403</v>
      </c>
      <c r="B22" s="94">
        <v>100</v>
      </c>
      <c r="C22" s="94">
        <v>34</v>
      </c>
      <c r="D22" s="94">
        <v>7</v>
      </c>
      <c r="E22" s="94">
        <v>59</v>
      </c>
    </row>
    <row r="23" spans="1:5" x14ac:dyDescent="0.35">
      <c r="A23" s="38"/>
      <c r="B23" s="66"/>
      <c r="C23" s="66"/>
      <c r="D23" s="66"/>
      <c r="E23" s="66"/>
    </row>
    <row r="24" spans="1:5" x14ac:dyDescent="0.35">
      <c r="A24" s="41" t="s">
        <v>78</v>
      </c>
      <c r="B24" s="41"/>
      <c r="C24" s="41"/>
      <c r="D24" s="41"/>
      <c r="E24" s="41"/>
    </row>
    <row r="25" spans="1:5" ht="37.5" customHeight="1" x14ac:dyDescent="0.35">
      <c r="A25" s="114" t="s">
        <v>529</v>
      </c>
      <c r="B25" s="114"/>
      <c r="C25" s="114"/>
      <c r="D25" s="114"/>
      <c r="E25" s="114"/>
    </row>
  </sheetData>
  <mergeCells count="2">
    <mergeCell ref="A2:E2"/>
    <mergeCell ref="A25:E25"/>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4" t="s">
        <v>41</v>
      </c>
    </row>
    <row r="2" spans="1:4" ht="13" customHeight="1" x14ac:dyDescent="0.35"/>
    <row r="3" spans="1:4" ht="14.15" customHeight="1" x14ac:dyDescent="0.35">
      <c r="A3" s="15" t="s">
        <v>1</v>
      </c>
    </row>
    <row r="4" spans="1:4" ht="65" customHeight="1" x14ac:dyDescent="0.35">
      <c r="A4" s="13" t="s">
        <v>42</v>
      </c>
      <c r="D4" s="16"/>
    </row>
    <row r="5" spans="1:4" x14ac:dyDescent="0.35">
      <c r="A5" s="13"/>
      <c r="D5" s="17"/>
    </row>
    <row r="6" spans="1:4" ht="104" x14ac:dyDescent="0.35">
      <c r="A6" s="106" t="s">
        <v>555</v>
      </c>
      <c r="C6" s="18"/>
      <c r="D6" s="17"/>
    </row>
    <row r="7" spans="1:4" x14ac:dyDescent="0.35">
      <c r="A7" s="13"/>
    </row>
    <row r="8" spans="1:4" ht="78" customHeight="1" x14ac:dyDescent="0.35">
      <c r="A8" s="13" t="s">
        <v>55</v>
      </c>
      <c r="C8" s="19"/>
    </row>
    <row r="9" spans="1:4" ht="14.15" customHeight="1" x14ac:dyDescent="0.35">
      <c r="A9" s="9" t="s">
        <v>33</v>
      </c>
    </row>
    <row r="10" spans="1:4" ht="14.15" customHeight="1" x14ac:dyDescent="0.35">
      <c r="A10" s="9"/>
    </row>
    <row r="11" spans="1:4" ht="14.15" customHeight="1" x14ac:dyDescent="0.35">
      <c r="A11" s="20" t="s">
        <v>43</v>
      </c>
    </row>
    <row r="12" spans="1:4" ht="78" x14ac:dyDescent="0.35">
      <c r="A12" s="107" t="s">
        <v>556</v>
      </c>
      <c r="C12" s="21"/>
    </row>
    <row r="13" spans="1:4" ht="14.15" customHeight="1" x14ac:dyDescent="0.35">
      <c r="A13" s="22"/>
    </row>
    <row r="14" spans="1:4" ht="14.15" customHeight="1" x14ac:dyDescent="0.35">
      <c r="A14" s="15" t="s">
        <v>44</v>
      </c>
    </row>
    <row r="15" spans="1:4" ht="14.15" customHeight="1" x14ac:dyDescent="0.35">
      <c r="A15" s="9" t="s">
        <v>35</v>
      </c>
    </row>
    <row r="16" spans="1:4" x14ac:dyDescent="0.35">
      <c r="A16" s="2"/>
    </row>
    <row r="17" spans="1:1" x14ac:dyDescent="0.35">
      <c r="A17" s="13"/>
    </row>
    <row r="18" spans="1:1" x14ac:dyDescent="0.35">
      <c r="A18" s="13"/>
    </row>
    <row r="19" spans="1:1" x14ac:dyDescent="0.35">
      <c r="A19" s="13"/>
    </row>
    <row r="20" spans="1:1" x14ac:dyDescent="0.35">
      <c r="A20" s="13"/>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20"/>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404</v>
      </c>
      <c r="J1" s="36"/>
    </row>
    <row r="2" spans="1:10" x14ac:dyDescent="0.35">
      <c r="A2" s="108" t="s">
        <v>405</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7"/>
      <c r="C9" s="67"/>
      <c r="D9" s="67"/>
      <c r="E9" s="67"/>
    </row>
    <row r="10" spans="1:10" ht="15" x14ac:dyDescent="0.35">
      <c r="A10" s="91" t="s">
        <v>540</v>
      </c>
      <c r="B10" s="67"/>
      <c r="C10" s="67"/>
      <c r="D10" s="67"/>
      <c r="E10" s="67"/>
    </row>
    <row r="11" spans="1:10" x14ac:dyDescent="0.35">
      <c r="A11" s="38" t="s">
        <v>406</v>
      </c>
      <c r="B11" s="94">
        <v>100</v>
      </c>
      <c r="C11" s="94">
        <v>58</v>
      </c>
      <c r="D11" s="94">
        <v>5</v>
      </c>
      <c r="E11" s="94">
        <v>37</v>
      </c>
    </row>
    <row r="12" spans="1:10" x14ac:dyDescent="0.35">
      <c r="A12" s="38" t="s">
        <v>407</v>
      </c>
      <c r="B12" s="94">
        <v>100</v>
      </c>
      <c r="C12" s="94">
        <v>46</v>
      </c>
      <c r="D12" s="94">
        <v>6</v>
      </c>
      <c r="E12" s="94">
        <v>48</v>
      </c>
    </row>
    <row r="13" spans="1:10" x14ac:dyDescent="0.35">
      <c r="A13" s="38" t="s">
        <v>408</v>
      </c>
      <c r="B13" s="94">
        <v>100</v>
      </c>
      <c r="C13" s="94">
        <v>56</v>
      </c>
      <c r="D13" s="94">
        <v>6</v>
      </c>
      <c r="E13" s="94">
        <v>39</v>
      </c>
    </row>
    <row r="14" spans="1:10" x14ac:dyDescent="0.35">
      <c r="A14" s="38" t="s">
        <v>409</v>
      </c>
      <c r="B14" s="94">
        <v>100</v>
      </c>
      <c r="C14" s="94">
        <v>51</v>
      </c>
      <c r="D14" s="94">
        <v>5</v>
      </c>
      <c r="E14" s="94">
        <v>43</v>
      </c>
    </row>
    <row r="15" spans="1:10" x14ac:dyDescent="0.35">
      <c r="A15" s="38" t="s">
        <v>410</v>
      </c>
      <c r="B15" s="94">
        <v>100</v>
      </c>
      <c r="C15" s="94">
        <v>53</v>
      </c>
      <c r="D15" s="94">
        <v>7</v>
      </c>
      <c r="E15" s="94">
        <v>40</v>
      </c>
    </row>
    <row r="16" spans="1:10" x14ac:dyDescent="0.35">
      <c r="A16" s="38" t="s">
        <v>411</v>
      </c>
      <c r="B16" s="94">
        <v>100</v>
      </c>
      <c r="C16" s="94">
        <v>40</v>
      </c>
      <c r="D16" s="94">
        <v>7</v>
      </c>
      <c r="E16" s="94">
        <v>53</v>
      </c>
    </row>
    <row r="17" spans="1:5" x14ac:dyDescent="0.35">
      <c r="A17" s="38" t="s">
        <v>103</v>
      </c>
      <c r="B17" s="94">
        <v>100</v>
      </c>
      <c r="C17" s="94">
        <v>39</v>
      </c>
      <c r="D17" s="94">
        <v>7</v>
      </c>
      <c r="E17" s="94">
        <v>55</v>
      </c>
    </row>
    <row r="18" spans="1:5" x14ac:dyDescent="0.35">
      <c r="A18" s="38"/>
      <c r="B18" s="67"/>
      <c r="C18" s="67"/>
      <c r="D18" s="67"/>
      <c r="E18" s="67"/>
    </row>
    <row r="19" spans="1:5" x14ac:dyDescent="0.35">
      <c r="A19" s="41" t="s">
        <v>78</v>
      </c>
      <c r="B19" s="41"/>
      <c r="C19" s="41"/>
      <c r="D19" s="41"/>
      <c r="E19" s="41"/>
    </row>
    <row r="20" spans="1:5" ht="31" customHeight="1" x14ac:dyDescent="0.35">
      <c r="A20" s="114" t="s">
        <v>529</v>
      </c>
      <c r="B20" s="114"/>
      <c r="C20" s="114"/>
      <c r="D20" s="114"/>
      <c r="E20" s="114"/>
    </row>
  </sheetData>
  <mergeCells count="2">
    <mergeCell ref="A2:E2"/>
    <mergeCell ref="A20:E20"/>
  </mergeCells>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2"/>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412</v>
      </c>
      <c r="J1" s="36"/>
    </row>
    <row r="2" spans="1:10" x14ac:dyDescent="0.35">
      <c r="A2" s="108" t="s">
        <v>413</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8"/>
      <c r="C9" s="68"/>
      <c r="D9" s="68"/>
      <c r="E9" s="68"/>
    </row>
    <row r="10" spans="1:10" ht="15" x14ac:dyDescent="0.35">
      <c r="A10" s="91" t="s">
        <v>531</v>
      </c>
      <c r="B10" s="68"/>
      <c r="C10" s="68"/>
      <c r="D10" s="68"/>
      <c r="E10" s="68"/>
    </row>
    <row r="11" spans="1:10" x14ac:dyDescent="0.35">
      <c r="A11" s="89" t="s">
        <v>532</v>
      </c>
      <c r="B11" s="94">
        <v>100</v>
      </c>
      <c r="C11" s="94">
        <v>68</v>
      </c>
      <c r="D11" s="94">
        <v>7</v>
      </c>
      <c r="E11" s="94">
        <v>25</v>
      </c>
    </row>
    <row r="12" spans="1:10" x14ac:dyDescent="0.35">
      <c r="A12" s="89" t="s">
        <v>533</v>
      </c>
      <c r="B12" s="94">
        <v>100</v>
      </c>
      <c r="C12" s="94">
        <v>61</v>
      </c>
      <c r="D12" s="94">
        <v>6</v>
      </c>
      <c r="E12" s="94">
        <v>33</v>
      </c>
    </row>
    <row r="13" spans="1:10" x14ac:dyDescent="0.35">
      <c r="A13" s="89" t="s">
        <v>534</v>
      </c>
      <c r="B13" s="94">
        <v>100</v>
      </c>
      <c r="C13" s="94">
        <v>52</v>
      </c>
      <c r="D13" s="94">
        <v>5</v>
      </c>
      <c r="E13" s="94">
        <v>44</v>
      </c>
    </row>
    <row r="14" spans="1:10" x14ac:dyDescent="0.35">
      <c r="A14" s="89" t="s">
        <v>535</v>
      </c>
      <c r="B14" s="94">
        <v>100</v>
      </c>
      <c r="C14" s="94">
        <v>41</v>
      </c>
      <c r="D14" s="94">
        <v>5</v>
      </c>
      <c r="E14" s="94">
        <v>54</v>
      </c>
    </row>
    <row r="15" spans="1:10" x14ac:dyDescent="0.35">
      <c r="A15" s="89" t="s">
        <v>536</v>
      </c>
      <c r="B15" s="94">
        <v>100</v>
      </c>
      <c r="C15" s="94">
        <v>68</v>
      </c>
      <c r="D15" s="94">
        <v>6</v>
      </c>
      <c r="E15" s="94">
        <v>26</v>
      </c>
    </row>
    <row r="16" spans="1:10" x14ac:dyDescent="0.35">
      <c r="A16" s="89" t="s">
        <v>537</v>
      </c>
      <c r="B16" s="94">
        <v>100</v>
      </c>
      <c r="C16" s="94">
        <v>54</v>
      </c>
      <c r="D16" s="94">
        <v>6</v>
      </c>
      <c r="E16" s="94">
        <v>40</v>
      </c>
    </row>
    <row r="17" spans="1:5" x14ac:dyDescent="0.35">
      <c r="A17" s="89" t="s">
        <v>538</v>
      </c>
      <c r="B17" s="94">
        <v>100</v>
      </c>
      <c r="C17" s="94">
        <v>49</v>
      </c>
      <c r="D17" s="94">
        <v>6</v>
      </c>
      <c r="E17" s="94">
        <v>45</v>
      </c>
    </row>
    <row r="18" spans="1:5" x14ac:dyDescent="0.35">
      <c r="A18" s="89" t="s">
        <v>539</v>
      </c>
      <c r="B18" s="94">
        <v>100</v>
      </c>
      <c r="C18" s="94">
        <v>27</v>
      </c>
      <c r="D18" s="94">
        <v>6</v>
      </c>
      <c r="E18" s="94">
        <v>67</v>
      </c>
    </row>
    <row r="19" spans="1:5" x14ac:dyDescent="0.35">
      <c r="A19" s="89" t="s">
        <v>240</v>
      </c>
      <c r="B19" s="94">
        <v>100</v>
      </c>
      <c r="C19" s="68" t="s">
        <v>126</v>
      </c>
      <c r="D19" s="68" t="s">
        <v>126</v>
      </c>
      <c r="E19" s="68" t="s">
        <v>126</v>
      </c>
    </row>
    <row r="20" spans="1:5" x14ac:dyDescent="0.35">
      <c r="A20" s="38"/>
      <c r="B20" s="68"/>
      <c r="C20" s="68"/>
      <c r="D20" s="68"/>
      <c r="E20" s="68"/>
    </row>
    <row r="21" spans="1:5" x14ac:dyDescent="0.35">
      <c r="A21" s="41" t="s">
        <v>78</v>
      </c>
      <c r="B21" s="41"/>
      <c r="C21" s="41"/>
      <c r="D21" s="41"/>
      <c r="E21" s="41"/>
    </row>
    <row r="22" spans="1:5" ht="44" customHeight="1" x14ac:dyDescent="0.35">
      <c r="A22" s="114" t="s">
        <v>530</v>
      </c>
      <c r="B22" s="114"/>
      <c r="C22" s="114"/>
      <c r="D22" s="114"/>
      <c r="E22" s="114"/>
    </row>
  </sheetData>
  <mergeCells count="2">
    <mergeCell ref="A2:E2"/>
    <mergeCell ref="A22:E22"/>
  </mergeCells>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18"/>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414</v>
      </c>
      <c r="J1" s="36"/>
    </row>
    <row r="2" spans="1:10" x14ac:dyDescent="0.35">
      <c r="A2" s="108" t="s">
        <v>415</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69"/>
      <c r="C9" s="69"/>
      <c r="D9" s="69"/>
      <c r="E9" s="69"/>
    </row>
    <row r="10" spans="1:10" ht="15" x14ac:dyDescent="0.35">
      <c r="A10" s="91" t="s">
        <v>542</v>
      </c>
      <c r="B10" s="69"/>
      <c r="C10" s="69"/>
      <c r="D10" s="69"/>
      <c r="E10" s="69"/>
    </row>
    <row r="11" spans="1:10" x14ac:dyDescent="0.35">
      <c r="A11" s="38" t="s">
        <v>416</v>
      </c>
      <c r="B11" s="94">
        <v>100</v>
      </c>
      <c r="C11" s="94">
        <v>61</v>
      </c>
      <c r="D11" s="94">
        <v>5</v>
      </c>
      <c r="E11" s="94">
        <v>34</v>
      </c>
    </row>
    <row r="12" spans="1:10" x14ac:dyDescent="0.35">
      <c r="A12" s="38" t="s">
        <v>417</v>
      </c>
      <c r="B12" s="94">
        <v>100</v>
      </c>
      <c r="C12" s="94">
        <v>51</v>
      </c>
      <c r="D12" s="94">
        <v>6</v>
      </c>
      <c r="E12" s="94">
        <v>43</v>
      </c>
    </row>
    <row r="13" spans="1:10" x14ac:dyDescent="0.35">
      <c r="A13" s="38" t="s">
        <v>418</v>
      </c>
      <c r="B13" s="94">
        <v>100</v>
      </c>
      <c r="C13" s="94">
        <v>52</v>
      </c>
      <c r="D13" s="94">
        <v>5</v>
      </c>
      <c r="E13" s="94">
        <v>43</v>
      </c>
    </row>
    <row r="14" spans="1:10" x14ac:dyDescent="0.35">
      <c r="A14" s="38" t="s">
        <v>419</v>
      </c>
      <c r="B14" s="94">
        <v>100</v>
      </c>
      <c r="C14" s="94">
        <v>47</v>
      </c>
      <c r="D14" s="94">
        <v>7</v>
      </c>
      <c r="E14" s="94">
        <v>46</v>
      </c>
    </row>
    <row r="15" spans="1:10" x14ac:dyDescent="0.35">
      <c r="A15" s="38" t="s">
        <v>262</v>
      </c>
      <c r="B15" s="94">
        <v>100</v>
      </c>
      <c r="C15" s="69" t="s">
        <v>126</v>
      </c>
      <c r="D15" s="69" t="s">
        <v>126</v>
      </c>
      <c r="E15" s="69" t="s">
        <v>126</v>
      </c>
    </row>
    <row r="16" spans="1:10" x14ac:dyDescent="0.35">
      <c r="A16" s="38"/>
      <c r="B16" s="69"/>
      <c r="C16" s="69"/>
      <c r="D16" s="69"/>
      <c r="E16" s="69"/>
    </row>
    <row r="17" spans="1:5" x14ac:dyDescent="0.35">
      <c r="A17" s="41" t="s">
        <v>78</v>
      </c>
      <c r="B17" s="41"/>
      <c r="C17" s="41"/>
      <c r="D17" s="41"/>
      <c r="E17" s="41"/>
    </row>
    <row r="18" spans="1:5" ht="37.5" customHeight="1" x14ac:dyDescent="0.35">
      <c r="A18" s="114" t="s">
        <v>529</v>
      </c>
      <c r="B18" s="114"/>
      <c r="C18" s="114"/>
      <c r="D18" s="114"/>
      <c r="E18" s="114"/>
    </row>
  </sheetData>
  <mergeCells count="2">
    <mergeCell ref="A2:E2"/>
    <mergeCell ref="A18:E18"/>
  </mergeCells>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3"/>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420</v>
      </c>
      <c r="J1" s="36"/>
    </row>
    <row r="2" spans="1:10" x14ac:dyDescent="0.35">
      <c r="A2" s="108" t="s">
        <v>421</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70"/>
      <c r="C9" s="70"/>
      <c r="D9" s="70"/>
      <c r="E9" s="70"/>
    </row>
    <row r="10" spans="1:10" ht="15" x14ac:dyDescent="0.35">
      <c r="A10" s="91" t="s">
        <v>543</v>
      </c>
      <c r="B10" s="70"/>
      <c r="C10" s="70"/>
      <c r="D10" s="70"/>
      <c r="E10" s="70"/>
    </row>
    <row r="11" spans="1:10" x14ac:dyDescent="0.35">
      <c r="A11" s="38" t="s">
        <v>422</v>
      </c>
      <c r="B11" s="94">
        <v>100</v>
      </c>
      <c r="C11" s="94">
        <v>48</v>
      </c>
      <c r="D11" s="94">
        <v>6</v>
      </c>
      <c r="E11" s="94">
        <v>46</v>
      </c>
    </row>
    <row r="12" spans="1:10" x14ac:dyDescent="0.35">
      <c r="A12" s="38" t="s">
        <v>423</v>
      </c>
      <c r="B12" s="94">
        <v>100</v>
      </c>
      <c r="C12" s="94">
        <v>49</v>
      </c>
      <c r="D12" s="94">
        <v>6</v>
      </c>
      <c r="E12" s="94">
        <v>45</v>
      </c>
    </row>
    <row r="13" spans="1:10" x14ac:dyDescent="0.35">
      <c r="A13" s="38" t="s">
        <v>424</v>
      </c>
      <c r="B13" s="94">
        <v>100</v>
      </c>
      <c r="C13" s="94">
        <v>56</v>
      </c>
      <c r="D13" s="94">
        <v>6</v>
      </c>
      <c r="E13" s="94">
        <v>38</v>
      </c>
    </row>
    <row r="14" spans="1:10" x14ac:dyDescent="0.35">
      <c r="A14" s="38" t="s">
        <v>425</v>
      </c>
      <c r="B14" s="94">
        <v>100</v>
      </c>
      <c r="C14" s="94">
        <v>63</v>
      </c>
      <c r="D14" s="94">
        <v>6</v>
      </c>
      <c r="E14" s="94">
        <v>31</v>
      </c>
    </row>
    <row r="15" spans="1:10" x14ac:dyDescent="0.35">
      <c r="A15" s="38" t="s">
        <v>426</v>
      </c>
      <c r="B15" s="94">
        <v>100</v>
      </c>
      <c r="C15" s="94">
        <v>66</v>
      </c>
      <c r="D15" s="94">
        <v>5</v>
      </c>
      <c r="E15" s="94">
        <v>29</v>
      </c>
    </row>
    <row r="16" spans="1:10" x14ac:dyDescent="0.35">
      <c r="A16" s="38" t="s">
        <v>427</v>
      </c>
      <c r="B16" s="94">
        <v>100</v>
      </c>
      <c r="C16" s="94">
        <v>44</v>
      </c>
      <c r="D16" s="94">
        <v>6</v>
      </c>
      <c r="E16" s="94">
        <v>49</v>
      </c>
    </row>
    <row r="17" spans="1:5" x14ac:dyDescent="0.35">
      <c r="A17" s="38" t="s">
        <v>428</v>
      </c>
      <c r="B17" s="94">
        <v>100</v>
      </c>
      <c r="C17" s="94">
        <v>46</v>
      </c>
      <c r="D17" s="94">
        <v>6</v>
      </c>
      <c r="E17" s="94">
        <v>48</v>
      </c>
    </row>
    <row r="18" spans="1:5" x14ac:dyDescent="0.35">
      <c r="A18" s="38" t="s">
        <v>429</v>
      </c>
      <c r="B18" s="94">
        <v>100</v>
      </c>
      <c r="C18" s="94">
        <v>57</v>
      </c>
      <c r="D18" s="94">
        <v>7</v>
      </c>
      <c r="E18" s="94">
        <v>36</v>
      </c>
    </row>
    <row r="19" spans="1:5" x14ac:dyDescent="0.35">
      <c r="A19" s="38" t="s">
        <v>430</v>
      </c>
      <c r="B19" s="94">
        <v>100</v>
      </c>
      <c r="C19" s="94">
        <v>65</v>
      </c>
      <c r="D19" s="94">
        <v>6</v>
      </c>
      <c r="E19" s="94">
        <v>28</v>
      </c>
    </row>
    <row r="20" spans="1:5" x14ac:dyDescent="0.35">
      <c r="A20" s="38" t="s">
        <v>431</v>
      </c>
      <c r="B20" s="94">
        <v>100</v>
      </c>
      <c r="C20" s="94">
        <v>68</v>
      </c>
      <c r="D20" s="94">
        <v>4</v>
      </c>
      <c r="E20" s="94">
        <v>28</v>
      </c>
    </row>
    <row r="21" spans="1:5" x14ac:dyDescent="0.35">
      <c r="A21" s="38"/>
      <c r="B21" s="70"/>
      <c r="C21" s="70"/>
      <c r="D21" s="70"/>
      <c r="E21" s="70"/>
    </row>
    <row r="22" spans="1:5" x14ac:dyDescent="0.35">
      <c r="A22" s="41" t="s">
        <v>78</v>
      </c>
      <c r="B22" s="41"/>
      <c r="C22" s="41"/>
      <c r="D22" s="41"/>
      <c r="E22" s="41"/>
    </row>
    <row r="23" spans="1:5" ht="35" customHeight="1" x14ac:dyDescent="0.35">
      <c r="A23" s="114" t="s">
        <v>529</v>
      </c>
      <c r="B23" s="114"/>
      <c r="C23" s="114"/>
      <c r="D23" s="114"/>
      <c r="E23" s="114"/>
    </row>
  </sheetData>
  <mergeCells count="2">
    <mergeCell ref="A2:E2"/>
    <mergeCell ref="A23:E23"/>
  </mergeCells>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23"/>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432</v>
      </c>
      <c r="J1" s="36"/>
    </row>
    <row r="2" spans="1:10" x14ac:dyDescent="0.35">
      <c r="A2" s="108" t="s">
        <v>433</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71"/>
      <c r="C9" s="71"/>
      <c r="D9" s="71"/>
      <c r="E9" s="71"/>
    </row>
    <row r="10" spans="1:10" ht="15" x14ac:dyDescent="0.35">
      <c r="A10" s="91" t="s">
        <v>544</v>
      </c>
      <c r="B10" s="71"/>
      <c r="C10" s="71"/>
      <c r="D10" s="71"/>
      <c r="E10" s="71"/>
    </row>
    <row r="11" spans="1:10" x14ac:dyDescent="0.35">
      <c r="A11" s="38" t="s">
        <v>434</v>
      </c>
      <c r="B11" s="94">
        <v>100</v>
      </c>
      <c r="C11" s="94">
        <v>41</v>
      </c>
      <c r="D11" s="94">
        <v>5</v>
      </c>
      <c r="E11" s="94">
        <v>55</v>
      </c>
    </row>
    <row r="12" spans="1:10" x14ac:dyDescent="0.35">
      <c r="A12" s="38" t="s">
        <v>435</v>
      </c>
      <c r="B12" s="94">
        <v>100</v>
      </c>
      <c r="C12" s="94">
        <v>44</v>
      </c>
      <c r="D12" s="94">
        <v>5</v>
      </c>
      <c r="E12" s="94">
        <v>51</v>
      </c>
    </row>
    <row r="13" spans="1:10" x14ac:dyDescent="0.35">
      <c r="A13" s="38" t="s">
        <v>436</v>
      </c>
      <c r="B13" s="94">
        <v>100</v>
      </c>
      <c r="C13" s="94">
        <v>61</v>
      </c>
      <c r="D13" s="94">
        <v>7</v>
      </c>
      <c r="E13" s="94">
        <v>32</v>
      </c>
    </row>
    <row r="14" spans="1:10" x14ac:dyDescent="0.35">
      <c r="A14" s="38" t="s">
        <v>437</v>
      </c>
      <c r="B14" s="94">
        <v>100</v>
      </c>
      <c r="C14" s="94">
        <v>72</v>
      </c>
      <c r="D14" s="94">
        <v>6</v>
      </c>
      <c r="E14" s="94">
        <v>22</v>
      </c>
    </row>
    <row r="15" spans="1:10" x14ac:dyDescent="0.35">
      <c r="A15" s="38" t="s">
        <v>438</v>
      </c>
      <c r="B15" s="94">
        <v>100</v>
      </c>
      <c r="C15" s="94">
        <v>58</v>
      </c>
      <c r="D15" s="94">
        <v>5</v>
      </c>
      <c r="E15" s="94">
        <v>37</v>
      </c>
    </row>
    <row r="16" spans="1:10" x14ac:dyDescent="0.35">
      <c r="A16" s="38" t="s">
        <v>439</v>
      </c>
      <c r="B16" s="94">
        <v>100</v>
      </c>
      <c r="C16" s="94">
        <v>34</v>
      </c>
      <c r="D16" s="94">
        <v>8</v>
      </c>
      <c r="E16" s="94">
        <v>58</v>
      </c>
    </row>
    <row r="17" spans="1:5" x14ac:dyDescent="0.35">
      <c r="A17" s="38" t="s">
        <v>440</v>
      </c>
      <c r="B17" s="94">
        <v>100</v>
      </c>
      <c r="C17" s="94">
        <v>39</v>
      </c>
      <c r="D17" s="94">
        <v>7</v>
      </c>
      <c r="E17" s="94">
        <v>54</v>
      </c>
    </row>
    <row r="18" spans="1:5" x14ac:dyDescent="0.35">
      <c r="A18" s="38" t="s">
        <v>441</v>
      </c>
      <c r="B18" s="94">
        <v>100</v>
      </c>
      <c r="C18" s="94">
        <v>64</v>
      </c>
      <c r="D18" s="94">
        <v>7</v>
      </c>
      <c r="E18" s="94">
        <v>29</v>
      </c>
    </row>
    <row r="19" spans="1:5" x14ac:dyDescent="0.35">
      <c r="A19" s="38" t="s">
        <v>442</v>
      </c>
      <c r="B19" s="94">
        <v>100</v>
      </c>
      <c r="C19" s="94">
        <v>66</v>
      </c>
      <c r="D19" s="94">
        <v>7</v>
      </c>
      <c r="E19" s="94">
        <v>27</v>
      </c>
    </row>
    <row r="20" spans="1:5" x14ac:dyDescent="0.35">
      <c r="A20" s="38" t="s">
        <v>443</v>
      </c>
      <c r="B20" s="94">
        <v>100</v>
      </c>
      <c r="C20" s="94">
        <v>49</v>
      </c>
      <c r="D20" s="94">
        <v>5</v>
      </c>
      <c r="E20" s="94">
        <v>45</v>
      </c>
    </row>
    <row r="21" spans="1:5" x14ac:dyDescent="0.35">
      <c r="A21" s="38"/>
      <c r="B21" s="71"/>
      <c r="C21" s="71"/>
      <c r="D21" s="71"/>
      <c r="E21" s="71"/>
    </row>
    <row r="22" spans="1:5" x14ac:dyDescent="0.35">
      <c r="A22" s="41" t="s">
        <v>78</v>
      </c>
      <c r="B22" s="41"/>
      <c r="C22" s="41"/>
      <c r="D22" s="41"/>
      <c r="E22" s="41"/>
    </row>
    <row r="23" spans="1:5" ht="35.5" customHeight="1" x14ac:dyDescent="0.35">
      <c r="A23" s="114" t="s">
        <v>529</v>
      </c>
      <c r="B23" s="114"/>
      <c r="C23" s="114"/>
      <c r="D23" s="114"/>
      <c r="E23" s="114"/>
    </row>
  </sheetData>
  <mergeCells count="2">
    <mergeCell ref="A2:E2"/>
    <mergeCell ref="A23:E23"/>
  </mergeCells>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05AF5-4591-4F9C-8686-9921BEAD70CE}">
  <dimension ref="A1:J17"/>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88" t="s">
        <v>457</v>
      </c>
      <c r="J1" s="88"/>
    </row>
    <row r="2" spans="1:10" x14ac:dyDescent="0.35">
      <c r="A2" s="115" t="s">
        <v>449</v>
      </c>
      <c r="B2" s="115"/>
      <c r="C2" s="115"/>
      <c r="D2" s="115"/>
      <c r="E2" s="115"/>
    </row>
    <row r="3" spans="1:10" x14ac:dyDescent="0.35">
      <c r="A3" s="89"/>
      <c r="B3" s="89" t="s">
        <v>65</v>
      </c>
      <c r="C3" s="90" t="s">
        <v>37</v>
      </c>
      <c r="D3" s="90"/>
      <c r="E3" s="90"/>
    </row>
    <row r="4" spans="1:10" x14ac:dyDescent="0.35">
      <c r="A4" s="90"/>
      <c r="B4" s="90"/>
      <c r="C4" s="90" t="s">
        <v>68</v>
      </c>
      <c r="D4" s="90" t="s">
        <v>69</v>
      </c>
      <c r="E4" s="90" t="s">
        <v>70</v>
      </c>
    </row>
    <row r="6" spans="1:10" x14ac:dyDescent="0.35">
      <c r="B6" s="91" t="s">
        <v>66</v>
      </c>
    </row>
    <row r="8" spans="1:10" x14ac:dyDescent="0.35">
      <c r="A8" s="89" t="s">
        <v>65</v>
      </c>
      <c r="B8" s="95">
        <v>100</v>
      </c>
      <c r="C8" s="95">
        <v>54</v>
      </c>
      <c r="D8" s="95">
        <v>6</v>
      </c>
      <c r="E8" s="95">
        <v>40</v>
      </c>
    </row>
    <row r="9" spans="1:10" x14ac:dyDescent="0.35">
      <c r="A9" s="89"/>
      <c r="B9" s="92"/>
      <c r="C9" s="92"/>
      <c r="D9" s="92"/>
      <c r="E9" s="92"/>
    </row>
    <row r="10" spans="1:10" x14ac:dyDescent="0.35">
      <c r="A10" s="91" t="s">
        <v>79</v>
      </c>
      <c r="B10" s="92"/>
      <c r="C10" s="92"/>
      <c r="D10" s="92"/>
      <c r="E10" s="92"/>
    </row>
    <row r="11" spans="1:10" x14ac:dyDescent="0.35">
      <c r="A11" s="89" t="s">
        <v>71</v>
      </c>
      <c r="B11" s="95">
        <v>100</v>
      </c>
      <c r="C11" s="95">
        <v>59</v>
      </c>
      <c r="D11" s="95">
        <v>4</v>
      </c>
      <c r="E11" s="95">
        <v>37</v>
      </c>
    </row>
    <row r="12" spans="1:10" x14ac:dyDescent="0.35">
      <c r="A12" s="89" t="s">
        <v>458</v>
      </c>
      <c r="B12" s="95">
        <v>100</v>
      </c>
      <c r="C12" s="95">
        <v>61</v>
      </c>
      <c r="D12" s="95">
        <v>6</v>
      </c>
      <c r="E12" s="95">
        <v>33</v>
      </c>
    </row>
    <row r="13" spans="1:10" x14ac:dyDescent="0.35">
      <c r="A13" s="89" t="s">
        <v>74</v>
      </c>
      <c r="B13" s="95">
        <v>100</v>
      </c>
      <c r="C13" s="95">
        <v>65</v>
      </c>
      <c r="D13" s="95">
        <v>7</v>
      </c>
      <c r="E13" s="95">
        <v>28</v>
      </c>
    </row>
    <row r="14" spans="1:10" x14ac:dyDescent="0.35">
      <c r="A14" s="89" t="s">
        <v>75</v>
      </c>
      <c r="B14" s="95">
        <v>100</v>
      </c>
      <c r="C14" s="95">
        <v>54</v>
      </c>
      <c r="D14" s="95">
        <v>6</v>
      </c>
      <c r="E14" s="95">
        <v>40</v>
      </c>
    </row>
    <row r="15" spans="1:10" x14ac:dyDescent="0.35">
      <c r="A15" s="38" t="s">
        <v>558</v>
      </c>
      <c r="B15" s="95">
        <v>100</v>
      </c>
      <c r="C15" s="95">
        <v>44</v>
      </c>
      <c r="D15" s="95">
        <v>5</v>
      </c>
      <c r="E15" s="95">
        <v>51</v>
      </c>
    </row>
    <row r="16" spans="1:10" x14ac:dyDescent="0.35">
      <c r="A16" s="89"/>
      <c r="B16" s="92"/>
      <c r="C16" s="92"/>
      <c r="D16" s="92"/>
      <c r="E16" s="92"/>
    </row>
    <row r="17" spans="1:5" x14ac:dyDescent="0.35">
      <c r="A17" s="93" t="s">
        <v>78</v>
      </c>
      <c r="B17" s="93"/>
      <c r="C17" s="93"/>
      <c r="D17" s="93"/>
      <c r="E17" s="93"/>
    </row>
  </sheetData>
  <mergeCells count="1">
    <mergeCell ref="A2:E2"/>
  </mergeCells>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AC08-1A15-4A22-94BC-C2FA053376F5}">
  <dimension ref="A1:J15"/>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88" t="s">
        <v>459</v>
      </c>
      <c r="J1" s="88"/>
    </row>
    <row r="2" spans="1:10" x14ac:dyDescent="0.35">
      <c r="A2" s="115" t="s">
        <v>445</v>
      </c>
      <c r="B2" s="115"/>
      <c r="C2" s="115"/>
      <c r="D2" s="115"/>
      <c r="E2" s="115"/>
    </row>
    <row r="3" spans="1:10" x14ac:dyDescent="0.35">
      <c r="A3" s="89"/>
      <c r="B3" s="89" t="s">
        <v>65</v>
      </c>
      <c r="C3" s="90" t="s">
        <v>37</v>
      </c>
      <c r="D3" s="90"/>
      <c r="E3" s="90"/>
    </row>
    <row r="4" spans="1:10" x14ac:dyDescent="0.35">
      <c r="A4" s="90"/>
      <c r="B4" s="90"/>
      <c r="C4" s="90" t="s">
        <v>68</v>
      </c>
      <c r="D4" s="90" t="s">
        <v>69</v>
      </c>
      <c r="E4" s="90" t="s">
        <v>70</v>
      </c>
    </row>
    <row r="6" spans="1:10" x14ac:dyDescent="0.35">
      <c r="B6" s="91" t="s">
        <v>66</v>
      </c>
    </row>
    <row r="8" spans="1:10" x14ac:dyDescent="0.35">
      <c r="A8" s="89" t="s">
        <v>65</v>
      </c>
      <c r="B8" s="95">
        <v>100</v>
      </c>
      <c r="C8" s="95">
        <v>54</v>
      </c>
      <c r="D8" s="95">
        <v>6</v>
      </c>
      <c r="E8" s="95">
        <v>40</v>
      </c>
    </row>
    <row r="9" spans="1:10" x14ac:dyDescent="0.35">
      <c r="A9" s="89"/>
      <c r="B9" s="92"/>
      <c r="C9" s="92"/>
      <c r="D9" s="92"/>
      <c r="E9" s="92"/>
    </row>
    <row r="10" spans="1:10" x14ac:dyDescent="0.35">
      <c r="A10" s="91" t="s">
        <v>86</v>
      </c>
      <c r="B10" s="92"/>
      <c r="C10" s="92"/>
      <c r="D10" s="92"/>
      <c r="E10" s="92"/>
    </row>
    <row r="11" spans="1:10" x14ac:dyDescent="0.35">
      <c r="A11" s="89" t="s">
        <v>460</v>
      </c>
      <c r="B11" s="95">
        <v>100</v>
      </c>
      <c r="C11" s="95">
        <v>52</v>
      </c>
      <c r="D11" s="95">
        <v>5</v>
      </c>
      <c r="E11" s="95">
        <v>43</v>
      </c>
    </row>
    <row r="12" spans="1:10" x14ac:dyDescent="0.35">
      <c r="A12" s="89" t="s">
        <v>83</v>
      </c>
      <c r="B12" s="95">
        <v>100</v>
      </c>
      <c r="C12" s="95">
        <v>49</v>
      </c>
      <c r="D12" s="95">
        <v>6</v>
      </c>
      <c r="E12" s="95">
        <v>45</v>
      </c>
    </row>
    <row r="13" spans="1:10" x14ac:dyDescent="0.35">
      <c r="A13" s="89" t="s">
        <v>85</v>
      </c>
      <c r="B13" s="95">
        <v>100</v>
      </c>
      <c r="C13" s="95">
        <v>63</v>
      </c>
      <c r="D13" s="95">
        <v>7</v>
      </c>
      <c r="E13" s="95">
        <v>30</v>
      </c>
    </row>
    <row r="14" spans="1:10" x14ac:dyDescent="0.35">
      <c r="A14" s="89"/>
      <c r="B14" s="92"/>
      <c r="C14" s="92"/>
      <c r="D14" s="92"/>
      <c r="E14" s="92"/>
    </row>
    <row r="15" spans="1:10" x14ac:dyDescent="0.35">
      <c r="A15" s="93" t="s">
        <v>78</v>
      </c>
      <c r="B15" s="93"/>
      <c r="C15" s="93"/>
      <c r="D15" s="93"/>
      <c r="E15" s="93"/>
    </row>
  </sheetData>
  <mergeCells count="1">
    <mergeCell ref="A2:E2"/>
  </mergeCells>
  <pageMargins left="0.7" right="0.7" top="0.75" bottom="0.75" header="0.3" footer="0.3"/>
  <pageSetup paperSize="9"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5AF42-FC96-44A2-B01B-725C2B20870E}">
  <dimension ref="A1:J18"/>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88" t="s">
        <v>461</v>
      </c>
      <c r="J1" s="88"/>
    </row>
    <row r="2" spans="1:10" x14ac:dyDescent="0.35">
      <c r="A2" s="115" t="s">
        <v>446</v>
      </c>
      <c r="B2" s="115"/>
      <c r="C2" s="115"/>
      <c r="D2" s="115"/>
      <c r="E2" s="115"/>
    </row>
    <row r="3" spans="1:10" x14ac:dyDescent="0.35">
      <c r="A3" s="89"/>
      <c r="B3" s="89" t="s">
        <v>65</v>
      </c>
      <c r="C3" s="90" t="s">
        <v>37</v>
      </c>
      <c r="D3" s="90"/>
      <c r="E3" s="90"/>
    </row>
    <row r="4" spans="1:10" x14ac:dyDescent="0.35">
      <c r="A4" s="90"/>
      <c r="B4" s="90"/>
      <c r="C4" s="90" t="s">
        <v>68</v>
      </c>
      <c r="D4" s="90" t="s">
        <v>69</v>
      </c>
      <c r="E4" s="90" t="s">
        <v>70</v>
      </c>
    </row>
    <row r="6" spans="1:10" x14ac:dyDescent="0.35">
      <c r="B6" s="91" t="s">
        <v>66</v>
      </c>
    </row>
    <row r="8" spans="1:10" x14ac:dyDescent="0.35">
      <c r="A8" s="89" t="s">
        <v>65</v>
      </c>
      <c r="B8" s="95">
        <v>100</v>
      </c>
      <c r="C8" s="95">
        <v>54</v>
      </c>
      <c r="D8" s="95">
        <v>6</v>
      </c>
      <c r="E8" s="95">
        <v>40</v>
      </c>
    </row>
    <row r="9" spans="1:10" x14ac:dyDescent="0.35">
      <c r="A9" s="89"/>
      <c r="B9" s="92"/>
      <c r="C9" s="92"/>
      <c r="D9" s="92"/>
      <c r="E9" s="92"/>
    </row>
    <row r="10" spans="1:10" x14ac:dyDescent="0.35">
      <c r="A10" s="91" t="s">
        <v>462</v>
      </c>
      <c r="B10" s="92"/>
      <c r="C10" s="92"/>
      <c r="D10" s="92"/>
      <c r="E10" s="92"/>
    </row>
    <row r="11" spans="1:10" x14ac:dyDescent="0.35">
      <c r="A11" s="89" t="s">
        <v>478</v>
      </c>
      <c r="B11" s="95">
        <v>100</v>
      </c>
      <c r="C11" s="95">
        <v>67</v>
      </c>
      <c r="D11" s="95">
        <v>6</v>
      </c>
      <c r="E11" s="95">
        <v>28</v>
      </c>
    </row>
    <row r="12" spans="1:10" x14ac:dyDescent="0.35">
      <c r="A12" s="89" t="s">
        <v>479</v>
      </c>
      <c r="B12" s="95">
        <v>100</v>
      </c>
      <c r="C12" s="95">
        <v>57</v>
      </c>
      <c r="D12" s="95">
        <v>7</v>
      </c>
      <c r="E12" s="95">
        <v>36</v>
      </c>
    </row>
    <row r="13" spans="1:10" x14ac:dyDescent="0.35">
      <c r="A13" s="89" t="s">
        <v>480</v>
      </c>
      <c r="B13" s="95">
        <v>100</v>
      </c>
      <c r="C13" s="95">
        <v>56</v>
      </c>
      <c r="D13" s="95">
        <v>6</v>
      </c>
      <c r="E13" s="95">
        <v>38</v>
      </c>
    </row>
    <row r="14" spans="1:10" x14ac:dyDescent="0.35">
      <c r="A14" s="89" t="s">
        <v>481</v>
      </c>
      <c r="B14" s="95">
        <v>100</v>
      </c>
      <c r="C14" s="95">
        <v>36</v>
      </c>
      <c r="D14" s="95">
        <v>4</v>
      </c>
      <c r="E14" s="95">
        <v>60</v>
      </c>
    </row>
    <row r="15" spans="1:10" x14ac:dyDescent="0.35">
      <c r="A15" s="89" t="s">
        <v>237</v>
      </c>
      <c r="B15" s="95">
        <v>100</v>
      </c>
      <c r="C15" s="92" t="s">
        <v>126</v>
      </c>
      <c r="D15" s="92" t="s">
        <v>126</v>
      </c>
      <c r="E15" s="92" t="s">
        <v>126</v>
      </c>
    </row>
    <row r="16" spans="1:10" x14ac:dyDescent="0.35">
      <c r="A16" s="89"/>
      <c r="B16" s="92"/>
      <c r="C16" s="92"/>
      <c r="D16" s="92"/>
      <c r="E16" s="92"/>
    </row>
    <row r="17" spans="1:5" x14ac:dyDescent="0.35">
      <c r="A17" s="93" t="s">
        <v>78</v>
      </c>
      <c r="B17" s="93"/>
      <c r="C17" s="93"/>
      <c r="D17" s="93"/>
      <c r="E17" s="93"/>
    </row>
    <row r="18" spans="1:5" x14ac:dyDescent="0.35">
      <c r="A18" s="98" t="s">
        <v>495</v>
      </c>
    </row>
  </sheetData>
  <mergeCells count="1">
    <mergeCell ref="A2:E2"/>
  </mergeCells>
  <pageMargins left="0.7" right="0.7" top="0.75" bottom="0.75" header="0.3" footer="0.3"/>
  <pageSetup paperSize="9"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0EE48-EE6B-4D42-8133-18339A898DF7}">
  <dimension ref="A1:J16"/>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88" t="s">
        <v>463</v>
      </c>
      <c r="J1" s="88"/>
    </row>
    <row r="2" spans="1:10" x14ac:dyDescent="0.35">
      <c r="A2" s="115" t="s">
        <v>447</v>
      </c>
      <c r="B2" s="115"/>
      <c r="C2" s="115"/>
      <c r="D2" s="115"/>
      <c r="E2" s="115"/>
    </row>
    <row r="3" spans="1:10" x14ac:dyDescent="0.35">
      <c r="A3" s="89"/>
      <c r="B3" s="89" t="s">
        <v>65</v>
      </c>
      <c r="C3" s="90" t="s">
        <v>37</v>
      </c>
      <c r="D3" s="90"/>
      <c r="E3" s="90"/>
    </row>
    <row r="4" spans="1:10" x14ac:dyDescent="0.35">
      <c r="A4" s="90"/>
      <c r="B4" s="90"/>
      <c r="C4" s="90" t="s">
        <v>68</v>
      </c>
      <c r="D4" s="90" t="s">
        <v>69</v>
      </c>
      <c r="E4" s="90" t="s">
        <v>70</v>
      </c>
    </row>
    <row r="6" spans="1:10" x14ac:dyDescent="0.35">
      <c r="B6" s="91" t="s">
        <v>66</v>
      </c>
    </row>
    <row r="8" spans="1:10" x14ac:dyDescent="0.35">
      <c r="A8" s="89" t="s">
        <v>65</v>
      </c>
      <c r="B8" s="95">
        <v>100</v>
      </c>
      <c r="C8" s="95">
        <v>54</v>
      </c>
      <c r="D8" s="95">
        <v>6</v>
      </c>
      <c r="E8" s="95">
        <v>40</v>
      </c>
    </row>
    <row r="9" spans="1:10" x14ac:dyDescent="0.35">
      <c r="A9" s="89"/>
      <c r="B9" s="92"/>
      <c r="C9" s="92"/>
      <c r="D9" s="92"/>
      <c r="E9" s="92"/>
    </row>
    <row r="10" spans="1:10" x14ac:dyDescent="0.35">
      <c r="A10" s="91" t="s">
        <v>290</v>
      </c>
      <c r="B10" s="92"/>
      <c r="C10" s="92"/>
      <c r="D10" s="92"/>
      <c r="E10" s="92"/>
    </row>
    <row r="11" spans="1:10" x14ac:dyDescent="0.35">
      <c r="A11" s="89" t="s">
        <v>285</v>
      </c>
      <c r="B11" s="95">
        <v>100</v>
      </c>
      <c r="C11" s="95">
        <v>48</v>
      </c>
      <c r="D11" s="95">
        <v>5</v>
      </c>
      <c r="E11" s="95">
        <v>46</v>
      </c>
    </row>
    <row r="12" spans="1:10" x14ac:dyDescent="0.35">
      <c r="A12" s="89" t="s">
        <v>286</v>
      </c>
      <c r="B12" s="95">
        <v>100</v>
      </c>
      <c r="C12" s="95">
        <v>51</v>
      </c>
      <c r="D12" s="95">
        <v>6</v>
      </c>
      <c r="E12" s="95">
        <v>43</v>
      </c>
    </row>
    <row r="13" spans="1:10" x14ac:dyDescent="0.35">
      <c r="A13" s="89" t="s">
        <v>464</v>
      </c>
      <c r="B13" s="95">
        <v>100</v>
      </c>
      <c r="C13" s="95">
        <v>65</v>
      </c>
      <c r="D13" s="95">
        <v>6</v>
      </c>
      <c r="E13" s="95">
        <v>30</v>
      </c>
    </row>
    <row r="14" spans="1:10" x14ac:dyDescent="0.35">
      <c r="A14" s="89" t="s">
        <v>289</v>
      </c>
      <c r="B14" s="95">
        <v>100</v>
      </c>
      <c r="C14" s="95">
        <v>64</v>
      </c>
      <c r="D14" s="95">
        <v>6</v>
      </c>
      <c r="E14" s="95">
        <v>30</v>
      </c>
    </row>
    <row r="15" spans="1:10" x14ac:dyDescent="0.35">
      <c r="A15" s="89"/>
      <c r="B15" s="92"/>
      <c r="C15" s="92"/>
      <c r="D15" s="92"/>
      <c r="E15" s="92"/>
    </row>
    <row r="16" spans="1:10" x14ac:dyDescent="0.35">
      <c r="A16" s="93" t="s">
        <v>78</v>
      </c>
      <c r="B16" s="93"/>
      <c r="C16" s="93"/>
      <c r="D16" s="93"/>
      <c r="E16" s="93"/>
    </row>
  </sheetData>
  <mergeCells count="1">
    <mergeCell ref="A2:E2"/>
  </mergeCells>
  <pageMargins left="0.7" right="0.7" top="0.75" bottom="0.75" header="0.3" footer="0.3"/>
  <pageSetup paperSize="9"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D7E90-3242-46F8-8C63-BD9F02889C5B}">
  <dimension ref="A1:J17"/>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s="105" customFormat="1" x14ac:dyDescent="0.35">
      <c r="A1" s="104" t="s">
        <v>465</v>
      </c>
      <c r="J1" s="104"/>
    </row>
    <row r="2" spans="1:10" x14ac:dyDescent="0.35">
      <c r="A2" s="115" t="s">
        <v>448</v>
      </c>
      <c r="B2" s="115"/>
      <c r="C2" s="115"/>
      <c r="D2" s="115"/>
      <c r="E2" s="115"/>
    </row>
    <row r="3" spans="1:10" x14ac:dyDescent="0.35">
      <c r="A3" s="89"/>
      <c r="B3" s="89" t="s">
        <v>65</v>
      </c>
      <c r="C3" s="90" t="s">
        <v>37</v>
      </c>
      <c r="D3" s="90"/>
      <c r="E3" s="90"/>
    </row>
    <row r="4" spans="1:10" x14ac:dyDescent="0.35">
      <c r="A4" s="90"/>
      <c r="B4" s="90"/>
      <c r="C4" s="90" t="s">
        <v>68</v>
      </c>
      <c r="D4" s="90" t="s">
        <v>69</v>
      </c>
      <c r="E4" s="90" t="s">
        <v>70</v>
      </c>
    </row>
    <row r="6" spans="1:10" x14ac:dyDescent="0.35">
      <c r="B6" s="91" t="s">
        <v>66</v>
      </c>
    </row>
    <row r="8" spans="1:10" x14ac:dyDescent="0.35">
      <c r="A8" s="89" t="s">
        <v>65</v>
      </c>
      <c r="B8" s="95">
        <v>100</v>
      </c>
      <c r="C8" s="95">
        <v>54</v>
      </c>
      <c r="D8" s="95">
        <v>6</v>
      </c>
      <c r="E8" s="95">
        <v>40</v>
      </c>
    </row>
    <row r="9" spans="1:10" x14ac:dyDescent="0.35">
      <c r="A9" s="89"/>
      <c r="B9" s="92"/>
      <c r="C9" s="92"/>
      <c r="D9" s="92"/>
      <c r="E9" s="92"/>
    </row>
    <row r="10" spans="1:10" x14ac:dyDescent="0.35">
      <c r="A10" s="91" t="s">
        <v>178</v>
      </c>
      <c r="B10" s="92"/>
      <c r="C10" s="92"/>
      <c r="D10" s="92"/>
      <c r="E10" s="92"/>
    </row>
    <row r="11" spans="1:10" x14ac:dyDescent="0.35">
      <c r="A11" s="89" t="s">
        <v>466</v>
      </c>
      <c r="B11" s="95">
        <v>100</v>
      </c>
      <c r="C11" s="95">
        <v>53</v>
      </c>
      <c r="D11" s="95">
        <v>6</v>
      </c>
      <c r="E11" s="95">
        <v>42</v>
      </c>
    </row>
    <row r="12" spans="1:10" x14ac:dyDescent="0.35">
      <c r="A12" s="89" t="s">
        <v>176</v>
      </c>
      <c r="B12" s="95">
        <v>100</v>
      </c>
      <c r="C12" s="95">
        <v>68</v>
      </c>
      <c r="D12" s="95">
        <v>7</v>
      </c>
      <c r="E12" s="95">
        <v>25</v>
      </c>
    </row>
    <row r="13" spans="1:10" x14ac:dyDescent="0.35">
      <c r="A13" s="89" t="s">
        <v>467</v>
      </c>
      <c r="B13" s="95">
        <v>100</v>
      </c>
      <c r="C13" s="95">
        <v>73</v>
      </c>
      <c r="D13" s="92" t="s">
        <v>126</v>
      </c>
      <c r="E13" s="92" t="s">
        <v>126</v>
      </c>
    </row>
    <row r="14" spans="1:10" ht="15" x14ac:dyDescent="0.35">
      <c r="A14" s="89" t="s">
        <v>469</v>
      </c>
      <c r="B14" s="95">
        <v>100</v>
      </c>
      <c r="C14" s="95">
        <v>50</v>
      </c>
      <c r="D14" s="95">
        <v>5</v>
      </c>
      <c r="E14" s="95">
        <v>44</v>
      </c>
    </row>
    <row r="15" spans="1:10" x14ac:dyDescent="0.35">
      <c r="A15" s="89"/>
      <c r="B15" s="92"/>
      <c r="C15" s="92"/>
      <c r="D15" s="92"/>
      <c r="E15" s="92"/>
    </row>
    <row r="16" spans="1:10" x14ac:dyDescent="0.35">
      <c r="A16" s="93" t="s">
        <v>78</v>
      </c>
      <c r="B16" s="93"/>
      <c r="C16" s="93"/>
      <c r="D16" s="93"/>
      <c r="E16" s="93"/>
    </row>
    <row r="17" spans="1:5" x14ac:dyDescent="0.35">
      <c r="A17" s="111" t="s">
        <v>470</v>
      </c>
      <c r="B17" s="111"/>
      <c r="C17" s="111"/>
      <c r="D17" s="111"/>
      <c r="E17" s="111"/>
    </row>
  </sheetData>
  <mergeCells count="2">
    <mergeCell ref="A2:E2"/>
    <mergeCell ref="A17:E17"/>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63</v>
      </c>
      <c r="J1" s="36"/>
    </row>
    <row r="2" spans="1:10" x14ac:dyDescent="0.35">
      <c r="A2" s="108" t="s">
        <v>64</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37"/>
      <c r="C9" s="37"/>
      <c r="D9" s="37"/>
      <c r="E9" s="37"/>
    </row>
    <row r="10" spans="1:10" x14ac:dyDescent="0.35">
      <c r="A10" s="40" t="s">
        <v>79</v>
      </c>
      <c r="B10" s="37"/>
      <c r="C10" s="37"/>
      <c r="D10" s="37"/>
      <c r="E10" s="37"/>
    </row>
    <row r="11" spans="1:10" x14ac:dyDescent="0.35">
      <c r="A11" s="38" t="s">
        <v>71</v>
      </c>
      <c r="B11" s="94">
        <v>100</v>
      </c>
      <c r="C11" s="94">
        <v>55</v>
      </c>
      <c r="D11" s="94">
        <v>5</v>
      </c>
      <c r="E11" s="94">
        <v>40</v>
      </c>
    </row>
    <row r="12" spans="1:10" x14ac:dyDescent="0.35">
      <c r="A12" s="38" t="s">
        <v>72</v>
      </c>
      <c r="B12" s="94">
        <v>100</v>
      </c>
      <c r="C12" s="94">
        <v>63</v>
      </c>
      <c r="D12" s="94">
        <v>8</v>
      </c>
      <c r="E12" s="94">
        <v>30</v>
      </c>
    </row>
    <row r="13" spans="1:10" x14ac:dyDescent="0.35">
      <c r="A13" s="38" t="s">
        <v>73</v>
      </c>
      <c r="B13" s="94">
        <v>100</v>
      </c>
      <c r="C13" s="94">
        <v>61</v>
      </c>
      <c r="D13" s="94">
        <v>7</v>
      </c>
      <c r="E13" s="94">
        <v>32</v>
      </c>
    </row>
    <row r="14" spans="1:10" x14ac:dyDescent="0.35">
      <c r="A14" s="38" t="s">
        <v>74</v>
      </c>
      <c r="B14" s="94">
        <v>100</v>
      </c>
      <c r="C14" s="94">
        <v>66</v>
      </c>
      <c r="D14" s="94">
        <v>7</v>
      </c>
      <c r="E14" s="94">
        <v>27</v>
      </c>
    </row>
    <row r="15" spans="1:10" x14ac:dyDescent="0.35">
      <c r="A15" s="38" t="s">
        <v>75</v>
      </c>
      <c r="B15" s="94">
        <v>100</v>
      </c>
      <c r="C15" s="94">
        <v>49</v>
      </c>
      <c r="D15" s="94">
        <v>5</v>
      </c>
      <c r="E15" s="94">
        <v>46</v>
      </c>
    </row>
    <row r="16" spans="1:10" x14ac:dyDescent="0.35">
      <c r="A16" s="38" t="s">
        <v>76</v>
      </c>
      <c r="B16" s="94">
        <v>100</v>
      </c>
      <c r="C16" s="94">
        <v>53</v>
      </c>
      <c r="D16" s="94">
        <v>5</v>
      </c>
      <c r="E16" s="94">
        <v>42</v>
      </c>
    </row>
    <row r="17" spans="1:5" x14ac:dyDescent="0.35">
      <c r="A17" s="38" t="s">
        <v>77</v>
      </c>
      <c r="B17" s="94">
        <v>100</v>
      </c>
      <c r="C17" s="94">
        <v>44</v>
      </c>
      <c r="D17" s="94">
        <v>5</v>
      </c>
      <c r="E17" s="94">
        <v>50</v>
      </c>
    </row>
    <row r="18" spans="1:5" x14ac:dyDescent="0.35">
      <c r="A18" s="38"/>
      <c r="B18" s="37"/>
      <c r="C18" s="37"/>
      <c r="D18" s="37"/>
      <c r="E18" s="37"/>
    </row>
    <row r="19" spans="1:5" x14ac:dyDescent="0.35">
      <c r="A19" s="41" t="s">
        <v>78</v>
      </c>
      <c r="B19" s="41"/>
      <c r="C19" s="41"/>
      <c r="D19" s="41"/>
      <c r="E19" s="41"/>
    </row>
  </sheetData>
  <mergeCells count="1">
    <mergeCell ref="A2:E2"/>
  </mergeCells>
  <pageMargins left="0.7" right="0.7" top="0.75" bottom="0.75" header="0.3" footer="0.3"/>
  <pageSetup paperSize="9"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81640625" customWidth="1"/>
  </cols>
  <sheetData>
    <row r="1" spans="1:6" ht="15.65" customHeight="1" x14ac:dyDescent="0.35">
      <c r="A1" s="14" t="s">
        <v>40</v>
      </c>
    </row>
    <row r="2" spans="1:6" ht="13" customHeight="1" x14ac:dyDescent="0.35"/>
    <row r="3" spans="1:6" ht="14.15" customHeight="1" x14ac:dyDescent="0.35">
      <c r="A3" s="15" t="s">
        <v>2</v>
      </c>
    </row>
    <row r="4" spans="1:6" ht="101" customHeight="1" x14ac:dyDescent="0.35">
      <c r="A4" s="96" t="s">
        <v>545</v>
      </c>
      <c r="C4" s="18"/>
      <c r="F4" s="23"/>
    </row>
    <row r="5" spans="1:6" x14ac:dyDescent="0.35">
      <c r="A5" s="13"/>
      <c r="B5" s="24"/>
      <c r="C5" s="18"/>
      <c r="F5" s="23"/>
    </row>
    <row r="6" spans="1:6" ht="14.15" customHeight="1" x14ac:dyDescent="0.35">
      <c r="A6" s="15" t="s">
        <v>45</v>
      </c>
      <c r="C6" s="19"/>
    </row>
    <row r="7" spans="1:6" ht="14.15" customHeight="1" x14ac:dyDescent="0.35">
      <c r="A7" s="32" t="s">
        <v>58</v>
      </c>
      <c r="C7" s="25"/>
    </row>
    <row r="8" spans="1:6" ht="14.15" customHeight="1" x14ac:dyDescent="0.35">
      <c r="A8" s="26"/>
    </row>
    <row r="9" spans="1:6" ht="14.15" customHeight="1" x14ac:dyDescent="0.35">
      <c r="A9" s="15" t="s">
        <v>3</v>
      </c>
    </row>
    <row r="10" spans="1:6" ht="75" customHeight="1" x14ac:dyDescent="0.35">
      <c r="A10" s="99" t="s">
        <v>546</v>
      </c>
      <c r="B10" s="27"/>
      <c r="C10" s="99"/>
    </row>
    <row r="11" spans="1:6" ht="14.15" customHeight="1" x14ac:dyDescent="0.35"/>
    <row r="12" spans="1:6" ht="14.15" customHeight="1" x14ac:dyDescent="0.35">
      <c r="A12" s="20" t="s">
        <v>46</v>
      </c>
    </row>
    <row r="13" spans="1:6" ht="56" customHeight="1" x14ac:dyDescent="0.35">
      <c r="A13" s="28" t="s">
        <v>47</v>
      </c>
      <c r="C13" s="18"/>
    </row>
    <row r="14" spans="1:6" x14ac:dyDescent="0.35">
      <c r="A14" s="29" t="s">
        <v>34</v>
      </c>
      <c r="C14" s="18"/>
    </row>
    <row r="15" spans="1:6" ht="14.15" customHeight="1" x14ac:dyDescent="0.35"/>
    <row r="16" spans="1:6" ht="14.15" customHeight="1" x14ac:dyDescent="0.35">
      <c r="A16" s="30" t="s">
        <v>48</v>
      </c>
    </row>
    <row r="17" spans="1:3" ht="104" customHeight="1" x14ac:dyDescent="0.35">
      <c r="A17" s="13" t="s">
        <v>49</v>
      </c>
      <c r="C17" s="18"/>
    </row>
    <row r="18" spans="1:3" ht="14.15" customHeight="1" x14ac:dyDescent="0.35"/>
    <row r="19" spans="1:3" ht="14.15" customHeight="1" x14ac:dyDescent="0.35">
      <c r="A19" s="15" t="s">
        <v>16</v>
      </c>
    </row>
    <row r="20" spans="1:3" ht="41.15" customHeight="1" x14ac:dyDescent="0.35">
      <c r="A20" s="13" t="s">
        <v>30</v>
      </c>
    </row>
    <row r="21" spans="1:3" ht="107.15" customHeight="1" x14ac:dyDescent="0.35">
      <c r="A21" s="13" t="s">
        <v>50</v>
      </c>
    </row>
    <row r="22" spans="1:3" ht="14.15" customHeight="1" x14ac:dyDescent="0.35">
      <c r="A22" s="9" t="s">
        <v>51</v>
      </c>
    </row>
    <row r="23" spans="1:3" ht="80.150000000000006" customHeight="1" x14ac:dyDescent="0.35">
      <c r="A23" s="13" t="s">
        <v>36</v>
      </c>
    </row>
    <row r="24" spans="1:3" ht="14.15" customHeight="1" x14ac:dyDescent="0.35">
      <c r="A24" s="31"/>
    </row>
    <row r="25" spans="1:3" x14ac:dyDescent="0.35">
      <c r="A25" s="2"/>
    </row>
    <row r="26" spans="1:3" x14ac:dyDescent="0.35">
      <c r="A26" s="13"/>
    </row>
    <row r="27" spans="1:3" x14ac:dyDescent="0.35">
      <c r="A27" s="13"/>
    </row>
    <row r="28" spans="1:3" x14ac:dyDescent="0.35">
      <c r="A28" s="13"/>
    </row>
    <row r="29" spans="1:3" x14ac:dyDescent="0.35">
      <c r="A29" s="13"/>
    </row>
  </sheetData>
  <hyperlinks>
    <hyperlink ref="A22" r:id="rId1" xr:uid="{00000000-0004-0000-2200-000000000000}"/>
    <hyperlink ref="A14" r:id="rId2" display="https://www.cbs.nl/nl-nl/onze-diensten/methoden/onderzoeksomschrijvingen/korte-onderzoeksbeschrijvingen/barometer-culturele-diversiteit-ingezoomde-variant" xr:uid="{00000000-0004-0000-2200-000001000000}"/>
  </hyperlinks>
  <pageMargins left="0.75" right="0.75" top="1" bottom="1" header="0.5" footer="0.5"/>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0"/>
  <sheetViews>
    <sheetView showGridLines="0" zoomScaleNormal="100" workbookViewId="0"/>
  </sheetViews>
  <sheetFormatPr defaultColWidth="10.90625" defaultRowHeight="14.5" x14ac:dyDescent="0.35"/>
  <cols>
    <col min="1" max="1" width="21" customWidth="1"/>
    <col min="2" max="2" width="84.81640625" customWidth="1"/>
    <col min="4" max="4" width="64" customWidth="1"/>
  </cols>
  <sheetData>
    <row r="1" spans="1:11" ht="15.65" customHeight="1" x14ac:dyDescent="0.35">
      <c r="A1" s="10" t="s">
        <v>31</v>
      </c>
    </row>
    <row r="2" spans="1:11" ht="13" customHeight="1" x14ac:dyDescent="0.35">
      <c r="A2" s="10"/>
    </row>
    <row r="3" spans="1:11" x14ac:dyDescent="0.35">
      <c r="A3" s="7" t="s">
        <v>5</v>
      </c>
    </row>
    <row r="4" spans="1:11" ht="104.5" customHeight="1" x14ac:dyDescent="0.35">
      <c r="A4" s="33" t="s">
        <v>37</v>
      </c>
      <c r="B4" s="13" t="s">
        <v>38</v>
      </c>
    </row>
    <row r="5" spans="1:11" ht="15" customHeight="1" x14ac:dyDescent="0.35">
      <c r="A5" s="33" t="s">
        <v>27</v>
      </c>
      <c r="B5" s="13" t="s">
        <v>61</v>
      </c>
    </row>
    <row r="6" spans="1:11" x14ac:dyDescent="0.35">
      <c r="B6" s="23"/>
    </row>
    <row r="7" spans="1:11" x14ac:dyDescent="0.35">
      <c r="A7" s="30" t="s">
        <v>4</v>
      </c>
    </row>
    <row r="8" spans="1:11" x14ac:dyDescent="0.35">
      <c r="A8" s="33" t="s">
        <v>52</v>
      </c>
      <c r="B8" s="35" t="s">
        <v>18</v>
      </c>
    </row>
    <row r="9" spans="1:11" x14ac:dyDescent="0.35">
      <c r="A9" s="33" t="s">
        <v>23</v>
      </c>
      <c r="B9" s="35" t="s">
        <v>24</v>
      </c>
    </row>
    <row r="10" spans="1:11" x14ac:dyDescent="0.35">
      <c r="A10" s="33" t="s">
        <v>19</v>
      </c>
      <c r="B10" s="35" t="s">
        <v>20</v>
      </c>
    </row>
    <row r="11" spans="1:11" x14ac:dyDescent="0.35">
      <c r="A11" s="33" t="s">
        <v>25</v>
      </c>
      <c r="B11" s="35" t="s">
        <v>26</v>
      </c>
    </row>
    <row r="12" spans="1:11" ht="13" customHeight="1" x14ac:dyDescent="0.35">
      <c r="F12" s="34"/>
      <c r="G12" s="11"/>
      <c r="H12" s="11"/>
      <c r="I12" s="11"/>
      <c r="J12" s="11"/>
      <c r="K12" s="11"/>
    </row>
    <row r="13" spans="1:11" ht="14.5" customHeight="1" x14ac:dyDescent="0.35">
      <c r="A13" s="30" t="s">
        <v>21</v>
      </c>
      <c r="F13" s="34"/>
    </row>
    <row r="14" spans="1:11" ht="14.5" customHeight="1" x14ac:dyDescent="0.35">
      <c r="A14" s="33" t="s">
        <v>6</v>
      </c>
      <c r="B14" s="30" t="s">
        <v>7</v>
      </c>
      <c r="F14" s="34"/>
    </row>
    <row r="15" spans="1:11" ht="195" customHeight="1" x14ac:dyDescent="0.35">
      <c r="A15" s="33" t="s">
        <v>8</v>
      </c>
      <c r="B15" s="13" t="s">
        <v>53</v>
      </c>
      <c r="F15" s="34"/>
      <c r="G15" s="11"/>
      <c r="H15" s="11"/>
      <c r="I15" s="11"/>
      <c r="J15" s="11"/>
      <c r="K15" s="11"/>
    </row>
    <row r="16" spans="1:11" x14ac:dyDescent="0.35">
      <c r="A16" s="33" t="s">
        <v>9</v>
      </c>
      <c r="B16" s="35" t="s">
        <v>17</v>
      </c>
    </row>
    <row r="17" spans="1:4" x14ac:dyDescent="0.35">
      <c r="A17" s="33" t="s">
        <v>10</v>
      </c>
      <c r="B17" s="35" t="s">
        <v>11</v>
      </c>
    </row>
    <row r="18" spans="1:4" x14ac:dyDescent="0.35">
      <c r="A18" s="33" t="s">
        <v>12</v>
      </c>
      <c r="B18" s="35" t="s">
        <v>13</v>
      </c>
    </row>
    <row r="19" spans="1:4" ht="26.15" customHeight="1" x14ac:dyDescent="0.35">
      <c r="A19" s="33" t="s">
        <v>14</v>
      </c>
      <c r="B19" s="13" t="s">
        <v>22</v>
      </c>
    </row>
    <row r="21" spans="1:4" x14ac:dyDescent="0.35">
      <c r="A21" s="33" t="s">
        <v>6</v>
      </c>
      <c r="B21" s="30" t="s">
        <v>59</v>
      </c>
    </row>
    <row r="22" spans="1:4" ht="89.5" customHeight="1" x14ac:dyDescent="0.35">
      <c r="A22" s="33" t="s">
        <v>8</v>
      </c>
      <c r="B22" s="99" t="s">
        <v>546</v>
      </c>
    </row>
    <row r="23" spans="1:4" x14ac:dyDescent="0.35">
      <c r="A23" s="33" t="s">
        <v>9</v>
      </c>
      <c r="B23" s="35" t="s">
        <v>60</v>
      </c>
    </row>
    <row r="24" spans="1:4" x14ac:dyDescent="0.35">
      <c r="A24" s="33" t="s">
        <v>10</v>
      </c>
      <c r="B24" s="35" t="s">
        <v>11</v>
      </c>
    </row>
    <row r="25" spans="1:4" x14ac:dyDescent="0.35">
      <c r="A25" s="33" t="s">
        <v>12</v>
      </c>
      <c r="B25" s="35" t="s">
        <v>15</v>
      </c>
    </row>
    <row r="26" spans="1:4" ht="45.5" customHeight="1" x14ac:dyDescent="0.35">
      <c r="A26" s="33" t="s">
        <v>14</v>
      </c>
      <c r="B26" s="13" t="s">
        <v>62</v>
      </c>
      <c r="D26" s="18"/>
    </row>
    <row r="27" spans="1:4" ht="52" x14ac:dyDescent="0.35">
      <c r="A27" s="33"/>
      <c r="B27" s="13" t="s">
        <v>54</v>
      </c>
    </row>
    <row r="30" spans="1:4" x14ac:dyDescent="0.35">
      <c r="B30" s="13"/>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80</v>
      </c>
      <c r="J1" s="36"/>
    </row>
    <row r="2" spans="1:10" x14ac:dyDescent="0.35">
      <c r="A2" s="108" t="s">
        <v>81</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42"/>
      <c r="C9" s="42"/>
      <c r="D9" s="42"/>
      <c r="E9" s="42"/>
    </row>
    <row r="10" spans="1:10" x14ac:dyDescent="0.35">
      <c r="A10" s="40" t="s">
        <v>86</v>
      </c>
      <c r="B10" s="42"/>
      <c r="C10" s="42"/>
      <c r="D10" s="42"/>
      <c r="E10" s="42"/>
    </row>
    <row r="11" spans="1:10" x14ac:dyDescent="0.35">
      <c r="A11" s="38" t="s">
        <v>82</v>
      </c>
      <c r="B11" s="94">
        <v>100</v>
      </c>
      <c r="C11" s="94">
        <v>53</v>
      </c>
      <c r="D11" s="94">
        <v>5</v>
      </c>
      <c r="E11" s="94">
        <v>41</v>
      </c>
    </row>
    <row r="12" spans="1:10" x14ac:dyDescent="0.35">
      <c r="A12" s="38" t="s">
        <v>83</v>
      </c>
      <c r="B12" s="94">
        <v>100</v>
      </c>
      <c r="C12" s="94">
        <v>39</v>
      </c>
      <c r="D12" s="94">
        <v>7</v>
      </c>
      <c r="E12" s="94">
        <v>55</v>
      </c>
    </row>
    <row r="13" spans="1:10" x14ac:dyDescent="0.35">
      <c r="A13" s="38" t="s">
        <v>84</v>
      </c>
      <c r="B13" s="94">
        <v>100</v>
      </c>
      <c r="C13" s="94">
        <v>51</v>
      </c>
      <c r="D13" s="94">
        <v>7</v>
      </c>
      <c r="E13" s="94">
        <v>42</v>
      </c>
    </row>
    <row r="14" spans="1:10" x14ac:dyDescent="0.35">
      <c r="A14" s="38" t="s">
        <v>85</v>
      </c>
      <c r="B14" s="94">
        <v>100</v>
      </c>
      <c r="C14" s="94">
        <v>55</v>
      </c>
      <c r="D14" s="94">
        <v>6</v>
      </c>
      <c r="E14" s="94">
        <v>39</v>
      </c>
    </row>
    <row r="15" spans="1:10" x14ac:dyDescent="0.35">
      <c r="A15" s="38"/>
      <c r="B15" s="42"/>
      <c r="C15" s="42"/>
      <c r="D15" s="42"/>
      <c r="E15" s="42"/>
    </row>
    <row r="16" spans="1:10" x14ac:dyDescent="0.35">
      <c r="A16" s="41" t="s">
        <v>78</v>
      </c>
      <c r="B16" s="41"/>
      <c r="C16" s="41"/>
      <c r="D16" s="41"/>
      <c r="E16" s="41"/>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87</v>
      </c>
      <c r="J1" s="36"/>
    </row>
    <row r="2" spans="1:10" x14ac:dyDescent="0.35">
      <c r="A2" s="108" t="s">
        <v>88</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43"/>
      <c r="C9" s="43"/>
      <c r="D9" s="43"/>
      <c r="E9" s="43"/>
    </row>
    <row r="10" spans="1:10" x14ac:dyDescent="0.35">
      <c r="A10" s="40" t="s">
        <v>104</v>
      </c>
      <c r="B10" s="43"/>
      <c r="C10" s="43"/>
      <c r="D10" s="43"/>
      <c r="E10" s="43"/>
    </row>
    <row r="11" spans="1:10" x14ac:dyDescent="0.35">
      <c r="A11" s="38" t="s">
        <v>89</v>
      </c>
      <c r="B11" s="94">
        <v>100</v>
      </c>
      <c r="C11" s="94">
        <v>60</v>
      </c>
      <c r="D11" s="94">
        <v>4</v>
      </c>
      <c r="E11" s="94">
        <v>36</v>
      </c>
    </row>
    <row r="12" spans="1:10" x14ac:dyDescent="0.35">
      <c r="A12" s="38" t="s">
        <v>90</v>
      </c>
      <c r="B12" s="94">
        <v>100</v>
      </c>
      <c r="C12" s="94">
        <v>56</v>
      </c>
      <c r="D12" s="94">
        <v>4</v>
      </c>
      <c r="E12" s="94">
        <v>40</v>
      </c>
    </row>
    <row r="13" spans="1:10" x14ac:dyDescent="0.35">
      <c r="A13" s="38" t="s">
        <v>91</v>
      </c>
      <c r="B13" s="94">
        <v>100</v>
      </c>
      <c r="C13" s="94">
        <v>55</v>
      </c>
      <c r="D13" s="94">
        <v>5</v>
      </c>
      <c r="E13" s="94">
        <v>40</v>
      </c>
    </row>
    <row r="14" spans="1:10" x14ac:dyDescent="0.35">
      <c r="A14" s="38" t="s">
        <v>92</v>
      </c>
      <c r="B14" s="94">
        <v>100</v>
      </c>
      <c r="C14" s="94">
        <v>61</v>
      </c>
      <c r="D14" s="94">
        <v>8</v>
      </c>
      <c r="E14" s="94">
        <v>31</v>
      </c>
    </row>
    <row r="15" spans="1:10" x14ac:dyDescent="0.35">
      <c r="A15" s="38" t="s">
        <v>93</v>
      </c>
      <c r="B15" s="94">
        <v>100</v>
      </c>
      <c r="C15" s="94">
        <v>62</v>
      </c>
      <c r="D15" s="94">
        <v>7</v>
      </c>
      <c r="E15" s="94">
        <v>31</v>
      </c>
    </row>
    <row r="16" spans="1:10" x14ac:dyDescent="0.35">
      <c r="A16" s="38" t="s">
        <v>94</v>
      </c>
      <c r="B16" s="94">
        <v>100</v>
      </c>
      <c r="C16" s="94">
        <v>72</v>
      </c>
      <c r="D16" s="94">
        <v>5</v>
      </c>
      <c r="E16" s="94">
        <v>23</v>
      </c>
    </row>
    <row r="17" spans="1:5" x14ac:dyDescent="0.35">
      <c r="A17" s="38" t="s">
        <v>95</v>
      </c>
      <c r="B17" s="94">
        <v>100</v>
      </c>
      <c r="C17" s="94">
        <v>59</v>
      </c>
      <c r="D17" s="94">
        <v>9</v>
      </c>
      <c r="E17" s="94">
        <v>32</v>
      </c>
    </row>
    <row r="18" spans="1:5" x14ac:dyDescent="0.35">
      <c r="A18" s="38" t="s">
        <v>96</v>
      </c>
      <c r="B18" s="94">
        <v>100</v>
      </c>
      <c r="C18" s="94">
        <v>66</v>
      </c>
      <c r="D18" s="94">
        <v>7</v>
      </c>
      <c r="E18" s="94">
        <v>27</v>
      </c>
    </row>
    <row r="19" spans="1:5" x14ac:dyDescent="0.35">
      <c r="A19" s="38" t="s">
        <v>97</v>
      </c>
      <c r="B19" s="94">
        <v>100</v>
      </c>
      <c r="C19" s="94">
        <v>44</v>
      </c>
      <c r="D19" s="94">
        <v>6</v>
      </c>
      <c r="E19" s="94">
        <v>50</v>
      </c>
    </row>
    <row r="20" spans="1:5" x14ac:dyDescent="0.35">
      <c r="A20" s="38" t="s">
        <v>98</v>
      </c>
      <c r="B20" s="94">
        <v>100</v>
      </c>
      <c r="C20" s="94">
        <v>45</v>
      </c>
      <c r="D20" s="94">
        <v>6</v>
      </c>
      <c r="E20" s="94">
        <v>49</v>
      </c>
    </row>
    <row r="21" spans="1:5" x14ac:dyDescent="0.35">
      <c r="A21" s="38" t="s">
        <v>99</v>
      </c>
      <c r="B21" s="94">
        <v>100</v>
      </c>
      <c r="C21" s="94">
        <v>51</v>
      </c>
      <c r="D21" s="94">
        <v>5</v>
      </c>
      <c r="E21" s="94">
        <v>44</v>
      </c>
    </row>
    <row r="22" spans="1:5" x14ac:dyDescent="0.35">
      <c r="A22" s="38" t="s">
        <v>100</v>
      </c>
      <c r="B22" s="94">
        <v>100</v>
      </c>
      <c r="C22" s="94">
        <v>34</v>
      </c>
      <c r="D22" s="94">
        <v>6</v>
      </c>
      <c r="E22" s="94">
        <v>60</v>
      </c>
    </row>
    <row r="23" spans="1:5" x14ac:dyDescent="0.35">
      <c r="A23" s="38" t="s">
        <v>101</v>
      </c>
      <c r="B23" s="94">
        <v>100</v>
      </c>
      <c r="C23" s="94">
        <v>47</v>
      </c>
      <c r="D23" s="94">
        <v>6</v>
      </c>
      <c r="E23" s="94">
        <v>47</v>
      </c>
    </row>
    <row r="24" spans="1:5" x14ac:dyDescent="0.35">
      <c r="A24" s="38" t="s">
        <v>102</v>
      </c>
      <c r="B24" s="94">
        <v>100</v>
      </c>
      <c r="C24" s="94">
        <v>50</v>
      </c>
      <c r="D24" s="94">
        <v>5</v>
      </c>
      <c r="E24" s="94">
        <v>45</v>
      </c>
    </row>
    <row r="25" spans="1:5" x14ac:dyDescent="0.35">
      <c r="A25" s="38" t="s">
        <v>103</v>
      </c>
      <c r="B25" s="94">
        <v>100</v>
      </c>
      <c r="C25" s="94">
        <v>39</v>
      </c>
      <c r="D25" s="94">
        <v>7</v>
      </c>
      <c r="E25" s="94">
        <v>55</v>
      </c>
    </row>
    <row r="26" spans="1:5" x14ac:dyDescent="0.35">
      <c r="A26" s="38"/>
      <c r="B26" s="43"/>
      <c r="C26" s="43"/>
      <c r="D26" s="43"/>
      <c r="E26" s="43"/>
    </row>
    <row r="27" spans="1:5" x14ac:dyDescent="0.35">
      <c r="A27" s="41" t="s">
        <v>78</v>
      </c>
      <c r="B27" s="41"/>
      <c r="C27" s="41"/>
      <c r="D27" s="41"/>
      <c r="E27" s="41"/>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0"/>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100" t="s">
        <v>105</v>
      </c>
      <c r="B1" s="101"/>
      <c r="C1" s="101"/>
      <c r="D1" s="101"/>
      <c r="E1" s="101"/>
      <c r="J1" s="36"/>
    </row>
    <row r="2" spans="1:10" x14ac:dyDescent="0.35">
      <c r="A2" s="109" t="s">
        <v>106</v>
      </c>
      <c r="B2" s="109"/>
      <c r="C2" s="109"/>
      <c r="D2" s="109"/>
      <c r="E2" s="109"/>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44"/>
      <c r="C9" s="44"/>
      <c r="D9" s="44"/>
      <c r="E9" s="44"/>
    </row>
    <row r="10" spans="1:10" x14ac:dyDescent="0.35">
      <c r="A10" s="40" t="s">
        <v>146</v>
      </c>
      <c r="B10" s="44"/>
      <c r="C10" s="44"/>
      <c r="D10" s="44"/>
      <c r="E10" s="44"/>
    </row>
    <row r="11" spans="1:10" x14ac:dyDescent="0.35">
      <c r="A11" s="38" t="s">
        <v>107</v>
      </c>
      <c r="B11" s="94">
        <v>100</v>
      </c>
      <c r="C11" s="94">
        <v>71</v>
      </c>
      <c r="D11" s="94">
        <v>4</v>
      </c>
      <c r="E11" s="94">
        <v>25</v>
      </c>
    </row>
    <row r="12" spans="1:10" x14ac:dyDescent="0.35">
      <c r="A12" s="38" t="s">
        <v>108</v>
      </c>
      <c r="B12" s="94">
        <v>100</v>
      </c>
      <c r="C12" s="94">
        <v>41</v>
      </c>
      <c r="D12" s="94">
        <v>5</v>
      </c>
      <c r="E12" s="94">
        <v>54</v>
      </c>
    </row>
    <row r="13" spans="1:10" x14ac:dyDescent="0.35">
      <c r="A13" s="38" t="s">
        <v>109</v>
      </c>
      <c r="B13" s="94">
        <v>100</v>
      </c>
      <c r="C13" s="94">
        <v>51</v>
      </c>
      <c r="D13" s="94">
        <v>5</v>
      </c>
      <c r="E13" s="94">
        <v>44</v>
      </c>
    </row>
    <row r="14" spans="1:10" x14ac:dyDescent="0.35">
      <c r="A14" s="38" t="s">
        <v>110</v>
      </c>
      <c r="B14" s="94">
        <v>100</v>
      </c>
      <c r="C14" s="94">
        <v>59</v>
      </c>
      <c r="D14" s="94">
        <v>4</v>
      </c>
      <c r="E14" s="94">
        <v>37</v>
      </c>
    </row>
    <row r="15" spans="1:10" x14ac:dyDescent="0.35">
      <c r="A15" s="38" t="s">
        <v>111</v>
      </c>
      <c r="B15" s="94">
        <v>100</v>
      </c>
      <c r="C15" s="94">
        <v>58</v>
      </c>
      <c r="D15" s="94">
        <v>7</v>
      </c>
      <c r="E15" s="94">
        <v>36</v>
      </c>
    </row>
    <row r="16" spans="1:10" x14ac:dyDescent="0.35">
      <c r="A16" s="38" t="s">
        <v>112</v>
      </c>
      <c r="B16" s="94">
        <v>100</v>
      </c>
      <c r="C16" s="94">
        <v>59</v>
      </c>
      <c r="D16" s="94">
        <v>9</v>
      </c>
      <c r="E16" s="94">
        <v>32</v>
      </c>
    </row>
    <row r="17" spans="1:5" x14ac:dyDescent="0.35">
      <c r="A17" s="38" t="s">
        <v>113</v>
      </c>
      <c r="B17" s="94">
        <v>100</v>
      </c>
      <c r="C17" s="94">
        <v>65</v>
      </c>
      <c r="D17" s="94">
        <v>7</v>
      </c>
      <c r="E17" s="94">
        <v>28</v>
      </c>
    </row>
    <row r="18" spans="1:5" x14ac:dyDescent="0.35">
      <c r="A18" s="38" t="s">
        <v>114</v>
      </c>
      <c r="B18" s="94">
        <v>100</v>
      </c>
      <c r="C18" s="94">
        <v>65</v>
      </c>
      <c r="D18" s="94">
        <v>8</v>
      </c>
      <c r="E18" s="94">
        <v>26</v>
      </c>
    </row>
    <row r="19" spans="1:5" x14ac:dyDescent="0.35">
      <c r="A19" s="38" t="s">
        <v>115</v>
      </c>
      <c r="B19" s="94">
        <v>100</v>
      </c>
      <c r="C19" s="94">
        <v>57</v>
      </c>
      <c r="D19" s="94">
        <v>7</v>
      </c>
      <c r="E19" s="94">
        <v>36</v>
      </c>
    </row>
    <row r="20" spans="1:5" x14ac:dyDescent="0.35">
      <c r="A20" s="38" t="s">
        <v>116</v>
      </c>
      <c r="B20" s="94">
        <v>100</v>
      </c>
      <c r="C20" s="94">
        <v>62</v>
      </c>
      <c r="D20" s="94">
        <v>8</v>
      </c>
      <c r="E20" s="94">
        <v>31</v>
      </c>
    </row>
    <row r="21" spans="1:5" x14ac:dyDescent="0.35">
      <c r="A21" s="38" t="s">
        <v>117</v>
      </c>
      <c r="B21" s="94">
        <v>100</v>
      </c>
      <c r="C21" s="94">
        <v>63</v>
      </c>
      <c r="D21" s="94">
        <v>6</v>
      </c>
      <c r="E21" s="94">
        <v>31</v>
      </c>
    </row>
    <row r="22" spans="1:5" x14ac:dyDescent="0.35">
      <c r="A22" s="38" t="s">
        <v>118</v>
      </c>
      <c r="B22" s="94">
        <v>100</v>
      </c>
      <c r="C22" s="94">
        <v>60</v>
      </c>
      <c r="D22" s="94">
        <v>8</v>
      </c>
      <c r="E22" s="94">
        <v>31</v>
      </c>
    </row>
    <row r="23" spans="1:5" x14ac:dyDescent="0.35">
      <c r="A23" s="38" t="s">
        <v>119</v>
      </c>
      <c r="B23" s="94">
        <v>100</v>
      </c>
      <c r="C23" s="94">
        <v>64</v>
      </c>
      <c r="D23" s="94">
        <v>6</v>
      </c>
      <c r="E23" s="94">
        <v>30</v>
      </c>
    </row>
    <row r="24" spans="1:5" x14ac:dyDescent="0.35">
      <c r="A24" s="38" t="s">
        <v>120</v>
      </c>
      <c r="B24" s="94">
        <v>100</v>
      </c>
      <c r="C24" s="94">
        <v>68</v>
      </c>
      <c r="D24" s="94">
        <v>5</v>
      </c>
      <c r="E24" s="94">
        <v>28</v>
      </c>
    </row>
    <row r="25" spans="1:5" x14ac:dyDescent="0.35">
      <c r="A25" s="38" t="s">
        <v>121</v>
      </c>
      <c r="B25" s="94">
        <v>100</v>
      </c>
      <c r="C25" s="94">
        <v>69</v>
      </c>
      <c r="D25" s="94">
        <v>6</v>
      </c>
      <c r="E25" s="94">
        <v>25</v>
      </c>
    </row>
    <row r="26" spans="1:5" x14ac:dyDescent="0.35">
      <c r="A26" s="38" t="s">
        <v>122</v>
      </c>
      <c r="B26" s="94">
        <v>100</v>
      </c>
      <c r="C26" s="94">
        <v>66</v>
      </c>
      <c r="D26" s="94">
        <v>14</v>
      </c>
      <c r="E26" s="94">
        <v>20</v>
      </c>
    </row>
    <row r="27" spans="1:5" x14ac:dyDescent="0.35">
      <c r="A27" s="38" t="s">
        <v>123</v>
      </c>
      <c r="B27" s="94">
        <v>100</v>
      </c>
      <c r="C27" s="94">
        <v>71</v>
      </c>
      <c r="D27" s="94">
        <v>7</v>
      </c>
      <c r="E27" s="94">
        <v>22</v>
      </c>
    </row>
    <row r="28" spans="1:5" x14ac:dyDescent="0.35">
      <c r="A28" s="38" t="s">
        <v>124</v>
      </c>
      <c r="B28" s="94">
        <v>100</v>
      </c>
      <c r="C28" s="94">
        <v>51</v>
      </c>
      <c r="D28" s="94">
        <v>6</v>
      </c>
      <c r="E28" s="94">
        <v>43</v>
      </c>
    </row>
    <row r="29" spans="1:5" x14ac:dyDescent="0.35">
      <c r="A29" s="38" t="s">
        <v>125</v>
      </c>
      <c r="B29" s="94">
        <v>100</v>
      </c>
      <c r="C29" s="94">
        <v>69</v>
      </c>
      <c r="D29" s="44" t="s">
        <v>126</v>
      </c>
      <c r="E29" s="44" t="s">
        <v>126</v>
      </c>
    </row>
    <row r="30" spans="1:5" x14ac:dyDescent="0.35">
      <c r="A30" s="38" t="s">
        <v>127</v>
      </c>
      <c r="B30" s="94">
        <v>100</v>
      </c>
      <c r="C30" s="94">
        <v>63</v>
      </c>
      <c r="D30" s="94">
        <v>5</v>
      </c>
      <c r="E30" s="94">
        <v>32</v>
      </c>
    </row>
    <row r="31" spans="1:5" x14ac:dyDescent="0.35">
      <c r="A31" s="38" t="s">
        <v>128</v>
      </c>
      <c r="B31" s="94">
        <v>100</v>
      </c>
      <c r="C31" s="94">
        <v>35</v>
      </c>
      <c r="D31" s="94">
        <v>5</v>
      </c>
      <c r="E31" s="94">
        <v>59</v>
      </c>
    </row>
    <row r="32" spans="1:5" x14ac:dyDescent="0.35">
      <c r="A32" s="38" t="s">
        <v>129</v>
      </c>
      <c r="B32" s="94">
        <v>100</v>
      </c>
      <c r="C32" s="94">
        <v>53</v>
      </c>
      <c r="D32" s="94">
        <v>5</v>
      </c>
      <c r="E32" s="94">
        <v>42</v>
      </c>
    </row>
    <row r="33" spans="1:5" x14ac:dyDescent="0.35">
      <c r="A33" s="38" t="s">
        <v>130</v>
      </c>
      <c r="B33" s="94">
        <v>100</v>
      </c>
      <c r="C33" s="94">
        <v>52</v>
      </c>
      <c r="D33" s="94">
        <v>7</v>
      </c>
      <c r="E33" s="94">
        <v>41</v>
      </c>
    </row>
    <row r="34" spans="1:5" x14ac:dyDescent="0.35">
      <c r="A34" s="38" t="s">
        <v>131</v>
      </c>
      <c r="B34" s="94">
        <v>100</v>
      </c>
      <c r="C34" s="94">
        <v>57</v>
      </c>
      <c r="D34" s="94">
        <v>5</v>
      </c>
      <c r="E34" s="94">
        <v>39</v>
      </c>
    </row>
    <row r="35" spans="1:5" x14ac:dyDescent="0.35">
      <c r="A35" s="38" t="s">
        <v>132</v>
      </c>
      <c r="B35" s="94">
        <v>100</v>
      </c>
      <c r="C35" s="94">
        <v>36</v>
      </c>
      <c r="D35" s="94">
        <v>5</v>
      </c>
      <c r="E35" s="94">
        <v>59</v>
      </c>
    </row>
    <row r="36" spans="1:5" x14ac:dyDescent="0.35">
      <c r="A36" s="38" t="s">
        <v>133</v>
      </c>
      <c r="B36" s="94">
        <v>100</v>
      </c>
      <c r="C36" s="94">
        <v>54</v>
      </c>
      <c r="D36" s="94">
        <v>6</v>
      </c>
      <c r="E36" s="94">
        <v>41</v>
      </c>
    </row>
    <row r="37" spans="1:5" x14ac:dyDescent="0.35">
      <c r="A37" s="38" t="s">
        <v>134</v>
      </c>
      <c r="B37" s="94">
        <v>100</v>
      </c>
      <c r="C37" s="94">
        <v>67</v>
      </c>
      <c r="D37" s="94">
        <v>7</v>
      </c>
      <c r="E37" s="94">
        <v>27</v>
      </c>
    </row>
    <row r="38" spans="1:5" x14ac:dyDescent="0.35">
      <c r="A38" s="38" t="s">
        <v>135</v>
      </c>
      <c r="B38" s="94">
        <v>100</v>
      </c>
      <c r="C38" s="94">
        <v>45</v>
      </c>
      <c r="D38" s="94">
        <v>6</v>
      </c>
      <c r="E38" s="94">
        <v>49</v>
      </c>
    </row>
    <row r="39" spans="1:5" x14ac:dyDescent="0.35">
      <c r="A39" s="38" t="s">
        <v>136</v>
      </c>
      <c r="B39" s="94">
        <v>100</v>
      </c>
      <c r="C39" s="94">
        <v>57</v>
      </c>
      <c r="D39" s="94">
        <v>6</v>
      </c>
      <c r="E39" s="94">
        <v>37</v>
      </c>
    </row>
    <row r="40" spans="1:5" x14ac:dyDescent="0.35">
      <c r="A40" s="38" t="s">
        <v>137</v>
      </c>
      <c r="B40" s="94">
        <v>100</v>
      </c>
      <c r="C40" s="94">
        <v>58</v>
      </c>
      <c r="D40" s="94">
        <v>4</v>
      </c>
      <c r="E40" s="94">
        <v>38</v>
      </c>
    </row>
    <row r="41" spans="1:5" x14ac:dyDescent="0.35">
      <c r="A41" s="38" t="s">
        <v>138</v>
      </c>
      <c r="B41" s="94">
        <v>100</v>
      </c>
      <c r="C41" s="94">
        <v>53</v>
      </c>
      <c r="D41" s="44" t="s">
        <v>126</v>
      </c>
      <c r="E41" s="44" t="s">
        <v>126</v>
      </c>
    </row>
    <row r="42" spans="1:5" x14ac:dyDescent="0.35">
      <c r="A42" s="38" t="s">
        <v>139</v>
      </c>
      <c r="B42" s="94">
        <v>100</v>
      </c>
      <c r="C42" s="94">
        <v>58</v>
      </c>
      <c r="D42" s="94">
        <v>6</v>
      </c>
      <c r="E42" s="94">
        <v>36</v>
      </c>
    </row>
    <row r="43" spans="1:5" x14ac:dyDescent="0.35">
      <c r="A43" s="38" t="s">
        <v>140</v>
      </c>
      <c r="B43" s="94">
        <v>100</v>
      </c>
      <c r="C43" s="94">
        <v>34</v>
      </c>
      <c r="D43" s="44" t="s">
        <v>126</v>
      </c>
      <c r="E43" s="44" t="s">
        <v>126</v>
      </c>
    </row>
    <row r="44" spans="1:5" x14ac:dyDescent="0.35">
      <c r="A44" s="38" t="s">
        <v>141</v>
      </c>
      <c r="B44" s="94">
        <v>100</v>
      </c>
      <c r="C44" s="94">
        <v>54</v>
      </c>
      <c r="D44" s="94">
        <v>5</v>
      </c>
      <c r="E44" s="94">
        <v>41</v>
      </c>
    </row>
    <row r="45" spans="1:5" x14ac:dyDescent="0.35">
      <c r="A45" s="38" t="s">
        <v>142</v>
      </c>
      <c r="B45" s="94">
        <v>100</v>
      </c>
      <c r="C45" s="94">
        <v>35</v>
      </c>
      <c r="D45" s="94">
        <v>6</v>
      </c>
      <c r="E45" s="94">
        <v>60</v>
      </c>
    </row>
    <row r="46" spans="1:5" x14ac:dyDescent="0.35">
      <c r="A46" s="38" t="s">
        <v>143</v>
      </c>
      <c r="B46" s="94">
        <v>100</v>
      </c>
      <c r="C46" s="94">
        <v>44</v>
      </c>
      <c r="D46" s="94">
        <v>5</v>
      </c>
      <c r="E46" s="94">
        <v>51</v>
      </c>
    </row>
    <row r="47" spans="1:5" x14ac:dyDescent="0.35">
      <c r="A47" s="38" t="s">
        <v>144</v>
      </c>
      <c r="B47" s="94">
        <v>100</v>
      </c>
      <c r="C47" s="94">
        <v>51</v>
      </c>
      <c r="D47" s="94">
        <v>4</v>
      </c>
      <c r="E47" s="94">
        <v>45</v>
      </c>
    </row>
    <row r="48" spans="1:5" x14ac:dyDescent="0.35">
      <c r="A48" s="38" t="s">
        <v>145</v>
      </c>
      <c r="B48" s="94">
        <v>100</v>
      </c>
      <c r="C48" s="94">
        <v>47</v>
      </c>
      <c r="D48" s="94">
        <v>8</v>
      </c>
      <c r="E48" s="94">
        <v>46</v>
      </c>
    </row>
    <row r="49" spans="1:5" x14ac:dyDescent="0.35">
      <c r="A49" s="38"/>
      <c r="B49" s="44"/>
      <c r="C49" s="44"/>
      <c r="D49" s="44"/>
      <c r="E49" s="44"/>
    </row>
    <row r="50" spans="1:5" x14ac:dyDescent="0.35">
      <c r="A50" s="41" t="s">
        <v>78</v>
      </c>
      <c r="B50" s="41"/>
      <c r="C50" s="41"/>
      <c r="D50" s="41"/>
      <c r="E50" s="41"/>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147</v>
      </c>
      <c r="J1" s="36"/>
    </row>
    <row r="2" spans="1:10" x14ac:dyDescent="0.35">
      <c r="A2" s="108" t="s">
        <v>148</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45"/>
      <c r="C9" s="45"/>
      <c r="D9" s="45"/>
      <c r="E9" s="45"/>
    </row>
    <row r="10" spans="1:10" ht="15" x14ac:dyDescent="0.35">
      <c r="A10" s="97" t="s">
        <v>468</v>
      </c>
      <c r="B10" s="45"/>
      <c r="C10" s="45"/>
      <c r="D10" s="45"/>
      <c r="E10" s="45"/>
    </row>
    <row r="11" spans="1:10" x14ac:dyDescent="0.35">
      <c r="A11" s="38" t="s">
        <v>149</v>
      </c>
      <c r="B11" s="94">
        <v>100</v>
      </c>
      <c r="C11" s="94">
        <v>54</v>
      </c>
      <c r="D11" s="94">
        <v>6</v>
      </c>
      <c r="E11" s="94">
        <v>40</v>
      </c>
    </row>
    <row r="12" spans="1:10" x14ac:dyDescent="0.35">
      <c r="A12" s="38" t="s">
        <v>150</v>
      </c>
      <c r="B12" s="94">
        <v>100</v>
      </c>
      <c r="C12" s="94">
        <v>56</v>
      </c>
      <c r="D12" s="94">
        <v>5</v>
      </c>
      <c r="E12" s="94">
        <v>39</v>
      </c>
    </row>
    <row r="13" spans="1:10" x14ac:dyDescent="0.35">
      <c r="A13" s="38" t="s">
        <v>151</v>
      </c>
      <c r="B13" s="94">
        <v>100</v>
      </c>
      <c r="C13" s="94">
        <v>58</v>
      </c>
      <c r="D13" s="94">
        <v>7</v>
      </c>
      <c r="E13" s="94">
        <v>35</v>
      </c>
    </row>
    <row r="14" spans="1:10" x14ac:dyDescent="0.35">
      <c r="A14" s="38" t="s">
        <v>554</v>
      </c>
      <c r="B14" s="94">
        <v>100</v>
      </c>
      <c r="C14" s="94">
        <v>52</v>
      </c>
      <c r="D14" s="94">
        <v>6</v>
      </c>
      <c r="E14" s="94">
        <v>42</v>
      </c>
    </row>
    <row r="15" spans="1:10" x14ac:dyDescent="0.35">
      <c r="A15" s="38"/>
      <c r="B15" s="45"/>
      <c r="C15" s="45"/>
      <c r="D15" s="45"/>
      <c r="E15" s="45"/>
    </row>
    <row r="16" spans="1:10" x14ac:dyDescent="0.35">
      <c r="A16" s="41" t="s">
        <v>78</v>
      </c>
      <c r="B16" s="41"/>
      <c r="C16" s="41"/>
      <c r="D16" s="41"/>
      <c r="E16" s="41"/>
    </row>
    <row r="17" spans="1:5" ht="43" customHeight="1" x14ac:dyDescent="0.35">
      <c r="A17" s="110" t="s">
        <v>547</v>
      </c>
      <c r="B17" s="110"/>
      <c r="C17" s="110"/>
      <c r="D17" s="110"/>
      <c r="E17" s="110"/>
    </row>
  </sheetData>
  <mergeCells count="2">
    <mergeCell ref="A2:E2"/>
    <mergeCell ref="A17:E17"/>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4"/>
  <sheetViews>
    <sheetView showGridLines="0" zoomScaleNormal="100" workbookViewId="0"/>
  </sheetViews>
  <sheetFormatPr defaultColWidth="10.90625" defaultRowHeight="14.5" x14ac:dyDescent="0.35"/>
  <cols>
    <col min="1" max="1" width="93.1796875" customWidth="1"/>
    <col min="2" max="2" width="6.6328125" customWidth="1"/>
    <col min="3" max="5" width="19.81640625" customWidth="1"/>
  </cols>
  <sheetData>
    <row r="1" spans="1:10" x14ac:dyDescent="0.35">
      <c r="A1" s="36" t="s">
        <v>152</v>
      </c>
      <c r="J1" s="36"/>
    </row>
    <row r="2" spans="1:10" x14ac:dyDescent="0.35">
      <c r="A2" s="108" t="s">
        <v>153</v>
      </c>
      <c r="B2" s="108"/>
      <c r="C2" s="108"/>
      <c r="D2" s="108"/>
      <c r="E2" s="108"/>
    </row>
    <row r="3" spans="1:10" x14ac:dyDescent="0.35">
      <c r="A3" s="38"/>
      <c r="B3" s="38" t="s">
        <v>65</v>
      </c>
      <c r="C3" s="39" t="s">
        <v>67</v>
      </c>
      <c r="D3" s="39"/>
      <c r="E3" s="39"/>
    </row>
    <row r="4" spans="1:10" x14ac:dyDescent="0.35">
      <c r="A4" s="39"/>
      <c r="B4" s="39"/>
      <c r="C4" s="39" t="s">
        <v>68</v>
      </c>
      <c r="D4" s="39" t="s">
        <v>69</v>
      </c>
      <c r="E4" s="39" t="s">
        <v>70</v>
      </c>
    </row>
    <row r="6" spans="1:10" x14ac:dyDescent="0.35">
      <c r="B6" s="40" t="s">
        <v>66</v>
      </c>
    </row>
    <row r="8" spans="1:10" x14ac:dyDescent="0.35">
      <c r="A8" s="38" t="s">
        <v>65</v>
      </c>
      <c r="B8" s="94">
        <v>100</v>
      </c>
      <c r="C8" s="94">
        <v>54</v>
      </c>
      <c r="D8" s="94">
        <v>6</v>
      </c>
      <c r="E8" s="94">
        <v>40</v>
      </c>
    </row>
    <row r="9" spans="1:10" x14ac:dyDescent="0.35">
      <c r="A9" s="38"/>
      <c r="B9" s="46"/>
      <c r="C9" s="46"/>
      <c r="D9" s="46"/>
      <c r="E9" s="46"/>
    </row>
    <row r="10" spans="1:10" x14ac:dyDescent="0.35">
      <c r="A10" s="40" t="s">
        <v>156</v>
      </c>
      <c r="B10" s="46"/>
      <c r="C10" s="46"/>
      <c r="D10" s="46"/>
      <c r="E10" s="46"/>
    </row>
    <row r="11" spans="1:10" x14ac:dyDescent="0.35">
      <c r="A11" s="38" t="s">
        <v>154</v>
      </c>
      <c r="B11" s="94">
        <v>100</v>
      </c>
      <c r="C11" s="94">
        <v>53</v>
      </c>
      <c r="D11" s="94">
        <v>6</v>
      </c>
      <c r="E11" s="94">
        <v>42</v>
      </c>
    </row>
    <row r="12" spans="1:10" x14ac:dyDescent="0.35">
      <c r="A12" s="38" t="s">
        <v>155</v>
      </c>
      <c r="B12" s="94">
        <v>100</v>
      </c>
      <c r="C12" s="94">
        <v>65</v>
      </c>
      <c r="D12" s="94">
        <v>6</v>
      </c>
      <c r="E12" s="94">
        <v>29</v>
      </c>
    </row>
    <row r="13" spans="1:10" x14ac:dyDescent="0.35">
      <c r="A13" s="38"/>
      <c r="B13" s="46"/>
      <c r="C13" s="46"/>
      <c r="D13" s="46"/>
      <c r="E13" s="46"/>
    </row>
    <row r="14" spans="1:10" x14ac:dyDescent="0.35">
      <c r="A14" s="41" t="s">
        <v>78</v>
      </c>
      <c r="B14" s="41"/>
      <c r="C14" s="41"/>
      <c r="D14" s="41"/>
      <c r="E14" s="41"/>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41</vt:i4>
      </vt:variant>
      <vt:variant>
        <vt:lpstr>Benoemde bereiken</vt:lpstr>
      </vt:variant>
      <vt:variant>
        <vt:i4>5</vt:i4>
      </vt:variant>
    </vt:vector>
  </HeadingPairs>
  <TitlesOfParts>
    <vt:vector size="46"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Tabel 32</vt:lpstr>
      <vt:lpstr>Tabel 33</vt:lpstr>
      <vt:lpstr>Tabel 34</vt:lpstr>
      <vt:lpstr>Tabel 35</vt:lpstr>
      <vt:lpstr>Tabel 36</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2026-03-25T17:22:52Z</dcterms:modified>
</cp:coreProperties>
</file>