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Kredo\Werk\02_Verwerking\Maatwerk\Detaillering cultuur jaarrekening 2023\Rapportage\"/>
    </mc:Choice>
  </mc:AlternateContent>
  <bookViews>
    <workbookView xWindow="0" yWindow="0" windowWidth="10770" windowHeight="7425" tabRatio="756" firstSheet="2" activeTab="5"/>
  </bookViews>
  <sheets>
    <sheet name="Voorblad" sheetId="21" r:id="rId1"/>
    <sheet name="Inhoud" sheetId="22" r:id="rId2"/>
    <sheet name="Toelichting" sheetId="23" r:id="rId3"/>
    <sheet name="Bronbestanden" sheetId="24" r:id="rId4"/>
    <sheet name="Tabel 1" sheetId="3" r:id="rId5"/>
    <sheet name="Tabel 2" sheetId="7" r:id="rId6"/>
    <sheet name="Tabel 3" sheetId="6" r:id="rId7"/>
    <sheet name="Tabel 4" sheetId="30" r:id="rId8"/>
    <sheet name="Tabel 5" sheetId="5" r:id="rId9"/>
    <sheet name="Tabel 6" sheetId="20" r:id="rId10"/>
    <sheet name="Tabel 7" sheetId="15" r:id="rId11"/>
    <sheet name="Tabel 8" sheetId="4" r:id="rId12"/>
    <sheet name="Tabel 9" sheetId="19" r:id="rId13"/>
    <sheet name="Tabel 10" sheetId="14" r:id="rId14"/>
    <sheet name="Tabel 11" sheetId="2" r:id="rId15"/>
    <sheet name="Tabel 12" sheetId="13" r:id="rId16"/>
    <sheet name="Tabel 13" sheetId="1" r:id="rId17"/>
    <sheet name="Tabel 14" sheetId="11" r:id="rId18"/>
    <sheet name="Tabel 15" sheetId="26" r:id="rId19"/>
    <sheet name="Tabel 16" sheetId="27" r:id="rId20"/>
    <sheet name="Tabel 17" sheetId="28" r:id="rId21"/>
    <sheet name="Tabel 18" sheetId="29" r:id="rId22"/>
  </sheets>
  <definedNames>
    <definedName name="_xlnm._FilterDatabase" localSheetId="14" hidden="1">'Tabel 11'!$A$4:$X$760</definedName>
    <definedName name="_xlnm._FilterDatabase" localSheetId="15" hidden="1">'Tabel 12'!$A$4:$Y$762</definedName>
    <definedName name="_xlnm._FilterDatabase" localSheetId="16" hidden="1">'Tabel 13'!$A$4:$X$608</definedName>
    <definedName name="_xlnm._FilterDatabase" localSheetId="17" hidden="1">'Tabel 14'!$A$12:$AM$388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6" l="1"/>
  <c r="C7" i="19" l="1"/>
  <c r="C7" i="20" l="1"/>
  <c r="X386" i="1" l="1"/>
  <c r="V386" i="1"/>
  <c r="U386" i="1"/>
  <c r="T386" i="1"/>
  <c r="S386" i="1"/>
  <c r="R386" i="1"/>
  <c r="Q386" i="1"/>
  <c r="P386" i="1"/>
  <c r="O386" i="1"/>
  <c r="N386" i="1"/>
  <c r="M386" i="1"/>
  <c r="L386" i="1"/>
  <c r="K386" i="1"/>
  <c r="J386" i="1"/>
  <c r="I386" i="1"/>
  <c r="H386" i="1"/>
  <c r="G386" i="1"/>
  <c r="X385" i="1"/>
  <c r="V385" i="1"/>
  <c r="U385" i="1"/>
  <c r="T385" i="1"/>
  <c r="S385" i="1"/>
  <c r="R385" i="1"/>
  <c r="Q385" i="1"/>
  <c r="P385" i="1"/>
  <c r="O385" i="1"/>
  <c r="N385" i="1"/>
  <c r="M385" i="1"/>
  <c r="L385" i="1"/>
  <c r="K385" i="1"/>
  <c r="J385" i="1"/>
  <c r="I385" i="1"/>
  <c r="H385" i="1"/>
  <c r="G385" i="1"/>
  <c r="X384" i="1"/>
  <c r="V384" i="1"/>
  <c r="U384" i="1"/>
  <c r="T384" i="1"/>
  <c r="S384" i="1"/>
  <c r="R384" i="1"/>
  <c r="Q384" i="1"/>
  <c r="P384" i="1"/>
  <c r="O384" i="1"/>
  <c r="N384" i="1"/>
  <c r="M384" i="1"/>
  <c r="L384" i="1"/>
  <c r="K384" i="1"/>
  <c r="J384" i="1"/>
  <c r="I384" i="1"/>
  <c r="H384" i="1"/>
  <c r="G384" i="1"/>
  <c r="X383" i="1"/>
  <c r="V383" i="1"/>
  <c r="U383" i="1"/>
  <c r="T383" i="1"/>
  <c r="S383" i="1"/>
  <c r="R383" i="1"/>
  <c r="Q383" i="1"/>
  <c r="P383" i="1"/>
  <c r="O383" i="1"/>
  <c r="N383" i="1"/>
  <c r="M383" i="1"/>
  <c r="L383" i="1"/>
  <c r="K383" i="1"/>
  <c r="J383" i="1"/>
  <c r="I383" i="1"/>
  <c r="H383" i="1"/>
  <c r="G383" i="1"/>
  <c r="X382" i="1"/>
  <c r="V382" i="1"/>
  <c r="U382" i="1"/>
  <c r="T382" i="1"/>
  <c r="S382" i="1"/>
  <c r="R382" i="1"/>
  <c r="Q382" i="1"/>
  <c r="P382" i="1"/>
  <c r="O382" i="1"/>
  <c r="N382" i="1"/>
  <c r="M382" i="1"/>
  <c r="L382" i="1"/>
  <c r="K382" i="1"/>
  <c r="J382" i="1"/>
  <c r="I382" i="1"/>
  <c r="H382" i="1"/>
  <c r="G382" i="1"/>
  <c r="X381" i="1"/>
  <c r="V381" i="1"/>
  <c r="U381" i="1"/>
  <c r="T381" i="1"/>
  <c r="S381" i="1"/>
  <c r="R381" i="1"/>
  <c r="Q381" i="1"/>
  <c r="P381" i="1"/>
  <c r="O381" i="1"/>
  <c r="N381" i="1"/>
  <c r="M381" i="1"/>
  <c r="L381" i="1"/>
  <c r="K381" i="1"/>
  <c r="J381" i="1"/>
  <c r="I381" i="1"/>
  <c r="H381" i="1"/>
  <c r="G381" i="1"/>
  <c r="X380" i="1"/>
  <c r="V380" i="1"/>
  <c r="U380" i="1"/>
  <c r="T380" i="1"/>
  <c r="S380" i="1"/>
  <c r="R380" i="1"/>
  <c r="Q380" i="1"/>
  <c r="P380" i="1"/>
  <c r="O380" i="1"/>
  <c r="N380" i="1"/>
  <c r="M380" i="1"/>
  <c r="L380" i="1"/>
  <c r="K380" i="1"/>
  <c r="J380" i="1"/>
  <c r="I380" i="1"/>
  <c r="H380" i="1"/>
  <c r="G380" i="1"/>
  <c r="X379" i="1"/>
  <c r="V379" i="1"/>
  <c r="U379" i="1"/>
  <c r="T379" i="1"/>
  <c r="S379" i="1"/>
  <c r="R379" i="1"/>
  <c r="Q379" i="1"/>
  <c r="P379" i="1"/>
  <c r="O379" i="1"/>
  <c r="N379" i="1"/>
  <c r="M379" i="1"/>
  <c r="L379" i="1"/>
  <c r="K379" i="1"/>
  <c r="J379" i="1"/>
  <c r="I379" i="1"/>
  <c r="H379" i="1"/>
  <c r="G379" i="1"/>
  <c r="X377" i="1"/>
  <c r="V377" i="1"/>
  <c r="U377" i="1"/>
  <c r="T377" i="1"/>
  <c r="S377" i="1"/>
  <c r="R377" i="1"/>
  <c r="Q377" i="1"/>
  <c r="P377" i="1"/>
  <c r="O377" i="1"/>
  <c r="N377" i="1"/>
  <c r="M377" i="1"/>
  <c r="L377" i="1"/>
  <c r="K377" i="1"/>
  <c r="J377" i="1"/>
  <c r="I377" i="1"/>
  <c r="H377" i="1"/>
  <c r="G377" i="1"/>
  <c r="X376" i="1"/>
  <c r="V376" i="1"/>
  <c r="U376" i="1"/>
  <c r="T376" i="1"/>
  <c r="S376" i="1"/>
  <c r="R376" i="1"/>
  <c r="Q376" i="1"/>
  <c r="P376" i="1"/>
  <c r="O376" i="1"/>
  <c r="N376" i="1"/>
  <c r="M376" i="1"/>
  <c r="L376" i="1"/>
  <c r="K376" i="1"/>
  <c r="J376" i="1"/>
  <c r="I376" i="1"/>
  <c r="H376" i="1"/>
  <c r="G376" i="1"/>
  <c r="X375" i="1"/>
  <c r="V375" i="1"/>
  <c r="U375" i="1"/>
  <c r="T375" i="1"/>
  <c r="S375" i="1"/>
  <c r="R375" i="1"/>
  <c r="Q375" i="1"/>
  <c r="P375" i="1"/>
  <c r="O375" i="1"/>
  <c r="N375" i="1"/>
  <c r="M375" i="1"/>
  <c r="L375" i="1"/>
  <c r="K375" i="1"/>
  <c r="J375" i="1"/>
  <c r="I375" i="1"/>
  <c r="H375" i="1"/>
  <c r="G375" i="1"/>
  <c r="X374" i="1"/>
  <c r="V374" i="1"/>
  <c r="U374" i="1"/>
  <c r="T374" i="1"/>
  <c r="S374" i="1"/>
  <c r="R374" i="1"/>
  <c r="Q374" i="1"/>
  <c r="P374" i="1"/>
  <c r="O374" i="1"/>
  <c r="N374" i="1"/>
  <c r="M374" i="1"/>
  <c r="L374" i="1"/>
  <c r="K374" i="1"/>
  <c r="J374" i="1"/>
  <c r="I374" i="1"/>
  <c r="H374" i="1"/>
  <c r="G374" i="1"/>
  <c r="X373" i="1"/>
  <c r="V373" i="1"/>
  <c r="U373" i="1"/>
  <c r="T373" i="1"/>
  <c r="S373" i="1"/>
  <c r="R373" i="1"/>
  <c r="Q373" i="1"/>
  <c r="P373" i="1"/>
  <c r="O373" i="1"/>
  <c r="N373" i="1"/>
  <c r="M373" i="1"/>
  <c r="L373" i="1"/>
  <c r="K373" i="1"/>
  <c r="J373" i="1"/>
  <c r="I373" i="1"/>
  <c r="H373" i="1"/>
  <c r="G373" i="1"/>
  <c r="X372" i="1"/>
  <c r="V372" i="1"/>
  <c r="U372" i="1"/>
  <c r="T372" i="1"/>
  <c r="S372" i="1"/>
  <c r="R372" i="1"/>
  <c r="Q372" i="1"/>
  <c r="P372" i="1"/>
  <c r="O372" i="1"/>
  <c r="N372" i="1"/>
  <c r="M372" i="1"/>
  <c r="L372" i="1"/>
  <c r="K372" i="1"/>
  <c r="J372" i="1"/>
  <c r="I372" i="1"/>
  <c r="H372" i="1"/>
  <c r="G372" i="1"/>
  <c r="X371" i="1"/>
  <c r="V371" i="1"/>
  <c r="U371" i="1"/>
  <c r="T371" i="1"/>
  <c r="S371" i="1"/>
  <c r="R371" i="1"/>
  <c r="Q371" i="1"/>
  <c r="P371" i="1"/>
  <c r="O371" i="1"/>
  <c r="N371" i="1"/>
  <c r="M371" i="1"/>
  <c r="L371" i="1"/>
  <c r="K371" i="1"/>
  <c r="J371" i="1"/>
  <c r="I371" i="1"/>
  <c r="H371" i="1"/>
  <c r="G371" i="1"/>
  <c r="X370" i="1"/>
  <c r="V370" i="1"/>
  <c r="U370" i="1"/>
  <c r="T370" i="1"/>
  <c r="S370" i="1"/>
  <c r="R370" i="1"/>
  <c r="Q370" i="1"/>
  <c r="P370" i="1"/>
  <c r="O370" i="1"/>
  <c r="N370" i="1"/>
  <c r="M370" i="1"/>
  <c r="L370" i="1"/>
  <c r="K370" i="1"/>
  <c r="J370" i="1"/>
  <c r="I370" i="1"/>
  <c r="H370" i="1"/>
  <c r="G370" i="1"/>
  <c r="X369" i="1"/>
  <c r="V369" i="1"/>
  <c r="U369" i="1"/>
  <c r="T369" i="1"/>
  <c r="S369" i="1"/>
  <c r="R369" i="1"/>
  <c r="Q369" i="1"/>
  <c r="P369" i="1"/>
  <c r="O369" i="1"/>
  <c r="N369" i="1"/>
  <c r="M369" i="1"/>
  <c r="L369" i="1"/>
  <c r="K369" i="1"/>
  <c r="J369" i="1"/>
  <c r="I369" i="1"/>
  <c r="H369" i="1"/>
  <c r="G369" i="1"/>
  <c r="X368" i="1"/>
  <c r="V368" i="1"/>
  <c r="U368" i="1"/>
  <c r="T368" i="1"/>
  <c r="S368" i="1"/>
  <c r="R368" i="1"/>
  <c r="Q368" i="1"/>
  <c r="P368" i="1"/>
  <c r="O368" i="1"/>
  <c r="N368" i="1"/>
  <c r="M368" i="1"/>
  <c r="L368" i="1"/>
  <c r="K368" i="1"/>
  <c r="J368" i="1"/>
  <c r="I368" i="1"/>
  <c r="H368" i="1"/>
  <c r="G368" i="1"/>
  <c r="X367" i="1"/>
  <c r="V367" i="1"/>
  <c r="U367" i="1"/>
  <c r="T367" i="1"/>
  <c r="S367" i="1"/>
  <c r="R367" i="1"/>
  <c r="Q367" i="1"/>
  <c r="P367" i="1"/>
  <c r="O367" i="1"/>
  <c r="N367" i="1"/>
  <c r="M367" i="1"/>
  <c r="L367" i="1"/>
  <c r="K367" i="1"/>
  <c r="J367" i="1"/>
  <c r="I367" i="1"/>
  <c r="H367" i="1"/>
  <c r="G367" i="1"/>
  <c r="X366" i="1"/>
  <c r="V366" i="1"/>
  <c r="U366" i="1"/>
  <c r="T366" i="1"/>
  <c r="S366" i="1"/>
  <c r="R366" i="1"/>
  <c r="Q366" i="1"/>
  <c r="P366" i="1"/>
  <c r="O366" i="1"/>
  <c r="N366" i="1"/>
  <c r="M366" i="1"/>
  <c r="L366" i="1"/>
  <c r="K366" i="1"/>
  <c r="J366" i="1"/>
  <c r="I366" i="1"/>
  <c r="H366" i="1"/>
  <c r="G366" i="1"/>
  <c r="X365" i="1"/>
  <c r="V365" i="1"/>
  <c r="U365" i="1"/>
  <c r="T365" i="1"/>
  <c r="S365" i="1"/>
  <c r="R365" i="1"/>
  <c r="Q365" i="1"/>
  <c r="P365" i="1"/>
  <c r="O365" i="1"/>
  <c r="N365" i="1"/>
  <c r="M365" i="1"/>
  <c r="L365" i="1"/>
  <c r="K365" i="1"/>
  <c r="J365" i="1"/>
  <c r="I365" i="1"/>
  <c r="H365" i="1"/>
  <c r="G365" i="1"/>
  <c r="X364" i="1"/>
  <c r="V364" i="1"/>
  <c r="U364" i="1"/>
  <c r="T364" i="1"/>
  <c r="S364" i="1"/>
  <c r="R364" i="1"/>
  <c r="Q364" i="1"/>
  <c r="P364" i="1"/>
  <c r="O364" i="1"/>
  <c r="N364" i="1"/>
  <c r="M364" i="1"/>
  <c r="L364" i="1"/>
  <c r="K364" i="1"/>
  <c r="J364" i="1"/>
  <c r="I364" i="1"/>
  <c r="H364" i="1"/>
  <c r="G364" i="1"/>
  <c r="X363" i="1"/>
  <c r="V363" i="1"/>
  <c r="U363" i="1"/>
  <c r="T363" i="1"/>
  <c r="S363" i="1"/>
  <c r="R363" i="1"/>
  <c r="Q363" i="1"/>
  <c r="P363" i="1"/>
  <c r="O363" i="1"/>
  <c r="N363" i="1"/>
  <c r="M363" i="1"/>
  <c r="L363" i="1"/>
  <c r="K363" i="1"/>
  <c r="J363" i="1"/>
  <c r="I363" i="1"/>
  <c r="H363" i="1"/>
  <c r="G363" i="1"/>
  <c r="X362" i="1"/>
  <c r="V362" i="1"/>
  <c r="U362" i="1"/>
  <c r="T362" i="1"/>
  <c r="S362" i="1"/>
  <c r="R362" i="1"/>
  <c r="Q362" i="1"/>
  <c r="P362" i="1"/>
  <c r="O362" i="1"/>
  <c r="N362" i="1"/>
  <c r="M362" i="1"/>
  <c r="L362" i="1"/>
  <c r="K362" i="1"/>
  <c r="J362" i="1"/>
  <c r="I362" i="1"/>
  <c r="H362" i="1"/>
  <c r="G362" i="1"/>
  <c r="X361" i="1"/>
  <c r="V361" i="1"/>
  <c r="U361" i="1"/>
  <c r="T361" i="1"/>
  <c r="S361" i="1"/>
  <c r="R361" i="1"/>
  <c r="Q361" i="1"/>
  <c r="P361" i="1"/>
  <c r="O361" i="1"/>
  <c r="N361" i="1"/>
  <c r="M361" i="1"/>
  <c r="L361" i="1"/>
  <c r="K361" i="1"/>
  <c r="J361" i="1"/>
  <c r="I361" i="1"/>
  <c r="H361" i="1"/>
  <c r="G361" i="1"/>
  <c r="X360" i="1"/>
  <c r="V360" i="1"/>
  <c r="U360" i="1"/>
  <c r="T360" i="1"/>
  <c r="S360" i="1"/>
  <c r="R360" i="1"/>
  <c r="Q360" i="1"/>
  <c r="P360" i="1"/>
  <c r="O360" i="1"/>
  <c r="N360" i="1"/>
  <c r="M360" i="1"/>
  <c r="L360" i="1"/>
  <c r="K360" i="1"/>
  <c r="J360" i="1"/>
  <c r="I360" i="1"/>
  <c r="H360" i="1"/>
  <c r="G360" i="1"/>
  <c r="X359" i="1"/>
  <c r="V359" i="1"/>
  <c r="U359" i="1"/>
  <c r="T359" i="1"/>
  <c r="S359" i="1"/>
  <c r="R359" i="1"/>
  <c r="Q359" i="1"/>
  <c r="P359" i="1"/>
  <c r="O359" i="1"/>
  <c r="N359" i="1"/>
  <c r="M359" i="1"/>
  <c r="L359" i="1"/>
  <c r="K359" i="1"/>
  <c r="J359" i="1"/>
  <c r="I359" i="1"/>
  <c r="H359" i="1"/>
  <c r="G359" i="1"/>
  <c r="X358" i="1"/>
  <c r="V358" i="1"/>
  <c r="U358" i="1"/>
  <c r="T358" i="1"/>
  <c r="S358" i="1"/>
  <c r="R358" i="1"/>
  <c r="Q358" i="1"/>
  <c r="P358" i="1"/>
  <c r="O358" i="1"/>
  <c r="N358" i="1"/>
  <c r="M358" i="1"/>
  <c r="L358" i="1"/>
  <c r="K358" i="1"/>
  <c r="J358" i="1"/>
  <c r="I358" i="1"/>
  <c r="H358" i="1"/>
  <c r="G358" i="1"/>
  <c r="X357" i="1"/>
  <c r="V357" i="1"/>
  <c r="U357" i="1"/>
  <c r="T357" i="1"/>
  <c r="S357" i="1"/>
  <c r="R357" i="1"/>
  <c r="Q357" i="1"/>
  <c r="P357" i="1"/>
  <c r="O357" i="1"/>
  <c r="N357" i="1"/>
  <c r="M357" i="1"/>
  <c r="L357" i="1"/>
  <c r="K357" i="1"/>
  <c r="J357" i="1"/>
  <c r="I357" i="1"/>
  <c r="H357" i="1"/>
  <c r="G357" i="1"/>
  <c r="X356" i="1"/>
  <c r="V356" i="1"/>
  <c r="U356" i="1"/>
  <c r="T356" i="1"/>
  <c r="S356" i="1"/>
  <c r="R356" i="1"/>
  <c r="Q356" i="1"/>
  <c r="P356" i="1"/>
  <c r="O356" i="1"/>
  <c r="N356" i="1"/>
  <c r="M356" i="1"/>
  <c r="L356" i="1"/>
  <c r="K356" i="1"/>
  <c r="J356" i="1"/>
  <c r="I356" i="1"/>
  <c r="H356" i="1"/>
  <c r="G356" i="1"/>
  <c r="X355" i="1"/>
  <c r="V355" i="1"/>
  <c r="U355" i="1"/>
  <c r="T355" i="1"/>
  <c r="S355" i="1"/>
  <c r="R355" i="1"/>
  <c r="Q355" i="1"/>
  <c r="P355" i="1"/>
  <c r="O355" i="1"/>
  <c r="N355" i="1"/>
  <c r="M355" i="1"/>
  <c r="L355" i="1"/>
  <c r="K355" i="1"/>
  <c r="J355" i="1"/>
  <c r="I355" i="1"/>
  <c r="H355" i="1"/>
  <c r="G355" i="1"/>
  <c r="X354" i="1"/>
  <c r="V354" i="1"/>
  <c r="U354" i="1"/>
  <c r="T354" i="1"/>
  <c r="S354" i="1"/>
  <c r="R354" i="1"/>
  <c r="Q354" i="1"/>
  <c r="P354" i="1"/>
  <c r="O354" i="1"/>
  <c r="N354" i="1"/>
  <c r="M354" i="1"/>
  <c r="L354" i="1"/>
  <c r="K354" i="1"/>
  <c r="J354" i="1"/>
  <c r="I354" i="1"/>
  <c r="H354" i="1"/>
  <c r="G354" i="1"/>
  <c r="X353" i="1"/>
  <c r="V353" i="1"/>
  <c r="U353" i="1"/>
  <c r="T353" i="1"/>
  <c r="S353" i="1"/>
  <c r="R353" i="1"/>
  <c r="Q353" i="1"/>
  <c r="P353" i="1"/>
  <c r="O353" i="1"/>
  <c r="N353" i="1"/>
  <c r="M353" i="1"/>
  <c r="L353" i="1"/>
  <c r="K353" i="1"/>
  <c r="J353" i="1"/>
  <c r="I353" i="1"/>
  <c r="H353" i="1"/>
  <c r="G353" i="1"/>
  <c r="X352" i="1"/>
  <c r="V352" i="1"/>
  <c r="U352" i="1"/>
  <c r="T352" i="1"/>
  <c r="S352" i="1"/>
  <c r="R352" i="1"/>
  <c r="Q352" i="1"/>
  <c r="P352" i="1"/>
  <c r="O352" i="1"/>
  <c r="N352" i="1"/>
  <c r="M352" i="1"/>
  <c r="L352" i="1"/>
  <c r="K352" i="1"/>
  <c r="J352" i="1"/>
  <c r="I352" i="1"/>
  <c r="H352" i="1"/>
  <c r="G352" i="1"/>
  <c r="X351" i="1"/>
  <c r="V351" i="1"/>
  <c r="U351" i="1"/>
  <c r="T351" i="1"/>
  <c r="S351" i="1"/>
  <c r="R351" i="1"/>
  <c r="Q351" i="1"/>
  <c r="P351" i="1"/>
  <c r="O351" i="1"/>
  <c r="N351" i="1"/>
  <c r="M351" i="1"/>
  <c r="L351" i="1"/>
  <c r="K351" i="1"/>
  <c r="J351" i="1"/>
  <c r="I351" i="1"/>
  <c r="H351" i="1"/>
  <c r="G351" i="1"/>
  <c r="X350" i="1"/>
  <c r="V350" i="1"/>
  <c r="U350" i="1"/>
  <c r="T350" i="1"/>
  <c r="S350" i="1"/>
  <c r="R350" i="1"/>
  <c r="Q350" i="1"/>
  <c r="P350" i="1"/>
  <c r="O350" i="1"/>
  <c r="N350" i="1"/>
  <c r="M350" i="1"/>
  <c r="L350" i="1"/>
  <c r="K350" i="1"/>
  <c r="J350" i="1"/>
  <c r="I350" i="1"/>
  <c r="H350" i="1"/>
  <c r="G350" i="1"/>
  <c r="X349" i="1"/>
  <c r="V349" i="1"/>
  <c r="U349" i="1"/>
  <c r="T349" i="1"/>
  <c r="S349" i="1"/>
  <c r="R349" i="1"/>
  <c r="Q349" i="1"/>
  <c r="P349" i="1"/>
  <c r="O349" i="1"/>
  <c r="N349" i="1"/>
  <c r="M349" i="1"/>
  <c r="L349" i="1"/>
  <c r="K349" i="1"/>
  <c r="J349" i="1"/>
  <c r="I349" i="1"/>
  <c r="H349" i="1"/>
  <c r="G349" i="1"/>
  <c r="X348" i="1"/>
  <c r="V348" i="1"/>
  <c r="U348" i="1"/>
  <c r="T348" i="1"/>
  <c r="S348" i="1"/>
  <c r="R348" i="1"/>
  <c r="Q348" i="1"/>
  <c r="P348" i="1"/>
  <c r="O348" i="1"/>
  <c r="N348" i="1"/>
  <c r="M348" i="1"/>
  <c r="L348" i="1"/>
  <c r="K348" i="1"/>
  <c r="J348" i="1"/>
  <c r="I348" i="1"/>
  <c r="H348" i="1"/>
  <c r="G348" i="1"/>
  <c r="X347" i="1"/>
  <c r="V347" i="1"/>
  <c r="U347" i="1"/>
  <c r="T347" i="1"/>
  <c r="S347" i="1"/>
  <c r="R347" i="1"/>
  <c r="Q347" i="1"/>
  <c r="P347" i="1"/>
  <c r="O347" i="1"/>
  <c r="N347" i="1"/>
  <c r="M347" i="1"/>
  <c r="L347" i="1"/>
  <c r="K347" i="1"/>
  <c r="J347" i="1"/>
  <c r="I347" i="1"/>
  <c r="H347" i="1"/>
  <c r="G347" i="1"/>
  <c r="X346" i="1"/>
  <c r="V346" i="1"/>
  <c r="U346" i="1"/>
  <c r="T346" i="1"/>
  <c r="S346" i="1"/>
  <c r="R346" i="1"/>
  <c r="Q346" i="1"/>
  <c r="P346" i="1"/>
  <c r="O346" i="1"/>
  <c r="N346" i="1"/>
  <c r="M346" i="1"/>
  <c r="L346" i="1"/>
  <c r="K346" i="1"/>
  <c r="J346" i="1"/>
  <c r="I346" i="1"/>
  <c r="H346" i="1"/>
  <c r="G346" i="1"/>
  <c r="X345" i="1"/>
  <c r="V345" i="1"/>
  <c r="U345" i="1"/>
  <c r="T345" i="1"/>
  <c r="S345" i="1"/>
  <c r="R345" i="1"/>
  <c r="Q345" i="1"/>
  <c r="P345" i="1"/>
  <c r="O345" i="1"/>
  <c r="N345" i="1"/>
  <c r="M345" i="1"/>
  <c r="L345" i="1"/>
  <c r="K345" i="1"/>
  <c r="J345" i="1"/>
  <c r="I345" i="1"/>
  <c r="H345" i="1"/>
  <c r="G345" i="1"/>
  <c r="X344" i="1"/>
  <c r="V344" i="1"/>
  <c r="U344" i="1"/>
  <c r="T344" i="1"/>
  <c r="S344" i="1"/>
  <c r="R344" i="1"/>
  <c r="Q344" i="1"/>
  <c r="P344" i="1"/>
  <c r="O344" i="1"/>
  <c r="N344" i="1"/>
  <c r="M344" i="1"/>
  <c r="L344" i="1"/>
  <c r="K344" i="1"/>
  <c r="J344" i="1"/>
  <c r="I344" i="1"/>
  <c r="H344" i="1"/>
  <c r="G344" i="1"/>
  <c r="X343" i="1"/>
  <c r="V343" i="1"/>
  <c r="U343" i="1"/>
  <c r="T343" i="1"/>
  <c r="S343" i="1"/>
  <c r="R343" i="1"/>
  <c r="Q343" i="1"/>
  <c r="P343" i="1"/>
  <c r="O343" i="1"/>
  <c r="N343" i="1"/>
  <c r="M343" i="1"/>
  <c r="L343" i="1"/>
  <c r="K343" i="1"/>
  <c r="J343" i="1"/>
  <c r="I343" i="1"/>
  <c r="H343" i="1"/>
  <c r="G343" i="1"/>
  <c r="X342" i="1"/>
  <c r="V342" i="1"/>
  <c r="U342" i="1"/>
  <c r="T342" i="1"/>
  <c r="S342" i="1"/>
  <c r="R342" i="1"/>
  <c r="Q342" i="1"/>
  <c r="P342" i="1"/>
  <c r="O342" i="1"/>
  <c r="N342" i="1"/>
  <c r="M342" i="1"/>
  <c r="L342" i="1"/>
  <c r="K342" i="1"/>
  <c r="J342" i="1"/>
  <c r="I342" i="1"/>
  <c r="H342" i="1"/>
  <c r="G342" i="1"/>
  <c r="X341" i="1"/>
  <c r="V341" i="1"/>
  <c r="U341" i="1"/>
  <c r="T341" i="1"/>
  <c r="S341" i="1"/>
  <c r="R341" i="1"/>
  <c r="Q341" i="1"/>
  <c r="P341" i="1"/>
  <c r="O341" i="1"/>
  <c r="N341" i="1"/>
  <c r="M341" i="1"/>
  <c r="L341" i="1"/>
  <c r="K341" i="1"/>
  <c r="J341" i="1"/>
  <c r="I341" i="1"/>
  <c r="H341" i="1"/>
  <c r="G341" i="1"/>
  <c r="X340" i="1"/>
  <c r="V340" i="1"/>
  <c r="U340" i="1"/>
  <c r="T340" i="1"/>
  <c r="S340" i="1"/>
  <c r="R340" i="1"/>
  <c r="Q340" i="1"/>
  <c r="P340" i="1"/>
  <c r="O340" i="1"/>
  <c r="N340" i="1"/>
  <c r="M340" i="1"/>
  <c r="L340" i="1"/>
  <c r="K340" i="1"/>
  <c r="J340" i="1"/>
  <c r="I340" i="1"/>
  <c r="H340" i="1"/>
  <c r="G340" i="1"/>
  <c r="X339" i="1"/>
  <c r="V339" i="1"/>
  <c r="U339" i="1"/>
  <c r="T339" i="1"/>
  <c r="S339" i="1"/>
  <c r="R339" i="1"/>
  <c r="Q339" i="1"/>
  <c r="P339" i="1"/>
  <c r="O339" i="1"/>
  <c r="N339" i="1"/>
  <c r="M339" i="1"/>
  <c r="L339" i="1"/>
  <c r="K339" i="1"/>
  <c r="J339" i="1"/>
  <c r="I339" i="1"/>
  <c r="H339" i="1"/>
  <c r="G339" i="1"/>
  <c r="X338" i="1"/>
  <c r="V338" i="1"/>
  <c r="U338" i="1"/>
  <c r="T338" i="1"/>
  <c r="S338" i="1"/>
  <c r="R338" i="1"/>
  <c r="Q338" i="1"/>
  <c r="P338" i="1"/>
  <c r="O338" i="1"/>
  <c r="N338" i="1"/>
  <c r="M338" i="1"/>
  <c r="L338" i="1"/>
  <c r="K338" i="1"/>
  <c r="J338" i="1"/>
  <c r="I338" i="1"/>
  <c r="H338" i="1"/>
  <c r="G338" i="1"/>
  <c r="X337" i="1"/>
  <c r="V337" i="1"/>
  <c r="U337" i="1"/>
  <c r="T337" i="1"/>
  <c r="S337" i="1"/>
  <c r="R337" i="1"/>
  <c r="Q337" i="1"/>
  <c r="P337" i="1"/>
  <c r="O337" i="1"/>
  <c r="N337" i="1"/>
  <c r="M337" i="1"/>
  <c r="L337" i="1"/>
  <c r="K337" i="1"/>
  <c r="J337" i="1"/>
  <c r="I337" i="1"/>
  <c r="H337" i="1"/>
  <c r="G337" i="1"/>
  <c r="X336" i="1"/>
  <c r="V336" i="1"/>
  <c r="U336" i="1"/>
  <c r="T336" i="1"/>
  <c r="S336" i="1"/>
  <c r="R336" i="1"/>
  <c r="Q336" i="1"/>
  <c r="P336" i="1"/>
  <c r="O336" i="1"/>
  <c r="N336" i="1"/>
  <c r="M336" i="1"/>
  <c r="L336" i="1"/>
  <c r="K336" i="1"/>
  <c r="J336" i="1"/>
  <c r="I336" i="1"/>
  <c r="H336" i="1"/>
  <c r="G336" i="1"/>
  <c r="X333" i="1"/>
  <c r="V333" i="1"/>
  <c r="U333" i="1"/>
  <c r="T333" i="1"/>
  <c r="S333" i="1"/>
  <c r="R333" i="1"/>
  <c r="Q333" i="1"/>
  <c r="P333" i="1"/>
  <c r="O333" i="1"/>
  <c r="N333" i="1"/>
  <c r="M333" i="1"/>
  <c r="L333" i="1"/>
  <c r="K333" i="1"/>
  <c r="J333" i="1"/>
  <c r="I333" i="1"/>
  <c r="H333" i="1"/>
  <c r="G333" i="1"/>
  <c r="X332" i="1"/>
  <c r="V332" i="1"/>
  <c r="U332" i="1"/>
  <c r="T332" i="1"/>
  <c r="S332" i="1"/>
  <c r="R332" i="1"/>
  <c r="Q332" i="1"/>
  <c r="P332" i="1"/>
  <c r="O332" i="1"/>
  <c r="N332" i="1"/>
  <c r="M332" i="1"/>
  <c r="L332" i="1"/>
  <c r="K332" i="1"/>
  <c r="J332" i="1"/>
  <c r="I332" i="1"/>
  <c r="H332" i="1"/>
  <c r="G332" i="1"/>
  <c r="X331" i="1"/>
  <c r="V331" i="1"/>
  <c r="U331" i="1"/>
  <c r="T331" i="1"/>
  <c r="S331" i="1"/>
  <c r="R331" i="1"/>
  <c r="Q331" i="1"/>
  <c r="P331" i="1"/>
  <c r="O331" i="1"/>
  <c r="N331" i="1"/>
  <c r="M331" i="1"/>
  <c r="L331" i="1"/>
  <c r="K331" i="1"/>
  <c r="J331" i="1"/>
  <c r="I331" i="1"/>
  <c r="H331" i="1"/>
  <c r="G331" i="1"/>
  <c r="X330" i="1"/>
  <c r="V330" i="1"/>
  <c r="U330" i="1"/>
  <c r="T330" i="1"/>
  <c r="S330" i="1"/>
  <c r="R330" i="1"/>
  <c r="Q330" i="1"/>
  <c r="P330" i="1"/>
  <c r="O330" i="1"/>
  <c r="N330" i="1"/>
  <c r="M330" i="1"/>
  <c r="L330" i="1"/>
  <c r="K330" i="1"/>
  <c r="J330" i="1"/>
  <c r="I330" i="1"/>
  <c r="H330" i="1"/>
  <c r="G330" i="1"/>
  <c r="X328" i="1"/>
  <c r="V328" i="1"/>
  <c r="U328" i="1"/>
  <c r="T328" i="1"/>
  <c r="S328" i="1"/>
  <c r="R328" i="1"/>
  <c r="Q328" i="1"/>
  <c r="P328" i="1"/>
  <c r="O328" i="1"/>
  <c r="N328" i="1"/>
  <c r="M328" i="1"/>
  <c r="L328" i="1"/>
  <c r="K328" i="1"/>
  <c r="J328" i="1"/>
  <c r="I328" i="1"/>
  <c r="H328" i="1"/>
  <c r="G328" i="1"/>
  <c r="X327" i="1"/>
  <c r="V327" i="1"/>
  <c r="U327" i="1"/>
  <c r="T327" i="1"/>
  <c r="S327" i="1"/>
  <c r="R327" i="1"/>
  <c r="Q327" i="1"/>
  <c r="P327" i="1"/>
  <c r="O327" i="1"/>
  <c r="N327" i="1"/>
  <c r="M327" i="1"/>
  <c r="L327" i="1"/>
  <c r="K327" i="1"/>
  <c r="J327" i="1"/>
  <c r="I327" i="1"/>
  <c r="H327" i="1"/>
  <c r="G327" i="1"/>
  <c r="X326" i="1"/>
  <c r="V326" i="1"/>
  <c r="U326" i="1"/>
  <c r="T326" i="1"/>
  <c r="S326" i="1"/>
  <c r="R326" i="1"/>
  <c r="Q326" i="1"/>
  <c r="P326" i="1"/>
  <c r="O326" i="1"/>
  <c r="N326" i="1"/>
  <c r="M326" i="1"/>
  <c r="L326" i="1"/>
  <c r="K326" i="1"/>
  <c r="J326" i="1"/>
  <c r="I326" i="1"/>
  <c r="H326" i="1"/>
  <c r="G326" i="1"/>
  <c r="X325" i="1"/>
  <c r="V325" i="1"/>
  <c r="U325" i="1"/>
  <c r="T325" i="1"/>
  <c r="S325" i="1"/>
  <c r="R325" i="1"/>
  <c r="Q325" i="1"/>
  <c r="P325" i="1"/>
  <c r="O325" i="1"/>
  <c r="N325" i="1"/>
  <c r="M325" i="1"/>
  <c r="L325" i="1"/>
  <c r="K325" i="1"/>
  <c r="J325" i="1"/>
  <c r="I325" i="1"/>
  <c r="H325" i="1"/>
  <c r="G325" i="1"/>
  <c r="X324" i="1"/>
  <c r="V324" i="1"/>
  <c r="U324" i="1"/>
  <c r="T324" i="1"/>
  <c r="S324" i="1"/>
  <c r="R324" i="1"/>
  <c r="Q324" i="1"/>
  <c r="P324" i="1"/>
  <c r="O324" i="1"/>
  <c r="N324" i="1"/>
  <c r="M324" i="1"/>
  <c r="L324" i="1"/>
  <c r="K324" i="1"/>
  <c r="J324" i="1"/>
  <c r="I324" i="1"/>
  <c r="H324" i="1"/>
  <c r="G324" i="1"/>
  <c r="X323" i="1"/>
  <c r="V323" i="1"/>
  <c r="U323" i="1"/>
  <c r="T323" i="1"/>
  <c r="S323" i="1"/>
  <c r="R323" i="1"/>
  <c r="Q323" i="1"/>
  <c r="P323" i="1"/>
  <c r="O323" i="1"/>
  <c r="N323" i="1"/>
  <c r="M323" i="1"/>
  <c r="L323" i="1"/>
  <c r="K323" i="1"/>
  <c r="J323" i="1"/>
  <c r="I323" i="1"/>
  <c r="H323" i="1"/>
  <c r="G323" i="1"/>
  <c r="X322" i="1"/>
  <c r="V322" i="1"/>
  <c r="U322" i="1"/>
  <c r="T322" i="1"/>
  <c r="S322" i="1"/>
  <c r="R322" i="1"/>
  <c r="Q322" i="1"/>
  <c r="P322" i="1"/>
  <c r="O322" i="1"/>
  <c r="N322" i="1"/>
  <c r="M322" i="1"/>
  <c r="L322" i="1"/>
  <c r="K322" i="1"/>
  <c r="J322" i="1"/>
  <c r="I322" i="1"/>
  <c r="H322" i="1"/>
  <c r="G322" i="1"/>
  <c r="X321" i="1"/>
  <c r="V321" i="1"/>
  <c r="U321" i="1"/>
  <c r="T321" i="1"/>
  <c r="S321" i="1"/>
  <c r="R321" i="1"/>
  <c r="Q321" i="1"/>
  <c r="P321" i="1"/>
  <c r="O321" i="1"/>
  <c r="N321" i="1"/>
  <c r="M321" i="1"/>
  <c r="L321" i="1"/>
  <c r="K321" i="1"/>
  <c r="J321" i="1"/>
  <c r="I321" i="1"/>
  <c r="H321" i="1"/>
  <c r="G321" i="1"/>
  <c r="X320" i="1"/>
  <c r="V320" i="1"/>
  <c r="U320" i="1"/>
  <c r="T320" i="1"/>
  <c r="S320" i="1"/>
  <c r="R320" i="1"/>
  <c r="Q320" i="1"/>
  <c r="P320" i="1"/>
  <c r="O320" i="1"/>
  <c r="N320" i="1"/>
  <c r="M320" i="1"/>
  <c r="L320" i="1"/>
  <c r="K320" i="1"/>
  <c r="J320" i="1"/>
  <c r="I320" i="1"/>
  <c r="H320" i="1"/>
  <c r="G320" i="1"/>
  <c r="X317" i="1"/>
  <c r="V317" i="1"/>
  <c r="U317" i="1"/>
  <c r="T317" i="1"/>
  <c r="S317" i="1"/>
  <c r="R317" i="1"/>
  <c r="Q317" i="1"/>
  <c r="P317" i="1"/>
  <c r="O317" i="1"/>
  <c r="N317" i="1"/>
  <c r="M317" i="1"/>
  <c r="L317" i="1"/>
  <c r="K317" i="1"/>
  <c r="J317" i="1"/>
  <c r="I317" i="1"/>
  <c r="H317" i="1"/>
  <c r="G317" i="1"/>
  <c r="X316" i="1"/>
  <c r="V316" i="1"/>
  <c r="U316" i="1"/>
  <c r="T316" i="1"/>
  <c r="S316" i="1"/>
  <c r="R316" i="1"/>
  <c r="Q316" i="1"/>
  <c r="P316" i="1"/>
  <c r="O316" i="1"/>
  <c r="N316" i="1"/>
  <c r="M316" i="1"/>
  <c r="L316" i="1"/>
  <c r="K316" i="1"/>
  <c r="J316" i="1"/>
  <c r="I316" i="1"/>
  <c r="H316" i="1"/>
  <c r="G316" i="1"/>
  <c r="X315" i="1"/>
  <c r="V315" i="1"/>
  <c r="U315" i="1"/>
  <c r="T315" i="1"/>
  <c r="S315" i="1"/>
  <c r="R315" i="1"/>
  <c r="Q315" i="1"/>
  <c r="P315" i="1"/>
  <c r="O315" i="1"/>
  <c r="N315" i="1"/>
  <c r="M315" i="1"/>
  <c r="L315" i="1"/>
  <c r="K315" i="1"/>
  <c r="J315" i="1"/>
  <c r="I315" i="1"/>
  <c r="H315" i="1"/>
  <c r="G315" i="1"/>
  <c r="X314" i="1"/>
  <c r="V314" i="1"/>
  <c r="U314" i="1"/>
  <c r="T314" i="1"/>
  <c r="S314" i="1"/>
  <c r="R314" i="1"/>
  <c r="Q314" i="1"/>
  <c r="P314" i="1"/>
  <c r="O314" i="1"/>
  <c r="N314" i="1"/>
  <c r="M314" i="1"/>
  <c r="L314" i="1"/>
  <c r="K314" i="1"/>
  <c r="J314" i="1"/>
  <c r="I314" i="1"/>
  <c r="H314" i="1"/>
  <c r="G314" i="1"/>
  <c r="X313" i="1"/>
  <c r="V313" i="1"/>
  <c r="U313" i="1"/>
  <c r="T313" i="1"/>
  <c r="S313" i="1"/>
  <c r="R313" i="1"/>
  <c r="Q313" i="1"/>
  <c r="P313" i="1"/>
  <c r="O313" i="1"/>
  <c r="N313" i="1"/>
  <c r="M313" i="1"/>
  <c r="L313" i="1"/>
  <c r="K313" i="1"/>
  <c r="J313" i="1"/>
  <c r="I313" i="1"/>
  <c r="H313" i="1"/>
  <c r="G313" i="1"/>
  <c r="X312" i="1"/>
  <c r="V312" i="1"/>
  <c r="U312" i="1"/>
  <c r="T312" i="1"/>
  <c r="S312" i="1"/>
  <c r="R312" i="1"/>
  <c r="Q312" i="1"/>
  <c r="P312" i="1"/>
  <c r="O312" i="1"/>
  <c r="N312" i="1"/>
  <c r="M312" i="1"/>
  <c r="L312" i="1"/>
  <c r="K312" i="1"/>
  <c r="J312" i="1"/>
  <c r="I312" i="1"/>
  <c r="H312" i="1"/>
  <c r="G312" i="1"/>
  <c r="X311" i="1"/>
  <c r="V311" i="1"/>
  <c r="U311" i="1"/>
  <c r="T311" i="1"/>
  <c r="S311" i="1"/>
  <c r="R311" i="1"/>
  <c r="Q311" i="1"/>
  <c r="P311" i="1"/>
  <c r="O311" i="1"/>
  <c r="N311" i="1"/>
  <c r="M311" i="1"/>
  <c r="L311" i="1"/>
  <c r="K311" i="1"/>
  <c r="J311" i="1"/>
  <c r="I311" i="1"/>
  <c r="H311" i="1"/>
  <c r="G311" i="1"/>
  <c r="X310" i="1"/>
  <c r="V310" i="1"/>
  <c r="U310" i="1"/>
  <c r="T310" i="1"/>
  <c r="S310" i="1"/>
  <c r="R310" i="1"/>
  <c r="Q310" i="1"/>
  <c r="P310" i="1"/>
  <c r="O310" i="1"/>
  <c r="N310" i="1"/>
  <c r="M310" i="1"/>
  <c r="L310" i="1"/>
  <c r="K310" i="1"/>
  <c r="J310" i="1"/>
  <c r="I310" i="1"/>
  <c r="H310" i="1"/>
  <c r="G310" i="1"/>
  <c r="X309" i="1"/>
  <c r="V309" i="1"/>
  <c r="U309" i="1"/>
  <c r="T309" i="1"/>
  <c r="S309" i="1"/>
  <c r="R309" i="1"/>
  <c r="Q309" i="1"/>
  <c r="P309" i="1"/>
  <c r="O309" i="1"/>
  <c r="N309" i="1"/>
  <c r="M309" i="1"/>
  <c r="L309" i="1"/>
  <c r="K309" i="1"/>
  <c r="J309" i="1"/>
  <c r="I309" i="1"/>
  <c r="H309" i="1"/>
  <c r="G309" i="1"/>
  <c r="X308" i="1"/>
  <c r="V308" i="1"/>
  <c r="U308" i="1"/>
  <c r="T308" i="1"/>
  <c r="S308" i="1"/>
  <c r="R308" i="1"/>
  <c r="Q308" i="1"/>
  <c r="P308" i="1"/>
  <c r="O308" i="1"/>
  <c r="N308" i="1"/>
  <c r="M308" i="1"/>
  <c r="L308" i="1"/>
  <c r="K308" i="1"/>
  <c r="J308" i="1"/>
  <c r="I308" i="1"/>
  <c r="H308" i="1"/>
  <c r="G308" i="1"/>
  <c r="X306" i="1"/>
  <c r="V306" i="1"/>
  <c r="U306" i="1"/>
  <c r="T306" i="1"/>
  <c r="S306" i="1"/>
  <c r="R306" i="1"/>
  <c r="Q306" i="1"/>
  <c r="P306" i="1"/>
  <c r="O306" i="1"/>
  <c r="N306" i="1"/>
  <c r="M306" i="1"/>
  <c r="L306" i="1"/>
  <c r="K306" i="1"/>
  <c r="J306" i="1"/>
  <c r="I306" i="1"/>
  <c r="H306" i="1"/>
  <c r="G306" i="1"/>
  <c r="X305" i="1"/>
  <c r="V305" i="1"/>
  <c r="U305" i="1"/>
  <c r="T305" i="1"/>
  <c r="S305" i="1"/>
  <c r="R305" i="1"/>
  <c r="Q305" i="1"/>
  <c r="P305" i="1"/>
  <c r="O305" i="1"/>
  <c r="N305" i="1"/>
  <c r="M305" i="1"/>
  <c r="L305" i="1"/>
  <c r="K305" i="1"/>
  <c r="J305" i="1"/>
  <c r="I305" i="1"/>
  <c r="H305" i="1"/>
  <c r="G305" i="1"/>
  <c r="X304" i="1"/>
  <c r="V304" i="1"/>
  <c r="U304" i="1"/>
  <c r="T304" i="1"/>
  <c r="S304" i="1"/>
  <c r="R304" i="1"/>
  <c r="Q304" i="1"/>
  <c r="P304" i="1"/>
  <c r="O304" i="1"/>
  <c r="N304" i="1"/>
  <c r="M304" i="1"/>
  <c r="L304" i="1"/>
  <c r="K304" i="1"/>
  <c r="J304" i="1"/>
  <c r="I304" i="1"/>
  <c r="H304" i="1"/>
  <c r="G304" i="1"/>
  <c r="X303" i="1"/>
  <c r="V303" i="1"/>
  <c r="U303" i="1"/>
  <c r="T303" i="1"/>
  <c r="S303" i="1"/>
  <c r="R303" i="1"/>
  <c r="Q303" i="1"/>
  <c r="P303" i="1"/>
  <c r="O303" i="1"/>
  <c r="N303" i="1"/>
  <c r="M303" i="1"/>
  <c r="L303" i="1"/>
  <c r="K303" i="1"/>
  <c r="J303" i="1"/>
  <c r="I303" i="1"/>
  <c r="H303" i="1"/>
  <c r="G303" i="1"/>
  <c r="X302" i="1"/>
  <c r="V302" i="1"/>
  <c r="U302" i="1"/>
  <c r="T302" i="1"/>
  <c r="S302" i="1"/>
  <c r="R302" i="1"/>
  <c r="Q302" i="1"/>
  <c r="P302" i="1"/>
  <c r="O302" i="1"/>
  <c r="N302" i="1"/>
  <c r="M302" i="1"/>
  <c r="L302" i="1"/>
  <c r="K302" i="1"/>
  <c r="J302" i="1"/>
  <c r="I302" i="1"/>
  <c r="H302" i="1"/>
  <c r="G302" i="1"/>
  <c r="X301" i="1"/>
  <c r="V301" i="1"/>
  <c r="U301" i="1"/>
  <c r="T301" i="1"/>
  <c r="S301" i="1"/>
  <c r="R301" i="1"/>
  <c r="Q301" i="1"/>
  <c r="P301" i="1"/>
  <c r="O301" i="1"/>
  <c r="N301" i="1"/>
  <c r="M301" i="1"/>
  <c r="L301" i="1"/>
  <c r="K301" i="1"/>
  <c r="J301" i="1"/>
  <c r="I301" i="1"/>
  <c r="H301" i="1"/>
  <c r="G301" i="1"/>
  <c r="X300" i="1"/>
  <c r="V300" i="1"/>
  <c r="U300" i="1"/>
  <c r="T300" i="1"/>
  <c r="S300" i="1"/>
  <c r="R300" i="1"/>
  <c r="Q300" i="1"/>
  <c r="P300" i="1"/>
  <c r="O300" i="1"/>
  <c r="N300" i="1"/>
  <c r="M300" i="1"/>
  <c r="L300" i="1"/>
  <c r="K300" i="1"/>
  <c r="J300" i="1"/>
  <c r="I300" i="1"/>
  <c r="H300" i="1"/>
  <c r="G300" i="1"/>
  <c r="X299" i="1"/>
  <c r="V299" i="1"/>
  <c r="U299" i="1"/>
  <c r="T299" i="1"/>
  <c r="S299" i="1"/>
  <c r="R299" i="1"/>
  <c r="Q299" i="1"/>
  <c r="P299" i="1"/>
  <c r="O299" i="1"/>
  <c r="N299" i="1"/>
  <c r="M299" i="1"/>
  <c r="L299" i="1"/>
  <c r="K299" i="1"/>
  <c r="J299" i="1"/>
  <c r="I299" i="1"/>
  <c r="H299" i="1"/>
  <c r="G299" i="1"/>
  <c r="X298" i="1"/>
  <c r="V298" i="1"/>
  <c r="U298" i="1"/>
  <c r="T298" i="1"/>
  <c r="S298" i="1"/>
  <c r="R298" i="1"/>
  <c r="Q298" i="1"/>
  <c r="P298" i="1"/>
  <c r="O298" i="1"/>
  <c r="N298" i="1"/>
  <c r="M298" i="1"/>
  <c r="L298" i="1"/>
  <c r="K298" i="1"/>
  <c r="J298" i="1"/>
  <c r="I298" i="1"/>
  <c r="H298" i="1"/>
  <c r="G298" i="1"/>
  <c r="X297" i="1"/>
  <c r="V297" i="1"/>
  <c r="U297" i="1"/>
  <c r="T297" i="1"/>
  <c r="S297" i="1"/>
  <c r="R297" i="1"/>
  <c r="Q297" i="1"/>
  <c r="P297" i="1"/>
  <c r="O297" i="1"/>
  <c r="N297" i="1"/>
  <c r="M297" i="1"/>
  <c r="L297" i="1"/>
  <c r="K297" i="1"/>
  <c r="J297" i="1"/>
  <c r="I297" i="1"/>
  <c r="H297" i="1"/>
  <c r="G297" i="1"/>
  <c r="X296" i="1"/>
  <c r="V296" i="1"/>
  <c r="U296" i="1"/>
  <c r="T296" i="1"/>
  <c r="S296" i="1"/>
  <c r="R296" i="1"/>
  <c r="Q296" i="1"/>
  <c r="P296" i="1"/>
  <c r="O296" i="1"/>
  <c r="N296" i="1"/>
  <c r="M296" i="1"/>
  <c r="L296" i="1"/>
  <c r="K296" i="1"/>
  <c r="J296" i="1"/>
  <c r="I296" i="1"/>
  <c r="H296" i="1"/>
  <c r="G296" i="1"/>
  <c r="X295" i="1"/>
  <c r="V295" i="1"/>
  <c r="U295" i="1"/>
  <c r="T295" i="1"/>
  <c r="S295" i="1"/>
  <c r="R295" i="1"/>
  <c r="Q295" i="1"/>
  <c r="P295" i="1"/>
  <c r="O295" i="1"/>
  <c r="N295" i="1"/>
  <c r="M295" i="1"/>
  <c r="L295" i="1"/>
  <c r="K295" i="1"/>
  <c r="J295" i="1"/>
  <c r="I295" i="1"/>
  <c r="H295" i="1"/>
  <c r="G295" i="1"/>
  <c r="X294" i="1"/>
  <c r="V294" i="1"/>
  <c r="U294" i="1"/>
  <c r="T294" i="1"/>
  <c r="S294" i="1"/>
  <c r="R294" i="1"/>
  <c r="Q294" i="1"/>
  <c r="P294" i="1"/>
  <c r="O294" i="1"/>
  <c r="N294" i="1"/>
  <c r="M294" i="1"/>
  <c r="L294" i="1"/>
  <c r="K294" i="1"/>
  <c r="J294" i="1"/>
  <c r="I294" i="1"/>
  <c r="H294" i="1"/>
  <c r="G294" i="1"/>
  <c r="X293" i="1"/>
  <c r="V293" i="1"/>
  <c r="U293" i="1"/>
  <c r="T293" i="1"/>
  <c r="S293" i="1"/>
  <c r="R293" i="1"/>
  <c r="Q293" i="1"/>
  <c r="P293" i="1"/>
  <c r="O293" i="1"/>
  <c r="N293" i="1"/>
  <c r="M293" i="1"/>
  <c r="L293" i="1"/>
  <c r="K293" i="1"/>
  <c r="J293" i="1"/>
  <c r="I293" i="1"/>
  <c r="H293" i="1"/>
  <c r="G293" i="1"/>
  <c r="X292" i="1"/>
  <c r="Y292" i="11" s="1"/>
  <c r="V292" i="1"/>
  <c r="W292" i="11" s="1"/>
  <c r="U292" i="1"/>
  <c r="V292" i="11" s="1"/>
  <c r="T292" i="1"/>
  <c r="U292" i="11" s="1"/>
  <c r="S292" i="1"/>
  <c r="T292" i="11" s="1"/>
  <c r="R292" i="1"/>
  <c r="S292" i="11" s="1"/>
  <c r="Q292" i="1"/>
  <c r="R292" i="11" s="1"/>
  <c r="P292" i="1"/>
  <c r="Q292" i="11" s="1"/>
  <c r="O292" i="1"/>
  <c r="P292" i="11" s="1"/>
  <c r="N292" i="1"/>
  <c r="O292" i="11" s="1"/>
  <c r="M292" i="1"/>
  <c r="N292" i="11" s="1"/>
  <c r="L292" i="1"/>
  <c r="M292" i="11" s="1"/>
  <c r="K292" i="1"/>
  <c r="L292" i="11" s="1"/>
  <c r="J292" i="1"/>
  <c r="K292" i="11" s="1"/>
  <c r="I292" i="1"/>
  <c r="J292" i="11" s="1"/>
  <c r="H292" i="1"/>
  <c r="I292" i="11" s="1"/>
  <c r="G292" i="1"/>
  <c r="H292" i="11" s="1"/>
  <c r="X291" i="1"/>
  <c r="V291" i="1"/>
  <c r="U291" i="1"/>
  <c r="T291" i="1"/>
  <c r="S291" i="1"/>
  <c r="R291" i="1"/>
  <c r="Q291" i="1"/>
  <c r="P291" i="1"/>
  <c r="O291" i="1"/>
  <c r="N291" i="1"/>
  <c r="M291" i="1"/>
  <c r="L291" i="1"/>
  <c r="K291" i="1"/>
  <c r="J291" i="1"/>
  <c r="I291" i="1"/>
  <c r="H291" i="1"/>
  <c r="G291" i="1"/>
  <c r="X288" i="1"/>
  <c r="V288" i="1"/>
  <c r="U288" i="1"/>
  <c r="T288" i="1"/>
  <c r="S288" i="1"/>
  <c r="R288" i="1"/>
  <c r="Q288" i="1"/>
  <c r="P288" i="1"/>
  <c r="O288" i="1"/>
  <c r="N288" i="1"/>
  <c r="M288" i="1"/>
  <c r="L288" i="1"/>
  <c r="K288" i="1"/>
  <c r="J288" i="1"/>
  <c r="I288" i="1"/>
  <c r="H288" i="1"/>
  <c r="G288" i="1"/>
  <c r="X287" i="1"/>
  <c r="V287" i="1"/>
  <c r="U287" i="1"/>
  <c r="T287" i="1"/>
  <c r="S287" i="1"/>
  <c r="R287" i="1"/>
  <c r="Q287" i="1"/>
  <c r="P287" i="1"/>
  <c r="O287" i="1"/>
  <c r="N287" i="1"/>
  <c r="M287" i="1"/>
  <c r="L287" i="1"/>
  <c r="K287" i="1"/>
  <c r="J287" i="1"/>
  <c r="I287" i="1"/>
  <c r="H287" i="1"/>
  <c r="G287" i="1"/>
  <c r="X286" i="1"/>
  <c r="V286" i="1"/>
  <c r="U286" i="1"/>
  <c r="T286" i="1"/>
  <c r="S286" i="1"/>
  <c r="R286" i="1"/>
  <c r="Q286" i="1"/>
  <c r="P286" i="1"/>
  <c r="O286" i="1"/>
  <c r="N286" i="1"/>
  <c r="M286" i="1"/>
  <c r="L286" i="1"/>
  <c r="K286" i="1"/>
  <c r="J286" i="1"/>
  <c r="I286" i="1"/>
  <c r="H286" i="1"/>
  <c r="G286" i="1"/>
  <c r="X285" i="1"/>
  <c r="V285" i="1"/>
  <c r="U285" i="1"/>
  <c r="T285" i="1"/>
  <c r="S285" i="1"/>
  <c r="R285" i="1"/>
  <c r="Q285" i="1"/>
  <c r="P285" i="1"/>
  <c r="O285" i="1"/>
  <c r="N285" i="1"/>
  <c r="M285" i="1"/>
  <c r="L285" i="1"/>
  <c r="K285" i="1"/>
  <c r="J285" i="1"/>
  <c r="I285" i="1"/>
  <c r="H285" i="1"/>
  <c r="G285" i="1"/>
  <c r="X284" i="1"/>
  <c r="V284" i="1"/>
  <c r="U284" i="1"/>
  <c r="T284" i="1"/>
  <c r="S284" i="1"/>
  <c r="R284" i="1"/>
  <c r="Q284" i="1"/>
  <c r="P284" i="1"/>
  <c r="O284" i="1"/>
  <c r="N284" i="1"/>
  <c r="M284" i="1"/>
  <c r="L284" i="1"/>
  <c r="K284" i="1"/>
  <c r="J284" i="1"/>
  <c r="I284" i="1"/>
  <c r="H284" i="1"/>
  <c r="G284" i="1"/>
  <c r="X283" i="1"/>
  <c r="V283" i="1"/>
  <c r="U283" i="1"/>
  <c r="T283" i="1"/>
  <c r="S283" i="1"/>
  <c r="R283" i="1"/>
  <c r="Q283" i="1"/>
  <c r="P283" i="1"/>
  <c r="O283" i="1"/>
  <c r="N283" i="1"/>
  <c r="M283" i="1"/>
  <c r="L283" i="1"/>
  <c r="K283" i="1"/>
  <c r="J283" i="1"/>
  <c r="I283" i="1"/>
  <c r="H283" i="1"/>
  <c r="X281" i="1"/>
  <c r="V281" i="1"/>
  <c r="U281" i="1"/>
  <c r="T281" i="1"/>
  <c r="S281" i="1"/>
  <c r="R281" i="1"/>
  <c r="Q281" i="1"/>
  <c r="P281" i="1"/>
  <c r="O281" i="1"/>
  <c r="N281" i="1"/>
  <c r="M281" i="1"/>
  <c r="L281" i="1"/>
  <c r="K281" i="1"/>
  <c r="J281" i="1"/>
  <c r="I281" i="1"/>
  <c r="H281" i="1"/>
  <c r="G281" i="1"/>
  <c r="X280" i="1"/>
  <c r="V280" i="1"/>
  <c r="U280" i="1"/>
  <c r="T280" i="1"/>
  <c r="S280" i="1"/>
  <c r="R280" i="1"/>
  <c r="Q280" i="1"/>
  <c r="P280" i="1"/>
  <c r="O280" i="1"/>
  <c r="N280" i="1"/>
  <c r="M280" i="1"/>
  <c r="L280" i="1"/>
  <c r="K280" i="1"/>
  <c r="J280" i="1"/>
  <c r="I280" i="1"/>
  <c r="H280" i="1"/>
  <c r="G280" i="1"/>
  <c r="X279" i="1"/>
  <c r="V279" i="1"/>
  <c r="U279" i="1"/>
  <c r="T279" i="1"/>
  <c r="S279" i="1"/>
  <c r="R279" i="1"/>
  <c r="Q279" i="1"/>
  <c r="P279" i="1"/>
  <c r="O279" i="1"/>
  <c r="N279" i="1"/>
  <c r="M279" i="1"/>
  <c r="L279" i="1"/>
  <c r="K279" i="1"/>
  <c r="J279" i="1"/>
  <c r="I279" i="1"/>
  <c r="H279" i="1"/>
  <c r="G279" i="1"/>
  <c r="X278" i="1"/>
  <c r="V278" i="1"/>
  <c r="U278" i="1"/>
  <c r="T278" i="1"/>
  <c r="S278" i="1"/>
  <c r="R278" i="1"/>
  <c r="Q278" i="1"/>
  <c r="P278" i="1"/>
  <c r="O278" i="1"/>
  <c r="N278" i="1"/>
  <c r="M278" i="1"/>
  <c r="L278" i="1"/>
  <c r="K278" i="1"/>
  <c r="J278" i="1"/>
  <c r="I278" i="1"/>
  <c r="H278" i="1"/>
  <c r="G278" i="1"/>
  <c r="X277" i="1"/>
  <c r="V277" i="1"/>
  <c r="U277" i="1"/>
  <c r="T277" i="1"/>
  <c r="S277" i="1"/>
  <c r="R277" i="1"/>
  <c r="Q277" i="1"/>
  <c r="P277" i="1"/>
  <c r="O277" i="1"/>
  <c r="N277" i="1"/>
  <c r="M277" i="1"/>
  <c r="L277" i="1"/>
  <c r="K277" i="1"/>
  <c r="J277" i="1"/>
  <c r="I277" i="1"/>
  <c r="H277" i="1"/>
  <c r="G277" i="1"/>
  <c r="X276" i="1"/>
  <c r="V276" i="1"/>
  <c r="U276" i="1"/>
  <c r="T276" i="1"/>
  <c r="S276" i="1"/>
  <c r="R276" i="1"/>
  <c r="Q276" i="1"/>
  <c r="P276" i="1"/>
  <c r="O276" i="1"/>
  <c r="N276" i="1"/>
  <c r="M276" i="1"/>
  <c r="L276" i="1"/>
  <c r="K276" i="1"/>
  <c r="J276" i="1"/>
  <c r="I276" i="1"/>
  <c r="H276" i="1"/>
  <c r="G276" i="1"/>
  <c r="X275" i="1"/>
  <c r="V275" i="1"/>
  <c r="U275" i="1"/>
  <c r="T275" i="1"/>
  <c r="S275" i="1"/>
  <c r="R275" i="1"/>
  <c r="Q275" i="1"/>
  <c r="P275" i="1"/>
  <c r="O275" i="1"/>
  <c r="N275" i="1"/>
  <c r="M275" i="1"/>
  <c r="L275" i="1"/>
  <c r="K275" i="1"/>
  <c r="J275" i="1"/>
  <c r="I275" i="1"/>
  <c r="H275" i="1"/>
  <c r="G275" i="1"/>
  <c r="X274" i="1"/>
  <c r="V274" i="1"/>
  <c r="U274" i="1"/>
  <c r="T274" i="1"/>
  <c r="S274" i="1"/>
  <c r="R274" i="1"/>
  <c r="Q274" i="1"/>
  <c r="P274" i="1"/>
  <c r="O274" i="1"/>
  <c r="N274" i="1"/>
  <c r="M274" i="1"/>
  <c r="L274" i="1"/>
  <c r="K274" i="1"/>
  <c r="J274" i="1"/>
  <c r="I274" i="1"/>
  <c r="H274" i="1"/>
  <c r="G274" i="1"/>
  <c r="X273" i="1"/>
  <c r="V273" i="1"/>
  <c r="U273" i="1"/>
  <c r="T273" i="1"/>
  <c r="S273" i="1"/>
  <c r="R273" i="1"/>
  <c r="Q273" i="1"/>
  <c r="P273" i="1"/>
  <c r="O273" i="1"/>
  <c r="N273" i="1"/>
  <c r="M273" i="1"/>
  <c r="L273" i="1"/>
  <c r="K273" i="1"/>
  <c r="J273" i="1"/>
  <c r="I273" i="1"/>
  <c r="H273" i="1"/>
  <c r="G273" i="1"/>
  <c r="X272" i="1"/>
  <c r="V272" i="1"/>
  <c r="U272" i="1"/>
  <c r="T272" i="1"/>
  <c r="S272" i="1"/>
  <c r="R272" i="1"/>
  <c r="Q272" i="1"/>
  <c r="P272" i="1"/>
  <c r="O272" i="1"/>
  <c r="N272" i="1"/>
  <c r="M272" i="1"/>
  <c r="L272" i="1"/>
  <c r="K272" i="1"/>
  <c r="J272" i="1"/>
  <c r="I272" i="1"/>
  <c r="H272" i="1"/>
  <c r="G272" i="1"/>
  <c r="X271" i="1"/>
  <c r="V271" i="1"/>
  <c r="U271" i="1"/>
  <c r="T271" i="1"/>
  <c r="S271" i="1"/>
  <c r="R271" i="1"/>
  <c r="Q271" i="1"/>
  <c r="P271" i="1"/>
  <c r="O271" i="1"/>
  <c r="N271" i="1"/>
  <c r="M271" i="1"/>
  <c r="L271" i="1"/>
  <c r="K271" i="1"/>
  <c r="J271" i="1"/>
  <c r="I271" i="1"/>
  <c r="H271" i="1"/>
  <c r="G271" i="1"/>
  <c r="X270" i="1"/>
  <c r="V270" i="1"/>
  <c r="U270" i="1"/>
  <c r="T270" i="1"/>
  <c r="S270" i="1"/>
  <c r="R270" i="1"/>
  <c r="Q270" i="1"/>
  <c r="P270" i="1"/>
  <c r="O270" i="1"/>
  <c r="N270" i="1"/>
  <c r="M270" i="1"/>
  <c r="L270" i="1"/>
  <c r="K270" i="1"/>
  <c r="J270" i="1"/>
  <c r="I270" i="1"/>
  <c r="H270" i="1"/>
  <c r="G270" i="1"/>
  <c r="X269" i="1"/>
  <c r="V269" i="1"/>
  <c r="U269" i="1"/>
  <c r="T269" i="1"/>
  <c r="S269" i="1"/>
  <c r="R269" i="1"/>
  <c r="Q269" i="1"/>
  <c r="P269" i="1"/>
  <c r="O269" i="1"/>
  <c r="N269" i="1"/>
  <c r="M269" i="1"/>
  <c r="L269" i="1"/>
  <c r="K269" i="1"/>
  <c r="J269" i="1"/>
  <c r="I269" i="1"/>
  <c r="H269" i="1"/>
  <c r="G269" i="1"/>
  <c r="X268" i="1"/>
  <c r="V268" i="1"/>
  <c r="U268" i="1"/>
  <c r="T268" i="1"/>
  <c r="S268" i="1"/>
  <c r="R268" i="1"/>
  <c r="Q268" i="1"/>
  <c r="P268" i="1"/>
  <c r="O268" i="1"/>
  <c r="N268" i="1"/>
  <c r="M268" i="1"/>
  <c r="L268" i="1"/>
  <c r="K268" i="1"/>
  <c r="J268" i="1"/>
  <c r="I268" i="1"/>
  <c r="H268" i="1"/>
  <c r="G268" i="1"/>
  <c r="X267" i="1"/>
  <c r="V267" i="1"/>
  <c r="U267" i="1"/>
  <c r="T267" i="1"/>
  <c r="S267" i="1"/>
  <c r="R267" i="1"/>
  <c r="Q267" i="1"/>
  <c r="P267" i="1"/>
  <c r="O267" i="1"/>
  <c r="N267" i="1"/>
  <c r="M267" i="1"/>
  <c r="L267" i="1"/>
  <c r="K267" i="1"/>
  <c r="J267" i="1"/>
  <c r="I267" i="1"/>
  <c r="H267" i="1"/>
  <c r="G267" i="1"/>
  <c r="X266" i="1"/>
  <c r="V266" i="1"/>
  <c r="U266" i="1"/>
  <c r="T266" i="1"/>
  <c r="S266" i="1"/>
  <c r="R266" i="1"/>
  <c r="Q266" i="1"/>
  <c r="P266" i="1"/>
  <c r="O266" i="1"/>
  <c r="N266" i="1"/>
  <c r="M266" i="1"/>
  <c r="L266" i="1"/>
  <c r="K266" i="1"/>
  <c r="J266" i="1"/>
  <c r="I266" i="1"/>
  <c r="H266" i="1"/>
  <c r="G266" i="1"/>
  <c r="X265" i="1"/>
  <c r="V265" i="1"/>
  <c r="U265" i="1"/>
  <c r="T265" i="1"/>
  <c r="S265" i="1"/>
  <c r="R265" i="1"/>
  <c r="Q265" i="1"/>
  <c r="P265" i="1"/>
  <c r="O265" i="1"/>
  <c r="N265" i="1"/>
  <c r="M265" i="1"/>
  <c r="L265" i="1"/>
  <c r="K265" i="1"/>
  <c r="J265" i="1"/>
  <c r="I265" i="1"/>
  <c r="H265" i="1"/>
  <c r="G265" i="1"/>
  <c r="X264" i="1"/>
  <c r="V264" i="1"/>
  <c r="U264" i="1"/>
  <c r="T264" i="1"/>
  <c r="S264" i="1"/>
  <c r="R264" i="1"/>
  <c r="Q264" i="1"/>
  <c r="P264" i="1"/>
  <c r="O264" i="1"/>
  <c r="N264" i="1"/>
  <c r="M264" i="1"/>
  <c r="L264" i="1"/>
  <c r="K264" i="1"/>
  <c r="J264" i="1"/>
  <c r="I264" i="1"/>
  <c r="H264" i="1"/>
  <c r="G264" i="1"/>
  <c r="X263" i="1"/>
  <c r="V263" i="1"/>
  <c r="U263" i="1"/>
  <c r="T263" i="1"/>
  <c r="S263" i="1"/>
  <c r="R263" i="1"/>
  <c r="Q263" i="1"/>
  <c r="P263" i="1"/>
  <c r="O263" i="1"/>
  <c r="N263" i="1"/>
  <c r="M263" i="1"/>
  <c r="L263" i="1"/>
  <c r="K263" i="1"/>
  <c r="J263" i="1"/>
  <c r="I263" i="1"/>
  <c r="H263" i="1"/>
  <c r="G263" i="1"/>
  <c r="X260" i="1"/>
  <c r="V260" i="1"/>
  <c r="U260" i="1"/>
  <c r="T260" i="1"/>
  <c r="S260" i="1"/>
  <c r="R260" i="1"/>
  <c r="Q260" i="1"/>
  <c r="P260" i="1"/>
  <c r="O260" i="1"/>
  <c r="N260" i="1"/>
  <c r="M260" i="1"/>
  <c r="L260" i="1"/>
  <c r="K260" i="1"/>
  <c r="J260" i="1"/>
  <c r="I260" i="1"/>
  <c r="H260" i="1"/>
  <c r="G260" i="1"/>
  <c r="X259" i="1"/>
  <c r="V259" i="1"/>
  <c r="U259" i="1"/>
  <c r="T259" i="1"/>
  <c r="S259" i="1"/>
  <c r="R259" i="1"/>
  <c r="Q259" i="1"/>
  <c r="P259" i="1"/>
  <c r="O259" i="1"/>
  <c r="N259" i="1"/>
  <c r="M259" i="1"/>
  <c r="L259" i="1"/>
  <c r="K259" i="1"/>
  <c r="J259" i="1"/>
  <c r="I259" i="1"/>
  <c r="H259" i="1"/>
  <c r="G259" i="1"/>
  <c r="X258" i="1"/>
  <c r="V258" i="1"/>
  <c r="U258" i="1"/>
  <c r="T258" i="1"/>
  <c r="S258" i="1"/>
  <c r="R258" i="1"/>
  <c r="Q258" i="1"/>
  <c r="P258" i="1"/>
  <c r="O258" i="1"/>
  <c r="N258" i="1"/>
  <c r="M258" i="1"/>
  <c r="L258" i="1"/>
  <c r="K258" i="1"/>
  <c r="J258" i="1"/>
  <c r="I258" i="1"/>
  <c r="H258" i="1"/>
  <c r="G258" i="1"/>
  <c r="X257" i="1"/>
  <c r="V257" i="1"/>
  <c r="U257" i="1"/>
  <c r="T257" i="1"/>
  <c r="S257" i="1"/>
  <c r="R257" i="1"/>
  <c r="Q257" i="1"/>
  <c r="P257" i="1"/>
  <c r="O257" i="1"/>
  <c r="N257" i="1"/>
  <c r="M257" i="1"/>
  <c r="L257" i="1"/>
  <c r="K257" i="1"/>
  <c r="J257" i="1"/>
  <c r="I257" i="1"/>
  <c r="H257" i="1"/>
  <c r="G257" i="1"/>
  <c r="X256" i="1"/>
  <c r="V256" i="1"/>
  <c r="U256" i="1"/>
  <c r="T256" i="1"/>
  <c r="S256" i="1"/>
  <c r="R256" i="1"/>
  <c r="Q256" i="1"/>
  <c r="P256" i="1"/>
  <c r="O256" i="1"/>
  <c r="N256" i="1"/>
  <c r="M256" i="1"/>
  <c r="L256" i="1"/>
  <c r="K256" i="1"/>
  <c r="J256" i="1"/>
  <c r="I256" i="1"/>
  <c r="H256" i="1"/>
  <c r="G256" i="1"/>
  <c r="X255" i="1"/>
  <c r="V255" i="1"/>
  <c r="U255" i="1"/>
  <c r="T255" i="1"/>
  <c r="S255" i="1"/>
  <c r="R255" i="1"/>
  <c r="Q255" i="1"/>
  <c r="P255" i="1"/>
  <c r="O255" i="1"/>
  <c r="N255" i="1"/>
  <c r="M255" i="1"/>
  <c r="L255" i="1"/>
  <c r="K255" i="1"/>
  <c r="J255" i="1"/>
  <c r="I255" i="1"/>
  <c r="H255" i="1"/>
  <c r="G255" i="1"/>
  <c r="X254" i="1"/>
  <c r="V254" i="1"/>
  <c r="U254" i="1"/>
  <c r="T254" i="1"/>
  <c r="S254" i="1"/>
  <c r="R254" i="1"/>
  <c r="Q254" i="1"/>
  <c r="P254" i="1"/>
  <c r="O254" i="1"/>
  <c r="N254" i="1"/>
  <c r="M254" i="1"/>
  <c r="L254" i="1"/>
  <c r="K254" i="1"/>
  <c r="J254" i="1"/>
  <c r="I254" i="1"/>
  <c r="H254" i="1"/>
  <c r="G254" i="1"/>
  <c r="X253" i="1"/>
  <c r="V253" i="1"/>
  <c r="U253" i="1"/>
  <c r="T253" i="1"/>
  <c r="S253" i="1"/>
  <c r="R253" i="1"/>
  <c r="Q253" i="1"/>
  <c r="P253" i="1"/>
  <c r="O253" i="1"/>
  <c r="N253" i="1"/>
  <c r="M253" i="1"/>
  <c r="L253" i="1"/>
  <c r="K253" i="1"/>
  <c r="J253" i="1"/>
  <c r="I253" i="1"/>
  <c r="H253" i="1"/>
  <c r="G253" i="1"/>
  <c r="X252" i="1"/>
  <c r="V252" i="1"/>
  <c r="U252" i="1"/>
  <c r="T252" i="1"/>
  <c r="S252" i="1"/>
  <c r="R252" i="1"/>
  <c r="Q252" i="1"/>
  <c r="P252" i="1"/>
  <c r="O252" i="1"/>
  <c r="N252" i="1"/>
  <c r="M252" i="1"/>
  <c r="L252" i="1"/>
  <c r="K252" i="1"/>
  <c r="J252" i="1"/>
  <c r="I252" i="1"/>
  <c r="H252" i="1"/>
  <c r="G252" i="1"/>
  <c r="X250" i="1"/>
  <c r="V250" i="1"/>
  <c r="U250" i="1"/>
  <c r="T250" i="1"/>
  <c r="S250" i="1"/>
  <c r="R250" i="1"/>
  <c r="Q250" i="1"/>
  <c r="P250" i="1"/>
  <c r="O250" i="1"/>
  <c r="N250" i="1"/>
  <c r="M250" i="1"/>
  <c r="L250" i="1"/>
  <c r="K250" i="1"/>
  <c r="J250" i="1"/>
  <c r="I250" i="1"/>
  <c r="H250" i="1"/>
  <c r="G250" i="1"/>
  <c r="X249" i="1"/>
  <c r="V249" i="1"/>
  <c r="U249" i="1"/>
  <c r="T249" i="1"/>
  <c r="S249" i="1"/>
  <c r="R249" i="1"/>
  <c r="Q249" i="1"/>
  <c r="P249" i="1"/>
  <c r="O249" i="1"/>
  <c r="N249" i="1"/>
  <c r="M249" i="1"/>
  <c r="L249" i="1"/>
  <c r="K249" i="1"/>
  <c r="J249" i="1"/>
  <c r="I249" i="1"/>
  <c r="H249" i="1"/>
  <c r="G249" i="1"/>
  <c r="X248" i="1"/>
  <c r="V248" i="1"/>
  <c r="U248" i="1"/>
  <c r="T248" i="1"/>
  <c r="S248" i="1"/>
  <c r="R248" i="1"/>
  <c r="Q248" i="1"/>
  <c r="P248" i="1"/>
  <c r="O248" i="1"/>
  <c r="N248" i="1"/>
  <c r="M248" i="1"/>
  <c r="L248" i="1"/>
  <c r="K248" i="1"/>
  <c r="J248" i="1"/>
  <c r="I248" i="1"/>
  <c r="H248" i="1"/>
  <c r="G248" i="1"/>
  <c r="X247" i="1"/>
  <c r="V247" i="1"/>
  <c r="U247" i="1"/>
  <c r="T247" i="1"/>
  <c r="S247" i="1"/>
  <c r="R247" i="1"/>
  <c r="Q247" i="1"/>
  <c r="P247" i="1"/>
  <c r="O247" i="1"/>
  <c r="N247" i="1"/>
  <c r="M247" i="1"/>
  <c r="L247" i="1"/>
  <c r="K247" i="1"/>
  <c r="J247" i="1"/>
  <c r="I247" i="1"/>
  <c r="H247" i="1"/>
  <c r="G247" i="1"/>
  <c r="X246" i="1"/>
  <c r="V246" i="1"/>
  <c r="U246" i="1"/>
  <c r="T246" i="1"/>
  <c r="S246" i="1"/>
  <c r="R246" i="1"/>
  <c r="Q246" i="1"/>
  <c r="P246" i="1"/>
  <c r="O246" i="1"/>
  <c r="N246" i="1"/>
  <c r="M246" i="1"/>
  <c r="L246" i="1"/>
  <c r="K246" i="1"/>
  <c r="J246" i="1"/>
  <c r="I246" i="1"/>
  <c r="H246" i="1"/>
  <c r="G246" i="1"/>
  <c r="X245" i="1"/>
  <c r="V245" i="1"/>
  <c r="U245" i="1"/>
  <c r="T245" i="1"/>
  <c r="S245" i="1"/>
  <c r="R245" i="1"/>
  <c r="Q245" i="1"/>
  <c r="P245" i="1"/>
  <c r="O245" i="1"/>
  <c r="N245" i="1"/>
  <c r="M245" i="1"/>
  <c r="L245" i="1"/>
  <c r="K245" i="1"/>
  <c r="J245" i="1"/>
  <c r="I245" i="1"/>
  <c r="H245" i="1"/>
  <c r="G245" i="1"/>
  <c r="X244" i="1"/>
  <c r="V244" i="1"/>
  <c r="U244" i="1"/>
  <c r="T244" i="1"/>
  <c r="S244" i="1"/>
  <c r="R244" i="1"/>
  <c r="Q244" i="1"/>
  <c r="P244" i="1"/>
  <c r="O244" i="1"/>
  <c r="N244" i="1"/>
  <c r="M244" i="1"/>
  <c r="L244" i="1"/>
  <c r="K244" i="1"/>
  <c r="J244" i="1"/>
  <c r="I244" i="1"/>
  <c r="H244" i="1"/>
  <c r="G244" i="1"/>
  <c r="X243" i="1"/>
  <c r="V243" i="1"/>
  <c r="U243" i="1"/>
  <c r="T243" i="1"/>
  <c r="S243" i="1"/>
  <c r="R243" i="1"/>
  <c r="Q243" i="1"/>
  <c r="P243" i="1"/>
  <c r="O243" i="1"/>
  <c r="N243" i="1"/>
  <c r="M243" i="1"/>
  <c r="L243" i="1"/>
  <c r="K243" i="1"/>
  <c r="J243" i="1"/>
  <c r="I243" i="1"/>
  <c r="H243" i="1"/>
  <c r="G243" i="1"/>
  <c r="X242" i="1"/>
  <c r="V242" i="1"/>
  <c r="U242" i="1"/>
  <c r="T242" i="1"/>
  <c r="S242" i="1"/>
  <c r="R242" i="1"/>
  <c r="Q242" i="1"/>
  <c r="P242" i="1"/>
  <c r="O242" i="1"/>
  <c r="N242" i="1"/>
  <c r="M242" i="1"/>
  <c r="L242" i="1"/>
  <c r="K242" i="1"/>
  <c r="J242" i="1"/>
  <c r="I242" i="1"/>
  <c r="H242" i="1"/>
  <c r="G242" i="1"/>
  <c r="X241" i="1"/>
  <c r="V241" i="1"/>
  <c r="U241" i="1"/>
  <c r="T241" i="1"/>
  <c r="S241" i="1"/>
  <c r="R241" i="1"/>
  <c r="Q241" i="1"/>
  <c r="P241" i="1"/>
  <c r="O241" i="1"/>
  <c r="N241" i="1"/>
  <c r="M241" i="1"/>
  <c r="L241" i="1"/>
  <c r="K241" i="1"/>
  <c r="J241" i="1"/>
  <c r="I241" i="1"/>
  <c r="H241" i="1"/>
  <c r="G241" i="1"/>
  <c r="X240" i="1"/>
  <c r="V240" i="1"/>
  <c r="U240" i="1"/>
  <c r="T240" i="1"/>
  <c r="S240" i="1"/>
  <c r="R240" i="1"/>
  <c r="Q240" i="1"/>
  <c r="P240" i="1"/>
  <c r="O240" i="1"/>
  <c r="N240" i="1"/>
  <c r="M240" i="1"/>
  <c r="L240" i="1"/>
  <c r="K240" i="1"/>
  <c r="J240" i="1"/>
  <c r="I240" i="1"/>
  <c r="H240" i="1"/>
  <c r="G240" i="1"/>
  <c r="X239" i="1"/>
  <c r="V239" i="1"/>
  <c r="U239" i="1"/>
  <c r="T239" i="1"/>
  <c r="S239" i="1"/>
  <c r="R239" i="1"/>
  <c r="Q239" i="1"/>
  <c r="P239" i="1"/>
  <c r="O239" i="1"/>
  <c r="N239" i="1"/>
  <c r="M239" i="1"/>
  <c r="L239" i="1"/>
  <c r="K239" i="1"/>
  <c r="J239" i="1"/>
  <c r="I239" i="1"/>
  <c r="H239" i="1"/>
  <c r="G239" i="1"/>
  <c r="X238" i="1"/>
  <c r="V238" i="1"/>
  <c r="U238" i="1"/>
  <c r="T238" i="1"/>
  <c r="S238" i="1"/>
  <c r="R238" i="1"/>
  <c r="Q238" i="1"/>
  <c r="P238" i="1"/>
  <c r="O238" i="1"/>
  <c r="N238" i="1"/>
  <c r="M238" i="1"/>
  <c r="L238" i="1"/>
  <c r="K238" i="1"/>
  <c r="J238" i="1"/>
  <c r="I238" i="1"/>
  <c r="H238" i="1"/>
  <c r="G238" i="1"/>
  <c r="X237" i="1"/>
  <c r="V237" i="1"/>
  <c r="U237" i="1"/>
  <c r="T237" i="1"/>
  <c r="S237" i="1"/>
  <c r="R237" i="1"/>
  <c r="Q237" i="1"/>
  <c r="P237" i="1"/>
  <c r="O237" i="1"/>
  <c r="N237" i="1"/>
  <c r="M237" i="1"/>
  <c r="L237" i="1"/>
  <c r="K237" i="1"/>
  <c r="J237" i="1"/>
  <c r="I237" i="1"/>
  <c r="H237" i="1"/>
  <c r="G237" i="1"/>
  <c r="X236" i="1"/>
  <c r="V236" i="1"/>
  <c r="U236" i="1"/>
  <c r="T236" i="1"/>
  <c r="S236" i="1"/>
  <c r="R236" i="1"/>
  <c r="Q236" i="1"/>
  <c r="P236" i="1"/>
  <c r="O236" i="1"/>
  <c r="N236" i="1"/>
  <c r="M236" i="1"/>
  <c r="L236" i="1"/>
  <c r="K236" i="1"/>
  <c r="J236" i="1"/>
  <c r="I236" i="1"/>
  <c r="H236" i="1"/>
  <c r="G236" i="1"/>
  <c r="X235" i="1"/>
  <c r="V235" i="1"/>
  <c r="U235" i="1"/>
  <c r="T235" i="1"/>
  <c r="S235" i="1"/>
  <c r="R235" i="1"/>
  <c r="Q235" i="1"/>
  <c r="P235" i="1"/>
  <c r="O235" i="1"/>
  <c r="N235" i="1"/>
  <c r="M235" i="1"/>
  <c r="L235" i="1"/>
  <c r="K235" i="1"/>
  <c r="J235" i="1"/>
  <c r="I235" i="1"/>
  <c r="H235" i="1"/>
  <c r="G235" i="1"/>
  <c r="X234" i="1"/>
  <c r="V234" i="1"/>
  <c r="U234" i="1"/>
  <c r="T234" i="1"/>
  <c r="S234" i="1"/>
  <c r="R234" i="1"/>
  <c r="Q234" i="1"/>
  <c r="P234" i="1"/>
  <c r="O234" i="1"/>
  <c r="N234" i="1"/>
  <c r="M234" i="1"/>
  <c r="L234" i="1"/>
  <c r="K234" i="1"/>
  <c r="J234" i="1"/>
  <c r="I234" i="1"/>
  <c r="H234" i="1"/>
  <c r="G234" i="1"/>
  <c r="X233" i="1"/>
  <c r="V233" i="1"/>
  <c r="U233" i="1"/>
  <c r="T233" i="1"/>
  <c r="S233" i="1"/>
  <c r="R233" i="1"/>
  <c r="Q233" i="1"/>
  <c r="P233" i="1"/>
  <c r="O233" i="1"/>
  <c r="N233" i="1"/>
  <c r="M233" i="1"/>
  <c r="L233" i="1"/>
  <c r="K233" i="1"/>
  <c r="J233" i="1"/>
  <c r="I233" i="1"/>
  <c r="H233" i="1"/>
  <c r="G233" i="1"/>
  <c r="X232" i="1"/>
  <c r="V232" i="1"/>
  <c r="U232" i="1"/>
  <c r="T232" i="1"/>
  <c r="S232" i="1"/>
  <c r="R232" i="1"/>
  <c r="Q232" i="1"/>
  <c r="P232" i="1"/>
  <c r="O232" i="1"/>
  <c r="N232" i="1"/>
  <c r="M232" i="1"/>
  <c r="L232" i="1"/>
  <c r="K232" i="1"/>
  <c r="J232" i="1"/>
  <c r="I232" i="1"/>
  <c r="H232" i="1"/>
  <c r="G232" i="1"/>
  <c r="X231" i="1"/>
  <c r="V231" i="1"/>
  <c r="U231" i="1"/>
  <c r="T231" i="1"/>
  <c r="S231" i="1"/>
  <c r="R231" i="1"/>
  <c r="Q231" i="1"/>
  <c r="P231" i="1"/>
  <c r="O231" i="1"/>
  <c r="N231" i="1"/>
  <c r="M231" i="1"/>
  <c r="L231" i="1"/>
  <c r="K231" i="1"/>
  <c r="J231" i="1"/>
  <c r="I231" i="1"/>
  <c r="H231" i="1"/>
  <c r="G231" i="1"/>
  <c r="X230" i="1"/>
  <c r="V230" i="1"/>
  <c r="U230" i="1"/>
  <c r="T230" i="1"/>
  <c r="S230" i="1"/>
  <c r="R230" i="1"/>
  <c r="Q230" i="1"/>
  <c r="P230" i="1"/>
  <c r="O230" i="1"/>
  <c r="N230" i="1"/>
  <c r="M230" i="1"/>
  <c r="L230" i="1"/>
  <c r="K230" i="1"/>
  <c r="J230" i="1"/>
  <c r="I230" i="1"/>
  <c r="H230" i="1"/>
  <c r="G230" i="1"/>
  <c r="X229" i="1"/>
  <c r="V229" i="1"/>
  <c r="U229" i="1"/>
  <c r="T229" i="1"/>
  <c r="S229" i="1"/>
  <c r="R229" i="1"/>
  <c r="Q229" i="1"/>
  <c r="P229" i="1"/>
  <c r="O229" i="1"/>
  <c r="N229" i="1"/>
  <c r="M229" i="1"/>
  <c r="L229" i="1"/>
  <c r="K229" i="1"/>
  <c r="J229" i="1"/>
  <c r="I229" i="1"/>
  <c r="H229" i="1"/>
  <c r="G229" i="1"/>
  <c r="X228" i="1"/>
  <c r="V228" i="1"/>
  <c r="U228" i="1"/>
  <c r="T228" i="1"/>
  <c r="S228" i="1"/>
  <c r="R228" i="1"/>
  <c r="Q228" i="1"/>
  <c r="P228" i="1"/>
  <c r="O228" i="1"/>
  <c r="N228" i="1"/>
  <c r="M228" i="1"/>
  <c r="L228" i="1"/>
  <c r="K228" i="1"/>
  <c r="J228" i="1"/>
  <c r="I228" i="1"/>
  <c r="H228" i="1"/>
  <c r="G228" i="1"/>
  <c r="X227" i="1"/>
  <c r="V227" i="1"/>
  <c r="U227" i="1"/>
  <c r="T227" i="1"/>
  <c r="S227" i="1"/>
  <c r="R227" i="1"/>
  <c r="Q227" i="1"/>
  <c r="P227" i="1"/>
  <c r="O227" i="1"/>
  <c r="N227" i="1"/>
  <c r="M227" i="1"/>
  <c r="L227" i="1"/>
  <c r="K227" i="1"/>
  <c r="J227" i="1"/>
  <c r="I227" i="1"/>
  <c r="H227" i="1"/>
  <c r="G227" i="1"/>
  <c r="X226" i="1"/>
  <c r="V226" i="1"/>
  <c r="U226" i="1"/>
  <c r="T226" i="1"/>
  <c r="S226" i="1"/>
  <c r="R226" i="1"/>
  <c r="Q226" i="1"/>
  <c r="P226" i="1"/>
  <c r="O226" i="1"/>
  <c r="N226" i="1"/>
  <c r="M226" i="1"/>
  <c r="L226" i="1"/>
  <c r="K226" i="1"/>
  <c r="J226" i="1"/>
  <c r="I226" i="1"/>
  <c r="H226" i="1"/>
  <c r="G226" i="1"/>
  <c r="X225" i="1"/>
  <c r="V225" i="1"/>
  <c r="U225" i="1"/>
  <c r="T225" i="1"/>
  <c r="S225" i="1"/>
  <c r="R225" i="1"/>
  <c r="Q225" i="1"/>
  <c r="P225" i="1"/>
  <c r="O225" i="1"/>
  <c r="N225" i="1"/>
  <c r="M225" i="1"/>
  <c r="L225" i="1"/>
  <c r="K225" i="1"/>
  <c r="J225" i="1"/>
  <c r="I225" i="1"/>
  <c r="H225" i="1"/>
  <c r="G225" i="1"/>
  <c r="X224" i="1"/>
  <c r="V224" i="1"/>
  <c r="U224" i="1"/>
  <c r="T224" i="1"/>
  <c r="S224" i="1"/>
  <c r="R224" i="1"/>
  <c r="Q224" i="1"/>
  <c r="P224" i="1"/>
  <c r="O224" i="1"/>
  <c r="N224" i="1"/>
  <c r="M224" i="1"/>
  <c r="L224" i="1"/>
  <c r="K224" i="1"/>
  <c r="J224" i="1"/>
  <c r="I224" i="1"/>
  <c r="H224" i="1"/>
  <c r="G224" i="1"/>
  <c r="X223" i="1"/>
  <c r="V223" i="1"/>
  <c r="U223" i="1"/>
  <c r="T223" i="1"/>
  <c r="S223" i="1"/>
  <c r="R223" i="1"/>
  <c r="Q223" i="1"/>
  <c r="P223" i="1"/>
  <c r="O223" i="1"/>
  <c r="N223" i="1"/>
  <c r="M223" i="1"/>
  <c r="L223" i="1"/>
  <c r="K223" i="1"/>
  <c r="J223" i="1"/>
  <c r="I223" i="1"/>
  <c r="H223" i="1"/>
  <c r="G223" i="1"/>
  <c r="X222" i="1"/>
  <c r="V222" i="1"/>
  <c r="U222" i="1"/>
  <c r="T222" i="1"/>
  <c r="S222" i="1"/>
  <c r="R222" i="1"/>
  <c r="Q222" i="1"/>
  <c r="P222" i="1"/>
  <c r="O222" i="1"/>
  <c r="N222" i="1"/>
  <c r="M222" i="1"/>
  <c r="L222" i="1"/>
  <c r="K222" i="1"/>
  <c r="J222" i="1"/>
  <c r="I222" i="1"/>
  <c r="H222" i="1"/>
  <c r="G222" i="1"/>
  <c r="X221" i="1"/>
  <c r="V221" i="1"/>
  <c r="U221" i="1"/>
  <c r="T221" i="1"/>
  <c r="S221" i="1"/>
  <c r="R221" i="1"/>
  <c r="Q221" i="1"/>
  <c r="P221" i="1"/>
  <c r="O221" i="1"/>
  <c r="N221" i="1"/>
  <c r="M221" i="1"/>
  <c r="L221" i="1"/>
  <c r="K221" i="1"/>
  <c r="J221" i="1"/>
  <c r="I221" i="1"/>
  <c r="H221" i="1"/>
  <c r="G221" i="1"/>
  <c r="X220" i="1"/>
  <c r="V220" i="1"/>
  <c r="U220" i="1"/>
  <c r="T220" i="1"/>
  <c r="S220" i="1"/>
  <c r="R220" i="1"/>
  <c r="Q220" i="1"/>
  <c r="P220" i="1"/>
  <c r="O220" i="1"/>
  <c r="N220" i="1"/>
  <c r="M220" i="1"/>
  <c r="L220" i="1"/>
  <c r="K220" i="1"/>
  <c r="J220" i="1"/>
  <c r="I220" i="1"/>
  <c r="H220" i="1"/>
  <c r="G220" i="1"/>
  <c r="X219" i="1"/>
  <c r="V219" i="1"/>
  <c r="U219" i="1"/>
  <c r="T219" i="1"/>
  <c r="S219" i="1"/>
  <c r="R219" i="1"/>
  <c r="Q219" i="1"/>
  <c r="P219" i="1"/>
  <c r="O219" i="1"/>
  <c r="N219" i="1"/>
  <c r="M219" i="1"/>
  <c r="L219" i="1"/>
  <c r="K219" i="1"/>
  <c r="J219" i="1"/>
  <c r="I219" i="1"/>
  <c r="H219" i="1"/>
  <c r="G219" i="1"/>
  <c r="X218" i="1"/>
  <c r="V218" i="1"/>
  <c r="U218" i="1"/>
  <c r="T218" i="1"/>
  <c r="S218" i="1"/>
  <c r="R218" i="1"/>
  <c r="Q218" i="1"/>
  <c r="P218" i="1"/>
  <c r="O218" i="1"/>
  <c r="N218" i="1"/>
  <c r="M218" i="1"/>
  <c r="L218" i="1"/>
  <c r="K218" i="1"/>
  <c r="J218" i="1"/>
  <c r="I218" i="1"/>
  <c r="H218" i="1"/>
  <c r="G218" i="1"/>
  <c r="X217" i="1"/>
  <c r="V217" i="1"/>
  <c r="U217" i="1"/>
  <c r="T217" i="1"/>
  <c r="S217" i="1"/>
  <c r="R217" i="1"/>
  <c r="Q217" i="1"/>
  <c r="P217" i="1"/>
  <c r="O217" i="1"/>
  <c r="N217" i="1"/>
  <c r="M217" i="1"/>
  <c r="L217" i="1"/>
  <c r="K217" i="1"/>
  <c r="J217" i="1"/>
  <c r="I217" i="1"/>
  <c r="H217" i="1"/>
  <c r="G217" i="1"/>
  <c r="X216" i="1"/>
  <c r="V216" i="1"/>
  <c r="U216" i="1"/>
  <c r="T216" i="1"/>
  <c r="S216" i="1"/>
  <c r="R216" i="1"/>
  <c r="Q216" i="1"/>
  <c r="P216" i="1"/>
  <c r="O216" i="1"/>
  <c r="N216" i="1"/>
  <c r="M216" i="1"/>
  <c r="L216" i="1"/>
  <c r="K216" i="1"/>
  <c r="J216" i="1"/>
  <c r="I216" i="1"/>
  <c r="H216" i="1"/>
  <c r="G216" i="1"/>
  <c r="X213" i="1"/>
  <c r="V213" i="1"/>
  <c r="U213" i="1"/>
  <c r="T213" i="1"/>
  <c r="S213" i="1"/>
  <c r="R213" i="1"/>
  <c r="Q213" i="1"/>
  <c r="P213" i="1"/>
  <c r="O213" i="1"/>
  <c r="N213" i="1"/>
  <c r="M213" i="1"/>
  <c r="L213" i="1"/>
  <c r="K213" i="1"/>
  <c r="J213" i="1"/>
  <c r="I213" i="1"/>
  <c r="H213" i="1"/>
  <c r="G213" i="1"/>
  <c r="X212" i="1"/>
  <c r="V212" i="1"/>
  <c r="U212" i="1"/>
  <c r="T212" i="1"/>
  <c r="S212" i="1"/>
  <c r="R212" i="1"/>
  <c r="Q212" i="1"/>
  <c r="P212" i="1"/>
  <c r="O212" i="1"/>
  <c r="N212" i="1"/>
  <c r="M212" i="1"/>
  <c r="L212" i="1"/>
  <c r="K212" i="1"/>
  <c r="J212" i="1"/>
  <c r="I212" i="1"/>
  <c r="H212" i="1"/>
  <c r="G212" i="1"/>
  <c r="X211" i="1"/>
  <c r="V211" i="1"/>
  <c r="U211" i="1"/>
  <c r="T211" i="1"/>
  <c r="S211" i="1"/>
  <c r="R211" i="1"/>
  <c r="Q211" i="1"/>
  <c r="P211" i="1"/>
  <c r="O211" i="1"/>
  <c r="N211" i="1"/>
  <c r="M211" i="1"/>
  <c r="L211" i="1"/>
  <c r="K211" i="1"/>
  <c r="J211" i="1"/>
  <c r="I211" i="1"/>
  <c r="H211" i="1"/>
  <c r="G211" i="1"/>
  <c r="X210" i="1"/>
  <c r="V210" i="1"/>
  <c r="U210" i="1"/>
  <c r="T210" i="1"/>
  <c r="S210" i="1"/>
  <c r="R210" i="1"/>
  <c r="Q210" i="1"/>
  <c r="P210" i="1"/>
  <c r="O210" i="1"/>
  <c r="N210" i="1"/>
  <c r="M210" i="1"/>
  <c r="L210" i="1"/>
  <c r="K210" i="1"/>
  <c r="J210" i="1"/>
  <c r="I210" i="1"/>
  <c r="H210" i="1"/>
  <c r="G210" i="1"/>
  <c r="X209" i="1"/>
  <c r="V209" i="1"/>
  <c r="U209" i="1"/>
  <c r="T209" i="1"/>
  <c r="S209" i="1"/>
  <c r="R209" i="1"/>
  <c r="Q209" i="1"/>
  <c r="P209" i="1"/>
  <c r="O209" i="1"/>
  <c r="N209" i="1"/>
  <c r="M209" i="1"/>
  <c r="L209" i="1"/>
  <c r="K209" i="1"/>
  <c r="J209" i="1"/>
  <c r="I209" i="1"/>
  <c r="H209" i="1"/>
  <c r="G209" i="1"/>
  <c r="X208" i="1"/>
  <c r="V208" i="1"/>
  <c r="U208" i="1"/>
  <c r="T208" i="1"/>
  <c r="S208" i="1"/>
  <c r="R208" i="1"/>
  <c r="Q208" i="1"/>
  <c r="P208" i="1"/>
  <c r="O208" i="1"/>
  <c r="N208" i="1"/>
  <c r="M208" i="1"/>
  <c r="L208" i="1"/>
  <c r="K208" i="1"/>
  <c r="J208" i="1"/>
  <c r="I208" i="1"/>
  <c r="H208" i="1"/>
  <c r="G208" i="1"/>
  <c r="X207" i="1"/>
  <c r="V207" i="1"/>
  <c r="U207" i="1"/>
  <c r="T207" i="1"/>
  <c r="S207" i="1"/>
  <c r="R207" i="1"/>
  <c r="Q207" i="1"/>
  <c r="P207" i="1"/>
  <c r="O207" i="1"/>
  <c r="N207" i="1"/>
  <c r="M207" i="1"/>
  <c r="L207" i="1"/>
  <c r="K207" i="1"/>
  <c r="J207" i="1"/>
  <c r="I207" i="1"/>
  <c r="H207" i="1"/>
  <c r="G207" i="1"/>
  <c r="X206" i="1"/>
  <c r="V206" i="1"/>
  <c r="U206" i="1"/>
  <c r="T206" i="1"/>
  <c r="S206" i="1"/>
  <c r="R206" i="1"/>
  <c r="Q206" i="1"/>
  <c r="P206" i="1"/>
  <c r="O206" i="1"/>
  <c r="N206" i="1"/>
  <c r="M206" i="1"/>
  <c r="L206" i="1"/>
  <c r="K206" i="1"/>
  <c r="J206" i="1"/>
  <c r="I206" i="1"/>
  <c r="H206" i="1"/>
  <c r="G206" i="1"/>
  <c r="X205" i="1"/>
  <c r="V205" i="1"/>
  <c r="U205" i="1"/>
  <c r="T205" i="1"/>
  <c r="S205" i="1"/>
  <c r="R205" i="1"/>
  <c r="Q205" i="1"/>
  <c r="P205" i="1"/>
  <c r="O205" i="1"/>
  <c r="N205" i="1"/>
  <c r="M205" i="1"/>
  <c r="L205" i="1"/>
  <c r="K205" i="1"/>
  <c r="J205" i="1"/>
  <c r="I205" i="1"/>
  <c r="H205" i="1"/>
  <c r="G205" i="1"/>
  <c r="X204" i="1"/>
  <c r="V204" i="1"/>
  <c r="U204" i="1"/>
  <c r="T204" i="1"/>
  <c r="S204" i="1"/>
  <c r="R204" i="1"/>
  <c r="Q204" i="1"/>
  <c r="P204" i="1"/>
  <c r="O204" i="1"/>
  <c r="N204" i="1"/>
  <c r="M204" i="1"/>
  <c r="L204" i="1"/>
  <c r="K204" i="1"/>
  <c r="J204" i="1"/>
  <c r="I204" i="1"/>
  <c r="H204" i="1"/>
  <c r="G204" i="1"/>
  <c r="X203" i="1"/>
  <c r="V203" i="1"/>
  <c r="U203" i="1"/>
  <c r="T203" i="1"/>
  <c r="S203" i="1"/>
  <c r="R203" i="1"/>
  <c r="Q203" i="1"/>
  <c r="P203" i="1"/>
  <c r="O203" i="1"/>
  <c r="N203" i="1"/>
  <c r="M203" i="1"/>
  <c r="L203" i="1"/>
  <c r="K203" i="1"/>
  <c r="J203" i="1"/>
  <c r="I203" i="1"/>
  <c r="H203" i="1"/>
  <c r="G203" i="1"/>
  <c r="X202" i="1"/>
  <c r="V202" i="1"/>
  <c r="U202" i="1"/>
  <c r="T202" i="1"/>
  <c r="S202" i="1"/>
  <c r="R202" i="1"/>
  <c r="Q202" i="1"/>
  <c r="P202" i="1"/>
  <c r="O202" i="1"/>
  <c r="N202" i="1"/>
  <c r="M202" i="1"/>
  <c r="L202" i="1"/>
  <c r="K202" i="1"/>
  <c r="J202" i="1"/>
  <c r="I202" i="1"/>
  <c r="H202" i="1"/>
  <c r="G202" i="1"/>
  <c r="X200" i="1"/>
  <c r="V200" i="1"/>
  <c r="U200" i="1"/>
  <c r="T200" i="1"/>
  <c r="S200" i="1"/>
  <c r="R200" i="1"/>
  <c r="Q200" i="1"/>
  <c r="P200" i="1"/>
  <c r="O200" i="1"/>
  <c r="N200" i="1"/>
  <c r="M200" i="1"/>
  <c r="L200" i="1"/>
  <c r="K200" i="1"/>
  <c r="J200" i="1"/>
  <c r="I200" i="1"/>
  <c r="H200" i="1"/>
  <c r="G200" i="1"/>
  <c r="X199" i="1"/>
  <c r="V199" i="1"/>
  <c r="U199" i="1"/>
  <c r="T199" i="1"/>
  <c r="S199" i="1"/>
  <c r="R199" i="1"/>
  <c r="Q199" i="1"/>
  <c r="P199" i="1"/>
  <c r="O199" i="1"/>
  <c r="N199" i="1"/>
  <c r="M199" i="1"/>
  <c r="L199" i="1"/>
  <c r="K199" i="1"/>
  <c r="J199" i="1"/>
  <c r="I199" i="1"/>
  <c r="H199" i="1"/>
  <c r="G199" i="1"/>
  <c r="X198" i="1"/>
  <c r="V198" i="1"/>
  <c r="U198" i="1"/>
  <c r="T198" i="1"/>
  <c r="S198" i="1"/>
  <c r="R198" i="1"/>
  <c r="Q198" i="1"/>
  <c r="P198" i="1"/>
  <c r="O198" i="1"/>
  <c r="N198" i="1"/>
  <c r="M198" i="1"/>
  <c r="L198" i="1"/>
  <c r="K198" i="1"/>
  <c r="J198" i="1"/>
  <c r="I198" i="1"/>
  <c r="H198" i="1"/>
  <c r="G198" i="1"/>
  <c r="X197" i="1"/>
  <c r="V197" i="1"/>
  <c r="U197" i="1"/>
  <c r="T197" i="1"/>
  <c r="S197" i="1"/>
  <c r="R197" i="1"/>
  <c r="Q197" i="1"/>
  <c r="P197" i="1"/>
  <c r="O197" i="1"/>
  <c r="N197" i="1"/>
  <c r="M197" i="1"/>
  <c r="L197" i="1"/>
  <c r="K197" i="1"/>
  <c r="J197" i="1"/>
  <c r="I197" i="1"/>
  <c r="H197" i="1"/>
  <c r="G197" i="1"/>
  <c r="X196" i="1"/>
  <c r="V196" i="1"/>
  <c r="U196" i="1"/>
  <c r="T196" i="1"/>
  <c r="S196" i="1"/>
  <c r="R196" i="1"/>
  <c r="Q196" i="1"/>
  <c r="P196" i="1"/>
  <c r="O196" i="1"/>
  <c r="N196" i="1"/>
  <c r="M196" i="1"/>
  <c r="L196" i="1"/>
  <c r="K196" i="1"/>
  <c r="J196" i="1"/>
  <c r="I196" i="1"/>
  <c r="H196" i="1"/>
  <c r="G196" i="1"/>
  <c r="X195" i="1"/>
  <c r="V195" i="1"/>
  <c r="U195" i="1"/>
  <c r="T195" i="1"/>
  <c r="S195" i="1"/>
  <c r="R195" i="1"/>
  <c r="Q195" i="1"/>
  <c r="P195" i="1"/>
  <c r="O195" i="1"/>
  <c r="N195" i="1"/>
  <c r="M195" i="1"/>
  <c r="L195" i="1"/>
  <c r="K195" i="1"/>
  <c r="J195" i="1"/>
  <c r="I195" i="1"/>
  <c r="H195" i="1"/>
  <c r="G195" i="1"/>
  <c r="X194" i="1"/>
  <c r="V194" i="1"/>
  <c r="U194" i="1"/>
  <c r="T194" i="1"/>
  <c r="S194" i="1"/>
  <c r="R194" i="1"/>
  <c r="Q194" i="1"/>
  <c r="P194" i="1"/>
  <c r="O194" i="1"/>
  <c r="N194" i="1"/>
  <c r="M194" i="1"/>
  <c r="L194" i="1"/>
  <c r="K194" i="1"/>
  <c r="J194" i="1"/>
  <c r="I194" i="1"/>
  <c r="H194" i="1"/>
  <c r="G194" i="1"/>
  <c r="X193" i="1"/>
  <c r="V193" i="1"/>
  <c r="U193" i="1"/>
  <c r="T193" i="1"/>
  <c r="S193" i="1"/>
  <c r="R193" i="1"/>
  <c r="Q193" i="1"/>
  <c r="P193" i="1"/>
  <c r="O193" i="1"/>
  <c r="N193" i="1"/>
  <c r="M193" i="1"/>
  <c r="L193" i="1"/>
  <c r="K193" i="1"/>
  <c r="J193" i="1"/>
  <c r="I193" i="1"/>
  <c r="H193" i="1"/>
  <c r="G193" i="1"/>
  <c r="X192" i="1"/>
  <c r="V192" i="1"/>
  <c r="U192" i="1"/>
  <c r="T192" i="1"/>
  <c r="S192" i="1"/>
  <c r="R192" i="1"/>
  <c r="Q192" i="1"/>
  <c r="P192" i="1"/>
  <c r="O192" i="1"/>
  <c r="N192" i="1"/>
  <c r="M192" i="1"/>
  <c r="L192" i="1"/>
  <c r="K192" i="1"/>
  <c r="J192" i="1"/>
  <c r="I192" i="1"/>
  <c r="H192" i="1"/>
  <c r="G192" i="1"/>
  <c r="X191" i="1"/>
  <c r="V191" i="1"/>
  <c r="U191" i="1"/>
  <c r="T191" i="1"/>
  <c r="S191" i="1"/>
  <c r="R191" i="1"/>
  <c r="Q191" i="1"/>
  <c r="P191" i="1"/>
  <c r="O191" i="1"/>
  <c r="N191" i="1"/>
  <c r="M191" i="1"/>
  <c r="L191" i="1"/>
  <c r="K191" i="1"/>
  <c r="J191" i="1"/>
  <c r="I191" i="1"/>
  <c r="H191" i="1"/>
  <c r="G191" i="1"/>
  <c r="X190" i="1"/>
  <c r="V190" i="1"/>
  <c r="U190" i="1"/>
  <c r="T190" i="1"/>
  <c r="S190" i="1"/>
  <c r="R190" i="1"/>
  <c r="Q190" i="1"/>
  <c r="P190" i="1"/>
  <c r="O190" i="1"/>
  <c r="N190" i="1"/>
  <c r="M190" i="1"/>
  <c r="L190" i="1"/>
  <c r="K190" i="1"/>
  <c r="J190" i="1"/>
  <c r="I190" i="1"/>
  <c r="H190" i="1"/>
  <c r="G190" i="1"/>
  <c r="X189" i="1"/>
  <c r="V189" i="1"/>
  <c r="U189" i="1"/>
  <c r="T189" i="1"/>
  <c r="S189" i="1"/>
  <c r="R189" i="1"/>
  <c r="Q189" i="1"/>
  <c r="P189" i="1"/>
  <c r="O189" i="1"/>
  <c r="N189" i="1"/>
  <c r="M189" i="1"/>
  <c r="L189" i="1"/>
  <c r="K189" i="1"/>
  <c r="J189" i="1"/>
  <c r="I189" i="1"/>
  <c r="H189" i="1"/>
  <c r="G189" i="1"/>
  <c r="X188" i="1"/>
  <c r="V188" i="1"/>
  <c r="U188" i="1"/>
  <c r="T188" i="1"/>
  <c r="S188" i="1"/>
  <c r="R188" i="1"/>
  <c r="Q188" i="1"/>
  <c r="P188" i="1"/>
  <c r="O188" i="1"/>
  <c r="N188" i="1"/>
  <c r="M188" i="1"/>
  <c r="L188" i="1"/>
  <c r="K188" i="1"/>
  <c r="J188" i="1"/>
  <c r="I188" i="1"/>
  <c r="H188" i="1"/>
  <c r="G188" i="1"/>
  <c r="X187" i="1"/>
  <c r="V187" i="1"/>
  <c r="U187" i="1"/>
  <c r="T187" i="1"/>
  <c r="S187" i="1"/>
  <c r="R187" i="1"/>
  <c r="Q187" i="1"/>
  <c r="P187" i="1"/>
  <c r="O187" i="1"/>
  <c r="N187" i="1"/>
  <c r="M187" i="1"/>
  <c r="L187" i="1"/>
  <c r="K187" i="1"/>
  <c r="J187" i="1"/>
  <c r="I187" i="1"/>
  <c r="H187" i="1"/>
  <c r="G187" i="1"/>
  <c r="X186" i="1"/>
  <c r="V186" i="1"/>
  <c r="U186" i="1"/>
  <c r="T186" i="1"/>
  <c r="S186" i="1"/>
  <c r="R186" i="1"/>
  <c r="Q186" i="1"/>
  <c r="P186" i="1"/>
  <c r="O186" i="1"/>
  <c r="N186" i="1"/>
  <c r="M186" i="1"/>
  <c r="L186" i="1"/>
  <c r="K186" i="1"/>
  <c r="J186" i="1"/>
  <c r="I186" i="1"/>
  <c r="H186" i="1"/>
  <c r="G186" i="1"/>
  <c r="X185" i="1"/>
  <c r="V185" i="1"/>
  <c r="U185" i="1"/>
  <c r="T185" i="1"/>
  <c r="S185" i="1"/>
  <c r="R185" i="1"/>
  <c r="Q185" i="1"/>
  <c r="P185" i="1"/>
  <c r="O185" i="1"/>
  <c r="N185" i="1"/>
  <c r="M185" i="1"/>
  <c r="L185" i="1"/>
  <c r="K185" i="1"/>
  <c r="J185" i="1"/>
  <c r="I185" i="1"/>
  <c r="H185" i="1"/>
  <c r="G185" i="1"/>
  <c r="X184" i="1"/>
  <c r="V184" i="1"/>
  <c r="U184" i="1"/>
  <c r="T184" i="1"/>
  <c r="S184" i="1"/>
  <c r="R184" i="1"/>
  <c r="Q184" i="1"/>
  <c r="P184" i="1"/>
  <c r="O184" i="1"/>
  <c r="N184" i="1"/>
  <c r="M184" i="1"/>
  <c r="L184" i="1"/>
  <c r="K184" i="1"/>
  <c r="J184" i="1"/>
  <c r="I184" i="1"/>
  <c r="H184" i="1"/>
  <c r="G184" i="1"/>
  <c r="X183" i="1"/>
  <c r="V183" i="1"/>
  <c r="U183" i="1"/>
  <c r="T183" i="1"/>
  <c r="S183" i="1"/>
  <c r="R183" i="1"/>
  <c r="Q183" i="1"/>
  <c r="P183" i="1"/>
  <c r="O183" i="1"/>
  <c r="N183" i="1"/>
  <c r="M183" i="1"/>
  <c r="L183" i="1"/>
  <c r="K183" i="1"/>
  <c r="J183" i="1"/>
  <c r="I183" i="1"/>
  <c r="H183" i="1"/>
  <c r="G183" i="1"/>
  <c r="X182" i="1"/>
  <c r="V182" i="1"/>
  <c r="U182" i="1"/>
  <c r="T182" i="1"/>
  <c r="S182" i="1"/>
  <c r="R182" i="1"/>
  <c r="Q182" i="1"/>
  <c r="P182" i="1"/>
  <c r="O182" i="1"/>
  <c r="N182" i="1"/>
  <c r="M182" i="1"/>
  <c r="L182" i="1"/>
  <c r="K182" i="1"/>
  <c r="J182" i="1"/>
  <c r="I182" i="1"/>
  <c r="H182" i="1"/>
  <c r="G182" i="1"/>
  <c r="X181" i="1"/>
  <c r="V181" i="1"/>
  <c r="U181" i="1"/>
  <c r="T181" i="1"/>
  <c r="S181" i="1"/>
  <c r="R181" i="1"/>
  <c r="Q181" i="1"/>
  <c r="P181" i="1"/>
  <c r="O181" i="1"/>
  <c r="N181" i="1"/>
  <c r="M181" i="1"/>
  <c r="L181" i="1"/>
  <c r="K181" i="1"/>
  <c r="J181" i="1"/>
  <c r="I181" i="1"/>
  <c r="H181" i="1"/>
  <c r="G181" i="1"/>
  <c r="X180" i="1"/>
  <c r="V180" i="1"/>
  <c r="U180" i="1"/>
  <c r="T180" i="1"/>
  <c r="S180" i="1"/>
  <c r="R180" i="1"/>
  <c r="Q180" i="1"/>
  <c r="P180" i="1"/>
  <c r="O180" i="1"/>
  <c r="N180" i="1"/>
  <c r="M180" i="1"/>
  <c r="L180" i="1"/>
  <c r="K180" i="1"/>
  <c r="J180" i="1"/>
  <c r="I180" i="1"/>
  <c r="H180" i="1"/>
  <c r="G180" i="1"/>
  <c r="X179" i="1"/>
  <c r="V179" i="1"/>
  <c r="U179" i="1"/>
  <c r="T179" i="1"/>
  <c r="S179" i="1"/>
  <c r="R179" i="1"/>
  <c r="Q179" i="1"/>
  <c r="P179" i="1"/>
  <c r="O179" i="1"/>
  <c r="N179" i="1"/>
  <c r="M179" i="1"/>
  <c r="L179" i="1"/>
  <c r="K179" i="1"/>
  <c r="J179" i="1"/>
  <c r="I179" i="1"/>
  <c r="H179" i="1"/>
  <c r="G179" i="1"/>
  <c r="X178" i="1"/>
  <c r="V178" i="1"/>
  <c r="U178" i="1"/>
  <c r="T178" i="1"/>
  <c r="S178" i="1"/>
  <c r="R178" i="1"/>
  <c r="Q178" i="1"/>
  <c r="P178" i="1"/>
  <c r="O178" i="1"/>
  <c r="N178" i="1"/>
  <c r="M178" i="1"/>
  <c r="L178" i="1"/>
  <c r="K178" i="1"/>
  <c r="J178" i="1"/>
  <c r="I178" i="1"/>
  <c r="H178" i="1"/>
  <c r="G178" i="1"/>
  <c r="X177" i="1"/>
  <c r="V177" i="1"/>
  <c r="U177" i="1"/>
  <c r="T177" i="1"/>
  <c r="S177" i="1"/>
  <c r="R177" i="1"/>
  <c r="Q177" i="1"/>
  <c r="P177" i="1"/>
  <c r="O177" i="1"/>
  <c r="N177" i="1"/>
  <c r="M177" i="1"/>
  <c r="L177" i="1"/>
  <c r="K177" i="1"/>
  <c r="J177" i="1"/>
  <c r="I177" i="1"/>
  <c r="H177" i="1"/>
  <c r="G177" i="1"/>
  <c r="X176" i="1"/>
  <c r="V176" i="1"/>
  <c r="U176" i="1"/>
  <c r="T176" i="1"/>
  <c r="S176" i="1"/>
  <c r="R176" i="1"/>
  <c r="Q176" i="1"/>
  <c r="P176" i="1"/>
  <c r="O176" i="1"/>
  <c r="N176" i="1"/>
  <c r="M176" i="1"/>
  <c r="L176" i="1"/>
  <c r="K176" i="1"/>
  <c r="J176" i="1"/>
  <c r="I176" i="1"/>
  <c r="H176" i="1"/>
  <c r="G176" i="1"/>
  <c r="X175" i="1"/>
  <c r="V175" i="1"/>
  <c r="U175" i="1"/>
  <c r="T175" i="1"/>
  <c r="S175" i="1"/>
  <c r="R175" i="1"/>
  <c r="Q175" i="1"/>
  <c r="P175" i="1"/>
  <c r="O175" i="1"/>
  <c r="N175" i="1"/>
  <c r="M175" i="1"/>
  <c r="L175" i="1"/>
  <c r="K175" i="1"/>
  <c r="J175" i="1"/>
  <c r="I175" i="1"/>
  <c r="H175" i="1"/>
  <c r="G175" i="1"/>
  <c r="X174" i="1"/>
  <c r="V174" i="1"/>
  <c r="U174" i="1"/>
  <c r="T174" i="1"/>
  <c r="S174" i="1"/>
  <c r="R174" i="1"/>
  <c r="Q174" i="1"/>
  <c r="P174" i="1"/>
  <c r="O174" i="1"/>
  <c r="N174" i="1"/>
  <c r="M174" i="1"/>
  <c r="L174" i="1"/>
  <c r="K174" i="1"/>
  <c r="J174" i="1"/>
  <c r="I174" i="1"/>
  <c r="H174" i="1"/>
  <c r="G174" i="1"/>
  <c r="X173" i="1"/>
  <c r="V173" i="1"/>
  <c r="U173" i="1"/>
  <c r="T173" i="1"/>
  <c r="S173" i="1"/>
  <c r="R173" i="1"/>
  <c r="Q173" i="1"/>
  <c r="P173" i="1"/>
  <c r="O173" i="1"/>
  <c r="N173" i="1"/>
  <c r="M173" i="1"/>
  <c r="L173" i="1"/>
  <c r="K173" i="1"/>
  <c r="J173" i="1"/>
  <c r="I173" i="1"/>
  <c r="H173" i="1"/>
  <c r="G173" i="1"/>
  <c r="X172" i="1"/>
  <c r="V172" i="1"/>
  <c r="U172" i="1"/>
  <c r="T172" i="1"/>
  <c r="S172" i="1"/>
  <c r="R172" i="1"/>
  <c r="Q172" i="1"/>
  <c r="P172" i="1"/>
  <c r="O172" i="1"/>
  <c r="N172" i="1"/>
  <c r="M172" i="1"/>
  <c r="L172" i="1"/>
  <c r="K172" i="1"/>
  <c r="J172" i="1"/>
  <c r="I172" i="1"/>
  <c r="H172" i="1"/>
  <c r="G172" i="1"/>
  <c r="X171" i="1"/>
  <c r="V171" i="1"/>
  <c r="U171" i="1"/>
  <c r="T171" i="1"/>
  <c r="S171" i="1"/>
  <c r="R171" i="1"/>
  <c r="Q171" i="1"/>
  <c r="P171" i="1"/>
  <c r="O171" i="1"/>
  <c r="N171" i="1"/>
  <c r="M171" i="1"/>
  <c r="L171" i="1"/>
  <c r="K171" i="1"/>
  <c r="J171" i="1"/>
  <c r="I171" i="1"/>
  <c r="H171" i="1"/>
  <c r="G171" i="1"/>
  <c r="X170" i="1"/>
  <c r="V170" i="1"/>
  <c r="U170" i="1"/>
  <c r="T170" i="1"/>
  <c r="S170" i="1"/>
  <c r="R170" i="1"/>
  <c r="Q170" i="1"/>
  <c r="P170" i="1"/>
  <c r="O170" i="1"/>
  <c r="N170" i="1"/>
  <c r="M170" i="1"/>
  <c r="L170" i="1"/>
  <c r="K170" i="1"/>
  <c r="J170" i="1"/>
  <c r="I170" i="1"/>
  <c r="H170" i="1"/>
  <c r="G170" i="1"/>
  <c r="X169" i="1"/>
  <c r="V169" i="1"/>
  <c r="U169" i="1"/>
  <c r="T169" i="1"/>
  <c r="S169" i="1"/>
  <c r="R169" i="1"/>
  <c r="Q169" i="1"/>
  <c r="P169" i="1"/>
  <c r="O169" i="1"/>
  <c r="N169" i="1"/>
  <c r="M169" i="1"/>
  <c r="L169" i="1"/>
  <c r="K169" i="1"/>
  <c r="J169" i="1"/>
  <c r="I169" i="1"/>
  <c r="H169" i="1"/>
  <c r="G169" i="1"/>
  <c r="X168" i="1"/>
  <c r="V168" i="1"/>
  <c r="U168" i="1"/>
  <c r="T168" i="1"/>
  <c r="S168" i="1"/>
  <c r="R168" i="1"/>
  <c r="Q168" i="1"/>
  <c r="P168" i="1"/>
  <c r="O168" i="1"/>
  <c r="N168" i="1"/>
  <c r="M168" i="1"/>
  <c r="L168" i="1"/>
  <c r="K168" i="1"/>
  <c r="J168" i="1"/>
  <c r="I168" i="1"/>
  <c r="H168" i="1"/>
  <c r="G168" i="1"/>
  <c r="X167" i="1"/>
  <c r="V167" i="1"/>
  <c r="U167" i="1"/>
  <c r="T167" i="1"/>
  <c r="S167" i="1"/>
  <c r="R167" i="1"/>
  <c r="Q167" i="1"/>
  <c r="P167" i="1"/>
  <c r="O167" i="1"/>
  <c r="N167" i="1"/>
  <c r="M167" i="1"/>
  <c r="L167" i="1"/>
  <c r="K167" i="1"/>
  <c r="J167" i="1"/>
  <c r="I167" i="1"/>
  <c r="H167" i="1"/>
  <c r="G167" i="1"/>
  <c r="X166" i="1"/>
  <c r="V166" i="1"/>
  <c r="U166" i="1"/>
  <c r="T166" i="1"/>
  <c r="S166" i="1"/>
  <c r="R166" i="1"/>
  <c r="Q166" i="1"/>
  <c r="P166" i="1"/>
  <c r="O166" i="1"/>
  <c r="N166" i="1"/>
  <c r="M166" i="1"/>
  <c r="L166" i="1"/>
  <c r="K166" i="1"/>
  <c r="J166" i="1"/>
  <c r="I166" i="1"/>
  <c r="H166" i="1"/>
  <c r="G166" i="1"/>
  <c r="X165" i="1"/>
  <c r="V165" i="1"/>
  <c r="U165" i="1"/>
  <c r="T165" i="1"/>
  <c r="S165" i="1"/>
  <c r="R165" i="1"/>
  <c r="Q165" i="1"/>
  <c r="P165" i="1"/>
  <c r="O165" i="1"/>
  <c r="N165" i="1"/>
  <c r="M165" i="1"/>
  <c r="L165" i="1"/>
  <c r="K165" i="1"/>
  <c r="J165" i="1"/>
  <c r="I165" i="1"/>
  <c r="H165" i="1"/>
  <c r="G165" i="1"/>
  <c r="X164" i="1"/>
  <c r="V164" i="1"/>
  <c r="U164" i="1"/>
  <c r="T164" i="1"/>
  <c r="S164" i="1"/>
  <c r="R164" i="1"/>
  <c r="Q164" i="1"/>
  <c r="P164" i="1"/>
  <c r="O164" i="1"/>
  <c r="N164" i="1"/>
  <c r="M164" i="1"/>
  <c r="L164" i="1"/>
  <c r="K164" i="1"/>
  <c r="J164" i="1"/>
  <c r="I164" i="1"/>
  <c r="H164" i="1"/>
  <c r="G164" i="1"/>
  <c r="X163" i="1"/>
  <c r="V163" i="1"/>
  <c r="U163" i="1"/>
  <c r="T163" i="1"/>
  <c r="S163" i="1"/>
  <c r="R163" i="1"/>
  <c r="Q163" i="1"/>
  <c r="P163" i="1"/>
  <c r="O163" i="1"/>
  <c r="N163" i="1"/>
  <c r="M163" i="1"/>
  <c r="L163" i="1"/>
  <c r="K163" i="1"/>
  <c r="J163" i="1"/>
  <c r="I163" i="1"/>
  <c r="H163" i="1"/>
  <c r="G163" i="1"/>
  <c r="X162" i="1"/>
  <c r="V162" i="1"/>
  <c r="U162" i="1"/>
  <c r="T162" i="1"/>
  <c r="S162" i="1"/>
  <c r="R162" i="1"/>
  <c r="Q162" i="1"/>
  <c r="P162" i="1"/>
  <c r="O162" i="1"/>
  <c r="N162" i="1"/>
  <c r="M162" i="1"/>
  <c r="L162" i="1"/>
  <c r="K162" i="1"/>
  <c r="J162" i="1"/>
  <c r="I162" i="1"/>
  <c r="H162" i="1"/>
  <c r="G162" i="1"/>
  <c r="X161" i="1"/>
  <c r="V161" i="1"/>
  <c r="U161" i="1"/>
  <c r="T161" i="1"/>
  <c r="S161" i="1"/>
  <c r="R161" i="1"/>
  <c r="Q161" i="1"/>
  <c r="P161" i="1"/>
  <c r="O161" i="1"/>
  <c r="N161" i="1"/>
  <c r="M161" i="1"/>
  <c r="L161" i="1"/>
  <c r="K161" i="1"/>
  <c r="J161" i="1"/>
  <c r="I161" i="1"/>
  <c r="H161" i="1"/>
  <c r="G161" i="1"/>
  <c r="X160" i="1"/>
  <c r="V160" i="1"/>
  <c r="U160" i="1"/>
  <c r="T160" i="1"/>
  <c r="S160" i="1"/>
  <c r="R160" i="1"/>
  <c r="Q160" i="1"/>
  <c r="P160" i="1"/>
  <c r="O160" i="1"/>
  <c r="N160" i="1"/>
  <c r="M160" i="1"/>
  <c r="L160" i="1"/>
  <c r="K160" i="1"/>
  <c r="J160" i="1"/>
  <c r="I160" i="1"/>
  <c r="H160" i="1"/>
  <c r="G160" i="1"/>
  <c r="X159" i="1"/>
  <c r="V159" i="1"/>
  <c r="U159" i="1"/>
  <c r="T159" i="1"/>
  <c r="S159" i="1"/>
  <c r="R159" i="1"/>
  <c r="Q159" i="1"/>
  <c r="P159" i="1"/>
  <c r="O159" i="1"/>
  <c r="N159" i="1"/>
  <c r="M159" i="1"/>
  <c r="L159" i="1"/>
  <c r="K159" i="1"/>
  <c r="J159" i="1"/>
  <c r="I159" i="1"/>
  <c r="H159" i="1"/>
  <c r="G159" i="1"/>
  <c r="X158" i="1"/>
  <c r="V158" i="1"/>
  <c r="U158" i="1"/>
  <c r="T158" i="1"/>
  <c r="S158" i="1"/>
  <c r="R158" i="1"/>
  <c r="Q158" i="1"/>
  <c r="P158" i="1"/>
  <c r="O158" i="1"/>
  <c r="N158" i="1"/>
  <c r="M158" i="1"/>
  <c r="L158" i="1"/>
  <c r="K158" i="1"/>
  <c r="J158" i="1"/>
  <c r="I158" i="1"/>
  <c r="H158" i="1"/>
  <c r="G158" i="1"/>
  <c r="X157" i="1"/>
  <c r="V157" i="1"/>
  <c r="U157" i="1"/>
  <c r="T157" i="1"/>
  <c r="S157" i="1"/>
  <c r="R157" i="1"/>
  <c r="Q157" i="1"/>
  <c r="P157" i="1"/>
  <c r="O157" i="1"/>
  <c r="N157" i="1"/>
  <c r="M157" i="1"/>
  <c r="L157" i="1"/>
  <c r="K157" i="1"/>
  <c r="J157" i="1"/>
  <c r="I157" i="1"/>
  <c r="H157" i="1"/>
  <c r="G157" i="1"/>
  <c r="X154" i="1"/>
  <c r="V154" i="1"/>
  <c r="U154" i="1"/>
  <c r="T154" i="1"/>
  <c r="S154" i="1"/>
  <c r="R154" i="1"/>
  <c r="Q154" i="1"/>
  <c r="P154" i="1"/>
  <c r="O154" i="1"/>
  <c r="N154" i="1"/>
  <c r="M154" i="1"/>
  <c r="L154" i="1"/>
  <c r="K154" i="1"/>
  <c r="J154" i="1"/>
  <c r="I154" i="1"/>
  <c r="H154" i="1"/>
  <c r="G154" i="1"/>
  <c r="X153" i="1"/>
  <c r="V153" i="1"/>
  <c r="U153" i="1"/>
  <c r="T153" i="1"/>
  <c r="S153" i="1"/>
  <c r="R153" i="1"/>
  <c r="Q153" i="1"/>
  <c r="P153" i="1"/>
  <c r="O153" i="1"/>
  <c r="N153" i="1"/>
  <c r="M153" i="1"/>
  <c r="L153" i="1"/>
  <c r="K153" i="1"/>
  <c r="J153" i="1"/>
  <c r="I153" i="1"/>
  <c r="H153" i="1"/>
  <c r="G153" i="1"/>
  <c r="X152" i="1"/>
  <c r="V152" i="1"/>
  <c r="U152" i="1"/>
  <c r="T152" i="1"/>
  <c r="S152" i="1"/>
  <c r="R152" i="1"/>
  <c r="Q152" i="1"/>
  <c r="P152" i="1"/>
  <c r="O152" i="1"/>
  <c r="N152" i="1"/>
  <c r="M152" i="1"/>
  <c r="L152" i="1"/>
  <c r="K152" i="1"/>
  <c r="J152" i="1"/>
  <c r="I152" i="1"/>
  <c r="H152" i="1"/>
  <c r="G152" i="1"/>
  <c r="X151" i="1"/>
  <c r="V151" i="1"/>
  <c r="U151" i="1"/>
  <c r="T151" i="1"/>
  <c r="S151" i="1"/>
  <c r="R151" i="1"/>
  <c r="Q151" i="1"/>
  <c r="P151" i="1"/>
  <c r="O151" i="1"/>
  <c r="N151" i="1"/>
  <c r="M151" i="1"/>
  <c r="L151" i="1"/>
  <c r="K151" i="1"/>
  <c r="J151" i="1"/>
  <c r="I151" i="1"/>
  <c r="H151" i="1"/>
  <c r="G151" i="1"/>
  <c r="X150" i="1"/>
  <c r="V150" i="1"/>
  <c r="U150" i="1"/>
  <c r="T150" i="1"/>
  <c r="S150" i="1"/>
  <c r="R150" i="1"/>
  <c r="Q150" i="1"/>
  <c r="P150" i="1"/>
  <c r="O150" i="1"/>
  <c r="N150" i="1"/>
  <c r="M150" i="1"/>
  <c r="L150" i="1"/>
  <c r="K150" i="1"/>
  <c r="J150" i="1"/>
  <c r="I150" i="1"/>
  <c r="H150" i="1"/>
  <c r="G150" i="1"/>
  <c r="X148" i="1"/>
  <c r="V148" i="1"/>
  <c r="U148" i="1"/>
  <c r="T148" i="1"/>
  <c r="S148" i="1"/>
  <c r="R148" i="1"/>
  <c r="Q148" i="1"/>
  <c r="P148" i="1"/>
  <c r="O148" i="1"/>
  <c r="N148" i="1"/>
  <c r="M148" i="1"/>
  <c r="L148" i="1"/>
  <c r="K148" i="1"/>
  <c r="J148" i="1"/>
  <c r="I148" i="1"/>
  <c r="H148" i="1"/>
  <c r="G148" i="1"/>
  <c r="X147" i="1"/>
  <c r="V147" i="1"/>
  <c r="U147" i="1"/>
  <c r="T147" i="1"/>
  <c r="S147" i="1"/>
  <c r="R147" i="1"/>
  <c r="Q147" i="1"/>
  <c r="P147" i="1"/>
  <c r="O147" i="1"/>
  <c r="N147" i="1"/>
  <c r="M147" i="1"/>
  <c r="L147" i="1"/>
  <c r="K147" i="1"/>
  <c r="J147" i="1"/>
  <c r="I147" i="1"/>
  <c r="H147" i="1"/>
  <c r="G147" i="1"/>
  <c r="X146" i="1"/>
  <c r="V146" i="1"/>
  <c r="U146" i="1"/>
  <c r="T146" i="1"/>
  <c r="S146" i="1"/>
  <c r="R146" i="1"/>
  <c r="Q146" i="1"/>
  <c r="P146" i="1"/>
  <c r="O146" i="1"/>
  <c r="N146" i="1"/>
  <c r="M146" i="1"/>
  <c r="L146" i="1"/>
  <c r="K146" i="1"/>
  <c r="J146" i="1"/>
  <c r="I146" i="1"/>
  <c r="H146" i="1"/>
  <c r="G146" i="1"/>
  <c r="X145" i="1"/>
  <c r="V145" i="1"/>
  <c r="U145" i="1"/>
  <c r="T145" i="1"/>
  <c r="S145" i="1"/>
  <c r="R145" i="1"/>
  <c r="Q145" i="1"/>
  <c r="P145" i="1"/>
  <c r="O145" i="1"/>
  <c r="N145" i="1"/>
  <c r="M145" i="1"/>
  <c r="L145" i="1"/>
  <c r="K145" i="1"/>
  <c r="J145" i="1"/>
  <c r="I145" i="1"/>
  <c r="H145" i="1"/>
  <c r="G145" i="1"/>
  <c r="X144" i="1"/>
  <c r="V144" i="1"/>
  <c r="U144" i="1"/>
  <c r="T144" i="1"/>
  <c r="S144" i="1"/>
  <c r="R144" i="1"/>
  <c r="Q144" i="1"/>
  <c r="P144" i="1"/>
  <c r="O144" i="1"/>
  <c r="N144" i="1"/>
  <c r="M144" i="1"/>
  <c r="L144" i="1"/>
  <c r="K144" i="1"/>
  <c r="J144" i="1"/>
  <c r="I144" i="1"/>
  <c r="H144" i="1"/>
  <c r="G144" i="1"/>
  <c r="X143" i="1"/>
  <c r="V143" i="1"/>
  <c r="U143" i="1"/>
  <c r="T143" i="1"/>
  <c r="S143" i="1"/>
  <c r="R143" i="1"/>
  <c r="Q143" i="1"/>
  <c r="P143" i="1"/>
  <c r="O143" i="1"/>
  <c r="N143" i="1"/>
  <c r="M143" i="1"/>
  <c r="L143" i="1"/>
  <c r="K143" i="1"/>
  <c r="J143" i="1"/>
  <c r="I143" i="1"/>
  <c r="H143" i="1"/>
  <c r="G143" i="1"/>
  <c r="X142" i="1"/>
  <c r="V142" i="1"/>
  <c r="U142" i="1"/>
  <c r="T142" i="1"/>
  <c r="S142" i="1"/>
  <c r="R142" i="1"/>
  <c r="Q142" i="1"/>
  <c r="P142" i="1"/>
  <c r="O142" i="1"/>
  <c r="N142" i="1"/>
  <c r="M142" i="1"/>
  <c r="L142" i="1"/>
  <c r="K142" i="1"/>
  <c r="J142" i="1"/>
  <c r="I142" i="1"/>
  <c r="H142" i="1"/>
  <c r="G142" i="1"/>
  <c r="X141" i="1"/>
  <c r="V141" i="1"/>
  <c r="U141" i="1"/>
  <c r="T141" i="1"/>
  <c r="S141" i="1"/>
  <c r="R141" i="1"/>
  <c r="Q141" i="1"/>
  <c r="P141" i="1"/>
  <c r="O141" i="1"/>
  <c r="N141" i="1"/>
  <c r="M141" i="1"/>
  <c r="L141" i="1"/>
  <c r="K141" i="1"/>
  <c r="J141" i="1"/>
  <c r="I141" i="1"/>
  <c r="H141" i="1"/>
  <c r="G141" i="1"/>
  <c r="X140" i="1"/>
  <c r="V140" i="1"/>
  <c r="U140" i="1"/>
  <c r="T140" i="1"/>
  <c r="S140" i="1"/>
  <c r="R140" i="1"/>
  <c r="Q140" i="1"/>
  <c r="P140" i="1"/>
  <c r="O140" i="1"/>
  <c r="N140" i="1"/>
  <c r="M140" i="1"/>
  <c r="L140" i="1"/>
  <c r="K140" i="1"/>
  <c r="J140" i="1"/>
  <c r="I140" i="1"/>
  <c r="H140" i="1"/>
  <c r="G140" i="1"/>
  <c r="X139" i="1"/>
  <c r="V139" i="1"/>
  <c r="U139" i="1"/>
  <c r="T139" i="1"/>
  <c r="S139" i="1"/>
  <c r="R139" i="1"/>
  <c r="Q139" i="1"/>
  <c r="P139" i="1"/>
  <c r="O139" i="1"/>
  <c r="N139" i="1"/>
  <c r="M139" i="1"/>
  <c r="L139" i="1"/>
  <c r="K139" i="1"/>
  <c r="J139" i="1"/>
  <c r="I139" i="1"/>
  <c r="H139" i="1"/>
  <c r="G139" i="1"/>
  <c r="X138" i="1"/>
  <c r="V138" i="1"/>
  <c r="U138" i="1"/>
  <c r="T138" i="1"/>
  <c r="S138" i="1"/>
  <c r="R138" i="1"/>
  <c r="Q138" i="1"/>
  <c r="P138" i="1"/>
  <c r="O138" i="1"/>
  <c r="N138" i="1"/>
  <c r="M138" i="1"/>
  <c r="L138" i="1"/>
  <c r="K138" i="1"/>
  <c r="J138" i="1"/>
  <c r="I138" i="1"/>
  <c r="H138" i="1"/>
  <c r="G138" i="1"/>
  <c r="X137" i="1"/>
  <c r="V137" i="1"/>
  <c r="U137" i="1"/>
  <c r="T137" i="1"/>
  <c r="S137" i="1"/>
  <c r="R137" i="1"/>
  <c r="Q137" i="1"/>
  <c r="P137" i="1"/>
  <c r="O137" i="1"/>
  <c r="N137" i="1"/>
  <c r="M137" i="1"/>
  <c r="L137" i="1"/>
  <c r="K137" i="1"/>
  <c r="J137" i="1"/>
  <c r="I137" i="1"/>
  <c r="H137" i="1"/>
  <c r="G137" i="1"/>
  <c r="X136" i="1"/>
  <c r="V136" i="1"/>
  <c r="U136" i="1"/>
  <c r="T136" i="1"/>
  <c r="S136" i="1"/>
  <c r="R136" i="1"/>
  <c r="Q136" i="1"/>
  <c r="P136" i="1"/>
  <c r="O136" i="1"/>
  <c r="N136" i="1"/>
  <c r="M136" i="1"/>
  <c r="L136" i="1"/>
  <c r="K136" i="1"/>
  <c r="J136" i="1"/>
  <c r="I136" i="1"/>
  <c r="H136" i="1"/>
  <c r="G136" i="1"/>
  <c r="X135" i="1"/>
  <c r="V135" i="1"/>
  <c r="U135" i="1"/>
  <c r="T135" i="1"/>
  <c r="S135" i="1"/>
  <c r="R135" i="1"/>
  <c r="Q135" i="1"/>
  <c r="P135" i="1"/>
  <c r="O135" i="1"/>
  <c r="N135" i="1"/>
  <c r="M135" i="1"/>
  <c r="L135" i="1"/>
  <c r="K135" i="1"/>
  <c r="J135" i="1"/>
  <c r="I135" i="1"/>
  <c r="H135" i="1"/>
  <c r="G135" i="1"/>
  <c r="X134" i="1"/>
  <c r="V134" i="1"/>
  <c r="U134" i="1"/>
  <c r="T134" i="1"/>
  <c r="S134" i="1"/>
  <c r="R134" i="1"/>
  <c r="Q134" i="1"/>
  <c r="P134" i="1"/>
  <c r="O134" i="1"/>
  <c r="N134" i="1"/>
  <c r="M134" i="1"/>
  <c r="L134" i="1"/>
  <c r="K134" i="1"/>
  <c r="J134" i="1"/>
  <c r="I134" i="1"/>
  <c r="H134" i="1"/>
  <c r="G134" i="1"/>
  <c r="X133" i="1"/>
  <c r="V133" i="1"/>
  <c r="U133" i="1"/>
  <c r="T133" i="1"/>
  <c r="S133" i="1"/>
  <c r="R133" i="1"/>
  <c r="Q133" i="1"/>
  <c r="P133" i="1"/>
  <c r="O133" i="1"/>
  <c r="N133" i="1"/>
  <c r="M133" i="1"/>
  <c r="L133" i="1"/>
  <c r="K133" i="1"/>
  <c r="J133" i="1"/>
  <c r="I133" i="1"/>
  <c r="H133" i="1"/>
  <c r="G133" i="1"/>
  <c r="X132" i="1"/>
  <c r="V132" i="1"/>
  <c r="U132" i="1"/>
  <c r="T132" i="1"/>
  <c r="S132" i="1"/>
  <c r="R132" i="1"/>
  <c r="Q132" i="1"/>
  <c r="P132" i="1"/>
  <c r="O132" i="1"/>
  <c r="N132" i="1"/>
  <c r="M132" i="1"/>
  <c r="L132" i="1"/>
  <c r="K132" i="1"/>
  <c r="J132" i="1"/>
  <c r="I132" i="1"/>
  <c r="H132" i="1"/>
  <c r="G132" i="1"/>
  <c r="X131" i="1"/>
  <c r="V131" i="1"/>
  <c r="U131" i="1"/>
  <c r="T131" i="1"/>
  <c r="S131" i="1"/>
  <c r="R131" i="1"/>
  <c r="Q131" i="1"/>
  <c r="P131" i="1"/>
  <c r="O131" i="1"/>
  <c r="N131" i="1"/>
  <c r="M131" i="1"/>
  <c r="L131" i="1"/>
  <c r="K131" i="1"/>
  <c r="J131" i="1"/>
  <c r="I131" i="1"/>
  <c r="H131" i="1"/>
  <c r="G131" i="1"/>
  <c r="X130" i="1"/>
  <c r="V130" i="1"/>
  <c r="U130" i="1"/>
  <c r="T130" i="1"/>
  <c r="S130" i="1"/>
  <c r="R130" i="1"/>
  <c r="Q130" i="1"/>
  <c r="P130" i="1"/>
  <c r="O130" i="1"/>
  <c r="N130" i="1"/>
  <c r="M130" i="1"/>
  <c r="L130" i="1"/>
  <c r="K130" i="1"/>
  <c r="J130" i="1"/>
  <c r="I130" i="1"/>
  <c r="H130" i="1"/>
  <c r="G130" i="1"/>
  <c r="X129" i="1"/>
  <c r="V129" i="1"/>
  <c r="U129" i="1"/>
  <c r="T129" i="1"/>
  <c r="S129" i="1"/>
  <c r="R129" i="1"/>
  <c r="Q129" i="1"/>
  <c r="P129" i="1"/>
  <c r="O129" i="1"/>
  <c r="N129" i="1"/>
  <c r="M129" i="1"/>
  <c r="L129" i="1"/>
  <c r="K129" i="1"/>
  <c r="J129" i="1"/>
  <c r="I129" i="1"/>
  <c r="H129" i="1"/>
  <c r="G129" i="1"/>
  <c r="X128" i="1"/>
  <c r="V128" i="1"/>
  <c r="U128" i="1"/>
  <c r="T128" i="1"/>
  <c r="S128" i="1"/>
  <c r="R128" i="1"/>
  <c r="Q128" i="1"/>
  <c r="P128" i="1"/>
  <c r="O128" i="1"/>
  <c r="N128" i="1"/>
  <c r="M128" i="1"/>
  <c r="L128" i="1"/>
  <c r="K128" i="1"/>
  <c r="J128" i="1"/>
  <c r="I128" i="1"/>
  <c r="H128" i="1"/>
  <c r="G128" i="1"/>
  <c r="X127" i="1"/>
  <c r="V127" i="1"/>
  <c r="U127" i="1"/>
  <c r="T127" i="1"/>
  <c r="S127" i="1"/>
  <c r="R127" i="1"/>
  <c r="Q127" i="1"/>
  <c r="P127" i="1"/>
  <c r="O127" i="1"/>
  <c r="N127" i="1"/>
  <c r="M127" i="1"/>
  <c r="L127" i="1"/>
  <c r="K127" i="1"/>
  <c r="J127" i="1"/>
  <c r="I127" i="1"/>
  <c r="H127" i="1"/>
  <c r="G127" i="1"/>
  <c r="X126" i="1"/>
  <c r="V126" i="1"/>
  <c r="U126" i="1"/>
  <c r="T126" i="1"/>
  <c r="S126" i="1"/>
  <c r="R126" i="1"/>
  <c r="Q126" i="1"/>
  <c r="P126" i="1"/>
  <c r="O126" i="1"/>
  <c r="N126" i="1"/>
  <c r="M126" i="1"/>
  <c r="L126" i="1"/>
  <c r="K126" i="1"/>
  <c r="J126" i="1"/>
  <c r="I126" i="1"/>
  <c r="H126" i="1"/>
  <c r="G126" i="1"/>
  <c r="X125" i="1"/>
  <c r="V125" i="1"/>
  <c r="U125" i="1"/>
  <c r="T125" i="1"/>
  <c r="S125" i="1"/>
  <c r="R125" i="1"/>
  <c r="Q125" i="1"/>
  <c r="P125" i="1"/>
  <c r="O125" i="1"/>
  <c r="N125" i="1"/>
  <c r="M125" i="1"/>
  <c r="L125" i="1"/>
  <c r="K125" i="1"/>
  <c r="J125" i="1"/>
  <c r="I125" i="1"/>
  <c r="H125" i="1"/>
  <c r="G125" i="1"/>
  <c r="X124" i="1"/>
  <c r="V124" i="1"/>
  <c r="U124" i="1"/>
  <c r="T124" i="1"/>
  <c r="S124" i="1"/>
  <c r="R124" i="1"/>
  <c r="Q124" i="1"/>
  <c r="P124" i="1"/>
  <c r="O124" i="1"/>
  <c r="N124" i="1"/>
  <c r="M124" i="1"/>
  <c r="L124" i="1"/>
  <c r="K124" i="1"/>
  <c r="J124" i="1"/>
  <c r="I124" i="1"/>
  <c r="H124" i="1"/>
  <c r="G124" i="1"/>
  <c r="X123" i="1"/>
  <c r="V123" i="1"/>
  <c r="U123" i="1"/>
  <c r="T123" i="1"/>
  <c r="S123" i="1"/>
  <c r="R123" i="1"/>
  <c r="Q123" i="1"/>
  <c r="P123" i="1"/>
  <c r="O123" i="1"/>
  <c r="N123" i="1"/>
  <c r="M123" i="1"/>
  <c r="L123" i="1"/>
  <c r="K123" i="1"/>
  <c r="J123" i="1"/>
  <c r="I123" i="1"/>
  <c r="H123" i="1"/>
  <c r="G123" i="1"/>
  <c r="X120" i="1"/>
  <c r="V120" i="1"/>
  <c r="U120" i="1"/>
  <c r="T120" i="1"/>
  <c r="S120" i="1"/>
  <c r="R120" i="1"/>
  <c r="Q120" i="1"/>
  <c r="P120" i="1"/>
  <c r="O120" i="1"/>
  <c r="N120" i="1"/>
  <c r="M120" i="1"/>
  <c r="L120" i="1"/>
  <c r="K120" i="1"/>
  <c r="J120" i="1"/>
  <c r="I120" i="1"/>
  <c r="H120" i="1"/>
  <c r="G120" i="1"/>
  <c r="G121" i="1" s="1"/>
  <c r="X118" i="1"/>
  <c r="V118" i="1"/>
  <c r="U118" i="1"/>
  <c r="T118" i="1"/>
  <c r="S118" i="1"/>
  <c r="R118" i="1"/>
  <c r="Q118" i="1"/>
  <c r="P118" i="1"/>
  <c r="O118" i="1"/>
  <c r="N118" i="1"/>
  <c r="M118" i="1"/>
  <c r="L118" i="1"/>
  <c r="K118" i="1"/>
  <c r="J118" i="1"/>
  <c r="I118" i="1"/>
  <c r="H118" i="1"/>
  <c r="G118" i="1"/>
  <c r="X117" i="1"/>
  <c r="V117" i="1"/>
  <c r="U117" i="1"/>
  <c r="T117" i="1"/>
  <c r="S117" i="1"/>
  <c r="R117" i="1"/>
  <c r="Q117" i="1"/>
  <c r="P117" i="1"/>
  <c r="O117" i="1"/>
  <c r="N117" i="1"/>
  <c r="M117" i="1"/>
  <c r="L117" i="1"/>
  <c r="K117" i="1"/>
  <c r="J117" i="1"/>
  <c r="I117" i="1"/>
  <c r="H117" i="1"/>
  <c r="G117" i="1"/>
  <c r="X116" i="1"/>
  <c r="V116" i="1"/>
  <c r="U116" i="1"/>
  <c r="T116" i="1"/>
  <c r="S116" i="1"/>
  <c r="R116" i="1"/>
  <c r="Q116" i="1"/>
  <c r="P116" i="1"/>
  <c r="O116" i="1"/>
  <c r="N116" i="1"/>
  <c r="M116" i="1"/>
  <c r="L116" i="1"/>
  <c r="K116" i="1"/>
  <c r="J116" i="1"/>
  <c r="I116" i="1"/>
  <c r="H116" i="1"/>
  <c r="G116" i="1"/>
  <c r="X115" i="1"/>
  <c r="V115" i="1"/>
  <c r="U115" i="1"/>
  <c r="T115" i="1"/>
  <c r="S115" i="1"/>
  <c r="R115" i="1"/>
  <c r="Q115" i="1"/>
  <c r="P115" i="1"/>
  <c r="O115" i="1"/>
  <c r="N115" i="1"/>
  <c r="M115" i="1"/>
  <c r="L115" i="1"/>
  <c r="K115" i="1"/>
  <c r="J115" i="1"/>
  <c r="I115" i="1"/>
  <c r="H115" i="1"/>
  <c r="G115" i="1"/>
  <c r="X114" i="1"/>
  <c r="V114" i="1"/>
  <c r="U114" i="1"/>
  <c r="T114" i="1"/>
  <c r="S114" i="1"/>
  <c r="R114" i="1"/>
  <c r="Q114" i="1"/>
  <c r="P114" i="1"/>
  <c r="O114" i="1"/>
  <c r="N114" i="1"/>
  <c r="M114" i="1"/>
  <c r="L114" i="1"/>
  <c r="K114" i="1"/>
  <c r="J114" i="1"/>
  <c r="I114" i="1"/>
  <c r="H114" i="1"/>
  <c r="G114" i="1"/>
  <c r="X113" i="1"/>
  <c r="V113" i="1"/>
  <c r="U113" i="1"/>
  <c r="T113" i="1"/>
  <c r="S113" i="1"/>
  <c r="R113" i="1"/>
  <c r="Q113" i="1"/>
  <c r="P113" i="1"/>
  <c r="O113" i="1"/>
  <c r="N113" i="1"/>
  <c r="M113" i="1"/>
  <c r="L113" i="1"/>
  <c r="K113" i="1"/>
  <c r="J113" i="1"/>
  <c r="I113" i="1"/>
  <c r="H113" i="1"/>
  <c r="G113" i="1"/>
  <c r="X112" i="1"/>
  <c r="V112" i="1"/>
  <c r="U112" i="1"/>
  <c r="T112" i="1"/>
  <c r="S112" i="1"/>
  <c r="R112" i="1"/>
  <c r="Q112" i="1"/>
  <c r="P112" i="1"/>
  <c r="O112" i="1"/>
  <c r="N112" i="1"/>
  <c r="M112" i="1"/>
  <c r="L112" i="1"/>
  <c r="K112" i="1"/>
  <c r="J112" i="1"/>
  <c r="I112" i="1"/>
  <c r="H112" i="1"/>
  <c r="G112" i="1"/>
  <c r="X111" i="1"/>
  <c r="V111" i="1"/>
  <c r="U111" i="1"/>
  <c r="T111" i="1"/>
  <c r="S111" i="1"/>
  <c r="R111" i="1"/>
  <c r="Q111" i="1"/>
  <c r="P111" i="1"/>
  <c r="O111" i="1"/>
  <c r="N111" i="1"/>
  <c r="M111" i="1"/>
  <c r="L111" i="1"/>
  <c r="K111" i="1"/>
  <c r="J111" i="1"/>
  <c r="I111" i="1"/>
  <c r="H111" i="1"/>
  <c r="G111" i="1"/>
  <c r="X110" i="1"/>
  <c r="V110" i="1"/>
  <c r="U110" i="1"/>
  <c r="T110" i="1"/>
  <c r="S110" i="1"/>
  <c r="R110" i="1"/>
  <c r="Q110" i="1"/>
  <c r="P110" i="1"/>
  <c r="O110" i="1"/>
  <c r="N110" i="1"/>
  <c r="M110" i="1"/>
  <c r="L110" i="1"/>
  <c r="K110" i="1"/>
  <c r="J110" i="1"/>
  <c r="I110" i="1"/>
  <c r="H110" i="1"/>
  <c r="G110" i="1"/>
  <c r="G119" i="1" s="1"/>
  <c r="X107" i="1"/>
  <c r="V107" i="1"/>
  <c r="U107" i="1"/>
  <c r="T107" i="1"/>
  <c r="S107" i="1"/>
  <c r="R107" i="1"/>
  <c r="Q107" i="1"/>
  <c r="P107" i="1"/>
  <c r="O107" i="1"/>
  <c r="N107" i="1"/>
  <c r="M107" i="1"/>
  <c r="L107" i="1"/>
  <c r="K107" i="1"/>
  <c r="J107" i="1"/>
  <c r="I107" i="1"/>
  <c r="H107" i="1"/>
  <c r="G107" i="1"/>
  <c r="X106" i="1"/>
  <c r="V106" i="1"/>
  <c r="U106" i="1"/>
  <c r="T106" i="1"/>
  <c r="S106" i="1"/>
  <c r="R106" i="1"/>
  <c r="Q106" i="1"/>
  <c r="P106" i="1"/>
  <c r="O106" i="1"/>
  <c r="N106" i="1"/>
  <c r="M106" i="1"/>
  <c r="L106" i="1"/>
  <c r="K106" i="1"/>
  <c r="J106" i="1"/>
  <c r="I106" i="1"/>
  <c r="H106" i="1"/>
  <c r="G106" i="1"/>
  <c r="X105" i="1"/>
  <c r="V105" i="1"/>
  <c r="U105" i="1"/>
  <c r="T105" i="1"/>
  <c r="S105" i="1"/>
  <c r="R105" i="1"/>
  <c r="Q105" i="1"/>
  <c r="P105" i="1"/>
  <c r="O105" i="1"/>
  <c r="N105" i="1"/>
  <c r="M105" i="1"/>
  <c r="L105" i="1"/>
  <c r="K105" i="1"/>
  <c r="J105" i="1"/>
  <c r="I105" i="1"/>
  <c r="H105" i="1"/>
  <c r="G105" i="1"/>
  <c r="X104" i="1"/>
  <c r="V104" i="1"/>
  <c r="U104" i="1"/>
  <c r="T104" i="1"/>
  <c r="S104" i="1"/>
  <c r="R104" i="1"/>
  <c r="Q104" i="1"/>
  <c r="P104" i="1"/>
  <c r="O104" i="1"/>
  <c r="N104" i="1"/>
  <c r="M104" i="1"/>
  <c r="L104" i="1"/>
  <c r="K104" i="1"/>
  <c r="J104" i="1"/>
  <c r="I104" i="1"/>
  <c r="H104" i="1"/>
  <c r="G104" i="1"/>
  <c r="X103" i="1"/>
  <c r="V103" i="1"/>
  <c r="U103" i="1"/>
  <c r="T103" i="1"/>
  <c r="S103" i="1"/>
  <c r="R103" i="1"/>
  <c r="Q103" i="1"/>
  <c r="P103" i="1"/>
  <c r="O103" i="1"/>
  <c r="N103" i="1"/>
  <c r="M103" i="1"/>
  <c r="L103" i="1"/>
  <c r="K103" i="1"/>
  <c r="J103" i="1"/>
  <c r="I103" i="1"/>
  <c r="H103" i="1"/>
  <c r="G103" i="1"/>
  <c r="X102" i="1"/>
  <c r="V102" i="1"/>
  <c r="U102" i="1"/>
  <c r="T102" i="1"/>
  <c r="S102" i="1"/>
  <c r="R102" i="1"/>
  <c r="Q102" i="1"/>
  <c r="P102" i="1"/>
  <c r="O102" i="1"/>
  <c r="N102" i="1"/>
  <c r="M102" i="1"/>
  <c r="L102" i="1"/>
  <c r="K102" i="1"/>
  <c r="J102" i="1"/>
  <c r="I102" i="1"/>
  <c r="H102" i="1"/>
  <c r="G102" i="1"/>
  <c r="X101" i="1"/>
  <c r="V101" i="1"/>
  <c r="U101" i="1"/>
  <c r="T101" i="1"/>
  <c r="S101" i="1"/>
  <c r="R101" i="1"/>
  <c r="Q101" i="1"/>
  <c r="P101" i="1"/>
  <c r="O101" i="1"/>
  <c r="N101" i="1"/>
  <c r="M101" i="1"/>
  <c r="L101" i="1"/>
  <c r="K101" i="1"/>
  <c r="J101" i="1"/>
  <c r="I101" i="1"/>
  <c r="H101" i="1"/>
  <c r="G101" i="1"/>
  <c r="X100" i="1"/>
  <c r="V100" i="1"/>
  <c r="U100" i="1"/>
  <c r="T100" i="1"/>
  <c r="S100" i="1"/>
  <c r="R100" i="1"/>
  <c r="Q100" i="1"/>
  <c r="P100" i="1"/>
  <c r="O100" i="1"/>
  <c r="N100" i="1"/>
  <c r="M100" i="1"/>
  <c r="L100" i="1"/>
  <c r="K100" i="1"/>
  <c r="J100" i="1"/>
  <c r="I100" i="1"/>
  <c r="H100" i="1"/>
  <c r="G100" i="1"/>
  <c r="X99" i="1"/>
  <c r="V99" i="1"/>
  <c r="U99" i="1"/>
  <c r="T99" i="1"/>
  <c r="S99" i="1"/>
  <c r="R99" i="1"/>
  <c r="Q99" i="1"/>
  <c r="P99" i="1"/>
  <c r="O99" i="1"/>
  <c r="N99" i="1"/>
  <c r="M99" i="1"/>
  <c r="L99" i="1"/>
  <c r="K99" i="1"/>
  <c r="J99" i="1"/>
  <c r="I99" i="1"/>
  <c r="H99" i="1"/>
  <c r="G99" i="1"/>
  <c r="X98" i="1"/>
  <c r="V98" i="1"/>
  <c r="U98" i="1"/>
  <c r="T98" i="1"/>
  <c r="S98" i="1"/>
  <c r="R98" i="1"/>
  <c r="Q98" i="1"/>
  <c r="P98" i="1"/>
  <c r="O98" i="1"/>
  <c r="N98" i="1"/>
  <c r="M98" i="1"/>
  <c r="L98" i="1"/>
  <c r="K98" i="1"/>
  <c r="J98" i="1"/>
  <c r="I98" i="1"/>
  <c r="H98" i="1"/>
  <c r="G98" i="1"/>
  <c r="X97" i="1"/>
  <c r="V97" i="1"/>
  <c r="U97" i="1"/>
  <c r="T97" i="1"/>
  <c r="S97" i="1"/>
  <c r="R97" i="1"/>
  <c r="Q97" i="1"/>
  <c r="P97" i="1"/>
  <c r="O97" i="1"/>
  <c r="N97" i="1"/>
  <c r="M97" i="1"/>
  <c r="L97" i="1"/>
  <c r="K97" i="1"/>
  <c r="J97" i="1"/>
  <c r="I97" i="1"/>
  <c r="H97" i="1"/>
  <c r="G97" i="1"/>
  <c r="X96" i="1"/>
  <c r="V96" i="1"/>
  <c r="U96" i="1"/>
  <c r="T96" i="1"/>
  <c r="S96" i="1"/>
  <c r="R96" i="1"/>
  <c r="Q96" i="1"/>
  <c r="P96" i="1"/>
  <c r="O96" i="1"/>
  <c r="N96" i="1"/>
  <c r="M96" i="1"/>
  <c r="L96" i="1"/>
  <c r="K96" i="1"/>
  <c r="J96" i="1"/>
  <c r="I96" i="1"/>
  <c r="H96" i="1"/>
  <c r="G96" i="1"/>
  <c r="X95" i="1"/>
  <c r="V95" i="1"/>
  <c r="U95" i="1"/>
  <c r="T95" i="1"/>
  <c r="S95" i="1"/>
  <c r="R95" i="1"/>
  <c r="Q95" i="1"/>
  <c r="P95" i="1"/>
  <c r="O95" i="1"/>
  <c r="N95" i="1"/>
  <c r="M95" i="1"/>
  <c r="L95" i="1"/>
  <c r="K95" i="1"/>
  <c r="J95" i="1"/>
  <c r="I95" i="1"/>
  <c r="H95" i="1"/>
  <c r="G95" i="1"/>
  <c r="X94" i="1"/>
  <c r="V94" i="1"/>
  <c r="U94" i="1"/>
  <c r="T94" i="1"/>
  <c r="S94" i="1"/>
  <c r="R94" i="1"/>
  <c r="Q94" i="1"/>
  <c r="P94" i="1"/>
  <c r="O94" i="1"/>
  <c r="N94" i="1"/>
  <c r="M94" i="1"/>
  <c r="L94" i="1"/>
  <c r="K94" i="1"/>
  <c r="J94" i="1"/>
  <c r="I94" i="1"/>
  <c r="H94" i="1"/>
  <c r="G94" i="1"/>
  <c r="X92" i="1"/>
  <c r="V92" i="1"/>
  <c r="U92" i="1"/>
  <c r="T92" i="1"/>
  <c r="S92" i="1"/>
  <c r="R92" i="1"/>
  <c r="Q92" i="1"/>
  <c r="P92" i="1"/>
  <c r="O92" i="1"/>
  <c r="N92" i="1"/>
  <c r="M92" i="1"/>
  <c r="L92" i="1"/>
  <c r="K92" i="1"/>
  <c r="J92" i="1"/>
  <c r="I92" i="1"/>
  <c r="H92" i="1"/>
  <c r="G92" i="1"/>
  <c r="X91" i="1"/>
  <c r="V91" i="1"/>
  <c r="U91" i="1"/>
  <c r="T91" i="1"/>
  <c r="S91" i="1"/>
  <c r="R91" i="1"/>
  <c r="Q91" i="1"/>
  <c r="P91" i="1"/>
  <c r="O91" i="1"/>
  <c r="N91" i="1"/>
  <c r="M91" i="1"/>
  <c r="L91" i="1"/>
  <c r="K91" i="1"/>
  <c r="J91" i="1"/>
  <c r="I91" i="1"/>
  <c r="H91" i="1"/>
  <c r="G91" i="1"/>
  <c r="X90" i="1"/>
  <c r="V90" i="1"/>
  <c r="U90" i="1"/>
  <c r="T90" i="1"/>
  <c r="S90" i="1"/>
  <c r="R90" i="1"/>
  <c r="Q90" i="1"/>
  <c r="P90" i="1"/>
  <c r="O90" i="1"/>
  <c r="N90" i="1"/>
  <c r="M90" i="1"/>
  <c r="L90" i="1"/>
  <c r="K90" i="1"/>
  <c r="J90" i="1"/>
  <c r="I90" i="1"/>
  <c r="H90" i="1"/>
  <c r="G90" i="1"/>
  <c r="X89" i="1"/>
  <c r="V89" i="1"/>
  <c r="U89" i="1"/>
  <c r="T89" i="1"/>
  <c r="S89" i="1"/>
  <c r="R89" i="1"/>
  <c r="Q89" i="1"/>
  <c r="P89" i="1"/>
  <c r="O89" i="1"/>
  <c r="N89" i="1"/>
  <c r="M89" i="1"/>
  <c r="L89" i="1"/>
  <c r="K89" i="1"/>
  <c r="J89" i="1"/>
  <c r="I89" i="1"/>
  <c r="H89" i="1"/>
  <c r="G89" i="1"/>
  <c r="X88" i="1"/>
  <c r="V88" i="1"/>
  <c r="U88" i="1"/>
  <c r="T88" i="1"/>
  <c r="S88" i="1"/>
  <c r="R88" i="1"/>
  <c r="Q88" i="1"/>
  <c r="P88" i="1"/>
  <c r="O88" i="1"/>
  <c r="N88" i="1"/>
  <c r="M88" i="1"/>
  <c r="L88" i="1"/>
  <c r="K88" i="1"/>
  <c r="J88" i="1"/>
  <c r="I88" i="1"/>
  <c r="H88" i="1"/>
  <c r="G88" i="1"/>
  <c r="X87" i="1"/>
  <c r="V87" i="1"/>
  <c r="U87" i="1"/>
  <c r="T87" i="1"/>
  <c r="S87" i="1"/>
  <c r="R87" i="1"/>
  <c r="Q87" i="1"/>
  <c r="P87" i="1"/>
  <c r="O87" i="1"/>
  <c r="N87" i="1"/>
  <c r="M87" i="1"/>
  <c r="L87" i="1"/>
  <c r="K87" i="1"/>
  <c r="J87" i="1"/>
  <c r="I87" i="1"/>
  <c r="H87" i="1"/>
  <c r="G87" i="1"/>
  <c r="X86" i="1"/>
  <c r="V86" i="1"/>
  <c r="U86" i="1"/>
  <c r="T86" i="1"/>
  <c r="S86" i="1"/>
  <c r="R86" i="1"/>
  <c r="Q86" i="1"/>
  <c r="P86" i="1"/>
  <c r="O86" i="1"/>
  <c r="N86" i="1"/>
  <c r="M86" i="1"/>
  <c r="L86" i="1"/>
  <c r="K86" i="1"/>
  <c r="J86" i="1"/>
  <c r="I86" i="1"/>
  <c r="H86" i="1"/>
  <c r="G86" i="1"/>
  <c r="X85" i="1"/>
  <c r="V85" i="1"/>
  <c r="U85" i="1"/>
  <c r="T85" i="1"/>
  <c r="S85" i="1"/>
  <c r="R85" i="1"/>
  <c r="Q85" i="1"/>
  <c r="P85" i="1"/>
  <c r="O85" i="1"/>
  <c r="N85" i="1"/>
  <c r="M85" i="1"/>
  <c r="L85" i="1"/>
  <c r="K85" i="1"/>
  <c r="J85" i="1"/>
  <c r="I85" i="1"/>
  <c r="H85" i="1"/>
  <c r="G85" i="1"/>
  <c r="X84" i="1"/>
  <c r="V84" i="1"/>
  <c r="U84" i="1"/>
  <c r="T84" i="1"/>
  <c r="S84" i="1"/>
  <c r="R84" i="1"/>
  <c r="Q84" i="1"/>
  <c r="P84" i="1"/>
  <c r="O84" i="1"/>
  <c r="N84" i="1"/>
  <c r="M84" i="1"/>
  <c r="L84" i="1"/>
  <c r="K84" i="1"/>
  <c r="J84" i="1"/>
  <c r="I84" i="1"/>
  <c r="H84" i="1"/>
  <c r="G84" i="1"/>
  <c r="X83" i="1"/>
  <c r="V83" i="1"/>
  <c r="U83" i="1"/>
  <c r="T83" i="1"/>
  <c r="S83" i="1"/>
  <c r="R83" i="1"/>
  <c r="Q83" i="1"/>
  <c r="P83" i="1"/>
  <c r="O83" i="1"/>
  <c r="N83" i="1"/>
  <c r="M83" i="1"/>
  <c r="L83" i="1"/>
  <c r="K83" i="1"/>
  <c r="J83" i="1"/>
  <c r="I83" i="1"/>
  <c r="H83" i="1"/>
  <c r="G83" i="1"/>
  <c r="X82" i="1"/>
  <c r="V82" i="1"/>
  <c r="U82" i="1"/>
  <c r="T82" i="1"/>
  <c r="S82" i="1"/>
  <c r="R82" i="1"/>
  <c r="Q82" i="1"/>
  <c r="P82" i="1"/>
  <c r="O82" i="1"/>
  <c r="N82" i="1"/>
  <c r="M82" i="1"/>
  <c r="L82" i="1"/>
  <c r="K82" i="1"/>
  <c r="J82" i="1"/>
  <c r="I82" i="1"/>
  <c r="H82" i="1"/>
  <c r="G82" i="1"/>
  <c r="X81" i="1"/>
  <c r="V81" i="1"/>
  <c r="U81" i="1"/>
  <c r="T81" i="1"/>
  <c r="S81" i="1"/>
  <c r="R81" i="1"/>
  <c r="Q81" i="1"/>
  <c r="P81" i="1"/>
  <c r="O81" i="1"/>
  <c r="N81" i="1"/>
  <c r="M81" i="1"/>
  <c r="L81" i="1"/>
  <c r="K81" i="1"/>
  <c r="J81" i="1"/>
  <c r="I81" i="1"/>
  <c r="H81" i="1"/>
  <c r="G81" i="1"/>
  <c r="X80" i="1"/>
  <c r="V80" i="1"/>
  <c r="U80" i="1"/>
  <c r="T80" i="1"/>
  <c r="S80" i="1"/>
  <c r="R80" i="1"/>
  <c r="Q80" i="1"/>
  <c r="P80" i="1"/>
  <c r="O80" i="1"/>
  <c r="N80" i="1"/>
  <c r="M80" i="1"/>
  <c r="L80" i="1"/>
  <c r="K80" i="1"/>
  <c r="J80" i="1"/>
  <c r="I80" i="1"/>
  <c r="H80" i="1"/>
  <c r="G80" i="1"/>
  <c r="X79" i="1"/>
  <c r="V79" i="1"/>
  <c r="U79" i="1"/>
  <c r="T79" i="1"/>
  <c r="S79" i="1"/>
  <c r="R79" i="1"/>
  <c r="Q79" i="1"/>
  <c r="P79" i="1"/>
  <c r="O79" i="1"/>
  <c r="N79" i="1"/>
  <c r="M79" i="1"/>
  <c r="L79" i="1"/>
  <c r="K79" i="1"/>
  <c r="J79" i="1"/>
  <c r="I79" i="1"/>
  <c r="H79" i="1"/>
  <c r="G79" i="1"/>
  <c r="X78" i="1"/>
  <c r="V78" i="1"/>
  <c r="U78" i="1"/>
  <c r="T78" i="1"/>
  <c r="S78" i="1"/>
  <c r="R78" i="1"/>
  <c r="Q78" i="1"/>
  <c r="P78" i="1"/>
  <c r="O78" i="1"/>
  <c r="N78" i="1"/>
  <c r="M78" i="1"/>
  <c r="L78" i="1"/>
  <c r="K78" i="1"/>
  <c r="J78" i="1"/>
  <c r="I78" i="1"/>
  <c r="H78" i="1"/>
  <c r="G78" i="1"/>
  <c r="X77" i="1"/>
  <c r="V77" i="1"/>
  <c r="U77" i="1"/>
  <c r="T77" i="1"/>
  <c r="S77" i="1"/>
  <c r="R77" i="1"/>
  <c r="Q77" i="1"/>
  <c r="P77" i="1"/>
  <c r="O77" i="1"/>
  <c r="N77" i="1"/>
  <c r="M77" i="1"/>
  <c r="L77" i="1"/>
  <c r="K77" i="1"/>
  <c r="J77" i="1"/>
  <c r="I77" i="1"/>
  <c r="H77" i="1"/>
  <c r="G77" i="1"/>
  <c r="X76" i="1"/>
  <c r="V76" i="1"/>
  <c r="U76" i="1"/>
  <c r="T76" i="1"/>
  <c r="S76" i="1"/>
  <c r="R76" i="1"/>
  <c r="Q76" i="1"/>
  <c r="P76" i="1"/>
  <c r="O76" i="1"/>
  <c r="N76" i="1"/>
  <c r="M76" i="1"/>
  <c r="L76" i="1"/>
  <c r="K76" i="1"/>
  <c r="J76" i="1"/>
  <c r="I76" i="1"/>
  <c r="H76" i="1"/>
  <c r="G76" i="1"/>
  <c r="X75" i="1"/>
  <c r="V75" i="1"/>
  <c r="U75" i="1"/>
  <c r="T75" i="1"/>
  <c r="S75" i="1"/>
  <c r="R75" i="1"/>
  <c r="Q75" i="1"/>
  <c r="P75" i="1"/>
  <c r="O75" i="1"/>
  <c r="N75" i="1"/>
  <c r="M75" i="1"/>
  <c r="L75" i="1"/>
  <c r="K75" i="1"/>
  <c r="J75" i="1"/>
  <c r="I75" i="1"/>
  <c r="H75" i="1"/>
  <c r="G75" i="1"/>
  <c r="X74" i="1"/>
  <c r="V74" i="1"/>
  <c r="U74" i="1"/>
  <c r="T74" i="1"/>
  <c r="S74" i="1"/>
  <c r="R74" i="1"/>
  <c r="Q74" i="1"/>
  <c r="P74" i="1"/>
  <c r="O74" i="1"/>
  <c r="N74" i="1"/>
  <c r="M74" i="1"/>
  <c r="L74" i="1"/>
  <c r="K74" i="1"/>
  <c r="J74" i="1"/>
  <c r="I74" i="1"/>
  <c r="H74" i="1"/>
  <c r="G74" i="1"/>
  <c r="X73" i="1"/>
  <c r="V73" i="1"/>
  <c r="U73" i="1"/>
  <c r="T73" i="1"/>
  <c r="S73" i="1"/>
  <c r="R73" i="1"/>
  <c r="Q73" i="1"/>
  <c r="P73" i="1"/>
  <c r="O73" i="1"/>
  <c r="N73" i="1"/>
  <c r="M73" i="1"/>
  <c r="L73" i="1"/>
  <c r="K73" i="1"/>
  <c r="J73" i="1"/>
  <c r="I73" i="1"/>
  <c r="H73" i="1"/>
  <c r="G73" i="1"/>
  <c r="X72" i="1"/>
  <c r="V72" i="1"/>
  <c r="U72" i="1"/>
  <c r="T72" i="1"/>
  <c r="S72" i="1"/>
  <c r="R72" i="1"/>
  <c r="Q72" i="1"/>
  <c r="P72" i="1"/>
  <c r="O72" i="1"/>
  <c r="N72" i="1"/>
  <c r="M72" i="1"/>
  <c r="L72" i="1"/>
  <c r="K72" i="1"/>
  <c r="J72" i="1"/>
  <c r="I72" i="1"/>
  <c r="H72" i="1"/>
  <c r="G72" i="1"/>
  <c r="X71" i="1"/>
  <c r="V71" i="1"/>
  <c r="U71" i="1"/>
  <c r="T71" i="1"/>
  <c r="S71" i="1"/>
  <c r="R71" i="1"/>
  <c r="Q71" i="1"/>
  <c r="P71" i="1"/>
  <c r="O71" i="1"/>
  <c r="N71" i="1"/>
  <c r="M71" i="1"/>
  <c r="L71" i="1"/>
  <c r="K71" i="1"/>
  <c r="J71" i="1"/>
  <c r="I71" i="1"/>
  <c r="H71" i="1"/>
  <c r="G71" i="1"/>
  <c r="X70" i="1"/>
  <c r="V70" i="1"/>
  <c r="U70" i="1"/>
  <c r="T70" i="1"/>
  <c r="S70" i="1"/>
  <c r="R70" i="1"/>
  <c r="Q70" i="1"/>
  <c r="P70" i="1"/>
  <c r="O70" i="1"/>
  <c r="N70" i="1"/>
  <c r="M70" i="1"/>
  <c r="L70" i="1"/>
  <c r="K70" i="1"/>
  <c r="J70" i="1"/>
  <c r="I70" i="1"/>
  <c r="H70" i="1"/>
  <c r="G70" i="1"/>
  <c r="X69" i="1"/>
  <c r="V69" i="1"/>
  <c r="U69" i="1"/>
  <c r="T69" i="1"/>
  <c r="S69" i="1"/>
  <c r="R69" i="1"/>
  <c r="Q69" i="1"/>
  <c r="P69" i="1"/>
  <c r="O69" i="1"/>
  <c r="N69" i="1"/>
  <c r="M69" i="1"/>
  <c r="L69" i="1"/>
  <c r="K69" i="1"/>
  <c r="J69" i="1"/>
  <c r="I69" i="1"/>
  <c r="H69" i="1"/>
  <c r="G69" i="1"/>
  <c r="X68" i="1"/>
  <c r="V68" i="1"/>
  <c r="U68" i="1"/>
  <c r="T68" i="1"/>
  <c r="S68" i="1"/>
  <c r="R68" i="1"/>
  <c r="Q68" i="1"/>
  <c r="P68" i="1"/>
  <c r="O68" i="1"/>
  <c r="N68" i="1"/>
  <c r="M68" i="1"/>
  <c r="L68" i="1"/>
  <c r="K68" i="1"/>
  <c r="J68" i="1"/>
  <c r="I68" i="1"/>
  <c r="H68" i="1"/>
  <c r="G68" i="1"/>
  <c r="X67" i="1"/>
  <c r="V67" i="1"/>
  <c r="U67" i="1"/>
  <c r="T67" i="1"/>
  <c r="S67" i="1"/>
  <c r="R67" i="1"/>
  <c r="Q67" i="1"/>
  <c r="P67" i="1"/>
  <c r="O67" i="1"/>
  <c r="N67" i="1"/>
  <c r="M67" i="1"/>
  <c r="L67" i="1"/>
  <c r="K67" i="1"/>
  <c r="J67" i="1"/>
  <c r="I67" i="1"/>
  <c r="H67" i="1"/>
  <c r="G67" i="1"/>
  <c r="X66" i="1"/>
  <c r="V66" i="1"/>
  <c r="U66" i="1"/>
  <c r="T66" i="1"/>
  <c r="S66" i="1"/>
  <c r="R66" i="1"/>
  <c r="Q66" i="1"/>
  <c r="P66" i="1"/>
  <c r="O66" i="1"/>
  <c r="N66" i="1"/>
  <c r="M66" i="1"/>
  <c r="L66" i="1"/>
  <c r="K66" i="1"/>
  <c r="J66" i="1"/>
  <c r="I66" i="1"/>
  <c r="H66" i="1"/>
  <c r="G66" i="1"/>
  <c r="X65" i="1"/>
  <c r="V65" i="1"/>
  <c r="U65" i="1"/>
  <c r="T65" i="1"/>
  <c r="S65" i="1"/>
  <c r="R65" i="1"/>
  <c r="Q65" i="1"/>
  <c r="P65" i="1"/>
  <c r="O65" i="1"/>
  <c r="N65" i="1"/>
  <c r="M65" i="1"/>
  <c r="L65" i="1"/>
  <c r="K65" i="1"/>
  <c r="J65" i="1"/>
  <c r="I65" i="1"/>
  <c r="H65" i="1"/>
  <c r="G65" i="1"/>
  <c r="X64" i="1"/>
  <c r="V64" i="1"/>
  <c r="U64" i="1"/>
  <c r="T64" i="1"/>
  <c r="S64" i="1"/>
  <c r="R64" i="1"/>
  <c r="Q64" i="1"/>
  <c r="P64" i="1"/>
  <c r="O64" i="1"/>
  <c r="N64" i="1"/>
  <c r="M64" i="1"/>
  <c r="L64" i="1"/>
  <c r="K64" i="1"/>
  <c r="J64" i="1"/>
  <c r="I64" i="1"/>
  <c r="H64" i="1"/>
  <c r="G64" i="1"/>
  <c r="X63" i="1"/>
  <c r="V63" i="1"/>
  <c r="U63" i="1"/>
  <c r="T63" i="1"/>
  <c r="S63" i="1"/>
  <c r="R63" i="1"/>
  <c r="Q63" i="1"/>
  <c r="P63" i="1"/>
  <c r="O63" i="1"/>
  <c r="N63" i="1"/>
  <c r="M63" i="1"/>
  <c r="L63" i="1"/>
  <c r="K63" i="1"/>
  <c r="J63" i="1"/>
  <c r="I63" i="1"/>
  <c r="H63" i="1"/>
  <c r="G63" i="1"/>
  <c r="X62" i="1"/>
  <c r="V62" i="1"/>
  <c r="U62" i="1"/>
  <c r="T62" i="1"/>
  <c r="S62" i="1"/>
  <c r="R62" i="1"/>
  <c r="Q62" i="1"/>
  <c r="P62" i="1"/>
  <c r="O62" i="1"/>
  <c r="N62" i="1"/>
  <c r="M62" i="1"/>
  <c r="L62" i="1"/>
  <c r="K62" i="1"/>
  <c r="J62" i="1"/>
  <c r="I62" i="1"/>
  <c r="H62" i="1"/>
  <c r="G62" i="1"/>
  <c r="X61" i="1"/>
  <c r="V61" i="1"/>
  <c r="U61" i="1"/>
  <c r="T61" i="1"/>
  <c r="S61" i="1"/>
  <c r="R61" i="1"/>
  <c r="Q61" i="1"/>
  <c r="P61" i="1"/>
  <c r="O61" i="1"/>
  <c r="N61" i="1"/>
  <c r="M61" i="1"/>
  <c r="L61" i="1"/>
  <c r="K61" i="1"/>
  <c r="J61" i="1"/>
  <c r="I61" i="1"/>
  <c r="H61" i="1"/>
  <c r="G61" i="1"/>
  <c r="X60" i="1"/>
  <c r="V60" i="1"/>
  <c r="U60" i="1"/>
  <c r="T60" i="1"/>
  <c r="S60" i="1"/>
  <c r="R60" i="1"/>
  <c r="Q60" i="1"/>
  <c r="P60" i="1"/>
  <c r="O60" i="1"/>
  <c r="N60" i="1"/>
  <c r="M60" i="1"/>
  <c r="L60" i="1"/>
  <c r="K60" i="1"/>
  <c r="J60" i="1"/>
  <c r="I60" i="1"/>
  <c r="H60" i="1"/>
  <c r="G60" i="1"/>
  <c r="X59" i="1"/>
  <c r="V59" i="1"/>
  <c r="U59" i="1"/>
  <c r="T59" i="1"/>
  <c r="S59" i="1"/>
  <c r="R59" i="1"/>
  <c r="Q59" i="1"/>
  <c r="P59" i="1"/>
  <c r="O59" i="1"/>
  <c r="N59" i="1"/>
  <c r="M59" i="1"/>
  <c r="L59" i="1"/>
  <c r="K59" i="1"/>
  <c r="J59" i="1"/>
  <c r="I59" i="1"/>
  <c r="H59" i="1"/>
  <c r="G59" i="1"/>
  <c r="X58" i="1"/>
  <c r="V58" i="1"/>
  <c r="U58" i="1"/>
  <c r="T58" i="1"/>
  <c r="S58" i="1"/>
  <c r="R58" i="1"/>
  <c r="Q58" i="1"/>
  <c r="P58" i="1"/>
  <c r="O58" i="1"/>
  <c r="N58" i="1"/>
  <c r="M58" i="1"/>
  <c r="L58" i="1"/>
  <c r="K58" i="1"/>
  <c r="J58" i="1"/>
  <c r="I58" i="1"/>
  <c r="H58" i="1"/>
  <c r="G58" i="1"/>
  <c r="X57" i="1"/>
  <c r="V57" i="1"/>
  <c r="U57" i="1"/>
  <c r="T57" i="1"/>
  <c r="S57" i="1"/>
  <c r="R57" i="1"/>
  <c r="Q57" i="1"/>
  <c r="P57" i="1"/>
  <c r="O57" i="1"/>
  <c r="N57" i="1"/>
  <c r="M57" i="1"/>
  <c r="L57" i="1"/>
  <c r="K57" i="1"/>
  <c r="J57" i="1"/>
  <c r="I57" i="1"/>
  <c r="H57" i="1"/>
  <c r="G57" i="1"/>
  <c r="X56" i="1"/>
  <c r="V56" i="1"/>
  <c r="U56" i="1"/>
  <c r="T56" i="1"/>
  <c r="S56" i="1"/>
  <c r="R56" i="1"/>
  <c r="Q56" i="1"/>
  <c r="P56" i="1"/>
  <c r="O56" i="1"/>
  <c r="N56" i="1"/>
  <c r="M56" i="1"/>
  <c r="L56" i="1"/>
  <c r="K56" i="1"/>
  <c r="J56" i="1"/>
  <c r="I56" i="1"/>
  <c r="H56" i="1"/>
  <c r="G56" i="1"/>
  <c r="X53" i="1"/>
  <c r="V53" i="1"/>
  <c r="U53" i="1"/>
  <c r="T53" i="1"/>
  <c r="S53" i="1"/>
  <c r="R53" i="1"/>
  <c r="Q53" i="1"/>
  <c r="P53" i="1"/>
  <c r="O53" i="1"/>
  <c r="N53" i="1"/>
  <c r="M53" i="1"/>
  <c r="L53" i="1"/>
  <c r="K53" i="1"/>
  <c r="J53" i="1"/>
  <c r="I53" i="1"/>
  <c r="H53" i="1"/>
  <c r="G53" i="1"/>
  <c r="X52" i="1"/>
  <c r="V52" i="1"/>
  <c r="U52" i="1"/>
  <c r="T52" i="1"/>
  <c r="S52" i="1"/>
  <c r="R52" i="1"/>
  <c r="Q52" i="1"/>
  <c r="P52" i="1"/>
  <c r="O52" i="1"/>
  <c r="N52" i="1"/>
  <c r="M52" i="1"/>
  <c r="L52" i="1"/>
  <c r="K52" i="1"/>
  <c r="J52" i="1"/>
  <c r="I52" i="1"/>
  <c r="H52" i="1"/>
  <c r="G52" i="1"/>
  <c r="X51" i="1"/>
  <c r="V51" i="1"/>
  <c r="U51" i="1"/>
  <c r="T51" i="1"/>
  <c r="S51" i="1"/>
  <c r="R51" i="1"/>
  <c r="Q51" i="1"/>
  <c r="P51" i="1"/>
  <c r="O51" i="1"/>
  <c r="N51" i="1"/>
  <c r="M51" i="1"/>
  <c r="L51" i="1"/>
  <c r="K51" i="1"/>
  <c r="J51" i="1"/>
  <c r="I51" i="1"/>
  <c r="H51" i="1"/>
  <c r="G51" i="1"/>
  <c r="X50" i="1"/>
  <c r="V50" i="1"/>
  <c r="U50" i="1"/>
  <c r="T50" i="1"/>
  <c r="S50" i="1"/>
  <c r="R50" i="1"/>
  <c r="Q50" i="1"/>
  <c r="P50" i="1"/>
  <c r="O50" i="1"/>
  <c r="N50" i="1"/>
  <c r="M50" i="1"/>
  <c r="L50" i="1"/>
  <c r="K50" i="1"/>
  <c r="J50" i="1"/>
  <c r="I50" i="1"/>
  <c r="H50" i="1"/>
  <c r="G50" i="1"/>
  <c r="X49" i="1"/>
  <c r="V49" i="1"/>
  <c r="U49" i="1"/>
  <c r="T49" i="1"/>
  <c r="S49" i="1"/>
  <c r="R49" i="1"/>
  <c r="Q49" i="1"/>
  <c r="P49" i="1"/>
  <c r="O49" i="1"/>
  <c r="N49" i="1"/>
  <c r="M49" i="1"/>
  <c r="L49" i="1"/>
  <c r="K49" i="1"/>
  <c r="J49" i="1"/>
  <c r="I49" i="1"/>
  <c r="H49" i="1"/>
  <c r="G49" i="1"/>
  <c r="X48" i="1"/>
  <c r="V48" i="1"/>
  <c r="U48" i="1"/>
  <c r="T48" i="1"/>
  <c r="S48" i="1"/>
  <c r="R48" i="1"/>
  <c r="Q48" i="1"/>
  <c r="P48" i="1"/>
  <c r="O48" i="1"/>
  <c r="N48" i="1"/>
  <c r="M48" i="1"/>
  <c r="L48" i="1"/>
  <c r="K48" i="1"/>
  <c r="J48" i="1"/>
  <c r="I48" i="1"/>
  <c r="H48" i="1"/>
  <c r="G48" i="1"/>
  <c r="X47" i="1"/>
  <c r="V47" i="1"/>
  <c r="U47" i="1"/>
  <c r="T47" i="1"/>
  <c r="S47" i="1"/>
  <c r="R47" i="1"/>
  <c r="Q47" i="1"/>
  <c r="P47" i="1"/>
  <c r="O47" i="1"/>
  <c r="N47" i="1"/>
  <c r="M47" i="1"/>
  <c r="L47" i="1"/>
  <c r="K47" i="1"/>
  <c r="J47" i="1"/>
  <c r="I47" i="1"/>
  <c r="H47" i="1"/>
  <c r="G47" i="1"/>
  <c r="X46" i="1"/>
  <c r="V46" i="1"/>
  <c r="U46" i="1"/>
  <c r="T46" i="1"/>
  <c r="S46" i="1"/>
  <c r="R46" i="1"/>
  <c r="Q46" i="1"/>
  <c r="P46" i="1"/>
  <c r="O46" i="1"/>
  <c r="N46" i="1"/>
  <c r="M46" i="1"/>
  <c r="L46" i="1"/>
  <c r="K46" i="1"/>
  <c r="J46" i="1"/>
  <c r="I46" i="1"/>
  <c r="H46" i="1"/>
  <c r="G46" i="1"/>
  <c r="X45" i="1"/>
  <c r="V45" i="1"/>
  <c r="U45" i="1"/>
  <c r="T45" i="1"/>
  <c r="S45" i="1"/>
  <c r="R45" i="1"/>
  <c r="Q45" i="1"/>
  <c r="P45" i="1"/>
  <c r="O45" i="1"/>
  <c r="N45" i="1"/>
  <c r="M45" i="1"/>
  <c r="L45" i="1"/>
  <c r="K45" i="1"/>
  <c r="J45" i="1"/>
  <c r="I45" i="1"/>
  <c r="H45" i="1"/>
  <c r="G45" i="1"/>
  <c r="X44" i="1"/>
  <c r="V44" i="1"/>
  <c r="U44" i="1"/>
  <c r="T44" i="1"/>
  <c r="S44" i="1"/>
  <c r="R44" i="1"/>
  <c r="Q44" i="1"/>
  <c r="P44" i="1"/>
  <c r="O44" i="1"/>
  <c r="N44" i="1"/>
  <c r="M44" i="1"/>
  <c r="L44" i="1"/>
  <c r="K44" i="1"/>
  <c r="J44" i="1"/>
  <c r="I44" i="1"/>
  <c r="H44" i="1"/>
  <c r="G44" i="1"/>
  <c r="X43" i="1"/>
  <c r="V43" i="1"/>
  <c r="U43" i="1"/>
  <c r="T43" i="1"/>
  <c r="S43" i="1"/>
  <c r="R43" i="1"/>
  <c r="Q43" i="1"/>
  <c r="P43" i="1"/>
  <c r="O43" i="1"/>
  <c r="N43" i="1"/>
  <c r="M43" i="1"/>
  <c r="L43" i="1"/>
  <c r="K43" i="1"/>
  <c r="J43" i="1"/>
  <c r="I43" i="1"/>
  <c r="H43" i="1"/>
  <c r="G43" i="1"/>
  <c r="X42" i="1"/>
  <c r="V42" i="1"/>
  <c r="U42" i="1"/>
  <c r="T42" i="1"/>
  <c r="S42" i="1"/>
  <c r="R42" i="1"/>
  <c r="Q42" i="1"/>
  <c r="P42" i="1"/>
  <c r="O42" i="1"/>
  <c r="N42" i="1"/>
  <c r="M42" i="1"/>
  <c r="L42" i="1"/>
  <c r="K42" i="1"/>
  <c r="J42" i="1"/>
  <c r="I42" i="1"/>
  <c r="H42" i="1"/>
  <c r="G42" i="1"/>
  <c r="X41" i="1"/>
  <c r="V41" i="1"/>
  <c r="U41" i="1"/>
  <c r="T41" i="1"/>
  <c r="S41" i="1"/>
  <c r="R41" i="1"/>
  <c r="Q41" i="1"/>
  <c r="P41" i="1"/>
  <c r="O41" i="1"/>
  <c r="N41" i="1"/>
  <c r="M41" i="1"/>
  <c r="L41" i="1"/>
  <c r="K41" i="1"/>
  <c r="J41" i="1"/>
  <c r="I41" i="1"/>
  <c r="H41" i="1"/>
  <c r="G41" i="1"/>
  <c r="X40" i="1"/>
  <c r="V40" i="1"/>
  <c r="U40" i="1"/>
  <c r="T40" i="1"/>
  <c r="S40" i="1"/>
  <c r="R40" i="1"/>
  <c r="Q40" i="1"/>
  <c r="P40" i="1"/>
  <c r="O40" i="1"/>
  <c r="N40" i="1"/>
  <c r="M40" i="1"/>
  <c r="L40" i="1"/>
  <c r="K40" i="1"/>
  <c r="J40" i="1"/>
  <c r="I40" i="1"/>
  <c r="H40" i="1"/>
  <c r="G40" i="1"/>
  <c r="X39" i="1"/>
  <c r="V39" i="1"/>
  <c r="U39" i="1"/>
  <c r="T39" i="1"/>
  <c r="S39" i="1"/>
  <c r="R39" i="1"/>
  <c r="Q39" i="1"/>
  <c r="P39" i="1"/>
  <c r="O39" i="1"/>
  <c r="N39" i="1"/>
  <c r="M39" i="1"/>
  <c r="L39" i="1"/>
  <c r="K39" i="1"/>
  <c r="J39" i="1"/>
  <c r="I39" i="1"/>
  <c r="H39" i="1"/>
  <c r="G39" i="1"/>
  <c r="X38" i="1"/>
  <c r="V38" i="1"/>
  <c r="U38" i="1"/>
  <c r="T38" i="1"/>
  <c r="S38" i="1"/>
  <c r="R38" i="1"/>
  <c r="Q38" i="1"/>
  <c r="P38" i="1"/>
  <c r="O38" i="1"/>
  <c r="N38" i="1"/>
  <c r="M38" i="1"/>
  <c r="L38" i="1"/>
  <c r="K38" i="1"/>
  <c r="J38" i="1"/>
  <c r="I38" i="1"/>
  <c r="H38" i="1"/>
  <c r="G38" i="1"/>
  <c r="X37" i="1"/>
  <c r="V37" i="1"/>
  <c r="U37" i="1"/>
  <c r="T37" i="1"/>
  <c r="S37" i="1"/>
  <c r="R37" i="1"/>
  <c r="Q37" i="1"/>
  <c r="P37" i="1"/>
  <c r="O37" i="1"/>
  <c r="N37" i="1"/>
  <c r="M37" i="1"/>
  <c r="L37" i="1"/>
  <c r="K37" i="1"/>
  <c r="J37" i="1"/>
  <c r="I37" i="1"/>
  <c r="H37" i="1"/>
  <c r="G37" i="1"/>
  <c r="X36" i="1"/>
  <c r="V36" i="1"/>
  <c r="U36" i="1"/>
  <c r="T36" i="1"/>
  <c r="S36" i="1"/>
  <c r="R36" i="1"/>
  <c r="Q36" i="1"/>
  <c r="P36" i="1"/>
  <c r="O36" i="1"/>
  <c r="N36" i="1"/>
  <c r="M36" i="1"/>
  <c r="L36" i="1"/>
  <c r="K36" i="1"/>
  <c r="J36" i="1"/>
  <c r="I36" i="1"/>
  <c r="H36" i="1"/>
  <c r="G36" i="1"/>
  <c r="X33" i="1"/>
  <c r="V33" i="1"/>
  <c r="U33" i="1"/>
  <c r="T33" i="1"/>
  <c r="S33" i="1"/>
  <c r="R33" i="1"/>
  <c r="Q33" i="1"/>
  <c r="P33" i="1"/>
  <c r="O33" i="1"/>
  <c r="N33" i="1"/>
  <c r="M33" i="1"/>
  <c r="L33" i="1"/>
  <c r="K33" i="1"/>
  <c r="J33" i="1"/>
  <c r="I33" i="1"/>
  <c r="H33" i="1"/>
  <c r="G33" i="1"/>
  <c r="X32" i="1"/>
  <c r="V32" i="1"/>
  <c r="U32" i="1"/>
  <c r="T32" i="1"/>
  <c r="S32" i="1"/>
  <c r="R32" i="1"/>
  <c r="Q32" i="1"/>
  <c r="P32" i="1"/>
  <c r="O32" i="1"/>
  <c r="N32" i="1"/>
  <c r="M32" i="1"/>
  <c r="L32" i="1"/>
  <c r="K32" i="1"/>
  <c r="J32" i="1"/>
  <c r="I32" i="1"/>
  <c r="H32" i="1"/>
  <c r="G32" i="1"/>
  <c r="X31" i="1"/>
  <c r="V31" i="1"/>
  <c r="U31" i="1"/>
  <c r="T31" i="1"/>
  <c r="S31" i="1"/>
  <c r="R31" i="1"/>
  <c r="Q31" i="1"/>
  <c r="P31" i="1"/>
  <c r="O31" i="1"/>
  <c r="N31" i="1"/>
  <c r="M31" i="1"/>
  <c r="L31" i="1"/>
  <c r="K31" i="1"/>
  <c r="J31" i="1"/>
  <c r="I31" i="1"/>
  <c r="H31" i="1"/>
  <c r="G31" i="1"/>
  <c r="X30" i="1"/>
  <c r="V30" i="1"/>
  <c r="U30" i="1"/>
  <c r="T30" i="1"/>
  <c r="S30" i="1"/>
  <c r="R30" i="1"/>
  <c r="Q30" i="1"/>
  <c r="P30" i="1"/>
  <c r="O30" i="1"/>
  <c r="N30" i="1"/>
  <c r="M30" i="1"/>
  <c r="L30" i="1"/>
  <c r="K30" i="1"/>
  <c r="J30" i="1"/>
  <c r="I30" i="1"/>
  <c r="H30" i="1"/>
  <c r="G30" i="1"/>
  <c r="X29" i="1"/>
  <c r="V29" i="1"/>
  <c r="U29" i="1"/>
  <c r="T29" i="1"/>
  <c r="S29" i="1"/>
  <c r="R29" i="1"/>
  <c r="Q29" i="1"/>
  <c r="P29" i="1"/>
  <c r="O29" i="1"/>
  <c r="N29" i="1"/>
  <c r="M29" i="1"/>
  <c r="L29" i="1"/>
  <c r="K29" i="1"/>
  <c r="J29" i="1"/>
  <c r="I29" i="1"/>
  <c r="H29" i="1"/>
  <c r="G29" i="1"/>
  <c r="X28" i="1"/>
  <c r="V28" i="1"/>
  <c r="U28" i="1"/>
  <c r="T28" i="1"/>
  <c r="S28" i="1"/>
  <c r="R28" i="1"/>
  <c r="Q28" i="1"/>
  <c r="P28" i="1"/>
  <c r="O28" i="1"/>
  <c r="N28" i="1"/>
  <c r="M28" i="1"/>
  <c r="L28" i="1"/>
  <c r="K28" i="1"/>
  <c r="J28" i="1"/>
  <c r="I28" i="1"/>
  <c r="H28" i="1"/>
  <c r="G28" i="1"/>
  <c r="X25" i="1"/>
  <c r="V25" i="1"/>
  <c r="U25" i="1"/>
  <c r="T25" i="1"/>
  <c r="S25" i="1"/>
  <c r="R25" i="1"/>
  <c r="Q25" i="1"/>
  <c r="P25" i="1"/>
  <c r="O25" i="1"/>
  <c r="N25" i="1"/>
  <c r="M25" i="1"/>
  <c r="L25" i="1"/>
  <c r="K25" i="1"/>
  <c r="J25" i="1"/>
  <c r="I25" i="1"/>
  <c r="H25" i="1"/>
  <c r="G25" i="1"/>
  <c r="X24" i="1"/>
  <c r="V24" i="1"/>
  <c r="U24" i="1"/>
  <c r="T24" i="1"/>
  <c r="S24" i="1"/>
  <c r="R24" i="1"/>
  <c r="Q24" i="1"/>
  <c r="P24" i="1"/>
  <c r="O24" i="1"/>
  <c r="N24" i="1"/>
  <c r="M24" i="1"/>
  <c r="L24" i="1"/>
  <c r="K24" i="1"/>
  <c r="J24" i="1"/>
  <c r="I24" i="1"/>
  <c r="H24" i="1"/>
  <c r="G24" i="1"/>
  <c r="X23" i="1"/>
  <c r="V23" i="1"/>
  <c r="U23" i="1"/>
  <c r="T23" i="1"/>
  <c r="S23" i="1"/>
  <c r="R23" i="1"/>
  <c r="Q23" i="1"/>
  <c r="P23" i="1"/>
  <c r="O23" i="1"/>
  <c r="N23" i="1"/>
  <c r="M23" i="1"/>
  <c r="L23" i="1"/>
  <c r="K23" i="1"/>
  <c r="J23" i="1"/>
  <c r="I23" i="1"/>
  <c r="H23" i="1"/>
  <c r="G23" i="1"/>
  <c r="X21" i="1"/>
  <c r="V21" i="1"/>
  <c r="U21" i="1"/>
  <c r="T21" i="1"/>
  <c r="S21" i="1"/>
  <c r="R21" i="1"/>
  <c r="Q21" i="1"/>
  <c r="P21" i="1"/>
  <c r="O21" i="1"/>
  <c r="N21" i="1"/>
  <c r="M21" i="1"/>
  <c r="L21" i="1"/>
  <c r="K21" i="1"/>
  <c r="J21" i="1"/>
  <c r="I21" i="1"/>
  <c r="H21" i="1"/>
  <c r="G21" i="1"/>
  <c r="X20" i="1"/>
  <c r="V20" i="1"/>
  <c r="U20" i="1"/>
  <c r="T20" i="1"/>
  <c r="S20" i="1"/>
  <c r="R20" i="1"/>
  <c r="Q20" i="1"/>
  <c r="P20" i="1"/>
  <c r="O20" i="1"/>
  <c r="N20" i="1"/>
  <c r="M20" i="1"/>
  <c r="L20" i="1"/>
  <c r="K20" i="1"/>
  <c r="J20" i="1"/>
  <c r="I20" i="1"/>
  <c r="H20" i="1"/>
  <c r="G20" i="1"/>
  <c r="X19" i="1"/>
  <c r="V19" i="1"/>
  <c r="U19" i="1"/>
  <c r="T19" i="1"/>
  <c r="S19" i="1"/>
  <c r="R19" i="1"/>
  <c r="Q19" i="1"/>
  <c r="P19" i="1"/>
  <c r="O19" i="1"/>
  <c r="N19" i="1"/>
  <c r="M19" i="1"/>
  <c r="L19" i="1"/>
  <c r="K19" i="1"/>
  <c r="J19" i="1"/>
  <c r="I19" i="1"/>
  <c r="H19" i="1"/>
  <c r="G19" i="1"/>
  <c r="X18" i="1"/>
  <c r="V18" i="1"/>
  <c r="U18" i="1"/>
  <c r="T18" i="1"/>
  <c r="S18" i="1"/>
  <c r="R18" i="1"/>
  <c r="Q18" i="1"/>
  <c r="P18" i="1"/>
  <c r="O18" i="1"/>
  <c r="N18" i="1"/>
  <c r="M18" i="1"/>
  <c r="L18" i="1"/>
  <c r="K18" i="1"/>
  <c r="J18" i="1"/>
  <c r="I18" i="1"/>
  <c r="H18" i="1"/>
  <c r="G18" i="1"/>
  <c r="X17" i="1"/>
  <c r="V17" i="1"/>
  <c r="U17" i="1"/>
  <c r="T17" i="1"/>
  <c r="S17" i="1"/>
  <c r="R17" i="1"/>
  <c r="Q17" i="1"/>
  <c r="P17" i="1"/>
  <c r="O17" i="1"/>
  <c r="N17" i="1"/>
  <c r="M17" i="1"/>
  <c r="L17" i="1"/>
  <c r="K17" i="1"/>
  <c r="J17" i="1"/>
  <c r="I17" i="1"/>
  <c r="H17" i="1"/>
  <c r="G17" i="1"/>
  <c r="X16" i="1"/>
  <c r="V16" i="1"/>
  <c r="U16" i="1"/>
  <c r="T16" i="1"/>
  <c r="S16" i="1"/>
  <c r="R16" i="1"/>
  <c r="Q16" i="1"/>
  <c r="P16" i="1"/>
  <c r="O16" i="1"/>
  <c r="N16" i="1"/>
  <c r="M16" i="1"/>
  <c r="L16" i="1"/>
  <c r="K16" i="1"/>
  <c r="J16" i="1"/>
  <c r="I16" i="1"/>
  <c r="H16" i="1"/>
  <c r="G16" i="1"/>
  <c r="X15" i="1"/>
  <c r="V15" i="1"/>
  <c r="U15" i="1"/>
  <c r="T15" i="1"/>
  <c r="S15" i="1"/>
  <c r="R15" i="1"/>
  <c r="Q15" i="1"/>
  <c r="P15" i="1"/>
  <c r="O15" i="1"/>
  <c r="N15" i="1"/>
  <c r="M15" i="1"/>
  <c r="L15" i="1"/>
  <c r="K15" i="1"/>
  <c r="J15" i="1"/>
  <c r="I15" i="1"/>
  <c r="H15" i="1"/>
  <c r="G15" i="1"/>
  <c r="X14" i="1"/>
  <c r="V14" i="1"/>
  <c r="U14" i="1"/>
  <c r="T14" i="1"/>
  <c r="S14" i="1"/>
  <c r="R14" i="1"/>
  <c r="Q14" i="1"/>
  <c r="P14" i="1"/>
  <c r="O14" i="1"/>
  <c r="N14" i="1"/>
  <c r="M14" i="1"/>
  <c r="L14" i="1"/>
  <c r="K14" i="1"/>
  <c r="J14" i="1"/>
  <c r="I14" i="1"/>
  <c r="H14" i="1"/>
  <c r="G14" i="1"/>
  <c r="X13" i="1"/>
  <c r="V13" i="1"/>
  <c r="U13" i="1"/>
  <c r="T13" i="1"/>
  <c r="S13" i="1"/>
  <c r="R13" i="1"/>
  <c r="Q13" i="1"/>
  <c r="P13" i="1"/>
  <c r="O13" i="1"/>
  <c r="N13" i="1"/>
  <c r="M13" i="1"/>
  <c r="L13" i="1"/>
  <c r="K13" i="1"/>
  <c r="J13" i="1"/>
  <c r="I13" i="1"/>
  <c r="H13" i="1"/>
  <c r="G13" i="1"/>
  <c r="F19" i="13"/>
  <c r="F36" i="13"/>
  <c r="F360" i="13"/>
  <c r="F359" i="13"/>
  <c r="F348" i="13"/>
  <c r="H309" i="13"/>
  <c r="I309" i="13"/>
  <c r="J309" i="13"/>
  <c r="K309" i="13"/>
  <c r="L309" i="13"/>
  <c r="M309" i="13"/>
  <c r="N309" i="13"/>
  <c r="O309" i="13"/>
  <c r="P309" i="13"/>
  <c r="Q309" i="13"/>
  <c r="R309" i="13"/>
  <c r="S309" i="13"/>
  <c r="T309" i="13"/>
  <c r="U309" i="13"/>
  <c r="V309" i="13"/>
  <c r="W309" i="13"/>
  <c r="Y309" i="13"/>
  <c r="H310" i="13"/>
  <c r="I310" i="13"/>
  <c r="J310" i="13"/>
  <c r="K310" i="13"/>
  <c r="L310" i="13"/>
  <c r="M310" i="13"/>
  <c r="N310" i="13"/>
  <c r="O310" i="13"/>
  <c r="P310" i="13"/>
  <c r="Q310" i="13"/>
  <c r="R310" i="13"/>
  <c r="S310" i="13"/>
  <c r="T310" i="13"/>
  <c r="U310" i="13"/>
  <c r="V310" i="13"/>
  <c r="W310" i="13"/>
  <c r="Y310" i="13"/>
  <c r="H311" i="13"/>
  <c r="I311" i="13"/>
  <c r="J311" i="13"/>
  <c r="K311" i="13"/>
  <c r="L311" i="13"/>
  <c r="M311" i="13"/>
  <c r="N311" i="13"/>
  <c r="O311" i="13"/>
  <c r="P311" i="13"/>
  <c r="Q311" i="13"/>
  <c r="R311" i="13"/>
  <c r="S311" i="13"/>
  <c r="T311" i="13"/>
  <c r="U311" i="13"/>
  <c r="V311" i="13"/>
  <c r="W311" i="13"/>
  <c r="Y311" i="13"/>
  <c r="H312" i="13"/>
  <c r="I312" i="13"/>
  <c r="J312" i="13"/>
  <c r="K312" i="13"/>
  <c r="L312" i="13"/>
  <c r="M312" i="13"/>
  <c r="N312" i="13"/>
  <c r="O312" i="13"/>
  <c r="P312" i="13"/>
  <c r="Q312" i="13"/>
  <c r="R312" i="13"/>
  <c r="S312" i="13"/>
  <c r="T312" i="13"/>
  <c r="U312" i="13"/>
  <c r="V312" i="13"/>
  <c r="W312" i="13"/>
  <c r="Y312" i="13"/>
  <c r="H313" i="13"/>
  <c r="I313" i="13"/>
  <c r="J313" i="13"/>
  <c r="K313" i="13"/>
  <c r="L313" i="13"/>
  <c r="M313" i="13"/>
  <c r="N313" i="13"/>
  <c r="O313" i="13"/>
  <c r="P313" i="13"/>
  <c r="Q313" i="13"/>
  <c r="R313" i="13"/>
  <c r="S313" i="13"/>
  <c r="T313" i="13"/>
  <c r="U313" i="13"/>
  <c r="V313" i="13"/>
  <c r="W313" i="13"/>
  <c r="Y313" i="13"/>
  <c r="H314" i="13"/>
  <c r="I314" i="13"/>
  <c r="J314" i="13"/>
  <c r="K314" i="13"/>
  <c r="L314" i="13"/>
  <c r="M314" i="13"/>
  <c r="N314" i="13"/>
  <c r="O314" i="13"/>
  <c r="P314" i="13"/>
  <c r="Q314" i="13"/>
  <c r="R314" i="13"/>
  <c r="S314" i="13"/>
  <c r="T314" i="13"/>
  <c r="U314" i="13"/>
  <c r="V314" i="13"/>
  <c r="W314" i="13"/>
  <c r="Y314" i="13"/>
  <c r="H315" i="13"/>
  <c r="I315" i="13"/>
  <c r="J315" i="13"/>
  <c r="K315" i="13"/>
  <c r="L315" i="13"/>
  <c r="M315" i="13"/>
  <c r="N315" i="13"/>
  <c r="O315" i="13"/>
  <c r="P315" i="13"/>
  <c r="Q315" i="13"/>
  <c r="R315" i="13"/>
  <c r="S315" i="13"/>
  <c r="T315" i="13"/>
  <c r="U315" i="13"/>
  <c r="V315" i="13"/>
  <c r="W315" i="13"/>
  <c r="Y315" i="13"/>
  <c r="H316" i="13"/>
  <c r="I316" i="13"/>
  <c r="J316" i="13"/>
  <c r="K316" i="13"/>
  <c r="L316" i="13"/>
  <c r="M316" i="13"/>
  <c r="N316" i="13"/>
  <c r="O316" i="13"/>
  <c r="P316" i="13"/>
  <c r="Q316" i="13"/>
  <c r="R316" i="13"/>
  <c r="S316" i="13"/>
  <c r="T316" i="13"/>
  <c r="U316" i="13"/>
  <c r="V316" i="13"/>
  <c r="W316" i="13"/>
  <c r="Y316" i="13"/>
  <c r="H317" i="13"/>
  <c r="I317" i="13"/>
  <c r="J317" i="13"/>
  <c r="K317" i="13"/>
  <c r="L317" i="13"/>
  <c r="M317" i="13"/>
  <c r="N317" i="13"/>
  <c r="O317" i="13"/>
  <c r="P317" i="13"/>
  <c r="Q317" i="13"/>
  <c r="R317" i="13"/>
  <c r="S317" i="13"/>
  <c r="T317" i="13"/>
  <c r="U317" i="13"/>
  <c r="V317" i="13"/>
  <c r="W317" i="13"/>
  <c r="Y317" i="13"/>
  <c r="H318" i="13"/>
  <c r="I318" i="13"/>
  <c r="J318" i="13"/>
  <c r="K318" i="13"/>
  <c r="L318" i="13"/>
  <c r="M318" i="13"/>
  <c r="N318" i="13"/>
  <c r="O318" i="13"/>
  <c r="P318" i="13"/>
  <c r="Q318" i="13"/>
  <c r="R318" i="13"/>
  <c r="S318" i="13"/>
  <c r="T318" i="13"/>
  <c r="U318" i="13"/>
  <c r="V318" i="13"/>
  <c r="W318" i="13"/>
  <c r="Y318" i="13"/>
  <c r="H319" i="13"/>
  <c r="I319" i="13"/>
  <c r="J319" i="13"/>
  <c r="K319" i="13"/>
  <c r="L319" i="13"/>
  <c r="M319" i="13"/>
  <c r="N319" i="13"/>
  <c r="O319" i="13"/>
  <c r="P319" i="13"/>
  <c r="Q319" i="13"/>
  <c r="R319" i="13"/>
  <c r="S319" i="13"/>
  <c r="T319" i="13"/>
  <c r="U319" i="13"/>
  <c r="V319" i="13"/>
  <c r="W319" i="13"/>
  <c r="Y319" i="13"/>
  <c r="H320" i="13"/>
  <c r="I320" i="13"/>
  <c r="J320" i="13"/>
  <c r="K320" i="13"/>
  <c r="L320" i="13"/>
  <c r="M320" i="13"/>
  <c r="N320" i="13"/>
  <c r="O320" i="13"/>
  <c r="P320" i="13"/>
  <c r="Q320" i="13"/>
  <c r="R320" i="13"/>
  <c r="S320" i="13"/>
  <c r="T320" i="13"/>
  <c r="U320" i="13"/>
  <c r="V320" i="13"/>
  <c r="W320" i="13"/>
  <c r="Y320" i="13"/>
  <c r="H321" i="13"/>
  <c r="I321" i="13"/>
  <c r="J321" i="13"/>
  <c r="K321" i="13"/>
  <c r="L321" i="13"/>
  <c r="M321" i="13"/>
  <c r="N321" i="13"/>
  <c r="O321" i="13"/>
  <c r="P321" i="13"/>
  <c r="Q321" i="13"/>
  <c r="R321" i="13"/>
  <c r="S321" i="13"/>
  <c r="T321" i="13"/>
  <c r="U321" i="13"/>
  <c r="V321" i="13"/>
  <c r="W321" i="13"/>
  <c r="Y321" i="13"/>
  <c r="H322" i="13"/>
  <c r="I322" i="13"/>
  <c r="J322" i="13"/>
  <c r="K322" i="13"/>
  <c r="L322" i="13"/>
  <c r="M322" i="13"/>
  <c r="N322" i="13"/>
  <c r="O322" i="13"/>
  <c r="P322" i="13"/>
  <c r="Q322" i="13"/>
  <c r="R322" i="13"/>
  <c r="S322" i="13"/>
  <c r="T322" i="13"/>
  <c r="U322" i="13"/>
  <c r="V322" i="13"/>
  <c r="W322" i="13"/>
  <c r="Y322" i="13"/>
  <c r="H323" i="13"/>
  <c r="I323" i="13"/>
  <c r="J323" i="13"/>
  <c r="K323" i="13"/>
  <c r="L323" i="13"/>
  <c r="M323" i="13"/>
  <c r="N323" i="13"/>
  <c r="O323" i="13"/>
  <c r="P323" i="13"/>
  <c r="Q323" i="13"/>
  <c r="R323" i="13"/>
  <c r="S323" i="13"/>
  <c r="T323" i="13"/>
  <c r="U323" i="13"/>
  <c r="V323" i="13"/>
  <c r="W323" i="13"/>
  <c r="Y323" i="13"/>
  <c r="H324" i="13"/>
  <c r="I324" i="13"/>
  <c r="J324" i="13"/>
  <c r="K324" i="13"/>
  <c r="L324" i="13"/>
  <c r="M324" i="13"/>
  <c r="N324" i="13"/>
  <c r="O324" i="13"/>
  <c r="P324" i="13"/>
  <c r="Q324" i="13"/>
  <c r="R324" i="13"/>
  <c r="S324" i="13"/>
  <c r="T324" i="13"/>
  <c r="U324" i="13"/>
  <c r="V324" i="13"/>
  <c r="W324" i="13"/>
  <c r="Y324" i="13"/>
  <c r="H325" i="13"/>
  <c r="I325" i="13"/>
  <c r="J325" i="13"/>
  <c r="K325" i="13"/>
  <c r="L325" i="13"/>
  <c r="M325" i="13"/>
  <c r="N325" i="13"/>
  <c r="O325" i="13"/>
  <c r="P325" i="13"/>
  <c r="Q325" i="13"/>
  <c r="R325" i="13"/>
  <c r="S325" i="13"/>
  <c r="T325" i="13"/>
  <c r="U325" i="13"/>
  <c r="V325" i="13"/>
  <c r="W325" i="13"/>
  <c r="Y325" i="13"/>
  <c r="H326" i="13"/>
  <c r="I326" i="13"/>
  <c r="J326" i="13"/>
  <c r="K326" i="13"/>
  <c r="L326" i="13"/>
  <c r="M326" i="13"/>
  <c r="N326" i="13"/>
  <c r="O326" i="13"/>
  <c r="P326" i="13"/>
  <c r="Q326" i="13"/>
  <c r="R326" i="13"/>
  <c r="S326" i="13"/>
  <c r="T326" i="13"/>
  <c r="U326" i="13"/>
  <c r="V326" i="13"/>
  <c r="W326" i="13"/>
  <c r="Y326" i="13"/>
  <c r="H327" i="13"/>
  <c r="I327" i="13"/>
  <c r="J327" i="13"/>
  <c r="K327" i="13"/>
  <c r="L327" i="13"/>
  <c r="M327" i="13"/>
  <c r="N327" i="13"/>
  <c r="O327" i="13"/>
  <c r="P327" i="13"/>
  <c r="Q327" i="13"/>
  <c r="R327" i="13"/>
  <c r="S327" i="13"/>
  <c r="T327" i="13"/>
  <c r="U327" i="13"/>
  <c r="V327" i="13"/>
  <c r="W327" i="13"/>
  <c r="Y327" i="13"/>
  <c r="H328" i="13"/>
  <c r="I328" i="13"/>
  <c r="J328" i="13"/>
  <c r="K328" i="13"/>
  <c r="L328" i="13"/>
  <c r="M328" i="13"/>
  <c r="N328" i="13"/>
  <c r="O328" i="13"/>
  <c r="P328" i="13"/>
  <c r="Q328" i="13"/>
  <c r="R328" i="13"/>
  <c r="S328" i="13"/>
  <c r="T328" i="13"/>
  <c r="U328" i="13"/>
  <c r="V328" i="13"/>
  <c r="W328" i="13"/>
  <c r="Y328" i="13"/>
  <c r="H329" i="13"/>
  <c r="I329" i="13"/>
  <c r="J329" i="13"/>
  <c r="K329" i="13"/>
  <c r="L329" i="13"/>
  <c r="M329" i="13"/>
  <c r="N329" i="13"/>
  <c r="O329" i="13"/>
  <c r="P329" i="13"/>
  <c r="Q329" i="13"/>
  <c r="R329" i="13"/>
  <c r="S329" i="13"/>
  <c r="T329" i="13"/>
  <c r="U329" i="13"/>
  <c r="V329" i="13"/>
  <c r="W329" i="13"/>
  <c r="Y329" i="13"/>
  <c r="H330" i="13"/>
  <c r="I330" i="13"/>
  <c r="J330" i="13"/>
  <c r="K330" i="13"/>
  <c r="L330" i="13"/>
  <c r="M330" i="13"/>
  <c r="N330" i="13"/>
  <c r="O330" i="13"/>
  <c r="P330" i="13"/>
  <c r="Q330" i="13"/>
  <c r="R330" i="13"/>
  <c r="S330" i="13"/>
  <c r="T330" i="13"/>
  <c r="U330" i="13"/>
  <c r="V330" i="13"/>
  <c r="W330" i="13"/>
  <c r="Y330" i="13"/>
  <c r="H331" i="13"/>
  <c r="I331" i="13"/>
  <c r="J331" i="13"/>
  <c r="K331" i="13"/>
  <c r="L331" i="13"/>
  <c r="M331" i="13"/>
  <c r="N331" i="13"/>
  <c r="O331" i="13"/>
  <c r="P331" i="13"/>
  <c r="Q331" i="13"/>
  <c r="R331" i="13"/>
  <c r="S331" i="13"/>
  <c r="T331" i="13"/>
  <c r="U331" i="13"/>
  <c r="V331" i="13"/>
  <c r="W331" i="13"/>
  <c r="Y331" i="13"/>
  <c r="H332" i="13"/>
  <c r="I332" i="13"/>
  <c r="J332" i="13"/>
  <c r="K332" i="13"/>
  <c r="L332" i="13"/>
  <c r="M332" i="13"/>
  <c r="N332" i="13"/>
  <c r="O332" i="13"/>
  <c r="P332" i="13"/>
  <c r="Q332" i="13"/>
  <c r="R332" i="13"/>
  <c r="S332" i="13"/>
  <c r="T332" i="13"/>
  <c r="U332" i="13"/>
  <c r="V332" i="13"/>
  <c r="W332" i="13"/>
  <c r="Y332" i="13"/>
  <c r="H333" i="13"/>
  <c r="I333" i="13"/>
  <c r="J333" i="13"/>
  <c r="K333" i="13"/>
  <c r="L333" i="13"/>
  <c r="M333" i="13"/>
  <c r="N333" i="13"/>
  <c r="O333" i="13"/>
  <c r="P333" i="13"/>
  <c r="Q333" i="13"/>
  <c r="R333" i="13"/>
  <c r="S333" i="13"/>
  <c r="T333" i="13"/>
  <c r="U333" i="13"/>
  <c r="V333" i="13"/>
  <c r="W333" i="13"/>
  <c r="Y333" i="13"/>
  <c r="H334" i="13"/>
  <c r="I334" i="13"/>
  <c r="J334" i="13"/>
  <c r="K334" i="13"/>
  <c r="L334" i="13"/>
  <c r="M334" i="13"/>
  <c r="N334" i="13"/>
  <c r="O334" i="13"/>
  <c r="P334" i="13"/>
  <c r="Q334" i="13"/>
  <c r="R334" i="13"/>
  <c r="S334" i="13"/>
  <c r="T334" i="13"/>
  <c r="U334" i="13"/>
  <c r="V334" i="13"/>
  <c r="W334" i="13"/>
  <c r="Y334" i="13"/>
  <c r="H335" i="13"/>
  <c r="I335" i="13"/>
  <c r="J335" i="13"/>
  <c r="K335" i="13"/>
  <c r="L335" i="13"/>
  <c r="M335" i="13"/>
  <c r="N335" i="13"/>
  <c r="O335" i="13"/>
  <c r="P335" i="13"/>
  <c r="Q335" i="13"/>
  <c r="R335" i="13"/>
  <c r="S335" i="13"/>
  <c r="T335" i="13"/>
  <c r="U335" i="13"/>
  <c r="V335" i="13"/>
  <c r="W335" i="13"/>
  <c r="Y335" i="13"/>
  <c r="H336" i="13"/>
  <c r="I336" i="13"/>
  <c r="J336" i="13"/>
  <c r="K336" i="13"/>
  <c r="L336" i="13"/>
  <c r="M336" i="13"/>
  <c r="N336" i="13"/>
  <c r="O336" i="13"/>
  <c r="P336" i="13"/>
  <c r="Q336" i="13"/>
  <c r="R336" i="13"/>
  <c r="S336" i="13"/>
  <c r="T336" i="13"/>
  <c r="U336" i="13"/>
  <c r="V336" i="13"/>
  <c r="W336" i="13"/>
  <c r="Y336" i="13"/>
  <c r="H337" i="13"/>
  <c r="I337" i="13"/>
  <c r="J337" i="13"/>
  <c r="K337" i="13"/>
  <c r="L337" i="13"/>
  <c r="M337" i="13"/>
  <c r="N337" i="13"/>
  <c r="O337" i="13"/>
  <c r="P337" i="13"/>
  <c r="Q337" i="13"/>
  <c r="R337" i="13"/>
  <c r="S337" i="13"/>
  <c r="T337" i="13"/>
  <c r="U337" i="13"/>
  <c r="V337" i="13"/>
  <c r="W337" i="13"/>
  <c r="Y337" i="13"/>
  <c r="H338" i="13"/>
  <c r="I338" i="13"/>
  <c r="J338" i="13"/>
  <c r="K338" i="13"/>
  <c r="L338" i="13"/>
  <c r="M338" i="13"/>
  <c r="N338" i="13"/>
  <c r="O338" i="13"/>
  <c r="P338" i="13"/>
  <c r="Q338" i="13"/>
  <c r="R338" i="13"/>
  <c r="S338" i="13"/>
  <c r="T338" i="13"/>
  <c r="U338" i="13"/>
  <c r="V338" i="13"/>
  <c r="W338" i="13"/>
  <c r="Y338" i="13"/>
  <c r="H339" i="13"/>
  <c r="I339" i="13"/>
  <c r="J339" i="13"/>
  <c r="K339" i="13"/>
  <c r="L339" i="13"/>
  <c r="M339" i="13"/>
  <c r="N339" i="13"/>
  <c r="O339" i="13"/>
  <c r="P339" i="13"/>
  <c r="Q339" i="13"/>
  <c r="R339" i="13"/>
  <c r="S339" i="13"/>
  <c r="T339" i="13"/>
  <c r="U339" i="13"/>
  <c r="V339" i="13"/>
  <c r="W339" i="13"/>
  <c r="Y339" i="13"/>
  <c r="H340" i="13"/>
  <c r="I340" i="13"/>
  <c r="J340" i="13"/>
  <c r="K340" i="13"/>
  <c r="L340" i="13"/>
  <c r="M340" i="13"/>
  <c r="N340" i="13"/>
  <c r="O340" i="13"/>
  <c r="P340" i="13"/>
  <c r="Q340" i="13"/>
  <c r="R340" i="13"/>
  <c r="S340" i="13"/>
  <c r="T340" i="13"/>
  <c r="U340" i="13"/>
  <c r="V340" i="13"/>
  <c r="W340" i="13"/>
  <c r="Y340" i="13"/>
  <c r="H341" i="13"/>
  <c r="I341" i="13"/>
  <c r="J341" i="13"/>
  <c r="K341" i="13"/>
  <c r="L341" i="13"/>
  <c r="M341" i="13"/>
  <c r="N341" i="13"/>
  <c r="O341" i="13"/>
  <c r="P341" i="13"/>
  <c r="Q341" i="13"/>
  <c r="R341" i="13"/>
  <c r="S341" i="13"/>
  <c r="T341" i="13"/>
  <c r="U341" i="13"/>
  <c r="V341" i="13"/>
  <c r="W341" i="13"/>
  <c r="Y341" i="13"/>
  <c r="H342" i="13"/>
  <c r="I342" i="13"/>
  <c r="J342" i="13"/>
  <c r="K342" i="13"/>
  <c r="L342" i="13"/>
  <c r="M342" i="13"/>
  <c r="N342" i="13"/>
  <c r="O342" i="13"/>
  <c r="P342" i="13"/>
  <c r="Q342" i="13"/>
  <c r="R342" i="13"/>
  <c r="S342" i="13"/>
  <c r="T342" i="13"/>
  <c r="U342" i="13"/>
  <c r="V342" i="13"/>
  <c r="W342" i="13"/>
  <c r="Y342" i="13"/>
  <c r="H343" i="13"/>
  <c r="I343" i="13"/>
  <c r="J343" i="13"/>
  <c r="K343" i="13"/>
  <c r="L343" i="13"/>
  <c r="M343" i="13"/>
  <c r="N343" i="13"/>
  <c r="O343" i="13"/>
  <c r="P343" i="13"/>
  <c r="Q343" i="13"/>
  <c r="R343" i="13"/>
  <c r="S343" i="13"/>
  <c r="T343" i="13"/>
  <c r="U343" i="13"/>
  <c r="V343" i="13"/>
  <c r="W343" i="13"/>
  <c r="Y343" i="13"/>
  <c r="H344" i="13"/>
  <c r="I344" i="13"/>
  <c r="J344" i="13"/>
  <c r="K344" i="13"/>
  <c r="L344" i="13"/>
  <c r="M344" i="13"/>
  <c r="N344" i="13"/>
  <c r="O344" i="13"/>
  <c r="P344" i="13"/>
  <c r="Q344" i="13"/>
  <c r="R344" i="13"/>
  <c r="S344" i="13"/>
  <c r="T344" i="13"/>
  <c r="U344" i="13"/>
  <c r="V344" i="13"/>
  <c r="W344" i="13"/>
  <c r="Y344" i="13"/>
  <c r="H345" i="13"/>
  <c r="I345" i="13"/>
  <c r="J345" i="13"/>
  <c r="K345" i="13"/>
  <c r="L345" i="13"/>
  <c r="M345" i="13"/>
  <c r="N345" i="13"/>
  <c r="O345" i="13"/>
  <c r="P345" i="13"/>
  <c r="Q345" i="13"/>
  <c r="R345" i="13"/>
  <c r="S345" i="13"/>
  <c r="T345" i="13"/>
  <c r="U345" i="13"/>
  <c r="V345" i="13"/>
  <c r="W345" i="13"/>
  <c r="Y345" i="13"/>
  <c r="H346" i="13"/>
  <c r="I346" i="13"/>
  <c r="J346" i="13"/>
  <c r="K346" i="13"/>
  <c r="L346" i="13"/>
  <c r="M346" i="13"/>
  <c r="N346" i="13"/>
  <c r="O346" i="13"/>
  <c r="P346" i="13"/>
  <c r="Q346" i="13"/>
  <c r="R346" i="13"/>
  <c r="S346" i="13"/>
  <c r="T346" i="13"/>
  <c r="U346" i="13"/>
  <c r="V346" i="13"/>
  <c r="W346" i="13"/>
  <c r="Y346" i="13"/>
  <c r="H347" i="13"/>
  <c r="I347" i="13"/>
  <c r="J347" i="13"/>
  <c r="K347" i="13"/>
  <c r="L347" i="13"/>
  <c r="M347" i="13"/>
  <c r="N347" i="13"/>
  <c r="O347" i="13"/>
  <c r="P347" i="13"/>
  <c r="Q347" i="13"/>
  <c r="R347" i="13"/>
  <c r="S347" i="13"/>
  <c r="T347" i="13"/>
  <c r="U347" i="13"/>
  <c r="V347" i="13"/>
  <c r="W347" i="13"/>
  <c r="Y347" i="13"/>
  <c r="G122" i="1" l="1"/>
  <c r="D18" i="4" s="1"/>
  <c r="X359" i="2" l="1"/>
  <c r="X348" i="2"/>
  <c r="X360" i="2" s="1"/>
  <c r="U19" i="5" s="1"/>
  <c r="X302" i="2"/>
  <c r="X258" i="2"/>
  <c r="X303" i="2" s="1"/>
  <c r="U18" i="5" s="1"/>
  <c r="X115" i="2" l="1"/>
  <c r="X99" i="2"/>
  <c r="X116" i="2" l="1"/>
  <c r="U17" i="5" s="1"/>
  <c r="H359" i="2"/>
  <c r="G100" i="2"/>
  <c r="G32" i="2"/>
  <c r="G283" i="1" l="1"/>
  <c r="G115" i="2"/>
  <c r="E30" i="3"/>
  <c r="D30" i="3"/>
  <c r="G37" i="3"/>
  <c r="B39" i="3" l="1"/>
  <c r="B38" i="3"/>
  <c r="B37" i="3"/>
  <c r="B36" i="3"/>
  <c r="B35" i="3"/>
  <c r="B34" i="3"/>
  <c r="B33" i="3"/>
  <c r="E8" i="3"/>
  <c r="D8" i="3"/>
  <c r="B11" i="3"/>
  <c r="B12" i="3"/>
  <c r="B13" i="3"/>
  <c r="B14" i="3"/>
  <c r="B15" i="3"/>
  <c r="B16" i="3"/>
  <c r="B17" i="3"/>
  <c r="B18" i="3"/>
  <c r="B19" i="3"/>
  <c r="B20" i="3"/>
  <c r="B21" i="3"/>
  <c r="B8" i="3" l="1"/>
  <c r="G8" i="3" s="1"/>
  <c r="B30" i="3"/>
  <c r="G14" i="3"/>
  <c r="X52" i="7" l="1"/>
  <c r="V52" i="7"/>
  <c r="U52" i="7"/>
  <c r="T52" i="7"/>
  <c r="S52" i="7"/>
  <c r="Q52" i="7"/>
  <c r="O52" i="7"/>
  <c r="N52" i="7"/>
  <c r="M52" i="7"/>
  <c r="J52" i="7"/>
  <c r="I52" i="7"/>
  <c r="H52" i="7"/>
  <c r="G52" i="7"/>
  <c r="F52" i="7"/>
  <c r="D52" i="7"/>
  <c r="V25" i="30" l="1"/>
  <c r="T25" i="30"/>
  <c r="S25" i="30"/>
  <c r="R25" i="30"/>
  <c r="Q25" i="30"/>
  <c r="O25" i="30"/>
  <c r="N25" i="30"/>
  <c r="M25" i="30"/>
  <c r="K25" i="30"/>
  <c r="J25" i="30"/>
  <c r="I25" i="30"/>
  <c r="H25" i="30"/>
  <c r="V23" i="30"/>
  <c r="T23" i="30"/>
  <c r="S23" i="30"/>
  <c r="R23" i="30"/>
  <c r="Q23" i="30"/>
  <c r="O23" i="30"/>
  <c r="N23" i="30"/>
  <c r="M23" i="30"/>
  <c r="K23" i="30"/>
  <c r="J23" i="30"/>
  <c r="I23" i="30"/>
  <c r="H23" i="30"/>
  <c r="V22" i="30"/>
  <c r="T22" i="30"/>
  <c r="S22" i="30"/>
  <c r="R22" i="30"/>
  <c r="Q22" i="30"/>
  <c r="O22" i="30"/>
  <c r="N22" i="30"/>
  <c r="M22" i="30"/>
  <c r="K22" i="30"/>
  <c r="J22" i="30"/>
  <c r="I22" i="30"/>
  <c r="H22" i="30"/>
  <c r="V21" i="30"/>
  <c r="T21" i="30"/>
  <c r="S21" i="30"/>
  <c r="R21" i="30"/>
  <c r="Q21" i="30"/>
  <c r="O21" i="30"/>
  <c r="N21" i="30"/>
  <c r="M21" i="30"/>
  <c r="K21" i="30"/>
  <c r="J21" i="30"/>
  <c r="I21" i="30"/>
  <c r="H21" i="30"/>
  <c r="V20" i="30"/>
  <c r="T20" i="30"/>
  <c r="R20" i="30"/>
  <c r="Q20" i="30"/>
  <c r="O20" i="30"/>
  <c r="N20" i="30"/>
  <c r="M20" i="30"/>
  <c r="K20" i="30"/>
  <c r="J20" i="30"/>
  <c r="I20" i="30"/>
  <c r="H20" i="30"/>
  <c r="V19" i="30"/>
  <c r="T19" i="30"/>
  <c r="S19" i="30"/>
  <c r="R19" i="30"/>
  <c r="Q19" i="30"/>
  <c r="O19" i="30"/>
  <c r="N19" i="30"/>
  <c r="M19" i="30"/>
  <c r="K19" i="30"/>
  <c r="J19" i="30"/>
  <c r="I19" i="30"/>
  <c r="H19" i="30"/>
  <c r="V18" i="30"/>
  <c r="T18" i="30"/>
  <c r="S18" i="30"/>
  <c r="R18" i="30"/>
  <c r="Q18" i="30"/>
  <c r="O18" i="30"/>
  <c r="N18" i="30"/>
  <c r="M18" i="30"/>
  <c r="K18" i="30"/>
  <c r="J18" i="30"/>
  <c r="I18" i="30"/>
  <c r="H18" i="30"/>
  <c r="V17" i="30"/>
  <c r="T17" i="30"/>
  <c r="S17" i="30"/>
  <c r="R17" i="30"/>
  <c r="Q17" i="30"/>
  <c r="O17" i="30"/>
  <c r="N17" i="30"/>
  <c r="M17" i="30"/>
  <c r="K17" i="30"/>
  <c r="J17" i="30"/>
  <c r="I17" i="30"/>
  <c r="H17" i="30"/>
  <c r="V16" i="30"/>
  <c r="T16" i="30"/>
  <c r="S16" i="30"/>
  <c r="R16" i="30"/>
  <c r="Q16" i="30"/>
  <c r="O16" i="30"/>
  <c r="N16" i="30"/>
  <c r="M16" i="30"/>
  <c r="K16" i="30"/>
  <c r="J16" i="30"/>
  <c r="I16" i="30"/>
  <c r="H16" i="30"/>
  <c r="V15" i="30"/>
  <c r="T15" i="30"/>
  <c r="S15" i="30"/>
  <c r="R15" i="30"/>
  <c r="Q15" i="30"/>
  <c r="O15" i="30"/>
  <c r="N15" i="30"/>
  <c r="M15" i="30"/>
  <c r="K15" i="30"/>
  <c r="J15" i="30"/>
  <c r="I15" i="30"/>
  <c r="H15" i="30"/>
  <c r="V14" i="30"/>
  <c r="T14" i="30"/>
  <c r="S14" i="30"/>
  <c r="R14" i="30"/>
  <c r="Q14" i="30"/>
  <c r="O14" i="30"/>
  <c r="N14" i="30"/>
  <c r="M14" i="30"/>
  <c r="K14" i="30"/>
  <c r="J14" i="30"/>
  <c r="I14" i="30"/>
  <c r="H14" i="30"/>
  <c r="V13" i="30"/>
  <c r="T13" i="30"/>
  <c r="S13" i="30"/>
  <c r="R13" i="30"/>
  <c r="Q13" i="30"/>
  <c r="O13" i="30"/>
  <c r="N13" i="30"/>
  <c r="M13" i="30"/>
  <c r="K13" i="30"/>
  <c r="J13" i="30"/>
  <c r="I13" i="30"/>
  <c r="H13" i="30"/>
  <c r="U26" i="6"/>
  <c r="S26" i="6" l="1"/>
  <c r="R26" i="6"/>
  <c r="Q26" i="6"/>
  <c r="P26" i="6"/>
  <c r="N26" i="6"/>
  <c r="M26" i="6"/>
  <c r="L26" i="6"/>
  <c r="H26" i="6"/>
  <c r="I26" i="6"/>
  <c r="J26" i="6"/>
  <c r="G26" i="6"/>
  <c r="R20" i="6"/>
  <c r="S20" i="30" l="1"/>
  <c r="S24" i="6"/>
  <c r="U24" i="6"/>
  <c r="Z25" i="7" s="1"/>
  <c r="R24" i="6"/>
  <c r="Q24" i="6"/>
  <c r="P24" i="6"/>
  <c r="N24" i="6"/>
  <c r="M24" i="6"/>
  <c r="L24" i="6"/>
  <c r="H24" i="6"/>
  <c r="I24" i="6"/>
  <c r="J24" i="6"/>
  <c r="G24" i="6"/>
  <c r="O14" i="6"/>
  <c r="O15" i="6"/>
  <c r="O16" i="6"/>
  <c r="O17" i="6"/>
  <c r="O18" i="6"/>
  <c r="O19" i="6"/>
  <c r="O20" i="6"/>
  <c r="O21" i="6"/>
  <c r="O22" i="6"/>
  <c r="O23" i="6"/>
  <c r="O25" i="6"/>
  <c r="O26" i="6"/>
  <c r="K14" i="6"/>
  <c r="K15" i="6"/>
  <c r="K16" i="6"/>
  <c r="K17" i="6"/>
  <c r="K18" i="6"/>
  <c r="K19" i="6"/>
  <c r="K20" i="6"/>
  <c r="K21" i="6"/>
  <c r="K22" i="6"/>
  <c r="K23" i="6"/>
  <c r="K25" i="6"/>
  <c r="K26" i="6"/>
  <c r="O13" i="6"/>
  <c r="K13" i="6"/>
  <c r="F14" i="6"/>
  <c r="E14" i="6" s="1"/>
  <c r="F15" i="6"/>
  <c r="F16" i="6"/>
  <c r="F17" i="6"/>
  <c r="F18" i="6"/>
  <c r="F19" i="6"/>
  <c r="F20" i="6"/>
  <c r="F21" i="6"/>
  <c r="F22" i="6"/>
  <c r="F23" i="6"/>
  <c r="F25" i="6"/>
  <c r="F26" i="6"/>
  <c r="F13" i="6"/>
  <c r="E13" i="6" s="1"/>
  <c r="S94" i="6" l="1"/>
  <c r="P94" i="6"/>
  <c r="M94" i="6"/>
  <c r="J94" i="6"/>
  <c r="G94" i="6"/>
  <c r="R94" i="6"/>
  <c r="L94" i="6"/>
  <c r="I94" i="6"/>
  <c r="N94" i="6"/>
  <c r="E94" i="6"/>
  <c r="U94" i="6"/>
  <c r="H94" i="6"/>
  <c r="Q94" i="6"/>
  <c r="F13" i="30"/>
  <c r="R95" i="6"/>
  <c r="L95" i="6"/>
  <c r="I95" i="6"/>
  <c r="U95" i="6"/>
  <c r="Q95" i="6"/>
  <c r="N95" i="6"/>
  <c r="H95" i="6"/>
  <c r="E95" i="6"/>
  <c r="P95" i="6"/>
  <c r="G95" i="6"/>
  <c r="J95" i="6"/>
  <c r="M95" i="6"/>
  <c r="S95" i="6"/>
  <c r="F14" i="30"/>
  <c r="G20" i="30"/>
  <c r="L19" i="30"/>
  <c r="E19" i="6"/>
  <c r="O100" i="6"/>
  <c r="P19" i="30"/>
  <c r="P16" i="30"/>
  <c r="J7" i="6"/>
  <c r="K24" i="6"/>
  <c r="L7" i="6"/>
  <c r="P7" i="6"/>
  <c r="E22" i="6"/>
  <c r="F103" i="6"/>
  <c r="G22" i="30"/>
  <c r="L25" i="30"/>
  <c r="L15" i="30"/>
  <c r="O99" i="6"/>
  <c r="P18" i="30"/>
  <c r="I7" i="6"/>
  <c r="M7" i="6"/>
  <c r="Q7" i="6"/>
  <c r="S7" i="6"/>
  <c r="F94" i="6"/>
  <c r="G13" i="30"/>
  <c r="G23" i="30"/>
  <c r="F98" i="6"/>
  <c r="G17" i="30"/>
  <c r="F95" i="6"/>
  <c r="G14" i="30"/>
  <c r="K103" i="6"/>
  <c r="L22" i="30"/>
  <c r="L16" i="30"/>
  <c r="P22" i="30"/>
  <c r="F107" i="6"/>
  <c r="G19" i="30"/>
  <c r="G16" i="30"/>
  <c r="K94" i="6"/>
  <c r="L13" i="30"/>
  <c r="L21" i="30"/>
  <c r="K99" i="6"/>
  <c r="L18" i="30"/>
  <c r="P25" i="30"/>
  <c r="P21" i="30"/>
  <c r="P15" i="30"/>
  <c r="G25" i="30"/>
  <c r="G21" i="30"/>
  <c r="F99" i="6"/>
  <c r="G18" i="30"/>
  <c r="G15" i="30"/>
  <c r="O94" i="6"/>
  <c r="P13" i="30"/>
  <c r="E23" i="6"/>
  <c r="L23" i="30"/>
  <c r="K101" i="6"/>
  <c r="L20" i="30"/>
  <c r="K98" i="6"/>
  <c r="L17" i="30"/>
  <c r="K95" i="6"/>
  <c r="L14" i="30"/>
  <c r="O104" i="6"/>
  <c r="P23" i="30"/>
  <c r="O101" i="6"/>
  <c r="P20" i="30"/>
  <c r="E17" i="6"/>
  <c r="O98" i="6"/>
  <c r="P17" i="30"/>
  <c r="O95" i="6"/>
  <c r="P14" i="30"/>
  <c r="G7" i="6"/>
  <c r="H7" i="6"/>
  <c r="N7" i="6"/>
  <c r="R7" i="6"/>
  <c r="Z52" i="7"/>
  <c r="E26" i="6"/>
  <c r="E25" i="6"/>
  <c r="K106" i="6" s="1"/>
  <c r="E21" i="6"/>
  <c r="E20" i="6"/>
  <c r="F101" i="6" s="1"/>
  <c r="E18" i="6"/>
  <c r="E16" i="6"/>
  <c r="O97" i="6" s="1"/>
  <c r="F24" i="6"/>
  <c r="O24" i="6"/>
  <c r="E15" i="6"/>
  <c r="F96" i="6" s="1"/>
  <c r="U102" i="6" l="1"/>
  <c r="Q102" i="6"/>
  <c r="N102" i="6"/>
  <c r="H102" i="6"/>
  <c r="E102" i="6"/>
  <c r="S102" i="6"/>
  <c r="P102" i="6"/>
  <c r="M102" i="6"/>
  <c r="J102" i="6"/>
  <c r="G102" i="6"/>
  <c r="L102" i="6"/>
  <c r="R102" i="6"/>
  <c r="I102" i="6"/>
  <c r="F21" i="30"/>
  <c r="R104" i="6"/>
  <c r="L104" i="6"/>
  <c r="I104" i="6"/>
  <c r="U104" i="6"/>
  <c r="Q104" i="6"/>
  <c r="N104" i="6"/>
  <c r="H104" i="6"/>
  <c r="E104" i="6"/>
  <c r="P104" i="6"/>
  <c r="G104" i="6"/>
  <c r="M104" i="6"/>
  <c r="J104" i="6"/>
  <c r="S104" i="6"/>
  <c r="F23" i="30"/>
  <c r="O96" i="6"/>
  <c r="K105" i="6"/>
  <c r="K7" i="6"/>
  <c r="O106" i="6"/>
  <c r="N7" i="30"/>
  <c r="S103" i="6"/>
  <c r="P103" i="6"/>
  <c r="M103" i="6"/>
  <c r="J103" i="6"/>
  <c r="G103" i="6"/>
  <c r="R103" i="6"/>
  <c r="L103" i="6"/>
  <c r="I103" i="6"/>
  <c r="N103" i="6"/>
  <c r="E103" i="6"/>
  <c r="U103" i="6"/>
  <c r="H103" i="6"/>
  <c r="Q103" i="6"/>
  <c r="F22" i="30"/>
  <c r="M7" i="30"/>
  <c r="K7" i="30"/>
  <c r="S100" i="6"/>
  <c r="P100" i="6"/>
  <c r="M100" i="6"/>
  <c r="J100" i="6"/>
  <c r="G100" i="6"/>
  <c r="R100" i="6"/>
  <c r="L100" i="6"/>
  <c r="I100" i="6"/>
  <c r="Q100" i="6"/>
  <c r="H100" i="6"/>
  <c r="E100" i="6"/>
  <c r="N100" i="6"/>
  <c r="U100" i="6"/>
  <c r="F19" i="30"/>
  <c r="K100" i="6"/>
  <c r="U96" i="6"/>
  <c r="Q96" i="6"/>
  <c r="N96" i="6"/>
  <c r="H96" i="6"/>
  <c r="E96" i="6"/>
  <c r="S96" i="6"/>
  <c r="P96" i="6"/>
  <c r="M96" i="6"/>
  <c r="J96" i="6"/>
  <c r="G96" i="6"/>
  <c r="R96" i="6"/>
  <c r="I96" i="6"/>
  <c r="L96" i="6"/>
  <c r="F15" i="30"/>
  <c r="S97" i="6"/>
  <c r="P97" i="6"/>
  <c r="M97" i="6"/>
  <c r="J97" i="6"/>
  <c r="G97" i="6"/>
  <c r="R97" i="6"/>
  <c r="L97" i="6"/>
  <c r="I97" i="6"/>
  <c r="U97" i="6"/>
  <c r="Q97" i="6"/>
  <c r="E97" i="6"/>
  <c r="H97" i="6"/>
  <c r="N97" i="6"/>
  <c r="F16" i="30"/>
  <c r="I7" i="30"/>
  <c r="F97" i="6"/>
  <c r="F104" i="6"/>
  <c r="T7" i="30"/>
  <c r="J7" i="30"/>
  <c r="O7" i="6"/>
  <c r="U99" i="6"/>
  <c r="Q99" i="6"/>
  <c r="N99" i="6"/>
  <c r="H99" i="6"/>
  <c r="E99" i="6"/>
  <c r="S99" i="6"/>
  <c r="P99" i="6"/>
  <c r="M99" i="6"/>
  <c r="J99" i="6"/>
  <c r="G99" i="6"/>
  <c r="L99" i="6"/>
  <c r="R99" i="6"/>
  <c r="I99" i="6"/>
  <c r="F18" i="30"/>
  <c r="U106" i="6"/>
  <c r="Q106" i="6"/>
  <c r="N106" i="6"/>
  <c r="H106" i="6"/>
  <c r="E106" i="6"/>
  <c r="S106" i="6"/>
  <c r="P106" i="6"/>
  <c r="M106" i="6"/>
  <c r="J106" i="6"/>
  <c r="G106" i="6"/>
  <c r="R106" i="6"/>
  <c r="L106" i="6"/>
  <c r="I106" i="6"/>
  <c r="F25" i="30"/>
  <c r="O7" i="30"/>
  <c r="F106" i="6"/>
  <c r="K97" i="6"/>
  <c r="F105" i="6"/>
  <c r="F7" i="6"/>
  <c r="L101" i="6"/>
  <c r="I101" i="6"/>
  <c r="U101" i="6"/>
  <c r="Q101" i="6"/>
  <c r="N101" i="6"/>
  <c r="H101" i="6"/>
  <c r="E101" i="6"/>
  <c r="S101" i="6"/>
  <c r="J101" i="6"/>
  <c r="G101" i="6"/>
  <c r="M101" i="6"/>
  <c r="P101" i="6"/>
  <c r="F20" i="30"/>
  <c r="R101" i="6"/>
  <c r="E107" i="6"/>
  <c r="U107" i="6"/>
  <c r="H107" i="6"/>
  <c r="G107" i="6"/>
  <c r="L107" i="6"/>
  <c r="Q107" i="6"/>
  <c r="J107" i="6"/>
  <c r="R107" i="6"/>
  <c r="N107" i="6"/>
  <c r="S107" i="6"/>
  <c r="I107" i="6"/>
  <c r="P107" i="6"/>
  <c r="M107" i="6"/>
  <c r="S7" i="30"/>
  <c r="H7" i="30"/>
  <c r="R98" i="6"/>
  <c r="L98" i="6"/>
  <c r="I98" i="6"/>
  <c r="U98" i="6"/>
  <c r="Q98" i="6"/>
  <c r="N98" i="6"/>
  <c r="H98" i="6"/>
  <c r="E98" i="6"/>
  <c r="M98" i="6"/>
  <c r="J98" i="6"/>
  <c r="P98" i="6"/>
  <c r="G98" i="6"/>
  <c r="S98" i="6"/>
  <c r="F17" i="30"/>
  <c r="K104" i="6"/>
  <c r="F102" i="6"/>
  <c r="O102" i="6"/>
  <c r="K102" i="6"/>
  <c r="F100" i="6"/>
  <c r="O103" i="6"/>
  <c r="R7" i="30"/>
  <c r="K96" i="6"/>
  <c r="Q7" i="30"/>
  <c r="O107" i="6"/>
  <c r="K107" i="6"/>
  <c r="V7" i="30"/>
  <c r="E24" i="6"/>
  <c r="P7" i="30" l="1"/>
  <c r="E105" i="6"/>
  <c r="E7" i="6"/>
  <c r="J105" i="6"/>
  <c r="L105" i="6"/>
  <c r="M105" i="6"/>
  <c r="N105" i="6"/>
  <c r="I105" i="6"/>
  <c r="S105" i="6"/>
  <c r="H105" i="6"/>
  <c r="P105" i="6"/>
  <c r="U105" i="6"/>
  <c r="Q105" i="6"/>
  <c r="G105" i="6"/>
  <c r="R105" i="6"/>
  <c r="O105" i="6"/>
  <c r="F88" i="6"/>
  <c r="G7" i="30"/>
  <c r="K88" i="6"/>
  <c r="L7" i="30"/>
  <c r="E88" i="6" l="1"/>
  <c r="F7" i="30"/>
  <c r="L88" i="6"/>
  <c r="S88" i="6"/>
  <c r="G88" i="6"/>
  <c r="N88" i="6"/>
  <c r="R88" i="6"/>
  <c r="Q88" i="6"/>
  <c r="P88" i="6"/>
  <c r="M88" i="6"/>
  <c r="J88" i="6"/>
  <c r="H88" i="6"/>
  <c r="I88" i="6"/>
  <c r="U88" i="6"/>
  <c r="O88" i="6"/>
  <c r="D16" i="27" l="1"/>
  <c r="U19" i="26"/>
  <c r="U18" i="26"/>
  <c r="U17" i="26"/>
  <c r="F386" i="11" l="1"/>
  <c r="F385" i="11"/>
  <c r="J385" i="11" s="1"/>
  <c r="F384" i="11"/>
  <c r="F383" i="11"/>
  <c r="F382" i="11"/>
  <c r="R382" i="11" s="1"/>
  <c r="F381" i="11"/>
  <c r="F380" i="11"/>
  <c r="F379" i="11"/>
  <c r="T379" i="11" s="1"/>
  <c r="F377" i="11"/>
  <c r="F376" i="11"/>
  <c r="F375" i="11"/>
  <c r="F374" i="11"/>
  <c r="F373" i="11"/>
  <c r="F372" i="11"/>
  <c r="J372" i="11" s="1"/>
  <c r="F371" i="11"/>
  <c r="F370" i="11"/>
  <c r="F369" i="11"/>
  <c r="F368" i="11"/>
  <c r="F367" i="11"/>
  <c r="F366" i="11"/>
  <c r="F365" i="11"/>
  <c r="F364" i="11"/>
  <c r="F363" i="11"/>
  <c r="F362" i="11"/>
  <c r="F361" i="11"/>
  <c r="F360" i="11"/>
  <c r="F359" i="11"/>
  <c r="F358" i="11"/>
  <c r="F357" i="11"/>
  <c r="F356" i="11"/>
  <c r="F355" i="11"/>
  <c r="F354" i="11"/>
  <c r="F353" i="11"/>
  <c r="F352" i="11"/>
  <c r="F351" i="11"/>
  <c r="F350" i="11"/>
  <c r="F349" i="11"/>
  <c r="F348" i="11"/>
  <c r="F347" i="11"/>
  <c r="F346" i="11"/>
  <c r="F345" i="11"/>
  <c r="F344" i="11"/>
  <c r="F343" i="11"/>
  <c r="F342" i="11"/>
  <c r="F341" i="11"/>
  <c r="F340" i="11"/>
  <c r="F339" i="11"/>
  <c r="F338" i="11"/>
  <c r="F337" i="11"/>
  <c r="F336" i="11"/>
  <c r="M336" i="11" s="1"/>
  <c r="F333" i="11"/>
  <c r="F332" i="11"/>
  <c r="F331" i="11"/>
  <c r="W331" i="11" s="1"/>
  <c r="F330" i="11"/>
  <c r="F328" i="11"/>
  <c r="F327" i="11"/>
  <c r="P327" i="11" s="1"/>
  <c r="F326" i="11"/>
  <c r="F325" i="11"/>
  <c r="F324" i="11"/>
  <c r="S324" i="11" s="1"/>
  <c r="F323" i="11"/>
  <c r="F322" i="11"/>
  <c r="F321" i="11"/>
  <c r="M321" i="11" s="1"/>
  <c r="F320" i="11"/>
  <c r="F317" i="11"/>
  <c r="F316" i="11"/>
  <c r="L316" i="11" s="1"/>
  <c r="F315" i="11"/>
  <c r="V315" i="11" s="1"/>
  <c r="F314" i="11"/>
  <c r="F313" i="11"/>
  <c r="O313" i="11" s="1"/>
  <c r="F312" i="11"/>
  <c r="V312" i="11" s="1"/>
  <c r="F311" i="11"/>
  <c r="F310" i="11"/>
  <c r="J310" i="11" s="1"/>
  <c r="F309" i="11"/>
  <c r="V309" i="11" s="1"/>
  <c r="F308" i="11"/>
  <c r="P308" i="11" s="1"/>
  <c r="F306" i="11"/>
  <c r="F305" i="11"/>
  <c r="V305" i="11" s="1"/>
  <c r="F304" i="11"/>
  <c r="F303" i="11"/>
  <c r="F302" i="11"/>
  <c r="U302" i="11" s="1"/>
  <c r="F301" i="11"/>
  <c r="H301" i="11" s="1"/>
  <c r="F300" i="11"/>
  <c r="U300" i="11" s="1"/>
  <c r="F299" i="11"/>
  <c r="U299" i="11" s="1"/>
  <c r="F298" i="11"/>
  <c r="W298" i="11" s="1"/>
  <c r="F297" i="11"/>
  <c r="W297" i="11" s="1"/>
  <c r="F296" i="11"/>
  <c r="U296" i="11" s="1"/>
  <c r="F295" i="11"/>
  <c r="F294" i="11"/>
  <c r="V294" i="11" s="1"/>
  <c r="F293" i="11"/>
  <c r="W293" i="11" s="1"/>
  <c r="F291" i="11"/>
  <c r="F288" i="11"/>
  <c r="U288" i="11" s="1"/>
  <c r="F287" i="11"/>
  <c r="U287" i="11" s="1"/>
  <c r="F286" i="11"/>
  <c r="F285" i="11"/>
  <c r="U285" i="11" s="1"/>
  <c r="F284" i="11"/>
  <c r="W284" i="11" s="1"/>
  <c r="F283" i="11"/>
  <c r="V283" i="11" s="1"/>
  <c r="F281" i="11"/>
  <c r="W281" i="11" s="1"/>
  <c r="F280" i="11"/>
  <c r="U280" i="11" s="1"/>
  <c r="F279" i="11"/>
  <c r="N279" i="11" s="1"/>
  <c r="F278" i="11"/>
  <c r="V278" i="11" s="1"/>
  <c r="F277" i="11"/>
  <c r="U277" i="11" s="1"/>
  <c r="F276" i="11"/>
  <c r="T276" i="11" s="1"/>
  <c r="F275" i="11"/>
  <c r="U275" i="11" s="1"/>
  <c r="F274" i="11"/>
  <c r="U274" i="11" s="1"/>
  <c r="F273" i="11"/>
  <c r="F272" i="11"/>
  <c r="W272" i="11" s="1"/>
  <c r="F271" i="11"/>
  <c r="W271" i="11" s="1"/>
  <c r="F270" i="11"/>
  <c r="N270" i="11" s="1"/>
  <c r="F269" i="11"/>
  <c r="V269" i="11" s="1"/>
  <c r="F268" i="11"/>
  <c r="W268" i="11" s="1"/>
  <c r="F267" i="11"/>
  <c r="T267" i="11" s="1"/>
  <c r="F266" i="11"/>
  <c r="U266" i="11" s="1"/>
  <c r="F265" i="11"/>
  <c r="W265" i="11" s="1"/>
  <c r="F264" i="11"/>
  <c r="F263" i="11"/>
  <c r="W263" i="11" s="1"/>
  <c r="W386" i="11"/>
  <c r="V386" i="11"/>
  <c r="U386" i="11"/>
  <c r="T386" i="11"/>
  <c r="S386" i="11"/>
  <c r="R386" i="11"/>
  <c r="Q386" i="11"/>
  <c r="P386" i="11"/>
  <c r="O386" i="11"/>
  <c r="N386" i="11"/>
  <c r="M386" i="11"/>
  <c r="L386" i="11"/>
  <c r="K386" i="11"/>
  <c r="J386" i="11"/>
  <c r="I386" i="11"/>
  <c r="H386" i="11"/>
  <c r="W385" i="11"/>
  <c r="W383" i="11"/>
  <c r="V383" i="11"/>
  <c r="U383" i="11"/>
  <c r="T383" i="11"/>
  <c r="S383" i="11"/>
  <c r="R383" i="11"/>
  <c r="Q383" i="11"/>
  <c r="P383" i="11"/>
  <c r="O383" i="11"/>
  <c r="N383" i="11"/>
  <c r="M383" i="11"/>
  <c r="L383" i="11"/>
  <c r="K383" i="11"/>
  <c r="J383" i="11"/>
  <c r="I383" i="11"/>
  <c r="H383" i="11"/>
  <c r="V381" i="11"/>
  <c r="S381" i="11"/>
  <c r="P381" i="11"/>
  <c r="M381" i="11"/>
  <c r="J381" i="11"/>
  <c r="W380" i="11"/>
  <c r="V380" i="11"/>
  <c r="U380" i="11"/>
  <c r="T380" i="11"/>
  <c r="S380" i="11"/>
  <c r="R380" i="11"/>
  <c r="Q380" i="11"/>
  <c r="P380" i="11"/>
  <c r="O380" i="11"/>
  <c r="N380" i="11"/>
  <c r="M380" i="11"/>
  <c r="L380" i="11"/>
  <c r="K380" i="11"/>
  <c r="J380" i="11"/>
  <c r="I380" i="11"/>
  <c r="H380" i="11"/>
  <c r="W377" i="11"/>
  <c r="V377" i="11"/>
  <c r="U377" i="11"/>
  <c r="T377" i="11"/>
  <c r="S377" i="11"/>
  <c r="R377" i="11"/>
  <c r="Q377" i="11"/>
  <c r="P377" i="11"/>
  <c r="O377" i="11"/>
  <c r="N377" i="11"/>
  <c r="M377" i="11"/>
  <c r="L377" i="11"/>
  <c r="K377" i="11"/>
  <c r="J377" i="11"/>
  <c r="I377" i="11"/>
  <c r="H377" i="11"/>
  <c r="Q376" i="11"/>
  <c r="M376" i="11"/>
  <c r="W374" i="11"/>
  <c r="V374" i="11"/>
  <c r="U374" i="11"/>
  <c r="T374" i="11"/>
  <c r="S374" i="11"/>
  <c r="R374" i="11"/>
  <c r="Q374" i="11"/>
  <c r="P374" i="11"/>
  <c r="O374" i="11"/>
  <c r="N374" i="11"/>
  <c r="M374" i="11"/>
  <c r="L374" i="11"/>
  <c r="K374" i="11"/>
  <c r="J374" i="11"/>
  <c r="I374" i="11"/>
  <c r="H374" i="11"/>
  <c r="T373" i="11"/>
  <c r="O373" i="11"/>
  <c r="W371" i="11"/>
  <c r="V371" i="11"/>
  <c r="U371" i="11"/>
  <c r="T371" i="11"/>
  <c r="S371" i="11"/>
  <c r="R371" i="11"/>
  <c r="Q371" i="11"/>
  <c r="P371" i="11"/>
  <c r="O371" i="11"/>
  <c r="N371" i="11"/>
  <c r="M371" i="11"/>
  <c r="L371" i="11"/>
  <c r="K371" i="11"/>
  <c r="J371" i="11"/>
  <c r="I371" i="11"/>
  <c r="H371" i="11"/>
  <c r="V370" i="11"/>
  <c r="R370" i="11"/>
  <c r="I370" i="11"/>
  <c r="W368" i="11"/>
  <c r="V368" i="11"/>
  <c r="U368" i="11"/>
  <c r="T368" i="11"/>
  <c r="S368" i="11"/>
  <c r="R368" i="11"/>
  <c r="Q368" i="11"/>
  <c r="P368" i="11"/>
  <c r="O368" i="11"/>
  <c r="N368" i="11"/>
  <c r="M368" i="11"/>
  <c r="L368" i="11"/>
  <c r="K368" i="11"/>
  <c r="J368" i="11"/>
  <c r="I368" i="11"/>
  <c r="H368" i="11"/>
  <c r="T367" i="11"/>
  <c r="K367" i="11"/>
  <c r="W365" i="11"/>
  <c r="V365" i="11"/>
  <c r="U365" i="11"/>
  <c r="T365" i="11"/>
  <c r="S365" i="11"/>
  <c r="R365" i="11"/>
  <c r="Q365" i="11"/>
  <c r="P365" i="11"/>
  <c r="O365" i="11"/>
  <c r="N365" i="11"/>
  <c r="M365" i="11"/>
  <c r="L365" i="11"/>
  <c r="K365" i="11"/>
  <c r="J365" i="11"/>
  <c r="I365" i="11"/>
  <c r="H365" i="11"/>
  <c r="W364" i="11"/>
  <c r="N364" i="11"/>
  <c r="I364" i="11"/>
  <c r="W362" i="11"/>
  <c r="V362" i="11"/>
  <c r="U362" i="11"/>
  <c r="T362" i="11"/>
  <c r="S362" i="11"/>
  <c r="R362" i="11"/>
  <c r="Q362" i="11"/>
  <c r="P362" i="11"/>
  <c r="O362" i="11"/>
  <c r="N362" i="11"/>
  <c r="M362" i="11"/>
  <c r="L362" i="11"/>
  <c r="K362" i="11"/>
  <c r="J362" i="11"/>
  <c r="I362" i="11"/>
  <c r="H362" i="11"/>
  <c r="P361" i="11"/>
  <c r="L361" i="11"/>
  <c r="W359" i="11"/>
  <c r="V359" i="11"/>
  <c r="U359" i="11"/>
  <c r="T359" i="11"/>
  <c r="S359" i="11"/>
  <c r="R359" i="11"/>
  <c r="Q359" i="11"/>
  <c r="P359" i="11"/>
  <c r="O359" i="11"/>
  <c r="N359" i="11"/>
  <c r="M359" i="11"/>
  <c r="L359" i="11"/>
  <c r="K359" i="11"/>
  <c r="J359" i="11"/>
  <c r="I359" i="11"/>
  <c r="H359" i="11"/>
  <c r="S358" i="11"/>
  <c r="N358" i="11"/>
  <c r="W356" i="11"/>
  <c r="V356" i="11"/>
  <c r="U356" i="11"/>
  <c r="T356" i="11"/>
  <c r="S356" i="11"/>
  <c r="R356" i="11"/>
  <c r="Q356" i="11"/>
  <c r="P356" i="11"/>
  <c r="O356" i="11"/>
  <c r="N356" i="11"/>
  <c r="M356" i="11"/>
  <c r="L356" i="11"/>
  <c r="K356" i="11"/>
  <c r="J356" i="11"/>
  <c r="I356" i="11"/>
  <c r="H356" i="11"/>
  <c r="U355" i="11"/>
  <c r="Q355" i="11"/>
  <c r="H355" i="11"/>
  <c r="W353" i="11"/>
  <c r="V353" i="11"/>
  <c r="U353" i="11"/>
  <c r="T353" i="11"/>
  <c r="S353" i="11"/>
  <c r="R353" i="11"/>
  <c r="Q353" i="11"/>
  <c r="P353" i="11"/>
  <c r="O353" i="11"/>
  <c r="N353" i="11"/>
  <c r="M353" i="11"/>
  <c r="L353" i="11"/>
  <c r="K353" i="11"/>
  <c r="J353" i="11"/>
  <c r="I353" i="11"/>
  <c r="H353" i="11"/>
  <c r="S352" i="11"/>
  <c r="J352" i="11"/>
  <c r="W350" i="11"/>
  <c r="V350" i="11"/>
  <c r="U350" i="11"/>
  <c r="T350" i="11"/>
  <c r="S350" i="11"/>
  <c r="R350" i="11"/>
  <c r="Q350" i="11"/>
  <c r="P350" i="11"/>
  <c r="O350" i="11"/>
  <c r="N350" i="11"/>
  <c r="M350" i="11"/>
  <c r="L350" i="11"/>
  <c r="K350" i="11"/>
  <c r="J350" i="11"/>
  <c r="I350" i="11"/>
  <c r="H350" i="11"/>
  <c r="V349" i="11"/>
  <c r="O349" i="11"/>
  <c r="L349" i="11"/>
  <c r="W347" i="11"/>
  <c r="V347" i="11"/>
  <c r="U347" i="11"/>
  <c r="T347" i="11"/>
  <c r="S347" i="11"/>
  <c r="R347" i="11"/>
  <c r="Q347" i="11"/>
  <c r="P347" i="11"/>
  <c r="O347" i="11"/>
  <c r="N347" i="11"/>
  <c r="M347" i="11"/>
  <c r="L347" i="11"/>
  <c r="K347" i="11"/>
  <c r="J347" i="11"/>
  <c r="I347" i="11"/>
  <c r="H347" i="11"/>
  <c r="V346" i="11"/>
  <c r="S346" i="11"/>
  <c r="M346" i="11"/>
  <c r="J346" i="11"/>
  <c r="W344" i="11"/>
  <c r="V344" i="11"/>
  <c r="U344" i="11"/>
  <c r="T344" i="11"/>
  <c r="S344" i="11"/>
  <c r="R344" i="11"/>
  <c r="Q344" i="11"/>
  <c r="P344" i="11"/>
  <c r="O344" i="11"/>
  <c r="N344" i="11"/>
  <c r="M344" i="11"/>
  <c r="L344" i="11"/>
  <c r="K344" i="11"/>
  <c r="J344" i="11"/>
  <c r="I344" i="11"/>
  <c r="H344" i="11"/>
  <c r="T343" i="11"/>
  <c r="Q343" i="11"/>
  <c r="K343" i="11"/>
  <c r="H343" i="11"/>
  <c r="W341" i="11"/>
  <c r="V341" i="11"/>
  <c r="U341" i="11"/>
  <c r="T341" i="11"/>
  <c r="S341" i="11"/>
  <c r="R341" i="11"/>
  <c r="Q341" i="11"/>
  <c r="P341" i="11"/>
  <c r="O341" i="11"/>
  <c r="N341" i="11"/>
  <c r="M341" i="11"/>
  <c r="L341" i="11"/>
  <c r="K341" i="11"/>
  <c r="J341" i="11"/>
  <c r="I341" i="11"/>
  <c r="H341" i="11"/>
  <c r="R340" i="11"/>
  <c r="O340" i="11"/>
  <c r="I340" i="11"/>
  <c r="W338" i="11"/>
  <c r="V338" i="11"/>
  <c r="U338" i="11"/>
  <c r="T338" i="11"/>
  <c r="S338" i="11"/>
  <c r="R338" i="11"/>
  <c r="Q338" i="11"/>
  <c r="P338" i="11"/>
  <c r="O338" i="11"/>
  <c r="N338" i="11"/>
  <c r="M338" i="11"/>
  <c r="L338" i="11"/>
  <c r="K338" i="11"/>
  <c r="J338" i="11"/>
  <c r="I338" i="11"/>
  <c r="H338" i="11"/>
  <c r="V337" i="11"/>
  <c r="P337" i="11"/>
  <c r="M337" i="11"/>
  <c r="W333" i="11"/>
  <c r="V333" i="11"/>
  <c r="U333" i="11"/>
  <c r="T333" i="11"/>
  <c r="S333" i="11"/>
  <c r="R333" i="11"/>
  <c r="Q333" i="11"/>
  <c r="P333" i="11"/>
  <c r="O333" i="11"/>
  <c r="N333" i="11"/>
  <c r="M333" i="11"/>
  <c r="L333" i="11"/>
  <c r="K333" i="11"/>
  <c r="J333" i="11"/>
  <c r="I333" i="11"/>
  <c r="H333" i="11"/>
  <c r="W332" i="11"/>
  <c r="V332" i="11"/>
  <c r="U332" i="11"/>
  <c r="T332" i="11"/>
  <c r="S332" i="11"/>
  <c r="R332" i="11"/>
  <c r="Q332" i="11"/>
  <c r="P332" i="11"/>
  <c r="O332" i="11"/>
  <c r="N332" i="11"/>
  <c r="M332" i="11"/>
  <c r="L332" i="11"/>
  <c r="K332" i="11"/>
  <c r="J332" i="11"/>
  <c r="I332" i="11"/>
  <c r="H332" i="11"/>
  <c r="W330" i="11"/>
  <c r="V330" i="11"/>
  <c r="U330" i="11"/>
  <c r="T330" i="11"/>
  <c r="S330" i="11"/>
  <c r="R330" i="11"/>
  <c r="Q330" i="11"/>
  <c r="P330" i="11"/>
  <c r="O330" i="11"/>
  <c r="N330" i="11"/>
  <c r="M330" i="11"/>
  <c r="L330" i="11"/>
  <c r="K330" i="11"/>
  <c r="J330" i="11"/>
  <c r="I330" i="11"/>
  <c r="H330" i="11"/>
  <c r="W328" i="11"/>
  <c r="V328" i="11"/>
  <c r="U328" i="11"/>
  <c r="T328" i="11"/>
  <c r="S328" i="11"/>
  <c r="R328" i="11"/>
  <c r="Q328" i="11"/>
  <c r="P328" i="11"/>
  <c r="O328" i="11"/>
  <c r="N328" i="11"/>
  <c r="M328" i="11"/>
  <c r="L328" i="11"/>
  <c r="K328" i="11"/>
  <c r="J328" i="11"/>
  <c r="I328" i="11"/>
  <c r="H328" i="11"/>
  <c r="V326" i="11"/>
  <c r="S326" i="11"/>
  <c r="P326" i="11"/>
  <c r="M326" i="11"/>
  <c r="J326" i="11"/>
  <c r="W325" i="11"/>
  <c r="V325" i="11"/>
  <c r="U325" i="11"/>
  <c r="T325" i="11"/>
  <c r="S325" i="11"/>
  <c r="R325" i="11"/>
  <c r="Q325" i="11"/>
  <c r="P325" i="11"/>
  <c r="O325" i="11"/>
  <c r="N325" i="11"/>
  <c r="M325" i="11"/>
  <c r="L325" i="11"/>
  <c r="K325" i="11"/>
  <c r="J325" i="11"/>
  <c r="I325" i="11"/>
  <c r="H325" i="11"/>
  <c r="W322" i="11"/>
  <c r="V322" i="11"/>
  <c r="U322" i="11"/>
  <c r="T322" i="11"/>
  <c r="S322" i="11"/>
  <c r="R322" i="11"/>
  <c r="Q322" i="11"/>
  <c r="P322" i="11"/>
  <c r="O322" i="11"/>
  <c r="N322" i="11"/>
  <c r="M322" i="11"/>
  <c r="L322" i="11"/>
  <c r="K322" i="11"/>
  <c r="J322" i="11"/>
  <c r="I322" i="11"/>
  <c r="H322" i="11"/>
  <c r="V320" i="11"/>
  <c r="S320" i="11"/>
  <c r="P320" i="11"/>
  <c r="M320" i="11"/>
  <c r="J320" i="11"/>
  <c r="W317" i="11"/>
  <c r="V317" i="11"/>
  <c r="U317" i="11"/>
  <c r="T317" i="11"/>
  <c r="S317" i="11"/>
  <c r="R317" i="11"/>
  <c r="Q317" i="11"/>
  <c r="P317" i="11"/>
  <c r="O317" i="11"/>
  <c r="N317" i="11"/>
  <c r="M317" i="11"/>
  <c r="L317" i="11"/>
  <c r="K317" i="11"/>
  <c r="J317" i="11"/>
  <c r="I317" i="11"/>
  <c r="H317" i="11"/>
  <c r="W315" i="11"/>
  <c r="T315" i="11"/>
  <c r="Q315" i="11"/>
  <c r="N315" i="11"/>
  <c r="K315" i="11"/>
  <c r="H315" i="11"/>
  <c r="W314" i="11"/>
  <c r="V314" i="11"/>
  <c r="U314" i="11"/>
  <c r="T314" i="11"/>
  <c r="S314" i="11"/>
  <c r="R314" i="11"/>
  <c r="Q314" i="11"/>
  <c r="P314" i="11"/>
  <c r="O314" i="11"/>
  <c r="N314" i="11"/>
  <c r="M314" i="11"/>
  <c r="L314" i="11"/>
  <c r="K314" i="11"/>
  <c r="J314" i="11"/>
  <c r="I314" i="11"/>
  <c r="H314" i="11"/>
  <c r="W312" i="11"/>
  <c r="T312" i="11"/>
  <c r="Q312" i="11"/>
  <c r="N312" i="11"/>
  <c r="K312" i="11"/>
  <c r="H312" i="11"/>
  <c r="W311" i="11"/>
  <c r="V311" i="11"/>
  <c r="U311" i="11"/>
  <c r="T311" i="11"/>
  <c r="S311" i="11"/>
  <c r="R311" i="11"/>
  <c r="Q311" i="11"/>
  <c r="P311" i="11"/>
  <c r="O311" i="11"/>
  <c r="N311" i="11"/>
  <c r="M311" i="11"/>
  <c r="L311" i="11"/>
  <c r="K311" i="11"/>
  <c r="J311" i="11"/>
  <c r="I311" i="11"/>
  <c r="H311" i="11"/>
  <c r="W309" i="11"/>
  <c r="T309" i="11"/>
  <c r="Q309" i="11"/>
  <c r="N309" i="11"/>
  <c r="K309" i="11"/>
  <c r="H309" i="11"/>
  <c r="W306" i="11"/>
  <c r="V306" i="11"/>
  <c r="U306" i="11"/>
  <c r="T306" i="11"/>
  <c r="S306" i="11"/>
  <c r="R306" i="11"/>
  <c r="Q306" i="11"/>
  <c r="P306" i="11"/>
  <c r="O306" i="11"/>
  <c r="N306" i="11"/>
  <c r="M306" i="11"/>
  <c r="L306" i="11"/>
  <c r="K306" i="11"/>
  <c r="J306" i="11"/>
  <c r="I306" i="11"/>
  <c r="H306" i="11"/>
  <c r="W305" i="11"/>
  <c r="U305" i="11"/>
  <c r="T305" i="11"/>
  <c r="R305" i="11"/>
  <c r="Q305" i="11"/>
  <c r="O305" i="11"/>
  <c r="N305" i="11"/>
  <c r="L305" i="11"/>
  <c r="K305" i="11"/>
  <c r="I305" i="11"/>
  <c r="H305" i="11"/>
  <c r="W303" i="11"/>
  <c r="V303" i="11"/>
  <c r="U303" i="11"/>
  <c r="T303" i="11"/>
  <c r="S303" i="11"/>
  <c r="R303" i="11"/>
  <c r="Q303" i="11"/>
  <c r="P303" i="11"/>
  <c r="O303" i="11"/>
  <c r="N303" i="11"/>
  <c r="M303" i="11"/>
  <c r="L303" i="11"/>
  <c r="K303" i="11"/>
  <c r="J303" i="11"/>
  <c r="I303" i="11"/>
  <c r="H303" i="11"/>
  <c r="W302" i="11"/>
  <c r="V302" i="11"/>
  <c r="T302" i="11"/>
  <c r="S302" i="11"/>
  <c r="Q302" i="11"/>
  <c r="P302" i="11"/>
  <c r="N302" i="11"/>
  <c r="M302" i="11"/>
  <c r="K302" i="11"/>
  <c r="J302" i="11"/>
  <c r="H302" i="11"/>
  <c r="W300" i="11"/>
  <c r="V300" i="11"/>
  <c r="T300" i="11"/>
  <c r="S300" i="11"/>
  <c r="Q300" i="11"/>
  <c r="P300" i="11"/>
  <c r="N300" i="11"/>
  <c r="M300" i="11"/>
  <c r="K300" i="11"/>
  <c r="J300" i="11"/>
  <c r="H300" i="11"/>
  <c r="W299" i="11"/>
  <c r="V299" i="11"/>
  <c r="T299" i="11"/>
  <c r="S299" i="11"/>
  <c r="Q299" i="11"/>
  <c r="P299" i="11"/>
  <c r="N299" i="11"/>
  <c r="M299" i="11"/>
  <c r="K299" i="11"/>
  <c r="J299" i="11"/>
  <c r="H299" i="11"/>
  <c r="V297" i="11"/>
  <c r="U297" i="11"/>
  <c r="R297" i="11"/>
  <c r="P297" i="11"/>
  <c r="M297" i="11"/>
  <c r="L297" i="11"/>
  <c r="I297" i="11"/>
  <c r="W296" i="11"/>
  <c r="V296" i="11"/>
  <c r="T296" i="11"/>
  <c r="S296" i="11"/>
  <c r="Q296" i="11"/>
  <c r="P296" i="11"/>
  <c r="N296" i="11"/>
  <c r="M296" i="11"/>
  <c r="K296" i="11"/>
  <c r="J296" i="11"/>
  <c r="H296" i="11"/>
  <c r="W294" i="11"/>
  <c r="U294" i="11"/>
  <c r="R294" i="11"/>
  <c r="Q294" i="11"/>
  <c r="N294" i="11"/>
  <c r="L294" i="11"/>
  <c r="I294" i="11"/>
  <c r="H294" i="11"/>
  <c r="U293" i="11"/>
  <c r="R293" i="11"/>
  <c r="M293" i="11"/>
  <c r="L293" i="11"/>
  <c r="W288" i="11"/>
  <c r="V288" i="11"/>
  <c r="S288" i="11"/>
  <c r="Q288" i="11"/>
  <c r="N288" i="11"/>
  <c r="M288" i="11"/>
  <c r="J288" i="11"/>
  <c r="H288" i="11"/>
  <c r="V287" i="11"/>
  <c r="S287" i="11"/>
  <c r="N287" i="11"/>
  <c r="M287" i="11"/>
  <c r="H287" i="11"/>
  <c r="W285" i="11"/>
  <c r="T285" i="11"/>
  <c r="S285" i="11"/>
  <c r="P285" i="11"/>
  <c r="N285" i="11"/>
  <c r="K285" i="11"/>
  <c r="J285" i="11"/>
  <c r="V284" i="11"/>
  <c r="S284" i="11"/>
  <c r="O284" i="11"/>
  <c r="M284" i="11"/>
  <c r="I284" i="11"/>
  <c r="V281" i="11"/>
  <c r="S281" i="11"/>
  <c r="R281" i="11"/>
  <c r="O281" i="11"/>
  <c r="M281" i="11"/>
  <c r="J281" i="11"/>
  <c r="I281" i="11"/>
  <c r="V280" i="11"/>
  <c r="T280" i="11"/>
  <c r="Q280" i="11"/>
  <c r="P280" i="11"/>
  <c r="M280" i="11"/>
  <c r="K280" i="11"/>
  <c r="H280" i="11"/>
  <c r="W278" i="11"/>
  <c r="T278" i="11"/>
  <c r="R278" i="11"/>
  <c r="O278" i="11"/>
  <c r="N278" i="11"/>
  <c r="K278" i="11"/>
  <c r="I278" i="11"/>
  <c r="W277" i="11"/>
  <c r="V277" i="11"/>
  <c r="S277" i="11"/>
  <c r="Q277" i="11"/>
  <c r="N277" i="11"/>
  <c r="M277" i="11"/>
  <c r="J277" i="11"/>
  <c r="H277" i="11"/>
  <c r="Q275" i="11"/>
  <c r="P275" i="11"/>
  <c r="H275" i="11"/>
  <c r="W274" i="11"/>
  <c r="T274" i="11"/>
  <c r="S274" i="11"/>
  <c r="P274" i="11"/>
  <c r="N274" i="11"/>
  <c r="K274" i="11"/>
  <c r="J274" i="11"/>
  <c r="V272" i="11"/>
  <c r="L272" i="11"/>
  <c r="U271" i="11"/>
  <c r="S271" i="11"/>
  <c r="P271" i="11"/>
  <c r="O271" i="11"/>
  <c r="L271" i="11"/>
  <c r="J271" i="11"/>
  <c r="L269" i="11"/>
  <c r="U268" i="11"/>
  <c r="S268" i="11"/>
  <c r="P268" i="11"/>
  <c r="O268" i="11"/>
  <c r="L268" i="11"/>
  <c r="J268" i="11"/>
  <c r="T266" i="11"/>
  <c r="V265" i="11"/>
  <c r="S265" i="11"/>
  <c r="R265" i="11"/>
  <c r="O265" i="11"/>
  <c r="M265" i="11"/>
  <c r="J265" i="11"/>
  <c r="I265" i="11"/>
  <c r="P263" i="11"/>
  <c r="F260" i="11"/>
  <c r="U260" i="11" s="1"/>
  <c r="F259" i="11"/>
  <c r="U259" i="11" s="1"/>
  <c r="F258" i="11"/>
  <c r="F257" i="11"/>
  <c r="R257" i="11" s="1"/>
  <c r="F256" i="11"/>
  <c r="F255" i="11"/>
  <c r="F254" i="11"/>
  <c r="Q254" i="11" s="1"/>
  <c r="F253" i="11"/>
  <c r="M253" i="11" s="1"/>
  <c r="F252" i="11"/>
  <c r="F250" i="11"/>
  <c r="F249" i="11"/>
  <c r="F248" i="11"/>
  <c r="M248" i="11" s="1"/>
  <c r="F247" i="11"/>
  <c r="F246" i="11"/>
  <c r="F245" i="11"/>
  <c r="U245" i="11" s="1"/>
  <c r="F244" i="11"/>
  <c r="F243" i="11"/>
  <c r="Q243" i="11" s="1"/>
  <c r="F242" i="11"/>
  <c r="F241" i="11"/>
  <c r="F240" i="11"/>
  <c r="R240" i="11" s="1"/>
  <c r="F239" i="11"/>
  <c r="F238" i="11"/>
  <c r="F237" i="11"/>
  <c r="F236" i="11"/>
  <c r="F235" i="11"/>
  <c r="F234" i="11"/>
  <c r="F233" i="11"/>
  <c r="F232" i="11"/>
  <c r="F231" i="11"/>
  <c r="F230" i="11"/>
  <c r="F229" i="11"/>
  <c r="F228" i="11"/>
  <c r="F227" i="11"/>
  <c r="F226" i="11"/>
  <c r="F225" i="11"/>
  <c r="F224" i="11"/>
  <c r="O224" i="11" s="1"/>
  <c r="F223" i="11"/>
  <c r="F222" i="11"/>
  <c r="F221" i="11"/>
  <c r="F220" i="11"/>
  <c r="F219" i="11"/>
  <c r="F218" i="11"/>
  <c r="F217" i="11"/>
  <c r="F216" i="11"/>
  <c r="F213" i="11"/>
  <c r="O213" i="11" s="1"/>
  <c r="F212" i="11"/>
  <c r="U212" i="11" s="1"/>
  <c r="F211" i="11"/>
  <c r="I211" i="11" s="1"/>
  <c r="F210" i="11"/>
  <c r="R210" i="11" s="1"/>
  <c r="F209" i="11"/>
  <c r="U209" i="11" s="1"/>
  <c r="F208" i="11"/>
  <c r="F207" i="11"/>
  <c r="U207" i="11" s="1"/>
  <c r="F206" i="11"/>
  <c r="U206" i="11" s="1"/>
  <c r="F205" i="11"/>
  <c r="F204" i="11"/>
  <c r="J204" i="11" s="1"/>
  <c r="F203" i="11"/>
  <c r="F202" i="11"/>
  <c r="K202" i="11" s="1"/>
  <c r="F200" i="11"/>
  <c r="T200" i="11" s="1"/>
  <c r="F199" i="11"/>
  <c r="F198" i="11"/>
  <c r="F197" i="11"/>
  <c r="V197" i="11" s="1"/>
  <c r="F196" i="11"/>
  <c r="F195" i="11"/>
  <c r="S195" i="11" s="1"/>
  <c r="F194" i="11"/>
  <c r="F193" i="11"/>
  <c r="F192" i="11"/>
  <c r="V192" i="11" s="1"/>
  <c r="F191" i="11"/>
  <c r="F190" i="11"/>
  <c r="F189" i="11"/>
  <c r="U189" i="11" s="1"/>
  <c r="F188" i="11"/>
  <c r="F187" i="11"/>
  <c r="F186" i="11"/>
  <c r="S186" i="11" s="1"/>
  <c r="F185" i="11"/>
  <c r="P185" i="11" s="1"/>
  <c r="F184" i="11"/>
  <c r="F183" i="11"/>
  <c r="V183" i="11" s="1"/>
  <c r="F182" i="11"/>
  <c r="J182" i="11" s="1"/>
  <c r="F181" i="11"/>
  <c r="F180" i="11"/>
  <c r="U180" i="11" s="1"/>
  <c r="F179" i="11"/>
  <c r="F178" i="11"/>
  <c r="F177" i="11"/>
  <c r="U177" i="11" s="1"/>
  <c r="F176" i="11"/>
  <c r="F175" i="11"/>
  <c r="F174" i="11"/>
  <c r="U174" i="11" s="1"/>
  <c r="F173" i="11"/>
  <c r="F172" i="11"/>
  <c r="F171" i="11"/>
  <c r="U171" i="11" s="1"/>
  <c r="F170" i="11"/>
  <c r="F169" i="11"/>
  <c r="F168" i="11"/>
  <c r="U168" i="11" s="1"/>
  <c r="F167" i="11"/>
  <c r="K167" i="11" s="1"/>
  <c r="F166" i="11"/>
  <c r="F165" i="11"/>
  <c r="U165" i="11" s="1"/>
  <c r="F164" i="11"/>
  <c r="F163" i="11"/>
  <c r="F162" i="11"/>
  <c r="U162" i="11" s="1"/>
  <c r="F161" i="11"/>
  <c r="W161" i="11" s="1"/>
  <c r="F160" i="11"/>
  <c r="F159" i="11"/>
  <c r="U159" i="11" s="1"/>
  <c r="F158" i="11"/>
  <c r="F157" i="11"/>
  <c r="F154" i="11"/>
  <c r="F153" i="11"/>
  <c r="P153" i="11" s="1"/>
  <c r="F152" i="11"/>
  <c r="V152" i="11" s="1"/>
  <c r="F151" i="11"/>
  <c r="F150" i="11"/>
  <c r="M150" i="11" s="1"/>
  <c r="F148" i="11"/>
  <c r="R148" i="11" s="1"/>
  <c r="F147" i="11"/>
  <c r="P147" i="11" s="1"/>
  <c r="F146" i="11"/>
  <c r="U146" i="11" s="1"/>
  <c r="F145" i="11"/>
  <c r="R145" i="11" s="1"/>
  <c r="F144" i="11"/>
  <c r="F143" i="11"/>
  <c r="V143" i="11" s="1"/>
  <c r="F142" i="11"/>
  <c r="F141" i="11"/>
  <c r="U141" i="11" s="1"/>
  <c r="F140" i="11"/>
  <c r="H140" i="11" s="1"/>
  <c r="F139" i="11"/>
  <c r="O139" i="11" s="1"/>
  <c r="F138" i="11"/>
  <c r="V138" i="11" s="1"/>
  <c r="F137" i="11"/>
  <c r="F136" i="11"/>
  <c r="W136" i="11" s="1"/>
  <c r="F135" i="11"/>
  <c r="V135" i="11" s="1"/>
  <c r="F134" i="11"/>
  <c r="T134" i="11" s="1"/>
  <c r="F133" i="11"/>
  <c r="F132" i="11"/>
  <c r="S132" i="11" s="1"/>
  <c r="F131" i="11"/>
  <c r="F130" i="11"/>
  <c r="K130" i="11" s="1"/>
  <c r="F129" i="11"/>
  <c r="F128" i="11"/>
  <c r="V128" i="11" s="1"/>
  <c r="F127" i="11"/>
  <c r="N127" i="11" s="1"/>
  <c r="F126" i="11"/>
  <c r="F125" i="11"/>
  <c r="J125" i="11" s="1"/>
  <c r="F124" i="11"/>
  <c r="F123" i="11"/>
  <c r="S123" i="11" s="1"/>
  <c r="F120" i="11"/>
  <c r="V120" i="11" s="1"/>
  <c r="F118" i="11"/>
  <c r="V118" i="11" s="1"/>
  <c r="F117" i="11"/>
  <c r="R117" i="11" s="1"/>
  <c r="F116" i="11"/>
  <c r="U116" i="11" s="1"/>
  <c r="F115" i="11"/>
  <c r="V115" i="11" s="1"/>
  <c r="F114" i="11"/>
  <c r="M114" i="11" s="1"/>
  <c r="F113" i="11"/>
  <c r="U113" i="11" s="1"/>
  <c r="F112" i="11"/>
  <c r="V112" i="11" s="1"/>
  <c r="F111" i="11"/>
  <c r="I111" i="11" s="1"/>
  <c r="F110" i="11"/>
  <c r="U110" i="11" s="1"/>
  <c r="F107" i="11"/>
  <c r="M107" i="11" s="1"/>
  <c r="F106" i="11"/>
  <c r="F105" i="11"/>
  <c r="W105" i="11" s="1"/>
  <c r="F104" i="11"/>
  <c r="Q104" i="11" s="1"/>
  <c r="F103" i="11"/>
  <c r="V103" i="11" s="1"/>
  <c r="F102" i="11"/>
  <c r="W102" i="11" s="1"/>
  <c r="F101" i="11"/>
  <c r="F100" i="11"/>
  <c r="V100" i="11" s="1"/>
  <c r="F99" i="11"/>
  <c r="W99" i="11" s="1"/>
  <c r="F98" i="11"/>
  <c r="U98" i="11" s="1"/>
  <c r="F97" i="11"/>
  <c r="V97" i="11" s="1"/>
  <c r="F96" i="11"/>
  <c r="W96" i="11" s="1"/>
  <c r="F95" i="11"/>
  <c r="F94" i="11"/>
  <c r="T94" i="11" s="1"/>
  <c r="F92" i="11"/>
  <c r="V92" i="11" s="1"/>
  <c r="F91" i="11"/>
  <c r="W91" i="11" s="1"/>
  <c r="F90" i="11"/>
  <c r="V90" i="11" s="1"/>
  <c r="F89" i="11"/>
  <c r="V89" i="11" s="1"/>
  <c r="F88" i="11"/>
  <c r="F87" i="11"/>
  <c r="F86" i="11"/>
  <c r="V86" i="11" s="1"/>
  <c r="F85" i="11"/>
  <c r="F84" i="11"/>
  <c r="Q84" i="11" s="1"/>
  <c r="F83" i="11"/>
  <c r="V83" i="11" s="1"/>
  <c r="F82" i="11"/>
  <c r="O82" i="11" s="1"/>
  <c r="F81" i="11"/>
  <c r="V81" i="11" s="1"/>
  <c r="F80" i="11"/>
  <c r="V80" i="11" s="1"/>
  <c r="F79" i="11"/>
  <c r="F78" i="11"/>
  <c r="T78" i="11" s="1"/>
  <c r="F77" i="11"/>
  <c r="V77" i="11" s="1"/>
  <c r="F76" i="11"/>
  <c r="F75" i="11"/>
  <c r="Q75" i="11" s="1"/>
  <c r="F74" i="11"/>
  <c r="V74" i="11" s="1"/>
  <c r="F73" i="11"/>
  <c r="I73" i="11" s="1"/>
  <c r="F72" i="11"/>
  <c r="V72" i="11" s="1"/>
  <c r="F71" i="11"/>
  <c r="W71" i="11" s="1"/>
  <c r="F70" i="11"/>
  <c r="W70" i="11" s="1"/>
  <c r="F69" i="11"/>
  <c r="W69" i="11" s="1"/>
  <c r="F68" i="11"/>
  <c r="V68" i="11" s="1"/>
  <c r="F67" i="11"/>
  <c r="F66" i="11"/>
  <c r="W66" i="11" s="1"/>
  <c r="F65" i="11"/>
  <c r="V65" i="11" s="1"/>
  <c r="F64" i="11"/>
  <c r="U64" i="11" s="1"/>
  <c r="F63" i="11"/>
  <c r="W63" i="11" s="1"/>
  <c r="F62" i="11"/>
  <c r="V62" i="11" s="1"/>
  <c r="F61" i="11"/>
  <c r="F60" i="11"/>
  <c r="W60" i="11" s="1"/>
  <c r="F59" i="11"/>
  <c r="V59" i="11" s="1"/>
  <c r="F58" i="11"/>
  <c r="F57" i="11"/>
  <c r="W57" i="11" s="1"/>
  <c r="F56" i="11"/>
  <c r="V56" i="11" s="1"/>
  <c r="P92" i="11"/>
  <c r="O92" i="11"/>
  <c r="U89" i="11"/>
  <c r="S89" i="11"/>
  <c r="L89" i="11"/>
  <c r="S86" i="11"/>
  <c r="L86" i="11"/>
  <c r="J86" i="11"/>
  <c r="O83" i="11"/>
  <c r="S80" i="11"/>
  <c r="S77" i="11"/>
  <c r="J77" i="11"/>
  <c r="O74" i="11"/>
  <c r="T71" i="11"/>
  <c r="L71" i="11"/>
  <c r="W68" i="11"/>
  <c r="Q68" i="11"/>
  <c r="I68" i="11"/>
  <c r="U66" i="11"/>
  <c r="U65" i="11"/>
  <c r="O65" i="11"/>
  <c r="H65" i="11"/>
  <c r="W59" i="11"/>
  <c r="Q59" i="11"/>
  <c r="I59" i="11"/>
  <c r="F53" i="11"/>
  <c r="W53" i="11" s="1"/>
  <c r="F52" i="11"/>
  <c r="F51" i="11"/>
  <c r="V51" i="11" s="1"/>
  <c r="F50" i="11"/>
  <c r="W50" i="11" s="1"/>
  <c r="F49" i="11"/>
  <c r="F48" i="11"/>
  <c r="V48" i="11" s="1"/>
  <c r="F47" i="11"/>
  <c r="W47" i="11" s="1"/>
  <c r="F46" i="11"/>
  <c r="U46" i="11" s="1"/>
  <c r="F45" i="11"/>
  <c r="V45" i="11" s="1"/>
  <c r="F44" i="11"/>
  <c r="W44" i="11" s="1"/>
  <c r="F43" i="11"/>
  <c r="U43" i="11" s="1"/>
  <c r="F42" i="11"/>
  <c r="V42" i="11" s="1"/>
  <c r="F41" i="11"/>
  <c r="W41" i="11" s="1"/>
  <c r="F40" i="11"/>
  <c r="F39" i="11"/>
  <c r="V39" i="11" s="1"/>
  <c r="F38" i="11"/>
  <c r="W38" i="11" s="1"/>
  <c r="F37" i="11"/>
  <c r="U37" i="11" s="1"/>
  <c r="F36" i="11"/>
  <c r="V36" i="11" s="1"/>
  <c r="F33" i="11"/>
  <c r="P33" i="11" s="1"/>
  <c r="F32" i="11"/>
  <c r="W32" i="11" s="1"/>
  <c r="F31" i="11"/>
  <c r="V31" i="11" s="1"/>
  <c r="F30" i="11"/>
  <c r="J30" i="11" s="1"/>
  <c r="F29" i="11"/>
  <c r="W29" i="11" s="1"/>
  <c r="F28" i="11"/>
  <c r="Q28" i="11" s="1"/>
  <c r="F25" i="11"/>
  <c r="V25" i="11" s="1"/>
  <c r="F24" i="11"/>
  <c r="F23" i="11"/>
  <c r="F14" i="11"/>
  <c r="R14" i="11" s="1"/>
  <c r="F15" i="11"/>
  <c r="W15" i="11" s="1"/>
  <c r="F16" i="11"/>
  <c r="Q16" i="11" s="1"/>
  <c r="F17" i="11"/>
  <c r="F18" i="11"/>
  <c r="T18" i="11" s="1"/>
  <c r="F19" i="11"/>
  <c r="F20" i="11"/>
  <c r="F21" i="11"/>
  <c r="T21" i="11" s="1"/>
  <c r="F13" i="11"/>
  <c r="Y386" i="11"/>
  <c r="Y383" i="11"/>
  <c r="Y380" i="11"/>
  <c r="Y377" i="11"/>
  <c r="Y376" i="11"/>
  <c r="Y374" i="11"/>
  <c r="Y373" i="11"/>
  <c r="Y371" i="11"/>
  <c r="Y370" i="11"/>
  <c r="Y368" i="11"/>
  <c r="Y367" i="11"/>
  <c r="Y365" i="11"/>
  <c r="Y364" i="11"/>
  <c r="Y362" i="11"/>
  <c r="Y361" i="11"/>
  <c r="Y359" i="11"/>
  <c r="Y358" i="11"/>
  <c r="Y356" i="11"/>
  <c r="Y355" i="11"/>
  <c r="Y353" i="11"/>
  <c r="Y352" i="11"/>
  <c r="Y350" i="11"/>
  <c r="Y349" i="11"/>
  <c r="Y347" i="11"/>
  <c r="Y346" i="11"/>
  <c r="Y344" i="11"/>
  <c r="Y343" i="11"/>
  <c r="Y341" i="11"/>
  <c r="Y340" i="11"/>
  <c r="Y338" i="11"/>
  <c r="Y337" i="11"/>
  <c r="Y333" i="11"/>
  <c r="Y332" i="11"/>
  <c r="Y330" i="11"/>
  <c r="Y328" i="11"/>
  <c r="Y325" i="11"/>
  <c r="Y322" i="11"/>
  <c r="Y317" i="11"/>
  <c r="Y315" i="11"/>
  <c r="Y314" i="11"/>
  <c r="Y311" i="11"/>
  <c r="Y306" i="11"/>
  <c r="Y305" i="11"/>
  <c r="Y303" i="11"/>
  <c r="Y302" i="11"/>
  <c r="Y300" i="11"/>
  <c r="Y299" i="11"/>
  <c r="Y297" i="11"/>
  <c r="Y296" i="11"/>
  <c r="Y294" i="11"/>
  <c r="Y293" i="11"/>
  <c r="Y288" i="11"/>
  <c r="Y287" i="11"/>
  <c r="Y285" i="11"/>
  <c r="Y284" i="11"/>
  <c r="Y281" i="11"/>
  <c r="Y280" i="11"/>
  <c r="Y278" i="11"/>
  <c r="Y277" i="11"/>
  <c r="Y275" i="11"/>
  <c r="Y274" i="11"/>
  <c r="Y272" i="11"/>
  <c r="Y271" i="11"/>
  <c r="Y269" i="11"/>
  <c r="Y268" i="11"/>
  <c r="Y266" i="11"/>
  <c r="Y265" i="11"/>
  <c r="Y263" i="11"/>
  <c r="Y260" i="11"/>
  <c r="Y259" i="11"/>
  <c r="Y257" i="11"/>
  <c r="Y256" i="11"/>
  <c r="Y254" i="11"/>
  <c r="Y253" i="11"/>
  <c r="Y250" i="11"/>
  <c r="Y249" i="11"/>
  <c r="Y247" i="11"/>
  <c r="Y246" i="11"/>
  <c r="Y244" i="11"/>
  <c r="Y243" i="11"/>
  <c r="Y241" i="11"/>
  <c r="Y240" i="11"/>
  <c r="Y238" i="11"/>
  <c r="Y237" i="11"/>
  <c r="Y235" i="11"/>
  <c r="Y234" i="11"/>
  <c r="Y232" i="11"/>
  <c r="Y231" i="11"/>
  <c r="Y229" i="11"/>
  <c r="Y228" i="11"/>
  <c r="Y226" i="11"/>
  <c r="Y225" i="11"/>
  <c r="Y223" i="11"/>
  <c r="Y222" i="11"/>
  <c r="Y220" i="11"/>
  <c r="Y219" i="11"/>
  <c r="Y217" i="11"/>
  <c r="Y216" i="11"/>
  <c r="Y213" i="11"/>
  <c r="Y212" i="11"/>
  <c r="Y210" i="11"/>
  <c r="Y209" i="11"/>
  <c r="Y207" i="11"/>
  <c r="Y206" i="11"/>
  <c r="Y204" i="11"/>
  <c r="Y203" i="11"/>
  <c r="Y200" i="11"/>
  <c r="Y197" i="11"/>
  <c r="Y194" i="11"/>
  <c r="Y191" i="11"/>
  <c r="Y188" i="11"/>
  <c r="Y185" i="11"/>
  <c r="Y182" i="11"/>
  <c r="Y179" i="11"/>
  <c r="Y176" i="11"/>
  <c r="Y173" i="11"/>
  <c r="Y170" i="11"/>
  <c r="Y167" i="11"/>
  <c r="Y164" i="11"/>
  <c r="Y161" i="11"/>
  <c r="Y158" i="11"/>
  <c r="Y153" i="11"/>
  <c r="Y150" i="11"/>
  <c r="Y146" i="11"/>
  <c r="Y143" i="11"/>
  <c r="Y140" i="11"/>
  <c r="Y137" i="11"/>
  <c r="Y134" i="11"/>
  <c r="Y131" i="11"/>
  <c r="Y128" i="11"/>
  <c r="Y125" i="11"/>
  <c r="Y120" i="11"/>
  <c r="Y116" i="11"/>
  <c r="Y114" i="11"/>
  <c r="Y113" i="11"/>
  <c r="Y110" i="11"/>
  <c r="Y106" i="11"/>
  <c r="Y105" i="11"/>
  <c r="Y102" i="11"/>
  <c r="Y99" i="11"/>
  <c r="Y92" i="11"/>
  <c r="Y89" i="11"/>
  <c r="Y83" i="11"/>
  <c r="Y80" i="11"/>
  <c r="Y74" i="11"/>
  <c r="Y71" i="11"/>
  <c r="Y62" i="11"/>
  <c r="Y40" i="11"/>
  <c r="H387" i="1"/>
  <c r="I387" i="1"/>
  <c r="J387" i="1"/>
  <c r="K387" i="1"/>
  <c r="L387" i="1"/>
  <c r="M387" i="1"/>
  <c r="N387" i="1"/>
  <c r="O387" i="1"/>
  <c r="P387" i="1"/>
  <c r="Q387" i="1"/>
  <c r="R387" i="1"/>
  <c r="S387" i="1"/>
  <c r="T387" i="1"/>
  <c r="U387" i="1"/>
  <c r="V387" i="1"/>
  <c r="G387" i="1"/>
  <c r="H378" i="1"/>
  <c r="H388" i="1" s="1"/>
  <c r="E25" i="4" s="1"/>
  <c r="I378" i="1"/>
  <c r="J378" i="1"/>
  <c r="K378" i="1"/>
  <c r="K388" i="1" s="1"/>
  <c r="H25" i="4" s="1"/>
  <c r="L378" i="1"/>
  <c r="M378" i="1"/>
  <c r="N378" i="1"/>
  <c r="N388" i="1" s="1"/>
  <c r="K25" i="4" s="1"/>
  <c r="O378" i="1"/>
  <c r="P378" i="1"/>
  <c r="Q378" i="1"/>
  <c r="Q388" i="1" s="1"/>
  <c r="N25" i="4" s="1"/>
  <c r="R378" i="1"/>
  <c r="S378" i="1"/>
  <c r="T378" i="1"/>
  <c r="T388" i="1" s="1"/>
  <c r="Q25" i="4" s="1"/>
  <c r="U378" i="1"/>
  <c r="V378" i="1"/>
  <c r="G378" i="1"/>
  <c r="G388" i="1" s="1"/>
  <c r="D25" i="4" s="1"/>
  <c r="H334" i="1"/>
  <c r="I334" i="1"/>
  <c r="J334" i="1"/>
  <c r="K334" i="1"/>
  <c r="L334" i="1"/>
  <c r="M334" i="1"/>
  <c r="N334" i="1"/>
  <c r="O334" i="1"/>
  <c r="P334" i="1"/>
  <c r="Q334" i="1"/>
  <c r="R334" i="1"/>
  <c r="S334" i="1"/>
  <c r="T334" i="1"/>
  <c r="U334" i="1"/>
  <c r="V334" i="1"/>
  <c r="G334" i="1"/>
  <c r="H329" i="1"/>
  <c r="I329" i="1"/>
  <c r="J329" i="1"/>
  <c r="K329" i="1"/>
  <c r="L329" i="1"/>
  <c r="M329" i="1"/>
  <c r="N329" i="1"/>
  <c r="O329" i="1"/>
  <c r="P329" i="1"/>
  <c r="Q329" i="1"/>
  <c r="R329" i="1"/>
  <c r="S329" i="1"/>
  <c r="T329" i="1"/>
  <c r="U329" i="1"/>
  <c r="V329" i="1"/>
  <c r="G329" i="1"/>
  <c r="H318" i="1"/>
  <c r="I318" i="1"/>
  <c r="J318" i="1"/>
  <c r="K318" i="1"/>
  <c r="L318" i="1"/>
  <c r="M318" i="1"/>
  <c r="N318" i="1"/>
  <c r="O318" i="1"/>
  <c r="P318" i="1"/>
  <c r="Q318" i="1"/>
  <c r="R318" i="1"/>
  <c r="S318" i="1"/>
  <c r="T318" i="1"/>
  <c r="U318" i="1"/>
  <c r="V318" i="1"/>
  <c r="G318" i="1"/>
  <c r="H307" i="1"/>
  <c r="I307" i="1"/>
  <c r="J307" i="1"/>
  <c r="K307" i="1"/>
  <c r="L307" i="1"/>
  <c r="M307" i="1"/>
  <c r="N307" i="1"/>
  <c r="O307" i="1"/>
  <c r="P307" i="1"/>
  <c r="Q307" i="1"/>
  <c r="R307" i="1"/>
  <c r="S307" i="1"/>
  <c r="T307" i="1"/>
  <c r="U307" i="1"/>
  <c r="V307" i="1"/>
  <c r="G307" i="1"/>
  <c r="H289" i="1"/>
  <c r="I289" i="1"/>
  <c r="J289" i="1"/>
  <c r="K289" i="1"/>
  <c r="L289" i="1"/>
  <c r="M289" i="1"/>
  <c r="N289" i="1"/>
  <c r="O289" i="1"/>
  <c r="P289" i="1"/>
  <c r="Q289" i="1"/>
  <c r="R289" i="1"/>
  <c r="S289" i="1"/>
  <c r="T289" i="1"/>
  <c r="U289" i="1"/>
  <c r="V289" i="1"/>
  <c r="G289" i="1"/>
  <c r="H282" i="1"/>
  <c r="I282" i="1"/>
  <c r="J282" i="1"/>
  <c r="K282" i="1"/>
  <c r="L282" i="1"/>
  <c r="M282" i="1"/>
  <c r="N282" i="1"/>
  <c r="O282" i="1"/>
  <c r="P282" i="1"/>
  <c r="Q282" i="1"/>
  <c r="R282" i="1"/>
  <c r="S282" i="1"/>
  <c r="T282" i="1"/>
  <c r="U282" i="1"/>
  <c r="V282" i="1"/>
  <c r="G282" i="1"/>
  <c r="H261" i="1"/>
  <c r="I261" i="1"/>
  <c r="J261" i="1"/>
  <c r="K261" i="1"/>
  <c r="L261" i="1"/>
  <c r="M261" i="1"/>
  <c r="N261" i="1"/>
  <c r="O261" i="1"/>
  <c r="P261" i="1"/>
  <c r="Q261" i="1"/>
  <c r="R261" i="1"/>
  <c r="S261" i="1"/>
  <c r="T261" i="1"/>
  <c r="U261" i="1"/>
  <c r="V261" i="1"/>
  <c r="G261" i="1"/>
  <c r="H251" i="1"/>
  <c r="I251" i="1"/>
  <c r="J251" i="1"/>
  <c r="K251" i="1"/>
  <c r="L251" i="1"/>
  <c r="M251" i="1"/>
  <c r="N251" i="1"/>
  <c r="O251" i="1"/>
  <c r="P251" i="1"/>
  <c r="Q251" i="1"/>
  <c r="R251" i="1"/>
  <c r="S251" i="1"/>
  <c r="T251" i="1"/>
  <c r="U251" i="1"/>
  <c r="V251" i="1"/>
  <c r="G251" i="1"/>
  <c r="H214" i="1"/>
  <c r="I214" i="1"/>
  <c r="J214" i="1"/>
  <c r="K214" i="1"/>
  <c r="L214" i="1"/>
  <c r="M214" i="1"/>
  <c r="N214" i="1"/>
  <c r="O214" i="1"/>
  <c r="P214" i="1"/>
  <c r="Q214" i="1"/>
  <c r="R214" i="1"/>
  <c r="S214" i="1"/>
  <c r="T214" i="1"/>
  <c r="U214" i="1"/>
  <c r="V214" i="1"/>
  <c r="G214" i="1"/>
  <c r="H201" i="1"/>
  <c r="I201" i="1"/>
  <c r="J201" i="1"/>
  <c r="K201" i="1"/>
  <c r="L201" i="1"/>
  <c r="M201" i="1"/>
  <c r="N201" i="1"/>
  <c r="O201" i="1"/>
  <c r="P201" i="1"/>
  <c r="Q201" i="1"/>
  <c r="R201" i="1"/>
  <c r="S201" i="1"/>
  <c r="T201" i="1"/>
  <c r="U201" i="1"/>
  <c r="V201" i="1"/>
  <c r="G201" i="1"/>
  <c r="Y65" i="11" l="1"/>
  <c r="I56" i="11"/>
  <c r="W56" i="11"/>
  <c r="L59" i="11"/>
  <c r="N62" i="11"/>
  <c r="K65" i="11"/>
  <c r="R68" i="11"/>
  <c r="Y29" i="11"/>
  <c r="Y59" i="11"/>
  <c r="Y68" i="11"/>
  <c r="Y77" i="11"/>
  <c r="Y86" i="11"/>
  <c r="Y96" i="11"/>
  <c r="Y117" i="11"/>
  <c r="L56" i="11"/>
  <c r="R56" i="11"/>
  <c r="H59" i="11"/>
  <c r="N59" i="11"/>
  <c r="U59" i="11"/>
  <c r="I62" i="11"/>
  <c r="Q62" i="11"/>
  <c r="W62" i="11"/>
  <c r="L65" i="11"/>
  <c r="T65" i="11"/>
  <c r="H68" i="11"/>
  <c r="N68" i="11"/>
  <c r="U68" i="11"/>
  <c r="K71" i="11"/>
  <c r="Q71" i="11"/>
  <c r="L74" i="11"/>
  <c r="U74" i="11"/>
  <c r="P77" i="11"/>
  <c r="O80" i="11"/>
  <c r="L83" i="11"/>
  <c r="U83" i="11"/>
  <c r="P86" i="11"/>
  <c r="O89" i="11"/>
  <c r="J92" i="11"/>
  <c r="U92" i="11"/>
  <c r="K266" i="11"/>
  <c r="U269" i="11"/>
  <c r="H56" i="11"/>
  <c r="N56" i="11"/>
  <c r="U56" i="11"/>
  <c r="L62" i="11"/>
  <c r="R62" i="11"/>
  <c r="Y56" i="11"/>
  <c r="Q56" i="11"/>
  <c r="R59" i="11"/>
  <c r="H62" i="11"/>
  <c r="U62" i="11"/>
  <c r="Q65" i="11"/>
  <c r="L68" i="11"/>
  <c r="H71" i="11"/>
  <c r="O71" i="11"/>
  <c r="U71" i="11"/>
  <c r="S74" i="11"/>
  <c r="L77" i="11"/>
  <c r="L80" i="11"/>
  <c r="U80" i="11"/>
  <c r="S83" i="11"/>
  <c r="D23" i="27"/>
  <c r="Q23" i="27"/>
  <c r="N23" i="27"/>
  <c r="K23" i="27"/>
  <c r="H23" i="27"/>
  <c r="E23" i="27"/>
  <c r="V388" i="1"/>
  <c r="S25" i="4" s="1"/>
  <c r="S388" i="1"/>
  <c r="P25" i="4" s="1"/>
  <c r="P388" i="1"/>
  <c r="M25" i="4" s="1"/>
  <c r="M388" i="1"/>
  <c r="J25" i="4" s="1"/>
  <c r="J388" i="1"/>
  <c r="G25" i="4" s="1"/>
  <c r="Y43" i="11"/>
  <c r="Y32" i="11"/>
  <c r="Y37" i="11"/>
  <c r="Y46" i="11"/>
  <c r="Y97" i="11"/>
  <c r="J263" i="11"/>
  <c r="U263" i="11"/>
  <c r="L265" i="11"/>
  <c r="P265" i="11"/>
  <c r="U265" i="11"/>
  <c r="M266" i="11"/>
  <c r="I268" i="11"/>
  <c r="M268" i="11"/>
  <c r="R268" i="11"/>
  <c r="V268" i="11"/>
  <c r="O269" i="11"/>
  <c r="I271" i="11"/>
  <c r="M271" i="11"/>
  <c r="R271" i="11"/>
  <c r="V271" i="11"/>
  <c r="P272" i="11"/>
  <c r="H274" i="11"/>
  <c r="M274" i="11"/>
  <c r="Q274" i="11"/>
  <c r="V274" i="11"/>
  <c r="K275" i="11"/>
  <c r="V275" i="11"/>
  <c r="K277" i="11"/>
  <c r="P277" i="11"/>
  <c r="T277" i="11"/>
  <c r="H278" i="11"/>
  <c r="L278" i="11"/>
  <c r="Q278" i="11"/>
  <c r="U278" i="11"/>
  <c r="J280" i="11"/>
  <c r="N280" i="11"/>
  <c r="S280" i="11"/>
  <c r="W280" i="11"/>
  <c r="L281" i="11"/>
  <c r="P281" i="11"/>
  <c r="U281" i="11"/>
  <c r="J284" i="11"/>
  <c r="R284" i="11"/>
  <c r="H285" i="11"/>
  <c r="M285" i="11"/>
  <c r="Q285" i="11"/>
  <c r="V285" i="11"/>
  <c r="J287" i="11"/>
  <c r="Q287" i="11"/>
  <c r="W287" i="11"/>
  <c r="K288" i="11"/>
  <c r="P288" i="11"/>
  <c r="T288" i="11"/>
  <c r="I293" i="11"/>
  <c r="P293" i="11"/>
  <c r="V293" i="11"/>
  <c r="K294" i="11"/>
  <c r="O294" i="11"/>
  <c r="T294" i="11"/>
  <c r="J297" i="11"/>
  <c r="O297" i="11"/>
  <c r="S297" i="11"/>
  <c r="I300" i="11"/>
  <c r="L300" i="11"/>
  <c r="O300" i="11"/>
  <c r="R300" i="11"/>
  <c r="H291" i="11"/>
  <c r="F307" i="11"/>
  <c r="O263" i="11"/>
  <c r="Q266" i="11"/>
  <c r="H269" i="11"/>
  <c r="T269" i="11"/>
  <c r="I272" i="11"/>
  <c r="R272" i="11"/>
  <c r="Y94" i="11"/>
  <c r="Y103" i="11"/>
  <c r="Q13" i="11"/>
  <c r="H13" i="11"/>
  <c r="V63" i="11"/>
  <c r="Y100" i="11"/>
  <c r="Y111" i="11"/>
  <c r="Y152" i="11"/>
  <c r="L263" i="11"/>
  <c r="S263" i="11"/>
  <c r="H266" i="11"/>
  <c r="P266" i="11"/>
  <c r="V266" i="11"/>
  <c r="K269" i="11"/>
  <c r="Q269" i="11"/>
  <c r="M272" i="11"/>
  <c r="U272" i="11"/>
  <c r="M275" i="11"/>
  <c r="T275" i="11"/>
  <c r="W209" i="11"/>
  <c r="U388" i="1"/>
  <c r="R25" i="4" s="1"/>
  <c r="R388" i="1"/>
  <c r="O25" i="4" s="1"/>
  <c r="O388" i="1"/>
  <c r="L25" i="4" s="1"/>
  <c r="L388" i="1"/>
  <c r="I25" i="4" s="1"/>
  <c r="I388" i="1"/>
  <c r="F25" i="4" s="1"/>
  <c r="Y218" i="11"/>
  <c r="Y224" i="11"/>
  <c r="Y227" i="11"/>
  <c r="Y230" i="11"/>
  <c r="Y233" i="11"/>
  <c r="Y236" i="11"/>
  <c r="Y239" i="11"/>
  <c r="Y242" i="11"/>
  <c r="Y245" i="11"/>
  <c r="Y248" i="11"/>
  <c r="Y255" i="11"/>
  <c r="Y258" i="11"/>
  <c r="V116" i="11"/>
  <c r="I263" i="11"/>
  <c r="M263" i="11"/>
  <c r="R263" i="11"/>
  <c r="V263" i="11"/>
  <c r="J266" i="11"/>
  <c r="N266" i="11"/>
  <c r="S266" i="11"/>
  <c r="W266" i="11"/>
  <c r="I269" i="11"/>
  <c r="N269" i="11"/>
  <c r="R269" i="11"/>
  <c r="W269" i="11"/>
  <c r="J272" i="11"/>
  <c r="O272" i="11"/>
  <c r="S272" i="11"/>
  <c r="J275" i="11"/>
  <c r="N275" i="11"/>
  <c r="S275" i="11"/>
  <c r="W275" i="11"/>
  <c r="Y205" i="11"/>
  <c r="Y208" i="11"/>
  <c r="Y211" i="11"/>
  <c r="V186" i="11"/>
  <c r="K64" i="11"/>
  <c r="K72" i="11"/>
  <c r="H78" i="11"/>
  <c r="U198" i="11"/>
  <c r="O198" i="11"/>
  <c r="Y159" i="11"/>
  <c r="Y162" i="11"/>
  <c r="Y165" i="11"/>
  <c r="Y168" i="11"/>
  <c r="Y171" i="11"/>
  <c r="Y174" i="11"/>
  <c r="Y177" i="11"/>
  <c r="Y180" i="11"/>
  <c r="Y183" i="11"/>
  <c r="Y186" i="11"/>
  <c r="T87" i="11"/>
  <c r="V87" i="11"/>
  <c r="U203" i="11"/>
  <c r="M203" i="11"/>
  <c r="Y189" i="11"/>
  <c r="Y192" i="11"/>
  <c r="Y195" i="11"/>
  <c r="Y198" i="11"/>
  <c r="Y308" i="11"/>
  <c r="Y310" i="11"/>
  <c r="Y313" i="11"/>
  <c r="Y316" i="11"/>
  <c r="Y321" i="11"/>
  <c r="Y324" i="11"/>
  <c r="Y327" i="11"/>
  <c r="Y379" i="11"/>
  <c r="Y382" i="11"/>
  <c r="Y385" i="11"/>
  <c r="P113" i="11"/>
  <c r="H265" i="11"/>
  <c r="K265" i="11"/>
  <c r="N265" i="11"/>
  <c r="Q265" i="11"/>
  <c r="T265" i="11"/>
  <c r="H268" i="11"/>
  <c r="K268" i="11"/>
  <c r="N268" i="11"/>
  <c r="Q268" i="11"/>
  <c r="T268" i="11"/>
  <c r="H271" i="11"/>
  <c r="K271" i="11"/>
  <c r="N271" i="11"/>
  <c r="Q271" i="11"/>
  <c r="T271" i="11"/>
  <c r="I274" i="11"/>
  <c r="L274" i="11"/>
  <c r="O274" i="11"/>
  <c r="R274" i="11"/>
  <c r="I277" i="11"/>
  <c r="L277" i="11"/>
  <c r="O277" i="11"/>
  <c r="R277" i="11"/>
  <c r="I280" i="11"/>
  <c r="L280" i="11"/>
  <c r="O280" i="11"/>
  <c r="R280" i="11"/>
  <c r="L284" i="11"/>
  <c r="P284" i="11"/>
  <c r="U284" i="11"/>
  <c r="K287" i="11"/>
  <c r="P287" i="11"/>
  <c r="T287" i="11"/>
  <c r="J293" i="11"/>
  <c r="O293" i="11"/>
  <c r="S293" i="11"/>
  <c r="I296" i="11"/>
  <c r="L296" i="11"/>
  <c r="O296" i="11"/>
  <c r="R296" i="11"/>
  <c r="I299" i="11"/>
  <c r="L299" i="11"/>
  <c r="O299" i="11"/>
  <c r="R299" i="11"/>
  <c r="I302" i="11"/>
  <c r="L302" i="11"/>
  <c r="O302" i="11"/>
  <c r="R302" i="11"/>
  <c r="J305" i="11"/>
  <c r="M305" i="11"/>
  <c r="P305" i="11"/>
  <c r="S305" i="11"/>
  <c r="U40" i="11"/>
  <c r="M40" i="11"/>
  <c r="U49" i="11"/>
  <c r="J49" i="11"/>
  <c r="U52" i="11"/>
  <c r="M52" i="11"/>
  <c r="U124" i="11"/>
  <c r="L124" i="11"/>
  <c r="Q133" i="11"/>
  <c r="H133" i="11"/>
  <c r="U142" i="11"/>
  <c r="H142" i="11"/>
  <c r="V58" i="11"/>
  <c r="R58" i="11"/>
  <c r="U70" i="11"/>
  <c r="J70" i="11"/>
  <c r="W73" i="11"/>
  <c r="V73" i="11"/>
  <c r="L79" i="11"/>
  <c r="R79" i="11"/>
  <c r="P88" i="11"/>
  <c r="V88" i="11"/>
  <c r="V61" i="11"/>
  <c r="O61" i="11"/>
  <c r="U67" i="11"/>
  <c r="V67" i="11"/>
  <c r="H67" i="11"/>
  <c r="W76" i="11"/>
  <c r="S76" i="11"/>
  <c r="T85" i="11"/>
  <c r="L85" i="11"/>
  <c r="N91" i="11"/>
  <c r="S91" i="11"/>
  <c r="V43" i="11"/>
  <c r="Y49" i="11"/>
  <c r="V110" i="11"/>
  <c r="V113" i="11"/>
  <c r="Y52" i="11"/>
  <c r="Y85" i="11"/>
  <c r="Y88" i="11"/>
  <c r="Y91" i="11"/>
  <c r="Y95" i="11"/>
  <c r="Y98" i="11"/>
  <c r="Y101" i="11"/>
  <c r="Y104" i="11"/>
  <c r="Y107" i="11"/>
  <c r="Y124" i="11"/>
  <c r="Y127" i="11"/>
  <c r="Y130" i="11"/>
  <c r="Y133" i="11"/>
  <c r="Y136" i="11"/>
  <c r="Y139" i="11"/>
  <c r="Y142" i="11"/>
  <c r="Y145" i="11"/>
  <c r="Y148" i="11"/>
  <c r="Y157" i="11"/>
  <c r="Y160" i="11"/>
  <c r="Y163" i="11"/>
  <c r="Y166" i="11"/>
  <c r="Y169" i="11"/>
  <c r="Y172" i="11"/>
  <c r="Y175" i="11"/>
  <c r="Y178" i="11"/>
  <c r="Y181" i="11"/>
  <c r="Y184" i="11"/>
  <c r="Y187" i="11"/>
  <c r="Y190" i="11"/>
  <c r="Y193" i="11"/>
  <c r="Y196" i="11"/>
  <c r="Y199" i="11"/>
  <c r="K56" i="11"/>
  <c r="O56" i="11"/>
  <c r="T56" i="11"/>
  <c r="K59" i="11"/>
  <c r="O59" i="11"/>
  <c r="T59" i="11"/>
  <c r="K62" i="11"/>
  <c r="O62" i="11"/>
  <c r="T62" i="11"/>
  <c r="I65" i="11"/>
  <c r="N65" i="11"/>
  <c r="R65" i="11"/>
  <c r="W65" i="11"/>
  <c r="K68" i="11"/>
  <c r="O68" i="11"/>
  <c r="T68" i="11"/>
  <c r="I71" i="11"/>
  <c r="N71" i="11"/>
  <c r="R71" i="11"/>
  <c r="J74" i="11"/>
  <c r="P74" i="11"/>
  <c r="O77" i="11"/>
  <c r="U77" i="11"/>
  <c r="J80" i="11"/>
  <c r="P80" i="11"/>
  <c r="J83" i="11"/>
  <c r="P83" i="11"/>
  <c r="O86" i="11"/>
  <c r="U86" i="11"/>
  <c r="J89" i="11"/>
  <c r="P89" i="11"/>
  <c r="L92" i="11"/>
  <c r="S92" i="11"/>
  <c r="P111" i="11"/>
  <c r="M116" i="11"/>
  <c r="K146" i="11"/>
  <c r="W152" i="11"/>
  <c r="L192" i="11"/>
  <c r="J206" i="11"/>
  <c r="U14" i="11"/>
  <c r="J37" i="11"/>
  <c r="S40" i="11"/>
  <c r="J46" i="11"/>
  <c r="M49" i="11"/>
  <c r="P52" i="11"/>
  <c r="I58" i="11"/>
  <c r="W58" i="11"/>
  <c r="J60" i="11"/>
  <c r="T61" i="11"/>
  <c r="I63" i="11"/>
  <c r="P64" i="11"/>
  <c r="M67" i="11"/>
  <c r="N70" i="11"/>
  <c r="M73" i="11"/>
  <c r="J76" i="11"/>
  <c r="I82" i="11"/>
  <c r="J91" i="11"/>
  <c r="L29" i="11"/>
  <c r="P37" i="11"/>
  <c r="P43" i="11"/>
  <c r="S46" i="11"/>
  <c r="V49" i="11"/>
  <c r="N58" i="11"/>
  <c r="K61" i="11"/>
  <c r="T64" i="11"/>
  <c r="Q67" i="11"/>
  <c r="S70" i="11"/>
  <c r="R73" i="11"/>
  <c r="O76" i="11"/>
  <c r="W82" i="11"/>
  <c r="H88" i="11"/>
  <c r="U32" i="11"/>
  <c r="M168" i="11"/>
  <c r="J174" i="11"/>
  <c r="L207" i="11"/>
  <c r="P110" i="11"/>
  <c r="V111" i="11"/>
  <c r="U114" i="11"/>
  <c r="L117" i="11"/>
  <c r="R127" i="11"/>
  <c r="T139" i="11"/>
  <c r="H143" i="11"/>
  <c r="S146" i="11"/>
  <c r="H152" i="11"/>
  <c r="S165" i="11"/>
  <c r="V168" i="11"/>
  <c r="V177" i="11"/>
  <c r="U183" i="11"/>
  <c r="J189" i="11"/>
  <c r="I195" i="11"/>
  <c r="K200" i="11"/>
  <c r="V203" i="11"/>
  <c r="N206" i="11"/>
  <c r="J209" i="11"/>
  <c r="P212" i="11"/>
  <c r="H263" i="11"/>
  <c r="K263" i="11"/>
  <c r="N263" i="11"/>
  <c r="Q263" i="11"/>
  <c r="T263" i="11"/>
  <c r="I266" i="11"/>
  <c r="L266" i="11"/>
  <c r="O266" i="11"/>
  <c r="R266" i="11"/>
  <c r="J269" i="11"/>
  <c r="M269" i="11"/>
  <c r="P269" i="11"/>
  <c r="S269" i="11"/>
  <c r="H272" i="11"/>
  <c r="K272" i="11"/>
  <c r="N272" i="11"/>
  <c r="Q272" i="11"/>
  <c r="T272" i="11"/>
  <c r="I275" i="11"/>
  <c r="L275" i="11"/>
  <c r="O275" i="11"/>
  <c r="R275" i="11"/>
  <c r="J278" i="11"/>
  <c r="M278" i="11"/>
  <c r="P278" i="11"/>
  <c r="S278" i="11"/>
  <c r="H281" i="11"/>
  <c r="K281" i="11"/>
  <c r="N281" i="11"/>
  <c r="Q281" i="11"/>
  <c r="T281" i="11"/>
  <c r="I285" i="11"/>
  <c r="L285" i="11"/>
  <c r="O285" i="11"/>
  <c r="R285" i="11"/>
  <c r="I288" i="11"/>
  <c r="L288" i="11"/>
  <c r="O288" i="11"/>
  <c r="R288" i="11"/>
  <c r="J294" i="11"/>
  <c r="M294" i="11"/>
  <c r="P294" i="11"/>
  <c r="S294" i="11"/>
  <c r="H297" i="11"/>
  <c r="K297" i="11"/>
  <c r="N297" i="11"/>
  <c r="Q297" i="11"/>
  <c r="T297" i="11"/>
  <c r="T143" i="11"/>
  <c r="M159" i="11"/>
  <c r="P171" i="11"/>
  <c r="P180" i="11"/>
  <c r="R186" i="11"/>
  <c r="O189" i="11"/>
  <c r="V195" i="11"/>
  <c r="H203" i="11"/>
  <c r="S204" i="11"/>
  <c r="W206" i="11"/>
  <c r="S209" i="11"/>
  <c r="T212" i="11"/>
  <c r="N257" i="11"/>
  <c r="V79" i="11"/>
  <c r="T79" i="11"/>
  <c r="O79" i="11"/>
  <c r="K79" i="11"/>
  <c r="V85" i="11"/>
  <c r="W85" i="11"/>
  <c r="R85" i="11"/>
  <c r="N85" i="11"/>
  <c r="I85" i="11"/>
  <c r="U91" i="11"/>
  <c r="R91" i="11"/>
  <c r="O91" i="11"/>
  <c r="L91" i="11"/>
  <c r="I91" i="11"/>
  <c r="U101" i="11"/>
  <c r="J101" i="11"/>
  <c r="T205" i="11"/>
  <c r="L205" i="11"/>
  <c r="U208" i="11"/>
  <c r="H208" i="11"/>
  <c r="O211" i="11"/>
  <c r="V216" i="11"/>
  <c r="M216" i="11"/>
  <c r="W219" i="11"/>
  <c r="T219" i="11"/>
  <c r="N219" i="11"/>
  <c r="W222" i="11"/>
  <c r="V222" i="11"/>
  <c r="N222" i="11"/>
  <c r="W225" i="11"/>
  <c r="T225" i="11"/>
  <c r="N225" i="11"/>
  <c r="V228" i="11"/>
  <c r="R228" i="11"/>
  <c r="M231" i="11"/>
  <c r="J231" i="11"/>
  <c r="P234" i="11"/>
  <c r="O234" i="11"/>
  <c r="P237" i="11"/>
  <c r="I237" i="11"/>
  <c r="W246" i="11"/>
  <c r="O246" i="11"/>
  <c r="U249" i="11"/>
  <c r="O249" i="11"/>
  <c r="H222" i="11"/>
  <c r="S231" i="11"/>
  <c r="H48" i="11"/>
  <c r="K51" i="11"/>
  <c r="V82" i="11"/>
  <c r="U82" i="11"/>
  <c r="Q82" i="11"/>
  <c r="L82" i="11"/>
  <c r="H82" i="11"/>
  <c r="U88" i="11"/>
  <c r="W88" i="11"/>
  <c r="S88" i="11"/>
  <c r="N88" i="11"/>
  <c r="J88" i="11"/>
  <c r="U95" i="11"/>
  <c r="M95" i="11"/>
  <c r="S101" i="11"/>
  <c r="S107" i="11"/>
  <c r="S30" i="11"/>
  <c r="W36" i="11"/>
  <c r="S37" i="11"/>
  <c r="J40" i="11"/>
  <c r="V40" i="11"/>
  <c r="M43" i="11"/>
  <c r="N45" i="11"/>
  <c r="P46" i="11"/>
  <c r="Q48" i="11"/>
  <c r="S49" i="11"/>
  <c r="T51" i="11"/>
  <c r="V52" i="11"/>
  <c r="L57" i="11"/>
  <c r="K58" i="11"/>
  <c r="O58" i="11"/>
  <c r="T58" i="11"/>
  <c r="H61" i="11"/>
  <c r="L61" i="11"/>
  <c r="Q61" i="11"/>
  <c r="U61" i="11"/>
  <c r="H64" i="11"/>
  <c r="M64" i="11"/>
  <c r="Q64" i="11"/>
  <c r="V64" i="11"/>
  <c r="J67" i="11"/>
  <c r="N67" i="11"/>
  <c r="S67" i="11"/>
  <c r="W67" i="11"/>
  <c r="S69" i="11"/>
  <c r="K70" i="11"/>
  <c r="P70" i="11"/>
  <c r="T70" i="11"/>
  <c r="J73" i="11"/>
  <c r="O73" i="11"/>
  <c r="S73" i="11"/>
  <c r="M75" i="11"/>
  <c r="L76" i="11"/>
  <c r="P76" i="11"/>
  <c r="U76" i="11"/>
  <c r="H79" i="11"/>
  <c r="N79" i="11"/>
  <c r="U79" i="11"/>
  <c r="K82" i="11"/>
  <c r="R82" i="11"/>
  <c r="H85" i="11"/>
  <c r="O85" i="11"/>
  <c r="U85" i="11"/>
  <c r="K88" i="11"/>
  <c r="Q88" i="11"/>
  <c r="Q90" i="11"/>
  <c r="K91" i="11"/>
  <c r="P91" i="11"/>
  <c r="T91" i="11"/>
  <c r="V95" i="11"/>
  <c r="K104" i="11"/>
  <c r="V158" i="11"/>
  <c r="T158" i="11"/>
  <c r="K158" i="11"/>
  <c r="V161" i="11"/>
  <c r="N161" i="11"/>
  <c r="V164" i="11"/>
  <c r="H164" i="11"/>
  <c r="V167" i="11"/>
  <c r="T167" i="11"/>
  <c r="V170" i="11"/>
  <c r="W170" i="11"/>
  <c r="N170" i="11"/>
  <c r="V173" i="11"/>
  <c r="Q173" i="11"/>
  <c r="H173" i="11"/>
  <c r="V176" i="11"/>
  <c r="K176" i="11"/>
  <c r="V179" i="11"/>
  <c r="W179" i="11"/>
  <c r="S182" i="11"/>
  <c r="W182" i="11"/>
  <c r="V188" i="11"/>
  <c r="M188" i="11"/>
  <c r="S191" i="11"/>
  <c r="W191" i="11"/>
  <c r="J191" i="11"/>
  <c r="P194" i="11"/>
  <c r="T194" i="11"/>
  <c r="Q164" i="11"/>
  <c r="N179" i="11"/>
  <c r="M197" i="11"/>
  <c r="J240" i="11"/>
  <c r="W253" i="11"/>
  <c r="V253" i="11"/>
  <c r="I253" i="11"/>
  <c r="R253" i="11"/>
  <c r="W256" i="11"/>
  <c r="S256" i="11"/>
  <c r="O256" i="11"/>
  <c r="W259" i="11"/>
  <c r="P259" i="11"/>
  <c r="L259" i="11"/>
  <c r="J256" i="11"/>
  <c r="N36" i="11"/>
  <c r="Q39" i="11"/>
  <c r="T42" i="11"/>
  <c r="Y58" i="11"/>
  <c r="Y61" i="11"/>
  <c r="Y64" i="11"/>
  <c r="Y67" i="11"/>
  <c r="Y70" i="11"/>
  <c r="Y73" i="11"/>
  <c r="Y76" i="11"/>
  <c r="Y79" i="11"/>
  <c r="Y82" i="11"/>
  <c r="H39" i="11"/>
  <c r="K42" i="11"/>
  <c r="W45" i="11"/>
  <c r="H58" i="11"/>
  <c r="L58" i="11"/>
  <c r="Q58" i="11"/>
  <c r="U58" i="11"/>
  <c r="I61" i="11"/>
  <c r="N61" i="11"/>
  <c r="R61" i="11"/>
  <c r="W61" i="11"/>
  <c r="J64" i="11"/>
  <c r="N64" i="11"/>
  <c r="S64" i="11"/>
  <c r="W64" i="11"/>
  <c r="K67" i="11"/>
  <c r="P67" i="11"/>
  <c r="T67" i="11"/>
  <c r="H70" i="11"/>
  <c r="M70" i="11"/>
  <c r="Q70" i="11"/>
  <c r="V70" i="11"/>
  <c r="L73" i="11"/>
  <c r="P73" i="11"/>
  <c r="U73" i="11"/>
  <c r="I76" i="11"/>
  <c r="M76" i="11"/>
  <c r="R76" i="11"/>
  <c r="V76" i="11"/>
  <c r="I79" i="11"/>
  <c r="Q79" i="11"/>
  <c r="W79" i="11"/>
  <c r="N82" i="11"/>
  <c r="T82" i="11"/>
  <c r="K85" i="11"/>
  <c r="Q85" i="11"/>
  <c r="M88" i="11"/>
  <c r="T88" i="11"/>
  <c r="H91" i="11"/>
  <c r="M91" i="11"/>
  <c r="Q91" i="11"/>
  <c r="V91" i="11"/>
  <c r="P98" i="11"/>
  <c r="T125" i="11"/>
  <c r="W125" i="11"/>
  <c r="W131" i="11"/>
  <c r="M131" i="11"/>
  <c r="S134" i="11"/>
  <c r="N134" i="11"/>
  <c r="T137" i="11"/>
  <c r="H137" i="11"/>
  <c r="V137" i="11"/>
  <c r="W140" i="11"/>
  <c r="N140" i="11"/>
  <c r="V140" i="11"/>
  <c r="M140" i="11"/>
  <c r="P128" i="11"/>
  <c r="P137" i="11"/>
  <c r="S140" i="11"/>
  <c r="T176" i="11"/>
  <c r="T185" i="11"/>
  <c r="T216" i="11"/>
  <c r="I228" i="11"/>
  <c r="M110" i="11"/>
  <c r="M113" i="11"/>
  <c r="P116" i="11"/>
  <c r="O130" i="11"/>
  <c r="U133" i="11"/>
  <c r="N136" i="11"/>
  <c r="K143" i="11"/>
  <c r="I145" i="11"/>
  <c r="N146" i="11"/>
  <c r="T146" i="11"/>
  <c r="N152" i="11"/>
  <c r="V159" i="11"/>
  <c r="P162" i="11"/>
  <c r="J165" i="11"/>
  <c r="S174" i="11"/>
  <c r="M177" i="11"/>
  <c r="I186" i="11"/>
  <c r="U192" i="11"/>
  <c r="R195" i="11"/>
  <c r="J198" i="11"/>
  <c r="Q203" i="11"/>
  <c r="S206" i="11"/>
  <c r="N209" i="11"/>
  <c r="M210" i="11"/>
  <c r="K212" i="11"/>
  <c r="J213" i="11"/>
  <c r="O260" i="11"/>
  <c r="Q143" i="11"/>
  <c r="J146" i="11"/>
  <c r="P146" i="11"/>
  <c r="W146" i="11"/>
  <c r="Q152" i="11"/>
  <c r="X282" i="1"/>
  <c r="X289" i="1"/>
  <c r="X307" i="1"/>
  <c r="V106" i="11"/>
  <c r="W106" i="11"/>
  <c r="N106" i="11"/>
  <c r="K94" i="11"/>
  <c r="N97" i="11"/>
  <c r="W97" i="11"/>
  <c r="H100" i="11"/>
  <c r="Q100" i="11"/>
  <c r="K103" i="11"/>
  <c r="T103" i="11"/>
  <c r="H106" i="11"/>
  <c r="T106" i="11"/>
  <c r="P217" i="11"/>
  <c r="M217" i="11"/>
  <c r="P220" i="11"/>
  <c r="V220" i="11"/>
  <c r="M220" i="11"/>
  <c r="P223" i="11"/>
  <c r="M223" i="11"/>
  <c r="V223" i="11"/>
  <c r="P226" i="11"/>
  <c r="W226" i="11"/>
  <c r="M226" i="11"/>
  <c r="T229" i="11"/>
  <c r="O229" i="11"/>
  <c r="U232" i="11"/>
  <c r="Q232" i="11"/>
  <c r="N235" i="11"/>
  <c r="W235" i="11"/>
  <c r="I235" i="11"/>
  <c r="T238" i="11"/>
  <c r="O238" i="11"/>
  <c r="W241" i="11"/>
  <c r="Q241" i="11"/>
  <c r="L241" i="11"/>
  <c r="H241" i="11"/>
  <c r="S244" i="11"/>
  <c r="W244" i="11"/>
  <c r="P244" i="11"/>
  <c r="J244" i="11"/>
  <c r="Q247" i="11"/>
  <c r="V247" i="11"/>
  <c r="P247" i="11"/>
  <c r="H247" i="11"/>
  <c r="W250" i="11"/>
  <c r="V250" i="11"/>
  <c r="N250" i="11"/>
  <c r="H250" i="11"/>
  <c r="V217" i="11"/>
  <c r="T15" i="11"/>
  <c r="Q18" i="11"/>
  <c r="O21" i="11"/>
  <c r="F108" i="11"/>
  <c r="K15" i="11"/>
  <c r="H18" i="11"/>
  <c r="V18" i="11"/>
  <c r="W21" i="11"/>
  <c r="H36" i="11"/>
  <c r="Q36" i="11"/>
  <c r="K39" i="11"/>
  <c r="T39" i="11"/>
  <c r="N42" i="11"/>
  <c r="W42" i="11"/>
  <c r="H45" i="11"/>
  <c r="Q45" i="11"/>
  <c r="K48" i="11"/>
  <c r="T48" i="11"/>
  <c r="N51" i="11"/>
  <c r="W51" i="11"/>
  <c r="P57" i="11"/>
  <c r="O60" i="11"/>
  <c r="M63" i="11"/>
  <c r="L66" i="11"/>
  <c r="J69" i="11"/>
  <c r="Q72" i="11"/>
  <c r="T75" i="11"/>
  <c r="P78" i="11"/>
  <c r="K81" i="11"/>
  <c r="M84" i="11"/>
  <c r="H87" i="11"/>
  <c r="U104" i="11"/>
  <c r="W104" i="11"/>
  <c r="S104" i="11"/>
  <c r="N104" i="11"/>
  <c r="J104" i="11"/>
  <c r="U107" i="11"/>
  <c r="T107" i="11"/>
  <c r="P107" i="11"/>
  <c r="K107" i="11"/>
  <c r="N94" i="11"/>
  <c r="W94" i="11"/>
  <c r="P95" i="11"/>
  <c r="H97" i="11"/>
  <c r="Q97" i="11"/>
  <c r="J98" i="11"/>
  <c r="S98" i="11"/>
  <c r="K100" i="11"/>
  <c r="T100" i="11"/>
  <c r="M101" i="11"/>
  <c r="V101" i="11"/>
  <c r="N103" i="11"/>
  <c r="W103" i="11"/>
  <c r="M104" i="11"/>
  <c r="T104" i="11"/>
  <c r="K106" i="11"/>
  <c r="H107" i="11"/>
  <c r="N107" i="11"/>
  <c r="V107" i="11"/>
  <c r="W111" i="11"/>
  <c r="S111" i="11"/>
  <c r="O111" i="11"/>
  <c r="J111" i="11"/>
  <c r="W114" i="11"/>
  <c r="S114" i="11"/>
  <c r="O114" i="11"/>
  <c r="J114" i="11"/>
  <c r="W117" i="11"/>
  <c r="S117" i="11"/>
  <c r="O117" i="11"/>
  <c r="J117" i="11"/>
  <c r="L111" i="11"/>
  <c r="R111" i="11"/>
  <c r="I114" i="11"/>
  <c r="P114" i="11"/>
  <c r="V114" i="11"/>
  <c r="M117" i="11"/>
  <c r="U117" i="11"/>
  <c r="U150" i="11"/>
  <c r="S150" i="11"/>
  <c r="J150" i="11"/>
  <c r="P150" i="11"/>
  <c r="U153" i="11"/>
  <c r="V153" i="11"/>
  <c r="M153" i="11"/>
  <c r="S153" i="11"/>
  <c r="J153" i="11"/>
  <c r="V150" i="11"/>
  <c r="U241" i="11"/>
  <c r="Y21" i="11"/>
  <c r="P29" i="11"/>
  <c r="L32" i="11"/>
  <c r="Y36" i="11"/>
  <c r="Y39" i="11"/>
  <c r="Y42" i="11"/>
  <c r="Y45" i="11"/>
  <c r="Y48" i="11"/>
  <c r="Y51" i="11"/>
  <c r="I14" i="11"/>
  <c r="P15" i="11"/>
  <c r="M18" i="11"/>
  <c r="J21" i="11"/>
  <c r="M25" i="11"/>
  <c r="U29" i="11"/>
  <c r="P32" i="11"/>
  <c r="K36" i="11"/>
  <c r="T36" i="11"/>
  <c r="M37" i="11"/>
  <c r="V37" i="11"/>
  <c r="N39" i="11"/>
  <c r="W39" i="11"/>
  <c r="P40" i="11"/>
  <c r="H42" i="11"/>
  <c r="Q42" i="11"/>
  <c r="J43" i="11"/>
  <c r="S43" i="11"/>
  <c r="K45" i="11"/>
  <c r="T45" i="11"/>
  <c r="M46" i="11"/>
  <c r="V46" i="11"/>
  <c r="N48" i="11"/>
  <c r="W48" i="11"/>
  <c r="P49" i="11"/>
  <c r="H51" i="11"/>
  <c r="Q51" i="11"/>
  <c r="J52" i="11"/>
  <c r="S52" i="11"/>
  <c r="U57" i="11"/>
  <c r="J58" i="11"/>
  <c r="M58" i="11"/>
  <c r="P58" i="11"/>
  <c r="S58" i="11"/>
  <c r="S60" i="11"/>
  <c r="J61" i="11"/>
  <c r="M61" i="11"/>
  <c r="P61" i="11"/>
  <c r="S61" i="11"/>
  <c r="R63" i="11"/>
  <c r="I64" i="11"/>
  <c r="L64" i="11"/>
  <c r="O64" i="11"/>
  <c r="R64" i="11"/>
  <c r="P66" i="11"/>
  <c r="I67" i="11"/>
  <c r="L67" i="11"/>
  <c r="O67" i="11"/>
  <c r="R67" i="11"/>
  <c r="O69" i="11"/>
  <c r="I70" i="11"/>
  <c r="L70" i="11"/>
  <c r="O70" i="11"/>
  <c r="R70" i="11"/>
  <c r="H73" i="11"/>
  <c r="K73" i="11"/>
  <c r="N73" i="11"/>
  <c r="Q73" i="11"/>
  <c r="T73" i="11"/>
  <c r="H76" i="11"/>
  <c r="K76" i="11"/>
  <c r="N76" i="11"/>
  <c r="Q76" i="11"/>
  <c r="T76" i="11"/>
  <c r="V78" i="11"/>
  <c r="J79" i="11"/>
  <c r="M79" i="11"/>
  <c r="P79" i="11"/>
  <c r="S79" i="11"/>
  <c r="Q81" i="11"/>
  <c r="J82" i="11"/>
  <c r="M82" i="11"/>
  <c r="P82" i="11"/>
  <c r="S82" i="11"/>
  <c r="T84" i="11"/>
  <c r="J85" i="11"/>
  <c r="M85" i="11"/>
  <c r="P85" i="11"/>
  <c r="S85" i="11"/>
  <c r="P87" i="11"/>
  <c r="I88" i="11"/>
  <c r="L88" i="11"/>
  <c r="O88" i="11"/>
  <c r="R88" i="11"/>
  <c r="K90" i="11"/>
  <c r="H94" i="11"/>
  <c r="Q94" i="11"/>
  <c r="J95" i="11"/>
  <c r="S95" i="11"/>
  <c r="K97" i="11"/>
  <c r="T97" i="11"/>
  <c r="M98" i="11"/>
  <c r="V98" i="11"/>
  <c r="N100" i="11"/>
  <c r="W100" i="11"/>
  <c r="P101" i="11"/>
  <c r="H103" i="11"/>
  <c r="Q103" i="11"/>
  <c r="H104" i="11"/>
  <c r="P104" i="11"/>
  <c r="V104" i="11"/>
  <c r="Q106" i="11"/>
  <c r="J107" i="11"/>
  <c r="Q107" i="11"/>
  <c r="W107" i="11"/>
  <c r="M111" i="11"/>
  <c r="U111" i="11"/>
  <c r="L114" i="11"/>
  <c r="R114" i="11"/>
  <c r="I117" i="11"/>
  <c r="P117" i="11"/>
  <c r="V117" i="11"/>
  <c r="T202" i="11"/>
  <c r="O202" i="11"/>
  <c r="Q205" i="11"/>
  <c r="K205" i="11"/>
  <c r="U205" i="11"/>
  <c r="O205" i="11"/>
  <c r="H205" i="11"/>
  <c r="R208" i="11"/>
  <c r="L208" i="11"/>
  <c r="W208" i="11"/>
  <c r="Q208" i="11"/>
  <c r="I208" i="11"/>
  <c r="T211" i="11"/>
  <c r="N211" i="11"/>
  <c r="R211" i="11"/>
  <c r="K211" i="11"/>
  <c r="N208" i="11"/>
  <c r="W211" i="11"/>
  <c r="V264" i="11"/>
  <c r="W264" i="11"/>
  <c r="N264" i="11"/>
  <c r="T264" i="11"/>
  <c r="K264" i="11"/>
  <c r="V267" i="11"/>
  <c r="Q267" i="11"/>
  <c r="H267" i="11"/>
  <c r="W267" i="11"/>
  <c r="N267" i="11"/>
  <c r="V270" i="11"/>
  <c r="T270" i="11"/>
  <c r="K270" i="11"/>
  <c r="Q270" i="11"/>
  <c r="H270" i="11"/>
  <c r="V273" i="11"/>
  <c r="W273" i="11"/>
  <c r="N273" i="11"/>
  <c r="T273" i="11"/>
  <c r="K273" i="11"/>
  <c r="V276" i="11"/>
  <c r="Q276" i="11"/>
  <c r="H276" i="11"/>
  <c r="W276" i="11"/>
  <c r="N276" i="11"/>
  <c r="V279" i="11"/>
  <c r="T279" i="11"/>
  <c r="K279" i="11"/>
  <c r="Q279" i="11"/>
  <c r="H279" i="11"/>
  <c r="S283" i="11"/>
  <c r="J283" i="11"/>
  <c r="P283" i="11"/>
  <c r="M283" i="11"/>
  <c r="V291" i="11"/>
  <c r="W291" i="11"/>
  <c r="N291" i="11"/>
  <c r="Q291" i="11"/>
  <c r="K291" i="11"/>
  <c r="V295" i="11"/>
  <c r="Q295" i="11"/>
  <c r="H295" i="11"/>
  <c r="T295" i="11"/>
  <c r="N295" i="11"/>
  <c r="V298" i="11"/>
  <c r="T298" i="11"/>
  <c r="K298" i="11"/>
  <c r="Q298" i="11"/>
  <c r="N298" i="11"/>
  <c r="V301" i="11"/>
  <c r="W301" i="11"/>
  <c r="N301" i="11"/>
  <c r="Q301" i="11"/>
  <c r="K301" i="11"/>
  <c r="V304" i="11"/>
  <c r="Q304" i="11"/>
  <c r="H304" i="11"/>
  <c r="T304" i="11"/>
  <c r="N304" i="11"/>
  <c r="W308" i="11"/>
  <c r="S308" i="11"/>
  <c r="O308" i="11"/>
  <c r="J308" i="11"/>
  <c r="U308" i="11"/>
  <c r="M308" i="11"/>
  <c r="R308" i="11"/>
  <c r="L308" i="11"/>
  <c r="W310" i="11"/>
  <c r="U310" i="11"/>
  <c r="P310" i="11"/>
  <c r="L310" i="11"/>
  <c r="V310" i="11"/>
  <c r="O310" i="11"/>
  <c r="I310" i="11"/>
  <c r="S310" i="11"/>
  <c r="M310" i="11"/>
  <c r="W313" i="11"/>
  <c r="V313" i="11"/>
  <c r="R313" i="11"/>
  <c r="M313" i="11"/>
  <c r="I313" i="11"/>
  <c r="S313" i="11"/>
  <c r="L313" i="11"/>
  <c r="P313" i="11"/>
  <c r="J313" i="11"/>
  <c r="W316" i="11"/>
  <c r="S316" i="11"/>
  <c r="O316" i="11"/>
  <c r="J316" i="11"/>
  <c r="V316" i="11"/>
  <c r="P316" i="11"/>
  <c r="I316" i="11"/>
  <c r="U316" i="11"/>
  <c r="M316" i="11"/>
  <c r="W321" i="11"/>
  <c r="T321" i="11"/>
  <c r="Q321" i="11"/>
  <c r="N321" i="11"/>
  <c r="K321" i="11"/>
  <c r="H321" i="11"/>
  <c r="U321" i="11"/>
  <c r="P321" i="11"/>
  <c r="L321" i="11"/>
  <c r="S321" i="11"/>
  <c r="O321" i="11"/>
  <c r="J321" i="11"/>
  <c r="U324" i="11"/>
  <c r="R324" i="11"/>
  <c r="O324" i="11"/>
  <c r="L324" i="11"/>
  <c r="I324" i="11"/>
  <c r="V324" i="11"/>
  <c r="Q324" i="11"/>
  <c r="M324" i="11"/>
  <c r="H324" i="11"/>
  <c r="T324" i="11"/>
  <c r="P324" i="11"/>
  <c r="K324" i="11"/>
  <c r="W327" i="11"/>
  <c r="T327" i="11"/>
  <c r="Q327" i="11"/>
  <c r="N327" i="11"/>
  <c r="K327" i="11"/>
  <c r="H327" i="11"/>
  <c r="S327" i="11"/>
  <c r="O327" i="11"/>
  <c r="J327" i="11"/>
  <c r="V327" i="11"/>
  <c r="R327" i="11"/>
  <c r="M327" i="11"/>
  <c r="I327" i="11"/>
  <c r="S336" i="11"/>
  <c r="J336" i="11"/>
  <c r="V336" i="11"/>
  <c r="P336" i="11"/>
  <c r="S339" i="11"/>
  <c r="J339" i="11"/>
  <c r="P339" i="11"/>
  <c r="M339" i="11"/>
  <c r="S342" i="11"/>
  <c r="J342" i="11"/>
  <c r="M342" i="11"/>
  <c r="V342" i="11"/>
  <c r="P345" i="11"/>
  <c r="M345" i="11"/>
  <c r="V345" i="11"/>
  <c r="J345" i="11"/>
  <c r="V348" i="11"/>
  <c r="M348" i="11"/>
  <c r="S348" i="11"/>
  <c r="P348" i="11"/>
  <c r="J348" i="11"/>
  <c r="V351" i="11"/>
  <c r="M351" i="11"/>
  <c r="S351" i="11"/>
  <c r="J351" i="11"/>
  <c r="P351" i="11"/>
  <c r="P354" i="11"/>
  <c r="V354" i="11"/>
  <c r="M354" i="11"/>
  <c r="J354" i="11"/>
  <c r="P357" i="11"/>
  <c r="V357" i="11"/>
  <c r="M357" i="11"/>
  <c r="J357" i="11"/>
  <c r="S360" i="11"/>
  <c r="J360" i="11"/>
  <c r="P360" i="11"/>
  <c r="V360" i="11"/>
  <c r="M360" i="11"/>
  <c r="V363" i="11"/>
  <c r="M363" i="11"/>
  <c r="S363" i="11"/>
  <c r="J363" i="11"/>
  <c r="V366" i="11"/>
  <c r="M366" i="11"/>
  <c r="S366" i="11"/>
  <c r="J366" i="11"/>
  <c r="P366" i="11"/>
  <c r="P369" i="11"/>
  <c r="V369" i="11"/>
  <c r="M369" i="11"/>
  <c r="S369" i="11"/>
  <c r="P372" i="11"/>
  <c r="V372" i="11"/>
  <c r="M372" i="11"/>
  <c r="S372" i="11"/>
  <c r="S375" i="11"/>
  <c r="J375" i="11"/>
  <c r="P375" i="11"/>
  <c r="M375" i="11"/>
  <c r="Q124" i="11"/>
  <c r="N125" i="11"/>
  <c r="I127" i="11"/>
  <c r="W127" i="11"/>
  <c r="T128" i="11"/>
  <c r="T130" i="11"/>
  <c r="Q131" i="11"/>
  <c r="L133" i="11"/>
  <c r="J134" i="11"/>
  <c r="P134" i="11"/>
  <c r="W134" i="11"/>
  <c r="R136" i="11"/>
  <c r="K137" i="11"/>
  <c r="Q137" i="11"/>
  <c r="K139" i="11"/>
  <c r="L142" i="11"/>
  <c r="I148" i="11"/>
  <c r="N158" i="11"/>
  <c r="W158" i="11"/>
  <c r="P159" i="11"/>
  <c r="H161" i="11"/>
  <c r="Q161" i="11"/>
  <c r="J162" i="11"/>
  <c r="S162" i="11"/>
  <c r="K164" i="11"/>
  <c r="T164" i="11"/>
  <c r="M165" i="11"/>
  <c r="V165" i="11"/>
  <c r="N167" i="11"/>
  <c r="W167" i="11"/>
  <c r="P168" i="11"/>
  <c r="H170" i="11"/>
  <c r="Q170" i="11"/>
  <c r="J171" i="11"/>
  <c r="S171" i="11"/>
  <c r="K173" i="11"/>
  <c r="T173" i="11"/>
  <c r="M174" i="11"/>
  <c r="V174" i="11"/>
  <c r="N176" i="11"/>
  <c r="W176" i="11"/>
  <c r="P177" i="11"/>
  <c r="H179" i="11"/>
  <c r="Q179" i="11"/>
  <c r="J180" i="11"/>
  <c r="S180" i="11"/>
  <c r="N182" i="11"/>
  <c r="L183" i="11"/>
  <c r="K185" i="11"/>
  <c r="Q188" i="11"/>
  <c r="N191" i="11"/>
  <c r="K194" i="11"/>
  <c r="Q197" i="11"/>
  <c r="P200" i="11"/>
  <c r="J203" i="11"/>
  <c r="N203" i="11"/>
  <c r="S203" i="11"/>
  <c r="W203" i="11"/>
  <c r="K206" i="11"/>
  <c r="P206" i="11"/>
  <c r="T206" i="11"/>
  <c r="K209" i="11"/>
  <c r="P209" i="11"/>
  <c r="T209" i="11"/>
  <c r="H212" i="11"/>
  <c r="M212" i="11"/>
  <c r="Q212" i="11"/>
  <c r="V212" i="11"/>
  <c r="H216" i="11"/>
  <c r="P216" i="11"/>
  <c r="J219" i="11"/>
  <c r="P219" i="11"/>
  <c r="J222" i="11"/>
  <c r="Q222" i="11"/>
  <c r="J225" i="11"/>
  <c r="P225" i="11"/>
  <c r="L228" i="11"/>
  <c r="H264" i="11"/>
  <c r="W270" i="11"/>
  <c r="H273" i="11"/>
  <c r="W279" i="11"/>
  <c r="T291" i="11"/>
  <c r="K295" i="11"/>
  <c r="T301" i="11"/>
  <c r="K304" i="11"/>
  <c r="V308" i="11"/>
  <c r="R310" i="11"/>
  <c r="U313" i="11"/>
  <c r="R316" i="11"/>
  <c r="R321" i="11"/>
  <c r="J324" i="11"/>
  <c r="W324" i="11"/>
  <c r="U327" i="11"/>
  <c r="P342" i="11"/>
  <c r="S345" i="11"/>
  <c r="S357" i="11"/>
  <c r="J369" i="11"/>
  <c r="V375" i="11"/>
  <c r="J110" i="11"/>
  <c r="S110" i="11"/>
  <c r="J113" i="11"/>
  <c r="S113" i="11"/>
  <c r="J116" i="11"/>
  <c r="S116" i="11"/>
  <c r="H124" i="11"/>
  <c r="S125" i="11"/>
  <c r="K128" i="11"/>
  <c r="H131" i="11"/>
  <c r="V131" i="11"/>
  <c r="K134" i="11"/>
  <c r="I136" i="11"/>
  <c r="M137" i="11"/>
  <c r="J140" i="11"/>
  <c r="Q140" i="11"/>
  <c r="N143" i="11"/>
  <c r="W143" i="11"/>
  <c r="H146" i="11"/>
  <c r="M146" i="11"/>
  <c r="Q146" i="11"/>
  <c r="V146" i="11"/>
  <c r="K152" i="11"/>
  <c r="T152" i="11"/>
  <c r="H158" i="11"/>
  <c r="Q158" i="11"/>
  <c r="J159" i="11"/>
  <c r="S159" i="11"/>
  <c r="K161" i="11"/>
  <c r="T161" i="11"/>
  <c r="M162" i="11"/>
  <c r="V162" i="11"/>
  <c r="N164" i="11"/>
  <c r="W164" i="11"/>
  <c r="P165" i="11"/>
  <c r="H167" i="11"/>
  <c r="Q167" i="11"/>
  <c r="J168" i="11"/>
  <c r="S168" i="11"/>
  <c r="K170" i="11"/>
  <c r="T170" i="11"/>
  <c r="M171" i="11"/>
  <c r="V171" i="11"/>
  <c r="N173" i="11"/>
  <c r="W173" i="11"/>
  <c r="P174" i="11"/>
  <c r="H176" i="11"/>
  <c r="Q176" i="11"/>
  <c r="J177" i="11"/>
  <c r="S177" i="11"/>
  <c r="K179" i="11"/>
  <c r="T179" i="11"/>
  <c r="M180" i="11"/>
  <c r="V180" i="11"/>
  <c r="P183" i="11"/>
  <c r="M186" i="11"/>
  <c r="H188" i="11"/>
  <c r="S189" i="11"/>
  <c r="P192" i="11"/>
  <c r="M195" i="11"/>
  <c r="H197" i="11"/>
  <c r="S198" i="11"/>
  <c r="K203" i="11"/>
  <c r="P203" i="11"/>
  <c r="T203" i="11"/>
  <c r="H206" i="11"/>
  <c r="M206" i="11"/>
  <c r="Q206" i="11"/>
  <c r="V206" i="11"/>
  <c r="H209" i="11"/>
  <c r="M209" i="11"/>
  <c r="Q209" i="11"/>
  <c r="V209" i="11"/>
  <c r="J212" i="11"/>
  <c r="N212" i="11"/>
  <c r="S212" i="11"/>
  <c r="W212" i="11"/>
  <c r="W216" i="11"/>
  <c r="S216" i="11"/>
  <c r="N216" i="11"/>
  <c r="J216" i="11"/>
  <c r="U219" i="11"/>
  <c r="V219" i="11"/>
  <c r="Q219" i="11"/>
  <c r="M219" i="11"/>
  <c r="H219" i="11"/>
  <c r="U222" i="11"/>
  <c r="T222" i="11"/>
  <c r="P222" i="11"/>
  <c r="K222" i="11"/>
  <c r="U225" i="11"/>
  <c r="V225" i="11"/>
  <c r="Q225" i="11"/>
  <c r="M225" i="11"/>
  <c r="H225" i="11"/>
  <c r="U228" i="11"/>
  <c r="M228" i="11"/>
  <c r="V231" i="11"/>
  <c r="O231" i="11"/>
  <c r="I231" i="11"/>
  <c r="S234" i="11"/>
  <c r="L234" i="11"/>
  <c r="U237" i="11"/>
  <c r="M237" i="11"/>
  <c r="R237" i="11"/>
  <c r="L237" i="11"/>
  <c r="V240" i="11"/>
  <c r="O240" i="11"/>
  <c r="I240" i="11"/>
  <c r="S240" i="11"/>
  <c r="M240" i="11"/>
  <c r="W243" i="11"/>
  <c r="L243" i="11"/>
  <c r="R243" i="11"/>
  <c r="J243" i="11"/>
  <c r="K216" i="11"/>
  <c r="Q216" i="11"/>
  <c r="K219" i="11"/>
  <c r="S219" i="11"/>
  <c r="M222" i="11"/>
  <c r="S222" i="11"/>
  <c r="K225" i="11"/>
  <c r="S225" i="11"/>
  <c r="P228" i="11"/>
  <c r="R231" i="11"/>
  <c r="J234" i="11"/>
  <c r="U234" i="11"/>
  <c r="V237" i="11"/>
  <c r="Q264" i="11"/>
  <c r="K267" i="11"/>
  <c r="Q273" i="11"/>
  <c r="K276" i="11"/>
  <c r="W295" i="11"/>
  <c r="H298" i="11"/>
  <c r="W304" i="11"/>
  <c r="I308" i="11"/>
  <c r="I321" i="11"/>
  <c r="V321" i="11"/>
  <c r="N324" i="11"/>
  <c r="L327" i="11"/>
  <c r="V339" i="11"/>
  <c r="S354" i="11"/>
  <c r="P363" i="11"/>
  <c r="W379" i="11"/>
  <c r="S379" i="11"/>
  <c r="N379" i="11"/>
  <c r="J379" i="11"/>
  <c r="V379" i="11"/>
  <c r="Q379" i="11"/>
  <c r="M379" i="11"/>
  <c r="H379" i="11"/>
  <c r="U382" i="11"/>
  <c r="P382" i="11"/>
  <c r="L382" i="11"/>
  <c r="S382" i="11"/>
  <c r="O382" i="11"/>
  <c r="J382" i="11"/>
  <c r="V385" i="11"/>
  <c r="Q385" i="11"/>
  <c r="M385" i="11"/>
  <c r="H385" i="11"/>
  <c r="T385" i="11"/>
  <c r="P385" i="11"/>
  <c r="K385" i="11"/>
  <c r="I246" i="11"/>
  <c r="R246" i="11"/>
  <c r="H249" i="11"/>
  <c r="Q249" i="11"/>
  <c r="J253" i="11"/>
  <c r="O253" i="11"/>
  <c r="S253" i="11"/>
  <c r="L254" i="11"/>
  <c r="L256" i="11"/>
  <c r="P256" i="11"/>
  <c r="U256" i="11"/>
  <c r="I259" i="11"/>
  <c r="M259" i="11"/>
  <c r="R259" i="11"/>
  <c r="V259" i="11"/>
  <c r="T260" i="11"/>
  <c r="K379" i="11"/>
  <c r="I382" i="11"/>
  <c r="V382" i="11"/>
  <c r="N385" i="11"/>
  <c r="K246" i="11"/>
  <c r="K249" i="11"/>
  <c r="L253" i="11"/>
  <c r="P253" i="11"/>
  <c r="U253" i="11"/>
  <c r="I256" i="11"/>
  <c r="M256" i="11"/>
  <c r="R256" i="11"/>
  <c r="V256" i="11"/>
  <c r="J259" i="11"/>
  <c r="O259" i="11"/>
  <c r="S259" i="11"/>
  <c r="K260" i="11"/>
  <c r="P379" i="11"/>
  <c r="M382" i="11"/>
  <c r="S385" i="11"/>
  <c r="F282" i="11"/>
  <c r="F329" i="11"/>
  <c r="H329" i="11" s="1"/>
  <c r="V19" i="11"/>
  <c r="Q19" i="11"/>
  <c r="H19" i="11"/>
  <c r="W19" i="11"/>
  <c r="N19" i="11"/>
  <c r="T19" i="11"/>
  <c r="V13" i="11"/>
  <c r="W13" i="11"/>
  <c r="N13" i="11"/>
  <c r="T13" i="11"/>
  <c r="K13" i="11"/>
  <c r="Q23" i="11"/>
  <c r="K23" i="11"/>
  <c r="V23" i="11"/>
  <c r="P23" i="11"/>
  <c r="H23" i="11"/>
  <c r="T23" i="11"/>
  <c r="M23" i="11"/>
  <c r="V16" i="11"/>
  <c r="W16" i="11"/>
  <c r="N16" i="11"/>
  <c r="T16" i="11"/>
  <c r="K16" i="11"/>
  <c r="H16" i="11"/>
  <c r="K19" i="11"/>
  <c r="W31" i="11"/>
  <c r="U38" i="11"/>
  <c r="O41" i="11"/>
  <c r="R47" i="11"/>
  <c r="R50" i="11"/>
  <c r="O53" i="11"/>
  <c r="U96" i="11"/>
  <c r="O99" i="11"/>
  <c r="U99" i="11"/>
  <c r="I102" i="11"/>
  <c r="O102" i="11"/>
  <c r="U102" i="11"/>
  <c r="N120" i="11"/>
  <c r="W126" i="11"/>
  <c r="T126" i="11"/>
  <c r="Q126" i="11"/>
  <c r="N126" i="11"/>
  <c r="K126" i="11"/>
  <c r="H126" i="11"/>
  <c r="W129" i="11"/>
  <c r="T129" i="11"/>
  <c r="Q129" i="11"/>
  <c r="N129" i="11"/>
  <c r="K129" i="11"/>
  <c r="H129" i="11"/>
  <c r="U144" i="11"/>
  <c r="R144" i="11"/>
  <c r="O144" i="11"/>
  <c r="L144" i="11"/>
  <c r="I144" i="11"/>
  <c r="W144" i="11"/>
  <c r="T144" i="11"/>
  <c r="Q144" i="11"/>
  <c r="N144" i="11"/>
  <c r="K144" i="11"/>
  <c r="H144" i="11"/>
  <c r="L126" i="11"/>
  <c r="P126" i="11"/>
  <c r="I129" i="11"/>
  <c r="M129" i="11"/>
  <c r="V129" i="11"/>
  <c r="J132" i="11"/>
  <c r="O132" i="11"/>
  <c r="L135" i="11"/>
  <c r="P135" i="11"/>
  <c r="U135" i="11"/>
  <c r="I138" i="11"/>
  <c r="M138" i="11"/>
  <c r="R138" i="11"/>
  <c r="J141" i="11"/>
  <c r="O141" i="11"/>
  <c r="S141" i="11"/>
  <c r="P144" i="11"/>
  <c r="W151" i="11"/>
  <c r="T151" i="11"/>
  <c r="Q151" i="11"/>
  <c r="N151" i="11"/>
  <c r="K151" i="11"/>
  <c r="H151" i="11"/>
  <c r="V151" i="11"/>
  <c r="S151" i="11"/>
  <c r="P151" i="11"/>
  <c r="M151" i="11"/>
  <c r="J151" i="11"/>
  <c r="W154" i="11"/>
  <c r="T154" i="11"/>
  <c r="Q154" i="11"/>
  <c r="N154" i="11"/>
  <c r="K154" i="11"/>
  <c r="H154" i="11"/>
  <c r="V154" i="11"/>
  <c r="S154" i="11"/>
  <c r="P154" i="11"/>
  <c r="M154" i="11"/>
  <c r="J154" i="11"/>
  <c r="I151" i="11"/>
  <c r="R151" i="11"/>
  <c r="O154" i="11"/>
  <c r="W157" i="11"/>
  <c r="T157" i="11"/>
  <c r="Q157" i="11"/>
  <c r="N157" i="11"/>
  <c r="K157" i="11"/>
  <c r="H157" i="11"/>
  <c r="V157" i="11"/>
  <c r="S157" i="11"/>
  <c r="P157" i="11"/>
  <c r="M157" i="11"/>
  <c r="J157" i="11"/>
  <c r="W160" i="11"/>
  <c r="T160" i="11"/>
  <c r="Q160" i="11"/>
  <c r="N160" i="11"/>
  <c r="K160" i="11"/>
  <c r="H160" i="11"/>
  <c r="V160" i="11"/>
  <c r="S160" i="11"/>
  <c r="P160" i="11"/>
  <c r="M160" i="11"/>
  <c r="J160" i="11"/>
  <c r="W163" i="11"/>
  <c r="T163" i="11"/>
  <c r="Q163" i="11"/>
  <c r="N163" i="11"/>
  <c r="K163" i="11"/>
  <c r="H163" i="11"/>
  <c r="V163" i="11"/>
  <c r="S163" i="11"/>
  <c r="P163" i="11"/>
  <c r="M163" i="11"/>
  <c r="J163" i="11"/>
  <c r="W166" i="11"/>
  <c r="T166" i="11"/>
  <c r="Q166" i="11"/>
  <c r="N166" i="11"/>
  <c r="K166" i="11"/>
  <c r="H166" i="11"/>
  <c r="V166" i="11"/>
  <c r="S166" i="11"/>
  <c r="P166" i="11"/>
  <c r="M166" i="11"/>
  <c r="J166" i="11"/>
  <c r="W169" i="11"/>
  <c r="T169" i="11"/>
  <c r="Q169" i="11"/>
  <c r="N169" i="11"/>
  <c r="K169" i="11"/>
  <c r="H169" i="11"/>
  <c r="V169" i="11"/>
  <c r="S169" i="11"/>
  <c r="P169" i="11"/>
  <c r="M169" i="11"/>
  <c r="J169" i="11"/>
  <c r="W172" i="11"/>
  <c r="T172" i="11"/>
  <c r="Q172" i="11"/>
  <c r="N172" i="11"/>
  <c r="K172" i="11"/>
  <c r="H172" i="11"/>
  <c r="V172" i="11"/>
  <c r="S172" i="11"/>
  <c r="P172" i="11"/>
  <c r="M172" i="11"/>
  <c r="J172" i="11"/>
  <c r="W175" i="11"/>
  <c r="T175" i="11"/>
  <c r="Q175" i="11"/>
  <c r="N175" i="11"/>
  <c r="K175" i="11"/>
  <c r="H175" i="11"/>
  <c r="V175" i="11"/>
  <c r="S175" i="11"/>
  <c r="P175" i="11"/>
  <c r="M175" i="11"/>
  <c r="J175" i="11"/>
  <c r="W178" i="11"/>
  <c r="T178" i="11"/>
  <c r="Q178" i="11"/>
  <c r="N178" i="11"/>
  <c r="K178" i="11"/>
  <c r="H178" i="11"/>
  <c r="V178" i="11"/>
  <c r="S178" i="11"/>
  <c r="P178" i="11"/>
  <c r="M178" i="11"/>
  <c r="J178" i="11"/>
  <c r="V181" i="11"/>
  <c r="S181" i="11"/>
  <c r="P181" i="11"/>
  <c r="M181" i="11"/>
  <c r="T181" i="11"/>
  <c r="O181" i="11"/>
  <c r="K181" i="11"/>
  <c r="H181" i="11"/>
  <c r="W181" i="11"/>
  <c r="R181" i="11"/>
  <c r="N181" i="11"/>
  <c r="J181" i="11"/>
  <c r="V184" i="11"/>
  <c r="S184" i="11"/>
  <c r="P184" i="11"/>
  <c r="M184" i="11"/>
  <c r="J184" i="11"/>
  <c r="U184" i="11"/>
  <c r="Q184" i="11"/>
  <c r="L184" i="11"/>
  <c r="H184" i="11"/>
  <c r="T184" i="11"/>
  <c r="O184" i="11"/>
  <c r="K184" i="11"/>
  <c r="V187" i="11"/>
  <c r="S187" i="11"/>
  <c r="P187" i="11"/>
  <c r="M187" i="11"/>
  <c r="J187" i="11"/>
  <c r="W187" i="11"/>
  <c r="R187" i="11"/>
  <c r="N187" i="11"/>
  <c r="I187" i="11"/>
  <c r="U187" i="11"/>
  <c r="Q187" i="11"/>
  <c r="L187" i="11"/>
  <c r="H187" i="11"/>
  <c r="V190" i="11"/>
  <c r="S190" i="11"/>
  <c r="P190" i="11"/>
  <c r="M190" i="11"/>
  <c r="J190" i="11"/>
  <c r="T190" i="11"/>
  <c r="O190" i="11"/>
  <c r="K190" i="11"/>
  <c r="W190" i="11"/>
  <c r="R190" i="11"/>
  <c r="N190" i="11"/>
  <c r="I190" i="11"/>
  <c r="V193" i="11"/>
  <c r="S193" i="11"/>
  <c r="P193" i="11"/>
  <c r="M193" i="11"/>
  <c r="J193" i="11"/>
  <c r="U193" i="11"/>
  <c r="Q193" i="11"/>
  <c r="L193" i="11"/>
  <c r="H193" i="11"/>
  <c r="T193" i="11"/>
  <c r="O193" i="11"/>
  <c r="K193" i="11"/>
  <c r="V196" i="11"/>
  <c r="S196" i="11"/>
  <c r="P196" i="11"/>
  <c r="M196" i="11"/>
  <c r="J196" i="11"/>
  <c r="W196" i="11"/>
  <c r="R196" i="11"/>
  <c r="N196" i="11"/>
  <c r="I196" i="11"/>
  <c r="U196" i="11"/>
  <c r="Q196" i="11"/>
  <c r="L196" i="11"/>
  <c r="H196" i="11"/>
  <c r="V199" i="11"/>
  <c r="S199" i="11"/>
  <c r="P199" i="11"/>
  <c r="M199" i="11"/>
  <c r="J199" i="11"/>
  <c r="U199" i="11"/>
  <c r="Q199" i="11"/>
  <c r="L199" i="11"/>
  <c r="H199" i="11"/>
  <c r="T199" i="11"/>
  <c r="O199" i="11"/>
  <c r="K199" i="11"/>
  <c r="L157" i="11"/>
  <c r="U157" i="11"/>
  <c r="I160" i="11"/>
  <c r="R160" i="11"/>
  <c r="O163" i="11"/>
  <c r="L166" i="11"/>
  <c r="U166" i="11"/>
  <c r="I169" i="11"/>
  <c r="R169" i="11"/>
  <c r="O172" i="11"/>
  <c r="L175" i="11"/>
  <c r="U175" i="11"/>
  <c r="I178" i="11"/>
  <c r="R178" i="11"/>
  <c r="Q181" i="11"/>
  <c r="I184" i="11"/>
  <c r="W184" i="11"/>
  <c r="O187" i="11"/>
  <c r="H190" i="11"/>
  <c r="U190" i="11"/>
  <c r="N193" i="11"/>
  <c r="T196" i="11"/>
  <c r="I199" i="11"/>
  <c r="W199" i="11"/>
  <c r="I38" i="11"/>
  <c r="R38" i="11"/>
  <c r="L41" i="11"/>
  <c r="U41" i="11"/>
  <c r="I44" i="11"/>
  <c r="O44" i="11"/>
  <c r="U44" i="11"/>
  <c r="L47" i="11"/>
  <c r="U47" i="11"/>
  <c r="L50" i="11"/>
  <c r="I53" i="11"/>
  <c r="R53" i="11"/>
  <c r="K112" i="11"/>
  <c r="Q112" i="11"/>
  <c r="W112" i="11"/>
  <c r="H115" i="11"/>
  <c r="N115" i="11"/>
  <c r="Q115" i="11"/>
  <c r="W115" i="11"/>
  <c r="K118" i="11"/>
  <c r="Q118" i="11"/>
  <c r="T118" i="11"/>
  <c r="H120" i="11"/>
  <c r="K120" i="11"/>
  <c r="Q120" i="11"/>
  <c r="T120" i="11"/>
  <c r="W120" i="11"/>
  <c r="W123" i="11"/>
  <c r="T123" i="11"/>
  <c r="Q123" i="11"/>
  <c r="N123" i="11"/>
  <c r="K123" i="11"/>
  <c r="H123" i="11"/>
  <c r="W132" i="11"/>
  <c r="T132" i="11"/>
  <c r="Q132" i="11"/>
  <c r="N132" i="11"/>
  <c r="K132" i="11"/>
  <c r="H132" i="11"/>
  <c r="W138" i="11"/>
  <c r="T138" i="11"/>
  <c r="Q138" i="11"/>
  <c r="N138" i="11"/>
  <c r="K138" i="11"/>
  <c r="H138" i="11"/>
  <c r="U147" i="11"/>
  <c r="R147" i="11"/>
  <c r="O147" i="11"/>
  <c r="L147" i="11"/>
  <c r="I147" i="11"/>
  <c r="W147" i="11"/>
  <c r="T147" i="11"/>
  <c r="Q147" i="11"/>
  <c r="N147" i="11"/>
  <c r="K147" i="11"/>
  <c r="H147" i="11"/>
  <c r="J123" i="11"/>
  <c r="O123" i="11"/>
  <c r="U126" i="11"/>
  <c r="R129" i="11"/>
  <c r="Y57" i="11"/>
  <c r="Y60" i="11"/>
  <c r="Y63" i="11"/>
  <c r="Y66" i="11"/>
  <c r="Y69" i="11"/>
  <c r="Y123" i="11"/>
  <c r="Y126" i="11"/>
  <c r="Y129" i="11"/>
  <c r="Y132" i="11"/>
  <c r="Y135" i="11"/>
  <c r="Y138" i="11"/>
  <c r="Y141" i="11"/>
  <c r="Y144" i="11"/>
  <c r="Y147" i="11"/>
  <c r="Y151" i="11"/>
  <c r="Y154" i="11"/>
  <c r="L14" i="11"/>
  <c r="H15" i="11"/>
  <c r="M15" i="11"/>
  <c r="Q15" i="11"/>
  <c r="V15" i="11"/>
  <c r="J18" i="11"/>
  <c r="N18" i="11"/>
  <c r="S18" i="11"/>
  <c r="W18" i="11"/>
  <c r="K21" i="11"/>
  <c r="R21" i="11"/>
  <c r="R25" i="11"/>
  <c r="N28" i="11"/>
  <c r="I29" i="11"/>
  <c r="M29" i="11"/>
  <c r="R29" i="11"/>
  <c r="V29" i="11"/>
  <c r="H31" i="11"/>
  <c r="Q31" i="11"/>
  <c r="I32" i="11"/>
  <c r="M32" i="11"/>
  <c r="R32" i="11"/>
  <c r="V32" i="11"/>
  <c r="F54" i="11"/>
  <c r="I36" i="11"/>
  <c r="L36" i="11"/>
  <c r="O36" i="11"/>
  <c r="R36" i="11"/>
  <c r="U36" i="11"/>
  <c r="H37" i="11"/>
  <c r="K37" i="11"/>
  <c r="N37" i="11"/>
  <c r="Q37" i="11"/>
  <c r="T37" i="11"/>
  <c r="W37" i="11"/>
  <c r="J38" i="11"/>
  <c r="M38" i="11"/>
  <c r="P38" i="11"/>
  <c r="S38" i="11"/>
  <c r="V38" i="11"/>
  <c r="I39" i="11"/>
  <c r="L39" i="11"/>
  <c r="O39" i="11"/>
  <c r="R39" i="11"/>
  <c r="U39" i="11"/>
  <c r="H40" i="11"/>
  <c r="K40" i="11"/>
  <c r="N40" i="11"/>
  <c r="Q40" i="11"/>
  <c r="T40" i="11"/>
  <c r="W40" i="11"/>
  <c r="J41" i="11"/>
  <c r="M41" i="11"/>
  <c r="P41" i="11"/>
  <c r="S41" i="11"/>
  <c r="V41" i="11"/>
  <c r="I42" i="11"/>
  <c r="L42" i="11"/>
  <c r="O42" i="11"/>
  <c r="R42" i="11"/>
  <c r="U42" i="11"/>
  <c r="H43" i="11"/>
  <c r="K43" i="11"/>
  <c r="N43" i="11"/>
  <c r="Q43" i="11"/>
  <c r="T43" i="11"/>
  <c r="W43" i="11"/>
  <c r="J44" i="11"/>
  <c r="M44" i="11"/>
  <c r="P44" i="11"/>
  <c r="S44" i="11"/>
  <c r="V44" i="11"/>
  <c r="I45" i="11"/>
  <c r="L45" i="11"/>
  <c r="O45" i="11"/>
  <c r="R45" i="11"/>
  <c r="U45" i="11"/>
  <c r="H46" i="11"/>
  <c r="K46" i="11"/>
  <c r="N46" i="11"/>
  <c r="Q46" i="11"/>
  <c r="T46" i="11"/>
  <c r="W46" i="11"/>
  <c r="J47" i="11"/>
  <c r="M47" i="11"/>
  <c r="P47" i="11"/>
  <c r="S47" i="11"/>
  <c r="V47" i="11"/>
  <c r="I48" i="11"/>
  <c r="L48" i="11"/>
  <c r="O48" i="11"/>
  <c r="R48" i="11"/>
  <c r="U48" i="11"/>
  <c r="H49" i="11"/>
  <c r="K49" i="11"/>
  <c r="N49" i="11"/>
  <c r="Q49" i="11"/>
  <c r="T49" i="11"/>
  <c r="W49" i="11"/>
  <c r="J50" i="11"/>
  <c r="M50" i="11"/>
  <c r="P50" i="11"/>
  <c r="S50" i="11"/>
  <c r="V50" i="11"/>
  <c r="I51" i="11"/>
  <c r="L51" i="11"/>
  <c r="O51" i="11"/>
  <c r="R51" i="11"/>
  <c r="U51" i="11"/>
  <c r="H52" i="11"/>
  <c r="K52" i="11"/>
  <c r="N52" i="11"/>
  <c r="Q52" i="11"/>
  <c r="T52" i="11"/>
  <c r="W52" i="11"/>
  <c r="J53" i="11"/>
  <c r="M53" i="11"/>
  <c r="P53" i="11"/>
  <c r="S53" i="11"/>
  <c r="V53" i="11"/>
  <c r="I57" i="11"/>
  <c r="M57" i="11"/>
  <c r="R57" i="11"/>
  <c r="V57" i="11"/>
  <c r="L60" i="11"/>
  <c r="P60" i="11"/>
  <c r="U60" i="11"/>
  <c r="J63" i="11"/>
  <c r="O63" i="11"/>
  <c r="S63" i="11"/>
  <c r="I66" i="11"/>
  <c r="M66" i="11"/>
  <c r="R66" i="11"/>
  <c r="V66" i="11"/>
  <c r="L69" i="11"/>
  <c r="P69" i="11"/>
  <c r="U69" i="11"/>
  <c r="M72" i="11"/>
  <c r="T72" i="11"/>
  <c r="H75" i="11"/>
  <c r="P75" i="11"/>
  <c r="V75" i="11"/>
  <c r="K78" i="11"/>
  <c r="Q78" i="11"/>
  <c r="M81" i="11"/>
  <c r="T81" i="11"/>
  <c r="H84" i="11"/>
  <c r="P84" i="11"/>
  <c r="V84" i="11"/>
  <c r="K87" i="11"/>
  <c r="Q87" i="11"/>
  <c r="M90" i="11"/>
  <c r="T90" i="11"/>
  <c r="I94" i="11"/>
  <c r="L94" i="11"/>
  <c r="O94" i="11"/>
  <c r="R94" i="11"/>
  <c r="U94" i="11"/>
  <c r="H95" i="11"/>
  <c r="K95" i="11"/>
  <c r="N95" i="11"/>
  <c r="Q95" i="11"/>
  <c r="T95" i="11"/>
  <c r="W95" i="11"/>
  <c r="J96" i="11"/>
  <c r="M96" i="11"/>
  <c r="P96" i="11"/>
  <c r="S96" i="11"/>
  <c r="V96" i="11"/>
  <c r="I97" i="11"/>
  <c r="L97" i="11"/>
  <c r="O97" i="11"/>
  <c r="R97" i="11"/>
  <c r="U97" i="11"/>
  <c r="H98" i="11"/>
  <c r="K98" i="11"/>
  <c r="N98" i="11"/>
  <c r="Q98" i="11"/>
  <c r="T98" i="11"/>
  <c r="W98" i="11"/>
  <c r="J99" i="11"/>
  <c r="M99" i="11"/>
  <c r="P99" i="11"/>
  <c r="S99" i="11"/>
  <c r="V99" i="11"/>
  <c r="I100" i="11"/>
  <c r="L100" i="11"/>
  <c r="O100" i="11"/>
  <c r="R100" i="11"/>
  <c r="U100" i="11"/>
  <c r="H101" i="11"/>
  <c r="K101" i="11"/>
  <c r="N101" i="11"/>
  <c r="Q101" i="11"/>
  <c r="T101" i="11"/>
  <c r="W101" i="11"/>
  <c r="J102" i="11"/>
  <c r="M102" i="11"/>
  <c r="P102" i="11"/>
  <c r="S102" i="11"/>
  <c r="V102" i="11"/>
  <c r="I103" i="11"/>
  <c r="L103" i="11"/>
  <c r="O103" i="11"/>
  <c r="R103" i="11"/>
  <c r="U103" i="11"/>
  <c r="J105" i="11"/>
  <c r="M105" i="11"/>
  <c r="P105" i="11"/>
  <c r="S105" i="11"/>
  <c r="V105" i="11"/>
  <c r="I106" i="11"/>
  <c r="L106" i="11"/>
  <c r="O106" i="11"/>
  <c r="R106" i="11"/>
  <c r="U106" i="11"/>
  <c r="H110" i="11"/>
  <c r="K110" i="11"/>
  <c r="N110" i="11"/>
  <c r="Q110" i="11"/>
  <c r="T110" i="11"/>
  <c r="W110" i="11"/>
  <c r="I112" i="11"/>
  <c r="L112" i="11"/>
  <c r="O112" i="11"/>
  <c r="R112" i="11"/>
  <c r="U112" i="11"/>
  <c r="H113" i="11"/>
  <c r="K113" i="11"/>
  <c r="N113" i="11"/>
  <c r="Q113" i="11"/>
  <c r="T113" i="11"/>
  <c r="W113" i="11"/>
  <c r="I115" i="11"/>
  <c r="L115" i="11"/>
  <c r="O115" i="11"/>
  <c r="R115" i="11"/>
  <c r="U115" i="11"/>
  <c r="H116" i="11"/>
  <c r="K116" i="11"/>
  <c r="N116" i="11"/>
  <c r="Q116" i="11"/>
  <c r="T116" i="11"/>
  <c r="W116" i="11"/>
  <c r="I118" i="11"/>
  <c r="L118" i="11"/>
  <c r="O118" i="11"/>
  <c r="R118" i="11"/>
  <c r="U118" i="11"/>
  <c r="F119" i="11"/>
  <c r="F121" i="11"/>
  <c r="I120" i="11"/>
  <c r="L120" i="11"/>
  <c r="O120" i="11"/>
  <c r="R120" i="11"/>
  <c r="U120" i="11"/>
  <c r="V124" i="11"/>
  <c r="S124" i="11"/>
  <c r="P124" i="11"/>
  <c r="M124" i="11"/>
  <c r="J124" i="11"/>
  <c r="V127" i="11"/>
  <c r="S127" i="11"/>
  <c r="P127" i="11"/>
  <c r="M127" i="11"/>
  <c r="J127" i="11"/>
  <c r="V130" i="11"/>
  <c r="S130" i="11"/>
  <c r="P130" i="11"/>
  <c r="M130" i="11"/>
  <c r="J130" i="11"/>
  <c r="V133" i="11"/>
  <c r="S133" i="11"/>
  <c r="P133" i="11"/>
  <c r="M133" i="11"/>
  <c r="J133" i="11"/>
  <c r="V136" i="11"/>
  <c r="S136" i="11"/>
  <c r="P136" i="11"/>
  <c r="M136" i="11"/>
  <c r="J136" i="11"/>
  <c r="V139" i="11"/>
  <c r="S139" i="11"/>
  <c r="P139" i="11"/>
  <c r="M139" i="11"/>
  <c r="J139" i="11"/>
  <c r="W142" i="11"/>
  <c r="T142" i="11"/>
  <c r="Q142" i="11"/>
  <c r="N142" i="11"/>
  <c r="V142" i="11"/>
  <c r="S142" i="11"/>
  <c r="P142" i="11"/>
  <c r="M142" i="11"/>
  <c r="J142" i="11"/>
  <c r="W145" i="11"/>
  <c r="T145" i="11"/>
  <c r="Q145" i="11"/>
  <c r="N145" i="11"/>
  <c r="K145" i="11"/>
  <c r="H145" i="11"/>
  <c r="V145" i="11"/>
  <c r="S145" i="11"/>
  <c r="P145" i="11"/>
  <c r="M145" i="11"/>
  <c r="J145" i="11"/>
  <c r="W148" i="11"/>
  <c r="T148" i="11"/>
  <c r="Q148" i="11"/>
  <c r="N148" i="11"/>
  <c r="K148" i="11"/>
  <c r="H148" i="11"/>
  <c r="V148" i="11"/>
  <c r="S148" i="11"/>
  <c r="P148" i="11"/>
  <c r="M148" i="11"/>
  <c r="J148" i="11"/>
  <c r="L123" i="11"/>
  <c r="P123" i="11"/>
  <c r="U123" i="11"/>
  <c r="I124" i="11"/>
  <c r="N124" i="11"/>
  <c r="R124" i="11"/>
  <c r="W124" i="11"/>
  <c r="K125" i="11"/>
  <c r="P125" i="11"/>
  <c r="I126" i="11"/>
  <c r="M126" i="11"/>
  <c r="R126" i="11"/>
  <c r="V126" i="11"/>
  <c r="K127" i="11"/>
  <c r="O127" i="11"/>
  <c r="T127" i="11"/>
  <c r="H128" i="11"/>
  <c r="M128" i="11"/>
  <c r="Q128" i="11"/>
  <c r="J129" i="11"/>
  <c r="O129" i="11"/>
  <c r="S129" i="11"/>
  <c r="H130" i="11"/>
  <c r="L130" i="11"/>
  <c r="Q130" i="11"/>
  <c r="U130" i="11"/>
  <c r="J131" i="11"/>
  <c r="N131" i="11"/>
  <c r="S131" i="11"/>
  <c r="L132" i="11"/>
  <c r="P132" i="11"/>
  <c r="U132" i="11"/>
  <c r="I133" i="11"/>
  <c r="N133" i="11"/>
  <c r="R133" i="11"/>
  <c r="W133" i="11"/>
  <c r="I135" i="11"/>
  <c r="M135" i="11"/>
  <c r="R135" i="11"/>
  <c r="K136" i="11"/>
  <c r="O136" i="11"/>
  <c r="T136" i="11"/>
  <c r="J138" i="11"/>
  <c r="O138" i="11"/>
  <c r="S138" i="11"/>
  <c r="H139" i="11"/>
  <c r="L139" i="11"/>
  <c r="Q139" i="11"/>
  <c r="U139" i="11"/>
  <c r="L141" i="11"/>
  <c r="P141" i="11"/>
  <c r="I142" i="11"/>
  <c r="O142" i="11"/>
  <c r="J144" i="11"/>
  <c r="S144" i="11"/>
  <c r="L145" i="11"/>
  <c r="U145" i="11"/>
  <c r="J147" i="11"/>
  <c r="S147" i="11"/>
  <c r="L148" i="11"/>
  <c r="U148" i="11"/>
  <c r="L151" i="11"/>
  <c r="U151" i="11"/>
  <c r="I154" i="11"/>
  <c r="R154" i="11"/>
  <c r="O157" i="11"/>
  <c r="L160" i="11"/>
  <c r="U160" i="11"/>
  <c r="I163" i="11"/>
  <c r="R163" i="11"/>
  <c r="O166" i="11"/>
  <c r="L169" i="11"/>
  <c r="U169" i="11"/>
  <c r="I172" i="11"/>
  <c r="R172" i="11"/>
  <c r="O175" i="11"/>
  <c r="L178" i="11"/>
  <c r="U178" i="11"/>
  <c r="I181" i="11"/>
  <c r="U181" i="11"/>
  <c r="N184" i="11"/>
  <c r="T187" i="11"/>
  <c r="L190" i="11"/>
  <c r="R193" i="11"/>
  <c r="K196" i="11"/>
  <c r="N199" i="11"/>
  <c r="W218" i="11"/>
  <c r="T218" i="11"/>
  <c r="Q218" i="11"/>
  <c r="N218" i="11"/>
  <c r="K218" i="11"/>
  <c r="H218" i="11"/>
  <c r="V218" i="11"/>
  <c r="S218" i="11"/>
  <c r="P218" i="11"/>
  <c r="M218" i="11"/>
  <c r="J218" i="11"/>
  <c r="U218" i="11"/>
  <c r="L218" i="11"/>
  <c r="R218" i="11"/>
  <c r="I218" i="11"/>
  <c r="W221" i="11"/>
  <c r="T221" i="11"/>
  <c r="Q221" i="11"/>
  <c r="N221" i="11"/>
  <c r="K221" i="11"/>
  <c r="H221" i="11"/>
  <c r="V221" i="11"/>
  <c r="S221" i="11"/>
  <c r="P221" i="11"/>
  <c r="M221" i="11"/>
  <c r="J221" i="11"/>
  <c r="U221" i="11"/>
  <c r="L221" i="11"/>
  <c r="R221" i="11"/>
  <c r="I221" i="11"/>
  <c r="W224" i="11"/>
  <c r="T224" i="11"/>
  <c r="Q224" i="11"/>
  <c r="N224" i="11"/>
  <c r="K224" i="11"/>
  <c r="H224" i="11"/>
  <c r="V224" i="11"/>
  <c r="S224" i="11"/>
  <c r="P224" i="11"/>
  <c r="M224" i="11"/>
  <c r="J224" i="11"/>
  <c r="U224" i="11"/>
  <c r="L224" i="11"/>
  <c r="R224" i="11"/>
  <c r="I224" i="11"/>
  <c r="U227" i="11"/>
  <c r="R227" i="11"/>
  <c r="O227" i="11"/>
  <c r="L227" i="11"/>
  <c r="I227" i="11"/>
  <c r="W227" i="11"/>
  <c r="S227" i="11"/>
  <c r="N227" i="11"/>
  <c r="J227" i="11"/>
  <c r="V227" i="11"/>
  <c r="Q227" i="11"/>
  <c r="M227" i="11"/>
  <c r="H227" i="11"/>
  <c r="P227" i="11"/>
  <c r="K227" i="11"/>
  <c r="U230" i="11"/>
  <c r="R230" i="11"/>
  <c r="O230" i="11"/>
  <c r="L230" i="11"/>
  <c r="I230" i="11"/>
  <c r="T230" i="11"/>
  <c r="P230" i="11"/>
  <c r="K230" i="11"/>
  <c r="W230" i="11"/>
  <c r="S230" i="11"/>
  <c r="N230" i="11"/>
  <c r="J230" i="11"/>
  <c r="V230" i="11"/>
  <c r="H230" i="11"/>
  <c r="Q230" i="11"/>
  <c r="U233" i="11"/>
  <c r="R233" i="11"/>
  <c r="O233" i="11"/>
  <c r="L233" i="11"/>
  <c r="I233" i="11"/>
  <c r="V233" i="11"/>
  <c r="Q233" i="11"/>
  <c r="M233" i="11"/>
  <c r="H233" i="11"/>
  <c r="T233" i="11"/>
  <c r="P233" i="11"/>
  <c r="K233" i="11"/>
  <c r="W233" i="11"/>
  <c r="J233" i="11"/>
  <c r="S233" i="11"/>
  <c r="U236" i="11"/>
  <c r="R236" i="11"/>
  <c r="O236" i="11"/>
  <c r="L236" i="11"/>
  <c r="I236" i="11"/>
  <c r="W236" i="11"/>
  <c r="S236" i="11"/>
  <c r="N236" i="11"/>
  <c r="J236" i="11"/>
  <c r="V236" i="11"/>
  <c r="Q236" i="11"/>
  <c r="M236" i="11"/>
  <c r="H236" i="11"/>
  <c r="P236" i="11"/>
  <c r="K236" i="11"/>
  <c r="U239" i="11"/>
  <c r="R239" i="11"/>
  <c r="O239" i="11"/>
  <c r="L239" i="11"/>
  <c r="I239" i="11"/>
  <c r="T239" i="11"/>
  <c r="P239" i="11"/>
  <c r="K239" i="11"/>
  <c r="W239" i="11"/>
  <c r="S239" i="11"/>
  <c r="N239" i="11"/>
  <c r="J239" i="11"/>
  <c r="V239" i="11"/>
  <c r="H239" i="11"/>
  <c r="Q239" i="11"/>
  <c r="U242" i="11"/>
  <c r="R242" i="11"/>
  <c r="O242" i="11"/>
  <c r="L242" i="11"/>
  <c r="I242" i="11"/>
  <c r="V242" i="11"/>
  <c r="Q242" i="11"/>
  <c r="M242" i="11"/>
  <c r="H242" i="11"/>
  <c r="T242" i="11"/>
  <c r="P242" i="11"/>
  <c r="K242" i="11"/>
  <c r="W242" i="11"/>
  <c r="J242" i="11"/>
  <c r="S242" i="11"/>
  <c r="W245" i="11"/>
  <c r="T245" i="11"/>
  <c r="Q245" i="11"/>
  <c r="N245" i="11"/>
  <c r="K245" i="11"/>
  <c r="H245" i="11"/>
  <c r="S245" i="11"/>
  <c r="O245" i="11"/>
  <c r="J245" i="11"/>
  <c r="R245" i="11"/>
  <c r="L245" i="11"/>
  <c r="V245" i="11"/>
  <c r="P245" i="11"/>
  <c r="I245" i="11"/>
  <c r="M245" i="11"/>
  <c r="W248" i="11"/>
  <c r="T248" i="11"/>
  <c r="Q248" i="11"/>
  <c r="N248" i="11"/>
  <c r="K248" i="11"/>
  <c r="H248" i="11"/>
  <c r="U248" i="11"/>
  <c r="P248" i="11"/>
  <c r="L248" i="11"/>
  <c r="R248" i="11"/>
  <c r="J248" i="11"/>
  <c r="V248" i="11"/>
  <c r="O248" i="11"/>
  <c r="I248" i="11"/>
  <c r="S248" i="11"/>
  <c r="O221" i="11"/>
  <c r="H28" i="11"/>
  <c r="W28" i="11"/>
  <c r="N31" i="11"/>
  <c r="F34" i="11"/>
  <c r="L38" i="11"/>
  <c r="O38" i="11"/>
  <c r="I41" i="11"/>
  <c r="R41" i="11"/>
  <c r="L44" i="11"/>
  <c r="R44" i="11"/>
  <c r="I47" i="11"/>
  <c r="O47" i="11"/>
  <c r="I50" i="11"/>
  <c r="O50" i="11"/>
  <c r="U50" i="11"/>
  <c r="L53" i="11"/>
  <c r="U53" i="11"/>
  <c r="F93" i="11"/>
  <c r="F109" i="11" s="1"/>
  <c r="I96" i="11"/>
  <c r="L96" i="11"/>
  <c r="O96" i="11"/>
  <c r="R96" i="11"/>
  <c r="I99" i="11"/>
  <c r="L99" i="11"/>
  <c r="R99" i="11"/>
  <c r="L102" i="11"/>
  <c r="R102" i="11"/>
  <c r="I105" i="11"/>
  <c r="L105" i="11"/>
  <c r="O105" i="11"/>
  <c r="R105" i="11"/>
  <c r="U105" i="11"/>
  <c r="H112" i="11"/>
  <c r="N112" i="11"/>
  <c r="T112" i="11"/>
  <c r="K115" i="11"/>
  <c r="T115" i="11"/>
  <c r="H118" i="11"/>
  <c r="N118" i="11"/>
  <c r="W118" i="11"/>
  <c r="W135" i="11"/>
  <c r="T135" i="11"/>
  <c r="Q135" i="11"/>
  <c r="N135" i="11"/>
  <c r="K135" i="11"/>
  <c r="H135" i="11"/>
  <c r="W141" i="11"/>
  <c r="T141" i="11"/>
  <c r="Q141" i="11"/>
  <c r="N141" i="11"/>
  <c r="K141" i="11"/>
  <c r="H141" i="11"/>
  <c r="Y38" i="11"/>
  <c r="Y41" i="11"/>
  <c r="Y44" i="11"/>
  <c r="Y47" i="11"/>
  <c r="Y50" i="11"/>
  <c r="Y53" i="11"/>
  <c r="Y112" i="11"/>
  <c r="Y115" i="11"/>
  <c r="Y118" i="11"/>
  <c r="J15" i="11"/>
  <c r="N15" i="11"/>
  <c r="S15" i="11"/>
  <c r="K18" i="11"/>
  <c r="P18" i="11"/>
  <c r="H21" i="11"/>
  <c r="N21" i="11"/>
  <c r="I25" i="11"/>
  <c r="J29" i="11"/>
  <c r="O29" i="11"/>
  <c r="S29" i="11"/>
  <c r="K31" i="11"/>
  <c r="T31" i="11"/>
  <c r="J32" i="11"/>
  <c r="O32" i="11"/>
  <c r="S32" i="11"/>
  <c r="F55" i="11"/>
  <c r="J36" i="11"/>
  <c r="M36" i="11"/>
  <c r="P36" i="11"/>
  <c r="S36" i="11"/>
  <c r="I37" i="11"/>
  <c r="L37" i="11"/>
  <c r="O37" i="11"/>
  <c r="R37" i="11"/>
  <c r="H38" i="11"/>
  <c r="K38" i="11"/>
  <c r="N38" i="11"/>
  <c r="Q38" i="11"/>
  <c r="T38" i="11"/>
  <c r="J39" i="11"/>
  <c r="M39" i="11"/>
  <c r="P39" i="11"/>
  <c r="S39" i="11"/>
  <c r="I40" i="11"/>
  <c r="L40" i="11"/>
  <c r="O40" i="11"/>
  <c r="R40" i="11"/>
  <c r="H41" i="11"/>
  <c r="K41" i="11"/>
  <c r="N41" i="11"/>
  <c r="Q41" i="11"/>
  <c r="T41" i="11"/>
  <c r="J42" i="11"/>
  <c r="M42" i="11"/>
  <c r="P42" i="11"/>
  <c r="S42" i="11"/>
  <c r="I43" i="11"/>
  <c r="L43" i="11"/>
  <c r="O43" i="11"/>
  <c r="R43" i="11"/>
  <c r="H44" i="11"/>
  <c r="K44" i="11"/>
  <c r="N44" i="11"/>
  <c r="Q44" i="11"/>
  <c r="T44" i="11"/>
  <c r="J45" i="11"/>
  <c r="M45" i="11"/>
  <c r="P45" i="11"/>
  <c r="S45" i="11"/>
  <c r="I46" i="11"/>
  <c r="L46" i="11"/>
  <c r="O46" i="11"/>
  <c r="R46" i="11"/>
  <c r="H47" i="11"/>
  <c r="K47" i="11"/>
  <c r="N47" i="11"/>
  <c r="Q47" i="11"/>
  <c r="T47" i="11"/>
  <c r="J48" i="11"/>
  <c r="M48" i="11"/>
  <c r="P48" i="11"/>
  <c r="S48" i="11"/>
  <c r="I49" i="11"/>
  <c r="L49" i="11"/>
  <c r="O49" i="11"/>
  <c r="R49" i="11"/>
  <c r="H50" i="11"/>
  <c r="K50" i="11"/>
  <c r="N50" i="11"/>
  <c r="Q50" i="11"/>
  <c r="T50" i="11"/>
  <c r="J51" i="11"/>
  <c r="M51" i="11"/>
  <c r="P51" i="11"/>
  <c r="S51" i="11"/>
  <c r="I52" i="11"/>
  <c r="L52" i="11"/>
  <c r="O52" i="11"/>
  <c r="R52" i="11"/>
  <c r="H53" i="11"/>
  <c r="K53" i="11"/>
  <c r="N53" i="11"/>
  <c r="Q53" i="11"/>
  <c r="T53" i="11"/>
  <c r="J57" i="11"/>
  <c r="O57" i="11"/>
  <c r="S57" i="11"/>
  <c r="I60" i="11"/>
  <c r="M60" i="11"/>
  <c r="R60" i="11"/>
  <c r="V60" i="11"/>
  <c r="L63" i="11"/>
  <c r="P63" i="11"/>
  <c r="U63" i="11"/>
  <c r="J66" i="11"/>
  <c r="O66" i="11"/>
  <c r="S66" i="11"/>
  <c r="I69" i="11"/>
  <c r="M69" i="11"/>
  <c r="R69" i="11"/>
  <c r="V69" i="11"/>
  <c r="H72" i="11"/>
  <c r="P72" i="11"/>
  <c r="K75" i="11"/>
  <c r="M78" i="11"/>
  <c r="H81" i="11"/>
  <c r="P81" i="11"/>
  <c r="K84" i="11"/>
  <c r="M87" i="11"/>
  <c r="H90" i="11"/>
  <c r="P90" i="11"/>
  <c r="J94" i="11"/>
  <c r="M94" i="11"/>
  <c r="P94" i="11"/>
  <c r="S94" i="11"/>
  <c r="V94" i="11"/>
  <c r="I95" i="11"/>
  <c r="L95" i="11"/>
  <c r="O95" i="11"/>
  <c r="R95" i="11"/>
  <c r="H96" i="11"/>
  <c r="K96" i="11"/>
  <c r="N96" i="11"/>
  <c r="Q96" i="11"/>
  <c r="T96" i="11"/>
  <c r="J97" i="11"/>
  <c r="M97" i="11"/>
  <c r="P97" i="11"/>
  <c r="S97" i="11"/>
  <c r="I98" i="11"/>
  <c r="L98" i="11"/>
  <c r="O98" i="11"/>
  <c r="R98" i="11"/>
  <c r="H99" i="11"/>
  <c r="K99" i="11"/>
  <c r="N99" i="11"/>
  <c r="Q99" i="11"/>
  <c r="T99" i="11"/>
  <c r="J100" i="11"/>
  <c r="M100" i="11"/>
  <c r="P100" i="11"/>
  <c r="S100" i="11"/>
  <c r="I101" i="11"/>
  <c r="L101" i="11"/>
  <c r="O101" i="11"/>
  <c r="R101" i="11"/>
  <c r="H102" i="11"/>
  <c r="K102" i="11"/>
  <c r="N102" i="11"/>
  <c r="Q102" i="11"/>
  <c r="T102" i="11"/>
  <c r="J103" i="11"/>
  <c r="M103" i="11"/>
  <c r="P103" i="11"/>
  <c r="S103" i="11"/>
  <c r="I104" i="11"/>
  <c r="L104" i="11"/>
  <c r="O104" i="11"/>
  <c r="R104" i="11"/>
  <c r="H105" i="11"/>
  <c r="K105" i="11"/>
  <c r="N105" i="11"/>
  <c r="Q105" i="11"/>
  <c r="T105" i="11"/>
  <c r="J106" i="11"/>
  <c r="M106" i="11"/>
  <c r="P106" i="11"/>
  <c r="S106" i="11"/>
  <c r="I107" i="11"/>
  <c r="L107" i="11"/>
  <c r="O107" i="11"/>
  <c r="R107" i="11"/>
  <c r="I110" i="11"/>
  <c r="L110" i="11"/>
  <c r="O110" i="11"/>
  <c r="R110" i="11"/>
  <c r="H111" i="11"/>
  <c r="K111" i="11"/>
  <c r="N111" i="11"/>
  <c r="Q111" i="11"/>
  <c r="T111" i="11"/>
  <c r="J112" i="11"/>
  <c r="M112" i="11"/>
  <c r="P112" i="11"/>
  <c r="S112" i="11"/>
  <c r="I113" i="11"/>
  <c r="L113" i="11"/>
  <c r="O113" i="11"/>
  <c r="R113" i="11"/>
  <c r="H114" i="11"/>
  <c r="K114" i="11"/>
  <c r="N114" i="11"/>
  <c r="Q114" i="11"/>
  <c r="T114" i="11"/>
  <c r="J115" i="11"/>
  <c r="M115" i="11"/>
  <c r="P115" i="11"/>
  <c r="S115" i="11"/>
  <c r="I116" i="11"/>
  <c r="L116" i="11"/>
  <c r="O116" i="11"/>
  <c r="R116" i="11"/>
  <c r="H117" i="11"/>
  <c r="K117" i="11"/>
  <c r="N117" i="11"/>
  <c r="Q117" i="11"/>
  <c r="T117" i="11"/>
  <c r="J118" i="11"/>
  <c r="M118" i="11"/>
  <c r="P118" i="11"/>
  <c r="S118" i="11"/>
  <c r="J120" i="11"/>
  <c r="M120" i="11"/>
  <c r="P120" i="11"/>
  <c r="S120" i="11"/>
  <c r="U125" i="11"/>
  <c r="R125" i="11"/>
  <c r="O125" i="11"/>
  <c r="L125" i="11"/>
  <c r="I125" i="11"/>
  <c r="U128" i="11"/>
  <c r="R128" i="11"/>
  <c r="O128" i="11"/>
  <c r="L128" i="11"/>
  <c r="I128" i="11"/>
  <c r="U131" i="11"/>
  <c r="R131" i="11"/>
  <c r="O131" i="11"/>
  <c r="L131" i="11"/>
  <c r="I131" i="11"/>
  <c r="U134" i="11"/>
  <c r="R134" i="11"/>
  <c r="O134" i="11"/>
  <c r="L134" i="11"/>
  <c r="I134" i="11"/>
  <c r="U137" i="11"/>
  <c r="R137" i="11"/>
  <c r="O137" i="11"/>
  <c r="L137" i="11"/>
  <c r="I137" i="11"/>
  <c r="U140" i="11"/>
  <c r="R140" i="11"/>
  <c r="O140" i="11"/>
  <c r="L140" i="11"/>
  <c r="I140" i="11"/>
  <c r="I123" i="11"/>
  <c r="M123" i="11"/>
  <c r="R123" i="11"/>
  <c r="V123" i="11"/>
  <c r="K124" i="11"/>
  <c r="O124" i="11"/>
  <c r="T124" i="11"/>
  <c r="H125" i="11"/>
  <c r="M125" i="11"/>
  <c r="Q125" i="11"/>
  <c r="V125" i="11"/>
  <c r="J126" i="11"/>
  <c r="O126" i="11"/>
  <c r="S126" i="11"/>
  <c r="H127" i="11"/>
  <c r="L127" i="11"/>
  <c r="Q127" i="11"/>
  <c r="U127" i="11"/>
  <c r="J128" i="11"/>
  <c r="N128" i="11"/>
  <c r="S128" i="11"/>
  <c r="W128" i="11"/>
  <c r="L129" i="11"/>
  <c r="P129" i="11"/>
  <c r="U129" i="11"/>
  <c r="I130" i="11"/>
  <c r="N130" i="11"/>
  <c r="R130" i="11"/>
  <c r="W130" i="11"/>
  <c r="K131" i="11"/>
  <c r="P131" i="11"/>
  <c r="T131" i="11"/>
  <c r="I132" i="11"/>
  <c r="M132" i="11"/>
  <c r="R132" i="11"/>
  <c r="V132" i="11"/>
  <c r="K133" i="11"/>
  <c r="O133" i="11"/>
  <c r="T133" i="11"/>
  <c r="H134" i="11"/>
  <c r="M134" i="11"/>
  <c r="Q134" i="11"/>
  <c r="V134" i="11"/>
  <c r="J135" i="11"/>
  <c r="O135" i="11"/>
  <c r="S135" i="11"/>
  <c r="H136" i="11"/>
  <c r="L136" i="11"/>
  <c r="Q136" i="11"/>
  <c r="U136" i="11"/>
  <c r="J137" i="11"/>
  <c r="N137" i="11"/>
  <c r="S137" i="11"/>
  <c r="W137" i="11"/>
  <c r="L138" i="11"/>
  <c r="P138" i="11"/>
  <c r="U138" i="11"/>
  <c r="I139" i="11"/>
  <c r="N139" i="11"/>
  <c r="R139" i="11"/>
  <c r="W139" i="11"/>
  <c r="K140" i="11"/>
  <c r="P140" i="11"/>
  <c r="T140" i="11"/>
  <c r="I141" i="11"/>
  <c r="M141" i="11"/>
  <c r="R141" i="11"/>
  <c r="V141" i="11"/>
  <c r="K142" i="11"/>
  <c r="R142" i="11"/>
  <c r="M144" i="11"/>
  <c r="V144" i="11"/>
  <c r="O145" i="11"/>
  <c r="M147" i="11"/>
  <c r="V147" i="11"/>
  <c r="O148" i="11"/>
  <c r="F149" i="11"/>
  <c r="O151" i="11"/>
  <c r="L154" i="11"/>
  <c r="U154" i="11"/>
  <c r="I157" i="11"/>
  <c r="R157" i="11"/>
  <c r="O160" i="11"/>
  <c r="L163" i="11"/>
  <c r="U163" i="11"/>
  <c r="I166" i="11"/>
  <c r="R166" i="11"/>
  <c r="O169" i="11"/>
  <c r="L172" i="11"/>
  <c r="U172" i="11"/>
  <c r="I175" i="11"/>
  <c r="R175" i="11"/>
  <c r="O178" i="11"/>
  <c r="L181" i="11"/>
  <c r="R184" i="11"/>
  <c r="K187" i="11"/>
  <c r="Q190" i="11"/>
  <c r="I193" i="11"/>
  <c r="W193" i="11"/>
  <c r="O196" i="11"/>
  <c r="F201" i="11"/>
  <c r="W204" i="11"/>
  <c r="T204" i="11"/>
  <c r="Q204" i="11"/>
  <c r="N204" i="11"/>
  <c r="K204" i="11"/>
  <c r="H204" i="11"/>
  <c r="V204" i="11"/>
  <c r="R204" i="11"/>
  <c r="M204" i="11"/>
  <c r="I204" i="11"/>
  <c r="U204" i="11"/>
  <c r="P204" i="11"/>
  <c r="L204" i="11"/>
  <c r="W207" i="11"/>
  <c r="T207" i="11"/>
  <c r="Q207" i="11"/>
  <c r="N207" i="11"/>
  <c r="K207" i="11"/>
  <c r="H207" i="11"/>
  <c r="S207" i="11"/>
  <c r="O207" i="11"/>
  <c r="J207" i="11"/>
  <c r="V207" i="11"/>
  <c r="R207" i="11"/>
  <c r="M207" i="11"/>
  <c r="I207" i="11"/>
  <c r="W210" i="11"/>
  <c r="T210" i="11"/>
  <c r="Q210" i="11"/>
  <c r="N210" i="11"/>
  <c r="K210" i="11"/>
  <c r="H210" i="11"/>
  <c r="U210" i="11"/>
  <c r="P210" i="11"/>
  <c r="L210" i="11"/>
  <c r="S210" i="11"/>
  <c r="O210" i="11"/>
  <c r="J210" i="11"/>
  <c r="W213" i="11"/>
  <c r="T213" i="11"/>
  <c r="Q213" i="11"/>
  <c r="N213" i="11"/>
  <c r="K213" i="11"/>
  <c r="H213" i="11"/>
  <c r="V213" i="11"/>
  <c r="R213" i="11"/>
  <c r="M213" i="11"/>
  <c r="I213" i="11"/>
  <c r="U213" i="11"/>
  <c r="P213" i="11"/>
  <c r="L213" i="11"/>
  <c r="R199" i="11"/>
  <c r="O204" i="11"/>
  <c r="P207" i="11"/>
  <c r="I210" i="11"/>
  <c r="V210" i="11"/>
  <c r="S213" i="11"/>
  <c r="O218" i="11"/>
  <c r="T227" i="11"/>
  <c r="M230" i="11"/>
  <c r="N233" i="11"/>
  <c r="T236" i="11"/>
  <c r="M239" i="11"/>
  <c r="N242" i="11"/>
  <c r="U252" i="11"/>
  <c r="R252" i="11"/>
  <c r="O252" i="11"/>
  <c r="L252" i="11"/>
  <c r="I252" i="11"/>
  <c r="T252" i="11"/>
  <c r="P252" i="11"/>
  <c r="K252" i="11"/>
  <c r="W252" i="11"/>
  <c r="S252" i="11"/>
  <c r="N252" i="11"/>
  <c r="J252" i="11"/>
  <c r="Q252" i="11"/>
  <c r="F261" i="11"/>
  <c r="M252" i="11"/>
  <c r="V252" i="11"/>
  <c r="U255" i="11"/>
  <c r="R255" i="11"/>
  <c r="O255" i="11"/>
  <c r="L255" i="11"/>
  <c r="I255" i="11"/>
  <c r="V255" i="11"/>
  <c r="Q255" i="11"/>
  <c r="M255" i="11"/>
  <c r="H255" i="11"/>
  <c r="T255" i="11"/>
  <c r="P255" i="11"/>
  <c r="K255" i="11"/>
  <c r="S255" i="11"/>
  <c r="N255" i="11"/>
  <c r="W255" i="11"/>
  <c r="J255" i="11"/>
  <c r="U258" i="11"/>
  <c r="R258" i="11"/>
  <c r="O258" i="11"/>
  <c r="L258" i="11"/>
  <c r="I258" i="11"/>
  <c r="W258" i="11"/>
  <c r="S258" i="11"/>
  <c r="N258" i="11"/>
  <c r="J258" i="11"/>
  <c r="V258" i="11"/>
  <c r="Q258" i="11"/>
  <c r="M258" i="11"/>
  <c r="H258" i="11"/>
  <c r="T258" i="11"/>
  <c r="P258" i="11"/>
  <c r="K258" i="11"/>
  <c r="H252" i="11"/>
  <c r="I143" i="11"/>
  <c r="L143" i="11"/>
  <c r="O143" i="11"/>
  <c r="R143" i="11"/>
  <c r="U143" i="11"/>
  <c r="I146" i="11"/>
  <c r="L146" i="11"/>
  <c r="O146" i="11"/>
  <c r="R146" i="11"/>
  <c r="H150" i="11"/>
  <c r="K150" i="11"/>
  <c r="N150" i="11"/>
  <c r="Q150" i="11"/>
  <c r="T150" i="11"/>
  <c r="W150" i="11"/>
  <c r="I152" i="11"/>
  <c r="L152" i="11"/>
  <c r="O152" i="11"/>
  <c r="R152" i="11"/>
  <c r="U152" i="11"/>
  <c r="H153" i="11"/>
  <c r="K153" i="11"/>
  <c r="N153" i="11"/>
  <c r="Q153" i="11"/>
  <c r="T153" i="11"/>
  <c r="W153" i="11"/>
  <c r="F155" i="11"/>
  <c r="U182" i="11"/>
  <c r="R182" i="11"/>
  <c r="O182" i="11"/>
  <c r="L182" i="11"/>
  <c r="I182" i="11"/>
  <c r="U185" i="11"/>
  <c r="R185" i="11"/>
  <c r="O185" i="11"/>
  <c r="L185" i="11"/>
  <c r="I185" i="11"/>
  <c r="U188" i="11"/>
  <c r="R188" i="11"/>
  <c r="O188" i="11"/>
  <c r="L188" i="11"/>
  <c r="I188" i="11"/>
  <c r="U191" i="11"/>
  <c r="R191" i="11"/>
  <c r="O191" i="11"/>
  <c r="L191" i="11"/>
  <c r="I191" i="11"/>
  <c r="U194" i="11"/>
  <c r="R194" i="11"/>
  <c r="O194" i="11"/>
  <c r="L194" i="11"/>
  <c r="I194" i="11"/>
  <c r="U197" i="11"/>
  <c r="R197" i="11"/>
  <c r="O197" i="11"/>
  <c r="L197" i="11"/>
  <c r="I197" i="11"/>
  <c r="U200" i="11"/>
  <c r="R200" i="11"/>
  <c r="O200" i="11"/>
  <c r="L200" i="11"/>
  <c r="I200" i="11"/>
  <c r="I158" i="11"/>
  <c r="L158" i="11"/>
  <c r="O158" i="11"/>
  <c r="R158" i="11"/>
  <c r="U158" i="11"/>
  <c r="H159" i="11"/>
  <c r="K159" i="11"/>
  <c r="N159" i="11"/>
  <c r="Q159" i="11"/>
  <c r="T159" i="11"/>
  <c r="W159" i="11"/>
  <c r="I161" i="11"/>
  <c r="L161" i="11"/>
  <c r="O161" i="11"/>
  <c r="R161" i="11"/>
  <c r="U161" i="11"/>
  <c r="H162" i="11"/>
  <c r="K162" i="11"/>
  <c r="N162" i="11"/>
  <c r="Q162" i="11"/>
  <c r="T162" i="11"/>
  <c r="W162" i="11"/>
  <c r="I164" i="11"/>
  <c r="L164" i="11"/>
  <c r="O164" i="11"/>
  <c r="R164" i="11"/>
  <c r="U164" i="11"/>
  <c r="H165" i="11"/>
  <c r="K165" i="11"/>
  <c r="N165" i="11"/>
  <c r="Q165" i="11"/>
  <c r="T165" i="11"/>
  <c r="W165" i="11"/>
  <c r="I167" i="11"/>
  <c r="L167" i="11"/>
  <c r="O167" i="11"/>
  <c r="R167" i="11"/>
  <c r="U167" i="11"/>
  <c r="H168" i="11"/>
  <c r="K168" i="11"/>
  <c r="N168" i="11"/>
  <c r="Q168" i="11"/>
  <c r="T168" i="11"/>
  <c r="W168" i="11"/>
  <c r="I170" i="11"/>
  <c r="L170" i="11"/>
  <c r="O170" i="11"/>
  <c r="R170" i="11"/>
  <c r="U170" i="11"/>
  <c r="H171" i="11"/>
  <c r="K171" i="11"/>
  <c r="N171" i="11"/>
  <c r="Q171" i="11"/>
  <c r="T171" i="11"/>
  <c r="W171" i="11"/>
  <c r="I173" i="11"/>
  <c r="L173" i="11"/>
  <c r="O173" i="11"/>
  <c r="R173" i="11"/>
  <c r="U173" i="11"/>
  <c r="H174" i="11"/>
  <c r="K174" i="11"/>
  <c r="N174" i="11"/>
  <c r="Q174" i="11"/>
  <c r="T174" i="11"/>
  <c r="W174" i="11"/>
  <c r="I176" i="11"/>
  <c r="L176" i="11"/>
  <c r="O176" i="11"/>
  <c r="R176" i="11"/>
  <c r="U176" i="11"/>
  <c r="H177" i="11"/>
  <c r="K177" i="11"/>
  <c r="N177" i="11"/>
  <c r="Q177" i="11"/>
  <c r="T177" i="11"/>
  <c r="W177" i="11"/>
  <c r="I179" i="11"/>
  <c r="L179" i="11"/>
  <c r="O179" i="11"/>
  <c r="R179" i="11"/>
  <c r="U179" i="11"/>
  <c r="H180" i="11"/>
  <c r="K180" i="11"/>
  <c r="N180" i="11"/>
  <c r="Q180" i="11"/>
  <c r="T180" i="11"/>
  <c r="W180" i="11"/>
  <c r="K182" i="11"/>
  <c r="P182" i="11"/>
  <c r="T182" i="11"/>
  <c r="I183" i="11"/>
  <c r="M183" i="11"/>
  <c r="R183" i="11"/>
  <c r="H185" i="11"/>
  <c r="M185" i="11"/>
  <c r="Q185" i="11"/>
  <c r="V185" i="11"/>
  <c r="J186" i="11"/>
  <c r="O186" i="11"/>
  <c r="J188" i="11"/>
  <c r="N188" i="11"/>
  <c r="S188" i="11"/>
  <c r="W188" i="11"/>
  <c r="L189" i="11"/>
  <c r="P189" i="11"/>
  <c r="K191" i="11"/>
  <c r="P191" i="11"/>
  <c r="T191" i="11"/>
  <c r="I192" i="11"/>
  <c r="M192" i="11"/>
  <c r="R192" i="11"/>
  <c r="H194" i="11"/>
  <c r="M194" i="11"/>
  <c r="Q194" i="11"/>
  <c r="V194" i="11"/>
  <c r="J195" i="11"/>
  <c r="O195" i="11"/>
  <c r="J197" i="11"/>
  <c r="N197" i="11"/>
  <c r="S197" i="11"/>
  <c r="W197" i="11"/>
  <c r="L198" i="11"/>
  <c r="P198" i="11"/>
  <c r="V202" i="11"/>
  <c r="S202" i="11"/>
  <c r="P202" i="11"/>
  <c r="M202" i="11"/>
  <c r="J202" i="11"/>
  <c r="V205" i="11"/>
  <c r="S205" i="11"/>
  <c r="P205" i="11"/>
  <c r="M205" i="11"/>
  <c r="J205" i="11"/>
  <c r="V208" i="11"/>
  <c r="S208" i="11"/>
  <c r="P208" i="11"/>
  <c r="M208" i="11"/>
  <c r="J208" i="11"/>
  <c r="V211" i="11"/>
  <c r="S211" i="11"/>
  <c r="P211" i="11"/>
  <c r="M211" i="11"/>
  <c r="J211" i="11"/>
  <c r="F214" i="11"/>
  <c r="H200" i="11"/>
  <c r="M200" i="11"/>
  <c r="Q200" i="11"/>
  <c r="V200" i="11"/>
  <c r="H202" i="11"/>
  <c r="L202" i="11"/>
  <c r="Q202" i="11"/>
  <c r="U202" i="11"/>
  <c r="I205" i="11"/>
  <c r="N205" i="11"/>
  <c r="R205" i="11"/>
  <c r="W205" i="11"/>
  <c r="K208" i="11"/>
  <c r="O208" i="11"/>
  <c r="T208" i="11"/>
  <c r="H211" i="11"/>
  <c r="L211" i="11"/>
  <c r="Q211" i="11"/>
  <c r="U211" i="11"/>
  <c r="H232" i="11"/>
  <c r="J143" i="11"/>
  <c r="M143" i="11"/>
  <c r="P143" i="11"/>
  <c r="S143" i="11"/>
  <c r="I150" i="11"/>
  <c r="L150" i="11"/>
  <c r="O150" i="11"/>
  <c r="R150" i="11"/>
  <c r="J152" i="11"/>
  <c r="M152" i="11"/>
  <c r="P152" i="11"/>
  <c r="S152" i="11"/>
  <c r="I153" i="11"/>
  <c r="L153" i="11"/>
  <c r="O153" i="11"/>
  <c r="R153" i="11"/>
  <c r="W183" i="11"/>
  <c r="T183" i="11"/>
  <c r="Q183" i="11"/>
  <c r="N183" i="11"/>
  <c r="K183" i="11"/>
  <c r="H183" i="11"/>
  <c r="W186" i="11"/>
  <c r="T186" i="11"/>
  <c r="Q186" i="11"/>
  <c r="N186" i="11"/>
  <c r="K186" i="11"/>
  <c r="H186" i="11"/>
  <c r="W189" i="11"/>
  <c r="T189" i="11"/>
  <c r="Q189" i="11"/>
  <c r="N189" i="11"/>
  <c r="K189" i="11"/>
  <c r="H189" i="11"/>
  <c r="W192" i="11"/>
  <c r="T192" i="11"/>
  <c r="Q192" i="11"/>
  <c r="N192" i="11"/>
  <c r="K192" i="11"/>
  <c r="H192" i="11"/>
  <c r="W195" i="11"/>
  <c r="T195" i="11"/>
  <c r="Q195" i="11"/>
  <c r="N195" i="11"/>
  <c r="K195" i="11"/>
  <c r="H195" i="11"/>
  <c r="W198" i="11"/>
  <c r="T198" i="11"/>
  <c r="Q198" i="11"/>
  <c r="N198" i="11"/>
  <c r="K198" i="11"/>
  <c r="H198" i="11"/>
  <c r="J158" i="11"/>
  <c r="M158" i="11"/>
  <c r="P158" i="11"/>
  <c r="S158" i="11"/>
  <c r="I159" i="11"/>
  <c r="L159" i="11"/>
  <c r="O159" i="11"/>
  <c r="R159" i="11"/>
  <c r="J161" i="11"/>
  <c r="M161" i="11"/>
  <c r="P161" i="11"/>
  <c r="S161" i="11"/>
  <c r="I162" i="11"/>
  <c r="L162" i="11"/>
  <c r="O162" i="11"/>
  <c r="R162" i="11"/>
  <c r="J164" i="11"/>
  <c r="M164" i="11"/>
  <c r="P164" i="11"/>
  <c r="S164" i="11"/>
  <c r="I165" i="11"/>
  <c r="L165" i="11"/>
  <c r="O165" i="11"/>
  <c r="R165" i="11"/>
  <c r="J167" i="11"/>
  <c r="M167" i="11"/>
  <c r="P167" i="11"/>
  <c r="S167" i="11"/>
  <c r="I168" i="11"/>
  <c r="L168" i="11"/>
  <c r="O168" i="11"/>
  <c r="R168" i="11"/>
  <c r="J170" i="11"/>
  <c r="M170" i="11"/>
  <c r="P170" i="11"/>
  <c r="S170" i="11"/>
  <c r="I171" i="11"/>
  <c r="L171" i="11"/>
  <c r="O171" i="11"/>
  <c r="R171" i="11"/>
  <c r="J173" i="11"/>
  <c r="M173" i="11"/>
  <c r="P173" i="11"/>
  <c r="S173" i="11"/>
  <c r="I174" i="11"/>
  <c r="L174" i="11"/>
  <c r="O174" i="11"/>
  <c r="R174" i="11"/>
  <c r="J176" i="11"/>
  <c r="M176" i="11"/>
  <c r="P176" i="11"/>
  <c r="S176" i="11"/>
  <c r="I177" i="11"/>
  <c r="L177" i="11"/>
  <c r="O177" i="11"/>
  <c r="R177" i="11"/>
  <c r="J179" i="11"/>
  <c r="M179" i="11"/>
  <c r="P179" i="11"/>
  <c r="S179" i="11"/>
  <c r="I180" i="11"/>
  <c r="L180" i="11"/>
  <c r="O180" i="11"/>
  <c r="R180" i="11"/>
  <c r="H182" i="11"/>
  <c r="M182" i="11"/>
  <c r="Q182" i="11"/>
  <c r="V182" i="11"/>
  <c r="J183" i="11"/>
  <c r="O183" i="11"/>
  <c r="S183" i="11"/>
  <c r="J185" i="11"/>
  <c r="N185" i="11"/>
  <c r="S185" i="11"/>
  <c r="W185" i="11"/>
  <c r="L186" i="11"/>
  <c r="P186" i="11"/>
  <c r="U186" i="11"/>
  <c r="K188" i="11"/>
  <c r="P188" i="11"/>
  <c r="T188" i="11"/>
  <c r="I189" i="11"/>
  <c r="M189" i="11"/>
  <c r="R189" i="11"/>
  <c r="V189" i="11"/>
  <c r="H191" i="11"/>
  <c r="M191" i="11"/>
  <c r="Q191" i="11"/>
  <c r="V191" i="11"/>
  <c r="J192" i="11"/>
  <c r="O192" i="11"/>
  <c r="S192" i="11"/>
  <c r="J194" i="11"/>
  <c r="N194" i="11"/>
  <c r="S194" i="11"/>
  <c r="W194" i="11"/>
  <c r="L195" i="11"/>
  <c r="P195" i="11"/>
  <c r="U195" i="11"/>
  <c r="K197" i="11"/>
  <c r="P197" i="11"/>
  <c r="T197" i="11"/>
  <c r="I198" i="11"/>
  <c r="M198" i="11"/>
  <c r="R198" i="11"/>
  <c r="V198" i="11"/>
  <c r="J200" i="11"/>
  <c r="N200" i="11"/>
  <c r="S200" i="11"/>
  <c r="W200" i="11"/>
  <c r="I202" i="11"/>
  <c r="N202" i="11"/>
  <c r="R202" i="11"/>
  <c r="W202" i="11"/>
  <c r="U217" i="11"/>
  <c r="R217" i="11"/>
  <c r="O217" i="11"/>
  <c r="L217" i="11"/>
  <c r="I217" i="11"/>
  <c r="W217" i="11"/>
  <c r="T217" i="11"/>
  <c r="Q217" i="11"/>
  <c r="N217" i="11"/>
  <c r="K217" i="11"/>
  <c r="H217" i="11"/>
  <c r="U220" i="11"/>
  <c r="R220" i="11"/>
  <c r="O220" i="11"/>
  <c r="L220" i="11"/>
  <c r="I220" i="11"/>
  <c r="W220" i="11"/>
  <c r="T220" i="11"/>
  <c r="Q220" i="11"/>
  <c r="N220" i="11"/>
  <c r="K220" i="11"/>
  <c r="H220" i="11"/>
  <c r="U223" i="11"/>
  <c r="R223" i="11"/>
  <c r="O223" i="11"/>
  <c r="L223" i="11"/>
  <c r="I223" i="11"/>
  <c r="W223" i="11"/>
  <c r="T223" i="11"/>
  <c r="Q223" i="11"/>
  <c r="N223" i="11"/>
  <c r="K223" i="11"/>
  <c r="H223" i="11"/>
  <c r="V226" i="11"/>
  <c r="U226" i="11"/>
  <c r="R226" i="11"/>
  <c r="O226" i="11"/>
  <c r="L226" i="11"/>
  <c r="I226" i="11"/>
  <c r="T226" i="11"/>
  <c r="Q226" i="11"/>
  <c r="N226" i="11"/>
  <c r="K226" i="11"/>
  <c r="H226" i="11"/>
  <c r="V229" i="11"/>
  <c r="S229" i="11"/>
  <c r="P229" i="11"/>
  <c r="M229" i="11"/>
  <c r="J229" i="11"/>
  <c r="W229" i="11"/>
  <c r="R229" i="11"/>
  <c r="N229" i="11"/>
  <c r="I229" i="11"/>
  <c r="U229" i="11"/>
  <c r="Q229" i="11"/>
  <c r="L229" i="11"/>
  <c r="H229" i="11"/>
  <c r="V232" i="11"/>
  <c r="S232" i="11"/>
  <c r="P232" i="11"/>
  <c r="M232" i="11"/>
  <c r="J232" i="11"/>
  <c r="T232" i="11"/>
  <c r="O232" i="11"/>
  <c r="K232" i="11"/>
  <c r="W232" i="11"/>
  <c r="R232" i="11"/>
  <c r="N232" i="11"/>
  <c r="I232" i="11"/>
  <c r="V235" i="11"/>
  <c r="S235" i="11"/>
  <c r="P235" i="11"/>
  <c r="M235" i="11"/>
  <c r="J235" i="11"/>
  <c r="U235" i="11"/>
  <c r="Q235" i="11"/>
  <c r="L235" i="11"/>
  <c r="H235" i="11"/>
  <c r="T235" i="11"/>
  <c r="O235" i="11"/>
  <c r="K235" i="11"/>
  <c r="V238" i="11"/>
  <c r="S238" i="11"/>
  <c r="P238" i="11"/>
  <c r="M238" i="11"/>
  <c r="J238" i="11"/>
  <c r="W238" i="11"/>
  <c r="R238" i="11"/>
  <c r="N238" i="11"/>
  <c r="I238" i="11"/>
  <c r="U238" i="11"/>
  <c r="Q238" i="11"/>
  <c r="L238" i="11"/>
  <c r="H238" i="11"/>
  <c r="J217" i="11"/>
  <c r="S217" i="11"/>
  <c r="J220" i="11"/>
  <c r="S220" i="11"/>
  <c r="J223" i="11"/>
  <c r="S223" i="11"/>
  <c r="J226" i="11"/>
  <c r="S226" i="11"/>
  <c r="K229" i="11"/>
  <c r="L232" i="11"/>
  <c r="R235" i="11"/>
  <c r="K238" i="11"/>
  <c r="I203" i="11"/>
  <c r="L203" i="11"/>
  <c r="O203" i="11"/>
  <c r="R203" i="11"/>
  <c r="I206" i="11"/>
  <c r="L206" i="11"/>
  <c r="O206" i="11"/>
  <c r="R206" i="11"/>
  <c r="I209" i="11"/>
  <c r="L209" i="11"/>
  <c r="O209" i="11"/>
  <c r="R209" i="11"/>
  <c r="I212" i="11"/>
  <c r="L212" i="11"/>
  <c r="O212" i="11"/>
  <c r="R212" i="11"/>
  <c r="F251" i="11"/>
  <c r="W228" i="11"/>
  <c r="T228" i="11"/>
  <c r="Q228" i="11"/>
  <c r="N228" i="11"/>
  <c r="K228" i="11"/>
  <c r="H228" i="11"/>
  <c r="W231" i="11"/>
  <c r="T231" i="11"/>
  <c r="Q231" i="11"/>
  <c r="N231" i="11"/>
  <c r="K231" i="11"/>
  <c r="H231" i="11"/>
  <c r="W234" i="11"/>
  <c r="T234" i="11"/>
  <c r="Q234" i="11"/>
  <c r="N234" i="11"/>
  <c r="K234" i="11"/>
  <c r="H234" i="11"/>
  <c r="W237" i="11"/>
  <c r="T237" i="11"/>
  <c r="Q237" i="11"/>
  <c r="N237" i="11"/>
  <c r="K237" i="11"/>
  <c r="H237" i="11"/>
  <c r="W240" i="11"/>
  <c r="T240" i="11"/>
  <c r="Q240" i="11"/>
  <c r="N240" i="11"/>
  <c r="K240" i="11"/>
  <c r="H240" i="11"/>
  <c r="V243" i="11"/>
  <c r="S243" i="11"/>
  <c r="P243" i="11"/>
  <c r="M243" i="11"/>
  <c r="T243" i="11"/>
  <c r="O243" i="11"/>
  <c r="K243" i="11"/>
  <c r="H243" i="11"/>
  <c r="V246" i="11"/>
  <c r="S246" i="11"/>
  <c r="P246" i="11"/>
  <c r="M246" i="11"/>
  <c r="J246" i="11"/>
  <c r="U246" i="11"/>
  <c r="Q246" i="11"/>
  <c r="L246" i="11"/>
  <c r="H246" i="11"/>
  <c r="V249" i="11"/>
  <c r="S249" i="11"/>
  <c r="P249" i="11"/>
  <c r="M249" i="11"/>
  <c r="J249" i="11"/>
  <c r="W249" i="11"/>
  <c r="R249" i="11"/>
  <c r="N249" i="11"/>
  <c r="I249" i="11"/>
  <c r="I216" i="11"/>
  <c r="L216" i="11"/>
  <c r="O216" i="11"/>
  <c r="R216" i="11"/>
  <c r="U216" i="11"/>
  <c r="I219" i="11"/>
  <c r="L219" i="11"/>
  <c r="O219" i="11"/>
  <c r="R219" i="11"/>
  <c r="I222" i="11"/>
  <c r="L222" i="11"/>
  <c r="O222" i="11"/>
  <c r="R222" i="11"/>
  <c r="I225" i="11"/>
  <c r="L225" i="11"/>
  <c r="O225" i="11"/>
  <c r="R225" i="11"/>
  <c r="J228" i="11"/>
  <c r="O228" i="11"/>
  <c r="S228" i="11"/>
  <c r="L231" i="11"/>
  <c r="P231" i="11"/>
  <c r="U231" i="11"/>
  <c r="I234" i="11"/>
  <c r="M234" i="11"/>
  <c r="R234" i="11"/>
  <c r="V234" i="11"/>
  <c r="J237" i="11"/>
  <c r="O237" i="11"/>
  <c r="S237" i="11"/>
  <c r="L240" i="11"/>
  <c r="P240" i="11"/>
  <c r="U240" i="11"/>
  <c r="I241" i="11"/>
  <c r="N241" i="11"/>
  <c r="R241" i="11"/>
  <c r="I243" i="11"/>
  <c r="N243" i="11"/>
  <c r="U243" i="11"/>
  <c r="K244" i="11"/>
  <c r="N246" i="11"/>
  <c r="T246" i="11"/>
  <c r="K247" i="11"/>
  <c r="L249" i="11"/>
  <c r="T249" i="11"/>
  <c r="J250" i="11"/>
  <c r="Q250" i="11"/>
  <c r="V241" i="11"/>
  <c r="S241" i="11"/>
  <c r="P241" i="11"/>
  <c r="M241" i="11"/>
  <c r="J241" i="11"/>
  <c r="U244" i="11"/>
  <c r="R244" i="11"/>
  <c r="O244" i="11"/>
  <c r="L244" i="11"/>
  <c r="I244" i="11"/>
  <c r="V244" i="11"/>
  <c r="Q244" i="11"/>
  <c r="M244" i="11"/>
  <c r="H244" i="11"/>
  <c r="U247" i="11"/>
  <c r="R247" i="11"/>
  <c r="O247" i="11"/>
  <c r="L247" i="11"/>
  <c r="I247" i="11"/>
  <c r="W247" i="11"/>
  <c r="S247" i="11"/>
  <c r="N247" i="11"/>
  <c r="J247" i="11"/>
  <c r="U250" i="11"/>
  <c r="R250" i="11"/>
  <c r="O250" i="11"/>
  <c r="L250" i="11"/>
  <c r="I250" i="11"/>
  <c r="T250" i="11"/>
  <c r="P250" i="11"/>
  <c r="K250" i="11"/>
  <c r="K241" i="11"/>
  <c r="O241" i="11"/>
  <c r="T241" i="11"/>
  <c r="N244" i="11"/>
  <c r="T244" i="11"/>
  <c r="M247" i="11"/>
  <c r="T247" i="11"/>
  <c r="M250" i="11"/>
  <c r="S250" i="11"/>
  <c r="V254" i="11"/>
  <c r="S254" i="11"/>
  <c r="P254" i="11"/>
  <c r="M254" i="11"/>
  <c r="J254" i="11"/>
  <c r="T254" i="11"/>
  <c r="O254" i="11"/>
  <c r="K254" i="11"/>
  <c r="W254" i="11"/>
  <c r="R254" i="11"/>
  <c r="N254" i="11"/>
  <c r="I254" i="11"/>
  <c r="V257" i="11"/>
  <c r="S257" i="11"/>
  <c r="P257" i="11"/>
  <c r="M257" i="11"/>
  <c r="J257" i="11"/>
  <c r="U257" i="11"/>
  <c r="Q257" i="11"/>
  <c r="L257" i="11"/>
  <c r="H257" i="11"/>
  <c r="T257" i="11"/>
  <c r="O257" i="11"/>
  <c r="K257" i="11"/>
  <c r="H254" i="11"/>
  <c r="U254" i="11"/>
  <c r="I257" i="11"/>
  <c r="W257" i="11"/>
  <c r="H260" i="11"/>
  <c r="L260" i="11"/>
  <c r="Q260" i="11"/>
  <c r="V260" i="11"/>
  <c r="S260" i="11"/>
  <c r="P260" i="11"/>
  <c r="M260" i="11"/>
  <c r="J260" i="11"/>
  <c r="I260" i="11"/>
  <c r="N260" i="11"/>
  <c r="R260" i="11"/>
  <c r="W260" i="11"/>
  <c r="U337" i="11"/>
  <c r="R337" i="11"/>
  <c r="O337" i="11"/>
  <c r="L337" i="11"/>
  <c r="I337" i="11"/>
  <c r="W337" i="11"/>
  <c r="T337" i="11"/>
  <c r="Q337" i="11"/>
  <c r="N337" i="11"/>
  <c r="K337" i="11"/>
  <c r="H337" i="11"/>
  <c r="W340" i="11"/>
  <c r="T340" i="11"/>
  <c r="Q340" i="11"/>
  <c r="N340" i="11"/>
  <c r="K340" i="11"/>
  <c r="H340" i="11"/>
  <c r="V340" i="11"/>
  <c r="S340" i="11"/>
  <c r="P340" i="11"/>
  <c r="M340" i="11"/>
  <c r="J340" i="11"/>
  <c r="V343" i="11"/>
  <c r="S343" i="11"/>
  <c r="P343" i="11"/>
  <c r="M343" i="11"/>
  <c r="J343" i="11"/>
  <c r="U343" i="11"/>
  <c r="R343" i="11"/>
  <c r="O343" i="11"/>
  <c r="L343" i="11"/>
  <c r="I343" i="11"/>
  <c r="U346" i="11"/>
  <c r="R346" i="11"/>
  <c r="O346" i="11"/>
  <c r="L346" i="11"/>
  <c r="I346" i="11"/>
  <c r="W346" i="11"/>
  <c r="T346" i="11"/>
  <c r="Q346" i="11"/>
  <c r="N346" i="11"/>
  <c r="K346" i="11"/>
  <c r="H346" i="11"/>
  <c r="U349" i="11"/>
  <c r="T349" i="11"/>
  <c r="Q349" i="11"/>
  <c r="N349" i="11"/>
  <c r="K349" i="11"/>
  <c r="H349" i="11"/>
  <c r="W349" i="11"/>
  <c r="S349" i="11"/>
  <c r="P349" i="11"/>
  <c r="M349" i="11"/>
  <c r="J349" i="11"/>
  <c r="W352" i="11"/>
  <c r="T352" i="11"/>
  <c r="Q352" i="11"/>
  <c r="N352" i="11"/>
  <c r="K352" i="11"/>
  <c r="H352" i="11"/>
  <c r="V352" i="11"/>
  <c r="R352" i="11"/>
  <c r="M352" i="11"/>
  <c r="I352" i="11"/>
  <c r="U352" i="11"/>
  <c r="P352" i="11"/>
  <c r="L352" i="11"/>
  <c r="V355" i="11"/>
  <c r="S355" i="11"/>
  <c r="P355" i="11"/>
  <c r="M355" i="11"/>
  <c r="J355" i="11"/>
  <c r="T355" i="11"/>
  <c r="O355" i="11"/>
  <c r="K355" i="11"/>
  <c r="W355" i="11"/>
  <c r="R355" i="11"/>
  <c r="N355" i="11"/>
  <c r="I355" i="11"/>
  <c r="U358" i="11"/>
  <c r="R358" i="11"/>
  <c r="O358" i="11"/>
  <c r="L358" i="11"/>
  <c r="I358" i="11"/>
  <c r="V358" i="11"/>
  <c r="Q358" i="11"/>
  <c r="M358" i="11"/>
  <c r="H358" i="11"/>
  <c r="T358" i="11"/>
  <c r="P358" i="11"/>
  <c r="K358" i="11"/>
  <c r="W361" i="11"/>
  <c r="T361" i="11"/>
  <c r="Q361" i="11"/>
  <c r="N361" i="11"/>
  <c r="K361" i="11"/>
  <c r="H361" i="11"/>
  <c r="S361" i="11"/>
  <c r="O361" i="11"/>
  <c r="J361" i="11"/>
  <c r="V361" i="11"/>
  <c r="R361" i="11"/>
  <c r="M361" i="11"/>
  <c r="I361" i="11"/>
  <c r="V364" i="11"/>
  <c r="S364" i="11"/>
  <c r="P364" i="11"/>
  <c r="M364" i="11"/>
  <c r="J364" i="11"/>
  <c r="U364" i="11"/>
  <c r="Q364" i="11"/>
  <c r="L364" i="11"/>
  <c r="H364" i="11"/>
  <c r="T364" i="11"/>
  <c r="O364" i="11"/>
  <c r="K364" i="11"/>
  <c r="U367" i="11"/>
  <c r="R367" i="11"/>
  <c r="O367" i="11"/>
  <c r="L367" i="11"/>
  <c r="I367" i="11"/>
  <c r="W367" i="11"/>
  <c r="S367" i="11"/>
  <c r="N367" i="11"/>
  <c r="J367" i="11"/>
  <c r="V367" i="11"/>
  <c r="Q367" i="11"/>
  <c r="M367" i="11"/>
  <c r="H367" i="11"/>
  <c r="W370" i="11"/>
  <c r="T370" i="11"/>
  <c r="Q370" i="11"/>
  <c r="N370" i="11"/>
  <c r="K370" i="11"/>
  <c r="H370" i="11"/>
  <c r="U370" i="11"/>
  <c r="P370" i="11"/>
  <c r="L370" i="11"/>
  <c r="S370" i="11"/>
  <c r="O370" i="11"/>
  <c r="J370" i="11"/>
  <c r="V373" i="11"/>
  <c r="S373" i="11"/>
  <c r="P373" i="11"/>
  <c r="M373" i="11"/>
  <c r="J373" i="11"/>
  <c r="W373" i="11"/>
  <c r="R373" i="11"/>
  <c r="N373" i="11"/>
  <c r="I373" i="11"/>
  <c r="U373" i="11"/>
  <c r="Q373" i="11"/>
  <c r="L373" i="11"/>
  <c r="H373" i="11"/>
  <c r="U376" i="11"/>
  <c r="R376" i="11"/>
  <c r="O376" i="11"/>
  <c r="L376" i="11"/>
  <c r="I376" i="11"/>
  <c r="T376" i="11"/>
  <c r="P376" i="11"/>
  <c r="K376" i="11"/>
  <c r="W376" i="11"/>
  <c r="S376" i="11"/>
  <c r="N376" i="11"/>
  <c r="J376" i="11"/>
  <c r="H253" i="11"/>
  <c r="K253" i="11"/>
  <c r="N253" i="11"/>
  <c r="Q253" i="11"/>
  <c r="T253" i="11"/>
  <c r="H256" i="11"/>
  <c r="K256" i="11"/>
  <c r="N256" i="11"/>
  <c r="Q256" i="11"/>
  <c r="T256" i="11"/>
  <c r="H259" i="11"/>
  <c r="K259" i="11"/>
  <c r="N259" i="11"/>
  <c r="Q259" i="11"/>
  <c r="T259" i="11"/>
  <c r="H284" i="11"/>
  <c r="K284" i="11"/>
  <c r="N284" i="11"/>
  <c r="Q284" i="11"/>
  <c r="T284" i="11"/>
  <c r="I287" i="11"/>
  <c r="L287" i="11"/>
  <c r="O287" i="11"/>
  <c r="R287" i="11"/>
  <c r="J337" i="11"/>
  <c r="S337" i="11"/>
  <c r="L340" i="11"/>
  <c r="U340" i="11"/>
  <c r="N343" i="11"/>
  <c r="W343" i="11"/>
  <c r="P346" i="11"/>
  <c r="I349" i="11"/>
  <c r="R349" i="11"/>
  <c r="O352" i="11"/>
  <c r="L355" i="11"/>
  <c r="J358" i="11"/>
  <c r="W358" i="11"/>
  <c r="U361" i="11"/>
  <c r="R364" i="11"/>
  <c r="P367" i="11"/>
  <c r="M370" i="11"/>
  <c r="K373" i="11"/>
  <c r="H376" i="11"/>
  <c r="V376" i="11"/>
  <c r="S329" i="11"/>
  <c r="F334" i="11"/>
  <c r="F289" i="11"/>
  <c r="F378" i="11"/>
  <c r="F387" i="11"/>
  <c r="U379" i="11"/>
  <c r="R379" i="11"/>
  <c r="O379" i="11"/>
  <c r="L379" i="11"/>
  <c r="I379" i="11"/>
  <c r="W382" i="11"/>
  <c r="T382" i="11"/>
  <c r="Q382" i="11"/>
  <c r="N382" i="11"/>
  <c r="K382" i="11"/>
  <c r="H382" i="11"/>
  <c r="U385" i="11"/>
  <c r="R385" i="11"/>
  <c r="O385" i="11"/>
  <c r="L385" i="11"/>
  <c r="I385" i="11"/>
  <c r="F318" i="11"/>
  <c r="X108" i="1"/>
  <c r="Y108" i="11" s="1"/>
  <c r="X214" i="1"/>
  <c r="Y202" i="11"/>
  <c r="X329" i="1"/>
  <c r="X387" i="1"/>
  <c r="Y18" i="11"/>
  <c r="Y15" i="11"/>
  <c r="X201" i="1"/>
  <c r="Y201" i="11" s="1"/>
  <c r="X318" i="1"/>
  <c r="Y318" i="11" s="1"/>
  <c r="X334" i="1"/>
  <c r="X378" i="1"/>
  <c r="X26" i="1"/>
  <c r="X93" i="1"/>
  <c r="X121" i="1"/>
  <c r="X251" i="1"/>
  <c r="Y221" i="11"/>
  <c r="X261" i="1"/>
  <c r="Y252" i="11"/>
  <c r="Y283" i="11"/>
  <c r="Y286" i="11"/>
  <c r="Y336" i="11"/>
  <c r="Y339" i="11"/>
  <c r="Y342" i="11"/>
  <c r="Y345" i="11"/>
  <c r="Y348" i="11"/>
  <c r="Y351" i="11"/>
  <c r="Y354" i="11"/>
  <c r="Y357" i="11"/>
  <c r="Y360" i="11"/>
  <c r="Y363" i="11"/>
  <c r="Y366" i="11"/>
  <c r="Y369" i="11"/>
  <c r="Y372" i="11"/>
  <c r="Y375" i="11"/>
  <c r="Y381" i="11"/>
  <c r="Y384" i="11"/>
  <c r="Y320" i="11"/>
  <c r="Y323" i="11"/>
  <c r="Y326" i="11"/>
  <c r="H381" i="11"/>
  <c r="K381" i="11"/>
  <c r="N381" i="11"/>
  <c r="Q381" i="11"/>
  <c r="T381" i="11"/>
  <c r="W381" i="11"/>
  <c r="H384" i="11"/>
  <c r="K384" i="11"/>
  <c r="N384" i="11"/>
  <c r="Q384" i="11"/>
  <c r="T384" i="11"/>
  <c r="W384" i="11"/>
  <c r="J384" i="11"/>
  <c r="M384" i="11"/>
  <c r="P384" i="11"/>
  <c r="S384" i="11"/>
  <c r="V384" i="11"/>
  <c r="I381" i="11"/>
  <c r="L381" i="11"/>
  <c r="O381" i="11"/>
  <c r="R381" i="11"/>
  <c r="U381" i="11"/>
  <c r="I384" i="11"/>
  <c r="L384" i="11"/>
  <c r="O384" i="11"/>
  <c r="R384" i="11"/>
  <c r="U384" i="11"/>
  <c r="H336" i="11"/>
  <c r="K336" i="11"/>
  <c r="N336" i="11"/>
  <c r="Q336" i="11"/>
  <c r="T336" i="11"/>
  <c r="W336" i="11"/>
  <c r="H339" i="11"/>
  <c r="K339" i="11"/>
  <c r="N339" i="11"/>
  <c r="Q339" i="11"/>
  <c r="T339" i="11"/>
  <c r="W339" i="11"/>
  <c r="H342" i="11"/>
  <c r="K342" i="11"/>
  <c r="N342" i="11"/>
  <c r="Q342" i="11"/>
  <c r="T342" i="11"/>
  <c r="W342" i="11"/>
  <c r="H345" i="11"/>
  <c r="K345" i="11"/>
  <c r="N345" i="11"/>
  <c r="Q345" i="11"/>
  <c r="T345" i="11"/>
  <c r="W345" i="11"/>
  <c r="H348" i="11"/>
  <c r="K348" i="11"/>
  <c r="N348" i="11"/>
  <c r="Q348" i="11"/>
  <c r="T348" i="11"/>
  <c r="W348" i="11"/>
  <c r="H351" i="11"/>
  <c r="K351" i="11"/>
  <c r="N351" i="11"/>
  <c r="Q351" i="11"/>
  <c r="T351" i="11"/>
  <c r="W351" i="11"/>
  <c r="H354" i="11"/>
  <c r="K354" i="11"/>
  <c r="N354" i="11"/>
  <c r="Q354" i="11"/>
  <c r="T354" i="11"/>
  <c r="W354" i="11"/>
  <c r="H357" i="11"/>
  <c r="K357" i="11"/>
  <c r="N357" i="11"/>
  <c r="Q357" i="11"/>
  <c r="T357" i="11"/>
  <c r="W357" i="11"/>
  <c r="H360" i="11"/>
  <c r="K360" i="11"/>
  <c r="N360" i="11"/>
  <c r="Q360" i="11"/>
  <c r="T360" i="11"/>
  <c r="W360" i="11"/>
  <c r="H363" i="11"/>
  <c r="K363" i="11"/>
  <c r="N363" i="11"/>
  <c r="Q363" i="11"/>
  <c r="T363" i="11"/>
  <c r="W363" i="11"/>
  <c r="H366" i="11"/>
  <c r="K366" i="11"/>
  <c r="N366" i="11"/>
  <c r="Q366" i="11"/>
  <c r="T366" i="11"/>
  <c r="W366" i="11"/>
  <c r="H369" i="11"/>
  <c r="K369" i="11"/>
  <c r="N369" i="11"/>
  <c r="Q369" i="11"/>
  <c r="T369" i="11"/>
  <c r="W369" i="11"/>
  <c r="H372" i="11"/>
  <c r="K372" i="11"/>
  <c r="N372" i="11"/>
  <c r="Q372" i="11"/>
  <c r="T372" i="11"/>
  <c r="W372" i="11"/>
  <c r="H375" i="11"/>
  <c r="K375" i="11"/>
  <c r="N375" i="11"/>
  <c r="Q375" i="11"/>
  <c r="T375" i="11"/>
  <c r="W375" i="11"/>
  <c r="I336" i="11"/>
  <c r="L336" i="11"/>
  <c r="O336" i="11"/>
  <c r="R336" i="11"/>
  <c r="U336" i="11"/>
  <c r="I339" i="11"/>
  <c r="L339" i="11"/>
  <c r="O339" i="11"/>
  <c r="R339" i="11"/>
  <c r="U339" i="11"/>
  <c r="I342" i="11"/>
  <c r="L342" i="11"/>
  <c r="O342" i="11"/>
  <c r="R342" i="11"/>
  <c r="U342" i="11"/>
  <c r="I345" i="11"/>
  <c r="L345" i="11"/>
  <c r="O345" i="11"/>
  <c r="R345" i="11"/>
  <c r="U345" i="11"/>
  <c r="I348" i="11"/>
  <c r="L348" i="11"/>
  <c r="O348" i="11"/>
  <c r="R348" i="11"/>
  <c r="U348" i="11"/>
  <c r="I351" i="11"/>
  <c r="L351" i="11"/>
  <c r="O351" i="11"/>
  <c r="R351" i="11"/>
  <c r="U351" i="11"/>
  <c r="I354" i="11"/>
  <c r="L354" i="11"/>
  <c r="O354" i="11"/>
  <c r="R354" i="11"/>
  <c r="U354" i="11"/>
  <c r="I357" i="11"/>
  <c r="L357" i="11"/>
  <c r="O357" i="11"/>
  <c r="R357" i="11"/>
  <c r="U357" i="11"/>
  <c r="I360" i="11"/>
  <c r="L360" i="11"/>
  <c r="O360" i="11"/>
  <c r="R360" i="11"/>
  <c r="U360" i="11"/>
  <c r="I363" i="11"/>
  <c r="L363" i="11"/>
  <c r="O363" i="11"/>
  <c r="R363" i="11"/>
  <c r="U363" i="11"/>
  <c r="I366" i="11"/>
  <c r="L366" i="11"/>
  <c r="O366" i="11"/>
  <c r="R366" i="11"/>
  <c r="U366" i="11"/>
  <c r="I369" i="11"/>
  <c r="L369" i="11"/>
  <c r="O369" i="11"/>
  <c r="R369" i="11"/>
  <c r="U369" i="11"/>
  <c r="I372" i="11"/>
  <c r="L372" i="11"/>
  <c r="O372" i="11"/>
  <c r="R372" i="11"/>
  <c r="U372" i="11"/>
  <c r="I375" i="11"/>
  <c r="L375" i="11"/>
  <c r="O375" i="11"/>
  <c r="R375" i="11"/>
  <c r="U375" i="11"/>
  <c r="J331" i="11"/>
  <c r="M331" i="11"/>
  <c r="P331" i="11"/>
  <c r="S331" i="11"/>
  <c r="V331" i="11"/>
  <c r="I331" i="11"/>
  <c r="L331" i="11"/>
  <c r="O331" i="11"/>
  <c r="R331" i="11"/>
  <c r="U331" i="11"/>
  <c r="Y331" i="11"/>
  <c r="H331" i="11"/>
  <c r="K331" i="11"/>
  <c r="N331" i="11"/>
  <c r="Q331" i="11"/>
  <c r="T331" i="11"/>
  <c r="J323" i="11"/>
  <c r="M323" i="11"/>
  <c r="P323" i="11"/>
  <c r="S323" i="11"/>
  <c r="V323" i="11"/>
  <c r="H320" i="11"/>
  <c r="K320" i="11"/>
  <c r="N320" i="11"/>
  <c r="Q320" i="11"/>
  <c r="T320" i="11"/>
  <c r="W320" i="11"/>
  <c r="H323" i="11"/>
  <c r="K323" i="11"/>
  <c r="N323" i="11"/>
  <c r="Q323" i="11"/>
  <c r="T323" i="11"/>
  <c r="W323" i="11"/>
  <c r="H326" i="11"/>
  <c r="K326" i="11"/>
  <c r="N326" i="11"/>
  <c r="Q326" i="11"/>
  <c r="T326" i="11"/>
  <c r="W326" i="11"/>
  <c r="I320" i="11"/>
  <c r="L320" i="11"/>
  <c r="O320" i="11"/>
  <c r="R320" i="11"/>
  <c r="U320" i="11"/>
  <c r="I323" i="11"/>
  <c r="L323" i="11"/>
  <c r="O323" i="11"/>
  <c r="R323" i="11"/>
  <c r="U323" i="11"/>
  <c r="I326" i="11"/>
  <c r="L326" i="11"/>
  <c r="O326" i="11"/>
  <c r="R326" i="11"/>
  <c r="U326" i="11"/>
  <c r="I309" i="11"/>
  <c r="L309" i="11"/>
  <c r="O309" i="11"/>
  <c r="R309" i="11"/>
  <c r="U309" i="11"/>
  <c r="Y309" i="11"/>
  <c r="I312" i="11"/>
  <c r="L312" i="11"/>
  <c r="O312" i="11"/>
  <c r="R312" i="11"/>
  <c r="U312" i="11"/>
  <c r="Y312" i="11"/>
  <c r="I315" i="11"/>
  <c r="L315" i="11"/>
  <c r="O315" i="11"/>
  <c r="R315" i="11"/>
  <c r="U315" i="11"/>
  <c r="H308" i="11"/>
  <c r="K308" i="11"/>
  <c r="N308" i="11"/>
  <c r="Q308" i="11"/>
  <c r="T308" i="11"/>
  <c r="J309" i="11"/>
  <c r="M309" i="11"/>
  <c r="P309" i="11"/>
  <c r="S309" i="11"/>
  <c r="H310" i="11"/>
  <c r="K310" i="11"/>
  <c r="N310" i="11"/>
  <c r="Q310" i="11"/>
  <c r="T310" i="11"/>
  <c r="J312" i="11"/>
  <c r="M312" i="11"/>
  <c r="P312" i="11"/>
  <c r="S312" i="11"/>
  <c r="H313" i="11"/>
  <c r="K313" i="11"/>
  <c r="N313" i="11"/>
  <c r="Q313" i="11"/>
  <c r="T313" i="11"/>
  <c r="J315" i="11"/>
  <c r="M315" i="11"/>
  <c r="P315" i="11"/>
  <c r="S315" i="11"/>
  <c r="H316" i="11"/>
  <c r="K316" i="11"/>
  <c r="N316" i="11"/>
  <c r="Q316" i="11"/>
  <c r="T316" i="11"/>
  <c r="I291" i="11"/>
  <c r="L291" i="11"/>
  <c r="O291" i="11"/>
  <c r="R291" i="11"/>
  <c r="U291" i="11"/>
  <c r="Y291" i="11"/>
  <c r="I295" i="11"/>
  <c r="L295" i="11"/>
  <c r="O295" i="11"/>
  <c r="R295" i="11"/>
  <c r="U295" i="11"/>
  <c r="Y295" i="11"/>
  <c r="I298" i="11"/>
  <c r="L298" i="11"/>
  <c r="O298" i="11"/>
  <c r="R298" i="11"/>
  <c r="U298" i="11"/>
  <c r="Y298" i="11"/>
  <c r="I301" i="11"/>
  <c r="L301" i="11"/>
  <c r="O301" i="11"/>
  <c r="R301" i="11"/>
  <c r="U301" i="11"/>
  <c r="Y301" i="11"/>
  <c r="I304" i="11"/>
  <c r="L304" i="11"/>
  <c r="O304" i="11"/>
  <c r="R304" i="11"/>
  <c r="U304" i="11"/>
  <c r="Y304" i="11"/>
  <c r="J291" i="11"/>
  <c r="M291" i="11"/>
  <c r="P291" i="11"/>
  <c r="S291" i="11"/>
  <c r="H293" i="11"/>
  <c r="K293" i="11"/>
  <c r="N293" i="11"/>
  <c r="Q293" i="11"/>
  <c r="T293" i="11"/>
  <c r="J295" i="11"/>
  <c r="M295" i="11"/>
  <c r="P295" i="11"/>
  <c r="S295" i="11"/>
  <c r="J298" i="11"/>
  <c r="M298" i="11"/>
  <c r="P298" i="11"/>
  <c r="S298" i="11"/>
  <c r="J301" i="11"/>
  <c r="M301" i="11"/>
  <c r="P301" i="11"/>
  <c r="S301" i="11"/>
  <c r="J304" i="11"/>
  <c r="M304" i="11"/>
  <c r="P304" i="11"/>
  <c r="S304" i="11"/>
  <c r="J286" i="11"/>
  <c r="M286" i="11"/>
  <c r="P286" i="11"/>
  <c r="S286" i="11"/>
  <c r="V286" i="11"/>
  <c r="H283" i="11"/>
  <c r="K283" i="11"/>
  <c r="N283" i="11"/>
  <c r="Q283" i="11"/>
  <c r="T283" i="11"/>
  <c r="W283" i="11"/>
  <c r="H286" i="11"/>
  <c r="K286" i="11"/>
  <c r="N286" i="11"/>
  <c r="Q286" i="11"/>
  <c r="T286" i="11"/>
  <c r="W286" i="11"/>
  <c r="I283" i="11"/>
  <c r="L283" i="11"/>
  <c r="O283" i="11"/>
  <c r="R283" i="11"/>
  <c r="U283" i="11"/>
  <c r="I286" i="11"/>
  <c r="L286" i="11"/>
  <c r="O286" i="11"/>
  <c r="R286" i="11"/>
  <c r="U286" i="11"/>
  <c r="I264" i="11"/>
  <c r="L264" i="11"/>
  <c r="O264" i="11"/>
  <c r="R264" i="11"/>
  <c r="U264" i="11"/>
  <c r="Y264" i="11"/>
  <c r="I267" i="11"/>
  <c r="L267" i="11"/>
  <c r="O267" i="11"/>
  <c r="R267" i="11"/>
  <c r="U267" i="11"/>
  <c r="Y267" i="11"/>
  <c r="I270" i="11"/>
  <c r="L270" i="11"/>
  <c r="O270" i="11"/>
  <c r="R270" i="11"/>
  <c r="U270" i="11"/>
  <c r="Y270" i="11"/>
  <c r="I273" i="11"/>
  <c r="L273" i="11"/>
  <c r="O273" i="11"/>
  <c r="R273" i="11"/>
  <c r="U273" i="11"/>
  <c r="Y273" i="11"/>
  <c r="I276" i="11"/>
  <c r="L276" i="11"/>
  <c r="O276" i="11"/>
  <c r="R276" i="11"/>
  <c r="U276" i="11"/>
  <c r="Y276" i="11"/>
  <c r="I279" i="11"/>
  <c r="L279" i="11"/>
  <c r="O279" i="11"/>
  <c r="R279" i="11"/>
  <c r="U279" i="11"/>
  <c r="Y279" i="11"/>
  <c r="J264" i="11"/>
  <c r="M264" i="11"/>
  <c r="P264" i="11"/>
  <c r="S264" i="11"/>
  <c r="J267" i="11"/>
  <c r="M267" i="11"/>
  <c r="P267" i="11"/>
  <c r="S267" i="11"/>
  <c r="J270" i="11"/>
  <c r="M270" i="11"/>
  <c r="P270" i="11"/>
  <c r="S270" i="11"/>
  <c r="J273" i="11"/>
  <c r="M273" i="11"/>
  <c r="P273" i="11"/>
  <c r="S273" i="11"/>
  <c r="J276" i="11"/>
  <c r="M276" i="11"/>
  <c r="P276" i="11"/>
  <c r="S276" i="11"/>
  <c r="J279" i="11"/>
  <c r="M279" i="11"/>
  <c r="P279" i="11"/>
  <c r="S279" i="11"/>
  <c r="Y72" i="11"/>
  <c r="U72" i="11"/>
  <c r="R72" i="11"/>
  <c r="O72" i="11"/>
  <c r="L72" i="11"/>
  <c r="I72" i="11"/>
  <c r="Y75" i="11"/>
  <c r="U75" i="11"/>
  <c r="R75" i="11"/>
  <c r="O75" i="11"/>
  <c r="L75" i="11"/>
  <c r="I75" i="11"/>
  <c r="Y78" i="11"/>
  <c r="U78" i="11"/>
  <c r="R78" i="11"/>
  <c r="O78" i="11"/>
  <c r="L78" i="11"/>
  <c r="I78" i="11"/>
  <c r="Y81" i="11"/>
  <c r="U81" i="11"/>
  <c r="R81" i="11"/>
  <c r="O81" i="11"/>
  <c r="L81" i="11"/>
  <c r="I81" i="11"/>
  <c r="Y84" i="11"/>
  <c r="U84" i="11"/>
  <c r="R84" i="11"/>
  <c r="O84" i="11"/>
  <c r="L84" i="11"/>
  <c r="I84" i="11"/>
  <c r="Y87" i="11"/>
  <c r="U87" i="11"/>
  <c r="R87" i="11"/>
  <c r="O87" i="11"/>
  <c r="L87" i="11"/>
  <c r="I87" i="11"/>
  <c r="Y90" i="11"/>
  <c r="U90" i="11"/>
  <c r="R90" i="11"/>
  <c r="O90" i="11"/>
  <c r="L90" i="11"/>
  <c r="I90" i="11"/>
  <c r="J56" i="11"/>
  <c r="M56" i="11"/>
  <c r="P56" i="11"/>
  <c r="S56" i="11"/>
  <c r="H57" i="11"/>
  <c r="K57" i="11"/>
  <c r="N57" i="11"/>
  <c r="Q57" i="11"/>
  <c r="T57" i="11"/>
  <c r="J59" i="11"/>
  <c r="M59" i="11"/>
  <c r="P59" i="11"/>
  <c r="S59" i="11"/>
  <c r="H60" i="11"/>
  <c r="K60" i="11"/>
  <c r="N60" i="11"/>
  <c r="Q60" i="11"/>
  <c r="T60" i="11"/>
  <c r="J62" i="11"/>
  <c r="M62" i="11"/>
  <c r="P62" i="11"/>
  <c r="S62" i="11"/>
  <c r="H63" i="11"/>
  <c r="K63" i="11"/>
  <c r="N63" i="11"/>
  <c r="Q63" i="11"/>
  <c r="T63" i="11"/>
  <c r="J65" i="11"/>
  <c r="M65" i="11"/>
  <c r="P65" i="11"/>
  <c r="S65" i="11"/>
  <c r="H66" i="11"/>
  <c r="K66" i="11"/>
  <c r="N66" i="11"/>
  <c r="Q66" i="11"/>
  <c r="T66" i="11"/>
  <c r="J68" i="11"/>
  <c r="M68" i="11"/>
  <c r="P68" i="11"/>
  <c r="S68" i="11"/>
  <c r="H69" i="11"/>
  <c r="K69" i="11"/>
  <c r="N69" i="11"/>
  <c r="Q69" i="11"/>
  <c r="T69" i="11"/>
  <c r="J71" i="11"/>
  <c r="M71" i="11"/>
  <c r="P71" i="11"/>
  <c r="S71" i="11"/>
  <c r="V71" i="11"/>
  <c r="J72" i="11"/>
  <c r="N72" i="11"/>
  <c r="S72" i="11"/>
  <c r="W72" i="11"/>
  <c r="I74" i="11"/>
  <c r="M74" i="11"/>
  <c r="R74" i="11"/>
  <c r="J75" i="11"/>
  <c r="N75" i="11"/>
  <c r="S75" i="11"/>
  <c r="W75" i="11"/>
  <c r="I77" i="11"/>
  <c r="M77" i="11"/>
  <c r="R77" i="11"/>
  <c r="J78" i="11"/>
  <c r="N78" i="11"/>
  <c r="S78" i="11"/>
  <c r="W78" i="11"/>
  <c r="I80" i="11"/>
  <c r="M80" i="11"/>
  <c r="R80" i="11"/>
  <c r="J81" i="11"/>
  <c r="N81" i="11"/>
  <c r="S81" i="11"/>
  <c r="W81" i="11"/>
  <c r="I83" i="11"/>
  <c r="M83" i="11"/>
  <c r="R83" i="11"/>
  <c r="J84" i="11"/>
  <c r="N84" i="11"/>
  <c r="S84" i="11"/>
  <c r="W84" i="11"/>
  <c r="I86" i="11"/>
  <c r="M86" i="11"/>
  <c r="R86" i="11"/>
  <c r="J87" i="11"/>
  <c r="N87" i="11"/>
  <c r="S87" i="11"/>
  <c r="W87" i="11"/>
  <c r="I89" i="11"/>
  <c r="M89" i="11"/>
  <c r="R89" i="11"/>
  <c r="J90" i="11"/>
  <c r="N90" i="11"/>
  <c r="S90" i="11"/>
  <c r="W90" i="11"/>
  <c r="I92" i="11"/>
  <c r="M92" i="11"/>
  <c r="R92" i="11"/>
  <c r="W74" i="11"/>
  <c r="T74" i="11"/>
  <c r="Q74" i="11"/>
  <c r="N74" i="11"/>
  <c r="K74" i="11"/>
  <c r="H74" i="11"/>
  <c r="W77" i="11"/>
  <c r="T77" i="11"/>
  <c r="Q77" i="11"/>
  <c r="N77" i="11"/>
  <c r="K77" i="11"/>
  <c r="H77" i="11"/>
  <c r="W80" i="11"/>
  <c r="T80" i="11"/>
  <c r="Q80" i="11"/>
  <c r="N80" i="11"/>
  <c r="K80" i="11"/>
  <c r="H80" i="11"/>
  <c r="W83" i="11"/>
  <c r="T83" i="11"/>
  <c r="Q83" i="11"/>
  <c r="N83" i="11"/>
  <c r="K83" i="11"/>
  <c r="H83" i="11"/>
  <c r="W86" i="11"/>
  <c r="T86" i="11"/>
  <c r="Q86" i="11"/>
  <c r="N86" i="11"/>
  <c r="K86" i="11"/>
  <c r="H86" i="11"/>
  <c r="W89" i="11"/>
  <c r="T89" i="11"/>
  <c r="Q89" i="11"/>
  <c r="N89" i="11"/>
  <c r="K89" i="11"/>
  <c r="H89" i="11"/>
  <c r="W92" i="11"/>
  <c r="T92" i="11"/>
  <c r="Q92" i="11"/>
  <c r="N92" i="11"/>
  <c r="K92" i="11"/>
  <c r="H92" i="11"/>
  <c r="V24" i="11"/>
  <c r="S24" i="11"/>
  <c r="P24" i="11"/>
  <c r="M24" i="11"/>
  <c r="J24" i="11"/>
  <c r="Y24" i="11"/>
  <c r="T24" i="11"/>
  <c r="O24" i="11"/>
  <c r="K24" i="11"/>
  <c r="W24" i="11"/>
  <c r="R24" i="11"/>
  <c r="N24" i="11"/>
  <c r="I24" i="11"/>
  <c r="U24" i="11"/>
  <c r="Q24" i="11"/>
  <c r="L24" i="11"/>
  <c r="H24" i="11"/>
  <c r="W20" i="11"/>
  <c r="T20" i="11"/>
  <c r="Q20" i="11"/>
  <c r="N20" i="11"/>
  <c r="K20" i="11"/>
  <c r="H20" i="11"/>
  <c r="V20" i="11"/>
  <c r="S20" i="11"/>
  <c r="P20" i="11"/>
  <c r="M20" i="11"/>
  <c r="J20" i="11"/>
  <c r="Y20" i="11"/>
  <c r="U20" i="11"/>
  <c r="R20" i="11"/>
  <c r="O20" i="11"/>
  <c r="L20" i="11"/>
  <c r="I20" i="11"/>
  <c r="W17" i="11"/>
  <c r="T17" i="11"/>
  <c r="Q17" i="11"/>
  <c r="N17" i="11"/>
  <c r="K17" i="11"/>
  <c r="H17" i="11"/>
  <c r="V17" i="11"/>
  <c r="S17" i="11"/>
  <c r="P17" i="11"/>
  <c r="M17" i="11"/>
  <c r="J17" i="11"/>
  <c r="Y17" i="11"/>
  <c r="U17" i="11"/>
  <c r="R17" i="11"/>
  <c r="O17" i="11"/>
  <c r="L17" i="11"/>
  <c r="I17" i="11"/>
  <c r="W14" i="11"/>
  <c r="T14" i="11"/>
  <c r="Q14" i="11"/>
  <c r="N14" i="11"/>
  <c r="K14" i="11"/>
  <c r="H14" i="11"/>
  <c r="V14" i="11"/>
  <c r="S14" i="11"/>
  <c r="P14" i="11"/>
  <c r="M14" i="11"/>
  <c r="J14" i="11"/>
  <c r="Y14" i="11"/>
  <c r="O14" i="11"/>
  <c r="F22" i="11"/>
  <c r="W25" i="11"/>
  <c r="T25" i="11"/>
  <c r="Q25" i="11"/>
  <c r="N25" i="11"/>
  <c r="K25" i="11"/>
  <c r="H25" i="11"/>
  <c r="I13" i="11"/>
  <c r="L13" i="11"/>
  <c r="O13" i="11"/>
  <c r="R13" i="11"/>
  <c r="U13" i="11"/>
  <c r="Y13" i="11"/>
  <c r="I16" i="11"/>
  <c r="L16" i="11"/>
  <c r="O16" i="11"/>
  <c r="R16" i="11"/>
  <c r="U16" i="11"/>
  <c r="Y16" i="11"/>
  <c r="I19" i="11"/>
  <c r="L19" i="11"/>
  <c r="O19" i="11"/>
  <c r="R19" i="11"/>
  <c r="U19" i="11"/>
  <c r="Y19" i="11"/>
  <c r="J25" i="11"/>
  <c r="O25" i="11"/>
  <c r="S25" i="11"/>
  <c r="Y25" i="11"/>
  <c r="Y30" i="11"/>
  <c r="U30" i="11"/>
  <c r="R30" i="11"/>
  <c r="O30" i="11"/>
  <c r="L30" i="11"/>
  <c r="I30" i="11"/>
  <c r="W30" i="11"/>
  <c r="T30" i="11"/>
  <c r="Q30" i="11"/>
  <c r="N30" i="11"/>
  <c r="K30" i="11"/>
  <c r="H30" i="11"/>
  <c r="Y33" i="11"/>
  <c r="U33" i="11"/>
  <c r="R33" i="11"/>
  <c r="O33" i="11"/>
  <c r="L33" i="11"/>
  <c r="I33" i="11"/>
  <c r="W33" i="11"/>
  <c r="T33" i="11"/>
  <c r="Q33" i="11"/>
  <c r="N33" i="11"/>
  <c r="K33" i="11"/>
  <c r="H33" i="11"/>
  <c r="M30" i="11"/>
  <c r="V30" i="11"/>
  <c r="J33" i="11"/>
  <c r="S33" i="11"/>
  <c r="V21" i="11"/>
  <c r="S21" i="11"/>
  <c r="P21" i="11"/>
  <c r="M21" i="11"/>
  <c r="Y23" i="11"/>
  <c r="U23" i="11"/>
  <c r="R23" i="11"/>
  <c r="O23" i="11"/>
  <c r="L23" i="11"/>
  <c r="I23" i="11"/>
  <c r="F26" i="11"/>
  <c r="J13" i="11"/>
  <c r="M13" i="11"/>
  <c r="P13" i="11"/>
  <c r="S13" i="11"/>
  <c r="I15" i="11"/>
  <c r="L15" i="11"/>
  <c r="O15" i="11"/>
  <c r="R15" i="11"/>
  <c r="U15" i="11"/>
  <c r="J16" i="11"/>
  <c r="M16" i="11"/>
  <c r="P16" i="11"/>
  <c r="S16" i="11"/>
  <c r="I18" i="11"/>
  <c r="L18" i="11"/>
  <c r="O18" i="11"/>
  <c r="R18" i="11"/>
  <c r="U18" i="11"/>
  <c r="J19" i="11"/>
  <c r="M19" i="11"/>
  <c r="P19" i="11"/>
  <c r="S19" i="11"/>
  <c r="I21" i="11"/>
  <c r="L21" i="11"/>
  <c r="Q21" i="11"/>
  <c r="U21" i="11"/>
  <c r="J23" i="11"/>
  <c r="N23" i="11"/>
  <c r="S23" i="11"/>
  <c r="W23" i="11"/>
  <c r="L25" i="11"/>
  <c r="P25" i="11"/>
  <c r="U25" i="11"/>
  <c r="V28" i="11"/>
  <c r="S28" i="11"/>
  <c r="P28" i="11"/>
  <c r="M28" i="11"/>
  <c r="J28" i="11"/>
  <c r="F35" i="11"/>
  <c r="Y28" i="11"/>
  <c r="U28" i="11"/>
  <c r="R28" i="11"/>
  <c r="O28" i="11"/>
  <c r="L28" i="11"/>
  <c r="I28" i="11"/>
  <c r="K28" i="11"/>
  <c r="T28" i="11"/>
  <c r="P30" i="11"/>
  <c r="M33" i="11"/>
  <c r="V33" i="11"/>
  <c r="I31" i="11"/>
  <c r="L31" i="11"/>
  <c r="O31" i="11"/>
  <c r="R31" i="11"/>
  <c r="U31" i="11"/>
  <c r="Y31" i="11"/>
  <c r="H29" i="11"/>
  <c r="K29" i="11"/>
  <c r="N29" i="11"/>
  <c r="Q29" i="11"/>
  <c r="T29" i="11"/>
  <c r="J31" i="11"/>
  <c r="M31" i="11"/>
  <c r="P31" i="11"/>
  <c r="S31" i="11"/>
  <c r="H32" i="11"/>
  <c r="K32" i="11"/>
  <c r="N32" i="11"/>
  <c r="Q32" i="11"/>
  <c r="T32" i="11"/>
  <c r="V319" i="1"/>
  <c r="S23" i="4" s="1"/>
  <c r="S319" i="1"/>
  <c r="P23" i="4" s="1"/>
  <c r="P319" i="1"/>
  <c r="M23" i="4" s="1"/>
  <c r="M319" i="1"/>
  <c r="J23" i="4" s="1"/>
  <c r="J319" i="1"/>
  <c r="G23" i="4" s="1"/>
  <c r="G319" i="1"/>
  <c r="D23" i="4" s="1"/>
  <c r="T319" i="1"/>
  <c r="Q23" i="4" s="1"/>
  <c r="Q319" i="1"/>
  <c r="N23" i="4" s="1"/>
  <c r="N319" i="1"/>
  <c r="K23" i="4" s="1"/>
  <c r="K319" i="1"/>
  <c r="H23" i="4" s="1"/>
  <c r="H319" i="1"/>
  <c r="E23" i="4" s="1"/>
  <c r="V335" i="1"/>
  <c r="S24" i="4" s="1"/>
  <c r="S335" i="1"/>
  <c r="P24" i="4" s="1"/>
  <c r="P335" i="1"/>
  <c r="M24" i="4" s="1"/>
  <c r="M335" i="1"/>
  <c r="J24" i="4" s="1"/>
  <c r="J335" i="1"/>
  <c r="G24" i="4" s="1"/>
  <c r="G335" i="1"/>
  <c r="D24" i="4" s="1"/>
  <c r="T335" i="1"/>
  <c r="Q24" i="4" s="1"/>
  <c r="Q335" i="1"/>
  <c r="N24" i="4" s="1"/>
  <c r="N335" i="1"/>
  <c r="K24" i="4" s="1"/>
  <c r="K335" i="1"/>
  <c r="H24" i="4" s="1"/>
  <c r="H335" i="1"/>
  <c r="E24" i="4" s="1"/>
  <c r="U335" i="1"/>
  <c r="R24" i="4" s="1"/>
  <c r="R335" i="1"/>
  <c r="O24" i="4" s="1"/>
  <c r="O335" i="1"/>
  <c r="L24" i="4" s="1"/>
  <c r="L335" i="1"/>
  <c r="I24" i="4" s="1"/>
  <c r="I335" i="1"/>
  <c r="F24" i="4" s="1"/>
  <c r="U319" i="1"/>
  <c r="R23" i="4" s="1"/>
  <c r="R319" i="1"/>
  <c r="O23" i="4" s="1"/>
  <c r="O319" i="1"/>
  <c r="L23" i="4" s="1"/>
  <c r="L319" i="1"/>
  <c r="I23" i="4" s="1"/>
  <c r="I319" i="1"/>
  <c r="F23" i="4" s="1"/>
  <c r="V290" i="1"/>
  <c r="S22" i="4" s="1"/>
  <c r="S290" i="1"/>
  <c r="P22" i="4" s="1"/>
  <c r="P290" i="1"/>
  <c r="M22" i="4" s="1"/>
  <c r="M290" i="1"/>
  <c r="J22" i="4" s="1"/>
  <c r="J290" i="1"/>
  <c r="G22" i="4" s="1"/>
  <c r="U290" i="1"/>
  <c r="R22" i="4" s="1"/>
  <c r="R290" i="1"/>
  <c r="O22" i="4" s="1"/>
  <c r="O290" i="1"/>
  <c r="L22" i="4" s="1"/>
  <c r="L290" i="1"/>
  <c r="I22" i="4" s="1"/>
  <c r="I290" i="1"/>
  <c r="F22" i="4" s="1"/>
  <c r="G290" i="1"/>
  <c r="D22" i="4" s="1"/>
  <c r="T290" i="1"/>
  <c r="Q22" i="4" s="1"/>
  <c r="Q290" i="1"/>
  <c r="N22" i="4" s="1"/>
  <c r="N290" i="1"/>
  <c r="K22" i="4" s="1"/>
  <c r="K290" i="1"/>
  <c r="H22" i="4" s="1"/>
  <c r="H290" i="1"/>
  <c r="E22" i="4" s="1"/>
  <c r="R262" i="1"/>
  <c r="O21" i="4" s="1"/>
  <c r="O262" i="1"/>
  <c r="L21" i="4" s="1"/>
  <c r="I262" i="1"/>
  <c r="F21" i="4" s="1"/>
  <c r="G262" i="1"/>
  <c r="D21" i="4" s="1"/>
  <c r="T262" i="1"/>
  <c r="Q21" i="4" s="1"/>
  <c r="Q262" i="1"/>
  <c r="N21" i="4" s="1"/>
  <c r="N262" i="1"/>
  <c r="K21" i="4" s="1"/>
  <c r="K262" i="1"/>
  <c r="H21" i="4" s="1"/>
  <c r="H262" i="1"/>
  <c r="E21" i="4" s="1"/>
  <c r="V262" i="1"/>
  <c r="S21" i="4" s="1"/>
  <c r="S262" i="1"/>
  <c r="P21" i="4" s="1"/>
  <c r="P262" i="1"/>
  <c r="M21" i="4" s="1"/>
  <c r="M262" i="1"/>
  <c r="J21" i="4" s="1"/>
  <c r="J262" i="1"/>
  <c r="G21" i="4" s="1"/>
  <c r="U262" i="1"/>
  <c r="R21" i="4" s="1"/>
  <c r="L262" i="1"/>
  <c r="I21" i="4" s="1"/>
  <c r="S215" i="1"/>
  <c r="P20" i="4" s="1"/>
  <c r="P215" i="1"/>
  <c r="M20" i="4" s="1"/>
  <c r="J215" i="1"/>
  <c r="G20" i="4" s="1"/>
  <c r="U215" i="1"/>
  <c r="R20" i="4" s="1"/>
  <c r="R215" i="1"/>
  <c r="O20" i="4" s="1"/>
  <c r="O215" i="1"/>
  <c r="L20" i="4" s="1"/>
  <c r="L215" i="1"/>
  <c r="I20" i="4" s="1"/>
  <c r="I215" i="1"/>
  <c r="F20" i="4" s="1"/>
  <c r="V215" i="1"/>
  <c r="S20" i="4" s="1"/>
  <c r="M215" i="1"/>
  <c r="J20" i="4" s="1"/>
  <c r="G215" i="1"/>
  <c r="D20" i="4" s="1"/>
  <c r="T215" i="1"/>
  <c r="Q20" i="4" s="1"/>
  <c r="Q215" i="1"/>
  <c r="N20" i="4" s="1"/>
  <c r="N215" i="1"/>
  <c r="K20" i="4" s="1"/>
  <c r="K215" i="1"/>
  <c r="H20" i="4" s="1"/>
  <c r="H215" i="1"/>
  <c r="E20" i="4" s="1"/>
  <c r="X155" i="1"/>
  <c r="H155" i="1"/>
  <c r="I155" i="1"/>
  <c r="J155" i="1"/>
  <c r="K155" i="1"/>
  <c r="L155" i="1"/>
  <c r="M155" i="1"/>
  <c r="N155" i="1"/>
  <c r="O155" i="1"/>
  <c r="P155" i="1"/>
  <c r="Q155" i="1"/>
  <c r="R155" i="1"/>
  <c r="S155" i="1"/>
  <c r="T155" i="1"/>
  <c r="U155" i="1"/>
  <c r="V155" i="1"/>
  <c r="G155" i="1"/>
  <c r="X149" i="1"/>
  <c r="H149" i="1"/>
  <c r="I149" i="1"/>
  <c r="J149" i="1"/>
  <c r="K149" i="1"/>
  <c r="L149" i="1"/>
  <c r="M149" i="1"/>
  <c r="N149" i="1"/>
  <c r="O149" i="1"/>
  <c r="P149" i="1"/>
  <c r="Q149" i="1"/>
  <c r="R149" i="1"/>
  <c r="S149" i="1"/>
  <c r="T149" i="1"/>
  <c r="U149" i="1"/>
  <c r="V149" i="1"/>
  <c r="G149" i="1"/>
  <c r="X119" i="1"/>
  <c r="H121" i="1"/>
  <c r="I121" i="1"/>
  <c r="J121" i="1"/>
  <c r="K121" i="1"/>
  <c r="L121" i="1"/>
  <c r="M121" i="1"/>
  <c r="N121" i="1"/>
  <c r="O121" i="1"/>
  <c r="P121" i="1"/>
  <c r="Q121" i="1"/>
  <c r="R121" i="1"/>
  <c r="S121" i="1"/>
  <c r="T121" i="1"/>
  <c r="U121" i="1"/>
  <c r="V121" i="1"/>
  <c r="H119" i="1"/>
  <c r="I119" i="1"/>
  <c r="J119" i="1"/>
  <c r="K119" i="1"/>
  <c r="L119" i="1"/>
  <c r="M119" i="1"/>
  <c r="N119" i="1"/>
  <c r="O119" i="1"/>
  <c r="P119" i="1"/>
  <c r="Q119" i="1"/>
  <c r="R119" i="1"/>
  <c r="S119" i="1"/>
  <c r="T119" i="1"/>
  <c r="U119" i="1"/>
  <c r="V119" i="1"/>
  <c r="H108" i="1"/>
  <c r="I108" i="1"/>
  <c r="J108" i="1"/>
  <c r="K108" i="11" s="1"/>
  <c r="K108" i="1"/>
  <c r="L108" i="1"/>
  <c r="M108" i="11" s="1"/>
  <c r="M108" i="1"/>
  <c r="N108" i="11" s="1"/>
  <c r="N108" i="1"/>
  <c r="O108" i="11" s="1"/>
  <c r="O108" i="1"/>
  <c r="P108" i="11" s="1"/>
  <c r="P108" i="1"/>
  <c r="Q108" i="11" s="1"/>
  <c r="Q108" i="1"/>
  <c r="R108" i="1"/>
  <c r="S108" i="1"/>
  <c r="T108" i="11" s="1"/>
  <c r="T108" i="1"/>
  <c r="U108" i="1"/>
  <c r="V108" i="1"/>
  <c r="W108" i="11" s="1"/>
  <c r="G108" i="1"/>
  <c r="H108" i="11" s="1"/>
  <c r="H93" i="1"/>
  <c r="I93" i="1"/>
  <c r="J93" i="1"/>
  <c r="K93" i="1"/>
  <c r="L93" i="1"/>
  <c r="M93" i="1"/>
  <c r="N93" i="1"/>
  <c r="O93" i="1"/>
  <c r="P93" i="1"/>
  <c r="Q93" i="1"/>
  <c r="R93" i="1"/>
  <c r="S93" i="1"/>
  <c r="T93" i="1"/>
  <c r="U93" i="1"/>
  <c r="V93" i="1"/>
  <c r="G93" i="1"/>
  <c r="H54" i="1"/>
  <c r="H55" i="1" s="1"/>
  <c r="E16" i="4" s="1"/>
  <c r="I54" i="1"/>
  <c r="I55" i="1" s="1"/>
  <c r="F16" i="4" s="1"/>
  <c r="J54" i="1"/>
  <c r="J55" i="1" s="1"/>
  <c r="G16" i="4" s="1"/>
  <c r="K54" i="1"/>
  <c r="K55" i="1" s="1"/>
  <c r="H16" i="4" s="1"/>
  <c r="L54" i="1"/>
  <c r="L55" i="1" s="1"/>
  <c r="I16" i="4" s="1"/>
  <c r="M54" i="1"/>
  <c r="M55" i="1" s="1"/>
  <c r="J16" i="4" s="1"/>
  <c r="N54" i="1"/>
  <c r="N55" i="1" s="1"/>
  <c r="K16" i="4" s="1"/>
  <c r="O54" i="1"/>
  <c r="O55" i="1" s="1"/>
  <c r="L16" i="4" s="1"/>
  <c r="P54" i="1"/>
  <c r="P55" i="1" s="1"/>
  <c r="M16" i="4" s="1"/>
  <c r="Q54" i="1"/>
  <c r="Q55" i="1" s="1"/>
  <c r="N16" i="4" s="1"/>
  <c r="R54" i="1"/>
  <c r="R55" i="1" s="1"/>
  <c r="O16" i="4" s="1"/>
  <c r="S54" i="1"/>
  <c r="S55" i="1" s="1"/>
  <c r="P16" i="4" s="1"/>
  <c r="T54" i="1"/>
  <c r="T55" i="1" s="1"/>
  <c r="Q16" i="4" s="1"/>
  <c r="U54" i="1"/>
  <c r="U55" i="1" s="1"/>
  <c r="R16" i="4" s="1"/>
  <c r="V54" i="1"/>
  <c r="V55" i="1" s="1"/>
  <c r="S16" i="4" s="1"/>
  <c r="X54" i="1"/>
  <c r="G54" i="1"/>
  <c r="G55" i="1" s="1"/>
  <c r="D16" i="4" s="1"/>
  <c r="H34" i="1"/>
  <c r="H35" i="1" s="1"/>
  <c r="E15" i="4" s="1"/>
  <c r="I34" i="1"/>
  <c r="I35" i="1" s="1"/>
  <c r="F15" i="4" s="1"/>
  <c r="J34" i="1"/>
  <c r="J35" i="1" s="1"/>
  <c r="G15" i="4" s="1"/>
  <c r="K34" i="1"/>
  <c r="K35" i="1" s="1"/>
  <c r="H15" i="4" s="1"/>
  <c r="L34" i="1"/>
  <c r="L35" i="1" s="1"/>
  <c r="I15" i="4" s="1"/>
  <c r="M34" i="1"/>
  <c r="M35" i="1" s="1"/>
  <c r="J15" i="4" s="1"/>
  <c r="N34" i="1"/>
  <c r="N35" i="1" s="1"/>
  <c r="K15" i="4" s="1"/>
  <c r="O34" i="1"/>
  <c r="O35" i="1" s="1"/>
  <c r="L15" i="4" s="1"/>
  <c r="P34" i="1"/>
  <c r="P35" i="1" s="1"/>
  <c r="M15" i="4" s="1"/>
  <c r="Q34" i="1"/>
  <c r="Q35" i="1" s="1"/>
  <c r="N15" i="4" s="1"/>
  <c r="R34" i="1"/>
  <c r="R35" i="1" s="1"/>
  <c r="O15" i="4" s="1"/>
  <c r="S34" i="1"/>
  <c r="S35" i="1" s="1"/>
  <c r="P15" i="4" s="1"/>
  <c r="T34" i="1"/>
  <c r="T35" i="1" s="1"/>
  <c r="Q15" i="4" s="1"/>
  <c r="U34" i="1"/>
  <c r="U35" i="1" s="1"/>
  <c r="R15" i="4" s="1"/>
  <c r="V34" i="1"/>
  <c r="V35" i="1" s="1"/>
  <c r="S15" i="4" s="1"/>
  <c r="X34" i="1"/>
  <c r="X35" i="1" s="1"/>
  <c r="U15" i="4" s="1"/>
  <c r="U13" i="27" s="1"/>
  <c r="G34" i="1"/>
  <c r="G35" i="1" s="1"/>
  <c r="D15" i="4" s="1"/>
  <c r="X22" i="1"/>
  <c r="V26" i="1"/>
  <c r="U26" i="1"/>
  <c r="T26" i="1"/>
  <c r="S26" i="1"/>
  <c r="R26" i="1"/>
  <c r="Q26" i="1"/>
  <c r="P26" i="1"/>
  <c r="O26" i="1"/>
  <c r="N26" i="1"/>
  <c r="M26" i="1"/>
  <c r="L26" i="1"/>
  <c r="K26" i="1"/>
  <c r="J26" i="1"/>
  <c r="I26" i="1"/>
  <c r="H26" i="1"/>
  <c r="G26" i="1"/>
  <c r="V22" i="1"/>
  <c r="U22" i="1"/>
  <c r="T22" i="1"/>
  <c r="S22" i="1"/>
  <c r="R22" i="1"/>
  <c r="Q22" i="1"/>
  <c r="P22" i="1"/>
  <c r="O22" i="1"/>
  <c r="N22" i="1"/>
  <c r="M22" i="1"/>
  <c r="L22" i="1"/>
  <c r="K22" i="1"/>
  <c r="J22" i="1"/>
  <c r="I22" i="1"/>
  <c r="H22" i="1"/>
  <c r="G22" i="1"/>
  <c r="Y155" i="11" l="1"/>
  <c r="Q34" i="11"/>
  <c r="X215" i="1"/>
  <c r="U20" i="4" s="1"/>
  <c r="U18" i="27" s="1"/>
  <c r="L23" i="27"/>
  <c r="M23" i="27"/>
  <c r="R13" i="27"/>
  <c r="L13" i="27"/>
  <c r="F13" i="27"/>
  <c r="Q14" i="27"/>
  <c r="K14" i="27"/>
  <c r="E14" i="27"/>
  <c r="Q18" i="27"/>
  <c r="I18" i="27"/>
  <c r="P18" i="27"/>
  <c r="H19" i="27"/>
  <c r="L19" i="27"/>
  <c r="Q20" i="27"/>
  <c r="R20" i="27"/>
  <c r="O21" i="27"/>
  <c r="R22" i="27"/>
  <c r="D22" i="27"/>
  <c r="E21" i="27"/>
  <c r="G21" i="27"/>
  <c r="N13" i="27"/>
  <c r="H13" i="27"/>
  <c r="S14" i="27"/>
  <c r="M14" i="27"/>
  <c r="J14" i="27"/>
  <c r="D18" i="27"/>
  <c r="L18" i="27"/>
  <c r="J19" i="27"/>
  <c r="D19" i="27"/>
  <c r="L22" i="27"/>
  <c r="F23" i="27"/>
  <c r="O23" i="27"/>
  <c r="G23" i="27"/>
  <c r="P23" i="27"/>
  <c r="D13" i="27"/>
  <c r="O13" i="27"/>
  <c r="I13" i="27"/>
  <c r="N14" i="27"/>
  <c r="H14" i="27"/>
  <c r="H18" i="27"/>
  <c r="S18" i="27"/>
  <c r="R18" i="27"/>
  <c r="G19" i="27"/>
  <c r="P19" i="27"/>
  <c r="Q19" i="27"/>
  <c r="H20" i="27"/>
  <c r="I20" i="27"/>
  <c r="M20" i="27"/>
  <c r="F21" i="27"/>
  <c r="I22" i="27"/>
  <c r="K22" i="27"/>
  <c r="M22" i="27"/>
  <c r="N21" i="27"/>
  <c r="P21" i="27"/>
  <c r="Q13" i="27"/>
  <c r="K13" i="27"/>
  <c r="E13" i="27"/>
  <c r="P14" i="27"/>
  <c r="G14" i="27"/>
  <c r="K18" i="27"/>
  <c r="G18" i="27"/>
  <c r="I19" i="27"/>
  <c r="S19" i="27"/>
  <c r="K19" i="27"/>
  <c r="O19" i="27"/>
  <c r="K20" i="27"/>
  <c r="D20" i="27"/>
  <c r="L20" i="27"/>
  <c r="G20" i="27"/>
  <c r="P20" i="27"/>
  <c r="I21" i="27"/>
  <c r="R21" i="27"/>
  <c r="E22" i="27"/>
  <c r="N22" i="27"/>
  <c r="G22" i="27"/>
  <c r="P22" i="27"/>
  <c r="H21" i="27"/>
  <c r="Q21" i="27"/>
  <c r="J21" i="27"/>
  <c r="S21" i="27"/>
  <c r="U34" i="11"/>
  <c r="S13" i="27"/>
  <c r="P13" i="27"/>
  <c r="M13" i="27"/>
  <c r="J13" i="27"/>
  <c r="G13" i="27"/>
  <c r="D14" i="27"/>
  <c r="R14" i="27"/>
  <c r="O14" i="27"/>
  <c r="L14" i="27"/>
  <c r="I14" i="27"/>
  <c r="F14" i="27"/>
  <c r="E18" i="27"/>
  <c r="N18" i="27"/>
  <c r="J18" i="27"/>
  <c r="F18" i="27"/>
  <c r="O18" i="27"/>
  <c r="M18" i="27"/>
  <c r="R19" i="27"/>
  <c r="M19" i="27"/>
  <c r="E19" i="27"/>
  <c r="N19" i="27"/>
  <c r="F19" i="27"/>
  <c r="E20" i="27"/>
  <c r="N20" i="27"/>
  <c r="F20" i="27"/>
  <c r="O20" i="27"/>
  <c r="J20" i="27"/>
  <c r="S20" i="27"/>
  <c r="L21" i="27"/>
  <c r="F22" i="27"/>
  <c r="O22" i="27"/>
  <c r="H22" i="27"/>
  <c r="Q22" i="27"/>
  <c r="J22" i="27"/>
  <c r="S22" i="27"/>
  <c r="K21" i="27"/>
  <c r="D21" i="27"/>
  <c r="M21" i="27"/>
  <c r="I23" i="27"/>
  <c r="R23" i="27"/>
  <c r="J23" i="27"/>
  <c r="S23" i="27"/>
  <c r="O34" i="11"/>
  <c r="J34" i="11"/>
  <c r="H34" i="11"/>
  <c r="T34" i="11"/>
  <c r="W34" i="11"/>
  <c r="R34" i="11"/>
  <c r="P34" i="11"/>
  <c r="K34" i="11"/>
  <c r="H155" i="11"/>
  <c r="S34" i="11"/>
  <c r="R108" i="11"/>
  <c r="K155" i="11"/>
  <c r="L34" i="11"/>
  <c r="I34" i="11"/>
  <c r="M34" i="11"/>
  <c r="V34" i="11"/>
  <c r="N34" i="11"/>
  <c r="Y261" i="11"/>
  <c r="Y149" i="11"/>
  <c r="Y329" i="11"/>
  <c r="V329" i="11"/>
  <c r="T155" i="11"/>
  <c r="F335" i="11"/>
  <c r="R335" i="11" s="1"/>
  <c r="Y251" i="11"/>
  <c r="Y334" i="11"/>
  <c r="Y387" i="11"/>
  <c r="X388" i="1"/>
  <c r="U25" i="4" s="1"/>
  <c r="U23" i="27" s="1"/>
  <c r="X290" i="1"/>
  <c r="U22" i="4" s="1"/>
  <c r="U20" i="27" s="1"/>
  <c r="X27" i="1"/>
  <c r="X335" i="1"/>
  <c r="U24" i="4" s="1"/>
  <c r="U22" i="27" s="1"/>
  <c r="X109" i="1"/>
  <c r="X262" i="1"/>
  <c r="U21" i="4" s="1"/>
  <c r="U19" i="27" s="1"/>
  <c r="X319" i="1"/>
  <c r="U23" i="4" s="1"/>
  <c r="U21" i="27" s="1"/>
  <c r="N155" i="11"/>
  <c r="Y93" i="11"/>
  <c r="Y214" i="11"/>
  <c r="L108" i="11"/>
  <c r="J108" i="11"/>
  <c r="I108" i="11"/>
  <c r="V108" i="11"/>
  <c r="U282" i="11"/>
  <c r="R282" i="11"/>
  <c r="O282" i="11"/>
  <c r="V282" i="11"/>
  <c r="Q282" i="11"/>
  <c r="M282" i="11"/>
  <c r="J282" i="11"/>
  <c r="T282" i="11"/>
  <c r="P282" i="11"/>
  <c r="L282" i="11"/>
  <c r="I282" i="11"/>
  <c r="W282" i="11"/>
  <c r="K282" i="11"/>
  <c r="S282" i="11"/>
  <c r="H282" i="11"/>
  <c r="N282" i="11"/>
  <c r="Q155" i="11"/>
  <c r="Y121" i="11"/>
  <c r="U108" i="11"/>
  <c r="S108" i="11"/>
  <c r="T329" i="11"/>
  <c r="P329" i="11"/>
  <c r="M329" i="11"/>
  <c r="J329" i="11"/>
  <c r="W329" i="11"/>
  <c r="Q329" i="11"/>
  <c r="L329" i="11"/>
  <c r="U329" i="11"/>
  <c r="O329" i="11"/>
  <c r="K329" i="11"/>
  <c r="R329" i="11"/>
  <c r="N329" i="11"/>
  <c r="I329" i="11"/>
  <c r="Y282" i="11"/>
  <c r="F319" i="11"/>
  <c r="V307" i="11"/>
  <c r="S307" i="11"/>
  <c r="P307" i="11"/>
  <c r="M307" i="11"/>
  <c r="J307" i="11"/>
  <c r="T307" i="11"/>
  <c r="O307" i="11"/>
  <c r="K307" i="11"/>
  <c r="W307" i="11"/>
  <c r="R307" i="11"/>
  <c r="N307" i="11"/>
  <c r="I307" i="11"/>
  <c r="U307" i="11"/>
  <c r="H307" i="11"/>
  <c r="Q307" i="11"/>
  <c r="L307" i="11"/>
  <c r="V378" i="11"/>
  <c r="S378" i="11"/>
  <c r="P378" i="11"/>
  <c r="M378" i="11"/>
  <c r="J378" i="11"/>
  <c r="T378" i="11"/>
  <c r="O378" i="11"/>
  <c r="K378" i="11"/>
  <c r="F388" i="11"/>
  <c r="W378" i="11"/>
  <c r="R378" i="11"/>
  <c r="N378" i="11"/>
  <c r="I378" i="11"/>
  <c r="L378" i="11"/>
  <c r="U378" i="11"/>
  <c r="H378" i="11"/>
  <c r="Q378" i="11"/>
  <c r="U335" i="11"/>
  <c r="L335" i="11"/>
  <c r="T335" i="11"/>
  <c r="K335" i="11"/>
  <c r="M335" i="11"/>
  <c r="P335" i="11"/>
  <c r="W119" i="11"/>
  <c r="T119" i="11"/>
  <c r="Q119" i="11"/>
  <c r="N119" i="11"/>
  <c r="K119" i="11"/>
  <c r="H119" i="11"/>
  <c r="R119" i="11"/>
  <c r="V119" i="11"/>
  <c r="S119" i="11"/>
  <c r="P119" i="11"/>
  <c r="M119" i="11"/>
  <c r="J119" i="11"/>
  <c r="U119" i="11"/>
  <c r="O119" i="11"/>
  <c r="L119" i="11"/>
  <c r="I119" i="11"/>
  <c r="V289" i="11"/>
  <c r="S289" i="11"/>
  <c r="P289" i="11"/>
  <c r="M289" i="11"/>
  <c r="J289" i="11"/>
  <c r="W289" i="11"/>
  <c r="R289" i="11"/>
  <c r="N289" i="11"/>
  <c r="I289" i="11"/>
  <c r="U289" i="11"/>
  <c r="Q289" i="11"/>
  <c r="L289" i="11"/>
  <c r="H289" i="11"/>
  <c r="T289" i="11"/>
  <c r="O289" i="11"/>
  <c r="K289" i="11"/>
  <c r="F290" i="11"/>
  <c r="W261" i="11"/>
  <c r="T261" i="11"/>
  <c r="Q261" i="11"/>
  <c r="N261" i="11"/>
  <c r="K261" i="11"/>
  <c r="H261" i="11"/>
  <c r="S261" i="11"/>
  <c r="O261" i="11"/>
  <c r="J261" i="11"/>
  <c r="V261" i="11"/>
  <c r="R261" i="11"/>
  <c r="M261" i="11"/>
  <c r="I261" i="11"/>
  <c r="L261" i="11"/>
  <c r="U261" i="11"/>
  <c r="P261" i="11"/>
  <c r="W201" i="11"/>
  <c r="T201" i="11"/>
  <c r="Q201" i="11"/>
  <c r="N201" i="11"/>
  <c r="K201" i="11"/>
  <c r="H201" i="11"/>
  <c r="F215" i="11"/>
  <c r="U201" i="11"/>
  <c r="P201" i="11"/>
  <c r="L201" i="11"/>
  <c r="S201" i="11"/>
  <c r="O201" i="11"/>
  <c r="J201" i="11"/>
  <c r="M201" i="11"/>
  <c r="V201" i="11"/>
  <c r="I201" i="11"/>
  <c r="R201" i="11"/>
  <c r="F156" i="11"/>
  <c r="U149" i="11"/>
  <c r="R149" i="11"/>
  <c r="O149" i="11"/>
  <c r="L149" i="11"/>
  <c r="I149" i="11"/>
  <c r="W149" i="11"/>
  <c r="T149" i="11"/>
  <c r="Q149" i="11"/>
  <c r="N149" i="11"/>
  <c r="K149" i="11"/>
  <c r="H149" i="11"/>
  <c r="P149" i="11"/>
  <c r="V149" i="11"/>
  <c r="M149" i="11"/>
  <c r="S149" i="11"/>
  <c r="J149" i="11"/>
  <c r="V54" i="11"/>
  <c r="S54" i="11"/>
  <c r="P54" i="11"/>
  <c r="M54" i="11"/>
  <c r="J54" i="11"/>
  <c r="T54" i="11"/>
  <c r="K54" i="11"/>
  <c r="U54" i="11"/>
  <c r="R54" i="11"/>
  <c r="O54" i="11"/>
  <c r="L54" i="11"/>
  <c r="I54" i="11"/>
  <c r="W54" i="11"/>
  <c r="N54" i="11"/>
  <c r="H54" i="11"/>
  <c r="Q54" i="11"/>
  <c r="Y307" i="11"/>
  <c r="Y215" i="11"/>
  <c r="Y378" i="11"/>
  <c r="V318" i="11"/>
  <c r="S318" i="11"/>
  <c r="P318" i="11"/>
  <c r="M318" i="11"/>
  <c r="J318" i="11"/>
  <c r="W318" i="11"/>
  <c r="R318" i="11"/>
  <c r="N318" i="11"/>
  <c r="I318" i="11"/>
  <c r="U318" i="11"/>
  <c r="Q318" i="11"/>
  <c r="L318" i="11"/>
  <c r="H318" i="11"/>
  <c r="K318" i="11"/>
  <c r="T318" i="11"/>
  <c r="O318" i="11"/>
  <c r="V387" i="11"/>
  <c r="S387" i="11"/>
  <c r="P387" i="11"/>
  <c r="M387" i="11"/>
  <c r="J387" i="11"/>
  <c r="T387" i="11"/>
  <c r="O387" i="11"/>
  <c r="K387" i="11"/>
  <c r="W387" i="11"/>
  <c r="R387" i="11"/>
  <c r="N387" i="11"/>
  <c r="I387" i="11"/>
  <c r="Q387" i="11"/>
  <c r="L387" i="11"/>
  <c r="H387" i="11"/>
  <c r="U387" i="11"/>
  <c r="V334" i="11"/>
  <c r="S334" i="11"/>
  <c r="P334" i="11"/>
  <c r="M334" i="11"/>
  <c r="J334" i="11"/>
  <c r="U334" i="11"/>
  <c r="R334" i="11"/>
  <c r="O334" i="11"/>
  <c r="L334" i="11"/>
  <c r="I334" i="11"/>
  <c r="T334" i="11"/>
  <c r="K334" i="11"/>
  <c r="Q334" i="11"/>
  <c r="H334" i="11"/>
  <c r="W334" i="11"/>
  <c r="N334" i="11"/>
  <c r="F262" i="11"/>
  <c r="V251" i="11"/>
  <c r="S251" i="11"/>
  <c r="P251" i="11"/>
  <c r="M251" i="11"/>
  <c r="J251" i="11"/>
  <c r="U251" i="11"/>
  <c r="Q251" i="11"/>
  <c r="L251" i="11"/>
  <c r="H251" i="11"/>
  <c r="W251" i="11"/>
  <c r="O251" i="11"/>
  <c r="I251" i="11"/>
  <c r="T251" i="11"/>
  <c r="N251" i="11"/>
  <c r="R251" i="11"/>
  <c r="K251" i="11"/>
  <c r="V214" i="11"/>
  <c r="S214" i="11"/>
  <c r="P214" i="11"/>
  <c r="M214" i="11"/>
  <c r="J214" i="11"/>
  <c r="T214" i="11"/>
  <c r="O214" i="11"/>
  <c r="K214" i="11"/>
  <c r="W214" i="11"/>
  <c r="R214" i="11"/>
  <c r="N214" i="11"/>
  <c r="I214" i="11"/>
  <c r="Q214" i="11"/>
  <c r="L214" i="11"/>
  <c r="U214" i="11"/>
  <c r="H214" i="11"/>
  <c r="W155" i="11"/>
  <c r="U155" i="11"/>
  <c r="P155" i="11"/>
  <c r="L155" i="11"/>
  <c r="S155" i="11"/>
  <c r="O155" i="11"/>
  <c r="J155" i="11"/>
  <c r="R155" i="11"/>
  <c r="M155" i="11"/>
  <c r="V155" i="11"/>
  <c r="I155" i="11"/>
  <c r="U55" i="11"/>
  <c r="R55" i="11"/>
  <c r="O55" i="11"/>
  <c r="L55" i="11"/>
  <c r="I55" i="11"/>
  <c r="V55" i="11"/>
  <c r="M55" i="11"/>
  <c r="W55" i="11"/>
  <c r="T55" i="11"/>
  <c r="Q55" i="11"/>
  <c r="N55" i="11"/>
  <c r="K55" i="11"/>
  <c r="H55" i="11"/>
  <c r="S55" i="11"/>
  <c r="P55" i="11"/>
  <c r="J55" i="11"/>
  <c r="U93" i="11"/>
  <c r="R93" i="11"/>
  <c r="O93" i="11"/>
  <c r="L93" i="11"/>
  <c r="I93" i="11"/>
  <c r="M93" i="11"/>
  <c r="W93" i="11"/>
  <c r="T93" i="11"/>
  <c r="Q93" i="11"/>
  <c r="N93" i="11"/>
  <c r="K93" i="11"/>
  <c r="H93" i="11"/>
  <c r="V93" i="11"/>
  <c r="S93" i="11"/>
  <c r="P93" i="11"/>
  <c r="J93" i="11"/>
  <c r="U121" i="11"/>
  <c r="R121" i="11"/>
  <c r="O121" i="11"/>
  <c r="L121" i="11"/>
  <c r="I121" i="11"/>
  <c r="F122" i="11"/>
  <c r="W121" i="11"/>
  <c r="T121" i="11"/>
  <c r="Q121" i="11"/>
  <c r="N121" i="11"/>
  <c r="K121" i="11"/>
  <c r="H121" i="11"/>
  <c r="V121" i="11"/>
  <c r="P121" i="11"/>
  <c r="J121" i="11"/>
  <c r="S121" i="11"/>
  <c r="M121" i="11"/>
  <c r="Y289" i="11"/>
  <c r="Y34" i="11"/>
  <c r="X122" i="1"/>
  <c r="U18" i="4" s="1"/>
  <c r="U16" i="27" s="1"/>
  <c r="Y119" i="11"/>
  <c r="X55" i="1"/>
  <c r="Y54" i="11"/>
  <c r="Y35" i="11"/>
  <c r="U35" i="11"/>
  <c r="R35" i="11"/>
  <c r="O35" i="11"/>
  <c r="L35" i="11"/>
  <c r="I35" i="11"/>
  <c r="W35" i="11"/>
  <c r="T35" i="11"/>
  <c r="Q35" i="11"/>
  <c r="N35" i="11"/>
  <c r="K35" i="11"/>
  <c r="H35" i="11"/>
  <c r="V35" i="11"/>
  <c r="M35" i="11"/>
  <c r="S35" i="11"/>
  <c r="J35" i="11"/>
  <c r="P35" i="11"/>
  <c r="Y26" i="11"/>
  <c r="U26" i="11"/>
  <c r="R26" i="11"/>
  <c r="O26" i="11"/>
  <c r="L26" i="11"/>
  <c r="I26" i="11"/>
  <c r="V26" i="11"/>
  <c r="Q26" i="11"/>
  <c r="M26" i="11"/>
  <c r="H26" i="11"/>
  <c r="F27" i="11"/>
  <c r="T26" i="11"/>
  <c r="P26" i="11"/>
  <c r="K26" i="11"/>
  <c r="W26" i="11"/>
  <c r="S26" i="11"/>
  <c r="N26" i="11"/>
  <c r="J26" i="11"/>
  <c r="W22" i="11"/>
  <c r="T22" i="11"/>
  <c r="Q22" i="11"/>
  <c r="N22" i="11"/>
  <c r="K22" i="11"/>
  <c r="H22" i="11"/>
  <c r="V22" i="11"/>
  <c r="R22" i="11"/>
  <c r="M22" i="11"/>
  <c r="I22" i="11"/>
  <c r="U22" i="11"/>
  <c r="P22" i="11"/>
  <c r="L22" i="11"/>
  <c r="Y22" i="11"/>
  <c r="S22" i="11"/>
  <c r="O22" i="11"/>
  <c r="J22" i="11"/>
  <c r="U122" i="1"/>
  <c r="R18" i="4" s="1"/>
  <c r="R122" i="1"/>
  <c r="O18" i="4" s="1"/>
  <c r="O122" i="1"/>
  <c r="L18" i="4" s="1"/>
  <c r="L122" i="1"/>
  <c r="I18" i="4" s="1"/>
  <c r="I122" i="1"/>
  <c r="F18" i="4" s="1"/>
  <c r="V156" i="1"/>
  <c r="S19" i="4" s="1"/>
  <c r="S156" i="1"/>
  <c r="P19" i="4" s="1"/>
  <c r="P156" i="1"/>
  <c r="M19" i="4" s="1"/>
  <c r="M156" i="1"/>
  <c r="J19" i="4" s="1"/>
  <c r="J156" i="1"/>
  <c r="G19" i="4" s="1"/>
  <c r="T156" i="1"/>
  <c r="Q19" i="4" s="1"/>
  <c r="Q156" i="1"/>
  <c r="N19" i="4" s="1"/>
  <c r="N156" i="1"/>
  <c r="K19" i="4" s="1"/>
  <c r="K156" i="1"/>
  <c r="H19" i="4" s="1"/>
  <c r="H156" i="1"/>
  <c r="E19" i="4" s="1"/>
  <c r="U156" i="1"/>
  <c r="R19" i="4" s="1"/>
  <c r="R156" i="1"/>
  <c r="O19" i="4" s="1"/>
  <c r="O156" i="1"/>
  <c r="L19" i="4" s="1"/>
  <c r="L156" i="1"/>
  <c r="I19" i="4" s="1"/>
  <c r="I156" i="1"/>
  <c r="F19" i="4" s="1"/>
  <c r="G156" i="1"/>
  <c r="D19" i="4" s="1"/>
  <c r="G109" i="1"/>
  <c r="V122" i="1"/>
  <c r="S18" i="4" s="1"/>
  <c r="S122" i="1"/>
  <c r="P18" i="4" s="1"/>
  <c r="P122" i="1"/>
  <c r="M18" i="4" s="1"/>
  <c r="M122" i="1"/>
  <c r="J18" i="4" s="1"/>
  <c r="J122" i="1"/>
  <c r="G18" i="4" s="1"/>
  <c r="Q122" i="1"/>
  <c r="N18" i="4" s="1"/>
  <c r="N122" i="1"/>
  <c r="K18" i="4" s="1"/>
  <c r="H122" i="1"/>
  <c r="E18" i="4" s="1"/>
  <c r="X156" i="1"/>
  <c r="U19" i="4" s="1"/>
  <c r="U17" i="27" s="1"/>
  <c r="T122" i="1"/>
  <c r="Q18" i="4" s="1"/>
  <c r="K122" i="1"/>
  <c r="H18" i="4" s="1"/>
  <c r="U109" i="1"/>
  <c r="R109" i="1"/>
  <c r="O109" i="1"/>
  <c r="L109" i="1"/>
  <c r="I109" i="1"/>
  <c r="V109" i="1"/>
  <c r="S109" i="1"/>
  <c r="P109" i="1"/>
  <c r="M109" i="1"/>
  <c r="J109" i="1"/>
  <c r="I27" i="1"/>
  <c r="L27" i="1"/>
  <c r="O27" i="1"/>
  <c r="R27" i="1"/>
  <c r="U27" i="1"/>
  <c r="T109" i="1"/>
  <c r="Q109" i="1"/>
  <c r="N109" i="1"/>
  <c r="K109" i="1"/>
  <c r="H109" i="1"/>
  <c r="G27" i="1"/>
  <c r="J27" i="1"/>
  <c r="M27" i="1"/>
  <c r="P27" i="1"/>
  <c r="S27" i="1"/>
  <c r="V27" i="1"/>
  <c r="H27" i="1"/>
  <c r="K27" i="1"/>
  <c r="N27" i="1"/>
  <c r="Q27" i="1"/>
  <c r="T27" i="1"/>
  <c r="N14" i="4" l="1"/>
  <c r="Q6" i="1"/>
  <c r="R6" i="11" s="1"/>
  <c r="E14" i="4"/>
  <c r="H6" i="1"/>
  <c r="I6" i="11" s="1"/>
  <c r="D14" i="4"/>
  <c r="G6" i="1"/>
  <c r="H6" i="11" s="1"/>
  <c r="U6" i="1"/>
  <c r="V6" i="11" s="1"/>
  <c r="R14" i="4"/>
  <c r="L6" i="1"/>
  <c r="M6" i="11" s="1"/>
  <c r="I14" i="4"/>
  <c r="N109" i="11"/>
  <c r="J17" i="4"/>
  <c r="P109" i="11"/>
  <c r="L17" i="4"/>
  <c r="E16" i="27"/>
  <c r="P16" i="27"/>
  <c r="L17" i="27"/>
  <c r="N17" i="27"/>
  <c r="J17" i="27"/>
  <c r="L16" i="27"/>
  <c r="Y109" i="11"/>
  <c r="U17" i="4"/>
  <c r="U15" i="27" s="1"/>
  <c r="K14" i="4"/>
  <c r="N6" i="1"/>
  <c r="O6" i="11" s="1"/>
  <c r="S14" i="4"/>
  <c r="V6" i="1"/>
  <c r="W6" i="11" s="1"/>
  <c r="J14" i="4"/>
  <c r="M6" i="1"/>
  <c r="N6" i="11" s="1"/>
  <c r="I109" i="11"/>
  <c r="E17" i="4"/>
  <c r="R109" i="11"/>
  <c r="N17" i="4"/>
  <c r="R6" i="1"/>
  <c r="S6" i="11" s="1"/>
  <c r="O14" i="4"/>
  <c r="I6" i="1"/>
  <c r="J6" i="11" s="1"/>
  <c r="F14" i="4"/>
  <c r="Q109" i="11"/>
  <c r="M17" i="4"/>
  <c r="J109" i="11"/>
  <c r="F17" i="4"/>
  <c r="S109" i="11"/>
  <c r="O17" i="4"/>
  <c r="Q16" i="27"/>
  <c r="K16" i="27"/>
  <c r="J16" i="27"/>
  <c r="S16" i="27"/>
  <c r="F17" i="27"/>
  <c r="O17" i="27"/>
  <c r="H17" i="27"/>
  <c r="Q17" i="27"/>
  <c r="F16" i="27"/>
  <c r="O16" i="27"/>
  <c r="M14" i="4"/>
  <c r="P6" i="1"/>
  <c r="Q6" i="11" s="1"/>
  <c r="O109" i="11"/>
  <c r="K17" i="4"/>
  <c r="W109" i="11"/>
  <c r="S17" i="4"/>
  <c r="H16" i="27"/>
  <c r="G16" i="27"/>
  <c r="D17" i="27"/>
  <c r="E17" i="27"/>
  <c r="S17" i="27"/>
  <c r="M17" i="27"/>
  <c r="Q14" i="4"/>
  <c r="T6" i="1"/>
  <c r="U6" i="11" s="1"/>
  <c r="H14" i="4"/>
  <c r="K6" i="1"/>
  <c r="L6" i="11" s="1"/>
  <c r="P14" i="4"/>
  <c r="S6" i="1"/>
  <c r="T6" i="11" s="1"/>
  <c r="G14" i="4"/>
  <c r="J6" i="1"/>
  <c r="K6" i="11" s="1"/>
  <c r="L109" i="11"/>
  <c r="H17" i="4"/>
  <c r="U109" i="11"/>
  <c r="Q17" i="4"/>
  <c r="O6" i="1"/>
  <c r="P6" i="11" s="1"/>
  <c r="L14" i="4"/>
  <c r="K109" i="11"/>
  <c r="G17" i="4"/>
  <c r="T109" i="11"/>
  <c r="P17" i="4"/>
  <c r="M109" i="11"/>
  <c r="I17" i="4"/>
  <c r="V109" i="11"/>
  <c r="R17" i="4"/>
  <c r="N16" i="27"/>
  <c r="M16" i="27"/>
  <c r="H109" i="11"/>
  <c r="D17" i="4"/>
  <c r="I17" i="27"/>
  <c r="R17" i="27"/>
  <c r="K17" i="27"/>
  <c r="G17" i="27"/>
  <c r="P17" i="27"/>
  <c r="I16" i="27"/>
  <c r="R16" i="27"/>
  <c r="Y55" i="11"/>
  <c r="U16" i="4"/>
  <c r="U14" i="27" s="1"/>
  <c r="U14" i="4"/>
  <c r="X6" i="1"/>
  <c r="Y6" i="11" s="1"/>
  <c r="J335" i="11"/>
  <c r="V335" i="11"/>
  <c r="N335" i="11"/>
  <c r="W335" i="11"/>
  <c r="O335" i="11"/>
  <c r="S335" i="11"/>
  <c r="H335" i="11"/>
  <c r="Q335" i="11"/>
  <c r="I335" i="11"/>
  <c r="Y335" i="11"/>
  <c r="Y156" i="11"/>
  <c r="Y388" i="11"/>
  <c r="Y319" i="11"/>
  <c r="W122" i="11"/>
  <c r="T122" i="11"/>
  <c r="Q122" i="11"/>
  <c r="N122" i="11"/>
  <c r="K122" i="11"/>
  <c r="H122" i="11"/>
  <c r="V122" i="11"/>
  <c r="S122" i="11"/>
  <c r="P122" i="11"/>
  <c r="M122" i="11"/>
  <c r="J122" i="11"/>
  <c r="L122" i="11"/>
  <c r="U122" i="11"/>
  <c r="R122" i="11"/>
  <c r="O122" i="11"/>
  <c r="I122" i="11"/>
  <c r="Y122" i="11"/>
  <c r="U215" i="11"/>
  <c r="R215" i="11"/>
  <c r="O215" i="11"/>
  <c r="L215" i="11"/>
  <c r="I215" i="11"/>
  <c r="V215" i="11"/>
  <c r="Q215" i="11"/>
  <c r="M215" i="11"/>
  <c r="H215" i="11"/>
  <c r="T215" i="11"/>
  <c r="P215" i="11"/>
  <c r="K215" i="11"/>
  <c r="N215" i="11"/>
  <c r="W215" i="11"/>
  <c r="J215" i="11"/>
  <c r="S215" i="11"/>
  <c r="V262" i="11"/>
  <c r="S262" i="11"/>
  <c r="P262" i="11"/>
  <c r="M262" i="11"/>
  <c r="J262" i="11"/>
  <c r="U262" i="11"/>
  <c r="Q262" i="11"/>
  <c r="L262" i="11"/>
  <c r="H262" i="11"/>
  <c r="T262" i="11"/>
  <c r="O262" i="11"/>
  <c r="K262" i="11"/>
  <c r="W262" i="11"/>
  <c r="I262" i="11"/>
  <c r="R262" i="11"/>
  <c r="N262" i="11"/>
  <c r="U290" i="11"/>
  <c r="R290" i="11"/>
  <c r="O290" i="11"/>
  <c r="L290" i="11"/>
  <c r="I290" i="11"/>
  <c r="T290" i="11"/>
  <c r="P290" i="11"/>
  <c r="K290" i="11"/>
  <c r="W290" i="11"/>
  <c r="S290" i="11"/>
  <c r="N290" i="11"/>
  <c r="J290" i="11"/>
  <c r="Q290" i="11"/>
  <c r="M290" i="11"/>
  <c r="V290" i="11"/>
  <c r="H290" i="11"/>
  <c r="Y262" i="11"/>
  <c r="U319" i="11"/>
  <c r="R319" i="11"/>
  <c r="O319" i="11"/>
  <c r="L319" i="11"/>
  <c r="I319" i="11"/>
  <c r="T319" i="11"/>
  <c r="P319" i="11"/>
  <c r="K319" i="11"/>
  <c r="W319" i="11"/>
  <c r="S319" i="11"/>
  <c r="N319" i="11"/>
  <c r="J319" i="11"/>
  <c r="V319" i="11"/>
  <c r="H319" i="11"/>
  <c r="Q319" i="11"/>
  <c r="M319" i="11"/>
  <c r="Y290" i="11"/>
  <c r="V156" i="11"/>
  <c r="U156" i="11"/>
  <c r="R156" i="11"/>
  <c r="O156" i="11"/>
  <c r="L156" i="11"/>
  <c r="I156" i="11"/>
  <c r="T156" i="11"/>
  <c r="Q156" i="11"/>
  <c r="N156" i="11"/>
  <c r="K156" i="11"/>
  <c r="H156" i="11"/>
  <c r="W156" i="11"/>
  <c r="M156" i="11"/>
  <c r="S156" i="11"/>
  <c r="J156" i="11"/>
  <c r="P156" i="11"/>
  <c r="U388" i="11"/>
  <c r="R388" i="11"/>
  <c r="O388" i="11"/>
  <c r="L388" i="11"/>
  <c r="I388" i="11"/>
  <c r="V388" i="11"/>
  <c r="Q388" i="11"/>
  <c r="M388" i="11"/>
  <c r="H388" i="11"/>
  <c r="T388" i="11"/>
  <c r="P388" i="11"/>
  <c r="K388" i="11"/>
  <c r="N388" i="11"/>
  <c r="W388" i="11"/>
  <c r="J388" i="11"/>
  <c r="S388" i="11"/>
  <c r="Y27" i="11"/>
  <c r="U27" i="11"/>
  <c r="R27" i="11"/>
  <c r="O27" i="11"/>
  <c r="L27" i="11"/>
  <c r="I27" i="11"/>
  <c r="W27" i="11"/>
  <c r="T27" i="11"/>
  <c r="Q27" i="11"/>
  <c r="N27" i="11"/>
  <c r="K27" i="11"/>
  <c r="H27" i="11"/>
  <c r="S27" i="11"/>
  <c r="J27" i="11"/>
  <c r="P27" i="11"/>
  <c r="V27" i="11"/>
  <c r="M27" i="11"/>
  <c r="F376" i="13"/>
  <c r="F377" i="13" s="1"/>
  <c r="F369" i="13"/>
  <c r="F367" i="13"/>
  <c r="F370" i="13" s="1"/>
  <c r="F302" i="13"/>
  <c r="F303" i="13" s="1"/>
  <c r="F258" i="13"/>
  <c r="F115" i="13"/>
  <c r="F99" i="13"/>
  <c r="F52" i="13"/>
  <c r="F50" i="13"/>
  <c r="F53" i="13" s="1"/>
  <c r="F35" i="13"/>
  <c r="F32" i="13"/>
  <c r="F18" i="13"/>
  <c r="Y375" i="13"/>
  <c r="W375" i="13"/>
  <c r="V375" i="13"/>
  <c r="U375" i="13"/>
  <c r="T375" i="13"/>
  <c r="S375" i="13"/>
  <c r="R375" i="13"/>
  <c r="Q375" i="13"/>
  <c r="P375" i="13"/>
  <c r="O375" i="13"/>
  <c r="N375" i="13"/>
  <c r="M375" i="13"/>
  <c r="L375" i="13"/>
  <c r="K375" i="13"/>
  <c r="J375" i="13"/>
  <c r="I375" i="13"/>
  <c r="H375" i="13"/>
  <c r="Y374" i="13"/>
  <c r="W374" i="13"/>
  <c r="V374" i="13"/>
  <c r="U374" i="13"/>
  <c r="T374" i="13"/>
  <c r="S374" i="13"/>
  <c r="R374" i="13"/>
  <c r="Q374" i="13"/>
  <c r="P374" i="13"/>
  <c r="O374" i="13"/>
  <c r="N374" i="13"/>
  <c r="M374" i="13"/>
  <c r="L374" i="13"/>
  <c r="K374" i="13"/>
  <c r="J374" i="13"/>
  <c r="I374" i="13"/>
  <c r="H374" i="13"/>
  <c r="Y373" i="13"/>
  <c r="W373" i="13"/>
  <c r="V373" i="13"/>
  <c r="U373" i="13"/>
  <c r="T373" i="13"/>
  <c r="S373" i="13"/>
  <c r="R373" i="13"/>
  <c r="Q373" i="13"/>
  <c r="P373" i="13"/>
  <c r="O373" i="13"/>
  <c r="N373" i="13"/>
  <c r="M373" i="13"/>
  <c r="L373" i="13"/>
  <c r="K373" i="13"/>
  <c r="J373" i="13"/>
  <c r="I373" i="13"/>
  <c r="H373" i="13"/>
  <c r="Y372" i="13"/>
  <c r="W372" i="13"/>
  <c r="V372" i="13"/>
  <c r="U372" i="13"/>
  <c r="T372" i="13"/>
  <c r="S372" i="13"/>
  <c r="R372" i="13"/>
  <c r="Q372" i="13"/>
  <c r="P372" i="13"/>
  <c r="O372" i="13"/>
  <c r="N372" i="13"/>
  <c r="M372" i="13"/>
  <c r="L372" i="13"/>
  <c r="K372" i="13"/>
  <c r="J372" i="13"/>
  <c r="I372" i="13"/>
  <c r="H372" i="13"/>
  <c r="Y371" i="13"/>
  <c r="W371" i="13"/>
  <c r="V371" i="13"/>
  <c r="U371" i="13"/>
  <c r="T371" i="13"/>
  <c r="S371" i="13"/>
  <c r="R371" i="13"/>
  <c r="Q371" i="13"/>
  <c r="P371" i="13"/>
  <c r="O371" i="13"/>
  <c r="N371" i="13"/>
  <c r="M371" i="13"/>
  <c r="L371" i="13"/>
  <c r="K371" i="13"/>
  <c r="J371" i="13"/>
  <c r="I371" i="13"/>
  <c r="H371" i="13"/>
  <c r="Y368" i="13"/>
  <c r="W368" i="13"/>
  <c r="V368" i="13"/>
  <c r="U368" i="13"/>
  <c r="T368" i="13"/>
  <c r="S368" i="13"/>
  <c r="R368" i="13"/>
  <c r="Q368" i="13"/>
  <c r="P368" i="13"/>
  <c r="O368" i="13"/>
  <c r="N368" i="13"/>
  <c r="M368" i="13"/>
  <c r="L368" i="13"/>
  <c r="K368" i="13"/>
  <c r="J368" i="13"/>
  <c r="I368" i="13"/>
  <c r="H368" i="13"/>
  <c r="Y366" i="13"/>
  <c r="W366" i="13"/>
  <c r="V366" i="13"/>
  <c r="U366" i="13"/>
  <c r="T366" i="13"/>
  <c r="S366" i="13"/>
  <c r="R366" i="13"/>
  <c r="Q366" i="13"/>
  <c r="P366" i="13"/>
  <c r="O366" i="13"/>
  <c r="N366" i="13"/>
  <c r="M366" i="13"/>
  <c r="L366" i="13"/>
  <c r="K366" i="13"/>
  <c r="J366" i="13"/>
  <c r="I366" i="13"/>
  <c r="H366" i="13"/>
  <c r="Y365" i="13"/>
  <c r="W365" i="13"/>
  <c r="V365" i="13"/>
  <c r="U365" i="13"/>
  <c r="T365" i="13"/>
  <c r="S365" i="13"/>
  <c r="R365" i="13"/>
  <c r="Q365" i="13"/>
  <c r="P365" i="13"/>
  <c r="O365" i="13"/>
  <c r="N365" i="13"/>
  <c r="M365" i="13"/>
  <c r="L365" i="13"/>
  <c r="K365" i="13"/>
  <c r="J365" i="13"/>
  <c r="I365" i="13"/>
  <c r="H365" i="13"/>
  <c r="Y364" i="13"/>
  <c r="W364" i="13"/>
  <c r="V364" i="13"/>
  <c r="U364" i="13"/>
  <c r="T364" i="13"/>
  <c r="S364" i="13"/>
  <c r="R364" i="13"/>
  <c r="Q364" i="13"/>
  <c r="P364" i="13"/>
  <c r="O364" i="13"/>
  <c r="N364" i="13"/>
  <c r="M364" i="13"/>
  <c r="L364" i="13"/>
  <c r="K364" i="13"/>
  <c r="J364" i="13"/>
  <c r="I364" i="13"/>
  <c r="H364" i="13"/>
  <c r="Y363" i="13"/>
  <c r="W363" i="13"/>
  <c r="V363" i="13"/>
  <c r="U363" i="13"/>
  <c r="T363" i="13"/>
  <c r="S363" i="13"/>
  <c r="R363" i="13"/>
  <c r="Q363" i="13"/>
  <c r="P363" i="13"/>
  <c r="O363" i="13"/>
  <c r="N363" i="13"/>
  <c r="M363" i="13"/>
  <c r="L363" i="13"/>
  <c r="K363" i="13"/>
  <c r="J363" i="13"/>
  <c r="I363" i="13"/>
  <c r="H363" i="13"/>
  <c r="Y362" i="13"/>
  <c r="W362" i="13"/>
  <c r="V362" i="13"/>
  <c r="U362" i="13"/>
  <c r="T362" i="13"/>
  <c r="S362" i="13"/>
  <c r="R362" i="13"/>
  <c r="Q362" i="13"/>
  <c r="P362" i="13"/>
  <c r="O362" i="13"/>
  <c r="N362" i="13"/>
  <c r="M362" i="13"/>
  <c r="L362" i="13"/>
  <c r="K362" i="13"/>
  <c r="J362" i="13"/>
  <c r="I362" i="13"/>
  <c r="H362" i="13"/>
  <c r="Y361" i="13"/>
  <c r="W361" i="13"/>
  <c r="V361" i="13"/>
  <c r="U361" i="13"/>
  <c r="T361" i="13"/>
  <c r="S361" i="13"/>
  <c r="R361" i="13"/>
  <c r="Q361" i="13"/>
  <c r="P361" i="13"/>
  <c r="O361" i="13"/>
  <c r="N361" i="13"/>
  <c r="M361" i="13"/>
  <c r="L361" i="13"/>
  <c r="K361" i="13"/>
  <c r="J361" i="13"/>
  <c r="I361" i="13"/>
  <c r="H361" i="13"/>
  <c r="Y358" i="13"/>
  <c r="W358" i="13"/>
  <c r="V358" i="13"/>
  <c r="U358" i="13"/>
  <c r="T358" i="13"/>
  <c r="S358" i="13"/>
  <c r="R358" i="13"/>
  <c r="Q358" i="13"/>
  <c r="P358" i="13"/>
  <c r="O358" i="13"/>
  <c r="N358" i="13"/>
  <c r="M358" i="13"/>
  <c r="L358" i="13"/>
  <c r="K358" i="13"/>
  <c r="J358" i="13"/>
  <c r="I358" i="13"/>
  <c r="H358" i="13"/>
  <c r="Y357" i="13"/>
  <c r="W357" i="13"/>
  <c r="V357" i="13"/>
  <c r="U357" i="13"/>
  <c r="T357" i="13"/>
  <c r="S357" i="13"/>
  <c r="R357" i="13"/>
  <c r="Q357" i="13"/>
  <c r="P357" i="13"/>
  <c r="O357" i="13"/>
  <c r="N357" i="13"/>
  <c r="M357" i="13"/>
  <c r="L357" i="13"/>
  <c r="K357" i="13"/>
  <c r="J357" i="13"/>
  <c r="I357" i="13"/>
  <c r="H357" i="13"/>
  <c r="Y356" i="13"/>
  <c r="W356" i="13"/>
  <c r="V356" i="13"/>
  <c r="U356" i="13"/>
  <c r="T356" i="13"/>
  <c r="S356" i="13"/>
  <c r="R356" i="13"/>
  <c r="Q356" i="13"/>
  <c r="P356" i="13"/>
  <c r="O356" i="13"/>
  <c r="N356" i="13"/>
  <c r="M356" i="13"/>
  <c r="L356" i="13"/>
  <c r="K356" i="13"/>
  <c r="J356" i="13"/>
  <c r="I356" i="13"/>
  <c r="H356" i="13"/>
  <c r="Y355" i="13"/>
  <c r="W355" i="13"/>
  <c r="V355" i="13"/>
  <c r="U355" i="13"/>
  <c r="T355" i="13"/>
  <c r="S355" i="13"/>
  <c r="R355" i="13"/>
  <c r="Q355" i="13"/>
  <c r="P355" i="13"/>
  <c r="O355" i="13"/>
  <c r="N355" i="13"/>
  <c r="M355" i="13"/>
  <c r="L355" i="13"/>
  <c r="K355" i="13"/>
  <c r="J355" i="13"/>
  <c r="I355" i="13"/>
  <c r="H355" i="13"/>
  <c r="Y354" i="13"/>
  <c r="W354" i="13"/>
  <c r="V354" i="13"/>
  <c r="U354" i="13"/>
  <c r="T354" i="13"/>
  <c r="S354" i="13"/>
  <c r="R354" i="13"/>
  <c r="Q354" i="13"/>
  <c r="P354" i="13"/>
  <c r="O354" i="13"/>
  <c r="N354" i="13"/>
  <c r="M354" i="13"/>
  <c r="L354" i="13"/>
  <c r="K354" i="13"/>
  <c r="J354" i="13"/>
  <c r="I354" i="13"/>
  <c r="H354" i="13"/>
  <c r="Y353" i="13"/>
  <c r="W353" i="13"/>
  <c r="V353" i="13"/>
  <c r="U353" i="13"/>
  <c r="T353" i="13"/>
  <c r="S353" i="13"/>
  <c r="R353" i="13"/>
  <c r="Q353" i="13"/>
  <c r="P353" i="13"/>
  <c r="O353" i="13"/>
  <c r="N353" i="13"/>
  <c r="M353" i="13"/>
  <c r="L353" i="13"/>
  <c r="K353" i="13"/>
  <c r="J353" i="13"/>
  <c r="I353" i="13"/>
  <c r="H353" i="13"/>
  <c r="Y352" i="13"/>
  <c r="W352" i="13"/>
  <c r="V352" i="13"/>
  <c r="U352" i="13"/>
  <c r="T352" i="13"/>
  <c r="S352" i="13"/>
  <c r="R352" i="13"/>
  <c r="Q352" i="13"/>
  <c r="P352" i="13"/>
  <c r="O352" i="13"/>
  <c r="N352" i="13"/>
  <c r="M352" i="13"/>
  <c r="L352" i="13"/>
  <c r="K352" i="13"/>
  <c r="J352" i="13"/>
  <c r="I352" i="13"/>
  <c r="H352" i="13"/>
  <c r="Y351" i="13"/>
  <c r="W351" i="13"/>
  <c r="V351" i="13"/>
  <c r="U351" i="13"/>
  <c r="T351" i="13"/>
  <c r="S351" i="13"/>
  <c r="R351" i="13"/>
  <c r="Q351" i="13"/>
  <c r="P351" i="13"/>
  <c r="O351" i="13"/>
  <c r="N351" i="13"/>
  <c r="M351" i="13"/>
  <c r="L351" i="13"/>
  <c r="K351" i="13"/>
  <c r="J351" i="13"/>
  <c r="I351" i="13"/>
  <c r="H351" i="13"/>
  <c r="Y350" i="13"/>
  <c r="W350" i="13"/>
  <c r="V350" i="13"/>
  <c r="U350" i="13"/>
  <c r="T350" i="13"/>
  <c r="S350" i="13"/>
  <c r="R350" i="13"/>
  <c r="Q350" i="13"/>
  <c r="P350" i="13"/>
  <c r="O350" i="13"/>
  <c r="N350" i="13"/>
  <c r="M350" i="13"/>
  <c r="L350" i="13"/>
  <c r="K350" i="13"/>
  <c r="J350" i="13"/>
  <c r="I350" i="13"/>
  <c r="H350" i="13"/>
  <c r="Y349" i="13"/>
  <c r="W349" i="13"/>
  <c r="V349" i="13"/>
  <c r="U349" i="13"/>
  <c r="T349" i="13"/>
  <c r="S349" i="13"/>
  <c r="R349" i="13"/>
  <c r="Q349" i="13"/>
  <c r="P349" i="13"/>
  <c r="O349" i="13"/>
  <c r="N349" i="13"/>
  <c r="M349" i="13"/>
  <c r="L349" i="13"/>
  <c r="K349" i="13"/>
  <c r="J349" i="13"/>
  <c r="I349" i="13"/>
  <c r="H349" i="13"/>
  <c r="Y308" i="13"/>
  <c r="W308" i="13"/>
  <c r="V308" i="13"/>
  <c r="U308" i="13"/>
  <c r="T308" i="13"/>
  <c r="S308" i="13"/>
  <c r="R308" i="13"/>
  <c r="Q308" i="13"/>
  <c r="P308" i="13"/>
  <c r="O308" i="13"/>
  <c r="N308" i="13"/>
  <c r="M308" i="13"/>
  <c r="L308" i="13"/>
  <c r="K308" i="13"/>
  <c r="J308" i="13"/>
  <c r="I308" i="13"/>
  <c r="H308" i="13"/>
  <c r="Y307" i="13"/>
  <c r="W307" i="13"/>
  <c r="V307" i="13"/>
  <c r="U307" i="13"/>
  <c r="T307" i="13"/>
  <c r="S307" i="13"/>
  <c r="R307" i="13"/>
  <c r="Q307" i="13"/>
  <c r="P307" i="13"/>
  <c r="O307" i="13"/>
  <c r="N307" i="13"/>
  <c r="M307" i="13"/>
  <c r="L307" i="13"/>
  <c r="K307" i="13"/>
  <c r="J307" i="13"/>
  <c r="I307" i="13"/>
  <c r="H307" i="13"/>
  <c r="Y306" i="13"/>
  <c r="W306" i="13"/>
  <c r="V306" i="13"/>
  <c r="U306" i="13"/>
  <c r="T306" i="13"/>
  <c r="S306" i="13"/>
  <c r="R306" i="13"/>
  <c r="Q306" i="13"/>
  <c r="P306" i="13"/>
  <c r="O306" i="13"/>
  <c r="N306" i="13"/>
  <c r="M306" i="13"/>
  <c r="L306" i="13"/>
  <c r="K306" i="13"/>
  <c r="J306" i="13"/>
  <c r="I306" i="13"/>
  <c r="H306" i="13"/>
  <c r="Y305" i="13"/>
  <c r="W305" i="13"/>
  <c r="V305" i="13"/>
  <c r="U305" i="13"/>
  <c r="T305" i="13"/>
  <c r="S305" i="13"/>
  <c r="R305" i="13"/>
  <c r="Q305" i="13"/>
  <c r="P305" i="13"/>
  <c r="O305" i="13"/>
  <c r="N305" i="13"/>
  <c r="M305" i="13"/>
  <c r="L305" i="13"/>
  <c r="K305" i="13"/>
  <c r="J305" i="13"/>
  <c r="I305" i="13"/>
  <c r="H305" i="13"/>
  <c r="Y304" i="13"/>
  <c r="W304" i="13"/>
  <c r="V304" i="13"/>
  <c r="U304" i="13"/>
  <c r="T304" i="13"/>
  <c r="S304" i="13"/>
  <c r="R304" i="13"/>
  <c r="Q304" i="13"/>
  <c r="P304" i="13"/>
  <c r="O304" i="13"/>
  <c r="N304" i="13"/>
  <c r="M304" i="13"/>
  <c r="L304" i="13"/>
  <c r="K304" i="13"/>
  <c r="J304" i="13"/>
  <c r="I304" i="13"/>
  <c r="H304" i="13"/>
  <c r="Y301" i="13"/>
  <c r="W301" i="13"/>
  <c r="V301" i="13"/>
  <c r="U301" i="13"/>
  <c r="T301" i="13"/>
  <c r="S301" i="13"/>
  <c r="R301" i="13"/>
  <c r="Q301" i="13"/>
  <c r="P301" i="13"/>
  <c r="O301" i="13"/>
  <c r="N301" i="13"/>
  <c r="M301" i="13"/>
  <c r="L301" i="13"/>
  <c r="K301" i="13"/>
  <c r="J301" i="13"/>
  <c r="I301" i="13"/>
  <c r="H301" i="13"/>
  <c r="Y300" i="13"/>
  <c r="W300" i="13"/>
  <c r="V300" i="13"/>
  <c r="U300" i="13"/>
  <c r="T300" i="13"/>
  <c r="S300" i="13"/>
  <c r="R300" i="13"/>
  <c r="Q300" i="13"/>
  <c r="P300" i="13"/>
  <c r="O300" i="13"/>
  <c r="N300" i="13"/>
  <c r="M300" i="13"/>
  <c r="L300" i="13"/>
  <c r="K300" i="13"/>
  <c r="J300" i="13"/>
  <c r="I300" i="13"/>
  <c r="H300" i="13"/>
  <c r="Y299" i="13"/>
  <c r="W299" i="13"/>
  <c r="V299" i="13"/>
  <c r="U299" i="13"/>
  <c r="T299" i="13"/>
  <c r="S299" i="13"/>
  <c r="R299" i="13"/>
  <c r="Q299" i="13"/>
  <c r="P299" i="13"/>
  <c r="O299" i="13"/>
  <c r="N299" i="13"/>
  <c r="M299" i="13"/>
  <c r="L299" i="13"/>
  <c r="K299" i="13"/>
  <c r="J299" i="13"/>
  <c r="I299" i="13"/>
  <c r="H299" i="13"/>
  <c r="Y298" i="13"/>
  <c r="W298" i="13"/>
  <c r="V298" i="13"/>
  <c r="U298" i="13"/>
  <c r="T298" i="13"/>
  <c r="S298" i="13"/>
  <c r="R298" i="13"/>
  <c r="Q298" i="13"/>
  <c r="P298" i="13"/>
  <c r="O298" i="13"/>
  <c r="N298" i="13"/>
  <c r="M298" i="13"/>
  <c r="L298" i="13"/>
  <c r="K298" i="13"/>
  <c r="J298" i="13"/>
  <c r="I298" i="13"/>
  <c r="H298" i="13"/>
  <c r="Y297" i="13"/>
  <c r="W297" i="13"/>
  <c r="V297" i="13"/>
  <c r="U297" i="13"/>
  <c r="T297" i="13"/>
  <c r="S297" i="13"/>
  <c r="R297" i="13"/>
  <c r="Q297" i="13"/>
  <c r="P297" i="13"/>
  <c r="O297" i="13"/>
  <c r="N297" i="13"/>
  <c r="M297" i="13"/>
  <c r="L297" i="13"/>
  <c r="K297" i="13"/>
  <c r="J297" i="13"/>
  <c r="I297" i="13"/>
  <c r="H297" i="13"/>
  <c r="Y296" i="13"/>
  <c r="W296" i="13"/>
  <c r="V296" i="13"/>
  <c r="U296" i="13"/>
  <c r="T296" i="13"/>
  <c r="S296" i="13"/>
  <c r="R296" i="13"/>
  <c r="Q296" i="13"/>
  <c r="P296" i="13"/>
  <c r="O296" i="13"/>
  <c r="N296" i="13"/>
  <c r="M296" i="13"/>
  <c r="L296" i="13"/>
  <c r="K296" i="13"/>
  <c r="J296" i="13"/>
  <c r="I296" i="13"/>
  <c r="H296" i="13"/>
  <c r="Y295" i="13"/>
  <c r="W295" i="13"/>
  <c r="V295" i="13"/>
  <c r="U295" i="13"/>
  <c r="T295" i="13"/>
  <c r="S295" i="13"/>
  <c r="R295" i="13"/>
  <c r="Q295" i="13"/>
  <c r="P295" i="13"/>
  <c r="O295" i="13"/>
  <c r="N295" i="13"/>
  <c r="M295" i="13"/>
  <c r="L295" i="13"/>
  <c r="K295" i="13"/>
  <c r="J295" i="13"/>
  <c r="I295" i="13"/>
  <c r="H295" i="13"/>
  <c r="Y294" i="13"/>
  <c r="W294" i="13"/>
  <c r="V294" i="13"/>
  <c r="U294" i="13"/>
  <c r="T294" i="13"/>
  <c r="S294" i="13"/>
  <c r="R294" i="13"/>
  <c r="Q294" i="13"/>
  <c r="P294" i="13"/>
  <c r="O294" i="13"/>
  <c r="N294" i="13"/>
  <c r="M294" i="13"/>
  <c r="L294" i="13"/>
  <c r="K294" i="13"/>
  <c r="J294" i="13"/>
  <c r="I294" i="13"/>
  <c r="H294" i="13"/>
  <c r="Y293" i="13"/>
  <c r="W293" i="13"/>
  <c r="V293" i="13"/>
  <c r="U293" i="13"/>
  <c r="T293" i="13"/>
  <c r="S293" i="13"/>
  <c r="R293" i="13"/>
  <c r="Q293" i="13"/>
  <c r="P293" i="13"/>
  <c r="O293" i="13"/>
  <c r="N293" i="13"/>
  <c r="M293" i="13"/>
  <c r="L293" i="13"/>
  <c r="K293" i="13"/>
  <c r="J293" i="13"/>
  <c r="I293" i="13"/>
  <c r="H293" i="13"/>
  <c r="Y292" i="13"/>
  <c r="W292" i="13"/>
  <c r="V292" i="13"/>
  <c r="U292" i="13"/>
  <c r="T292" i="13"/>
  <c r="S292" i="13"/>
  <c r="R292" i="13"/>
  <c r="Q292" i="13"/>
  <c r="P292" i="13"/>
  <c r="O292" i="13"/>
  <c r="N292" i="13"/>
  <c r="M292" i="13"/>
  <c r="L292" i="13"/>
  <c r="K292" i="13"/>
  <c r="J292" i="13"/>
  <c r="I292" i="13"/>
  <c r="H292" i="13"/>
  <c r="Y291" i="13"/>
  <c r="W291" i="13"/>
  <c r="V291" i="13"/>
  <c r="U291" i="13"/>
  <c r="T291" i="13"/>
  <c r="S291" i="13"/>
  <c r="R291" i="13"/>
  <c r="Q291" i="13"/>
  <c r="P291" i="13"/>
  <c r="O291" i="13"/>
  <c r="N291" i="13"/>
  <c r="M291" i="13"/>
  <c r="L291" i="13"/>
  <c r="K291" i="13"/>
  <c r="J291" i="13"/>
  <c r="I291" i="13"/>
  <c r="H291" i="13"/>
  <c r="Y290" i="13"/>
  <c r="W290" i="13"/>
  <c r="V290" i="13"/>
  <c r="U290" i="13"/>
  <c r="T290" i="13"/>
  <c r="S290" i="13"/>
  <c r="R290" i="13"/>
  <c r="Q290" i="13"/>
  <c r="P290" i="13"/>
  <c r="O290" i="13"/>
  <c r="N290" i="13"/>
  <c r="M290" i="13"/>
  <c r="L290" i="13"/>
  <c r="K290" i="13"/>
  <c r="J290" i="13"/>
  <c r="I290" i="13"/>
  <c r="H290" i="13"/>
  <c r="Y289" i="13"/>
  <c r="W289" i="13"/>
  <c r="V289" i="13"/>
  <c r="U289" i="13"/>
  <c r="T289" i="13"/>
  <c r="S289" i="13"/>
  <c r="R289" i="13"/>
  <c r="Q289" i="13"/>
  <c r="P289" i="13"/>
  <c r="O289" i="13"/>
  <c r="N289" i="13"/>
  <c r="M289" i="13"/>
  <c r="L289" i="13"/>
  <c r="K289" i="13"/>
  <c r="J289" i="13"/>
  <c r="I289" i="13"/>
  <c r="H289" i="13"/>
  <c r="Y288" i="13"/>
  <c r="W288" i="13"/>
  <c r="V288" i="13"/>
  <c r="U288" i="13"/>
  <c r="T288" i="13"/>
  <c r="S288" i="13"/>
  <c r="R288" i="13"/>
  <c r="Q288" i="13"/>
  <c r="P288" i="13"/>
  <c r="O288" i="13"/>
  <c r="N288" i="13"/>
  <c r="M288" i="13"/>
  <c r="L288" i="13"/>
  <c r="K288" i="13"/>
  <c r="J288" i="13"/>
  <c r="I288" i="13"/>
  <c r="H288" i="13"/>
  <c r="Y287" i="13"/>
  <c r="W287" i="13"/>
  <c r="V287" i="13"/>
  <c r="U287" i="13"/>
  <c r="T287" i="13"/>
  <c r="S287" i="13"/>
  <c r="R287" i="13"/>
  <c r="Q287" i="13"/>
  <c r="P287" i="13"/>
  <c r="O287" i="13"/>
  <c r="N287" i="13"/>
  <c r="M287" i="13"/>
  <c r="L287" i="13"/>
  <c r="K287" i="13"/>
  <c r="J287" i="13"/>
  <c r="I287" i="13"/>
  <c r="H287" i="13"/>
  <c r="Y286" i="13"/>
  <c r="W286" i="13"/>
  <c r="V286" i="13"/>
  <c r="U286" i="13"/>
  <c r="T286" i="13"/>
  <c r="S286" i="13"/>
  <c r="R286" i="13"/>
  <c r="Q286" i="13"/>
  <c r="P286" i="13"/>
  <c r="O286" i="13"/>
  <c r="N286" i="13"/>
  <c r="M286" i="13"/>
  <c r="L286" i="13"/>
  <c r="K286" i="13"/>
  <c r="J286" i="13"/>
  <c r="I286" i="13"/>
  <c r="H286" i="13"/>
  <c r="Y285" i="13"/>
  <c r="W285" i="13"/>
  <c r="V285" i="13"/>
  <c r="U285" i="13"/>
  <c r="T285" i="13"/>
  <c r="S285" i="13"/>
  <c r="R285" i="13"/>
  <c r="Q285" i="13"/>
  <c r="P285" i="13"/>
  <c r="O285" i="13"/>
  <c r="N285" i="13"/>
  <c r="M285" i="13"/>
  <c r="L285" i="13"/>
  <c r="K285" i="13"/>
  <c r="J285" i="13"/>
  <c r="I285" i="13"/>
  <c r="H285" i="13"/>
  <c r="Y284" i="13"/>
  <c r="W284" i="13"/>
  <c r="V284" i="13"/>
  <c r="U284" i="13"/>
  <c r="T284" i="13"/>
  <c r="S284" i="13"/>
  <c r="R284" i="13"/>
  <c r="Q284" i="13"/>
  <c r="P284" i="13"/>
  <c r="O284" i="13"/>
  <c r="N284" i="13"/>
  <c r="M284" i="13"/>
  <c r="L284" i="13"/>
  <c r="K284" i="13"/>
  <c r="J284" i="13"/>
  <c r="I284" i="13"/>
  <c r="H284" i="13"/>
  <c r="Y283" i="13"/>
  <c r="W283" i="13"/>
  <c r="V283" i="13"/>
  <c r="U283" i="13"/>
  <c r="T283" i="13"/>
  <c r="S283" i="13"/>
  <c r="R283" i="13"/>
  <c r="Q283" i="13"/>
  <c r="P283" i="13"/>
  <c r="O283" i="13"/>
  <c r="N283" i="13"/>
  <c r="M283" i="13"/>
  <c r="L283" i="13"/>
  <c r="K283" i="13"/>
  <c r="J283" i="13"/>
  <c r="I283" i="13"/>
  <c r="H283" i="13"/>
  <c r="Y282" i="13"/>
  <c r="W282" i="13"/>
  <c r="V282" i="13"/>
  <c r="U282" i="13"/>
  <c r="T282" i="13"/>
  <c r="S282" i="13"/>
  <c r="R282" i="13"/>
  <c r="Q282" i="13"/>
  <c r="P282" i="13"/>
  <c r="O282" i="13"/>
  <c r="N282" i="13"/>
  <c r="M282" i="13"/>
  <c r="L282" i="13"/>
  <c r="K282" i="13"/>
  <c r="J282" i="13"/>
  <c r="I282" i="13"/>
  <c r="H282" i="13"/>
  <c r="Y281" i="13"/>
  <c r="W281" i="13"/>
  <c r="V281" i="13"/>
  <c r="U281" i="13"/>
  <c r="T281" i="13"/>
  <c r="S281" i="13"/>
  <c r="R281" i="13"/>
  <c r="Q281" i="13"/>
  <c r="P281" i="13"/>
  <c r="O281" i="13"/>
  <c r="N281" i="13"/>
  <c r="M281" i="13"/>
  <c r="L281" i="13"/>
  <c r="K281" i="13"/>
  <c r="J281" i="13"/>
  <c r="I281" i="13"/>
  <c r="H281" i="13"/>
  <c r="Y280" i="13"/>
  <c r="W280" i="13"/>
  <c r="V280" i="13"/>
  <c r="U280" i="13"/>
  <c r="T280" i="13"/>
  <c r="S280" i="13"/>
  <c r="R280" i="13"/>
  <c r="Q280" i="13"/>
  <c r="P280" i="13"/>
  <c r="O280" i="13"/>
  <c r="N280" i="13"/>
  <c r="M280" i="13"/>
  <c r="L280" i="13"/>
  <c r="K280" i="13"/>
  <c r="J280" i="13"/>
  <c r="I280" i="13"/>
  <c r="H280" i="13"/>
  <c r="Y279" i="13"/>
  <c r="W279" i="13"/>
  <c r="V279" i="13"/>
  <c r="U279" i="13"/>
  <c r="T279" i="13"/>
  <c r="S279" i="13"/>
  <c r="R279" i="13"/>
  <c r="Q279" i="13"/>
  <c r="P279" i="13"/>
  <c r="O279" i="13"/>
  <c r="N279" i="13"/>
  <c r="M279" i="13"/>
  <c r="L279" i="13"/>
  <c r="K279" i="13"/>
  <c r="J279" i="13"/>
  <c r="I279" i="13"/>
  <c r="H279" i="13"/>
  <c r="Y278" i="13"/>
  <c r="W278" i="13"/>
  <c r="V278" i="13"/>
  <c r="U278" i="13"/>
  <c r="T278" i="13"/>
  <c r="S278" i="13"/>
  <c r="R278" i="13"/>
  <c r="Q278" i="13"/>
  <c r="P278" i="13"/>
  <c r="O278" i="13"/>
  <c r="N278" i="13"/>
  <c r="M278" i="13"/>
  <c r="L278" i="13"/>
  <c r="K278" i="13"/>
  <c r="J278" i="13"/>
  <c r="I278" i="13"/>
  <c r="H278" i="13"/>
  <c r="Y277" i="13"/>
  <c r="W277" i="13"/>
  <c r="V277" i="13"/>
  <c r="U277" i="13"/>
  <c r="T277" i="13"/>
  <c r="S277" i="13"/>
  <c r="R277" i="13"/>
  <c r="Q277" i="13"/>
  <c r="P277" i="13"/>
  <c r="O277" i="13"/>
  <c r="N277" i="13"/>
  <c r="M277" i="13"/>
  <c r="L277" i="13"/>
  <c r="K277" i="13"/>
  <c r="J277" i="13"/>
  <c r="I277" i="13"/>
  <c r="H277" i="13"/>
  <c r="Y276" i="13"/>
  <c r="W276" i="13"/>
  <c r="V276" i="13"/>
  <c r="U276" i="13"/>
  <c r="T276" i="13"/>
  <c r="S276" i="13"/>
  <c r="R276" i="13"/>
  <c r="Q276" i="13"/>
  <c r="P276" i="13"/>
  <c r="O276" i="13"/>
  <c r="N276" i="13"/>
  <c r="M276" i="13"/>
  <c r="L276" i="13"/>
  <c r="K276" i="13"/>
  <c r="J276" i="13"/>
  <c r="I276" i="13"/>
  <c r="H276" i="13"/>
  <c r="Y275" i="13"/>
  <c r="W275" i="13"/>
  <c r="V275" i="13"/>
  <c r="U275" i="13"/>
  <c r="T275" i="13"/>
  <c r="S275" i="13"/>
  <c r="R275" i="13"/>
  <c r="Q275" i="13"/>
  <c r="P275" i="13"/>
  <c r="O275" i="13"/>
  <c r="N275" i="13"/>
  <c r="M275" i="13"/>
  <c r="L275" i="13"/>
  <c r="K275" i="13"/>
  <c r="J275" i="13"/>
  <c r="I275" i="13"/>
  <c r="H275" i="13"/>
  <c r="Y274" i="13"/>
  <c r="W274" i="13"/>
  <c r="V274" i="13"/>
  <c r="U274" i="13"/>
  <c r="T274" i="13"/>
  <c r="S274" i="13"/>
  <c r="R274" i="13"/>
  <c r="Q274" i="13"/>
  <c r="P274" i="13"/>
  <c r="O274" i="13"/>
  <c r="N274" i="13"/>
  <c r="M274" i="13"/>
  <c r="L274" i="13"/>
  <c r="K274" i="13"/>
  <c r="J274" i="13"/>
  <c r="I274" i="13"/>
  <c r="H274" i="13"/>
  <c r="Y273" i="13"/>
  <c r="W273" i="13"/>
  <c r="V273" i="13"/>
  <c r="U273" i="13"/>
  <c r="T273" i="13"/>
  <c r="S273" i="13"/>
  <c r="R273" i="13"/>
  <c r="Q273" i="13"/>
  <c r="P273" i="13"/>
  <c r="O273" i="13"/>
  <c r="N273" i="13"/>
  <c r="M273" i="13"/>
  <c r="L273" i="13"/>
  <c r="K273" i="13"/>
  <c r="J273" i="13"/>
  <c r="I273" i="13"/>
  <c r="H273" i="13"/>
  <c r="Y272" i="13"/>
  <c r="W272" i="13"/>
  <c r="V272" i="13"/>
  <c r="U272" i="13"/>
  <c r="T272" i="13"/>
  <c r="S272" i="13"/>
  <c r="R272" i="13"/>
  <c r="Q272" i="13"/>
  <c r="P272" i="13"/>
  <c r="O272" i="13"/>
  <c r="N272" i="13"/>
  <c r="M272" i="13"/>
  <c r="L272" i="13"/>
  <c r="K272" i="13"/>
  <c r="J272" i="13"/>
  <c r="I272" i="13"/>
  <c r="H272" i="13"/>
  <c r="Y271" i="13"/>
  <c r="W271" i="13"/>
  <c r="V271" i="13"/>
  <c r="U271" i="13"/>
  <c r="T271" i="13"/>
  <c r="S271" i="13"/>
  <c r="R271" i="13"/>
  <c r="Q271" i="13"/>
  <c r="P271" i="13"/>
  <c r="O271" i="13"/>
  <c r="N271" i="13"/>
  <c r="M271" i="13"/>
  <c r="L271" i="13"/>
  <c r="K271" i="13"/>
  <c r="J271" i="13"/>
  <c r="I271" i="13"/>
  <c r="H271" i="13"/>
  <c r="Y270" i="13"/>
  <c r="W270" i="13"/>
  <c r="V270" i="13"/>
  <c r="U270" i="13"/>
  <c r="T270" i="13"/>
  <c r="S270" i="13"/>
  <c r="R270" i="13"/>
  <c r="Q270" i="13"/>
  <c r="P270" i="13"/>
  <c r="O270" i="13"/>
  <c r="N270" i="13"/>
  <c r="M270" i="13"/>
  <c r="L270" i="13"/>
  <c r="K270" i="13"/>
  <c r="J270" i="13"/>
  <c r="I270" i="13"/>
  <c r="H270" i="13"/>
  <c r="Y269" i="13"/>
  <c r="W269" i="13"/>
  <c r="V269" i="13"/>
  <c r="U269" i="13"/>
  <c r="T269" i="13"/>
  <c r="S269" i="13"/>
  <c r="R269" i="13"/>
  <c r="Q269" i="13"/>
  <c r="P269" i="13"/>
  <c r="O269" i="13"/>
  <c r="N269" i="13"/>
  <c r="M269" i="13"/>
  <c r="L269" i="13"/>
  <c r="K269" i="13"/>
  <c r="J269" i="13"/>
  <c r="I269" i="13"/>
  <c r="H269" i="13"/>
  <c r="Y268" i="13"/>
  <c r="W268" i="13"/>
  <c r="V268" i="13"/>
  <c r="U268" i="13"/>
  <c r="T268" i="13"/>
  <c r="S268" i="13"/>
  <c r="R268" i="13"/>
  <c r="Q268" i="13"/>
  <c r="P268" i="13"/>
  <c r="O268" i="13"/>
  <c r="N268" i="13"/>
  <c r="M268" i="13"/>
  <c r="L268" i="13"/>
  <c r="K268" i="13"/>
  <c r="J268" i="13"/>
  <c r="I268" i="13"/>
  <c r="H268" i="13"/>
  <c r="Y267" i="13"/>
  <c r="W267" i="13"/>
  <c r="V267" i="13"/>
  <c r="U267" i="13"/>
  <c r="T267" i="13"/>
  <c r="S267" i="13"/>
  <c r="R267" i="13"/>
  <c r="Q267" i="13"/>
  <c r="P267" i="13"/>
  <c r="O267" i="13"/>
  <c r="N267" i="13"/>
  <c r="M267" i="13"/>
  <c r="L267" i="13"/>
  <c r="K267" i="13"/>
  <c r="J267" i="13"/>
  <c r="I267" i="13"/>
  <c r="H267" i="13"/>
  <c r="Y266" i="13"/>
  <c r="W266" i="13"/>
  <c r="V266" i="13"/>
  <c r="U266" i="13"/>
  <c r="T266" i="13"/>
  <c r="S266" i="13"/>
  <c r="R266" i="13"/>
  <c r="Q266" i="13"/>
  <c r="P266" i="13"/>
  <c r="O266" i="13"/>
  <c r="N266" i="13"/>
  <c r="M266" i="13"/>
  <c r="L266" i="13"/>
  <c r="K266" i="13"/>
  <c r="J266" i="13"/>
  <c r="I266" i="13"/>
  <c r="H266" i="13"/>
  <c r="Y265" i="13"/>
  <c r="W265" i="13"/>
  <c r="V265" i="13"/>
  <c r="U265" i="13"/>
  <c r="T265" i="13"/>
  <c r="S265" i="13"/>
  <c r="R265" i="13"/>
  <c r="Q265" i="13"/>
  <c r="P265" i="13"/>
  <c r="O265" i="13"/>
  <c r="N265" i="13"/>
  <c r="M265" i="13"/>
  <c r="L265" i="13"/>
  <c r="K265" i="13"/>
  <c r="J265" i="13"/>
  <c r="I265" i="13"/>
  <c r="H265" i="13"/>
  <c r="Y264" i="13"/>
  <c r="W264" i="13"/>
  <c r="V264" i="13"/>
  <c r="U264" i="13"/>
  <c r="T264" i="13"/>
  <c r="S264" i="13"/>
  <c r="R264" i="13"/>
  <c r="Q264" i="13"/>
  <c r="P264" i="13"/>
  <c r="O264" i="13"/>
  <c r="N264" i="13"/>
  <c r="M264" i="13"/>
  <c r="L264" i="13"/>
  <c r="K264" i="13"/>
  <c r="J264" i="13"/>
  <c r="I264" i="13"/>
  <c r="H264" i="13"/>
  <c r="Y263" i="13"/>
  <c r="W263" i="13"/>
  <c r="V263" i="13"/>
  <c r="U263" i="13"/>
  <c r="T263" i="13"/>
  <c r="S263" i="13"/>
  <c r="R263" i="13"/>
  <c r="Q263" i="13"/>
  <c r="P263" i="13"/>
  <c r="O263" i="13"/>
  <c r="N263" i="13"/>
  <c r="M263" i="13"/>
  <c r="L263" i="13"/>
  <c r="K263" i="13"/>
  <c r="J263" i="13"/>
  <c r="I263" i="13"/>
  <c r="H263" i="13"/>
  <c r="Y262" i="13"/>
  <c r="W262" i="13"/>
  <c r="V262" i="13"/>
  <c r="U262" i="13"/>
  <c r="T262" i="13"/>
  <c r="S262" i="13"/>
  <c r="R262" i="13"/>
  <c r="Q262" i="13"/>
  <c r="P262" i="13"/>
  <c r="O262" i="13"/>
  <c r="N262" i="13"/>
  <c r="M262" i="13"/>
  <c r="L262" i="13"/>
  <c r="K262" i="13"/>
  <c r="J262" i="13"/>
  <c r="I262" i="13"/>
  <c r="H262" i="13"/>
  <c r="Y261" i="13"/>
  <c r="W261" i="13"/>
  <c r="V261" i="13"/>
  <c r="U261" i="13"/>
  <c r="T261" i="13"/>
  <c r="S261" i="13"/>
  <c r="R261" i="13"/>
  <c r="Q261" i="13"/>
  <c r="P261" i="13"/>
  <c r="O261" i="13"/>
  <c r="N261" i="13"/>
  <c r="M261" i="13"/>
  <c r="L261" i="13"/>
  <c r="K261" i="13"/>
  <c r="J261" i="13"/>
  <c r="I261" i="13"/>
  <c r="H261" i="13"/>
  <c r="Y260" i="13"/>
  <c r="W260" i="13"/>
  <c r="V260" i="13"/>
  <c r="U260" i="13"/>
  <c r="T260" i="13"/>
  <c r="S260" i="13"/>
  <c r="R260" i="13"/>
  <c r="Q260" i="13"/>
  <c r="P260" i="13"/>
  <c r="O260" i="13"/>
  <c r="N260" i="13"/>
  <c r="M260" i="13"/>
  <c r="L260" i="13"/>
  <c r="K260" i="13"/>
  <c r="J260" i="13"/>
  <c r="I260" i="13"/>
  <c r="H260" i="13"/>
  <c r="Y259" i="13"/>
  <c r="W259" i="13"/>
  <c r="V259" i="13"/>
  <c r="U259" i="13"/>
  <c r="T259" i="13"/>
  <c r="S259" i="13"/>
  <c r="R259" i="13"/>
  <c r="Q259" i="13"/>
  <c r="P259" i="13"/>
  <c r="O259" i="13"/>
  <c r="N259" i="13"/>
  <c r="M259" i="13"/>
  <c r="L259" i="13"/>
  <c r="K259" i="13"/>
  <c r="J259" i="13"/>
  <c r="I259" i="13"/>
  <c r="H259" i="13"/>
  <c r="Y257" i="13"/>
  <c r="W257" i="13"/>
  <c r="V257" i="13"/>
  <c r="U257" i="13"/>
  <c r="T257" i="13"/>
  <c r="S257" i="13"/>
  <c r="R257" i="13"/>
  <c r="Q257" i="13"/>
  <c r="P257" i="13"/>
  <c r="O257" i="13"/>
  <c r="N257" i="13"/>
  <c r="M257" i="13"/>
  <c r="L257" i="13"/>
  <c r="K257" i="13"/>
  <c r="J257" i="13"/>
  <c r="I257" i="13"/>
  <c r="H257" i="13"/>
  <c r="Y256" i="13"/>
  <c r="W256" i="13"/>
  <c r="V256" i="13"/>
  <c r="U256" i="13"/>
  <c r="T256" i="13"/>
  <c r="S256" i="13"/>
  <c r="R256" i="13"/>
  <c r="Q256" i="13"/>
  <c r="P256" i="13"/>
  <c r="O256" i="13"/>
  <c r="N256" i="13"/>
  <c r="M256" i="13"/>
  <c r="L256" i="13"/>
  <c r="K256" i="13"/>
  <c r="J256" i="13"/>
  <c r="I256" i="13"/>
  <c r="H256" i="13"/>
  <c r="Y255" i="13"/>
  <c r="W255" i="13"/>
  <c r="V255" i="13"/>
  <c r="U255" i="13"/>
  <c r="T255" i="13"/>
  <c r="S255" i="13"/>
  <c r="R255" i="13"/>
  <c r="Q255" i="13"/>
  <c r="P255" i="13"/>
  <c r="O255" i="13"/>
  <c r="N255" i="13"/>
  <c r="M255" i="13"/>
  <c r="L255" i="13"/>
  <c r="K255" i="13"/>
  <c r="J255" i="13"/>
  <c r="I255" i="13"/>
  <c r="H255" i="13"/>
  <c r="Y254" i="13"/>
  <c r="W254" i="13"/>
  <c r="V254" i="13"/>
  <c r="U254" i="13"/>
  <c r="T254" i="13"/>
  <c r="S254" i="13"/>
  <c r="R254" i="13"/>
  <c r="Q254" i="13"/>
  <c r="P254" i="13"/>
  <c r="O254" i="13"/>
  <c r="N254" i="13"/>
  <c r="M254" i="13"/>
  <c r="L254" i="13"/>
  <c r="K254" i="13"/>
  <c r="J254" i="13"/>
  <c r="I254" i="13"/>
  <c r="H254" i="13"/>
  <c r="Y253" i="13"/>
  <c r="W253" i="13"/>
  <c r="V253" i="13"/>
  <c r="U253" i="13"/>
  <c r="T253" i="13"/>
  <c r="S253" i="13"/>
  <c r="R253" i="13"/>
  <c r="Q253" i="13"/>
  <c r="P253" i="13"/>
  <c r="O253" i="13"/>
  <c r="N253" i="13"/>
  <c r="M253" i="13"/>
  <c r="L253" i="13"/>
  <c r="K253" i="13"/>
  <c r="J253" i="13"/>
  <c r="I253" i="13"/>
  <c r="H253" i="13"/>
  <c r="Y252" i="13"/>
  <c r="W252" i="13"/>
  <c r="V252" i="13"/>
  <c r="U252" i="13"/>
  <c r="T252" i="13"/>
  <c r="S252" i="13"/>
  <c r="R252" i="13"/>
  <c r="Q252" i="13"/>
  <c r="P252" i="13"/>
  <c r="O252" i="13"/>
  <c r="N252" i="13"/>
  <c r="M252" i="13"/>
  <c r="L252" i="13"/>
  <c r="K252" i="13"/>
  <c r="J252" i="13"/>
  <c r="I252" i="13"/>
  <c r="H252" i="13"/>
  <c r="Y251" i="13"/>
  <c r="W251" i="13"/>
  <c r="V251" i="13"/>
  <c r="U251" i="13"/>
  <c r="T251" i="13"/>
  <c r="S251" i="13"/>
  <c r="R251" i="13"/>
  <c r="Q251" i="13"/>
  <c r="P251" i="13"/>
  <c r="O251" i="13"/>
  <c r="N251" i="13"/>
  <c r="M251" i="13"/>
  <c r="L251" i="13"/>
  <c r="K251" i="13"/>
  <c r="J251" i="13"/>
  <c r="I251" i="13"/>
  <c r="H251" i="13"/>
  <c r="Y250" i="13"/>
  <c r="W250" i="13"/>
  <c r="V250" i="13"/>
  <c r="U250" i="13"/>
  <c r="T250" i="13"/>
  <c r="S250" i="13"/>
  <c r="R250" i="13"/>
  <c r="Q250" i="13"/>
  <c r="P250" i="13"/>
  <c r="O250" i="13"/>
  <c r="N250" i="13"/>
  <c r="M250" i="13"/>
  <c r="L250" i="13"/>
  <c r="K250" i="13"/>
  <c r="J250" i="13"/>
  <c r="I250" i="13"/>
  <c r="H250" i="13"/>
  <c r="Y249" i="13"/>
  <c r="W249" i="13"/>
  <c r="V249" i="13"/>
  <c r="U249" i="13"/>
  <c r="T249" i="13"/>
  <c r="S249" i="13"/>
  <c r="R249" i="13"/>
  <c r="Q249" i="13"/>
  <c r="P249" i="13"/>
  <c r="O249" i="13"/>
  <c r="N249" i="13"/>
  <c r="M249" i="13"/>
  <c r="L249" i="13"/>
  <c r="K249" i="13"/>
  <c r="J249" i="13"/>
  <c r="I249" i="13"/>
  <c r="H249" i="13"/>
  <c r="Y248" i="13"/>
  <c r="W248" i="13"/>
  <c r="V248" i="13"/>
  <c r="U248" i="13"/>
  <c r="T248" i="13"/>
  <c r="S248" i="13"/>
  <c r="R248" i="13"/>
  <c r="Q248" i="13"/>
  <c r="P248" i="13"/>
  <c r="O248" i="13"/>
  <c r="N248" i="13"/>
  <c r="M248" i="13"/>
  <c r="L248" i="13"/>
  <c r="K248" i="13"/>
  <c r="J248" i="13"/>
  <c r="I248" i="13"/>
  <c r="H248" i="13"/>
  <c r="Y247" i="13"/>
  <c r="W247" i="13"/>
  <c r="V247" i="13"/>
  <c r="U247" i="13"/>
  <c r="T247" i="13"/>
  <c r="S247" i="13"/>
  <c r="R247" i="13"/>
  <c r="Q247" i="13"/>
  <c r="P247" i="13"/>
  <c r="O247" i="13"/>
  <c r="N247" i="13"/>
  <c r="M247" i="13"/>
  <c r="L247" i="13"/>
  <c r="K247" i="13"/>
  <c r="J247" i="13"/>
  <c r="I247" i="13"/>
  <c r="H247" i="13"/>
  <c r="Y246" i="13"/>
  <c r="W246" i="13"/>
  <c r="V246" i="13"/>
  <c r="U246" i="13"/>
  <c r="T246" i="13"/>
  <c r="S246" i="13"/>
  <c r="R246" i="13"/>
  <c r="Q246" i="13"/>
  <c r="P246" i="13"/>
  <c r="O246" i="13"/>
  <c r="N246" i="13"/>
  <c r="M246" i="13"/>
  <c r="L246" i="13"/>
  <c r="K246" i="13"/>
  <c r="J246" i="13"/>
  <c r="I246" i="13"/>
  <c r="H246" i="13"/>
  <c r="Y245" i="13"/>
  <c r="W245" i="13"/>
  <c r="V245" i="13"/>
  <c r="U245" i="13"/>
  <c r="T245" i="13"/>
  <c r="S245" i="13"/>
  <c r="R245" i="13"/>
  <c r="Q245" i="13"/>
  <c r="P245" i="13"/>
  <c r="O245" i="13"/>
  <c r="N245" i="13"/>
  <c r="M245" i="13"/>
  <c r="L245" i="13"/>
  <c r="K245" i="13"/>
  <c r="J245" i="13"/>
  <c r="I245" i="13"/>
  <c r="H245" i="13"/>
  <c r="Y244" i="13"/>
  <c r="W244" i="13"/>
  <c r="V244" i="13"/>
  <c r="U244" i="13"/>
  <c r="T244" i="13"/>
  <c r="S244" i="13"/>
  <c r="R244" i="13"/>
  <c r="Q244" i="13"/>
  <c r="P244" i="13"/>
  <c r="O244" i="13"/>
  <c r="N244" i="13"/>
  <c r="M244" i="13"/>
  <c r="L244" i="13"/>
  <c r="K244" i="13"/>
  <c r="J244" i="13"/>
  <c r="I244" i="13"/>
  <c r="H244" i="13"/>
  <c r="Y243" i="13"/>
  <c r="W243" i="13"/>
  <c r="V243" i="13"/>
  <c r="U243" i="13"/>
  <c r="T243" i="13"/>
  <c r="S243" i="13"/>
  <c r="R243" i="13"/>
  <c r="Q243" i="13"/>
  <c r="P243" i="13"/>
  <c r="O243" i="13"/>
  <c r="N243" i="13"/>
  <c r="M243" i="13"/>
  <c r="L243" i="13"/>
  <c r="K243" i="13"/>
  <c r="J243" i="13"/>
  <c r="I243" i="13"/>
  <c r="H243" i="13"/>
  <c r="Y242" i="13"/>
  <c r="W242" i="13"/>
  <c r="V242" i="13"/>
  <c r="U242" i="13"/>
  <c r="T242" i="13"/>
  <c r="S242" i="13"/>
  <c r="R242" i="13"/>
  <c r="Q242" i="13"/>
  <c r="P242" i="13"/>
  <c r="O242" i="13"/>
  <c r="N242" i="13"/>
  <c r="M242" i="13"/>
  <c r="L242" i="13"/>
  <c r="K242" i="13"/>
  <c r="J242" i="13"/>
  <c r="I242" i="13"/>
  <c r="H242" i="13"/>
  <c r="Y241" i="13"/>
  <c r="W241" i="13"/>
  <c r="V241" i="13"/>
  <c r="U241" i="13"/>
  <c r="T241" i="13"/>
  <c r="S241" i="13"/>
  <c r="R241" i="13"/>
  <c r="Q241" i="13"/>
  <c r="P241" i="13"/>
  <c r="O241" i="13"/>
  <c r="N241" i="13"/>
  <c r="M241" i="13"/>
  <c r="L241" i="13"/>
  <c r="K241" i="13"/>
  <c r="J241" i="13"/>
  <c r="I241" i="13"/>
  <c r="H241" i="13"/>
  <c r="Y240" i="13"/>
  <c r="W240" i="13"/>
  <c r="V240" i="13"/>
  <c r="U240" i="13"/>
  <c r="T240" i="13"/>
  <c r="S240" i="13"/>
  <c r="R240" i="13"/>
  <c r="Q240" i="13"/>
  <c r="P240" i="13"/>
  <c r="O240" i="13"/>
  <c r="N240" i="13"/>
  <c r="M240" i="13"/>
  <c r="L240" i="13"/>
  <c r="K240" i="13"/>
  <c r="J240" i="13"/>
  <c r="I240" i="13"/>
  <c r="H240" i="13"/>
  <c r="Y239" i="13"/>
  <c r="W239" i="13"/>
  <c r="V239" i="13"/>
  <c r="U239" i="13"/>
  <c r="T239" i="13"/>
  <c r="S239" i="13"/>
  <c r="R239" i="13"/>
  <c r="Q239" i="13"/>
  <c r="P239" i="13"/>
  <c r="O239" i="13"/>
  <c r="N239" i="13"/>
  <c r="M239" i="13"/>
  <c r="L239" i="13"/>
  <c r="K239" i="13"/>
  <c r="J239" i="13"/>
  <c r="I239" i="13"/>
  <c r="H239" i="13"/>
  <c r="Y238" i="13"/>
  <c r="W238" i="13"/>
  <c r="V238" i="13"/>
  <c r="U238" i="13"/>
  <c r="T238" i="13"/>
  <c r="S238" i="13"/>
  <c r="R238" i="13"/>
  <c r="Q238" i="13"/>
  <c r="P238" i="13"/>
  <c r="O238" i="13"/>
  <c r="N238" i="13"/>
  <c r="M238" i="13"/>
  <c r="L238" i="13"/>
  <c r="K238" i="13"/>
  <c r="J238" i="13"/>
  <c r="I238" i="13"/>
  <c r="H238" i="13"/>
  <c r="Y237" i="13"/>
  <c r="W237" i="13"/>
  <c r="V237" i="13"/>
  <c r="U237" i="13"/>
  <c r="T237" i="13"/>
  <c r="S237" i="13"/>
  <c r="R237" i="13"/>
  <c r="Q237" i="13"/>
  <c r="P237" i="13"/>
  <c r="O237" i="13"/>
  <c r="N237" i="13"/>
  <c r="M237" i="13"/>
  <c r="L237" i="13"/>
  <c r="K237" i="13"/>
  <c r="J237" i="13"/>
  <c r="I237" i="13"/>
  <c r="H237" i="13"/>
  <c r="Y236" i="13"/>
  <c r="W236" i="13"/>
  <c r="V236" i="13"/>
  <c r="U236" i="13"/>
  <c r="T236" i="13"/>
  <c r="S236" i="13"/>
  <c r="R236" i="13"/>
  <c r="Q236" i="13"/>
  <c r="P236" i="13"/>
  <c r="O236" i="13"/>
  <c r="N236" i="13"/>
  <c r="M236" i="13"/>
  <c r="L236" i="13"/>
  <c r="K236" i="13"/>
  <c r="J236" i="13"/>
  <c r="I236" i="13"/>
  <c r="H236" i="13"/>
  <c r="Y235" i="13"/>
  <c r="W235" i="13"/>
  <c r="V235" i="13"/>
  <c r="U235" i="13"/>
  <c r="T235" i="13"/>
  <c r="S235" i="13"/>
  <c r="R235" i="13"/>
  <c r="Q235" i="13"/>
  <c r="P235" i="13"/>
  <c r="O235" i="13"/>
  <c r="N235" i="13"/>
  <c r="M235" i="13"/>
  <c r="L235" i="13"/>
  <c r="K235" i="13"/>
  <c r="J235" i="13"/>
  <c r="I235" i="13"/>
  <c r="H235" i="13"/>
  <c r="Y234" i="13"/>
  <c r="W234" i="13"/>
  <c r="V234" i="13"/>
  <c r="U234" i="13"/>
  <c r="T234" i="13"/>
  <c r="S234" i="13"/>
  <c r="R234" i="13"/>
  <c r="Q234" i="13"/>
  <c r="P234" i="13"/>
  <c r="O234" i="13"/>
  <c r="N234" i="13"/>
  <c r="M234" i="13"/>
  <c r="L234" i="13"/>
  <c r="K234" i="13"/>
  <c r="J234" i="13"/>
  <c r="I234" i="13"/>
  <c r="H234" i="13"/>
  <c r="Y233" i="13"/>
  <c r="W233" i="13"/>
  <c r="V233" i="13"/>
  <c r="U233" i="13"/>
  <c r="T233" i="13"/>
  <c r="S233" i="13"/>
  <c r="R233" i="13"/>
  <c r="Q233" i="13"/>
  <c r="P233" i="13"/>
  <c r="O233" i="13"/>
  <c r="N233" i="13"/>
  <c r="M233" i="13"/>
  <c r="L233" i="13"/>
  <c r="K233" i="13"/>
  <c r="J233" i="13"/>
  <c r="I233" i="13"/>
  <c r="H233" i="13"/>
  <c r="Y232" i="13"/>
  <c r="W232" i="13"/>
  <c r="V232" i="13"/>
  <c r="U232" i="13"/>
  <c r="T232" i="13"/>
  <c r="S232" i="13"/>
  <c r="R232" i="13"/>
  <c r="Q232" i="13"/>
  <c r="P232" i="13"/>
  <c r="O232" i="13"/>
  <c r="N232" i="13"/>
  <c r="M232" i="13"/>
  <c r="L232" i="13"/>
  <c r="K232" i="13"/>
  <c r="J232" i="13"/>
  <c r="I232" i="13"/>
  <c r="H232" i="13"/>
  <c r="Y231" i="13"/>
  <c r="W231" i="13"/>
  <c r="V231" i="13"/>
  <c r="U231" i="13"/>
  <c r="T231" i="13"/>
  <c r="S231" i="13"/>
  <c r="R231" i="13"/>
  <c r="Q231" i="13"/>
  <c r="P231" i="13"/>
  <c r="O231" i="13"/>
  <c r="N231" i="13"/>
  <c r="M231" i="13"/>
  <c r="L231" i="13"/>
  <c r="K231" i="13"/>
  <c r="J231" i="13"/>
  <c r="I231" i="13"/>
  <c r="H231" i="13"/>
  <c r="Y230" i="13"/>
  <c r="W230" i="13"/>
  <c r="V230" i="13"/>
  <c r="U230" i="13"/>
  <c r="T230" i="13"/>
  <c r="S230" i="13"/>
  <c r="R230" i="13"/>
  <c r="Q230" i="13"/>
  <c r="P230" i="13"/>
  <c r="O230" i="13"/>
  <c r="N230" i="13"/>
  <c r="M230" i="13"/>
  <c r="L230" i="13"/>
  <c r="K230" i="13"/>
  <c r="J230" i="13"/>
  <c r="I230" i="13"/>
  <c r="H230" i="13"/>
  <c r="Y229" i="13"/>
  <c r="W229" i="13"/>
  <c r="V229" i="13"/>
  <c r="U229" i="13"/>
  <c r="T229" i="13"/>
  <c r="S229" i="13"/>
  <c r="R229" i="13"/>
  <c r="Q229" i="13"/>
  <c r="P229" i="13"/>
  <c r="O229" i="13"/>
  <c r="N229" i="13"/>
  <c r="M229" i="13"/>
  <c r="L229" i="13"/>
  <c r="K229" i="13"/>
  <c r="J229" i="13"/>
  <c r="I229" i="13"/>
  <c r="H229" i="13"/>
  <c r="Y228" i="13"/>
  <c r="W228" i="13"/>
  <c r="V228" i="13"/>
  <c r="U228" i="13"/>
  <c r="T228" i="13"/>
  <c r="S228" i="13"/>
  <c r="R228" i="13"/>
  <c r="Q228" i="13"/>
  <c r="P228" i="13"/>
  <c r="O228" i="13"/>
  <c r="N228" i="13"/>
  <c r="M228" i="13"/>
  <c r="L228" i="13"/>
  <c r="K228" i="13"/>
  <c r="J228" i="13"/>
  <c r="I228" i="13"/>
  <c r="H228" i="13"/>
  <c r="Y227" i="13"/>
  <c r="W227" i="13"/>
  <c r="V227" i="13"/>
  <c r="U227" i="13"/>
  <c r="T227" i="13"/>
  <c r="S227" i="13"/>
  <c r="R227" i="13"/>
  <c r="Q227" i="13"/>
  <c r="P227" i="13"/>
  <c r="O227" i="13"/>
  <c r="N227" i="13"/>
  <c r="M227" i="13"/>
  <c r="L227" i="13"/>
  <c r="K227" i="13"/>
  <c r="J227" i="13"/>
  <c r="I227" i="13"/>
  <c r="H227" i="13"/>
  <c r="Y226" i="13"/>
  <c r="W226" i="13"/>
  <c r="V226" i="13"/>
  <c r="U226" i="13"/>
  <c r="T226" i="13"/>
  <c r="S226" i="13"/>
  <c r="R226" i="13"/>
  <c r="Q226" i="13"/>
  <c r="P226" i="13"/>
  <c r="O226" i="13"/>
  <c r="N226" i="13"/>
  <c r="M226" i="13"/>
  <c r="L226" i="13"/>
  <c r="K226" i="13"/>
  <c r="J226" i="13"/>
  <c r="I226" i="13"/>
  <c r="H226" i="13"/>
  <c r="Y225" i="13"/>
  <c r="W225" i="13"/>
  <c r="V225" i="13"/>
  <c r="U225" i="13"/>
  <c r="T225" i="13"/>
  <c r="S225" i="13"/>
  <c r="R225" i="13"/>
  <c r="Q225" i="13"/>
  <c r="P225" i="13"/>
  <c r="O225" i="13"/>
  <c r="N225" i="13"/>
  <c r="M225" i="13"/>
  <c r="L225" i="13"/>
  <c r="K225" i="13"/>
  <c r="J225" i="13"/>
  <c r="I225" i="13"/>
  <c r="H225" i="13"/>
  <c r="Y224" i="13"/>
  <c r="W224" i="13"/>
  <c r="V224" i="13"/>
  <c r="U224" i="13"/>
  <c r="T224" i="13"/>
  <c r="S224" i="13"/>
  <c r="R224" i="13"/>
  <c r="Q224" i="13"/>
  <c r="P224" i="13"/>
  <c r="O224" i="13"/>
  <c r="N224" i="13"/>
  <c r="M224" i="13"/>
  <c r="L224" i="13"/>
  <c r="K224" i="13"/>
  <c r="J224" i="13"/>
  <c r="I224" i="13"/>
  <c r="H224" i="13"/>
  <c r="Y223" i="13"/>
  <c r="W223" i="13"/>
  <c r="V223" i="13"/>
  <c r="U223" i="13"/>
  <c r="T223" i="13"/>
  <c r="S223" i="13"/>
  <c r="R223" i="13"/>
  <c r="Q223" i="13"/>
  <c r="P223" i="13"/>
  <c r="O223" i="13"/>
  <c r="N223" i="13"/>
  <c r="M223" i="13"/>
  <c r="L223" i="13"/>
  <c r="K223" i="13"/>
  <c r="J223" i="13"/>
  <c r="I223" i="13"/>
  <c r="H223" i="13"/>
  <c r="Y222" i="13"/>
  <c r="W222" i="13"/>
  <c r="V222" i="13"/>
  <c r="U222" i="13"/>
  <c r="T222" i="13"/>
  <c r="S222" i="13"/>
  <c r="R222" i="13"/>
  <c r="Q222" i="13"/>
  <c r="P222" i="13"/>
  <c r="O222" i="13"/>
  <c r="N222" i="13"/>
  <c r="M222" i="13"/>
  <c r="L222" i="13"/>
  <c r="K222" i="13"/>
  <c r="J222" i="13"/>
  <c r="I222" i="13"/>
  <c r="H222" i="13"/>
  <c r="Y221" i="13"/>
  <c r="W221" i="13"/>
  <c r="V221" i="13"/>
  <c r="U221" i="13"/>
  <c r="T221" i="13"/>
  <c r="S221" i="13"/>
  <c r="R221" i="13"/>
  <c r="Q221" i="13"/>
  <c r="P221" i="13"/>
  <c r="O221" i="13"/>
  <c r="N221" i="13"/>
  <c r="M221" i="13"/>
  <c r="L221" i="13"/>
  <c r="K221" i="13"/>
  <c r="J221" i="13"/>
  <c r="I221" i="13"/>
  <c r="H221" i="13"/>
  <c r="Y220" i="13"/>
  <c r="W220" i="13"/>
  <c r="V220" i="13"/>
  <c r="U220" i="13"/>
  <c r="T220" i="13"/>
  <c r="S220" i="13"/>
  <c r="R220" i="13"/>
  <c r="Q220" i="13"/>
  <c r="P220" i="13"/>
  <c r="O220" i="13"/>
  <c r="N220" i="13"/>
  <c r="M220" i="13"/>
  <c r="L220" i="13"/>
  <c r="K220" i="13"/>
  <c r="J220" i="13"/>
  <c r="I220" i="13"/>
  <c r="H220" i="13"/>
  <c r="Y219" i="13"/>
  <c r="W219" i="13"/>
  <c r="V219" i="13"/>
  <c r="U219" i="13"/>
  <c r="T219" i="13"/>
  <c r="S219" i="13"/>
  <c r="R219" i="13"/>
  <c r="Q219" i="13"/>
  <c r="P219" i="13"/>
  <c r="O219" i="13"/>
  <c r="N219" i="13"/>
  <c r="M219" i="13"/>
  <c r="L219" i="13"/>
  <c r="K219" i="13"/>
  <c r="J219" i="13"/>
  <c r="I219" i="13"/>
  <c r="H219" i="13"/>
  <c r="Y218" i="13"/>
  <c r="W218" i="13"/>
  <c r="V218" i="13"/>
  <c r="U218" i="13"/>
  <c r="T218" i="13"/>
  <c r="S218" i="13"/>
  <c r="R218" i="13"/>
  <c r="Q218" i="13"/>
  <c r="P218" i="13"/>
  <c r="O218" i="13"/>
  <c r="N218" i="13"/>
  <c r="M218" i="13"/>
  <c r="L218" i="13"/>
  <c r="K218" i="13"/>
  <c r="J218" i="13"/>
  <c r="I218" i="13"/>
  <c r="H218" i="13"/>
  <c r="Y217" i="13"/>
  <c r="W217" i="13"/>
  <c r="V217" i="13"/>
  <c r="U217" i="13"/>
  <c r="T217" i="13"/>
  <c r="S217" i="13"/>
  <c r="R217" i="13"/>
  <c r="Q217" i="13"/>
  <c r="P217" i="13"/>
  <c r="O217" i="13"/>
  <c r="N217" i="13"/>
  <c r="M217" i="13"/>
  <c r="L217" i="13"/>
  <c r="K217" i="13"/>
  <c r="J217" i="13"/>
  <c r="I217" i="13"/>
  <c r="H217" i="13"/>
  <c r="Y216" i="13"/>
  <c r="W216" i="13"/>
  <c r="V216" i="13"/>
  <c r="U216" i="13"/>
  <c r="T216" i="13"/>
  <c r="S216" i="13"/>
  <c r="R216" i="13"/>
  <c r="Q216" i="13"/>
  <c r="P216" i="13"/>
  <c r="O216" i="13"/>
  <c r="N216" i="13"/>
  <c r="M216" i="13"/>
  <c r="L216" i="13"/>
  <c r="K216" i="13"/>
  <c r="J216" i="13"/>
  <c r="I216" i="13"/>
  <c r="H216" i="13"/>
  <c r="Y215" i="13"/>
  <c r="W215" i="13"/>
  <c r="V215" i="13"/>
  <c r="U215" i="13"/>
  <c r="T215" i="13"/>
  <c r="S215" i="13"/>
  <c r="R215" i="13"/>
  <c r="Q215" i="13"/>
  <c r="P215" i="13"/>
  <c r="O215" i="13"/>
  <c r="N215" i="13"/>
  <c r="M215" i="13"/>
  <c r="L215" i="13"/>
  <c r="K215" i="13"/>
  <c r="J215" i="13"/>
  <c r="I215" i="13"/>
  <c r="H215" i="13"/>
  <c r="Y214" i="13"/>
  <c r="W214" i="13"/>
  <c r="V214" i="13"/>
  <c r="U214" i="13"/>
  <c r="T214" i="13"/>
  <c r="S214" i="13"/>
  <c r="R214" i="13"/>
  <c r="Q214" i="13"/>
  <c r="P214" i="13"/>
  <c r="O214" i="13"/>
  <c r="N214" i="13"/>
  <c r="M214" i="13"/>
  <c r="L214" i="13"/>
  <c r="K214" i="13"/>
  <c r="J214" i="13"/>
  <c r="I214" i="13"/>
  <c r="H214" i="13"/>
  <c r="Y213" i="13"/>
  <c r="W213" i="13"/>
  <c r="V213" i="13"/>
  <c r="U213" i="13"/>
  <c r="T213" i="13"/>
  <c r="S213" i="13"/>
  <c r="R213" i="13"/>
  <c r="Q213" i="13"/>
  <c r="P213" i="13"/>
  <c r="O213" i="13"/>
  <c r="N213" i="13"/>
  <c r="M213" i="13"/>
  <c r="L213" i="13"/>
  <c r="K213" i="13"/>
  <c r="J213" i="13"/>
  <c r="I213" i="13"/>
  <c r="H213" i="13"/>
  <c r="Y212" i="13"/>
  <c r="W212" i="13"/>
  <c r="V212" i="13"/>
  <c r="U212" i="13"/>
  <c r="T212" i="13"/>
  <c r="S212" i="13"/>
  <c r="R212" i="13"/>
  <c r="Q212" i="13"/>
  <c r="P212" i="13"/>
  <c r="O212" i="13"/>
  <c r="N212" i="13"/>
  <c r="M212" i="13"/>
  <c r="L212" i="13"/>
  <c r="K212" i="13"/>
  <c r="J212" i="13"/>
  <c r="I212" i="13"/>
  <c r="H212" i="13"/>
  <c r="Y211" i="13"/>
  <c r="W211" i="13"/>
  <c r="V211" i="13"/>
  <c r="U211" i="13"/>
  <c r="T211" i="13"/>
  <c r="S211" i="13"/>
  <c r="R211" i="13"/>
  <c r="Q211" i="13"/>
  <c r="P211" i="13"/>
  <c r="O211" i="13"/>
  <c r="N211" i="13"/>
  <c r="M211" i="13"/>
  <c r="L211" i="13"/>
  <c r="K211" i="13"/>
  <c r="J211" i="13"/>
  <c r="I211" i="13"/>
  <c r="H211" i="13"/>
  <c r="Y210" i="13"/>
  <c r="W210" i="13"/>
  <c r="V210" i="13"/>
  <c r="U210" i="13"/>
  <c r="T210" i="13"/>
  <c r="S210" i="13"/>
  <c r="R210" i="13"/>
  <c r="Q210" i="13"/>
  <c r="P210" i="13"/>
  <c r="O210" i="13"/>
  <c r="N210" i="13"/>
  <c r="M210" i="13"/>
  <c r="L210" i="13"/>
  <c r="K210" i="13"/>
  <c r="J210" i="13"/>
  <c r="I210" i="13"/>
  <c r="H210" i="13"/>
  <c r="Y209" i="13"/>
  <c r="W209" i="13"/>
  <c r="V209" i="13"/>
  <c r="U209" i="13"/>
  <c r="T209" i="13"/>
  <c r="S209" i="13"/>
  <c r="R209" i="13"/>
  <c r="Q209" i="13"/>
  <c r="P209" i="13"/>
  <c r="O209" i="13"/>
  <c r="N209" i="13"/>
  <c r="M209" i="13"/>
  <c r="L209" i="13"/>
  <c r="K209" i="13"/>
  <c r="J209" i="13"/>
  <c r="I209" i="13"/>
  <c r="H209" i="13"/>
  <c r="Y208" i="13"/>
  <c r="W208" i="13"/>
  <c r="V208" i="13"/>
  <c r="U208" i="13"/>
  <c r="T208" i="13"/>
  <c r="S208" i="13"/>
  <c r="R208" i="13"/>
  <c r="Q208" i="13"/>
  <c r="P208" i="13"/>
  <c r="O208" i="13"/>
  <c r="N208" i="13"/>
  <c r="M208" i="13"/>
  <c r="L208" i="13"/>
  <c r="K208" i="13"/>
  <c r="J208" i="13"/>
  <c r="I208" i="13"/>
  <c r="H208" i="13"/>
  <c r="Y207" i="13"/>
  <c r="W207" i="13"/>
  <c r="V207" i="13"/>
  <c r="U207" i="13"/>
  <c r="T207" i="13"/>
  <c r="S207" i="13"/>
  <c r="R207" i="13"/>
  <c r="Q207" i="13"/>
  <c r="P207" i="13"/>
  <c r="O207" i="13"/>
  <c r="N207" i="13"/>
  <c r="M207" i="13"/>
  <c r="L207" i="13"/>
  <c r="K207" i="13"/>
  <c r="J207" i="13"/>
  <c r="I207" i="13"/>
  <c r="H207" i="13"/>
  <c r="Y206" i="13"/>
  <c r="W206" i="13"/>
  <c r="V206" i="13"/>
  <c r="U206" i="13"/>
  <c r="T206" i="13"/>
  <c r="S206" i="13"/>
  <c r="R206" i="13"/>
  <c r="Q206" i="13"/>
  <c r="P206" i="13"/>
  <c r="O206" i="13"/>
  <c r="N206" i="13"/>
  <c r="M206" i="13"/>
  <c r="L206" i="13"/>
  <c r="K206" i="13"/>
  <c r="J206" i="13"/>
  <c r="I206" i="13"/>
  <c r="H206" i="13"/>
  <c r="Y205" i="13"/>
  <c r="W205" i="13"/>
  <c r="V205" i="13"/>
  <c r="U205" i="13"/>
  <c r="T205" i="13"/>
  <c r="S205" i="13"/>
  <c r="R205" i="13"/>
  <c r="Q205" i="13"/>
  <c r="P205" i="13"/>
  <c r="O205" i="13"/>
  <c r="N205" i="13"/>
  <c r="M205" i="13"/>
  <c r="L205" i="13"/>
  <c r="K205" i="13"/>
  <c r="J205" i="13"/>
  <c r="I205" i="13"/>
  <c r="H205" i="13"/>
  <c r="Y204" i="13"/>
  <c r="W204" i="13"/>
  <c r="V204" i="13"/>
  <c r="U204" i="13"/>
  <c r="T204" i="13"/>
  <c r="S204" i="13"/>
  <c r="R204" i="13"/>
  <c r="Q204" i="13"/>
  <c r="P204" i="13"/>
  <c r="O204" i="13"/>
  <c r="N204" i="13"/>
  <c r="M204" i="13"/>
  <c r="L204" i="13"/>
  <c r="K204" i="13"/>
  <c r="J204" i="13"/>
  <c r="I204" i="13"/>
  <c r="H204" i="13"/>
  <c r="Y203" i="13"/>
  <c r="W203" i="13"/>
  <c r="V203" i="13"/>
  <c r="U203" i="13"/>
  <c r="T203" i="13"/>
  <c r="S203" i="13"/>
  <c r="R203" i="13"/>
  <c r="Q203" i="13"/>
  <c r="P203" i="13"/>
  <c r="O203" i="13"/>
  <c r="N203" i="13"/>
  <c r="M203" i="13"/>
  <c r="L203" i="13"/>
  <c r="K203" i="13"/>
  <c r="J203" i="13"/>
  <c r="I203" i="13"/>
  <c r="H203" i="13"/>
  <c r="Y202" i="13"/>
  <c r="W202" i="13"/>
  <c r="V202" i="13"/>
  <c r="U202" i="13"/>
  <c r="T202" i="13"/>
  <c r="S202" i="13"/>
  <c r="R202" i="13"/>
  <c r="Q202" i="13"/>
  <c r="P202" i="13"/>
  <c r="O202" i="13"/>
  <c r="N202" i="13"/>
  <c r="M202" i="13"/>
  <c r="L202" i="13"/>
  <c r="K202" i="13"/>
  <c r="J202" i="13"/>
  <c r="I202" i="13"/>
  <c r="H202" i="13"/>
  <c r="Y201" i="13"/>
  <c r="W201" i="13"/>
  <c r="V201" i="13"/>
  <c r="U201" i="13"/>
  <c r="T201" i="13"/>
  <c r="S201" i="13"/>
  <c r="R201" i="13"/>
  <c r="Q201" i="13"/>
  <c r="P201" i="13"/>
  <c r="O201" i="13"/>
  <c r="N201" i="13"/>
  <c r="M201" i="13"/>
  <c r="L201" i="13"/>
  <c r="K201" i="13"/>
  <c r="J201" i="13"/>
  <c r="I201" i="13"/>
  <c r="H201" i="13"/>
  <c r="Y200" i="13"/>
  <c r="W200" i="13"/>
  <c r="V200" i="13"/>
  <c r="U200" i="13"/>
  <c r="T200" i="13"/>
  <c r="S200" i="13"/>
  <c r="R200" i="13"/>
  <c r="Q200" i="13"/>
  <c r="P200" i="13"/>
  <c r="O200" i="13"/>
  <c r="N200" i="13"/>
  <c r="M200" i="13"/>
  <c r="L200" i="13"/>
  <c r="K200" i="13"/>
  <c r="J200" i="13"/>
  <c r="I200" i="13"/>
  <c r="H200" i="13"/>
  <c r="Y199" i="13"/>
  <c r="W199" i="13"/>
  <c r="V199" i="13"/>
  <c r="U199" i="13"/>
  <c r="T199" i="13"/>
  <c r="S199" i="13"/>
  <c r="R199" i="13"/>
  <c r="Q199" i="13"/>
  <c r="P199" i="13"/>
  <c r="O199" i="13"/>
  <c r="N199" i="13"/>
  <c r="M199" i="13"/>
  <c r="L199" i="13"/>
  <c r="K199" i="13"/>
  <c r="J199" i="13"/>
  <c r="I199" i="13"/>
  <c r="H199" i="13"/>
  <c r="Y198" i="13"/>
  <c r="W198" i="13"/>
  <c r="V198" i="13"/>
  <c r="U198" i="13"/>
  <c r="T198" i="13"/>
  <c r="S198" i="13"/>
  <c r="R198" i="13"/>
  <c r="Q198" i="13"/>
  <c r="P198" i="13"/>
  <c r="O198" i="13"/>
  <c r="N198" i="13"/>
  <c r="M198" i="13"/>
  <c r="L198" i="13"/>
  <c r="K198" i="13"/>
  <c r="J198" i="13"/>
  <c r="I198" i="13"/>
  <c r="H198" i="13"/>
  <c r="Y197" i="13"/>
  <c r="W197" i="13"/>
  <c r="V197" i="13"/>
  <c r="U197" i="13"/>
  <c r="T197" i="13"/>
  <c r="S197" i="13"/>
  <c r="R197" i="13"/>
  <c r="Q197" i="13"/>
  <c r="P197" i="13"/>
  <c r="O197" i="13"/>
  <c r="N197" i="13"/>
  <c r="M197" i="13"/>
  <c r="L197" i="13"/>
  <c r="K197" i="13"/>
  <c r="J197" i="13"/>
  <c r="I197" i="13"/>
  <c r="H197" i="13"/>
  <c r="Y196" i="13"/>
  <c r="W196" i="13"/>
  <c r="V196" i="13"/>
  <c r="U196" i="13"/>
  <c r="T196" i="13"/>
  <c r="S196" i="13"/>
  <c r="R196" i="13"/>
  <c r="Q196" i="13"/>
  <c r="P196" i="13"/>
  <c r="O196" i="13"/>
  <c r="N196" i="13"/>
  <c r="M196" i="13"/>
  <c r="L196" i="13"/>
  <c r="K196" i="13"/>
  <c r="J196" i="13"/>
  <c r="I196" i="13"/>
  <c r="H196" i="13"/>
  <c r="Y195" i="13"/>
  <c r="W195" i="13"/>
  <c r="V195" i="13"/>
  <c r="U195" i="13"/>
  <c r="T195" i="13"/>
  <c r="S195" i="13"/>
  <c r="R195" i="13"/>
  <c r="Q195" i="13"/>
  <c r="P195" i="13"/>
  <c r="O195" i="13"/>
  <c r="N195" i="13"/>
  <c r="M195" i="13"/>
  <c r="L195" i="13"/>
  <c r="K195" i="13"/>
  <c r="J195" i="13"/>
  <c r="I195" i="13"/>
  <c r="H195" i="13"/>
  <c r="Y194" i="13"/>
  <c r="W194" i="13"/>
  <c r="V194" i="13"/>
  <c r="U194" i="13"/>
  <c r="T194" i="13"/>
  <c r="S194" i="13"/>
  <c r="R194" i="13"/>
  <c r="Q194" i="13"/>
  <c r="P194" i="13"/>
  <c r="O194" i="13"/>
  <c r="N194" i="13"/>
  <c r="M194" i="13"/>
  <c r="L194" i="13"/>
  <c r="K194" i="13"/>
  <c r="J194" i="13"/>
  <c r="I194" i="13"/>
  <c r="H194" i="13"/>
  <c r="Y193" i="13"/>
  <c r="W193" i="13"/>
  <c r="V193" i="13"/>
  <c r="U193" i="13"/>
  <c r="T193" i="13"/>
  <c r="S193" i="13"/>
  <c r="R193" i="13"/>
  <c r="Q193" i="13"/>
  <c r="P193" i="13"/>
  <c r="O193" i="13"/>
  <c r="N193" i="13"/>
  <c r="M193" i="13"/>
  <c r="L193" i="13"/>
  <c r="K193" i="13"/>
  <c r="J193" i="13"/>
  <c r="I193" i="13"/>
  <c r="H193" i="13"/>
  <c r="Y192" i="13"/>
  <c r="W192" i="13"/>
  <c r="V192" i="13"/>
  <c r="U192" i="13"/>
  <c r="T192" i="13"/>
  <c r="S192" i="13"/>
  <c r="R192" i="13"/>
  <c r="Q192" i="13"/>
  <c r="P192" i="13"/>
  <c r="O192" i="13"/>
  <c r="N192" i="13"/>
  <c r="M192" i="13"/>
  <c r="L192" i="13"/>
  <c r="K192" i="13"/>
  <c r="J192" i="13"/>
  <c r="I192" i="13"/>
  <c r="H192" i="13"/>
  <c r="Y191" i="13"/>
  <c r="W191" i="13"/>
  <c r="V191" i="13"/>
  <c r="U191" i="13"/>
  <c r="T191" i="13"/>
  <c r="S191" i="13"/>
  <c r="R191" i="13"/>
  <c r="Q191" i="13"/>
  <c r="P191" i="13"/>
  <c r="O191" i="13"/>
  <c r="N191" i="13"/>
  <c r="M191" i="13"/>
  <c r="L191" i="13"/>
  <c r="K191" i="13"/>
  <c r="J191" i="13"/>
  <c r="I191" i="13"/>
  <c r="H191" i="13"/>
  <c r="Y190" i="13"/>
  <c r="W190" i="13"/>
  <c r="V190" i="13"/>
  <c r="U190" i="13"/>
  <c r="T190" i="13"/>
  <c r="S190" i="13"/>
  <c r="R190" i="13"/>
  <c r="Q190" i="13"/>
  <c r="P190" i="13"/>
  <c r="O190" i="13"/>
  <c r="N190" i="13"/>
  <c r="M190" i="13"/>
  <c r="L190" i="13"/>
  <c r="K190" i="13"/>
  <c r="J190" i="13"/>
  <c r="I190" i="13"/>
  <c r="H190" i="13"/>
  <c r="Y189" i="13"/>
  <c r="W189" i="13"/>
  <c r="V189" i="13"/>
  <c r="U189" i="13"/>
  <c r="T189" i="13"/>
  <c r="S189" i="13"/>
  <c r="R189" i="13"/>
  <c r="Q189" i="13"/>
  <c r="P189" i="13"/>
  <c r="O189" i="13"/>
  <c r="N189" i="13"/>
  <c r="M189" i="13"/>
  <c r="L189" i="13"/>
  <c r="K189" i="13"/>
  <c r="J189" i="13"/>
  <c r="I189" i="13"/>
  <c r="H189" i="13"/>
  <c r="Y188" i="13"/>
  <c r="W188" i="13"/>
  <c r="V188" i="13"/>
  <c r="U188" i="13"/>
  <c r="T188" i="13"/>
  <c r="S188" i="13"/>
  <c r="R188" i="13"/>
  <c r="Q188" i="13"/>
  <c r="P188" i="13"/>
  <c r="O188" i="13"/>
  <c r="N188" i="13"/>
  <c r="M188" i="13"/>
  <c r="L188" i="13"/>
  <c r="K188" i="13"/>
  <c r="J188" i="13"/>
  <c r="I188" i="13"/>
  <c r="H188" i="13"/>
  <c r="Y187" i="13"/>
  <c r="W187" i="13"/>
  <c r="V187" i="13"/>
  <c r="U187" i="13"/>
  <c r="T187" i="13"/>
  <c r="S187" i="13"/>
  <c r="R187" i="13"/>
  <c r="Q187" i="13"/>
  <c r="P187" i="13"/>
  <c r="O187" i="13"/>
  <c r="N187" i="13"/>
  <c r="M187" i="13"/>
  <c r="L187" i="13"/>
  <c r="K187" i="13"/>
  <c r="J187" i="13"/>
  <c r="I187" i="13"/>
  <c r="H187" i="13"/>
  <c r="Y186" i="13"/>
  <c r="W186" i="13"/>
  <c r="V186" i="13"/>
  <c r="U186" i="13"/>
  <c r="T186" i="13"/>
  <c r="S186" i="13"/>
  <c r="R186" i="13"/>
  <c r="Q186" i="13"/>
  <c r="P186" i="13"/>
  <c r="O186" i="13"/>
  <c r="N186" i="13"/>
  <c r="M186" i="13"/>
  <c r="L186" i="13"/>
  <c r="K186" i="13"/>
  <c r="J186" i="13"/>
  <c r="I186" i="13"/>
  <c r="H186" i="13"/>
  <c r="Y185" i="13"/>
  <c r="W185" i="13"/>
  <c r="V185" i="13"/>
  <c r="U185" i="13"/>
  <c r="T185" i="13"/>
  <c r="S185" i="13"/>
  <c r="R185" i="13"/>
  <c r="Q185" i="13"/>
  <c r="P185" i="13"/>
  <c r="O185" i="13"/>
  <c r="N185" i="13"/>
  <c r="M185" i="13"/>
  <c r="L185" i="13"/>
  <c r="K185" i="13"/>
  <c r="J185" i="13"/>
  <c r="I185" i="13"/>
  <c r="H185" i="13"/>
  <c r="Y184" i="13"/>
  <c r="W184" i="13"/>
  <c r="V184" i="13"/>
  <c r="U184" i="13"/>
  <c r="T184" i="13"/>
  <c r="S184" i="13"/>
  <c r="R184" i="13"/>
  <c r="Q184" i="13"/>
  <c r="P184" i="13"/>
  <c r="O184" i="13"/>
  <c r="N184" i="13"/>
  <c r="M184" i="13"/>
  <c r="L184" i="13"/>
  <c r="K184" i="13"/>
  <c r="J184" i="13"/>
  <c r="I184" i="13"/>
  <c r="H184" i="13"/>
  <c r="Y183" i="13"/>
  <c r="W183" i="13"/>
  <c r="V183" i="13"/>
  <c r="U183" i="13"/>
  <c r="T183" i="13"/>
  <c r="S183" i="13"/>
  <c r="R183" i="13"/>
  <c r="Q183" i="13"/>
  <c r="P183" i="13"/>
  <c r="O183" i="13"/>
  <c r="N183" i="13"/>
  <c r="M183" i="13"/>
  <c r="L183" i="13"/>
  <c r="K183" i="13"/>
  <c r="J183" i="13"/>
  <c r="I183" i="13"/>
  <c r="H183" i="13"/>
  <c r="Y182" i="13"/>
  <c r="W182" i="13"/>
  <c r="V182" i="13"/>
  <c r="U182" i="13"/>
  <c r="T182" i="13"/>
  <c r="S182" i="13"/>
  <c r="R182" i="13"/>
  <c r="Q182" i="13"/>
  <c r="P182" i="13"/>
  <c r="O182" i="13"/>
  <c r="N182" i="13"/>
  <c r="M182" i="13"/>
  <c r="L182" i="13"/>
  <c r="K182" i="13"/>
  <c r="J182" i="13"/>
  <c r="I182" i="13"/>
  <c r="H182" i="13"/>
  <c r="Y181" i="13"/>
  <c r="W181" i="13"/>
  <c r="V181" i="13"/>
  <c r="U181" i="13"/>
  <c r="T181" i="13"/>
  <c r="S181" i="13"/>
  <c r="R181" i="13"/>
  <c r="Q181" i="13"/>
  <c r="P181" i="13"/>
  <c r="O181" i="13"/>
  <c r="N181" i="13"/>
  <c r="M181" i="13"/>
  <c r="L181" i="13"/>
  <c r="K181" i="13"/>
  <c r="J181" i="13"/>
  <c r="I181" i="13"/>
  <c r="H181" i="13"/>
  <c r="Y180" i="13"/>
  <c r="W180" i="13"/>
  <c r="V180" i="13"/>
  <c r="U180" i="13"/>
  <c r="T180" i="13"/>
  <c r="S180" i="13"/>
  <c r="R180" i="13"/>
  <c r="Q180" i="13"/>
  <c r="P180" i="13"/>
  <c r="O180" i="13"/>
  <c r="N180" i="13"/>
  <c r="M180" i="13"/>
  <c r="L180" i="13"/>
  <c r="K180" i="13"/>
  <c r="J180" i="13"/>
  <c r="I180" i="13"/>
  <c r="H180" i="13"/>
  <c r="Y179" i="13"/>
  <c r="W179" i="13"/>
  <c r="V179" i="13"/>
  <c r="U179" i="13"/>
  <c r="T179" i="13"/>
  <c r="S179" i="13"/>
  <c r="R179" i="13"/>
  <c r="Q179" i="13"/>
  <c r="P179" i="13"/>
  <c r="O179" i="13"/>
  <c r="N179" i="13"/>
  <c r="M179" i="13"/>
  <c r="L179" i="13"/>
  <c r="K179" i="13"/>
  <c r="J179" i="13"/>
  <c r="I179" i="13"/>
  <c r="H179" i="13"/>
  <c r="Y178" i="13"/>
  <c r="W178" i="13"/>
  <c r="V178" i="13"/>
  <c r="U178" i="13"/>
  <c r="T178" i="13"/>
  <c r="S178" i="13"/>
  <c r="R178" i="13"/>
  <c r="Q178" i="13"/>
  <c r="P178" i="13"/>
  <c r="O178" i="13"/>
  <c r="N178" i="13"/>
  <c r="M178" i="13"/>
  <c r="L178" i="13"/>
  <c r="K178" i="13"/>
  <c r="J178" i="13"/>
  <c r="I178" i="13"/>
  <c r="H178" i="13"/>
  <c r="Y177" i="13"/>
  <c r="W177" i="13"/>
  <c r="V177" i="13"/>
  <c r="U177" i="13"/>
  <c r="T177" i="13"/>
  <c r="S177" i="13"/>
  <c r="R177" i="13"/>
  <c r="Q177" i="13"/>
  <c r="P177" i="13"/>
  <c r="O177" i="13"/>
  <c r="N177" i="13"/>
  <c r="M177" i="13"/>
  <c r="L177" i="13"/>
  <c r="K177" i="13"/>
  <c r="J177" i="13"/>
  <c r="I177" i="13"/>
  <c r="H177" i="13"/>
  <c r="Y176" i="13"/>
  <c r="W176" i="13"/>
  <c r="V176" i="13"/>
  <c r="U176" i="13"/>
  <c r="T176" i="13"/>
  <c r="S176" i="13"/>
  <c r="R176" i="13"/>
  <c r="Q176" i="13"/>
  <c r="P176" i="13"/>
  <c r="O176" i="13"/>
  <c r="N176" i="13"/>
  <c r="M176" i="13"/>
  <c r="L176" i="13"/>
  <c r="K176" i="13"/>
  <c r="J176" i="13"/>
  <c r="I176" i="13"/>
  <c r="H176" i="13"/>
  <c r="Y175" i="13"/>
  <c r="W175" i="13"/>
  <c r="V175" i="13"/>
  <c r="U175" i="13"/>
  <c r="T175" i="13"/>
  <c r="S175" i="13"/>
  <c r="R175" i="13"/>
  <c r="Q175" i="13"/>
  <c r="P175" i="13"/>
  <c r="O175" i="13"/>
  <c r="N175" i="13"/>
  <c r="M175" i="13"/>
  <c r="L175" i="13"/>
  <c r="K175" i="13"/>
  <c r="J175" i="13"/>
  <c r="I175" i="13"/>
  <c r="H175" i="13"/>
  <c r="Y174" i="13"/>
  <c r="W174" i="13"/>
  <c r="V174" i="13"/>
  <c r="U174" i="13"/>
  <c r="T174" i="13"/>
  <c r="S174" i="13"/>
  <c r="R174" i="13"/>
  <c r="Q174" i="13"/>
  <c r="P174" i="13"/>
  <c r="O174" i="13"/>
  <c r="N174" i="13"/>
  <c r="M174" i="13"/>
  <c r="L174" i="13"/>
  <c r="K174" i="13"/>
  <c r="J174" i="13"/>
  <c r="I174" i="13"/>
  <c r="H174" i="13"/>
  <c r="Y173" i="13"/>
  <c r="W173" i="13"/>
  <c r="V173" i="13"/>
  <c r="U173" i="13"/>
  <c r="T173" i="13"/>
  <c r="S173" i="13"/>
  <c r="R173" i="13"/>
  <c r="Q173" i="13"/>
  <c r="P173" i="13"/>
  <c r="O173" i="13"/>
  <c r="N173" i="13"/>
  <c r="M173" i="13"/>
  <c r="L173" i="13"/>
  <c r="K173" i="13"/>
  <c r="J173" i="13"/>
  <c r="I173" i="13"/>
  <c r="H173" i="13"/>
  <c r="Y172" i="13"/>
  <c r="W172" i="13"/>
  <c r="V172" i="13"/>
  <c r="U172" i="13"/>
  <c r="T172" i="13"/>
  <c r="S172" i="13"/>
  <c r="R172" i="13"/>
  <c r="Q172" i="13"/>
  <c r="P172" i="13"/>
  <c r="O172" i="13"/>
  <c r="N172" i="13"/>
  <c r="M172" i="13"/>
  <c r="L172" i="13"/>
  <c r="K172" i="13"/>
  <c r="J172" i="13"/>
  <c r="I172" i="13"/>
  <c r="H172" i="13"/>
  <c r="Y171" i="13"/>
  <c r="W171" i="13"/>
  <c r="V171" i="13"/>
  <c r="U171" i="13"/>
  <c r="T171" i="13"/>
  <c r="S171" i="13"/>
  <c r="R171" i="13"/>
  <c r="Q171" i="13"/>
  <c r="P171" i="13"/>
  <c r="O171" i="13"/>
  <c r="N171" i="13"/>
  <c r="M171" i="13"/>
  <c r="L171" i="13"/>
  <c r="K171" i="13"/>
  <c r="J171" i="13"/>
  <c r="I171" i="13"/>
  <c r="H171" i="13"/>
  <c r="Y170" i="13"/>
  <c r="W170" i="13"/>
  <c r="V170" i="13"/>
  <c r="U170" i="13"/>
  <c r="T170" i="13"/>
  <c r="S170" i="13"/>
  <c r="R170" i="13"/>
  <c r="Q170" i="13"/>
  <c r="P170" i="13"/>
  <c r="O170" i="13"/>
  <c r="N170" i="13"/>
  <c r="M170" i="13"/>
  <c r="L170" i="13"/>
  <c r="K170" i="13"/>
  <c r="J170" i="13"/>
  <c r="I170" i="13"/>
  <c r="H170" i="13"/>
  <c r="Y169" i="13"/>
  <c r="W169" i="13"/>
  <c r="V169" i="13"/>
  <c r="U169" i="13"/>
  <c r="T169" i="13"/>
  <c r="S169" i="13"/>
  <c r="R169" i="13"/>
  <c r="Q169" i="13"/>
  <c r="P169" i="13"/>
  <c r="O169" i="13"/>
  <c r="N169" i="13"/>
  <c r="M169" i="13"/>
  <c r="L169" i="13"/>
  <c r="K169" i="13"/>
  <c r="J169" i="13"/>
  <c r="I169" i="13"/>
  <c r="H169" i="13"/>
  <c r="Y168" i="13"/>
  <c r="W168" i="13"/>
  <c r="V168" i="13"/>
  <c r="U168" i="13"/>
  <c r="T168" i="13"/>
  <c r="S168" i="13"/>
  <c r="R168" i="13"/>
  <c r="Q168" i="13"/>
  <c r="P168" i="13"/>
  <c r="O168" i="13"/>
  <c r="N168" i="13"/>
  <c r="M168" i="13"/>
  <c r="L168" i="13"/>
  <c r="K168" i="13"/>
  <c r="J168" i="13"/>
  <c r="I168" i="13"/>
  <c r="H168" i="13"/>
  <c r="Y167" i="13"/>
  <c r="W167" i="13"/>
  <c r="V167" i="13"/>
  <c r="U167" i="13"/>
  <c r="T167" i="13"/>
  <c r="S167" i="13"/>
  <c r="R167" i="13"/>
  <c r="Q167" i="13"/>
  <c r="P167" i="13"/>
  <c r="O167" i="13"/>
  <c r="N167" i="13"/>
  <c r="M167" i="13"/>
  <c r="L167" i="13"/>
  <c r="K167" i="13"/>
  <c r="J167" i="13"/>
  <c r="I167" i="13"/>
  <c r="H167" i="13"/>
  <c r="Y166" i="13"/>
  <c r="W166" i="13"/>
  <c r="V166" i="13"/>
  <c r="U166" i="13"/>
  <c r="T166" i="13"/>
  <c r="S166" i="13"/>
  <c r="R166" i="13"/>
  <c r="Q166" i="13"/>
  <c r="P166" i="13"/>
  <c r="O166" i="13"/>
  <c r="N166" i="13"/>
  <c r="M166" i="13"/>
  <c r="L166" i="13"/>
  <c r="K166" i="13"/>
  <c r="J166" i="13"/>
  <c r="I166" i="13"/>
  <c r="H166" i="13"/>
  <c r="Y165" i="13"/>
  <c r="W165" i="13"/>
  <c r="V165" i="13"/>
  <c r="U165" i="13"/>
  <c r="T165" i="13"/>
  <c r="S165" i="13"/>
  <c r="R165" i="13"/>
  <c r="Q165" i="13"/>
  <c r="P165" i="13"/>
  <c r="O165" i="13"/>
  <c r="N165" i="13"/>
  <c r="M165" i="13"/>
  <c r="L165" i="13"/>
  <c r="K165" i="13"/>
  <c r="J165" i="13"/>
  <c r="I165" i="13"/>
  <c r="H165" i="13"/>
  <c r="Y164" i="13"/>
  <c r="W164" i="13"/>
  <c r="V164" i="13"/>
  <c r="U164" i="13"/>
  <c r="T164" i="13"/>
  <c r="S164" i="13"/>
  <c r="R164" i="13"/>
  <c r="Q164" i="13"/>
  <c r="P164" i="13"/>
  <c r="O164" i="13"/>
  <c r="N164" i="13"/>
  <c r="M164" i="13"/>
  <c r="L164" i="13"/>
  <c r="K164" i="13"/>
  <c r="J164" i="13"/>
  <c r="I164" i="13"/>
  <c r="H164" i="13"/>
  <c r="Y163" i="13"/>
  <c r="W163" i="13"/>
  <c r="V163" i="13"/>
  <c r="U163" i="13"/>
  <c r="T163" i="13"/>
  <c r="S163" i="13"/>
  <c r="R163" i="13"/>
  <c r="Q163" i="13"/>
  <c r="P163" i="13"/>
  <c r="O163" i="13"/>
  <c r="N163" i="13"/>
  <c r="M163" i="13"/>
  <c r="L163" i="13"/>
  <c r="K163" i="13"/>
  <c r="J163" i="13"/>
  <c r="I163" i="13"/>
  <c r="H163" i="13"/>
  <c r="Y162" i="13"/>
  <c r="W162" i="13"/>
  <c r="V162" i="13"/>
  <c r="U162" i="13"/>
  <c r="T162" i="13"/>
  <c r="S162" i="13"/>
  <c r="R162" i="13"/>
  <c r="Q162" i="13"/>
  <c r="P162" i="13"/>
  <c r="O162" i="13"/>
  <c r="N162" i="13"/>
  <c r="M162" i="13"/>
  <c r="L162" i="13"/>
  <c r="K162" i="13"/>
  <c r="J162" i="13"/>
  <c r="I162" i="13"/>
  <c r="H162" i="13"/>
  <c r="Y161" i="13"/>
  <c r="W161" i="13"/>
  <c r="V161" i="13"/>
  <c r="U161" i="13"/>
  <c r="T161" i="13"/>
  <c r="S161" i="13"/>
  <c r="R161" i="13"/>
  <c r="Q161" i="13"/>
  <c r="P161" i="13"/>
  <c r="O161" i="13"/>
  <c r="N161" i="13"/>
  <c r="M161" i="13"/>
  <c r="L161" i="13"/>
  <c r="K161" i="13"/>
  <c r="J161" i="13"/>
  <c r="I161" i="13"/>
  <c r="H161" i="13"/>
  <c r="Y160" i="13"/>
  <c r="W160" i="13"/>
  <c r="V160" i="13"/>
  <c r="U160" i="13"/>
  <c r="T160" i="13"/>
  <c r="S160" i="13"/>
  <c r="R160" i="13"/>
  <c r="Q160" i="13"/>
  <c r="P160" i="13"/>
  <c r="O160" i="13"/>
  <c r="N160" i="13"/>
  <c r="M160" i="13"/>
  <c r="L160" i="13"/>
  <c r="K160" i="13"/>
  <c r="J160" i="13"/>
  <c r="I160" i="13"/>
  <c r="H160" i="13"/>
  <c r="Y159" i="13"/>
  <c r="W159" i="13"/>
  <c r="V159" i="13"/>
  <c r="U159" i="13"/>
  <c r="T159" i="13"/>
  <c r="S159" i="13"/>
  <c r="R159" i="13"/>
  <c r="Q159" i="13"/>
  <c r="P159" i="13"/>
  <c r="O159" i="13"/>
  <c r="N159" i="13"/>
  <c r="M159" i="13"/>
  <c r="L159" i="13"/>
  <c r="K159" i="13"/>
  <c r="J159" i="13"/>
  <c r="I159" i="13"/>
  <c r="H159" i="13"/>
  <c r="Y158" i="13"/>
  <c r="W158" i="13"/>
  <c r="V158" i="13"/>
  <c r="U158" i="13"/>
  <c r="T158" i="13"/>
  <c r="S158" i="13"/>
  <c r="R158" i="13"/>
  <c r="Q158" i="13"/>
  <c r="P158" i="13"/>
  <c r="O158" i="13"/>
  <c r="N158" i="13"/>
  <c r="M158" i="13"/>
  <c r="L158" i="13"/>
  <c r="K158" i="13"/>
  <c r="J158" i="13"/>
  <c r="I158" i="13"/>
  <c r="H158" i="13"/>
  <c r="Y157" i="13"/>
  <c r="W157" i="13"/>
  <c r="V157" i="13"/>
  <c r="U157" i="13"/>
  <c r="T157" i="13"/>
  <c r="S157" i="13"/>
  <c r="R157" i="13"/>
  <c r="Q157" i="13"/>
  <c r="P157" i="13"/>
  <c r="O157" i="13"/>
  <c r="N157" i="13"/>
  <c r="M157" i="13"/>
  <c r="L157" i="13"/>
  <c r="K157" i="13"/>
  <c r="J157" i="13"/>
  <c r="I157" i="13"/>
  <c r="H157" i="13"/>
  <c r="Y156" i="13"/>
  <c r="W156" i="13"/>
  <c r="V156" i="13"/>
  <c r="U156" i="13"/>
  <c r="T156" i="13"/>
  <c r="S156" i="13"/>
  <c r="R156" i="13"/>
  <c r="Q156" i="13"/>
  <c r="P156" i="13"/>
  <c r="O156" i="13"/>
  <c r="N156" i="13"/>
  <c r="M156" i="13"/>
  <c r="L156" i="13"/>
  <c r="K156" i="13"/>
  <c r="J156" i="13"/>
  <c r="I156" i="13"/>
  <c r="H156" i="13"/>
  <c r="Y155" i="13"/>
  <c r="W155" i="13"/>
  <c r="V155" i="13"/>
  <c r="U155" i="13"/>
  <c r="T155" i="13"/>
  <c r="S155" i="13"/>
  <c r="R155" i="13"/>
  <c r="Q155" i="13"/>
  <c r="P155" i="13"/>
  <c r="O155" i="13"/>
  <c r="N155" i="13"/>
  <c r="M155" i="13"/>
  <c r="L155" i="13"/>
  <c r="K155" i="13"/>
  <c r="J155" i="13"/>
  <c r="I155" i="13"/>
  <c r="H155" i="13"/>
  <c r="Y154" i="13"/>
  <c r="W154" i="13"/>
  <c r="V154" i="13"/>
  <c r="U154" i="13"/>
  <c r="T154" i="13"/>
  <c r="S154" i="13"/>
  <c r="R154" i="13"/>
  <c r="Q154" i="13"/>
  <c r="P154" i="13"/>
  <c r="O154" i="13"/>
  <c r="N154" i="13"/>
  <c r="M154" i="13"/>
  <c r="L154" i="13"/>
  <c r="K154" i="13"/>
  <c r="J154" i="13"/>
  <c r="I154" i="13"/>
  <c r="H154" i="13"/>
  <c r="Y153" i="13"/>
  <c r="W153" i="13"/>
  <c r="V153" i="13"/>
  <c r="U153" i="13"/>
  <c r="T153" i="13"/>
  <c r="S153" i="13"/>
  <c r="R153" i="13"/>
  <c r="Q153" i="13"/>
  <c r="P153" i="13"/>
  <c r="O153" i="13"/>
  <c r="N153" i="13"/>
  <c r="M153" i="13"/>
  <c r="L153" i="13"/>
  <c r="K153" i="13"/>
  <c r="J153" i="13"/>
  <c r="I153" i="13"/>
  <c r="H153" i="13"/>
  <c r="Y152" i="13"/>
  <c r="W152" i="13"/>
  <c r="V152" i="13"/>
  <c r="U152" i="13"/>
  <c r="T152" i="13"/>
  <c r="S152" i="13"/>
  <c r="R152" i="13"/>
  <c r="Q152" i="13"/>
  <c r="P152" i="13"/>
  <c r="O152" i="13"/>
  <c r="N152" i="13"/>
  <c r="M152" i="13"/>
  <c r="L152" i="13"/>
  <c r="K152" i="13"/>
  <c r="J152" i="13"/>
  <c r="I152" i="13"/>
  <c r="H152" i="13"/>
  <c r="Y151" i="13"/>
  <c r="W151" i="13"/>
  <c r="V151" i="13"/>
  <c r="U151" i="13"/>
  <c r="T151" i="13"/>
  <c r="S151" i="13"/>
  <c r="R151" i="13"/>
  <c r="Q151" i="13"/>
  <c r="P151" i="13"/>
  <c r="O151" i="13"/>
  <c r="N151" i="13"/>
  <c r="M151" i="13"/>
  <c r="L151" i="13"/>
  <c r="K151" i="13"/>
  <c r="J151" i="13"/>
  <c r="I151" i="13"/>
  <c r="H151" i="13"/>
  <c r="Y150" i="13"/>
  <c r="W150" i="13"/>
  <c r="V150" i="13"/>
  <c r="U150" i="13"/>
  <c r="T150" i="13"/>
  <c r="S150" i="13"/>
  <c r="R150" i="13"/>
  <c r="Q150" i="13"/>
  <c r="P150" i="13"/>
  <c r="O150" i="13"/>
  <c r="N150" i="13"/>
  <c r="M150" i="13"/>
  <c r="L150" i="13"/>
  <c r="K150" i="13"/>
  <c r="J150" i="13"/>
  <c r="I150" i="13"/>
  <c r="H150" i="13"/>
  <c r="Y149" i="13"/>
  <c r="W149" i="13"/>
  <c r="V149" i="13"/>
  <c r="U149" i="13"/>
  <c r="T149" i="13"/>
  <c r="S149" i="13"/>
  <c r="R149" i="13"/>
  <c r="Q149" i="13"/>
  <c r="P149" i="13"/>
  <c r="O149" i="13"/>
  <c r="N149" i="13"/>
  <c r="M149" i="13"/>
  <c r="L149" i="13"/>
  <c r="K149" i="13"/>
  <c r="J149" i="13"/>
  <c r="I149" i="13"/>
  <c r="H149" i="13"/>
  <c r="Y148" i="13"/>
  <c r="W148" i="13"/>
  <c r="V148" i="13"/>
  <c r="U148" i="13"/>
  <c r="T148" i="13"/>
  <c r="S148" i="13"/>
  <c r="R148" i="13"/>
  <c r="Q148" i="13"/>
  <c r="P148" i="13"/>
  <c r="O148" i="13"/>
  <c r="N148" i="13"/>
  <c r="M148" i="13"/>
  <c r="L148" i="13"/>
  <c r="K148" i="13"/>
  <c r="J148" i="13"/>
  <c r="I148" i="13"/>
  <c r="H148" i="13"/>
  <c r="Y147" i="13"/>
  <c r="W147" i="13"/>
  <c r="V147" i="13"/>
  <c r="U147" i="13"/>
  <c r="T147" i="13"/>
  <c r="S147" i="13"/>
  <c r="R147" i="13"/>
  <c r="Q147" i="13"/>
  <c r="P147" i="13"/>
  <c r="O147" i="13"/>
  <c r="N147" i="13"/>
  <c r="M147" i="13"/>
  <c r="L147" i="13"/>
  <c r="K147" i="13"/>
  <c r="J147" i="13"/>
  <c r="I147" i="13"/>
  <c r="H147" i="13"/>
  <c r="Y146" i="13"/>
  <c r="W146" i="13"/>
  <c r="V146" i="13"/>
  <c r="U146" i="13"/>
  <c r="T146" i="13"/>
  <c r="S146" i="13"/>
  <c r="R146" i="13"/>
  <c r="Q146" i="13"/>
  <c r="P146" i="13"/>
  <c r="O146" i="13"/>
  <c r="N146" i="13"/>
  <c r="M146" i="13"/>
  <c r="L146" i="13"/>
  <c r="K146" i="13"/>
  <c r="J146" i="13"/>
  <c r="I146" i="13"/>
  <c r="H146" i="13"/>
  <c r="Y145" i="13"/>
  <c r="W145" i="13"/>
  <c r="V145" i="13"/>
  <c r="U145" i="13"/>
  <c r="T145" i="13"/>
  <c r="S145" i="13"/>
  <c r="R145" i="13"/>
  <c r="Q145" i="13"/>
  <c r="P145" i="13"/>
  <c r="O145" i="13"/>
  <c r="N145" i="13"/>
  <c r="M145" i="13"/>
  <c r="L145" i="13"/>
  <c r="K145" i="13"/>
  <c r="J145" i="13"/>
  <c r="I145" i="13"/>
  <c r="H145" i="13"/>
  <c r="Y144" i="13"/>
  <c r="W144" i="13"/>
  <c r="V144" i="13"/>
  <c r="U144" i="13"/>
  <c r="T144" i="13"/>
  <c r="S144" i="13"/>
  <c r="R144" i="13"/>
  <c r="Q144" i="13"/>
  <c r="P144" i="13"/>
  <c r="O144" i="13"/>
  <c r="N144" i="13"/>
  <c r="M144" i="13"/>
  <c r="L144" i="13"/>
  <c r="K144" i="13"/>
  <c r="J144" i="13"/>
  <c r="I144" i="13"/>
  <c r="H144" i="13"/>
  <c r="Y143" i="13"/>
  <c r="W143" i="13"/>
  <c r="V143" i="13"/>
  <c r="U143" i="13"/>
  <c r="T143" i="13"/>
  <c r="S143" i="13"/>
  <c r="R143" i="13"/>
  <c r="Q143" i="13"/>
  <c r="P143" i="13"/>
  <c r="O143" i="13"/>
  <c r="N143" i="13"/>
  <c r="M143" i="13"/>
  <c r="L143" i="13"/>
  <c r="K143" i="13"/>
  <c r="J143" i="13"/>
  <c r="I143" i="13"/>
  <c r="H143" i="13"/>
  <c r="Y142" i="13"/>
  <c r="W142" i="13"/>
  <c r="V142" i="13"/>
  <c r="U142" i="13"/>
  <c r="T142" i="13"/>
  <c r="S142" i="13"/>
  <c r="R142" i="13"/>
  <c r="Q142" i="13"/>
  <c r="P142" i="13"/>
  <c r="O142" i="13"/>
  <c r="N142" i="13"/>
  <c r="M142" i="13"/>
  <c r="L142" i="13"/>
  <c r="K142" i="13"/>
  <c r="J142" i="13"/>
  <c r="I142" i="13"/>
  <c r="H142" i="13"/>
  <c r="Y141" i="13"/>
  <c r="W141" i="13"/>
  <c r="V141" i="13"/>
  <c r="U141" i="13"/>
  <c r="T141" i="13"/>
  <c r="S141" i="13"/>
  <c r="R141" i="13"/>
  <c r="Q141" i="13"/>
  <c r="P141" i="13"/>
  <c r="O141" i="13"/>
  <c r="N141" i="13"/>
  <c r="M141" i="13"/>
  <c r="L141" i="13"/>
  <c r="K141" i="13"/>
  <c r="J141" i="13"/>
  <c r="I141" i="13"/>
  <c r="H141" i="13"/>
  <c r="Y140" i="13"/>
  <c r="W140" i="13"/>
  <c r="V140" i="13"/>
  <c r="U140" i="13"/>
  <c r="T140" i="13"/>
  <c r="S140" i="13"/>
  <c r="R140" i="13"/>
  <c r="Q140" i="13"/>
  <c r="P140" i="13"/>
  <c r="O140" i="13"/>
  <c r="N140" i="13"/>
  <c r="M140" i="13"/>
  <c r="L140" i="13"/>
  <c r="K140" i="13"/>
  <c r="J140" i="13"/>
  <c r="I140" i="13"/>
  <c r="H140" i="13"/>
  <c r="Y139" i="13"/>
  <c r="W139" i="13"/>
  <c r="V139" i="13"/>
  <c r="U139" i="13"/>
  <c r="T139" i="13"/>
  <c r="S139" i="13"/>
  <c r="R139" i="13"/>
  <c r="Q139" i="13"/>
  <c r="P139" i="13"/>
  <c r="O139" i="13"/>
  <c r="N139" i="13"/>
  <c r="M139" i="13"/>
  <c r="L139" i="13"/>
  <c r="K139" i="13"/>
  <c r="J139" i="13"/>
  <c r="I139" i="13"/>
  <c r="H139" i="13"/>
  <c r="Y138" i="13"/>
  <c r="W138" i="13"/>
  <c r="V138" i="13"/>
  <c r="U138" i="13"/>
  <c r="T138" i="13"/>
  <c r="S138" i="13"/>
  <c r="R138" i="13"/>
  <c r="Q138" i="13"/>
  <c r="P138" i="13"/>
  <c r="O138" i="13"/>
  <c r="N138" i="13"/>
  <c r="M138" i="13"/>
  <c r="L138" i="13"/>
  <c r="K138" i="13"/>
  <c r="J138" i="13"/>
  <c r="I138" i="13"/>
  <c r="H138" i="13"/>
  <c r="Y137" i="13"/>
  <c r="W137" i="13"/>
  <c r="V137" i="13"/>
  <c r="U137" i="13"/>
  <c r="T137" i="13"/>
  <c r="S137" i="13"/>
  <c r="R137" i="13"/>
  <c r="Q137" i="13"/>
  <c r="P137" i="13"/>
  <c r="O137" i="13"/>
  <c r="N137" i="13"/>
  <c r="M137" i="13"/>
  <c r="L137" i="13"/>
  <c r="K137" i="13"/>
  <c r="J137" i="13"/>
  <c r="I137" i="13"/>
  <c r="H137" i="13"/>
  <c r="Y136" i="13"/>
  <c r="W136" i="13"/>
  <c r="V136" i="13"/>
  <c r="U136" i="13"/>
  <c r="T136" i="13"/>
  <c r="S136" i="13"/>
  <c r="R136" i="13"/>
  <c r="Q136" i="13"/>
  <c r="P136" i="13"/>
  <c r="O136" i="13"/>
  <c r="N136" i="13"/>
  <c r="M136" i="13"/>
  <c r="L136" i="13"/>
  <c r="K136" i="13"/>
  <c r="J136" i="13"/>
  <c r="I136" i="13"/>
  <c r="H136" i="13"/>
  <c r="Y135" i="13"/>
  <c r="W135" i="13"/>
  <c r="V135" i="13"/>
  <c r="U135" i="13"/>
  <c r="T135" i="13"/>
  <c r="S135" i="13"/>
  <c r="R135" i="13"/>
  <c r="Q135" i="13"/>
  <c r="P135" i="13"/>
  <c r="O135" i="13"/>
  <c r="N135" i="13"/>
  <c r="M135" i="13"/>
  <c r="L135" i="13"/>
  <c r="K135" i="13"/>
  <c r="J135" i="13"/>
  <c r="I135" i="13"/>
  <c r="H135" i="13"/>
  <c r="Y134" i="13"/>
  <c r="W134" i="13"/>
  <c r="V134" i="13"/>
  <c r="U134" i="13"/>
  <c r="T134" i="13"/>
  <c r="S134" i="13"/>
  <c r="R134" i="13"/>
  <c r="Q134" i="13"/>
  <c r="P134" i="13"/>
  <c r="O134" i="13"/>
  <c r="N134" i="13"/>
  <c r="M134" i="13"/>
  <c r="L134" i="13"/>
  <c r="K134" i="13"/>
  <c r="J134" i="13"/>
  <c r="I134" i="13"/>
  <c r="H134" i="13"/>
  <c r="Y133" i="13"/>
  <c r="W133" i="13"/>
  <c r="V133" i="13"/>
  <c r="U133" i="13"/>
  <c r="T133" i="13"/>
  <c r="S133" i="13"/>
  <c r="R133" i="13"/>
  <c r="Q133" i="13"/>
  <c r="P133" i="13"/>
  <c r="O133" i="13"/>
  <c r="N133" i="13"/>
  <c r="M133" i="13"/>
  <c r="L133" i="13"/>
  <c r="K133" i="13"/>
  <c r="J133" i="13"/>
  <c r="I133" i="13"/>
  <c r="H133" i="13"/>
  <c r="Y132" i="13"/>
  <c r="W132" i="13"/>
  <c r="V132" i="13"/>
  <c r="U132" i="13"/>
  <c r="T132" i="13"/>
  <c r="S132" i="13"/>
  <c r="R132" i="13"/>
  <c r="Q132" i="13"/>
  <c r="P132" i="13"/>
  <c r="O132" i="13"/>
  <c r="N132" i="13"/>
  <c r="M132" i="13"/>
  <c r="L132" i="13"/>
  <c r="K132" i="13"/>
  <c r="J132" i="13"/>
  <c r="I132" i="13"/>
  <c r="H132" i="13"/>
  <c r="Y131" i="13"/>
  <c r="W131" i="13"/>
  <c r="V131" i="13"/>
  <c r="U131" i="13"/>
  <c r="T131" i="13"/>
  <c r="S131" i="13"/>
  <c r="R131" i="13"/>
  <c r="Q131" i="13"/>
  <c r="P131" i="13"/>
  <c r="O131" i="13"/>
  <c r="N131" i="13"/>
  <c r="M131" i="13"/>
  <c r="L131" i="13"/>
  <c r="K131" i="13"/>
  <c r="J131" i="13"/>
  <c r="I131" i="13"/>
  <c r="H131" i="13"/>
  <c r="Y130" i="13"/>
  <c r="W130" i="13"/>
  <c r="V130" i="13"/>
  <c r="U130" i="13"/>
  <c r="T130" i="13"/>
  <c r="S130" i="13"/>
  <c r="R130" i="13"/>
  <c r="Q130" i="13"/>
  <c r="P130" i="13"/>
  <c r="O130" i="13"/>
  <c r="N130" i="13"/>
  <c r="M130" i="13"/>
  <c r="L130" i="13"/>
  <c r="K130" i="13"/>
  <c r="J130" i="13"/>
  <c r="I130" i="13"/>
  <c r="H130" i="13"/>
  <c r="Y129" i="13"/>
  <c r="W129" i="13"/>
  <c r="V129" i="13"/>
  <c r="U129" i="13"/>
  <c r="T129" i="13"/>
  <c r="S129" i="13"/>
  <c r="R129" i="13"/>
  <c r="Q129" i="13"/>
  <c r="P129" i="13"/>
  <c r="O129" i="13"/>
  <c r="N129" i="13"/>
  <c r="M129" i="13"/>
  <c r="L129" i="13"/>
  <c r="K129" i="13"/>
  <c r="J129" i="13"/>
  <c r="I129" i="13"/>
  <c r="H129" i="13"/>
  <c r="Y128" i="13"/>
  <c r="W128" i="13"/>
  <c r="V128" i="13"/>
  <c r="U128" i="13"/>
  <c r="T128" i="13"/>
  <c r="S128" i="13"/>
  <c r="R128" i="13"/>
  <c r="Q128" i="13"/>
  <c r="P128" i="13"/>
  <c r="O128" i="13"/>
  <c r="N128" i="13"/>
  <c r="M128" i="13"/>
  <c r="L128" i="13"/>
  <c r="K128" i="13"/>
  <c r="J128" i="13"/>
  <c r="I128" i="13"/>
  <c r="H128" i="13"/>
  <c r="Y127" i="13"/>
  <c r="W127" i="13"/>
  <c r="V127" i="13"/>
  <c r="U127" i="13"/>
  <c r="T127" i="13"/>
  <c r="S127" i="13"/>
  <c r="R127" i="13"/>
  <c r="Q127" i="13"/>
  <c r="P127" i="13"/>
  <c r="O127" i="13"/>
  <c r="N127" i="13"/>
  <c r="M127" i="13"/>
  <c r="L127" i="13"/>
  <c r="K127" i="13"/>
  <c r="J127" i="13"/>
  <c r="I127" i="13"/>
  <c r="H127" i="13"/>
  <c r="Y126" i="13"/>
  <c r="W126" i="13"/>
  <c r="V126" i="13"/>
  <c r="U126" i="13"/>
  <c r="T126" i="13"/>
  <c r="S126" i="13"/>
  <c r="R126" i="13"/>
  <c r="Q126" i="13"/>
  <c r="P126" i="13"/>
  <c r="O126" i="13"/>
  <c r="N126" i="13"/>
  <c r="M126" i="13"/>
  <c r="L126" i="13"/>
  <c r="K126" i="13"/>
  <c r="J126" i="13"/>
  <c r="I126" i="13"/>
  <c r="H126" i="13"/>
  <c r="Y125" i="13"/>
  <c r="W125" i="13"/>
  <c r="V125" i="13"/>
  <c r="U125" i="13"/>
  <c r="T125" i="13"/>
  <c r="S125" i="13"/>
  <c r="R125" i="13"/>
  <c r="Q125" i="13"/>
  <c r="P125" i="13"/>
  <c r="O125" i="13"/>
  <c r="N125" i="13"/>
  <c r="M125" i="13"/>
  <c r="L125" i="13"/>
  <c r="K125" i="13"/>
  <c r="J125" i="13"/>
  <c r="I125" i="13"/>
  <c r="H125" i="13"/>
  <c r="Y124" i="13"/>
  <c r="W124" i="13"/>
  <c r="V124" i="13"/>
  <c r="U124" i="13"/>
  <c r="T124" i="13"/>
  <c r="S124" i="13"/>
  <c r="R124" i="13"/>
  <c r="Q124" i="13"/>
  <c r="P124" i="13"/>
  <c r="O124" i="13"/>
  <c r="N124" i="13"/>
  <c r="M124" i="13"/>
  <c r="L124" i="13"/>
  <c r="K124" i="13"/>
  <c r="J124" i="13"/>
  <c r="I124" i="13"/>
  <c r="H124" i="13"/>
  <c r="Y123" i="13"/>
  <c r="W123" i="13"/>
  <c r="V123" i="13"/>
  <c r="U123" i="13"/>
  <c r="T123" i="13"/>
  <c r="S123" i="13"/>
  <c r="R123" i="13"/>
  <c r="Q123" i="13"/>
  <c r="P123" i="13"/>
  <c r="O123" i="13"/>
  <c r="N123" i="13"/>
  <c r="M123" i="13"/>
  <c r="L123" i="13"/>
  <c r="K123" i="13"/>
  <c r="J123" i="13"/>
  <c r="I123" i="13"/>
  <c r="H123" i="13"/>
  <c r="Y122" i="13"/>
  <c r="W122" i="13"/>
  <c r="V122" i="13"/>
  <c r="U122" i="13"/>
  <c r="T122" i="13"/>
  <c r="S122" i="13"/>
  <c r="R122" i="13"/>
  <c r="Q122" i="13"/>
  <c r="P122" i="13"/>
  <c r="O122" i="13"/>
  <c r="N122" i="13"/>
  <c r="M122" i="13"/>
  <c r="L122" i="13"/>
  <c r="K122" i="13"/>
  <c r="J122" i="13"/>
  <c r="I122" i="13"/>
  <c r="H122" i="13"/>
  <c r="Y121" i="13"/>
  <c r="W121" i="13"/>
  <c r="V121" i="13"/>
  <c r="U121" i="13"/>
  <c r="T121" i="13"/>
  <c r="S121" i="13"/>
  <c r="R121" i="13"/>
  <c r="Q121" i="13"/>
  <c r="P121" i="13"/>
  <c r="O121" i="13"/>
  <c r="N121" i="13"/>
  <c r="M121" i="13"/>
  <c r="L121" i="13"/>
  <c r="K121" i="13"/>
  <c r="J121" i="13"/>
  <c r="I121" i="13"/>
  <c r="H121" i="13"/>
  <c r="Y120" i="13"/>
  <c r="W120" i="13"/>
  <c r="V120" i="13"/>
  <c r="U120" i="13"/>
  <c r="T120" i="13"/>
  <c r="S120" i="13"/>
  <c r="R120" i="13"/>
  <c r="Q120" i="13"/>
  <c r="P120" i="13"/>
  <c r="O120" i="13"/>
  <c r="N120" i="13"/>
  <c r="M120" i="13"/>
  <c r="L120" i="13"/>
  <c r="K120" i="13"/>
  <c r="J120" i="13"/>
  <c r="I120" i="13"/>
  <c r="H120" i="13"/>
  <c r="Y119" i="13"/>
  <c r="W119" i="13"/>
  <c r="V119" i="13"/>
  <c r="U119" i="13"/>
  <c r="T119" i="13"/>
  <c r="S119" i="13"/>
  <c r="R119" i="13"/>
  <c r="Q119" i="13"/>
  <c r="P119" i="13"/>
  <c r="O119" i="13"/>
  <c r="N119" i="13"/>
  <c r="M119" i="13"/>
  <c r="L119" i="13"/>
  <c r="K119" i="13"/>
  <c r="J119" i="13"/>
  <c r="I119" i="13"/>
  <c r="H119" i="13"/>
  <c r="Y118" i="13"/>
  <c r="W118" i="13"/>
  <c r="V118" i="13"/>
  <c r="U118" i="13"/>
  <c r="T118" i="13"/>
  <c r="S118" i="13"/>
  <c r="R118" i="13"/>
  <c r="Q118" i="13"/>
  <c r="P118" i="13"/>
  <c r="O118" i="13"/>
  <c r="N118" i="13"/>
  <c r="M118" i="13"/>
  <c r="L118" i="13"/>
  <c r="K118" i="13"/>
  <c r="J118" i="13"/>
  <c r="I118" i="13"/>
  <c r="H118" i="13"/>
  <c r="Y117" i="13"/>
  <c r="W117" i="13"/>
  <c r="V117" i="13"/>
  <c r="U117" i="13"/>
  <c r="T117" i="13"/>
  <c r="S117" i="13"/>
  <c r="R117" i="13"/>
  <c r="Q117" i="13"/>
  <c r="P117" i="13"/>
  <c r="O117" i="13"/>
  <c r="N117" i="13"/>
  <c r="M117" i="13"/>
  <c r="L117" i="13"/>
  <c r="K117" i="13"/>
  <c r="J117" i="13"/>
  <c r="I117" i="13"/>
  <c r="H117" i="13"/>
  <c r="Y114" i="13"/>
  <c r="W114" i="13"/>
  <c r="V114" i="13"/>
  <c r="U114" i="13"/>
  <c r="T114" i="13"/>
  <c r="S114" i="13"/>
  <c r="R114" i="13"/>
  <c r="Q114" i="13"/>
  <c r="P114" i="13"/>
  <c r="O114" i="13"/>
  <c r="N114" i="13"/>
  <c r="M114" i="13"/>
  <c r="L114" i="13"/>
  <c r="K114" i="13"/>
  <c r="J114" i="13"/>
  <c r="I114" i="13"/>
  <c r="H114" i="13"/>
  <c r="Y113" i="13"/>
  <c r="W113" i="13"/>
  <c r="V113" i="13"/>
  <c r="U113" i="13"/>
  <c r="T113" i="13"/>
  <c r="S113" i="13"/>
  <c r="R113" i="13"/>
  <c r="Q113" i="13"/>
  <c r="P113" i="13"/>
  <c r="O113" i="13"/>
  <c r="N113" i="13"/>
  <c r="M113" i="13"/>
  <c r="L113" i="13"/>
  <c r="K113" i="13"/>
  <c r="J113" i="13"/>
  <c r="I113" i="13"/>
  <c r="H113" i="13"/>
  <c r="W112" i="13"/>
  <c r="V112" i="13"/>
  <c r="U112" i="13"/>
  <c r="T112" i="13"/>
  <c r="S112" i="13"/>
  <c r="R112" i="13"/>
  <c r="Q112" i="13"/>
  <c r="P112" i="13"/>
  <c r="O112" i="13"/>
  <c r="N112" i="13"/>
  <c r="M112" i="13"/>
  <c r="L112" i="13"/>
  <c r="K112" i="13"/>
  <c r="J112" i="13"/>
  <c r="I112" i="13"/>
  <c r="H112" i="13"/>
  <c r="Y111" i="13"/>
  <c r="W111" i="13"/>
  <c r="V111" i="13"/>
  <c r="U111" i="13"/>
  <c r="T111" i="13"/>
  <c r="S111" i="13"/>
  <c r="R111" i="13"/>
  <c r="Q111" i="13"/>
  <c r="P111" i="13"/>
  <c r="O111" i="13"/>
  <c r="N111" i="13"/>
  <c r="M111" i="13"/>
  <c r="L111" i="13"/>
  <c r="K111" i="13"/>
  <c r="J111" i="13"/>
  <c r="I111" i="13"/>
  <c r="H111" i="13"/>
  <c r="Y110" i="13"/>
  <c r="W110" i="13"/>
  <c r="V110" i="13"/>
  <c r="U110" i="13"/>
  <c r="T110" i="13"/>
  <c r="S110" i="13"/>
  <c r="R110" i="13"/>
  <c r="Q110" i="13"/>
  <c r="P110" i="13"/>
  <c r="O110" i="13"/>
  <c r="N110" i="13"/>
  <c r="M110" i="13"/>
  <c r="L110" i="13"/>
  <c r="K110" i="13"/>
  <c r="J110" i="13"/>
  <c r="I110" i="13"/>
  <c r="H110" i="13"/>
  <c r="Y109" i="13"/>
  <c r="W109" i="13"/>
  <c r="V109" i="13"/>
  <c r="U109" i="13"/>
  <c r="T109" i="13"/>
  <c r="S109" i="13"/>
  <c r="R109" i="13"/>
  <c r="Q109" i="13"/>
  <c r="P109" i="13"/>
  <c r="O109" i="13"/>
  <c r="N109" i="13"/>
  <c r="M109" i="13"/>
  <c r="L109" i="13"/>
  <c r="K109" i="13"/>
  <c r="J109" i="13"/>
  <c r="I109" i="13"/>
  <c r="H109" i="13"/>
  <c r="Y108" i="13"/>
  <c r="W108" i="13"/>
  <c r="V108" i="13"/>
  <c r="U108" i="13"/>
  <c r="T108" i="13"/>
  <c r="S108" i="13"/>
  <c r="R108" i="13"/>
  <c r="Q108" i="13"/>
  <c r="P108" i="13"/>
  <c r="O108" i="13"/>
  <c r="N108" i="13"/>
  <c r="M108" i="13"/>
  <c r="L108" i="13"/>
  <c r="K108" i="13"/>
  <c r="J108" i="13"/>
  <c r="I108" i="13"/>
  <c r="H108" i="13"/>
  <c r="Y107" i="13"/>
  <c r="W107" i="13"/>
  <c r="V107" i="13"/>
  <c r="U107" i="13"/>
  <c r="T107" i="13"/>
  <c r="S107" i="13"/>
  <c r="R107" i="13"/>
  <c r="Q107" i="13"/>
  <c r="P107" i="13"/>
  <c r="O107" i="13"/>
  <c r="N107" i="13"/>
  <c r="M107" i="13"/>
  <c r="L107" i="13"/>
  <c r="K107" i="13"/>
  <c r="J107" i="13"/>
  <c r="I107" i="13"/>
  <c r="H107" i="13"/>
  <c r="Y106" i="13"/>
  <c r="W106" i="13"/>
  <c r="V106" i="13"/>
  <c r="U106" i="13"/>
  <c r="T106" i="13"/>
  <c r="S106" i="13"/>
  <c r="R106" i="13"/>
  <c r="Q106" i="13"/>
  <c r="P106" i="13"/>
  <c r="O106" i="13"/>
  <c r="N106" i="13"/>
  <c r="M106" i="13"/>
  <c r="L106" i="13"/>
  <c r="K106" i="13"/>
  <c r="J106" i="13"/>
  <c r="I106" i="13"/>
  <c r="H106" i="13"/>
  <c r="Y105" i="13"/>
  <c r="W105" i="13"/>
  <c r="V105" i="13"/>
  <c r="U105" i="13"/>
  <c r="T105" i="13"/>
  <c r="S105" i="13"/>
  <c r="R105" i="13"/>
  <c r="Q105" i="13"/>
  <c r="P105" i="13"/>
  <c r="O105" i="13"/>
  <c r="N105" i="13"/>
  <c r="M105" i="13"/>
  <c r="L105" i="13"/>
  <c r="K105" i="13"/>
  <c r="J105" i="13"/>
  <c r="I105" i="13"/>
  <c r="H105" i="13"/>
  <c r="Y104" i="13"/>
  <c r="W104" i="13"/>
  <c r="V104" i="13"/>
  <c r="U104" i="13"/>
  <c r="T104" i="13"/>
  <c r="S104" i="13"/>
  <c r="R104" i="13"/>
  <c r="Q104" i="13"/>
  <c r="P104" i="13"/>
  <c r="O104" i="13"/>
  <c r="N104" i="13"/>
  <c r="M104" i="13"/>
  <c r="L104" i="13"/>
  <c r="K104" i="13"/>
  <c r="J104" i="13"/>
  <c r="I104" i="13"/>
  <c r="H104" i="13"/>
  <c r="Y103" i="13"/>
  <c r="W103" i="13"/>
  <c r="V103" i="13"/>
  <c r="U103" i="13"/>
  <c r="T103" i="13"/>
  <c r="S103" i="13"/>
  <c r="R103" i="13"/>
  <c r="Q103" i="13"/>
  <c r="P103" i="13"/>
  <c r="O103" i="13"/>
  <c r="N103" i="13"/>
  <c r="M103" i="13"/>
  <c r="L103" i="13"/>
  <c r="K103" i="13"/>
  <c r="J103" i="13"/>
  <c r="I103" i="13"/>
  <c r="H103" i="13"/>
  <c r="Y102" i="13"/>
  <c r="W102" i="13"/>
  <c r="V102" i="13"/>
  <c r="U102" i="13"/>
  <c r="T102" i="13"/>
  <c r="S102" i="13"/>
  <c r="R102" i="13"/>
  <c r="Q102" i="13"/>
  <c r="P102" i="13"/>
  <c r="O102" i="13"/>
  <c r="N102" i="13"/>
  <c r="M102" i="13"/>
  <c r="L102" i="13"/>
  <c r="K102" i="13"/>
  <c r="J102" i="13"/>
  <c r="I102" i="13"/>
  <c r="H102" i="13"/>
  <c r="Y101" i="13"/>
  <c r="W101" i="13"/>
  <c r="V101" i="13"/>
  <c r="U101" i="13"/>
  <c r="T101" i="13"/>
  <c r="S101" i="13"/>
  <c r="R101" i="13"/>
  <c r="Q101" i="13"/>
  <c r="P101" i="13"/>
  <c r="O101" i="13"/>
  <c r="N101" i="13"/>
  <c r="M101" i="13"/>
  <c r="L101" i="13"/>
  <c r="K101" i="13"/>
  <c r="J101" i="13"/>
  <c r="I101" i="13"/>
  <c r="H101" i="13"/>
  <c r="Y100" i="13"/>
  <c r="W100" i="13"/>
  <c r="V100" i="13"/>
  <c r="U100" i="13"/>
  <c r="T100" i="13"/>
  <c r="S100" i="13"/>
  <c r="R100" i="13"/>
  <c r="Q100" i="13"/>
  <c r="P100" i="13"/>
  <c r="O100" i="13"/>
  <c r="N100" i="13"/>
  <c r="M100" i="13"/>
  <c r="L100" i="13"/>
  <c r="K100" i="13"/>
  <c r="J100" i="13"/>
  <c r="I100" i="13"/>
  <c r="H100" i="13"/>
  <c r="Y98" i="13"/>
  <c r="W98" i="13"/>
  <c r="V98" i="13"/>
  <c r="U98" i="13"/>
  <c r="T98" i="13"/>
  <c r="S98" i="13"/>
  <c r="R98" i="13"/>
  <c r="Q98" i="13"/>
  <c r="P98" i="13"/>
  <c r="O98" i="13"/>
  <c r="N98" i="13"/>
  <c r="M98" i="13"/>
  <c r="L98" i="13"/>
  <c r="K98" i="13"/>
  <c r="J98" i="13"/>
  <c r="I98" i="13"/>
  <c r="H98" i="13"/>
  <c r="Y97" i="13"/>
  <c r="W97" i="13"/>
  <c r="V97" i="13"/>
  <c r="U97" i="13"/>
  <c r="T97" i="13"/>
  <c r="S97" i="13"/>
  <c r="R97" i="13"/>
  <c r="Q97" i="13"/>
  <c r="P97" i="13"/>
  <c r="O97" i="13"/>
  <c r="N97" i="13"/>
  <c r="M97" i="13"/>
  <c r="L97" i="13"/>
  <c r="K97" i="13"/>
  <c r="J97" i="13"/>
  <c r="I97" i="13"/>
  <c r="H97" i="13"/>
  <c r="Y96" i="13"/>
  <c r="W96" i="13"/>
  <c r="V96" i="13"/>
  <c r="U96" i="13"/>
  <c r="T96" i="13"/>
  <c r="S96" i="13"/>
  <c r="R96" i="13"/>
  <c r="Q96" i="13"/>
  <c r="P96" i="13"/>
  <c r="O96" i="13"/>
  <c r="N96" i="13"/>
  <c r="M96" i="13"/>
  <c r="L96" i="13"/>
  <c r="K96" i="13"/>
  <c r="J96" i="13"/>
  <c r="I96" i="13"/>
  <c r="H96" i="13"/>
  <c r="Y95" i="13"/>
  <c r="W95" i="13"/>
  <c r="V95" i="13"/>
  <c r="U95" i="13"/>
  <c r="T95" i="13"/>
  <c r="S95" i="13"/>
  <c r="R95" i="13"/>
  <c r="Q95" i="13"/>
  <c r="P95" i="13"/>
  <c r="O95" i="13"/>
  <c r="N95" i="13"/>
  <c r="M95" i="13"/>
  <c r="L95" i="13"/>
  <c r="K95" i="13"/>
  <c r="J95" i="13"/>
  <c r="I95" i="13"/>
  <c r="H95" i="13"/>
  <c r="Y94" i="13"/>
  <c r="W94" i="13"/>
  <c r="V94" i="13"/>
  <c r="U94" i="13"/>
  <c r="T94" i="13"/>
  <c r="S94" i="13"/>
  <c r="R94" i="13"/>
  <c r="Q94" i="13"/>
  <c r="P94" i="13"/>
  <c r="O94" i="13"/>
  <c r="N94" i="13"/>
  <c r="M94" i="13"/>
  <c r="L94" i="13"/>
  <c r="K94" i="13"/>
  <c r="J94" i="13"/>
  <c r="I94" i="13"/>
  <c r="H94" i="13"/>
  <c r="Y93" i="13"/>
  <c r="W93" i="13"/>
  <c r="V93" i="13"/>
  <c r="U93" i="13"/>
  <c r="T93" i="13"/>
  <c r="S93" i="13"/>
  <c r="R93" i="13"/>
  <c r="Q93" i="13"/>
  <c r="P93" i="13"/>
  <c r="O93" i="13"/>
  <c r="N93" i="13"/>
  <c r="M93" i="13"/>
  <c r="L93" i="13"/>
  <c r="K93" i="13"/>
  <c r="J93" i="13"/>
  <c r="I93" i="13"/>
  <c r="H93" i="13"/>
  <c r="Y92" i="13"/>
  <c r="W92" i="13"/>
  <c r="V92" i="13"/>
  <c r="U92" i="13"/>
  <c r="T92" i="13"/>
  <c r="S92" i="13"/>
  <c r="R92" i="13"/>
  <c r="Q92" i="13"/>
  <c r="P92" i="13"/>
  <c r="O92" i="13"/>
  <c r="N92" i="13"/>
  <c r="M92" i="13"/>
  <c r="L92" i="13"/>
  <c r="K92" i="13"/>
  <c r="J92" i="13"/>
  <c r="I92" i="13"/>
  <c r="H92" i="13"/>
  <c r="Y91" i="13"/>
  <c r="W91" i="13"/>
  <c r="V91" i="13"/>
  <c r="U91" i="13"/>
  <c r="T91" i="13"/>
  <c r="S91" i="13"/>
  <c r="R91" i="13"/>
  <c r="Q91" i="13"/>
  <c r="P91" i="13"/>
  <c r="O91" i="13"/>
  <c r="N91" i="13"/>
  <c r="M91" i="13"/>
  <c r="L91" i="13"/>
  <c r="K91" i="13"/>
  <c r="J91" i="13"/>
  <c r="I91" i="13"/>
  <c r="H91" i="13"/>
  <c r="Y90" i="13"/>
  <c r="W90" i="13"/>
  <c r="V90" i="13"/>
  <c r="U90" i="13"/>
  <c r="T90" i="13"/>
  <c r="S90" i="13"/>
  <c r="R90" i="13"/>
  <c r="Q90" i="13"/>
  <c r="P90" i="13"/>
  <c r="O90" i="13"/>
  <c r="N90" i="13"/>
  <c r="M90" i="13"/>
  <c r="L90" i="13"/>
  <c r="K90" i="13"/>
  <c r="J90" i="13"/>
  <c r="I90" i="13"/>
  <c r="H90" i="13"/>
  <c r="Y89" i="13"/>
  <c r="W89" i="13"/>
  <c r="V89" i="13"/>
  <c r="U89" i="13"/>
  <c r="T89" i="13"/>
  <c r="S89" i="13"/>
  <c r="R89" i="13"/>
  <c r="Q89" i="13"/>
  <c r="P89" i="13"/>
  <c r="O89" i="13"/>
  <c r="N89" i="13"/>
  <c r="M89" i="13"/>
  <c r="L89" i="13"/>
  <c r="K89" i="13"/>
  <c r="J89" i="13"/>
  <c r="I89" i="13"/>
  <c r="H89" i="13"/>
  <c r="Y88" i="13"/>
  <c r="W88" i="13"/>
  <c r="V88" i="13"/>
  <c r="U88" i="13"/>
  <c r="T88" i="13"/>
  <c r="S88" i="13"/>
  <c r="R88" i="13"/>
  <c r="Q88" i="13"/>
  <c r="P88" i="13"/>
  <c r="O88" i="13"/>
  <c r="N88" i="13"/>
  <c r="M88" i="13"/>
  <c r="L88" i="13"/>
  <c r="K88" i="13"/>
  <c r="J88" i="13"/>
  <c r="I88" i="13"/>
  <c r="H88" i="13"/>
  <c r="Y87" i="13"/>
  <c r="W87" i="13"/>
  <c r="V87" i="13"/>
  <c r="U87" i="13"/>
  <c r="T87" i="13"/>
  <c r="S87" i="13"/>
  <c r="R87" i="13"/>
  <c r="Q87" i="13"/>
  <c r="P87" i="13"/>
  <c r="O87" i="13"/>
  <c r="N87" i="13"/>
  <c r="M87" i="13"/>
  <c r="L87" i="13"/>
  <c r="K87" i="13"/>
  <c r="J87" i="13"/>
  <c r="I87" i="13"/>
  <c r="H87" i="13"/>
  <c r="Y86" i="13"/>
  <c r="W86" i="13"/>
  <c r="V86" i="13"/>
  <c r="U86" i="13"/>
  <c r="T86" i="13"/>
  <c r="S86" i="13"/>
  <c r="R86" i="13"/>
  <c r="Q86" i="13"/>
  <c r="P86" i="13"/>
  <c r="O86" i="13"/>
  <c r="N86" i="13"/>
  <c r="M86" i="13"/>
  <c r="L86" i="13"/>
  <c r="K86" i="13"/>
  <c r="J86" i="13"/>
  <c r="I86" i="13"/>
  <c r="H86" i="13"/>
  <c r="Y85" i="13"/>
  <c r="W85" i="13"/>
  <c r="V85" i="13"/>
  <c r="U85" i="13"/>
  <c r="T85" i="13"/>
  <c r="S85" i="13"/>
  <c r="R85" i="13"/>
  <c r="Q85" i="13"/>
  <c r="P85" i="13"/>
  <c r="O85" i="13"/>
  <c r="N85" i="13"/>
  <c r="M85" i="13"/>
  <c r="L85" i="13"/>
  <c r="K85" i="13"/>
  <c r="J85" i="13"/>
  <c r="I85" i="13"/>
  <c r="H85" i="13"/>
  <c r="Y84" i="13"/>
  <c r="W84" i="13"/>
  <c r="V84" i="13"/>
  <c r="U84" i="13"/>
  <c r="T84" i="13"/>
  <c r="S84" i="13"/>
  <c r="R84" i="13"/>
  <c r="Q84" i="13"/>
  <c r="P84" i="13"/>
  <c r="O84" i="13"/>
  <c r="N84" i="13"/>
  <c r="M84" i="13"/>
  <c r="L84" i="13"/>
  <c r="K84" i="13"/>
  <c r="J84" i="13"/>
  <c r="I84" i="13"/>
  <c r="H84" i="13"/>
  <c r="Y83" i="13"/>
  <c r="W83" i="13"/>
  <c r="V83" i="13"/>
  <c r="U83" i="13"/>
  <c r="T83" i="13"/>
  <c r="S83" i="13"/>
  <c r="R83" i="13"/>
  <c r="Q83" i="13"/>
  <c r="P83" i="13"/>
  <c r="O83" i="13"/>
  <c r="N83" i="13"/>
  <c r="M83" i="13"/>
  <c r="L83" i="13"/>
  <c r="K83" i="13"/>
  <c r="J83" i="13"/>
  <c r="I83" i="13"/>
  <c r="H83" i="13"/>
  <c r="Y82" i="13"/>
  <c r="W82" i="13"/>
  <c r="V82" i="13"/>
  <c r="U82" i="13"/>
  <c r="T82" i="13"/>
  <c r="S82" i="13"/>
  <c r="R82" i="13"/>
  <c r="Q82" i="13"/>
  <c r="P82" i="13"/>
  <c r="O82" i="13"/>
  <c r="N82" i="13"/>
  <c r="M82" i="13"/>
  <c r="L82" i="13"/>
  <c r="K82" i="13"/>
  <c r="J82" i="13"/>
  <c r="I82" i="13"/>
  <c r="H82" i="13"/>
  <c r="Y81" i="13"/>
  <c r="W81" i="13"/>
  <c r="V81" i="13"/>
  <c r="U81" i="13"/>
  <c r="T81" i="13"/>
  <c r="S81" i="13"/>
  <c r="R81" i="13"/>
  <c r="Q81" i="13"/>
  <c r="P81" i="13"/>
  <c r="O81" i="13"/>
  <c r="N81" i="13"/>
  <c r="M81" i="13"/>
  <c r="L81" i="13"/>
  <c r="K81" i="13"/>
  <c r="J81" i="13"/>
  <c r="I81" i="13"/>
  <c r="H81" i="13"/>
  <c r="Y80" i="13"/>
  <c r="W80" i="13"/>
  <c r="V80" i="13"/>
  <c r="U80" i="13"/>
  <c r="T80" i="13"/>
  <c r="S80" i="13"/>
  <c r="R80" i="13"/>
  <c r="Q80" i="13"/>
  <c r="P80" i="13"/>
  <c r="O80" i="13"/>
  <c r="N80" i="13"/>
  <c r="M80" i="13"/>
  <c r="L80" i="13"/>
  <c r="K80" i="13"/>
  <c r="J80" i="13"/>
  <c r="I80" i="13"/>
  <c r="H80" i="13"/>
  <c r="Y79" i="13"/>
  <c r="W79" i="13"/>
  <c r="V79" i="13"/>
  <c r="U79" i="13"/>
  <c r="T79" i="13"/>
  <c r="S79" i="13"/>
  <c r="R79" i="13"/>
  <c r="Q79" i="13"/>
  <c r="P79" i="13"/>
  <c r="O79" i="13"/>
  <c r="N79" i="13"/>
  <c r="M79" i="13"/>
  <c r="L79" i="13"/>
  <c r="K79" i="13"/>
  <c r="J79" i="13"/>
  <c r="I79" i="13"/>
  <c r="H79" i="13"/>
  <c r="Y78" i="13"/>
  <c r="W78" i="13"/>
  <c r="V78" i="13"/>
  <c r="U78" i="13"/>
  <c r="T78" i="13"/>
  <c r="S78" i="13"/>
  <c r="R78" i="13"/>
  <c r="Q78" i="13"/>
  <c r="P78" i="13"/>
  <c r="O78" i="13"/>
  <c r="N78" i="13"/>
  <c r="M78" i="13"/>
  <c r="L78" i="13"/>
  <c r="K78" i="13"/>
  <c r="J78" i="13"/>
  <c r="I78" i="13"/>
  <c r="H78" i="13"/>
  <c r="Y77" i="13"/>
  <c r="W77" i="13"/>
  <c r="V77" i="13"/>
  <c r="U77" i="13"/>
  <c r="T77" i="13"/>
  <c r="S77" i="13"/>
  <c r="R77" i="13"/>
  <c r="Q77" i="13"/>
  <c r="P77" i="13"/>
  <c r="O77" i="13"/>
  <c r="N77" i="13"/>
  <c r="M77" i="13"/>
  <c r="L77" i="13"/>
  <c r="K77" i="13"/>
  <c r="J77" i="13"/>
  <c r="I77" i="13"/>
  <c r="H77" i="13"/>
  <c r="Y76" i="13"/>
  <c r="W76" i="13"/>
  <c r="V76" i="13"/>
  <c r="U76" i="13"/>
  <c r="T76" i="13"/>
  <c r="S76" i="13"/>
  <c r="R76" i="13"/>
  <c r="Q76" i="13"/>
  <c r="P76" i="13"/>
  <c r="O76" i="13"/>
  <c r="N76" i="13"/>
  <c r="M76" i="13"/>
  <c r="L76" i="13"/>
  <c r="K76" i="13"/>
  <c r="J76" i="13"/>
  <c r="I76" i="13"/>
  <c r="H76" i="13"/>
  <c r="Y75" i="13"/>
  <c r="W75" i="13"/>
  <c r="V75" i="13"/>
  <c r="U75" i="13"/>
  <c r="T75" i="13"/>
  <c r="S75" i="13"/>
  <c r="R75" i="13"/>
  <c r="Q75" i="13"/>
  <c r="P75" i="13"/>
  <c r="O75" i="13"/>
  <c r="N75" i="13"/>
  <c r="M75" i="13"/>
  <c r="L75" i="13"/>
  <c r="K75" i="13"/>
  <c r="J75" i="13"/>
  <c r="I75" i="13"/>
  <c r="H75" i="13"/>
  <c r="Y74" i="13"/>
  <c r="W74" i="13"/>
  <c r="V74" i="13"/>
  <c r="U74" i="13"/>
  <c r="T74" i="13"/>
  <c r="S74" i="13"/>
  <c r="R74" i="13"/>
  <c r="Q74" i="13"/>
  <c r="P74" i="13"/>
  <c r="O74" i="13"/>
  <c r="N74" i="13"/>
  <c r="M74" i="13"/>
  <c r="L74" i="13"/>
  <c r="K74" i="13"/>
  <c r="J74" i="13"/>
  <c r="I74" i="13"/>
  <c r="H74" i="13"/>
  <c r="Y73" i="13"/>
  <c r="W73" i="13"/>
  <c r="V73" i="13"/>
  <c r="U73" i="13"/>
  <c r="T73" i="13"/>
  <c r="S73" i="13"/>
  <c r="R73" i="13"/>
  <c r="Q73" i="13"/>
  <c r="P73" i="13"/>
  <c r="O73" i="13"/>
  <c r="N73" i="13"/>
  <c r="M73" i="13"/>
  <c r="L73" i="13"/>
  <c r="K73" i="13"/>
  <c r="J73" i="13"/>
  <c r="I73" i="13"/>
  <c r="H73" i="13"/>
  <c r="Y72" i="13"/>
  <c r="W72" i="13"/>
  <c r="V72" i="13"/>
  <c r="U72" i="13"/>
  <c r="T72" i="13"/>
  <c r="S72" i="13"/>
  <c r="R72" i="13"/>
  <c r="Q72" i="13"/>
  <c r="P72" i="13"/>
  <c r="O72" i="13"/>
  <c r="N72" i="13"/>
  <c r="M72" i="13"/>
  <c r="L72" i="13"/>
  <c r="K72" i="13"/>
  <c r="J72" i="13"/>
  <c r="I72" i="13"/>
  <c r="H72" i="13"/>
  <c r="Y71" i="13"/>
  <c r="W71" i="13"/>
  <c r="V71" i="13"/>
  <c r="U71" i="13"/>
  <c r="T71" i="13"/>
  <c r="S71" i="13"/>
  <c r="R71" i="13"/>
  <c r="Q71" i="13"/>
  <c r="P71" i="13"/>
  <c r="O71" i="13"/>
  <c r="N71" i="13"/>
  <c r="M71" i="13"/>
  <c r="L71" i="13"/>
  <c r="K71" i="13"/>
  <c r="J71" i="13"/>
  <c r="I71" i="13"/>
  <c r="H71" i="13"/>
  <c r="Y70" i="13"/>
  <c r="W70" i="13"/>
  <c r="V70" i="13"/>
  <c r="U70" i="13"/>
  <c r="T70" i="13"/>
  <c r="S70" i="13"/>
  <c r="R70" i="13"/>
  <c r="Q70" i="13"/>
  <c r="P70" i="13"/>
  <c r="O70" i="13"/>
  <c r="N70" i="13"/>
  <c r="M70" i="13"/>
  <c r="L70" i="13"/>
  <c r="K70" i="13"/>
  <c r="J70" i="13"/>
  <c r="I70" i="13"/>
  <c r="H70" i="13"/>
  <c r="Y69" i="13"/>
  <c r="W69" i="13"/>
  <c r="V69" i="13"/>
  <c r="U69" i="13"/>
  <c r="T69" i="13"/>
  <c r="S69" i="13"/>
  <c r="R69" i="13"/>
  <c r="Q69" i="13"/>
  <c r="P69" i="13"/>
  <c r="O69" i="13"/>
  <c r="N69" i="13"/>
  <c r="M69" i="13"/>
  <c r="L69" i="13"/>
  <c r="K69" i="13"/>
  <c r="J69" i="13"/>
  <c r="I69" i="13"/>
  <c r="H69" i="13"/>
  <c r="Y68" i="13"/>
  <c r="W68" i="13"/>
  <c r="V68" i="13"/>
  <c r="U68" i="13"/>
  <c r="T68" i="13"/>
  <c r="S68" i="13"/>
  <c r="R68" i="13"/>
  <c r="Q68" i="13"/>
  <c r="P68" i="13"/>
  <c r="O68" i="13"/>
  <c r="N68" i="13"/>
  <c r="M68" i="13"/>
  <c r="L68" i="13"/>
  <c r="K68" i="13"/>
  <c r="J68" i="13"/>
  <c r="I68" i="13"/>
  <c r="H68" i="13"/>
  <c r="Y67" i="13"/>
  <c r="W67" i="13"/>
  <c r="V67" i="13"/>
  <c r="U67" i="13"/>
  <c r="T67" i="13"/>
  <c r="S67" i="13"/>
  <c r="R67" i="13"/>
  <c r="Q67" i="13"/>
  <c r="P67" i="13"/>
  <c r="O67" i="13"/>
  <c r="N67" i="13"/>
  <c r="M67" i="13"/>
  <c r="L67" i="13"/>
  <c r="K67" i="13"/>
  <c r="J67" i="13"/>
  <c r="I67" i="13"/>
  <c r="H67" i="13"/>
  <c r="Y66" i="13"/>
  <c r="W66" i="13"/>
  <c r="V66" i="13"/>
  <c r="U66" i="13"/>
  <c r="T66" i="13"/>
  <c r="S66" i="13"/>
  <c r="R66" i="13"/>
  <c r="Q66" i="13"/>
  <c r="P66" i="13"/>
  <c r="O66" i="13"/>
  <c r="N66" i="13"/>
  <c r="M66" i="13"/>
  <c r="L66" i="13"/>
  <c r="K66" i="13"/>
  <c r="J66" i="13"/>
  <c r="I66" i="13"/>
  <c r="H66" i="13"/>
  <c r="Y65" i="13"/>
  <c r="W65" i="13"/>
  <c r="V65" i="13"/>
  <c r="U65" i="13"/>
  <c r="T65" i="13"/>
  <c r="S65" i="13"/>
  <c r="R65" i="13"/>
  <c r="Q65" i="13"/>
  <c r="P65" i="13"/>
  <c r="O65" i="13"/>
  <c r="N65" i="13"/>
  <c r="M65" i="13"/>
  <c r="L65" i="13"/>
  <c r="K65" i="13"/>
  <c r="J65" i="13"/>
  <c r="I65" i="13"/>
  <c r="H65" i="13"/>
  <c r="Y64" i="13"/>
  <c r="W64" i="13"/>
  <c r="V64" i="13"/>
  <c r="U64" i="13"/>
  <c r="T64" i="13"/>
  <c r="S64" i="13"/>
  <c r="R64" i="13"/>
  <c r="Q64" i="13"/>
  <c r="P64" i="13"/>
  <c r="O64" i="13"/>
  <c r="N64" i="13"/>
  <c r="M64" i="13"/>
  <c r="L64" i="13"/>
  <c r="K64" i="13"/>
  <c r="J64" i="13"/>
  <c r="I64" i="13"/>
  <c r="H64" i="13"/>
  <c r="Y63" i="13"/>
  <c r="W63" i="13"/>
  <c r="V63" i="13"/>
  <c r="U63" i="13"/>
  <c r="T63" i="13"/>
  <c r="S63" i="13"/>
  <c r="R63" i="13"/>
  <c r="Q63" i="13"/>
  <c r="P63" i="13"/>
  <c r="O63" i="13"/>
  <c r="N63" i="13"/>
  <c r="M63" i="13"/>
  <c r="L63" i="13"/>
  <c r="K63" i="13"/>
  <c r="J63" i="13"/>
  <c r="I63" i="13"/>
  <c r="H63" i="13"/>
  <c r="Y62" i="13"/>
  <c r="W62" i="13"/>
  <c r="V62" i="13"/>
  <c r="U62" i="13"/>
  <c r="T62" i="13"/>
  <c r="S62" i="13"/>
  <c r="R62" i="13"/>
  <c r="Q62" i="13"/>
  <c r="P62" i="13"/>
  <c r="O62" i="13"/>
  <c r="N62" i="13"/>
  <c r="M62" i="13"/>
  <c r="L62" i="13"/>
  <c r="K62" i="13"/>
  <c r="J62" i="13"/>
  <c r="I62" i="13"/>
  <c r="H62" i="13"/>
  <c r="Y61" i="13"/>
  <c r="W61" i="13"/>
  <c r="V61" i="13"/>
  <c r="U61" i="13"/>
  <c r="T61" i="13"/>
  <c r="S61" i="13"/>
  <c r="R61" i="13"/>
  <c r="Q61" i="13"/>
  <c r="P61" i="13"/>
  <c r="O61" i="13"/>
  <c r="N61" i="13"/>
  <c r="M61" i="13"/>
  <c r="L61" i="13"/>
  <c r="K61" i="13"/>
  <c r="J61" i="13"/>
  <c r="I61" i="13"/>
  <c r="H61" i="13"/>
  <c r="Y60" i="13"/>
  <c r="W60" i="13"/>
  <c r="V60" i="13"/>
  <c r="U60" i="13"/>
  <c r="T60" i="13"/>
  <c r="S60" i="13"/>
  <c r="R60" i="13"/>
  <c r="Q60" i="13"/>
  <c r="P60" i="13"/>
  <c r="O60" i="13"/>
  <c r="N60" i="13"/>
  <c r="M60" i="13"/>
  <c r="L60" i="13"/>
  <c r="K60" i="13"/>
  <c r="J60" i="13"/>
  <c r="I60" i="13"/>
  <c r="H60" i="13"/>
  <c r="Y59" i="13"/>
  <c r="W59" i="13"/>
  <c r="V59" i="13"/>
  <c r="U59" i="13"/>
  <c r="T59" i="13"/>
  <c r="S59" i="13"/>
  <c r="R59" i="13"/>
  <c r="Q59" i="13"/>
  <c r="P59" i="13"/>
  <c r="O59" i="13"/>
  <c r="N59" i="13"/>
  <c r="M59" i="13"/>
  <c r="L59" i="13"/>
  <c r="K59" i="13"/>
  <c r="J59" i="13"/>
  <c r="I59" i="13"/>
  <c r="H59" i="13"/>
  <c r="Y58" i="13"/>
  <c r="W58" i="13"/>
  <c r="V58" i="13"/>
  <c r="U58" i="13"/>
  <c r="T58" i="13"/>
  <c r="S58" i="13"/>
  <c r="R58" i="13"/>
  <c r="Q58" i="13"/>
  <c r="P58" i="13"/>
  <c r="O58" i="13"/>
  <c r="N58" i="13"/>
  <c r="M58" i="13"/>
  <c r="L58" i="13"/>
  <c r="K58" i="13"/>
  <c r="J58" i="13"/>
  <c r="I58" i="13"/>
  <c r="H58" i="13"/>
  <c r="Y57" i="13"/>
  <c r="W57" i="13"/>
  <c r="V57" i="13"/>
  <c r="U57" i="13"/>
  <c r="T57" i="13"/>
  <c r="S57" i="13"/>
  <c r="R57" i="13"/>
  <c r="Q57" i="13"/>
  <c r="P57" i="13"/>
  <c r="O57" i="13"/>
  <c r="N57" i="13"/>
  <c r="M57" i="13"/>
  <c r="L57" i="13"/>
  <c r="K57" i="13"/>
  <c r="J57" i="13"/>
  <c r="I57" i="13"/>
  <c r="H57" i="13"/>
  <c r="Y56" i="13"/>
  <c r="W56" i="13"/>
  <c r="V56" i="13"/>
  <c r="U56" i="13"/>
  <c r="T56" i="13"/>
  <c r="S56" i="13"/>
  <c r="R56" i="13"/>
  <c r="Q56" i="13"/>
  <c r="P56" i="13"/>
  <c r="O56" i="13"/>
  <c r="N56" i="13"/>
  <c r="M56" i="13"/>
  <c r="L56" i="13"/>
  <c r="K56" i="13"/>
  <c r="J56" i="13"/>
  <c r="I56" i="13"/>
  <c r="H56" i="13"/>
  <c r="Y55" i="13"/>
  <c r="W55" i="13"/>
  <c r="V55" i="13"/>
  <c r="U55" i="13"/>
  <c r="T55" i="13"/>
  <c r="S55" i="13"/>
  <c r="R55" i="13"/>
  <c r="Q55" i="13"/>
  <c r="P55" i="13"/>
  <c r="O55" i="13"/>
  <c r="N55" i="13"/>
  <c r="M55" i="13"/>
  <c r="L55" i="13"/>
  <c r="K55" i="13"/>
  <c r="J55" i="13"/>
  <c r="I55" i="13"/>
  <c r="H55" i="13"/>
  <c r="Y54" i="13"/>
  <c r="W54" i="13"/>
  <c r="V54" i="13"/>
  <c r="U54" i="13"/>
  <c r="T54" i="13"/>
  <c r="S54" i="13"/>
  <c r="R54" i="13"/>
  <c r="Q54" i="13"/>
  <c r="P54" i="13"/>
  <c r="O54" i="13"/>
  <c r="N54" i="13"/>
  <c r="M54" i="13"/>
  <c r="L54" i="13"/>
  <c r="K54" i="13"/>
  <c r="J54" i="13"/>
  <c r="I54" i="13"/>
  <c r="H54" i="13"/>
  <c r="Y51" i="13"/>
  <c r="Y52" i="13" s="1"/>
  <c r="W51" i="13"/>
  <c r="W52" i="13" s="1"/>
  <c r="V51" i="13"/>
  <c r="V52" i="13" s="1"/>
  <c r="U51" i="13"/>
  <c r="U52" i="13" s="1"/>
  <c r="T51" i="13"/>
  <c r="T52" i="13" s="1"/>
  <c r="S51" i="13"/>
  <c r="S52" i="13" s="1"/>
  <c r="R51" i="13"/>
  <c r="R52" i="13" s="1"/>
  <c r="Q51" i="13"/>
  <c r="Q52" i="13" s="1"/>
  <c r="P51" i="13"/>
  <c r="P52" i="13" s="1"/>
  <c r="O51" i="13"/>
  <c r="O52" i="13" s="1"/>
  <c r="N51" i="13"/>
  <c r="N52" i="13" s="1"/>
  <c r="M51" i="13"/>
  <c r="M52" i="13" s="1"/>
  <c r="L51" i="13"/>
  <c r="L52" i="13" s="1"/>
  <c r="K51" i="13"/>
  <c r="K52" i="13" s="1"/>
  <c r="J51" i="13"/>
  <c r="J52" i="13" s="1"/>
  <c r="I51" i="13"/>
  <c r="I52" i="13" s="1"/>
  <c r="H51" i="13"/>
  <c r="H52" i="13" s="1"/>
  <c r="Y49" i="13"/>
  <c r="W49" i="13"/>
  <c r="V49" i="13"/>
  <c r="U49" i="13"/>
  <c r="T49" i="13"/>
  <c r="S49" i="13"/>
  <c r="R49" i="13"/>
  <c r="Q49" i="13"/>
  <c r="P49" i="13"/>
  <c r="O49" i="13"/>
  <c r="N49" i="13"/>
  <c r="M49" i="13"/>
  <c r="L49" i="13"/>
  <c r="K49" i="13"/>
  <c r="J49" i="13"/>
  <c r="I49" i="13"/>
  <c r="H49" i="13"/>
  <c r="Y48" i="13"/>
  <c r="W48" i="13"/>
  <c r="V48" i="13"/>
  <c r="U48" i="13"/>
  <c r="T48" i="13"/>
  <c r="S48" i="13"/>
  <c r="R48" i="13"/>
  <c r="Q48" i="13"/>
  <c r="P48" i="13"/>
  <c r="O48" i="13"/>
  <c r="N48" i="13"/>
  <c r="M48" i="13"/>
  <c r="L48" i="13"/>
  <c r="K48" i="13"/>
  <c r="J48" i="13"/>
  <c r="I48" i="13"/>
  <c r="H48" i="13"/>
  <c r="Y47" i="13"/>
  <c r="W47" i="13"/>
  <c r="V47" i="13"/>
  <c r="U47" i="13"/>
  <c r="T47" i="13"/>
  <c r="S47" i="13"/>
  <c r="R47" i="13"/>
  <c r="Q47" i="13"/>
  <c r="P47" i="13"/>
  <c r="O47" i="13"/>
  <c r="N47" i="13"/>
  <c r="M47" i="13"/>
  <c r="L47" i="13"/>
  <c r="K47" i="13"/>
  <c r="J47" i="13"/>
  <c r="I47" i="13"/>
  <c r="H47" i="13"/>
  <c r="Y46" i="13"/>
  <c r="W46" i="13"/>
  <c r="V46" i="13"/>
  <c r="U46" i="13"/>
  <c r="T46" i="13"/>
  <c r="S46" i="13"/>
  <c r="R46" i="13"/>
  <c r="Q46" i="13"/>
  <c r="P46" i="13"/>
  <c r="O46" i="13"/>
  <c r="N46" i="13"/>
  <c r="M46" i="13"/>
  <c r="L46" i="13"/>
  <c r="K46" i="13"/>
  <c r="J46" i="13"/>
  <c r="I46" i="13"/>
  <c r="H46" i="13"/>
  <c r="Y45" i="13"/>
  <c r="W45" i="13"/>
  <c r="V45" i="13"/>
  <c r="U45" i="13"/>
  <c r="T45" i="13"/>
  <c r="S45" i="13"/>
  <c r="R45" i="13"/>
  <c r="Q45" i="13"/>
  <c r="P45" i="13"/>
  <c r="O45" i="13"/>
  <c r="N45" i="13"/>
  <c r="M45" i="13"/>
  <c r="L45" i="13"/>
  <c r="K45" i="13"/>
  <c r="J45" i="13"/>
  <c r="I45" i="13"/>
  <c r="H45" i="13"/>
  <c r="Y44" i="13"/>
  <c r="W44" i="13"/>
  <c r="V44" i="13"/>
  <c r="U44" i="13"/>
  <c r="T44" i="13"/>
  <c r="S44" i="13"/>
  <c r="R44" i="13"/>
  <c r="Q44" i="13"/>
  <c r="P44" i="13"/>
  <c r="O44" i="13"/>
  <c r="N44" i="13"/>
  <c r="M44" i="13"/>
  <c r="L44" i="13"/>
  <c r="K44" i="13"/>
  <c r="J44" i="13"/>
  <c r="I44" i="13"/>
  <c r="H44" i="13"/>
  <c r="Y43" i="13"/>
  <c r="W43" i="13"/>
  <c r="V43" i="13"/>
  <c r="U43" i="13"/>
  <c r="T43" i="13"/>
  <c r="S43" i="13"/>
  <c r="R43" i="13"/>
  <c r="Q43" i="13"/>
  <c r="P43" i="13"/>
  <c r="O43" i="13"/>
  <c r="N43" i="13"/>
  <c r="M43" i="13"/>
  <c r="L43" i="13"/>
  <c r="K43" i="13"/>
  <c r="J43" i="13"/>
  <c r="I43" i="13"/>
  <c r="H43" i="13"/>
  <c r="Y42" i="13"/>
  <c r="W42" i="13"/>
  <c r="V42" i="13"/>
  <c r="U42" i="13"/>
  <c r="T42" i="13"/>
  <c r="S42" i="13"/>
  <c r="R42" i="13"/>
  <c r="Q42" i="13"/>
  <c r="P42" i="13"/>
  <c r="O42" i="13"/>
  <c r="N42" i="13"/>
  <c r="M42" i="13"/>
  <c r="L42" i="13"/>
  <c r="K42" i="13"/>
  <c r="J42" i="13"/>
  <c r="I42" i="13"/>
  <c r="H42" i="13"/>
  <c r="Y41" i="13"/>
  <c r="W41" i="13"/>
  <c r="V41" i="13"/>
  <c r="U41" i="13"/>
  <c r="T41" i="13"/>
  <c r="S41" i="13"/>
  <c r="R41" i="13"/>
  <c r="Q41" i="13"/>
  <c r="P41" i="13"/>
  <c r="O41" i="13"/>
  <c r="N41" i="13"/>
  <c r="M41" i="13"/>
  <c r="L41" i="13"/>
  <c r="K41" i="13"/>
  <c r="J41" i="13"/>
  <c r="I41" i="13"/>
  <c r="H41" i="13"/>
  <c r="Y40" i="13"/>
  <c r="W40" i="13"/>
  <c r="V40" i="13"/>
  <c r="U40" i="13"/>
  <c r="T40" i="13"/>
  <c r="S40" i="13"/>
  <c r="R40" i="13"/>
  <c r="Q40" i="13"/>
  <c r="P40" i="13"/>
  <c r="O40" i="13"/>
  <c r="N40" i="13"/>
  <c r="M40" i="13"/>
  <c r="L40" i="13"/>
  <c r="K40" i="13"/>
  <c r="J40" i="13"/>
  <c r="I40" i="13"/>
  <c r="H40" i="13"/>
  <c r="Y39" i="13"/>
  <c r="W39" i="13"/>
  <c r="V39" i="13"/>
  <c r="U39" i="13"/>
  <c r="T39" i="13"/>
  <c r="S39" i="13"/>
  <c r="R39" i="13"/>
  <c r="Q39" i="13"/>
  <c r="P39" i="13"/>
  <c r="O39" i="13"/>
  <c r="N39" i="13"/>
  <c r="M39" i="13"/>
  <c r="L39" i="13"/>
  <c r="K39" i="13"/>
  <c r="J39" i="13"/>
  <c r="I39" i="13"/>
  <c r="H39" i="13"/>
  <c r="Y38" i="13"/>
  <c r="W38" i="13"/>
  <c r="V38" i="13"/>
  <c r="U38" i="13"/>
  <c r="T38" i="13"/>
  <c r="S38" i="13"/>
  <c r="R38" i="13"/>
  <c r="Q38" i="13"/>
  <c r="P38" i="13"/>
  <c r="O38" i="13"/>
  <c r="N38" i="13"/>
  <c r="M38" i="13"/>
  <c r="L38" i="13"/>
  <c r="K38" i="13"/>
  <c r="J38" i="13"/>
  <c r="I38" i="13"/>
  <c r="H38" i="13"/>
  <c r="Y37" i="13"/>
  <c r="W37" i="13"/>
  <c r="V37" i="13"/>
  <c r="U37" i="13"/>
  <c r="T37" i="13"/>
  <c r="S37" i="13"/>
  <c r="R37" i="13"/>
  <c r="Q37" i="13"/>
  <c r="P37" i="13"/>
  <c r="O37" i="13"/>
  <c r="N37" i="13"/>
  <c r="M37" i="13"/>
  <c r="L37" i="13"/>
  <c r="K37" i="13"/>
  <c r="J37" i="13"/>
  <c r="I37" i="13"/>
  <c r="H37" i="13"/>
  <c r="Y34" i="13"/>
  <c r="W34" i="13"/>
  <c r="V34" i="13"/>
  <c r="U34" i="13"/>
  <c r="T34" i="13"/>
  <c r="S34" i="13"/>
  <c r="R34" i="13"/>
  <c r="Q34" i="13"/>
  <c r="P34" i="13"/>
  <c r="O34" i="13"/>
  <c r="N34" i="13"/>
  <c r="M34" i="13"/>
  <c r="L34" i="13"/>
  <c r="K34" i="13"/>
  <c r="J34" i="13"/>
  <c r="I34" i="13"/>
  <c r="H34" i="13"/>
  <c r="Y33" i="13"/>
  <c r="W33" i="13"/>
  <c r="V33" i="13"/>
  <c r="U33" i="13"/>
  <c r="T33" i="13"/>
  <c r="S33" i="13"/>
  <c r="R33" i="13"/>
  <c r="Q33" i="13"/>
  <c r="P33" i="13"/>
  <c r="O33" i="13"/>
  <c r="N33" i="13"/>
  <c r="M33" i="13"/>
  <c r="L33" i="13"/>
  <c r="K33" i="13"/>
  <c r="J33" i="13"/>
  <c r="I33" i="13"/>
  <c r="H33" i="13"/>
  <c r="Y31" i="13"/>
  <c r="W31" i="13"/>
  <c r="V31" i="13"/>
  <c r="U31" i="13"/>
  <c r="T31" i="13"/>
  <c r="S31" i="13"/>
  <c r="R31" i="13"/>
  <c r="Q31" i="13"/>
  <c r="P31" i="13"/>
  <c r="O31" i="13"/>
  <c r="N31" i="13"/>
  <c r="M31" i="13"/>
  <c r="L31" i="13"/>
  <c r="K31" i="13"/>
  <c r="J31" i="13"/>
  <c r="I31" i="13"/>
  <c r="H31" i="13"/>
  <c r="Y30" i="13"/>
  <c r="W30" i="13"/>
  <c r="V30" i="13"/>
  <c r="U30" i="13"/>
  <c r="T30" i="13"/>
  <c r="S30" i="13"/>
  <c r="R30" i="13"/>
  <c r="Q30" i="13"/>
  <c r="P30" i="13"/>
  <c r="O30" i="13"/>
  <c r="N30" i="13"/>
  <c r="M30" i="13"/>
  <c r="L30" i="13"/>
  <c r="K30" i="13"/>
  <c r="J30" i="13"/>
  <c r="I30" i="13"/>
  <c r="H30" i="13"/>
  <c r="Y29" i="13"/>
  <c r="W29" i="13"/>
  <c r="V29" i="13"/>
  <c r="U29" i="13"/>
  <c r="T29" i="13"/>
  <c r="S29" i="13"/>
  <c r="R29" i="13"/>
  <c r="Q29" i="13"/>
  <c r="P29" i="13"/>
  <c r="O29" i="13"/>
  <c r="N29" i="13"/>
  <c r="M29" i="13"/>
  <c r="L29" i="13"/>
  <c r="K29" i="13"/>
  <c r="J29" i="13"/>
  <c r="I29" i="13"/>
  <c r="H29" i="13"/>
  <c r="Y28" i="13"/>
  <c r="W28" i="13"/>
  <c r="V28" i="13"/>
  <c r="U28" i="13"/>
  <c r="T28" i="13"/>
  <c r="S28" i="13"/>
  <c r="R28" i="13"/>
  <c r="Q28" i="13"/>
  <c r="P28" i="13"/>
  <c r="O28" i="13"/>
  <c r="N28" i="13"/>
  <c r="M28" i="13"/>
  <c r="L28" i="13"/>
  <c r="K28" i="13"/>
  <c r="J28" i="13"/>
  <c r="I28" i="13"/>
  <c r="H28" i="13"/>
  <c r="Y27" i="13"/>
  <c r="W27" i="13"/>
  <c r="V27" i="13"/>
  <c r="U27" i="13"/>
  <c r="T27" i="13"/>
  <c r="S27" i="13"/>
  <c r="R27" i="13"/>
  <c r="Q27" i="13"/>
  <c r="P27" i="13"/>
  <c r="O27" i="13"/>
  <c r="N27" i="13"/>
  <c r="M27" i="13"/>
  <c r="L27" i="13"/>
  <c r="K27" i="13"/>
  <c r="J27" i="13"/>
  <c r="I27" i="13"/>
  <c r="H27" i="13"/>
  <c r="Y26" i="13"/>
  <c r="W26" i="13"/>
  <c r="V26" i="13"/>
  <c r="U26" i="13"/>
  <c r="T26" i="13"/>
  <c r="S26" i="13"/>
  <c r="R26" i="13"/>
  <c r="Q26" i="13"/>
  <c r="P26" i="13"/>
  <c r="O26" i="13"/>
  <c r="N26" i="13"/>
  <c r="M26" i="13"/>
  <c r="L26" i="13"/>
  <c r="K26" i="13"/>
  <c r="J26" i="13"/>
  <c r="I26" i="13"/>
  <c r="H26" i="13"/>
  <c r="Y25" i="13"/>
  <c r="W25" i="13"/>
  <c r="V25" i="13"/>
  <c r="U25" i="13"/>
  <c r="T25" i="13"/>
  <c r="S25" i="13"/>
  <c r="R25" i="13"/>
  <c r="Q25" i="13"/>
  <c r="P25" i="13"/>
  <c r="O25" i="13"/>
  <c r="N25" i="13"/>
  <c r="M25" i="13"/>
  <c r="L25" i="13"/>
  <c r="K25" i="13"/>
  <c r="J25" i="13"/>
  <c r="I25" i="13"/>
  <c r="H25" i="13"/>
  <c r="Y24" i="13"/>
  <c r="W24" i="13"/>
  <c r="V24" i="13"/>
  <c r="U24" i="13"/>
  <c r="T24" i="13"/>
  <c r="S24" i="13"/>
  <c r="R24" i="13"/>
  <c r="Q24" i="13"/>
  <c r="P24" i="13"/>
  <c r="O24" i="13"/>
  <c r="N24" i="13"/>
  <c r="M24" i="13"/>
  <c r="L24" i="13"/>
  <c r="K24" i="13"/>
  <c r="J24" i="13"/>
  <c r="I24" i="13"/>
  <c r="H24" i="13"/>
  <c r="Y23" i="13"/>
  <c r="W23" i="13"/>
  <c r="V23" i="13"/>
  <c r="U23" i="13"/>
  <c r="T23" i="13"/>
  <c r="S23" i="13"/>
  <c r="R23" i="13"/>
  <c r="Q23" i="13"/>
  <c r="P23" i="13"/>
  <c r="O23" i="13"/>
  <c r="N23" i="13"/>
  <c r="M23" i="13"/>
  <c r="L23" i="13"/>
  <c r="K23" i="13"/>
  <c r="J23" i="13"/>
  <c r="I23" i="13"/>
  <c r="H23" i="13"/>
  <c r="Y22" i="13"/>
  <c r="W22" i="13"/>
  <c r="V22" i="13"/>
  <c r="U22" i="13"/>
  <c r="T22" i="13"/>
  <c r="S22" i="13"/>
  <c r="R22" i="13"/>
  <c r="Q22" i="13"/>
  <c r="P22" i="13"/>
  <c r="O22" i="13"/>
  <c r="N22" i="13"/>
  <c r="M22" i="13"/>
  <c r="L22" i="13"/>
  <c r="K22" i="13"/>
  <c r="J22" i="13"/>
  <c r="I22" i="13"/>
  <c r="H22" i="13"/>
  <c r="Y21" i="13"/>
  <c r="W21" i="13"/>
  <c r="V21" i="13"/>
  <c r="U21" i="13"/>
  <c r="T21" i="13"/>
  <c r="S21" i="13"/>
  <c r="R21" i="13"/>
  <c r="Q21" i="13"/>
  <c r="P21" i="13"/>
  <c r="O21" i="13"/>
  <c r="N21" i="13"/>
  <c r="M21" i="13"/>
  <c r="L21" i="13"/>
  <c r="K21" i="13"/>
  <c r="J21" i="13"/>
  <c r="I21" i="13"/>
  <c r="H21" i="13"/>
  <c r="Y20" i="13"/>
  <c r="W20" i="13"/>
  <c r="V20" i="13"/>
  <c r="U20" i="13"/>
  <c r="T20" i="13"/>
  <c r="S20" i="13"/>
  <c r="R20" i="13"/>
  <c r="Q20" i="13"/>
  <c r="P20" i="13"/>
  <c r="O20" i="13"/>
  <c r="N20" i="13"/>
  <c r="M20" i="13"/>
  <c r="L20" i="13"/>
  <c r="K20" i="13"/>
  <c r="J20" i="13"/>
  <c r="I20" i="13"/>
  <c r="H20" i="13"/>
  <c r="Y17" i="13"/>
  <c r="W17" i="13"/>
  <c r="V17" i="13"/>
  <c r="U17" i="13"/>
  <c r="T17" i="13"/>
  <c r="S17" i="13"/>
  <c r="R17" i="13"/>
  <c r="Q17" i="13"/>
  <c r="P17" i="13"/>
  <c r="O17" i="13"/>
  <c r="N17" i="13"/>
  <c r="M17" i="13"/>
  <c r="L17" i="13"/>
  <c r="K17" i="13"/>
  <c r="J17" i="13"/>
  <c r="I17" i="13"/>
  <c r="H17" i="13"/>
  <c r="Y16" i="13"/>
  <c r="W16" i="13"/>
  <c r="V16" i="13"/>
  <c r="U16" i="13"/>
  <c r="T16" i="13"/>
  <c r="S16" i="13"/>
  <c r="R16" i="13"/>
  <c r="Q16" i="13"/>
  <c r="P16" i="13"/>
  <c r="O16" i="13"/>
  <c r="N16" i="13"/>
  <c r="M16" i="13"/>
  <c r="L16" i="13"/>
  <c r="K16" i="13"/>
  <c r="J16" i="13"/>
  <c r="I16" i="13"/>
  <c r="H16" i="13"/>
  <c r="Y15" i="13"/>
  <c r="W15" i="13"/>
  <c r="V15" i="13"/>
  <c r="U15" i="13"/>
  <c r="T15" i="13"/>
  <c r="S15" i="13"/>
  <c r="R15" i="13"/>
  <c r="Q15" i="13"/>
  <c r="P15" i="13"/>
  <c r="O15" i="13"/>
  <c r="N15" i="13"/>
  <c r="M15" i="13"/>
  <c r="L15" i="13"/>
  <c r="K15" i="13"/>
  <c r="J15" i="13"/>
  <c r="I15" i="13"/>
  <c r="H15" i="13"/>
  <c r="Y14" i="13"/>
  <c r="W14" i="13"/>
  <c r="V14" i="13"/>
  <c r="U14" i="13"/>
  <c r="T14" i="13"/>
  <c r="S14" i="13"/>
  <c r="R14" i="13"/>
  <c r="Q14" i="13"/>
  <c r="P14" i="13"/>
  <c r="O14" i="13"/>
  <c r="N14" i="13"/>
  <c r="M14" i="13"/>
  <c r="L14" i="13"/>
  <c r="K14" i="13"/>
  <c r="J14" i="13"/>
  <c r="I14" i="13"/>
  <c r="H14" i="13"/>
  <c r="D15" i="27" l="1"/>
  <c r="R15" i="27"/>
  <c r="G15" i="27"/>
  <c r="K15" i="27"/>
  <c r="M7" i="4"/>
  <c r="M16" i="29" s="1"/>
  <c r="M12" i="27"/>
  <c r="O15" i="27"/>
  <c r="F7" i="4"/>
  <c r="F13" i="29" s="1"/>
  <c r="F12" i="27"/>
  <c r="E15" i="27"/>
  <c r="J7" i="4"/>
  <c r="J13" i="29"/>
  <c r="J12" i="27"/>
  <c r="J16" i="29"/>
  <c r="J15" i="27"/>
  <c r="E7" i="4"/>
  <c r="E12" i="27"/>
  <c r="U7" i="4"/>
  <c r="U6" i="27" s="1"/>
  <c r="U12" i="27"/>
  <c r="P15" i="27"/>
  <c r="Q15" i="27"/>
  <c r="H7" i="4"/>
  <c r="H16" i="29" s="1"/>
  <c r="H12" i="27"/>
  <c r="S15" i="27"/>
  <c r="M15" i="27"/>
  <c r="N15" i="27"/>
  <c r="K7" i="4"/>
  <c r="K12" i="27"/>
  <c r="L15" i="27"/>
  <c r="R7" i="4"/>
  <c r="R16" i="29" s="1"/>
  <c r="R12" i="27"/>
  <c r="D7" i="4"/>
  <c r="D13" i="29" s="1"/>
  <c r="D12" i="27"/>
  <c r="H15" i="27"/>
  <c r="G7" i="4"/>
  <c r="G16" i="29" s="1"/>
  <c r="G13" i="29"/>
  <c r="G12" i="27"/>
  <c r="Q7" i="4"/>
  <c r="Q13" i="29"/>
  <c r="Q12" i="27"/>
  <c r="I15" i="27"/>
  <c r="L7" i="4"/>
  <c r="L12" i="27"/>
  <c r="P7" i="4"/>
  <c r="P12" i="27"/>
  <c r="F16" i="29"/>
  <c r="F15" i="27"/>
  <c r="O7" i="4"/>
  <c r="O16" i="29" s="1"/>
  <c r="O13" i="29"/>
  <c r="O12" i="27"/>
  <c r="S7" i="4"/>
  <c r="S16" i="29" s="1"/>
  <c r="S13" i="29"/>
  <c r="S12" i="27"/>
  <c r="I7" i="4"/>
  <c r="I13" i="29"/>
  <c r="I12" i="27"/>
  <c r="N7" i="4"/>
  <c r="N13" i="29"/>
  <c r="N12" i="27"/>
  <c r="F116" i="13"/>
  <c r="X376" i="2"/>
  <c r="Y376" i="13" s="1"/>
  <c r="X369" i="2"/>
  <c r="Y369" i="13" s="1"/>
  <c r="X367" i="2"/>
  <c r="Y359" i="13"/>
  <c r="Y348" i="13"/>
  <c r="Y302" i="13"/>
  <c r="Y258" i="13"/>
  <c r="Y115" i="13"/>
  <c r="R13" i="29" l="1"/>
  <c r="P6" i="29"/>
  <c r="P6" i="27"/>
  <c r="P24" i="29"/>
  <c r="P15" i="29"/>
  <c r="P21" i="29"/>
  <c r="P23" i="29"/>
  <c r="P22" i="29"/>
  <c r="P14" i="29"/>
  <c r="P19" i="29"/>
  <c r="P20" i="29"/>
  <c r="P17" i="29"/>
  <c r="P18" i="29"/>
  <c r="L6" i="29"/>
  <c r="L6" i="27"/>
  <c r="L24" i="29"/>
  <c r="L14" i="29"/>
  <c r="L20" i="29"/>
  <c r="L15" i="29"/>
  <c r="L19" i="29"/>
  <c r="L23" i="29"/>
  <c r="L22" i="29"/>
  <c r="L21" i="29"/>
  <c r="L18" i="29"/>
  <c r="L17" i="29"/>
  <c r="K6" i="29"/>
  <c r="K6" i="27"/>
  <c r="K24" i="29"/>
  <c r="K15" i="29"/>
  <c r="K20" i="29"/>
  <c r="K22" i="29"/>
  <c r="K23" i="29"/>
  <c r="K19" i="29"/>
  <c r="K21" i="29"/>
  <c r="K14" i="29"/>
  <c r="K18" i="29"/>
  <c r="K17" i="29"/>
  <c r="N6" i="29"/>
  <c r="N6" i="27"/>
  <c r="N24" i="29"/>
  <c r="N20" i="29"/>
  <c r="N21" i="29"/>
  <c r="N14" i="29"/>
  <c r="N15" i="29"/>
  <c r="N22" i="29"/>
  <c r="N23" i="29"/>
  <c r="N19" i="29"/>
  <c r="N17" i="29"/>
  <c r="N18" i="29"/>
  <c r="I6" i="29"/>
  <c r="I6" i="27"/>
  <c r="I19" i="29"/>
  <c r="I14" i="29"/>
  <c r="I24" i="29"/>
  <c r="I21" i="29"/>
  <c r="I23" i="29"/>
  <c r="I20" i="29"/>
  <c r="I22" i="29"/>
  <c r="I15" i="29"/>
  <c r="I18" i="29"/>
  <c r="I17" i="29"/>
  <c r="S6" i="29"/>
  <c r="S6" i="27"/>
  <c r="S24" i="29"/>
  <c r="S20" i="29"/>
  <c r="S21" i="29"/>
  <c r="S23" i="29"/>
  <c r="S15" i="29"/>
  <c r="S19" i="29"/>
  <c r="S22" i="29"/>
  <c r="S14" i="29"/>
  <c r="S17" i="29"/>
  <c r="S18" i="29"/>
  <c r="D6" i="29"/>
  <c r="D17" i="29"/>
  <c r="D6" i="27"/>
  <c r="D24" i="29"/>
  <c r="D21" i="29"/>
  <c r="D15" i="29"/>
  <c r="D23" i="29"/>
  <c r="D22" i="29"/>
  <c r="D19" i="29"/>
  <c r="D20" i="29"/>
  <c r="D14" i="29"/>
  <c r="D18" i="29"/>
  <c r="R6" i="29"/>
  <c r="R6" i="27"/>
  <c r="R20" i="29"/>
  <c r="R14" i="29"/>
  <c r="R21" i="29"/>
  <c r="R19" i="29"/>
  <c r="R22" i="29"/>
  <c r="R24" i="29"/>
  <c r="R23" i="29"/>
  <c r="R15" i="29"/>
  <c r="R17" i="29"/>
  <c r="R18" i="29"/>
  <c r="P16" i="29"/>
  <c r="L16" i="29"/>
  <c r="H6" i="29"/>
  <c r="H6" i="27"/>
  <c r="H24" i="29"/>
  <c r="H14" i="29"/>
  <c r="H19" i="29"/>
  <c r="H21" i="29"/>
  <c r="H20" i="29"/>
  <c r="H15" i="29"/>
  <c r="H23" i="29"/>
  <c r="H22" i="29"/>
  <c r="H18" i="29"/>
  <c r="H17" i="29"/>
  <c r="E6" i="29"/>
  <c r="E6" i="27"/>
  <c r="E24" i="29"/>
  <c r="E22" i="29"/>
  <c r="E23" i="29"/>
  <c r="E19" i="29"/>
  <c r="E14" i="29"/>
  <c r="E20" i="29"/>
  <c r="E21" i="29"/>
  <c r="E15" i="29"/>
  <c r="E17" i="29"/>
  <c r="E18" i="29"/>
  <c r="M6" i="29"/>
  <c r="M6" i="27"/>
  <c r="M23" i="29"/>
  <c r="M14" i="29"/>
  <c r="M15" i="29"/>
  <c r="M21" i="29"/>
  <c r="M19" i="29"/>
  <c r="M22" i="29"/>
  <c r="M24" i="29"/>
  <c r="M20" i="29"/>
  <c r="M18" i="29"/>
  <c r="M17" i="29"/>
  <c r="O6" i="29"/>
  <c r="O6" i="27"/>
  <c r="O22" i="29"/>
  <c r="O14" i="29"/>
  <c r="O15" i="29"/>
  <c r="O23" i="29"/>
  <c r="O21" i="29"/>
  <c r="O24" i="29"/>
  <c r="O20" i="29"/>
  <c r="O19" i="29"/>
  <c r="O17" i="29"/>
  <c r="O18" i="29"/>
  <c r="E16" i="29"/>
  <c r="F6" i="29"/>
  <c r="F6" i="27"/>
  <c r="F24" i="29"/>
  <c r="F22" i="29"/>
  <c r="F19" i="29"/>
  <c r="F23" i="29"/>
  <c r="F15" i="29"/>
  <c r="F21" i="29"/>
  <c r="F14" i="29"/>
  <c r="F20" i="29"/>
  <c r="F18" i="29"/>
  <c r="F17" i="29"/>
  <c r="Y367" i="13"/>
  <c r="X370" i="2"/>
  <c r="U20" i="5" s="1"/>
  <c r="U20" i="26" s="1"/>
  <c r="X377" i="2"/>
  <c r="P13" i="29"/>
  <c r="L13" i="29"/>
  <c r="I16" i="29"/>
  <c r="Q6" i="29"/>
  <c r="Q6" i="27"/>
  <c r="Q24" i="29"/>
  <c r="Q14" i="29"/>
  <c r="Q23" i="29"/>
  <c r="Q15" i="29"/>
  <c r="Q19" i="29"/>
  <c r="Q20" i="29"/>
  <c r="Q22" i="29"/>
  <c r="Q21" i="29"/>
  <c r="Q17" i="29"/>
  <c r="Q18" i="29"/>
  <c r="G6" i="29"/>
  <c r="G6" i="27"/>
  <c r="G20" i="29"/>
  <c r="G19" i="29"/>
  <c r="G24" i="29"/>
  <c r="G21" i="29"/>
  <c r="G23" i="29"/>
  <c r="G14" i="29"/>
  <c r="G15" i="29"/>
  <c r="G22" i="29"/>
  <c r="G18" i="29"/>
  <c r="G17" i="29"/>
  <c r="K13" i="29"/>
  <c r="N16" i="29"/>
  <c r="H13" i="29"/>
  <c r="Q16" i="29"/>
  <c r="E13" i="29"/>
  <c r="J6" i="29"/>
  <c r="J6" i="27"/>
  <c r="J15" i="29"/>
  <c r="J20" i="29"/>
  <c r="J22" i="29"/>
  <c r="J21" i="29"/>
  <c r="J19" i="29"/>
  <c r="J24" i="29"/>
  <c r="J14" i="29"/>
  <c r="J23" i="29"/>
  <c r="J18" i="29"/>
  <c r="J17" i="29"/>
  <c r="M13" i="29"/>
  <c r="K16" i="29"/>
  <c r="D16" i="29"/>
  <c r="Y116" i="13"/>
  <c r="Y99" i="13"/>
  <c r="Y360" i="13"/>
  <c r="Y370" i="13"/>
  <c r="X52" i="2"/>
  <c r="X50" i="2"/>
  <c r="Y50" i="13" s="1"/>
  <c r="Y377" i="13" l="1"/>
  <c r="U21" i="5"/>
  <c r="U21" i="26" s="1"/>
  <c r="Y303" i="13"/>
  <c r="X53" i="2"/>
  <c r="Y53" i="13" l="1"/>
  <c r="U16" i="5"/>
  <c r="U16" i="26" s="1"/>
  <c r="H376" i="2"/>
  <c r="I376" i="2"/>
  <c r="J376" i="2"/>
  <c r="K376" i="2"/>
  <c r="L376" i="2"/>
  <c r="M376" i="2"/>
  <c r="N376" i="2"/>
  <c r="O376" i="2"/>
  <c r="P376" i="2"/>
  <c r="Q376" i="2"/>
  <c r="R376" i="2"/>
  <c r="S376" i="2"/>
  <c r="T376" i="2"/>
  <c r="U376" i="2"/>
  <c r="V376" i="2"/>
  <c r="G376" i="2"/>
  <c r="H369" i="2"/>
  <c r="I369" i="13" s="1"/>
  <c r="I369" i="2"/>
  <c r="J369" i="13" s="1"/>
  <c r="J369" i="2"/>
  <c r="K369" i="13" s="1"/>
  <c r="K369" i="2"/>
  <c r="L369" i="13" s="1"/>
  <c r="L369" i="2"/>
  <c r="M369" i="13" s="1"/>
  <c r="M369" i="2"/>
  <c r="N369" i="13" s="1"/>
  <c r="N369" i="2"/>
  <c r="O369" i="13" s="1"/>
  <c r="O369" i="2"/>
  <c r="P369" i="13" s="1"/>
  <c r="P369" i="2"/>
  <c r="Q369" i="13" s="1"/>
  <c r="Q369" i="2"/>
  <c r="R369" i="13" s="1"/>
  <c r="R369" i="2"/>
  <c r="S369" i="13" s="1"/>
  <c r="S369" i="2"/>
  <c r="T369" i="13" s="1"/>
  <c r="T369" i="2"/>
  <c r="U369" i="13" s="1"/>
  <c r="U369" i="2"/>
  <c r="V369" i="13" s="1"/>
  <c r="V369" i="2"/>
  <c r="W369" i="13" s="1"/>
  <c r="G369" i="2"/>
  <c r="H369" i="13" s="1"/>
  <c r="H367" i="2"/>
  <c r="I367" i="2"/>
  <c r="J367" i="2"/>
  <c r="K367" i="2"/>
  <c r="L367" i="2"/>
  <c r="M367" i="2"/>
  <c r="N367" i="2"/>
  <c r="O367" i="2"/>
  <c r="P367" i="2"/>
  <c r="Q367" i="2"/>
  <c r="R367" i="2"/>
  <c r="S367" i="2"/>
  <c r="T367" i="2"/>
  <c r="U367" i="2"/>
  <c r="V367" i="2"/>
  <c r="G367" i="2"/>
  <c r="I359" i="13"/>
  <c r="I359" i="2"/>
  <c r="J359" i="13" s="1"/>
  <c r="J359" i="2"/>
  <c r="K359" i="13" s="1"/>
  <c r="K359" i="2"/>
  <c r="L359" i="13" s="1"/>
  <c r="L359" i="2"/>
  <c r="M359" i="13" s="1"/>
  <c r="M359" i="2"/>
  <c r="N359" i="13" s="1"/>
  <c r="N359" i="2"/>
  <c r="O359" i="13" s="1"/>
  <c r="O359" i="2"/>
  <c r="P359" i="13" s="1"/>
  <c r="P359" i="2"/>
  <c r="Q359" i="13" s="1"/>
  <c r="Q359" i="2"/>
  <c r="R359" i="13" s="1"/>
  <c r="R359" i="2"/>
  <c r="S359" i="13" s="1"/>
  <c r="S359" i="2"/>
  <c r="T359" i="13" s="1"/>
  <c r="T359" i="2"/>
  <c r="U359" i="13" s="1"/>
  <c r="U359" i="2"/>
  <c r="V359" i="13" s="1"/>
  <c r="V359" i="2"/>
  <c r="W359" i="13" s="1"/>
  <c r="G359" i="2"/>
  <c r="H359" i="13" s="1"/>
  <c r="H348" i="2"/>
  <c r="I348" i="2"/>
  <c r="J348" i="2"/>
  <c r="K348" i="2"/>
  <c r="L348" i="2"/>
  <c r="M348" i="2"/>
  <c r="N348" i="2"/>
  <c r="O348" i="2"/>
  <c r="P348" i="2"/>
  <c r="Q348" i="2"/>
  <c r="R348" i="2"/>
  <c r="S348" i="2"/>
  <c r="T348" i="2"/>
  <c r="U348" i="2"/>
  <c r="V348" i="2"/>
  <c r="G348" i="2"/>
  <c r="G99" i="2"/>
  <c r="H302" i="2"/>
  <c r="I302" i="2"/>
  <c r="J302" i="13" s="1"/>
  <c r="J302" i="2"/>
  <c r="K302" i="13" s="1"/>
  <c r="K302" i="2"/>
  <c r="L302" i="2"/>
  <c r="M302" i="13" s="1"/>
  <c r="M302" i="2"/>
  <c r="N302" i="13" s="1"/>
  <c r="N302" i="2"/>
  <c r="O302" i="2"/>
  <c r="P302" i="13" s="1"/>
  <c r="P302" i="2"/>
  <c r="Q302" i="13" s="1"/>
  <c r="Q302" i="2"/>
  <c r="R302" i="2"/>
  <c r="S302" i="13" s="1"/>
  <c r="S302" i="2"/>
  <c r="T302" i="13" s="1"/>
  <c r="T302" i="2"/>
  <c r="U302" i="2"/>
  <c r="V302" i="13" s="1"/>
  <c r="V302" i="2"/>
  <c r="W302" i="13" s="1"/>
  <c r="G302" i="2"/>
  <c r="H302" i="13" s="1"/>
  <c r="H258" i="2"/>
  <c r="I258" i="13" s="1"/>
  <c r="I258" i="2"/>
  <c r="J258" i="13" s="1"/>
  <c r="J258" i="2"/>
  <c r="K258" i="13" s="1"/>
  <c r="K258" i="2"/>
  <c r="L258" i="13" s="1"/>
  <c r="L258" i="2"/>
  <c r="M258" i="13" s="1"/>
  <c r="M258" i="2"/>
  <c r="N258" i="13" s="1"/>
  <c r="N258" i="2"/>
  <c r="O258" i="13" s="1"/>
  <c r="O258" i="2"/>
  <c r="P258" i="13" s="1"/>
  <c r="P258" i="2"/>
  <c r="Q258" i="13" s="1"/>
  <c r="Q258" i="2"/>
  <c r="R258" i="13" s="1"/>
  <c r="R258" i="2"/>
  <c r="S258" i="13" s="1"/>
  <c r="S258" i="2"/>
  <c r="T258" i="13" s="1"/>
  <c r="T258" i="2"/>
  <c r="U258" i="13" s="1"/>
  <c r="U258" i="2"/>
  <c r="V258" i="13" s="1"/>
  <c r="V258" i="2"/>
  <c r="W258" i="13" s="1"/>
  <c r="G258" i="2"/>
  <c r="H115" i="2"/>
  <c r="I115" i="13" s="1"/>
  <c r="I115" i="2"/>
  <c r="J115" i="13" s="1"/>
  <c r="J115" i="2"/>
  <c r="K115" i="13" s="1"/>
  <c r="K115" i="2"/>
  <c r="L115" i="13" s="1"/>
  <c r="L115" i="2"/>
  <c r="M115" i="13" s="1"/>
  <c r="M115" i="2"/>
  <c r="N115" i="13" s="1"/>
  <c r="N115" i="2"/>
  <c r="O115" i="13" s="1"/>
  <c r="O115" i="2"/>
  <c r="P115" i="13" s="1"/>
  <c r="P115" i="2"/>
  <c r="Q115" i="13" s="1"/>
  <c r="Q115" i="2"/>
  <c r="R115" i="13" s="1"/>
  <c r="R115" i="2"/>
  <c r="S115" i="13" s="1"/>
  <c r="S115" i="2"/>
  <c r="T115" i="13" s="1"/>
  <c r="T115" i="2"/>
  <c r="U115" i="13" s="1"/>
  <c r="U115" i="2"/>
  <c r="V115" i="13" s="1"/>
  <c r="V115" i="2"/>
  <c r="W115" i="13" s="1"/>
  <c r="H115" i="13"/>
  <c r="H99" i="2"/>
  <c r="I99" i="2"/>
  <c r="J99" i="2"/>
  <c r="K99" i="13" s="1"/>
  <c r="K99" i="2"/>
  <c r="L99" i="2"/>
  <c r="M99" i="2"/>
  <c r="N99" i="13" s="1"/>
  <c r="N99" i="2"/>
  <c r="O99" i="2"/>
  <c r="P99" i="2"/>
  <c r="Q99" i="13" s="1"/>
  <c r="Q99" i="2"/>
  <c r="R99" i="2"/>
  <c r="S99" i="2"/>
  <c r="T99" i="13" s="1"/>
  <c r="T99" i="2"/>
  <c r="U99" i="2"/>
  <c r="V99" i="2"/>
  <c r="W99" i="13" s="1"/>
  <c r="H52" i="2"/>
  <c r="I52" i="2"/>
  <c r="J52" i="2"/>
  <c r="K52" i="2"/>
  <c r="L52" i="2"/>
  <c r="M52" i="2"/>
  <c r="N52" i="2"/>
  <c r="O52" i="2"/>
  <c r="P52" i="2"/>
  <c r="Q52" i="2"/>
  <c r="R52" i="2"/>
  <c r="S52" i="2"/>
  <c r="T52" i="2"/>
  <c r="U52" i="2"/>
  <c r="V52" i="2"/>
  <c r="G52" i="2"/>
  <c r="H50" i="2"/>
  <c r="I50" i="13" s="1"/>
  <c r="I50" i="2"/>
  <c r="J50" i="13" s="1"/>
  <c r="J50" i="2"/>
  <c r="K50" i="13" s="1"/>
  <c r="K50" i="2"/>
  <c r="L50" i="13" s="1"/>
  <c r="L50" i="2"/>
  <c r="M50" i="13" s="1"/>
  <c r="M50" i="2"/>
  <c r="N50" i="13" s="1"/>
  <c r="N50" i="2"/>
  <c r="O50" i="13" s="1"/>
  <c r="O50" i="2"/>
  <c r="P50" i="13" s="1"/>
  <c r="P50" i="2"/>
  <c r="Q50" i="13" s="1"/>
  <c r="Q50" i="2"/>
  <c r="R50" i="13" s="1"/>
  <c r="R50" i="2"/>
  <c r="S50" i="13" s="1"/>
  <c r="S50" i="2"/>
  <c r="T50" i="13" s="1"/>
  <c r="T50" i="2"/>
  <c r="U50" i="13" s="1"/>
  <c r="U50" i="2"/>
  <c r="V50" i="13" s="1"/>
  <c r="V50" i="2"/>
  <c r="W50" i="13" s="1"/>
  <c r="G50" i="2"/>
  <c r="H50" i="13" s="1"/>
  <c r="H99" i="13" l="1"/>
  <c r="G116" i="2"/>
  <c r="D17" i="5" s="1"/>
  <c r="G360" i="2"/>
  <c r="D19" i="5" s="1"/>
  <c r="U360" i="2"/>
  <c r="V348" i="13"/>
  <c r="R360" i="2"/>
  <c r="S348" i="13"/>
  <c r="O360" i="2"/>
  <c r="P348" i="13"/>
  <c r="L360" i="2"/>
  <c r="M348" i="13"/>
  <c r="I360" i="2"/>
  <c r="J348" i="13"/>
  <c r="G370" i="2"/>
  <c r="H367" i="13"/>
  <c r="T370" i="2"/>
  <c r="U367" i="13"/>
  <c r="Q370" i="2"/>
  <c r="R367" i="13"/>
  <c r="N370" i="2"/>
  <c r="O367" i="13"/>
  <c r="K370" i="2"/>
  <c r="L367" i="13"/>
  <c r="H370" i="2"/>
  <c r="I367" i="13"/>
  <c r="V377" i="2"/>
  <c r="W376" i="13"/>
  <c r="S377" i="2"/>
  <c r="T376" i="13"/>
  <c r="P377" i="2"/>
  <c r="Q376" i="13"/>
  <c r="M377" i="2"/>
  <c r="N376" i="13"/>
  <c r="J377" i="2"/>
  <c r="K376" i="13"/>
  <c r="O116" i="2"/>
  <c r="P99" i="13"/>
  <c r="I116" i="2"/>
  <c r="J99" i="13"/>
  <c r="G303" i="2"/>
  <c r="H258" i="13"/>
  <c r="H360" i="13"/>
  <c r="H348" i="13"/>
  <c r="T360" i="2"/>
  <c r="U348" i="13"/>
  <c r="Q360" i="2"/>
  <c r="R348" i="13"/>
  <c r="N360" i="2"/>
  <c r="O348" i="13"/>
  <c r="K360" i="2"/>
  <c r="L348" i="13"/>
  <c r="H360" i="2"/>
  <c r="I348" i="13"/>
  <c r="V370" i="2"/>
  <c r="W367" i="13"/>
  <c r="S370" i="2"/>
  <c r="T367" i="13"/>
  <c r="P370" i="2"/>
  <c r="Q367" i="13"/>
  <c r="M370" i="2"/>
  <c r="N367" i="13"/>
  <c r="J370" i="2"/>
  <c r="K367" i="13"/>
  <c r="U377" i="2"/>
  <c r="V376" i="13"/>
  <c r="R377" i="2"/>
  <c r="S376" i="13"/>
  <c r="O377" i="2"/>
  <c r="P376" i="13"/>
  <c r="L377" i="2"/>
  <c r="M376" i="13"/>
  <c r="I377" i="2"/>
  <c r="J376" i="13"/>
  <c r="U116" i="2"/>
  <c r="V99" i="13"/>
  <c r="R116" i="2"/>
  <c r="S99" i="13"/>
  <c r="L116" i="2"/>
  <c r="M99" i="13"/>
  <c r="T116" i="2"/>
  <c r="U99" i="13"/>
  <c r="Q116" i="2"/>
  <c r="R99" i="13"/>
  <c r="N116" i="2"/>
  <c r="O99" i="13"/>
  <c r="K116" i="2"/>
  <c r="L99" i="13"/>
  <c r="H116" i="2"/>
  <c r="I99" i="13"/>
  <c r="T303" i="2"/>
  <c r="U302" i="13"/>
  <c r="Q303" i="2"/>
  <c r="R302" i="13"/>
  <c r="N303" i="2"/>
  <c r="O302" i="13"/>
  <c r="K303" i="2"/>
  <c r="L302" i="13"/>
  <c r="H303" i="2"/>
  <c r="I302" i="13"/>
  <c r="V360" i="2"/>
  <c r="W348" i="13"/>
  <c r="S360" i="2"/>
  <c r="T348" i="13"/>
  <c r="P360" i="2"/>
  <c r="Q348" i="13"/>
  <c r="M360" i="2"/>
  <c r="N348" i="13"/>
  <c r="J360" i="2"/>
  <c r="K348" i="13"/>
  <c r="U370" i="2"/>
  <c r="V367" i="13"/>
  <c r="R370" i="2"/>
  <c r="S367" i="13"/>
  <c r="O370" i="2"/>
  <c r="P367" i="13"/>
  <c r="L370" i="2"/>
  <c r="M367" i="13"/>
  <c r="I370" i="2"/>
  <c r="J367" i="13"/>
  <c r="G377" i="2"/>
  <c r="H376" i="13"/>
  <c r="T377" i="2"/>
  <c r="U376" i="13"/>
  <c r="Q377" i="2"/>
  <c r="R376" i="13"/>
  <c r="N377" i="2"/>
  <c r="O376" i="13"/>
  <c r="K377" i="2"/>
  <c r="L376" i="13"/>
  <c r="H377" i="2"/>
  <c r="I376" i="13"/>
  <c r="V303" i="2"/>
  <c r="S303" i="2"/>
  <c r="P303" i="2"/>
  <c r="M303" i="2"/>
  <c r="J303" i="2"/>
  <c r="U303" i="2"/>
  <c r="R303" i="2"/>
  <c r="O303" i="2"/>
  <c r="L303" i="2"/>
  <c r="I303" i="2"/>
  <c r="K53" i="2"/>
  <c r="H53" i="2"/>
  <c r="V116" i="2"/>
  <c r="S116" i="2"/>
  <c r="P116" i="2"/>
  <c r="M116" i="2"/>
  <c r="J116" i="2"/>
  <c r="U53" i="2"/>
  <c r="R53" i="2"/>
  <c r="O53" i="2"/>
  <c r="L53" i="2"/>
  <c r="I53" i="2"/>
  <c r="V53" i="2"/>
  <c r="S53" i="2"/>
  <c r="P53" i="2"/>
  <c r="M53" i="2"/>
  <c r="J53" i="2"/>
  <c r="G53" i="2"/>
  <c r="T53" i="2"/>
  <c r="Q53" i="2"/>
  <c r="N53" i="2"/>
  <c r="O53" i="13" l="1"/>
  <c r="K16" i="5"/>
  <c r="H53" i="13"/>
  <c r="D16" i="5"/>
  <c r="Q53" i="13"/>
  <c r="M16" i="5"/>
  <c r="N16" i="15" s="1"/>
  <c r="J53" i="13"/>
  <c r="F16" i="5"/>
  <c r="N116" i="13"/>
  <c r="J17" i="5"/>
  <c r="N303" i="13"/>
  <c r="J18" i="5"/>
  <c r="K18" i="15" s="1"/>
  <c r="K360" i="13"/>
  <c r="G19" i="5"/>
  <c r="L303" i="13"/>
  <c r="H18" i="5"/>
  <c r="P116" i="13"/>
  <c r="L17" i="5"/>
  <c r="M17" i="15" s="1"/>
  <c r="U377" i="13"/>
  <c r="Q21" i="5"/>
  <c r="S53" i="13"/>
  <c r="O16" i="5"/>
  <c r="W116" i="13"/>
  <c r="S17" i="5"/>
  <c r="J303" i="13"/>
  <c r="F18" i="5"/>
  <c r="S303" i="13"/>
  <c r="O18" i="5"/>
  <c r="W303" i="13"/>
  <c r="S18" i="5"/>
  <c r="T18" i="15" s="1"/>
  <c r="O377" i="13"/>
  <c r="K21" i="5"/>
  <c r="H377" i="13"/>
  <c r="D21" i="5"/>
  <c r="P370" i="13"/>
  <c r="L20" i="5"/>
  <c r="M20" i="15" s="1"/>
  <c r="T360" i="13"/>
  <c r="P19" i="5"/>
  <c r="U303" i="13"/>
  <c r="Q18" i="5"/>
  <c r="O116" i="13"/>
  <c r="K17" i="5"/>
  <c r="M116" i="13"/>
  <c r="I17" i="5"/>
  <c r="J377" i="13"/>
  <c r="F21" i="5"/>
  <c r="S377" i="13"/>
  <c r="O21" i="5"/>
  <c r="P21" i="15" s="1"/>
  <c r="N370" i="13"/>
  <c r="J20" i="5"/>
  <c r="W370" i="13"/>
  <c r="S20" i="5"/>
  <c r="O360" i="13"/>
  <c r="K19" i="5"/>
  <c r="L19" i="15" s="1"/>
  <c r="Q377" i="13"/>
  <c r="M21" i="5"/>
  <c r="I370" i="13"/>
  <c r="E20" i="5"/>
  <c r="R370" i="13"/>
  <c r="N20" i="5"/>
  <c r="O20" i="15" s="1"/>
  <c r="J360" i="13"/>
  <c r="F19" i="5"/>
  <c r="S360" i="13"/>
  <c r="O19" i="5"/>
  <c r="D19" i="26"/>
  <c r="R53" i="13"/>
  <c r="N16" i="5"/>
  <c r="K53" i="13"/>
  <c r="G16" i="5"/>
  <c r="H16" i="15" s="1"/>
  <c r="T53" i="13"/>
  <c r="P16" i="5"/>
  <c r="M53" i="13"/>
  <c r="I16" i="5"/>
  <c r="V53" i="13"/>
  <c r="R16" i="5"/>
  <c r="Q116" i="13"/>
  <c r="M17" i="5"/>
  <c r="I53" i="13"/>
  <c r="E16" i="5"/>
  <c r="M303" i="13"/>
  <c r="I18" i="5"/>
  <c r="V303" i="13"/>
  <c r="R18" i="5"/>
  <c r="Q303" i="13"/>
  <c r="M18" i="5"/>
  <c r="L377" i="13"/>
  <c r="H21" i="5"/>
  <c r="M370" i="13"/>
  <c r="I20" i="5"/>
  <c r="V370" i="13"/>
  <c r="R20" i="5"/>
  <c r="Q360" i="13"/>
  <c r="M19" i="5"/>
  <c r="I303" i="13"/>
  <c r="E18" i="5"/>
  <c r="R303" i="13"/>
  <c r="N18" i="5"/>
  <c r="L116" i="13"/>
  <c r="H17" i="5"/>
  <c r="U116" i="13"/>
  <c r="Q17" i="5"/>
  <c r="V116" i="13"/>
  <c r="R17" i="5"/>
  <c r="P377" i="13"/>
  <c r="L21" i="5"/>
  <c r="M21" i="15" s="1"/>
  <c r="K370" i="13"/>
  <c r="G20" i="5"/>
  <c r="T370" i="13"/>
  <c r="P20" i="5"/>
  <c r="L360" i="13"/>
  <c r="H19" i="5"/>
  <c r="I19" i="15" s="1"/>
  <c r="U360" i="13"/>
  <c r="Q19" i="5"/>
  <c r="J116" i="13"/>
  <c r="F17" i="5"/>
  <c r="N377" i="13"/>
  <c r="J21" i="5"/>
  <c r="K21" i="15" s="1"/>
  <c r="W377" i="13"/>
  <c r="S21" i="5"/>
  <c r="O370" i="13"/>
  <c r="K20" i="5"/>
  <c r="H370" i="13"/>
  <c r="D20" i="5"/>
  <c r="E20" i="15" s="1"/>
  <c r="P360" i="13"/>
  <c r="L19" i="5"/>
  <c r="D17" i="26"/>
  <c r="U53" i="13"/>
  <c r="Q16" i="5"/>
  <c r="N53" i="13"/>
  <c r="J16" i="5"/>
  <c r="W53" i="13"/>
  <c r="S16" i="5"/>
  <c r="T16" i="15" s="1"/>
  <c r="P53" i="13"/>
  <c r="L16" i="5"/>
  <c r="K116" i="13"/>
  <c r="G17" i="5"/>
  <c r="T116" i="13"/>
  <c r="P17" i="5"/>
  <c r="Q17" i="15" s="1"/>
  <c r="L53" i="13"/>
  <c r="H16" i="5"/>
  <c r="P303" i="13"/>
  <c r="L18" i="5"/>
  <c r="K303" i="13"/>
  <c r="G18" i="5"/>
  <c r="H18" i="15" s="1"/>
  <c r="T303" i="13"/>
  <c r="P18" i="5"/>
  <c r="I377" i="13"/>
  <c r="E21" i="5"/>
  <c r="R377" i="13"/>
  <c r="N21" i="5"/>
  <c r="J370" i="13"/>
  <c r="F20" i="5"/>
  <c r="S370" i="13"/>
  <c r="O20" i="5"/>
  <c r="N360" i="13"/>
  <c r="J19" i="5"/>
  <c r="K19" i="15" s="1"/>
  <c r="W360" i="13"/>
  <c r="S19" i="5"/>
  <c r="O303" i="13"/>
  <c r="K18" i="5"/>
  <c r="I116" i="13"/>
  <c r="E17" i="5"/>
  <c r="F17" i="15" s="1"/>
  <c r="R116" i="13"/>
  <c r="N17" i="5"/>
  <c r="S116" i="13"/>
  <c r="O17" i="5"/>
  <c r="M377" i="13"/>
  <c r="I21" i="5"/>
  <c r="J21" i="15" s="1"/>
  <c r="V377" i="13"/>
  <c r="R21" i="5"/>
  <c r="Q370" i="13"/>
  <c r="M20" i="5"/>
  <c r="I360" i="13"/>
  <c r="E19" i="5"/>
  <c r="F19" i="15" s="1"/>
  <c r="R360" i="13"/>
  <c r="N19" i="5"/>
  <c r="H303" i="13"/>
  <c r="D18" i="5"/>
  <c r="K377" i="13"/>
  <c r="G21" i="5"/>
  <c r="H21" i="15" s="1"/>
  <c r="T377" i="13"/>
  <c r="P21" i="5"/>
  <c r="L370" i="13"/>
  <c r="H20" i="5"/>
  <c r="U370" i="13"/>
  <c r="Q20" i="5"/>
  <c r="R20" i="15" s="1"/>
  <c r="M360" i="13"/>
  <c r="I19" i="5"/>
  <c r="V360" i="13"/>
  <c r="R19" i="5"/>
  <c r="H116" i="13"/>
  <c r="X35" i="2"/>
  <c r="Y35" i="13" s="1"/>
  <c r="H35" i="2"/>
  <c r="I35" i="13" s="1"/>
  <c r="I35" i="2"/>
  <c r="J35" i="13" s="1"/>
  <c r="J35" i="2"/>
  <c r="K35" i="13" s="1"/>
  <c r="K35" i="2"/>
  <c r="L35" i="13" s="1"/>
  <c r="L35" i="2"/>
  <c r="M35" i="13" s="1"/>
  <c r="M35" i="2"/>
  <c r="N35" i="13" s="1"/>
  <c r="N35" i="2"/>
  <c r="O35" i="13" s="1"/>
  <c r="O35" i="2"/>
  <c r="P35" i="13" s="1"/>
  <c r="P35" i="2"/>
  <c r="Q35" i="13" s="1"/>
  <c r="Q35" i="2"/>
  <c r="R35" i="13" s="1"/>
  <c r="R35" i="2"/>
  <c r="S35" i="13" s="1"/>
  <c r="S35" i="2"/>
  <c r="T35" i="13" s="1"/>
  <c r="T35" i="2"/>
  <c r="U35" i="13" s="1"/>
  <c r="U35" i="2"/>
  <c r="V35" i="13" s="1"/>
  <c r="V35" i="2"/>
  <c r="W35" i="13" s="1"/>
  <c r="G35" i="2"/>
  <c r="H32" i="2"/>
  <c r="I32" i="13" s="1"/>
  <c r="I32" i="2"/>
  <c r="J32" i="13" s="1"/>
  <c r="J32" i="2"/>
  <c r="K32" i="13" s="1"/>
  <c r="K32" i="2"/>
  <c r="L32" i="13" s="1"/>
  <c r="L32" i="2"/>
  <c r="M32" i="13" s="1"/>
  <c r="M32" i="2"/>
  <c r="N32" i="13" s="1"/>
  <c r="N32" i="2"/>
  <c r="O32" i="13" s="1"/>
  <c r="O32" i="2"/>
  <c r="P32" i="13" s="1"/>
  <c r="P32" i="2"/>
  <c r="Q32" i="13" s="1"/>
  <c r="Q32" i="2"/>
  <c r="R32" i="13" s="1"/>
  <c r="R32" i="2"/>
  <c r="S32" i="13" s="1"/>
  <c r="S32" i="2"/>
  <c r="T32" i="13" s="1"/>
  <c r="T32" i="2"/>
  <c r="U32" i="13" s="1"/>
  <c r="U32" i="2"/>
  <c r="V32" i="13" s="1"/>
  <c r="V32" i="2"/>
  <c r="W32" i="13" s="1"/>
  <c r="X32" i="2"/>
  <c r="H32" i="13"/>
  <c r="H18" i="2"/>
  <c r="I18" i="2"/>
  <c r="J18" i="2"/>
  <c r="K18" i="2"/>
  <c r="L18" i="2"/>
  <c r="M18" i="2"/>
  <c r="N18" i="2"/>
  <c r="O18" i="2"/>
  <c r="P18" i="2"/>
  <c r="Q18" i="2"/>
  <c r="R18" i="2"/>
  <c r="S18" i="2"/>
  <c r="T18" i="2"/>
  <c r="U18" i="2"/>
  <c r="V18" i="2"/>
  <c r="X18" i="2"/>
  <c r="G18" i="2"/>
  <c r="V25" i="14"/>
  <c r="T25" i="14"/>
  <c r="S25" i="14"/>
  <c r="R25" i="14"/>
  <c r="Q25" i="14"/>
  <c r="P25" i="14"/>
  <c r="O25" i="14"/>
  <c r="N25" i="14"/>
  <c r="M25" i="14"/>
  <c r="L25" i="14"/>
  <c r="K25" i="14"/>
  <c r="J25" i="14"/>
  <c r="I25" i="14"/>
  <c r="H25" i="14"/>
  <c r="G25" i="14"/>
  <c r="F25" i="14"/>
  <c r="E25" i="14"/>
  <c r="V24" i="14"/>
  <c r="T24" i="14"/>
  <c r="S24" i="14"/>
  <c r="R24" i="14"/>
  <c r="Q24" i="14"/>
  <c r="P24" i="14"/>
  <c r="O24" i="14"/>
  <c r="N24" i="14"/>
  <c r="M24" i="14"/>
  <c r="L24" i="14"/>
  <c r="K24" i="14"/>
  <c r="J24" i="14"/>
  <c r="I24" i="14"/>
  <c r="H24" i="14"/>
  <c r="G24" i="14"/>
  <c r="F24" i="14"/>
  <c r="E24" i="14"/>
  <c r="V23" i="14"/>
  <c r="T23" i="14"/>
  <c r="S23" i="14"/>
  <c r="R23" i="14"/>
  <c r="Q23" i="14"/>
  <c r="P23" i="14"/>
  <c r="O23" i="14"/>
  <c r="N23" i="14"/>
  <c r="M23" i="14"/>
  <c r="L23" i="14"/>
  <c r="K23" i="14"/>
  <c r="J23" i="14"/>
  <c r="I23" i="14"/>
  <c r="H23" i="14"/>
  <c r="G23" i="14"/>
  <c r="F23" i="14"/>
  <c r="E23" i="14"/>
  <c r="V22" i="14"/>
  <c r="T22" i="14"/>
  <c r="S22" i="14"/>
  <c r="R22" i="14"/>
  <c r="Q22" i="14"/>
  <c r="P22" i="14"/>
  <c r="O22" i="14"/>
  <c r="N22" i="14"/>
  <c r="M22" i="14"/>
  <c r="L22" i="14"/>
  <c r="K22" i="14"/>
  <c r="J22" i="14"/>
  <c r="I22" i="14"/>
  <c r="H22" i="14"/>
  <c r="G22" i="14"/>
  <c r="F22" i="14"/>
  <c r="E22" i="14"/>
  <c r="V21" i="14"/>
  <c r="T21" i="14"/>
  <c r="S21" i="14"/>
  <c r="R21" i="14"/>
  <c r="Q21" i="14"/>
  <c r="P21" i="14"/>
  <c r="O21" i="14"/>
  <c r="N21" i="14"/>
  <c r="M21" i="14"/>
  <c r="L21" i="14"/>
  <c r="K21" i="14"/>
  <c r="J21" i="14"/>
  <c r="I21" i="14"/>
  <c r="H21" i="14"/>
  <c r="G21" i="14"/>
  <c r="F21" i="14"/>
  <c r="E21" i="14"/>
  <c r="V20" i="14"/>
  <c r="T20" i="14"/>
  <c r="S20" i="14"/>
  <c r="R20" i="14"/>
  <c r="Q20" i="14"/>
  <c r="P20" i="14"/>
  <c r="O20" i="14"/>
  <c r="N20" i="14"/>
  <c r="M20" i="14"/>
  <c r="L20" i="14"/>
  <c r="K20" i="14"/>
  <c r="J20" i="14"/>
  <c r="I20" i="14"/>
  <c r="H20" i="14"/>
  <c r="G20" i="14"/>
  <c r="F20" i="14"/>
  <c r="E20" i="14"/>
  <c r="V19" i="14"/>
  <c r="T19" i="14"/>
  <c r="S19" i="14"/>
  <c r="R19" i="14"/>
  <c r="Q19" i="14"/>
  <c r="P19" i="14"/>
  <c r="O19" i="14"/>
  <c r="N19" i="14"/>
  <c r="M19" i="14"/>
  <c r="L19" i="14"/>
  <c r="K19" i="14"/>
  <c r="J19" i="14"/>
  <c r="I19" i="14"/>
  <c r="H19" i="14"/>
  <c r="G19" i="14"/>
  <c r="F19" i="14"/>
  <c r="E19" i="14"/>
  <c r="V18" i="14"/>
  <c r="T18" i="14"/>
  <c r="S18" i="14"/>
  <c r="R18" i="14"/>
  <c r="Q18" i="14"/>
  <c r="P18" i="14"/>
  <c r="O18" i="14"/>
  <c r="N18" i="14"/>
  <c r="M18" i="14"/>
  <c r="L18" i="14"/>
  <c r="K18" i="14"/>
  <c r="J18" i="14"/>
  <c r="I18" i="14"/>
  <c r="H18" i="14"/>
  <c r="G18" i="14"/>
  <c r="F18" i="14"/>
  <c r="E18" i="14"/>
  <c r="V17" i="14"/>
  <c r="T17" i="14"/>
  <c r="S17" i="14"/>
  <c r="R17" i="14"/>
  <c r="Q17" i="14"/>
  <c r="P17" i="14"/>
  <c r="O17" i="14"/>
  <c r="N17" i="14"/>
  <c r="M17" i="14"/>
  <c r="L17" i="14"/>
  <c r="K17" i="14"/>
  <c r="J17" i="14"/>
  <c r="I17" i="14"/>
  <c r="H17" i="14"/>
  <c r="G17" i="14"/>
  <c r="F17" i="14"/>
  <c r="E17" i="14"/>
  <c r="V16" i="14"/>
  <c r="T16" i="14"/>
  <c r="S16" i="14"/>
  <c r="R16" i="14"/>
  <c r="Q16" i="14"/>
  <c r="P16" i="14"/>
  <c r="O16" i="14"/>
  <c r="N16" i="14"/>
  <c r="M16" i="14"/>
  <c r="L16" i="14"/>
  <c r="K16" i="14"/>
  <c r="J16" i="14"/>
  <c r="I16" i="14"/>
  <c r="H16" i="14"/>
  <c r="G16" i="14"/>
  <c r="F16" i="14"/>
  <c r="E16" i="14"/>
  <c r="V15" i="14"/>
  <c r="T15" i="14"/>
  <c r="S15" i="14"/>
  <c r="R15" i="14"/>
  <c r="Q15" i="14"/>
  <c r="P15" i="14"/>
  <c r="O15" i="14"/>
  <c r="N15" i="14"/>
  <c r="M15" i="14"/>
  <c r="L15" i="14"/>
  <c r="K15" i="14"/>
  <c r="J15" i="14"/>
  <c r="I15" i="14"/>
  <c r="H15" i="14"/>
  <c r="G15" i="14"/>
  <c r="F15" i="14"/>
  <c r="E15" i="14"/>
  <c r="V14" i="14"/>
  <c r="T14" i="14"/>
  <c r="S14" i="14"/>
  <c r="R14" i="14"/>
  <c r="Q14" i="14"/>
  <c r="P14" i="14"/>
  <c r="O14" i="14"/>
  <c r="N14" i="14"/>
  <c r="M14" i="14"/>
  <c r="L14" i="14"/>
  <c r="K14" i="14"/>
  <c r="J14" i="14"/>
  <c r="I14" i="14"/>
  <c r="H14" i="14"/>
  <c r="G14" i="14"/>
  <c r="F14" i="14"/>
  <c r="E14" i="14"/>
  <c r="V7" i="14"/>
  <c r="T7" i="14"/>
  <c r="S7" i="14"/>
  <c r="R7" i="14"/>
  <c r="Q7" i="14"/>
  <c r="P7" i="14"/>
  <c r="O7" i="14"/>
  <c r="N7" i="14"/>
  <c r="M7" i="14"/>
  <c r="L7" i="14"/>
  <c r="K7" i="14"/>
  <c r="J7" i="14"/>
  <c r="I7" i="14"/>
  <c r="H7" i="14"/>
  <c r="G7" i="14"/>
  <c r="F7" i="14"/>
  <c r="E7" i="14"/>
  <c r="V25" i="19"/>
  <c r="T25" i="19"/>
  <c r="S25" i="19"/>
  <c r="R25" i="19"/>
  <c r="Q25" i="19"/>
  <c r="P25" i="19"/>
  <c r="O25" i="19"/>
  <c r="N25" i="19"/>
  <c r="M25" i="19"/>
  <c r="L25" i="19"/>
  <c r="K25" i="19"/>
  <c r="J25" i="19"/>
  <c r="I25" i="19"/>
  <c r="H25" i="19"/>
  <c r="G25" i="19"/>
  <c r="F25" i="19"/>
  <c r="E25" i="19"/>
  <c r="V24" i="19"/>
  <c r="T24" i="19"/>
  <c r="S24" i="19"/>
  <c r="R24" i="19"/>
  <c r="Q24" i="19"/>
  <c r="P24" i="19"/>
  <c r="O24" i="19"/>
  <c r="N24" i="19"/>
  <c r="M24" i="19"/>
  <c r="L24" i="19"/>
  <c r="K24" i="19"/>
  <c r="J24" i="19"/>
  <c r="I24" i="19"/>
  <c r="H24" i="19"/>
  <c r="G24" i="19"/>
  <c r="F24" i="19"/>
  <c r="E24" i="19"/>
  <c r="V23" i="19"/>
  <c r="T23" i="19"/>
  <c r="S23" i="19"/>
  <c r="R23" i="19"/>
  <c r="Q23" i="19"/>
  <c r="P23" i="19"/>
  <c r="O23" i="19"/>
  <c r="N23" i="19"/>
  <c r="M23" i="19"/>
  <c r="L23" i="19"/>
  <c r="K23" i="19"/>
  <c r="J23" i="19"/>
  <c r="I23" i="19"/>
  <c r="H23" i="19"/>
  <c r="G23" i="19"/>
  <c r="F23" i="19"/>
  <c r="E23" i="19"/>
  <c r="V22" i="19"/>
  <c r="T22" i="19"/>
  <c r="S22" i="19"/>
  <c r="R22" i="19"/>
  <c r="Q22" i="19"/>
  <c r="P22" i="19"/>
  <c r="O22" i="19"/>
  <c r="N22" i="19"/>
  <c r="M22" i="19"/>
  <c r="L22" i="19"/>
  <c r="K22" i="19"/>
  <c r="J22" i="19"/>
  <c r="I22" i="19"/>
  <c r="H22" i="19"/>
  <c r="G22" i="19"/>
  <c r="F22" i="19"/>
  <c r="E22" i="19"/>
  <c r="V21" i="19"/>
  <c r="T21" i="19"/>
  <c r="S21" i="19"/>
  <c r="R21" i="19"/>
  <c r="Q21" i="19"/>
  <c r="P21" i="19"/>
  <c r="O21" i="19"/>
  <c r="N21" i="19"/>
  <c r="M21" i="19"/>
  <c r="L21" i="19"/>
  <c r="K21" i="19"/>
  <c r="J21" i="19"/>
  <c r="I21" i="19"/>
  <c r="H21" i="19"/>
  <c r="G21" i="19"/>
  <c r="F21" i="19"/>
  <c r="E21" i="19"/>
  <c r="V20" i="19"/>
  <c r="T20" i="19"/>
  <c r="S20" i="19"/>
  <c r="R20" i="19"/>
  <c r="Q20" i="19"/>
  <c r="P20" i="19"/>
  <c r="O20" i="19"/>
  <c r="N20" i="19"/>
  <c r="M20" i="19"/>
  <c r="L20" i="19"/>
  <c r="K20" i="19"/>
  <c r="J20" i="19"/>
  <c r="I20" i="19"/>
  <c r="H20" i="19"/>
  <c r="G20" i="19"/>
  <c r="F20" i="19"/>
  <c r="E20" i="19"/>
  <c r="V19" i="19"/>
  <c r="T19" i="19"/>
  <c r="S19" i="19"/>
  <c r="R19" i="19"/>
  <c r="Q19" i="19"/>
  <c r="P19" i="19"/>
  <c r="O19" i="19"/>
  <c r="N19" i="19"/>
  <c r="M19" i="19"/>
  <c r="L19" i="19"/>
  <c r="K19" i="19"/>
  <c r="J19" i="19"/>
  <c r="I19" i="19"/>
  <c r="H19" i="19"/>
  <c r="G19" i="19"/>
  <c r="F19" i="19"/>
  <c r="E19" i="19"/>
  <c r="V18" i="19"/>
  <c r="T18" i="19"/>
  <c r="S18" i="19"/>
  <c r="R18" i="19"/>
  <c r="Q18" i="19"/>
  <c r="P18" i="19"/>
  <c r="O18" i="19"/>
  <c r="N18" i="19"/>
  <c r="M18" i="19"/>
  <c r="L18" i="19"/>
  <c r="K18" i="19"/>
  <c r="J18" i="19"/>
  <c r="I18" i="19"/>
  <c r="H18" i="19"/>
  <c r="G18" i="19"/>
  <c r="F18" i="19"/>
  <c r="E18" i="19"/>
  <c r="V17" i="19"/>
  <c r="T17" i="19"/>
  <c r="S17" i="19"/>
  <c r="R17" i="19"/>
  <c r="Q17" i="19"/>
  <c r="P17" i="19"/>
  <c r="O17" i="19"/>
  <c r="N17" i="19"/>
  <c r="M17" i="19"/>
  <c r="L17" i="19"/>
  <c r="K17" i="19"/>
  <c r="J17" i="19"/>
  <c r="I17" i="19"/>
  <c r="H17" i="19"/>
  <c r="G17" i="19"/>
  <c r="F17" i="19"/>
  <c r="E17" i="19"/>
  <c r="V16" i="19"/>
  <c r="T16" i="19"/>
  <c r="S16" i="19"/>
  <c r="R16" i="19"/>
  <c r="Q16" i="19"/>
  <c r="P16" i="19"/>
  <c r="O16" i="19"/>
  <c r="N16" i="19"/>
  <c r="M16" i="19"/>
  <c r="L16" i="19"/>
  <c r="K16" i="19"/>
  <c r="J16" i="19"/>
  <c r="I16" i="19"/>
  <c r="H16" i="19"/>
  <c r="G16" i="19"/>
  <c r="F16" i="19"/>
  <c r="E16" i="19"/>
  <c r="V15" i="19"/>
  <c r="T15" i="19"/>
  <c r="S15" i="19"/>
  <c r="R15" i="19"/>
  <c r="Q15" i="19"/>
  <c r="P15" i="19"/>
  <c r="O15" i="19"/>
  <c r="N15" i="19"/>
  <c r="M15" i="19"/>
  <c r="L15" i="19"/>
  <c r="K15" i="19"/>
  <c r="J15" i="19"/>
  <c r="I15" i="19"/>
  <c r="H15" i="19"/>
  <c r="G15" i="19"/>
  <c r="F15" i="19"/>
  <c r="E15" i="19"/>
  <c r="V14" i="19"/>
  <c r="T14" i="19"/>
  <c r="S14" i="19"/>
  <c r="R14" i="19"/>
  <c r="Q14" i="19"/>
  <c r="P14" i="19"/>
  <c r="O14" i="19"/>
  <c r="N14" i="19"/>
  <c r="M14" i="19"/>
  <c r="L14" i="19"/>
  <c r="K14" i="19"/>
  <c r="J14" i="19"/>
  <c r="I14" i="19"/>
  <c r="H14" i="19"/>
  <c r="G14" i="19"/>
  <c r="F14" i="19"/>
  <c r="E14" i="19"/>
  <c r="V7" i="19"/>
  <c r="T7" i="19"/>
  <c r="S7" i="19"/>
  <c r="R7" i="19"/>
  <c r="Q7" i="19"/>
  <c r="P7" i="19"/>
  <c r="O7" i="19"/>
  <c r="N7" i="19"/>
  <c r="M7" i="19"/>
  <c r="L7" i="19"/>
  <c r="K7" i="19"/>
  <c r="J7" i="19"/>
  <c r="I7" i="19"/>
  <c r="H7" i="19"/>
  <c r="G7" i="19"/>
  <c r="F7" i="19"/>
  <c r="E7" i="19"/>
  <c r="E88" i="4"/>
  <c r="U99" i="4"/>
  <c r="S99" i="4"/>
  <c r="R99" i="4"/>
  <c r="Q99" i="4"/>
  <c r="P99" i="4"/>
  <c r="O99" i="4"/>
  <c r="N99" i="4"/>
  <c r="M99" i="4"/>
  <c r="L99" i="4"/>
  <c r="K99" i="4"/>
  <c r="J99" i="4"/>
  <c r="I99" i="4"/>
  <c r="H99" i="4"/>
  <c r="G99" i="4"/>
  <c r="F99" i="4"/>
  <c r="E99" i="4"/>
  <c r="D99" i="4"/>
  <c r="U98" i="4"/>
  <c r="S98" i="4"/>
  <c r="R98" i="4"/>
  <c r="Q98" i="4"/>
  <c r="P98" i="4"/>
  <c r="O98" i="4"/>
  <c r="N98" i="4"/>
  <c r="M98" i="4"/>
  <c r="L98" i="4"/>
  <c r="K98" i="4"/>
  <c r="J98" i="4"/>
  <c r="I98" i="4"/>
  <c r="H98" i="4"/>
  <c r="G98" i="4"/>
  <c r="F98" i="4"/>
  <c r="E98" i="4"/>
  <c r="D98" i="4"/>
  <c r="U97" i="4"/>
  <c r="S97" i="4"/>
  <c r="R97" i="4"/>
  <c r="Q97" i="4"/>
  <c r="P97" i="4"/>
  <c r="O97" i="4"/>
  <c r="N97" i="4"/>
  <c r="M97" i="4"/>
  <c r="L97" i="4"/>
  <c r="K97" i="4"/>
  <c r="J97" i="4"/>
  <c r="I97" i="4"/>
  <c r="H97" i="4"/>
  <c r="G97" i="4"/>
  <c r="F97" i="4"/>
  <c r="E97" i="4"/>
  <c r="D97" i="4"/>
  <c r="U96" i="4"/>
  <c r="S96" i="4"/>
  <c r="R96" i="4"/>
  <c r="Q96" i="4"/>
  <c r="P96" i="4"/>
  <c r="O96" i="4"/>
  <c r="N96" i="4"/>
  <c r="M96" i="4"/>
  <c r="L96" i="4"/>
  <c r="K96" i="4"/>
  <c r="J96" i="4"/>
  <c r="I96" i="4"/>
  <c r="H96" i="4"/>
  <c r="G96" i="4"/>
  <c r="F96" i="4"/>
  <c r="E96" i="4"/>
  <c r="D96" i="4"/>
  <c r="U95" i="4"/>
  <c r="S95" i="4"/>
  <c r="R95" i="4"/>
  <c r="Q95" i="4"/>
  <c r="P95" i="4"/>
  <c r="O95" i="4"/>
  <c r="N95" i="4"/>
  <c r="M95" i="4"/>
  <c r="L95" i="4"/>
  <c r="K95" i="4"/>
  <c r="J95" i="4"/>
  <c r="I95" i="4"/>
  <c r="H95" i="4"/>
  <c r="G95" i="4"/>
  <c r="F95" i="4"/>
  <c r="E95" i="4"/>
  <c r="D95" i="4"/>
  <c r="U94" i="4"/>
  <c r="S94" i="4"/>
  <c r="R94" i="4"/>
  <c r="Q94" i="4"/>
  <c r="P94" i="4"/>
  <c r="O94" i="4"/>
  <c r="N94" i="4"/>
  <c r="M94" i="4"/>
  <c r="L94" i="4"/>
  <c r="K94" i="4"/>
  <c r="J94" i="4"/>
  <c r="I94" i="4"/>
  <c r="H94" i="4"/>
  <c r="G94" i="4"/>
  <c r="F94" i="4"/>
  <c r="E94" i="4"/>
  <c r="D94" i="4"/>
  <c r="U93" i="4"/>
  <c r="S93" i="4"/>
  <c r="R93" i="4"/>
  <c r="Q93" i="4"/>
  <c r="P93" i="4"/>
  <c r="O93" i="4"/>
  <c r="N93" i="4"/>
  <c r="M93" i="4"/>
  <c r="L93" i="4"/>
  <c r="K93" i="4"/>
  <c r="J93" i="4"/>
  <c r="I93" i="4"/>
  <c r="H93" i="4"/>
  <c r="G93" i="4"/>
  <c r="F93" i="4"/>
  <c r="E93" i="4"/>
  <c r="D93" i="4"/>
  <c r="U92" i="4"/>
  <c r="S92" i="4"/>
  <c r="R92" i="4"/>
  <c r="Q92" i="4"/>
  <c r="P92" i="4"/>
  <c r="O92" i="4"/>
  <c r="N92" i="4"/>
  <c r="M92" i="4"/>
  <c r="L92" i="4"/>
  <c r="K92" i="4"/>
  <c r="J92" i="4"/>
  <c r="I92" i="4"/>
  <c r="H92" i="4"/>
  <c r="G92" i="4"/>
  <c r="F92" i="4"/>
  <c r="E92" i="4"/>
  <c r="D92" i="4"/>
  <c r="U91" i="4"/>
  <c r="S91" i="4"/>
  <c r="R91" i="4"/>
  <c r="Q91" i="4"/>
  <c r="P91" i="4"/>
  <c r="O91" i="4"/>
  <c r="N91" i="4"/>
  <c r="M91" i="4"/>
  <c r="L91" i="4"/>
  <c r="K91" i="4"/>
  <c r="J91" i="4"/>
  <c r="I91" i="4"/>
  <c r="H91" i="4"/>
  <c r="G91" i="4"/>
  <c r="F91" i="4"/>
  <c r="E91" i="4"/>
  <c r="D91" i="4"/>
  <c r="U90" i="4"/>
  <c r="S90" i="4"/>
  <c r="R90" i="4"/>
  <c r="Q90" i="4"/>
  <c r="P90" i="4"/>
  <c r="O90" i="4"/>
  <c r="N90" i="4"/>
  <c r="M90" i="4"/>
  <c r="L90" i="4"/>
  <c r="K90" i="4"/>
  <c r="J90" i="4"/>
  <c r="I90" i="4"/>
  <c r="H90" i="4"/>
  <c r="G90" i="4"/>
  <c r="F90" i="4"/>
  <c r="E90" i="4"/>
  <c r="D90" i="4"/>
  <c r="U89" i="4"/>
  <c r="S89" i="4"/>
  <c r="R89" i="4"/>
  <c r="Q89" i="4"/>
  <c r="P89" i="4"/>
  <c r="O89" i="4"/>
  <c r="N89" i="4"/>
  <c r="M89" i="4"/>
  <c r="L89" i="4"/>
  <c r="K89" i="4"/>
  <c r="J89" i="4"/>
  <c r="I89" i="4"/>
  <c r="H89" i="4"/>
  <c r="G89" i="4"/>
  <c r="F89" i="4"/>
  <c r="E89" i="4"/>
  <c r="D89" i="4"/>
  <c r="U88" i="4"/>
  <c r="S88" i="4"/>
  <c r="R88" i="4"/>
  <c r="Q88" i="4"/>
  <c r="P88" i="4"/>
  <c r="O88" i="4"/>
  <c r="N88" i="4"/>
  <c r="M88" i="4"/>
  <c r="L88" i="4"/>
  <c r="K88" i="4"/>
  <c r="J88" i="4"/>
  <c r="I88" i="4"/>
  <c r="H88" i="4"/>
  <c r="G88" i="4"/>
  <c r="F88" i="4"/>
  <c r="D88" i="4"/>
  <c r="U81" i="4"/>
  <c r="S81" i="4"/>
  <c r="R81" i="4"/>
  <c r="Q81" i="4"/>
  <c r="P81" i="4"/>
  <c r="O81" i="4"/>
  <c r="N81" i="4"/>
  <c r="M81" i="4"/>
  <c r="L81" i="4"/>
  <c r="K81" i="4"/>
  <c r="J81" i="4"/>
  <c r="I81" i="4"/>
  <c r="H81" i="4"/>
  <c r="G81" i="4"/>
  <c r="F81" i="4"/>
  <c r="E81" i="4"/>
  <c r="D81" i="4"/>
  <c r="V21" i="15"/>
  <c r="T21" i="15"/>
  <c r="S21" i="15"/>
  <c r="R21" i="15"/>
  <c r="Q21" i="15"/>
  <c r="O21" i="15"/>
  <c r="N21" i="15"/>
  <c r="L21" i="15"/>
  <c r="I21" i="15"/>
  <c r="G21" i="15"/>
  <c r="E21" i="15"/>
  <c r="V20" i="15"/>
  <c r="T20" i="15"/>
  <c r="S20" i="15"/>
  <c r="Q20" i="15"/>
  <c r="P20" i="15"/>
  <c r="L20" i="15"/>
  <c r="K20" i="15"/>
  <c r="J20" i="15"/>
  <c r="G20" i="15"/>
  <c r="F20" i="15"/>
  <c r="V19" i="15"/>
  <c r="T19" i="15"/>
  <c r="R19" i="15"/>
  <c r="Q19" i="15"/>
  <c r="P19" i="15"/>
  <c r="O19" i="15"/>
  <c r="N19" i="15"/>
  <c r="J19" i="15"/>
  <c r="H19" i="15"/>
  <c r="G19" i="15"/>
  <c r="E19" i="15"/>
  <c r="V18" i="15"/>
  <c r="S18" i="15"/>
  <c r="R18" i="15"/>
  <c r="Q18" i="15"/>
  <c r="P18" i="15"/>
  <c r="O18" i="15"/>
  <c r="N18" i="15"/>
  <c r="J18" i="15"/>
  <c r="I18" i="15"/>
  <c r="G18" i="15"/>
  <c r="E18" i="15"/>
  <c r="V17" i="15"/>
  <c r="S17" i="15"/>
  <c r="R17" i="15"/>
  <c r="P17" i="15"/>
  <c r="O17" i="15"/>
  <c r="L17" i="15"/>
  <c r="K17" i="15"/>
  <c r="J17" i="15"/>
  <c r="I17" i="15"/>
  <c r="G17" i="15"/>
  <c r="E17" i="15"/>
  <c r="V16" i="15"/>
  <c r="S16" i="15"/>
  <c r="R16" i="15"/>
  <c r="Q16" i="15"/>
  <c r="P16" i="15"/>
  <c r="O16" i="15"/>
  <c r="M16" i="15"/>
  <c r="L16" i="15"/>
  <c r="K16" i="15"/>
  <c r="J16" i="15"/>
  <c r="I16" i="15"/>
  <c r="G16" i="15"/>
  <c r="F16" i="15"/>
  <c r="E16" i="15"/>
  <c r="R19" i="26" l="1"/>
  <c r="H20" i="26"/>
  <c r="D18" i="26"/>
  <c r="M20" i="26"/>
  <c r="O17" i="26"/>
  <c r="K18" i="26"/>
  <c r="O20" i="26"/>
  <c r="E21" i="26"/>
  <c r="L18" i="26"/>
  <c r="G17" i="26"/>
  <c r="J16" i="26"/>
  <c r="L19" i="26"/>
  <c r="S21" i="26"/>
  <c r="Q19" i="26"/>
  <c r="G20" i="26"/>
  <c r="Q17" i="26"/>
  <c r="E18" i="26"/>
  <c r="I20" i="26"/>
  <c r="R18" i="26"/>
  <c r="M17" i="26"/>
  <c r="P16" i="26"/>
  <c r="N20" i="26"/>
  <c r="K19" i="26"/>
  <c r="O21" i="26"/>
  <c r="K17" i="26"/>
  <c r="L20" i="26"/>
  <c r="S18" i="26"/>
  <c r="S17" i="26"/>
  <c r="L17" i="26"/>
  <c r="J18" i="26"/>
  <c r="M16" i="26"/>
  <c r="H17" i="15"/>
  <c r="N17" i="15"/>
  <c r="T17" i="15"/>
  <c r="F18" i="15"/>
  <c r="L18" i="15"/>
  <c r="M19" i="15"/>
  <c r="S19" i="15"/>
  <c r="H20" i="15"/>
  <c r="N20" i="15"/>
  <c r="F21" i="15"/>
  <c r="Q20" i="26"/>
  <c r="G21" i="26"/>
  <c r="E19" i="26"/>
  <c r="I21" i="26"/>
  <c r="E17" i="26"/>
  <c r="J19" i="26"/>
  <c r="N21" i="26"/>
  <c r="G18" i="26"/>
  <c r="P17" i="26"/>
  <c r="S16" i="26"/>
  <c r="K20" i="26"/>
  <c r="F17" i="26"/>
  <c r="P20" i="26"/>
  <c r="R17" i="26"/>
  <c r="N18" i="26"/>
  <c r="R20" i="26"/>
  <c r="M18" i="26"/>
  <c r="E16" i="26"/>
  <c r="I16" i="26"/>
  <c r="N16" i="26"/>
  <c r="F19" i="26"/>
  <c r="M21" i="26"/>
  <c r="J20" i="26"/>
  <c r="I17" i="26"/>
  <c r="P19" i="26"/>
  <c r="K21" i="26"/>
  <c r="F18" i="26"/>
  <c r="Q21" i="26"/>
  <c r="G19" i="26"/>
  <c r="F16" i="26"/>
  <c r="K16" i="26"/>
  <c r="M18" i="15"/>
  <c r="I20" i="15"/>
  <c r="I19" i="26"/>
  <c r="P21" i="26"/>
  <c r="N19" i="26"/>
  <c r="R21" i="26"/>
  <c r="N17" i="26"/>
  <c r="S19" i="26"/>
  <c r="F20" i="26"/>
  <c r="P18" i="26"/>
  <c r="H16" i="26"/>
  <c r="L16" i="26"/>
  <c r="Q16" i="26"/>
  <c r="D20" i="26"/>
  <c r="J21" i="26"/>
  <c r="H19" i="26"/>
  <c r="L21" i="26"/>
  <c r="H17" i="26"/>
  <c r="M19" i="26"/>
  <c r="H21" i="26"/>
  <c r="I18" i="26"/>
  <c r="R16" i="26"/>
  <c r="G16" i="26"/>
  <c r="O19" i="26"/>
  <c r="E20" i="26"/>
  <c r="S20" i="26"/>
  <c r="F21" i="26"/>
  <c r="Q18" i="26"/>
  <c r="D21" i="26"/>
  <c r="O18" i="26"/>
  <c r="O16" i="26"/>
  <c r="H18" i="26"/>
  <c r="J17" i="26"/>
  <c r="D16" i="26"/>
  <c r="H35" i="13"/>
  <c r="G36" i="2"/>
  <c r="D15" i="5" s="1"/>
  <c r="V19" i="2"/>
  <c r="W18" i="13"/>
  <c r="S19" i="2"/>
  <c r="T18" i="13"/>
  <c r="P19" i="2"/>
  <c r="Q18" i="13"/>
  <c r="M19" i="2"/>
  <c r="N18" i="13"/>
  <c r="J19" i="2"/>
  <c r="K18" i="13"/>
  <c r="G19" i="2"/>
  <c r="H18" i="13"/>
  <c r="U19" i="2"/>
  <c r="V18" i="13"/>
  <c r="R19" i="2"/>
  <c r="S18" i="13"/>
  <c r="O19" i="2"/>
  <c r="P18" i="13"/>
  <c r="L19" i="2"/>
  <c r="M18" i="13"/>
  <c r="I19" i="2"/>
  <c r="J18" i="13"/>
  <c r="X36" i="2"/>
  <c r="Y32" i="13"/>
  <c r="X19" i="2"/>
  <c r="Y18" i="13"/>
  <c r="T19" i="2"/>
  <c r="U18" i="13"/>
  <c r="Q19" i="2"/>
  <c r="R18" i="13"/>
  <c r="N19" i="2"/>
  <c r="O18" i="13"/>
  <c r="K19" i="2"/>
  <c r="L18" i="13"/>
  <c r="H19" i="2"/>
  <c r="I18" i="13"/>
  <c r="V36" i="2"/>
  <c r="S36" i="2"/>
  <c r="P36" i="2"/>
  <c r="M36" i="2"/>
  <c r="J36" i="2"/>
  <c r="H36" i="13"/>
  <c r="U36" i="2"/>
  <c r="R36" i="2"/>
  <c r="O36" i="2"/>
  <c r="L36" i="2"/>
  <c r="I36" i="2"/>
  <c r="T36" i="2"/>
  <c r="Q36" i="2"/>
  <c r="N36" i="2"/>
  <c r="K36" i="2"/>
  <c r="H36" i="2"/>
  <c r="V21" i="20"/>
  <c r="T21" i="20"/>
  <c r="S21" i="20"/>
  <c r="R21" i="20"/>
  <c r="Q21" i="20"/>
  <c r="P21" i="20"/>
  <c r="O21" i="20"/>
  <c r="N21" i="20"/>
  <c r="M21" i="20"/>
  <c r="L21" i="20"/>
  <c r="K21" i="20"/>
  <c r="J21" i="20"/>
  <c r="I21" i="20"/>
  <c r="H21" i="20"/>
  <c r="G21" i="20"/>
  <c r="F21" i="20"/>
  <c r="E21" i="20"/>
  <c r="V20" i="20"/>
  <c r="T20" i="20"/>
  <c r="S20" i="20"/>
  <c r="R20" i="20"/>
  <c r="Q20" i="20"/>
  <c r="P20" i="20"/>
  <c r="O20" i="20"/>
  <c r="N20" i="20"/>
  <c r="M20" i="20"/>
  <c r="L20" i="20"/>
  <c r="K20" i="20"/>
  <c r="J20" i="20"/>
  <c r="I20" i="20"/>
  <c r="H20" i="20"/>
  <c r="G20" i="20"/>
  <c r="F20" i="20"/>
  <c r="E20" i="20"/>
  <c r="V19" i="20"/>
  <c r="T19" i="20"/>
  <c r="S19" i="20"/>
  <c r="R19" i="20"/>
  <c r="Q19" i="20"/>
  <c r="P19" i="20"/>
  <c r="O19" i="20"/>
  <c r="N19" i="20"/>
  <c r="M19" i="20"/>
  <c r="L19" i="20"/>
  <c r="K19" i="20"/>
  <c r="J19" i="20"/>
  <c r="I19" i="20"/>
  <c r="H19" i="20"/>
  <c r="G19" i="20"/>
  <c r="F19" i="20"/>
  <c r="E19" i="20"/>
  <c r="V18" i="20"/>
  <c r="T18" i="20"/>
  <c r="S18" i="20"/>
  <c r="R18" i="20"/>
  <c r="Q18" i="20"/>
  <c r="P18" i="20"/>
  <c r="O18" i="20"/>
  <c r="N18" i="20"/>
  <c r="M18" i="20"/>
  <c r="L18" i="20"/>
  <c r="K18" i="20"/>
  <c r="J18" i="20"/>
  <c r="I18" i="20"/>
  <c r="H18" i="20"/>
  <c r="G18" i="20"/>
  <c r="F18" i="20"/>
  <c r="E18" i="20"/>
  <c r="V17" i="20"/>
  <c r="T17" i="20"/>
  <c r="S17" i="20"/>
  <c r="R17" i="20"/>
  <c r="Q17" i="20"/>
  <c r="P17" i="20"/>
  <c r="O17" i="20"/>
  <c r="N17" i="20"/>
  <c r="M17" i="20"/>
  <c r="L17" i="20"/>
  <c r="K17" i="20"/>
  <c r="J17" i="20"/>
  <c r="I17" i="20"/>
  <c r="H17" i="20"/>
  <c r="G17" i="20"/>
  <c r="F17" i="20"/>
  <c r="E17" i="20"/>
  <c r="V16" i="20"/>
  <c r="T16" i="20"/>
  <c r="S16" i="20"/>
  <c r="R16" i="20"/>
  <c r="Q16" i="20"/>
  <c r="P16" i="20"/>
  <c r="O16" i="20"/>
  <c r="N16" i="20"/>
  <c r="M16" i="20"/>
  <c r="L16" i="20"/>
  <c r="K16" i="20"/>
  <c r="J16" i="20"/>
  <c r="I16" i="20"/>
  <c r="H16" i="20"/>
  <c r="G16" i="20"/>
  <c r="F16" i="20"/>
  <c r="E16" i="20"/>
  <c r="E15" i="20"/>
  <c r="O36" i="13" l="1"/>
  <c r="K15" i="5"/>
  <c r="K36" i="13"/>
  <c r="G15" i="5"/>
  <c r="E14" i="5"/>
  <c r="H7" i="2"/>
  <c r="L14" i="5"/>
  <c r="O7" i="2"/>
  <c r="D14" i="5"/>
  <c r="G7" i="2"/>
  <c r="M14" i="5"/>
  <c r="P7" i="2"/>
  <c r="R36" i="13"/>
  <c r="N15" i="5"/>
  <c r="R14" i="5"/>
  <c r="U7" i="2"/>
  <c r="S14" i="5"/>
  <c r="V7" i="2"/>
  <c r="J36" i="13"/>
  <c r="F15" i="5"/>
  <c r="S36" i="13"/>
  <c r="O15" i="5"/>
  <c r="T36" i="13"/>
  <c r="P15" i="5"/>
  <c r="N14" i="5"/>
  <c r="Q7" i="2"/>
  <c r="Y36" i="13"/>
  <c r="U15" i="5"/>
  <c r="I36" i="13"/>
  <c r="E15" i="5"/>
  <c r="M36" i="13"/>
  <c r="I15" i="5"/>
  <c r="V36" i="13"/>
  <c r="R15" i="5"/>
  <c r="N36" i="13"/>
  <c r="J15" i="5"/>
  <c r="W36" i="13"/>
  <c r="S15" i="5"/>
  <c r="K14" i="5"/>
  <c r="N7" i="2"/>
  <c r="U14" i="5"/>
  <c r="X7" i="2"/>
  <c r="I14" i="5"/>
  <c r="L7" i="2"/>
  <c r="J14" i="5"/>
  <c r="M7" i="2"/>
  <c r="L36" i="13"/>
  <c r="H15" i="5"/>
  <c r="U36" i="13"/>
  <c r="Q15" i="5"/>
  <c r="P36" i="13"/>
  <c r="L15" i="5"/>
  <c r="Q36" i="13"/>
  <c r="M15" i="5"/>
  <c r="H14" i="5"/>
  <c r="K7" i="2"/>
  <c r="Q14" i="5"/>
  <c r="T7" i="2"/>
  <c r="F14" i="5"/>
  <c r="I7" i="2"/>
  <c r="O14" i="5"/>
  <c r="R7" i="2"/>
  <c r="G14" i="5"/>
  <c r="J7" i="2"/>
  <c r="P14" i="5"/>
  <c r="S7" i="2"/>
  <c r="D15" i="26"/>
  <c r="E15" i="15"/>
  <c r="L19" i="13"/>
  <c r="U19" i="13"/>
  <c r="J19" i="13"/>
  <c r="S19" i="13"/>
  <c r="K19" i="13"/>
  <c r="T19" i="13"/>
  <c r="I19" i="13"/>
  <c r="R19" i="13"/>
  <c r="P19" i="13"/>
  <c r="H19" i="13"/>
  <c r="Q19" i="13"/>
  <c r="O19" i="13"/>
  <c r="Y19" i="13"/>
  <c r="M19" i="13"/>
  <c r="V19" i="13"/>
  <c r="N19" i="13"/>
  <c r="W19" i="13"/>
  <c r="P7" i="5" l="1"/>
  <c r="T7" i="13"/>
  <c r="G14" i="26"/>
  <c r="H14" i="15"/>
  <c r="H14" i="20"/>
  <c r="F7" i="5"/>
  <c r="J7" i="13"/>
  <c r="Q14" i="26"/>
  <c r="R14" i="15"/>
  <c r="R14" i="20"/>
  <c r="M15" i="26"/>
  <c r="N15" i="15"/>
  <c r="N15" i="20"/>
  <c r="H15" i="26"/>
  <c r="I15" i="15"/>
  <c r="I15" i="20"/>
  <c r="J14" i="26"/>
  <c r="K14" i="15"/>
  <c r="K14" i="20"/>
  <c r="Y7" i="13"/>
  <c r="U7" i="5"/>
  <c r="K14" i="26"/>
  <c r="L14" i="15"/>
  <c r="L14" i="20"/>
  <c r="J15" i="26"/>
  <c r="K15" i="15"/>
  <c r="K15" i="20"/>
  <c r="E15" i="26"/>
  <c r="F15" i="15"/>
  <c r="F15" i="20"/>
  <c r="P14" i="28"/>
  <c r="P15" i="26"/>
  <c r="Q15" i="15"/>
  <c r="Q15" i="20"/>
  <c r="S7" i="5"/>
  <c r="W7" i="13"/>
  <c r="R14" i="26"/>
  <c r="S14" i="15"/>
  <c r="S14" i="20"/>
  <c r="M7" i="5"/>
  <c r="Q7" i="13"/>
  <c r="D14" i="26"/>
  <c r="E14" i="15"/>
  <c r="E14" i="20"/>
  <c r="E7" i="5"/>
  <c r="E14" i="28" s="1"/>
  <c r="I7" i="13"/>
  <c r="P13" i="28"/>
  <c r="P14" i="26"/>
  <c r="Q14" i="15"/>
  <c r="Q14" i="20"/>
  <c r="O7" i="5"/>
  <c r="S7" i="13"/>
  <c r="F13" i="28"/>
  <c r="F14" i="26"/>
  <c r="G14" i="15"/>
  <c r="G14" i="20"/>
  <c r="H7" i="5"/>
  <c r="H14" i="28" s="1"/>
  <c r="L7" i="13"/>
  <c r="Q15" i="26"/>
  <c r="R15" i="15"/>
  <c r="R15" i="20"/>
  <c r="I7" i="5"/>
  <c r="M7" i="13"/>
  <c r="U14" i="26"/>
  <c r="V14" i="15"/>
  <c r="V14" i="20"/>
  <c r="S14" i="28"/>
  <c r="S15" i="26"/>
  <c r="T15" i="15"/>
  <c r="T15" i="20"/>
  <c r="I15" i="26"/>
  <c r="I14" i="28"/>
  <c r="J15" i="15"/>
  <c r="J15" i="20"/>
  <c r="N7" i="5"/>
  <c r="R7" i="13"/>
  <c r="F14" i="28"/>
  <c r="F15" i="26"/>
  <c r="G15" i="15"/>
  <c r="G15" i="20"/>
  <c r="S13" i="28"/>
  <c r="S14" i="26"/>
  <c r="T14" i="15"/>
  <c r="T14" i="20"/>
  <c r="N14" i="28"/>
  <c r="N15" i="26"/>
  <c r="O15" i="15"/>
  <c r="O15" i="20"/>
  <c r="M14" i="26"/>
  <c r="M13" i="28"/>
  <c r="N14" i="15"/>
  <c r="N14" i="20"/>
  <c r="L7" i="5"/>
  <c r="P7" i="13"/>
  <c r="E13" i="28"/>
  <c r="E14" i="26"/>
  <c r="F14" i="15"/>
  <c r="F14" i="20"/>
  <c r="K15" i="26"/>
  <c r="L15" i="15"/>
  <c r="L15" i="20"/>
  <c r="G7" i="5"/>
  <c r="K7" i="13"/>
  <c r="O13" i="28"/>
  <c r="O14" i="26"/>
  <c r="P14" i="15"/>
  <c r="P14" i="20"/>
  <c r="Q7" i="5"/>
  <c r="U7" i="13"/>
  <c r="H13" i="28"/>
  <c r="H14" i="26"/>
  <c r="I14" i="15"/>
  <c r="I14" i="20"/>
  <c r="L15" i="26"/>
  <c r="M15" i="15"/>
  <c r="M15" i="20"/>
  <c r="J7" i="5"/>
  <c r="J13" i="28" s="1"/>
  <c r="N7" i="13"/>
  <c r="I13" i="28"/>
  <c r="I14" i="26"/>
  <c r="J14" i="15"/>
  <c r="J14" i="20"/>
  <c r="K7" i="5"/>
  <c r="K14" i="28" s="1"/>
  <c r="O7" i="13"/>
  <c r="R15" i="26"/>
  <c r="S15" i="15"/>
  <c r="S15" i="20"/>
  <c r="U15" i="26"/>
  <c r="V15" i="15"/>
  <c r="V15" i="20"/>
  <c r="N14" i="26"/>
  <c r="O14" i="15"/>
  <c r="O14" i="20"/>
  <c r="O15" i="26"/>
  <c r="O14" i="28"/>
  <c r="P15" i="15"/>
  <c r="P15" i="20"/>
  <c r="R7" i="5"/>
  <c r="V7" i="13"/>
  <c r="D7" i="5"/>
  <c r="H7" i="13"/>
  <c r="L14" i="26"/>
  <c r="M14" i="15"/>
  <c r="M14" i="20"/>
  <c r="G15" i="26"/>
  <c r="H15" i="15"/>
  <c r="H15" i="20"/>
  <c r="U74" i="5"/>
  <c r="S74" i="5"/>
  <c r="R74" i="5"/>
  <c r="Q74" i="5"/>
  <c r="P74" i="5"/>
  <c r="O74" i="5"/>
  <c r="N74" i="5"/>
  <c r="M74" i="5"/>
  <c r="L74" i="5"/>
  <c r="K74" i="5"/>
  <c r="J74" i="5"/>
  <c r="I74" i="5"/>
  <c r="H74" i="5"/>
  <c r="G74" i="5"/>
  <c r="F74" i="5"/>
  <c r="E74" i="5"/>
  <c r="D74" i="5"/>
  <c r="U73" i="5"/>
  <c r="S73" i="5"/>
  <c r="R73" i="5"/>
  <c r="Q73" i="5"/>
  <c r="P73" i="5"/>
  <c r="O73" i="5"/>
  <c r="N73" i="5"/>
  <c r="M73" i="5"/>
  <c r="L73" i="5"/>
  <c r="K73" i="5"/>
  <c r="J73" i="5"/>
  <c r="I73" i="5"/>
  <c r="H73" i="5"/>
  <c r="G73" i="5"/>
  <c r="F73" i="5"/>
  <c r="E73" i="5"/>
  <c r="D73" i="5"/>
  <c r="U72" i="5"/>
  <c r="S72" i="5"/>
  <c r="R72" i="5"/>
  <c r="Q72" i="5"/>
  <c r="P72" i="5"/>
  <c r="O72" i="5"/>
  <c r="N72" i="5"/>
  <c r="M72" i="5"/>
  <c r="L72" i="5"/>
  <c r="K72" i="5"/>
  <c r="J72" i="5"/>
  <c r="I72" i="5"/>
  <c r="H72" i="5"/>
  <c r="G72" i="5"/>
  <c r="F72" i="5"/>
  <c r="E72" i="5"/>
  <c r="D72" i="5"/>
  <c r="U71" i="5"/>
  <c r="S71" i="5"/>
  <c r="R71" i="5"/>
  <c r="Q71" i="5"/>
  <c r="P71" i="5"/>
  <c r="O71" i="5"/>
  <c r="N71" i="5"/>
  <c r="M71" i="5"/>
  <c r="L71" i="5"/>
  <c r="K71" i="5"/>
  <c r="J71" i="5"/>
  <c r="I71" i="5"/>
  <c r="H71" i="5"/>
  <c r="G71" i="5"/>
  <c r="F71" i="5"/>
  <c r="E71" i="5"/>
  <c r="D71" i="5"/>
  <c r="U70" i="5"/>
  <c r="S70" i="5"/>
  <c r="R70" i="5"/>
  <c r="Q70" i="5"/>
  <c r="P70" i="5"/>
  <c r="O70" i="5"/>
  <c r="N70" i="5"/>
  <c r="M70" i="5"/>
  <c r="L70" i="5"/>
  <c r="K70" i="5"/>
  <c r="J70" i="5"/>
  <c r="I70" i="5"/>
  <c r="H70" i="5"/>
  <c r="G70" i="5"/>
  <c r="F70" i="5"/>
  <c r="E70" i="5"/>
  <c r="D70" i="5"/>
  <c r="U69" i="5"/>
  <c r="S69" i="5"/>
  <c r="R69" i="5"/>
  <c r="Q69" i="5"/>
  <c r="P69" i="5"/>
  <c r="O69" i="5"/>
  <c r="N69" i="5"/>
  <c r="M69" i="5"/>
  <c r="L69" i="5"/>
  <c r="K69" i="5"/>
  <c r="J69" i="5"/>
  <c r="I69" i="5"/>
  <c r="H69" i="5"/>
  <c r="G69" i="5"/>
  <c r="F69" i="5"/>
  <c r="E69" i="5"/>
  <c r="D69" i="5"/>
  <c r="U68" i="5"/>
  <c r="S68" i="5"/>
  <c r="R68" i="5"/>
  <c r="Q68" i="5"/>
  <c r="P68" i="5"/>
  <c r="O68" i="5"/>
  <c r="N68" i="5"/>
  <c r="M68" i="5"/>
  <c r="L68" i="5"/>
  <c r="K68" i="5"/>
  <c r="J68" i="5"/>
  <c r="I68" i="5"/>
  <c r="H68" i="5"/>
  <c r="G68" i="5"/>
  <c r="F68" i="5"/>
  <c r="E68" i="5"/>
  <c r="D68" i="5"/>
  <c r="U67" i="5"/>
  <c r="S67" i="5"/>
  <c r="R67" i="5"/>
  <c r="Q67" i="5"/>
  <c r="P67" i="5"/>
  <c r="O67" i="5"/>
  <c r="N67" i="5"/>
  <c r="M67" i="5"/>
  <c r="L67" i="5"/>
  <c r="K67" i="5"/>
  <c r="J67" i="5"/>
  <c r="I67" i="5"/>
  <c r="H67" i="5"/>
  <c r="G67" i="5"/>
  <c r="F67" i="5"/>
  <c r="E67" i="5"/>
  <c r="D67" i="5"/>
  <c r="S60" i="5"/>
  <c r="R60" i="5"/>
  <c r="P60" i="5"/>
  <c r="O60" i="5"/>
  <c r="M60" i="5"/>
  <c r="L60" i="5"/>
  <c r="J60" i="5"/>
  <c r="I60" i="5"/>
  <c r="F60" i="5"/>
  <c r="D60" i="5"/>
  <c r="K13" i="28" l="1"/>
  <c r="V15" i="7"/>
  <c r="R6" i="28"/>
  <c r="R7" i="26"/>
  <c r="R18" i="28"/>
  <c r="R19" i="28"/>
  <c r="R15" i="28"/>
  <c r="R16" i="28"/>
  <c r="R17" i="28"/>
  <c r="R20" i="28"/>
  <c r="S7" i="20"/>
  <c r="S7" i="15"/>
  <c r="U15" i="7"/>
  <c r="Q6" i="28"/>
  <c r="Q7" i="26"/>
  <c r="Q18" i="28"/>
  <c r="Q16" i="28"/>
  <c r="Q19" i="28"/>
  <c r="Q20" i="28"/>
  <c r="Q17" i="28"/>
  <c r="Q15" i="28"/>
  <c r="R7" i="20"/>
  <c r="R7" i="15"/>
  <c r="H15" i="7"/>
  <c r="G6" i="28"/>
  <c r="G7" i="26"/>
  <c r="G16" i="28"/>
  <c r="G20" i="28"/>
  <c r="G19" i="28"/>
  <c r="G15" i="28"/>
  <c r="G17" i="28"/>
  <c r="G18" i="28"/>
  <c r="H7" i="15"/>
  <c r="H7" i="20"/>
  <c r="Q14" i="28"/>
  <c r="G14" i="28"/>
  <c r="N15" i="7"/>
  <c r="L6" i="28"/>
  <c r="L7" i="26"/>
  <c r="L20" i="28"/>
  <c r="L18" i="28"/>
  <c r="L15" i="28"/>
  <c r="L17" i="28"/>
  <c r="L19" i="28"/>
  <c r="L16" i="28"/>
  <c r="M7" i="20"/>
  <c r="M7" i="15"/>
  <c r="Q13" i="28"/>
  <c r="G60" i="5"/>
  <c r="D7" i="26"/>
  <c r="D15" i="7"/>
  <c r="D6" i="28"/>
  <c r="D16" i="28"/>
  <c r="D18" i="28"/>
  <c r="D20" i="28"/>
  <c r="D15" i="28"/>
  <c r="D19" i="28"/>
  <c r="D17" i="28"/>
  <c r="D14" i="28"/>
  <c r="E7" i="15"/>
  <c r="E7" i="20"/>
  <c r="Q15" i="7"/>
  <c r="N6" i="28"/>
  <c r="N7" i="26"/>
  <c r="N19" i="28"/>
  <c r="N20" i="28"/>
  <c r="N18" i="28"/>
  <c r="N16" i="28"/>
  <c r="N17" i="28"/>
  <c r="N15" i="28"/>
  <c r="O7" i="20"/>
  <c r="O7" i="15"/>
  <c r="Z15" i="7"/>
  <c r="U7" i="26"/>
  <c r="V7" i="20"/>
  <c r="V7" i="15"/>
  <c r="E60" i="5"/>
  <c r="H60" i="5"/>
  <c r="K60" i="5"/>
  <c r="N60" i="5"/>
  <c r="Q60" i="5"/>
  <c r="U60" i="5"/>
  <c r="L13" i="28"/>
  <c r="N13" i="28"/>
  <c r="R14" i="28"/>
  <c r="M15" i="7"/>
  <c r="K7" i="26"/>
  <c r="K6" i="28"/>
  <c r="K18" i="28"/>
  <c r="K16" i="28"/>
  <c r="K17" i="28"/>
  <c r="K15" i="28"/>
  <c r="K19" i="28"/>
  <c r="K20" i="28"/>
  <c r="L7" i="20"/>
  <c r="L7" i="15"/>
  <c r="K15" i="7"/>
  <c r="J6" i="28"/>
  <c r="J7" i="26"/>
  <c r="J19" i="28"/>
  <c r="J18" i="28"/>
  <c r="J15" i="28"/>
  <c r="J20" i="28"/>
  <c r="J17" i="28"/>
  <c r="J16" i="28"/>
  <c r="K7" i="15"/>
  <c r="K7" i="20"/>
  <c r="L14" i="28"/>
  <c r="J15" i="7"/>
  <c r="I6" i="28"/>
  <c r="I7" i="26"/>
  <c r="I15" i="28"/>
  <c r="I19" i="28"/>
  <c r="I20" i="28"/>
  <c r="I16" i="28"/>
  <c r="I18" i="28"/>
  <c r="I17" i="28"/>
  <c r="J7" i="20"/>
  <c r="J7" i="15"/>
  <c r="I15" i="7"/>
  <c r="H6" i="28"/>
  <c r="H7" i="26"/>
  <c r="H15" i="28"/>
  <c r="H18" i="28"/>
  <c r="H16" i="28"/>
  <c r="H19" i="28"/>
  <c r="H20" i="28"/>
  <c r="H17" i="28"/>
  <c r="I7" i="20"/>
  <c r="I7" i="15"/>
  <c r="S15" i="7"/>
  <c r="O6" i="28"/>
  <c r="O7" i="26"/>
  <c r="O19" i="28"/>
  <c r="O15" i="28"/>
  <c r="O18" i="28"/>
  <c r="O16" i="28"/>
  <c r="O20" i="28"/>
  <c r="O17" i="28"/>
  <c r="P7" i="20"/>
  <c r="P7" i="15"/>
  <c r="F15" i="7"/>
  <c r="E7" i="26"/>
  <c r="E6" i="28"/>
  <c r="E19" i="28"/>
  <c r="E20" i="28"/>
  <c r="E16" i="28"/>
  <c r="E15" i="28"/>
  <c r="E17" i="28"/>
  <c r="E18" i="28"/>
  <c r="F7" i="20"/>
  <c r="F7" i="15"/>
  <c r="D13" i="28"/>
  <c r="O15" i="7"/>
  <c r="M6" i="28"/>
  <c r="M7" i="26"/>
  <c r="M19" i="28"/>
  <c r="M15" i="28"/>
  <c r="M18" i="28"/>
  <c r="M17" i="28"/>
  <c r="M20" i="28"/>
  <c r="M16" i="28"/>
  <c r="N7" i="15"/>
  <c r="N7" i="20"/>
  <c r="R13" i="28"/>
  <c r="X15" i="7"/>
  <c r="S6" i="28"/>
  <c r="S7" i="26"/>
  <c r="S15" i="28"/>
  <c r="S19" i="28"/>
  <c r="S20" i="28"/>
  <c r="S16" i="28"/>
  <c r="S17" i="28"/>
  <c r="S18" i="28"/>
  <c r="T7" i="15"/>
  <c r="T7" i="20"/>
  <c r="J14" i="28"/>
  <c r="M14" i="28"/>
  <c r="G15" i="7"/>
  <c r="F6" i="28"/>
  <c r="F7" i="26"/>
  <c r="F17" i="28"/>
  <c r="F16" i="28"/>
  <c r="F18" i="28"/>
  <c r="F15" i="28"/>
  <c r="F19" i="28"/>
  <c r="F20" i="28"/>
  <c r="G7" i="20"/>
  <c r="G7" i="15"/>
  <c r="G13" i="28"/>
  <c r="T15" i="7"/>
  <c r="P6" i="28"/>
  <c r="P7" i="26"/>
  <c r="P18" i="28"/>
  <c r="P17" i="28"/>
  <c r="P15" i="28"/>
  <c r="P16" i="28"/>
  <c r="P20" i="28"/>
  <c r="P19" i="28"/>
  <c r="Q7" i="15"/>
  <c r="Q7" i="20"/>
  <c r="E61" i="5"/>
  <c r="E62" i="5"/>
  <c r="E63" i="5"/>
  <c r="E64" i="5"/>
  <c r="X8" i="7" l="1"/>
  <c r="X42" i="7"/>
  <c r="O42" i="7"/>
  <c r="O8" i="7"/>
  <c r="F42" i="7"/>
  <c r="F8" i="7"/>
  <c r="J8" i="7"/>
  <c r="J42" i="7"/>
  <c r="K8" i="7"/>
  <c r="K35" i="7" s="1"/>
  <c r="K42" i="7"/>
  <c r="Z8" i="7"/>
  <c r="Z42" i="7"/>
  <c r="N8" i="7"/>
  <c r="N42" i="7"/>
  <c r="U42" i="7"/>
  <c r="U8" i="7"/>
  <c r="I42" i="7"/>
  <c r="I8" i="7"/>
  <c r="I35" i="7" s="1"/>
  <c r="D8" i="7"/>
  <c r="D35" i="7" s="1"/>
  <c r="D42" i="7"/>
  <c r="H8" i="7"/>
  <c r="H35" i="7" s="1"/>
  <c r="H42" i="7"/>
  <c r="T8" i="7"/>
  <c r="T35" i="7" s="1"/>
  <c r="T42" i="7"/>
  <c r="G42" i="7"/>
  <c r="G8" i="7"/>
  <c r="G35" i="7" s="1"/>
  <c r="S8" i="7"/>
  <c r="S35" i="7" s="1"/>
  <c r="S42" i="7"/>
  <c r="M8" i="7"/>
  <c r="M35" i="7" s="1"/>
  <c r="M42" i="7"/>
  <c r="Q8" i="7"/>
  <c r="Q35" i="7" s="1"/>
  <c r="Q42" i="7"/>
  <c r="V8" i="7"/>
  <c r="V35" i="7" s="1"/>
  <c r="V42" i="7"/>
  <c r="E85" i="6"/>
  <c r="K83" i="6"/>
  <c r="K84" i="6"/>
  <c r="F35" i="7" l="1"/>
  <c r="Z35" i="7"/>
  <c r="U35" i="7"/>
  <c r="N35" i="7"/>
  <c r="J35" i="7"/>
  <c r="O35" i="7"/>
  <c r="X35" i="7"/>
  <c r="K103" i="5"/>
  <c r="G10" i="30" l="1"/>
  <c r="V84" i="30"/>
  <c r="T84" i="30"/>
  <c r="S84" i="30"/>
  <c r="R84" i="30"/>
  <c r="Q84" i="30"/>
  <c r="O84" i="30"/>
  <c r="N84" i="30"/>
  <c r="M84" i="30"/>
  <c r="L84" i="30"/>
  <c r="K84" i="30"/>
  <c r="J84" i="30"/>
  <c r="I84" i="30"/>
  <c r="H84" i="30"/>
  <c r="F84" i="30"/>
  <c r="V83" i="30"/>
  <c r="T83" i="30"/>
  <c r="S83" i="30"/>
  <c r="R83" i="30"/>
  <c r="Q83" i="30"/>
  <c r="O83" i="30"/>
  <c r="N83" i="30"/>
  <c r="M83" i="30"/>
  <c r="L83" i="30"/>
  <c r="K83" i="30"/>
  <c r="J83" i="30"/>
  <c r="I83" i="30"/>
  <c r="H83" i="30"/>
  <c r="F83" i="30"/>
  <c r="V82" i="30"/>
  <c r="T82" i="30"/>
  <c r="S82" i="30"/>
  <c r="R82" i="30"/>
  <c r="Q82" i="30"/>
  <c r="O82" i="30"/>
  <c r="N82" i="30"/>
  <c r="M82" i="30"/>
  <c r="K82" i="30"/>
  <c r="J82" i="30"/>
  <c r="I82" i="30"/>
  <c r="H82" i="30"/>
  <c r="F82" i="30"/>
  <c r="V81" i="30"/>
  <c r="T81" i="30"/>
  <c r="S81" i="30"/>
  <c r="R81" i="30"/>
  <c r="Q81" i="30"/>
  <c r="O81" i="30"/>
  <c r="N81" i="30"/>
  <c r="M81" i="30"/>
  <c r="K81" i="30"/>
  <c r="J81" i="30"/>
  <c r="I81" i="30"/>
  <c r="H81" i="30"/>
  <c r="F81" i="30"/>
  <c r="V80" i="30"/>
  <c r="T80" i="30"/>
  <c r="S80" i="30"/>
  <c r="R80" i="30"/>
  <c r="Q80" i="30"/>
  <c r="O80" i="30"/>
  <c r="N80" i="30"/>
  <c r="M80" i="30"/>
  <c r="K80" i="30"/>
  <c r="J80" i="30"/>
  <c r="I80" i="30"/>
  <c r="H80" i="30"/>
  <c r="F80" i="30"/>
  <c r="V79" i="30"/>
  <c r="T79" i="30"/>
  <c r="S79" i="30"/>
  <c r="R79" i="30"/>
  <c r="Q79" i="30"/>
  <c r="O79" i="30"/>
  <c r="N79" i="30"/>
  <c r="M79" i="30"/>
  <c r="K79" i="30"/>
  <c r="J79" i="30"/>
  <c r="I79" i="30"/>
  <c r="H79" i="30"/>
  <c r="F79" i="30"/>
  <c r="V78" i="30"/>
  <c r="T78" i="30"/>
  <c r="S78" i="30"/>
  <c r="R78" i="30"/>
  <c r="Q78" i="30"/>
  <c r="O78" i="30"/>
  <c r="N78" i="30"/>
  <c r="M78" i="30"/>
  <c r="K78" i="30"/>
  <c r="J78" i="30"/>
  <c r="I78" i="30"/>
  <c r="H78" i="30"/>
  <c r="F78" i="30"/>
  <c r="V77" i="30"/>
  <c r="T77" i="30"/>
  <c r="S77" i="30"/>
  <c r="R77" i="30"/>
  <c r="Q77" i="30"/>
  <c r="O77" i="30"/>
  <c r="N77" i="30"/>
  <c r="M77" i="30"/>
  <c r="K77" i="30"/>
  <c r="J77" i="30"/>
  <c r="I77" i="30"/>
  <c r="H77" i="30"/>
  <c r="F77" i="30"/>
  <c r="V76" i="30"/>
  <c r="T76" i="30"/>
  <c r="S76" i="30"/>
  <c r="R76" i="30"/>
  <c r="Q76" i="30"/>
  <c r="O76" i="30"/>
  <c r="N76" i="30"/>
  <c r="M76" i="30"/>
  <c r="K76" i="30"/>
  <c r="J76" i="30"/>
  <c r="I76" i="30"/>
  <c r="H76" i="30"/>
  <c r="F76" i="30"/>
  <c r="V75" i="30"/>
  <c r="T75" i="30"/>
  <c r="S75" i="30"/>
  <c r="R75" i="30"/>
  <c r="Q75" i="30"/>
  <c r="O75" i="30"/>
  <c r="N75" i="30"/>
  <c r="M75" i="30"/>
  <c r="K75" i="30"/>
  <c r="J75" i="30"/>
  <c r="I75" i="30"/>
  <c r="H75" i="30"/>
  <c r="F75" i="30"/>
  <c r="V74" i="30"/>
  <c r="T74" i="30"/>
  <c r="S74" i="30"/>
  <c r="R74" i="30"/>
  <c r="Q74" i="30"/>
  <c r="O74" i="30"/>
  <c r="N74" i="30"/>
  <c r="M74" i="30"/>
  <c r="K74" i="30"/>
  <c r="J74" i="30"/>
  <c r="I74" i="30"/>
  <c r="H74" i="30"/>
  <c r="F74" i="30"/>
  <c r="V73" i="30"/>
  <c r="T73" i="30"/>
  <c r="S73" i="30"/>
  <c r="R73" i="30"/>
  <c r="Q73" i="30"/>
  <c r="O73" i="30"/>
  <c r="N73" i="30"/>
  <c r="M73" i="30"/>
  <c r="K73" i="30"/>
  <c r="J73" i="30"/>
  <c r="I73" i="30"/>
  <c r="H73" i="30"/>
  <c r="F73" i="30"/>
  <c r="V70" i="30"/>
  <c r="T70" i="30"/>
  <c r="S70" i="30"/>
  <c r="R70" i="30"/>
  <c r="Q70" i="30"/>
  <c r="O70" i="30"/>
  <c r="N70" i="30"/>
  <c r="M70" i="30"/>
  <c r="K70" i="30"/>
  <c r="J70" i="30"/>
  <c r="I70" i="30"/>
  <c r="H70" i="30"/>
  <c r="F70" i="30"/>
  <c r="V68" i="30"/>
  <c r="T68" i="30"/>
  <c r="S68" i="30"/>
  <c r="R68" i="30"/>
  <c r="Q68" i="30"/>
  <c r="O68" i="30"/>
  <c r="N68" i="30"/>
  <c r="M68" i="30"/>
  <c r="K68" i="30"/>
  <c r="J68" i="30"/>
  <c r="I68" i="30"/>
  <c r="H68" i="30"/>
  <c r="F68" i="30"/>
  <c r="V67" i="30"/>
  <c r="T67" i="30"/>
  <c r="S67" i="30"/>
  <c r="R67" i="30"/>
  <c r="Q67" i="30"/>
  <c r="O67" i="30"/>
  <c r="N67" i="30"/>
  <c r="M67" i="30"/>
  <c r="K67" i="30"/>
  <c r="J67" i="30"/>
  <c r="I67" i="30"/>
  <c r="H67" i="30"/>
  <c r="F67" i="30"/>
  <c r="V66" i="30"/>
  <c r="T66" i="30"/>
  <c r="S66" i="30"/>
  <c r="R66" i="30"/>
  <c r="Q66" i="30"/>
  <c r="O66" i="30"/>
  <c r="N66" i="30"/>
  <c r="M66" i="30"/>
  <c r="K66" i="30"/>
  <c r="J66" i="30"/>
  <c r="I66" i="30"/>
  <c r="H66" i="30"/>
  <c r="F66" i="30"/>
  <c r="V65" i="30"/>
  <c r="T65" i="30"/>
  <c r="S65" i="30"/>
  <c r="R65" i="30"/>
  <c r="Q65" i="30"/>
  <c r="O65" i="30"/>
  <c r="N65" i="30"/>
  <c r="M65" i="30"/>
  <c r="K65" i="30"/>
  <c r="J65" i="30"/>
  <c r="I65" i="30"/>
  <c r="H65" i="30"/>
  <c r="F65" i="30"/>
  <c r="V64" i="30"/>
  <c r="T64" i="30"/>
  <c r="S64" i="30"/>
  <c r="R64" i="30"/>
  <c r="Q64" i="30"/>
  <c r="O64" i="30"/>
  <c r="N64" i="30"/>
  <c r="M64" i="30"/>
  <c r="K64" i="30"/>
  <c r="J64" i="30"/>
  <c r="I64" i="30"/>
  <c r="H64" i="30"/>
  <c r="F64" i="30"/>
  <c r="V63" i="30"/>
  <c r="T63" i="30"/>
  <c r="S63" i="30"/>
  <c r="R63" i="30"/>
  <c r="Q63" i="30"/>
  <c r="O63" i="30"/>
  <c r="N63" i="30"/>
  <c r="M63" i="30"/>
  <c r="K63" i="30"/>
  <c r="J63" i="30"/>
  <c r="I63" i="30"/>
  <c r="H63" i="30"/>
  <c r="F63" i="30"/>
  <c r="V62" i="30"/>
  <c r="T62" i="30"/>
  <c r="S62" i="30"/>
  <c r="R62" i="30"/>
  <c r="Q62" i="30"/>
  <c r="O62" i="30"/>
  <c r="N62" i="30"/>
  <c r="M62" i="30"/>
  <c r="K62" i="30"/>
  <c r="J62" i="30"/>
  <c r="I62" i="30"/>
  <c r="H62" i="30"/>
  <c r="F62" i="30"/>
  <c r="V61" i="30"/>
  <c r="T61" i="30"/>
  <c r="S61" i="30"/>
  <c r="R61" i="30"/>
  <c r="Q61" i="30"/>
  <c r="O61" i="30"/>
  <c r="N61" i="30"/>
  <c r="M61" i="30"/>
  <c r="K61" i="30"/>
  <c r="J61" i="30"/>
  <c r="I61" i="30"/>
  <c r="H61" i="30"/>
  <c r="F61" i="30"/>
  <c r="V60" i="30"/>
  <c r="T60" i="30"/>
  <c r="S60" i="30"/>
  <c r="R60" i="30"/>
  <c r="Q60" i="30"/>
  <c r="O60" i="30"/>
  <c r="N60" i="30"/>
  <c r="M60" i="30"/>
  <c r="K60" i="30"/>
  <c r="J60" i="30"/>
  <c r="I60" i="30"/>
  <c r="H60" i="30"/>
  <c r="F60" i="30"/>
  <c r="V59" i="30"/>
  <c r="T59" i="30"/>
  <c r="S59" i="30"/>
  <c r="R59" i="30"/>
  <c r="Q59" i="30"/>
  <c r="O59" i="30"/>
  <c r="N59" i="30"/>
  <c r="M59" i="30"/>
  <c r="K59" i="30"/>
  <c r="J59" i="30"/>
  <c r="I59" i="30"/>
  <c r="H59" i="30"/>
  <c r="F59" i="30"/>
  <c r="V58" i="30"/>
  <c r="T58" i="30"/>
  <c r="S58" i="30"/>
  <c r="R58" i="30"/>
  <c r="Q58" i="30"/>
  <c r="O58" i="30"/>
  <c r="N58" i="30"/>
  <c r="M58" i="30"/>
  <c r="K58" i="30"/>
  <c r="J58" i="30"/>
  <c r="I58" i="30"/>
  <c r="H58" i="30"/>
  <c r="F58" i="30"/>
  <c r="V55" i="30"/>
  <c r="T55" i="30"/>
  <c r="S55" i="30"/>
  <c r="R55" i="30"/>
  <c r="Q55" i="30"/>
  <c r="O55" i="30"/>
  <c r="N55" i="30"/>
  <c r="M55" i="30"/>
  <c r="K55" i="30"/>
  <c r="J55" i="30"/>
  <c r="I55" i="30"/>
  <c r="H55" i="30"/>
  <c r="V53" i="30"/>
  <c r="T53" i="30"/>
  <c r="S53" i="30"/>
  <c r="R53" i="30"/>
  <c r="Q53" i="30"/>
  <c r="O53" i="30"/>
  <c r="N53" i="30"/>
  <c r="M53" i="30"/>
  <c r="K53" i="30"/>
  <c r="J53" i="30"/>
  <c r="I53" i="30"/>
  <c r="H53" i="30"/>
  <c r="V52" i="30"/>
  <c r="T52" i="30"/>
  <c r="S52" i="30"/>
  <c r="R52" i="30"/>
  <c r="Q52" i="30"/>
  <c r="O52" i="30"/>
  <c r="N52" i="30"/>
  <c r="M52" i="30"/>
  <c r="K52" i="30"/>
  <c r="J52" i="30"/>
  <c r="I52" i="30"/>
  <c r="H52" i="30"/>
  <c r="V51" i="30"/>
  <c r="T51" i="30"/>
  <c r="S51" i="30"/>
  <c r="R51" i="30"/>
  <c r="Q51" i="30"/>
  <c r="O51" i="30"/>
  <c r="N51" i="30"/>
  <c r="M51" i="30"/>
  <c r="K51" i="30"/>
  <c r="J51" i="30"/>
  <c r="I51" i="30"/>
  <c r="H51" i="30"/>
  <c r="V50" i="30"/>
  <c r="T50" i="30"/>
  <c r="S50" i="30"/>
  <c r="R50" i="30"/>
  <c r="Q50" i="30"/>
  <c r="O50" i="30"/>
  <c r="N50" i="30"/>
  <c r="M50" i="30"/>
  <c r="K50" i="30"/>
  <c r="J50" i="30"/>
  <c r="I50" i="30"/>
  <c r="H50" i="30"/>
  <c r="V49" i="30"/>
  <c r="T49" i="30"/>
  <c r="S49" i="30"/>
  <c r="R49" i="30"/>
  <c r="Q49" i="30"/>
  <c r="O49" i="30"/>
  <c r="N49" i="30"/>
  <c r="M49" i="30"/>
  <c r="K49" i="30"/>
  <c r="J49" i="30"/>
  <c r="I49" i="30"/>
  <c r="H49" i="30"/>
  <c r="V48" i="30"/>
  <c r="T48" i="30"/>
  <c r="S48" i="30"/>
  <c r="R48" i="30"/>
  <c r="Q48" i="30"/>
  <c r="O48" i="30"/>
  <c r="N48" i="30"/>
  <c r="M48" i="30"/>
  <c r="K48" i="30"/>
  <c r="J48" i="30"/>
  <c r="I48" i="30"/>
  <c r="H48" i="30"/>
  <c r="V47" i="30"/>
  <c r="T47" i="30"/>
  <c r="S47" i="30"/>
  <c r="R47" i="30"/>
  <c r="Q47" i="30"/>
  <c r="O47" i="30"/>
  <c r="N47" i="30"/>
  <c r="M47" i="30"/>
  <c r="K47" i="30"/>
  <c r="J47" i="30"/>
  <c r="I47" i="30"/>
  <c r="H47" i="30"/>
  <c r="V46" i="30"/>
  <c r="T46" i="30"/>
  <c r="S46" i="30"/>
  <c r="R46" i="30"/>
  <c r="Q46" i="30"/>
  <c r="O46" i="30"/>
  <c r="N46" i="30"/>
  <c r="M46" i="30"/>
  <c r="K46" i="30"/>
  <c r="J46" i="30"/>
  <c r="I46" i="30"/>
  <c r="H46" i="30"/>
  <c r="V45" i="30"/>
  <c r="T45" i="30"/>
  <c r="S45" i="30"/>
  <c r="R45" i="30"/>
  <c r="Q45" i="30"/>
  <c r="O45" i="30"/>
  <c r="N45" i="30"/>
  <c r="M45" i="30"/>
  <c r="K45" i="30"/>
  <c r="J45" i="30"/>
  <c r="I45" i="30"/>
  <c r="H45" i="30"/>
  <c r="V44" i="30"/>
  <c r="T44" i="30"/>
  <c r="S44" i="30"/>
  <c r="R44" i="30"/>
  <c r="Q44" i="30"/>
  <c r="O44" i="30"/>
  <c r="N44" i="30"/>
  <c r="M44" i="30"/>
  <c r="K44" i="30"/>
  <c r="J44" i="30"/>
  <c r="I44" i="30"/>
  <c r="H44" i="30"/>
  <c r="V43" i="30"/>
  <c r="T43" i="30"/>
  <c r="S43" i="30"/>
  <c r="R43" i="30"/>
  <c r="Q43" i="30"/>
  <c r="O43" i="30"/>
  <c r="N43" i="30"/>
  <c r="M43" i="30"/>
  <c r="K43" i="30"/>
  <c r="J43" i="30"/>
  <c r="I43" i="30"/>
  <c r="H43" i="30"/>
  <c r="V40" i="30"/>
  <c r="T40" i="30"/>
  <c r="S40" i="30"/>
  <c r="R40" i="30"/>
  <c r="Q40" i="30"/>
  <c r="O40" i="30"/>
  <c r="N40" i="30"/>
  <c r="M40" i="30"/>
  <c r="K40" i="30"/>
  <c r="J40" i="30"/>
  <c r="I40" i="30"/>
  <c r="H40" i="30"/>
  <c r="V38" i="30"/>
  <c r="T38" i="30"/>
  <c r="S38" i="30"/>
  <c r="R38" i="30"/>
  <c r="Q38" i="30"/>
  <c r="O38" i="30"/>
  <c r="N38" i="30"/>
  <c r="M38" i="30"/>
  <c r="K38" i="30"/>
  <c r="J38" i="30"/>
  <c r="I38" i="30"/>
  <c r="H38" i="30"/>
  <c r="V37" i="30"/>
  <c r="T37" i="30"/>
  <c r="S37" i="30"/>
  <c r="R37" i="30"/>
  <c r="Q37" i="30"/>
  <c r="O37" i="30"/>
  <c r="N37" i="30"/>
  <c r="M37" i="30"/>
  <c r="K37" i="30"/>
  <c r="J37" i="30"/>
  <c r="I37" i="30"/>
  <c r="H37" i="30"/>
  <c r="V36" i="30"/>
  <c r="T36" i="30"/>
  <c r="S36" i="30"/>
  <c r="R36" i="30"/>
  <c r="Q36" i="30"/>
  <c r="O36" i="30"/>
  <c r="N36" i="30"/>
  <c r="M36" i="30"/>
  <c r="K36" i="30"/>
  <c r="J36" i="30"/>
  <c r="I36" i="30"/>
  <c r="H36" i="30"/>
  <c r="V35" i="30"/>
  <c r="T35" i="30"/>
  <c r="S35" i="30"/>
  <c r="R35" i="30"/>
  <c r="Q35" i="30"/>
  <c r="O35" i="30"/>
  <c r="N35" i="30"/>
  <c r="M35" i="30"/>
  <c r="K35" i="30"/>
  <c r="J35" i="30"/>
  <c r="I35" i="30"/>
  <c r="H35" i="30"/>
  <c r="V34" i="30"/>
  <c r="T34" i="30"/>
  <c r="S34" i="30"/>
  <c r="R34" i="30"/>
  <c r="Q34" i="30"/>
  <c r="O34" i="30"/>
  <c r="N34" i="30"/>
  <c r="M34" i="30"/>
  <c r="K34" i="30"/>
  <c r="J34" i="30"/>
  <c r="I34" i="30"/>
  <c r="H34" i="30"/>
  <c r="V33" i="30"/>
  <c r="T33" i="30"/>
  <c r="S33" i="30"/>
  <c r="R33" i="30"/>
  <c r="Q33" i="30"/>
  <c r="O33" i="30"/>
  <c r="N33" i="30"/>
  <c r="M33" i="30"/>
  <c r="K33" i="30"/>
  <c r="J33" i="30"/>
  <c r="I33" i="30"/>
  <c r="H33" i="30"/>
  <c r="V32" i="30"/>
  <c r="T32" i="30"/>
  <c r="S32" i="30"/>
  <c r="R32" i="30"/>
  <c r="Q32" i="30"/>
  <c r="O32" i="30"/>
  <c r="N32" i="30"/>
  <c r="M32" i="30"/>
  <c r="K32" i="30"/>
  <c r="J32" i="30"/>
  <c r="I32" i="30"/>
  <c r="H32" i="30"/>
  <c r="V31" i="30"/>
  <c r="T31" i="30"/>
  <c r="S31" i="30"/>
  <c r="R31" i="30"/>
  <c r="Q31" i="30"/>
  <c r="O31" i="30"/>
  <c r="N31" i="30"/>
  <c r="M31" i="30"/>
  <c r="K31" i="30"/>
  <c r="J31" i="30"/>
  <c r="I31" i="30"/>
  <c r="H31" i="30"/>
  <c r="V30" i="30"/>
  <c r="T30" i="30"/>
  <c r="S30" i="30"/>
  <c r="R30" i="30"/>
  <c r="Q30" i="30"/>
  <c r="O30" i="30"/>
  <c r="N30" i="30"/>
  <c r="M30" i="30"/>
  <c r="K30" i="30"/>
  <c r="J30" i="30"/>
  <c r="I30" i="30"/>
  <c r="H30" i="30"/>
  <c r="V29" i="30"/>
  <c r="T29" i="30"/>
  <c r="S29" i="30"/>
  <c r="R29" i="30"/>
  <c r="Q29" i="30"/>
  <c r="O29" i="30"/>
  <c r="N29" i="30"/>
  <c r="M29" i="30"/>
  <c r="K29" i="30"/>
  <c r="J29" i="30"/>
  <c r="I29" i="30"/>
  <c r="H29" i="30"/>
  <c r="V28" i="30"/>
  <c r="T28" i="30"/>
  <c r="S28" i="30"/>
  <c r="R28" i="30"/>
  <c r="Q28" i="30"/>
  <c r="O28" i="30"/>
  <c r="N28" i="30"/>
  <c r="M28" i="30"/>
  <c r="K28" i="30"/>
  <c r="J28" i="30"/>
  <c r="I28" i="30"/>
  <c r="H28" i="30"/>
  <c r="V11" i="30"/>
  <c r="V10" i="30"/>
  <c r="V8" i="30"/>
  <c r="H10" i="30"/>
  <c r="L10" i="30"/>
  <c r="P10" i="30"/>
  <c r="G11" i="30"/>
  <c r="H11" i="30"/>
  <c r="I11" i="30"/>
  <c r="J11" i="30"/>
  <c r="K11" i="30"/>
  <c r="L11" i="30"/>
  <c r="M11" i="30"/>
  <c r="N11" i="30"/>
  <c r="O11" i="30"/>
  <c r="P11" i="30"/>
  <c r="Q11" i="30"/>
  <c r="R11" i="30"/>
  <c r="S11" i="30"/>
  <c r="F10" i="30"/>
  <c r="F11" i="30"/>
  <c r="R10" i="30" l="1"/>
  <c r="N10" i="30"/>
  <c r="J10" i="30"/>
  <c r="S10" i="30"/>
  <c r="Q10" i="30"/>
  <c r="O10" i="30"/>
  <c r="M10" i="30"/>
  <c r="K10" i="30"/>
  <c r="I10" i="30"/>
  <c r="O29" i="6" l="1"/>
  <c r="P29" i="30" s="1"/>
  <c r="K30" i="6"/>
  <c r="L30" i="30" s="1"/>
  <c r="U151" i="4" l="1"/>
  <c r="S151" i="4"/>
  <c r="R151" i="4"/>
  <c r="Q151" i="4"/>
  <c r="P151" i="4"/>
  <c r="O151" i="4"/>
  <c r="N151" i="4"/>
  <c r="M151" i="4"/>
  <c r="L151" i="4"/>
  <c r="K151" i="4"/>
  <c r="J151" i="4"/>
  <c r="I151" i="4"/>
  <c r="H151" i="4"/>
  <c r="G151" i="4"/>
  <c r="F151" i="4"/>
  <c r="E151" i="4"/>
  <c r="D151" i="4"/>
  <c r="U150" i="4"/>
  <c r="S150" i="4"/>
  <c r="R150" i="4"/>
  <c r="Q150" i="4"/>
  <c r="P150" i="4"/>
  <c r="O150" i="4"/>
  <c r="N150" i="4"/>
  <c r="M150" i="4"/>
  <c r="L150" i="4"/>
  <c r="K150" i="4"/>
  <c r="J150" i="4"/>
  <c r="I150" i="4"/>
  <c r="H150" i="4"/>
  <c r="G150" i="4"/>
  <c r="F150" i="4"/>
  <c r="E150" i="4"/>
  <c r="D150" i="4"/>
  <c r="U149" i="4"/>
  <c r="S149" i="4"/>
  <c r="R149" i="4"/>
  <c r="Q149" i="4"/>
  <c r="P149" i="4"/>
  <c r="O149" i="4"/>
  <c r="N149" i="4"/>
  <c r="M149" i="4"/>
  <c r="L149" i="4"/>
  <c r="K149" i="4"/>
  <c r="J149" i="4"/>
  <c r="I149" i="4"/>
  <c r="H149" i="4"/>
  <c r="G149" i="4"/>
  <c r="F149" i="4"/>
  <c r="E149" i="4"/>
  <c r="D149" i="4"/>
  <c r="U148" i="4"/>
  <c r="S148" i="4"/>
  <c r="R148" i="4"/>
  <c r="Q148" i="4"/>
  <c r="P148" i="4"/>
  <c r="O148" i="4"/>
  <c r="N148" i="4"/>
  <c r="M148" i="4"/>
  <c r="L148" i="4"/>
  <c r="K148" i="4"/>
  <c r="J148" i="4"/>
  <c r="I148" i="4"/>
  <c r="H148" i="4"/>
  <c r="G148" i="4"/>
  <c r="F148" i="4"/>
  <c r="E148" i="4"/>
  <c r="D148" i="4"/>
  <c r="U147" i="4"/>
  <c r="S147" i="4"/>
  <c r="R147" i="4"/>
  <c r="Q147" i="4"/>
  <c r="P147" i="4"/>
  <c r="O147" i="4"/>
  <c r="N147" i="4"/>
  <c r="M147" i="4"/>
  <c r="L147" i="4"/>
  <c r="K147" i="4"/>
  <c r="J147" i="4"/>
  <c r="I147" i="4"/>
  <c r="H147" i="4"/>
  <c r="G147" i="4"/>
  <c r="F147" i="4"/>
  <c r="E147" i="4"/>
  <c r="D147" i="4"/>
  <c r="U146" i="4"/>
  <c r="S146" i="4"/>
  <c r="R146" i="4"/>
  <c r="Q146" i="4"/>
  <c r="P146" i="4"/>
  <c r="O146" i="4"/>
  <c r="N146" i="4"/>
  <c r="M146" i="4"/>
  <c r="L146" i="4"/>
  <c r="K146" i="4"/>
  <c r="J146" i="4"/>
  <c r="I146" i="4"/>
  <c r="H146" i="4"/>
  <c r="G146" i="4"/>
  <c r="F146" i="4"/>
  <c r="E146" i="4"/>
  <c r="D146" i="4"/>
  <c r="U145" i="4"/>
  <c r="S145" i="4"/>
  <c r="R145" i="4"/>
  <c r="Q145" i="4"/>
  <c r="P145" i="4"/>
  <c r="O145" i="4"/>
  <c r="N145" i="4"/>
  <c r="M145" i="4"/>
  <c r="L145" i="4"/>
  <c r="K145" i="4"/>
  <c r="J145" i="4"/>
  <c r="I145" i="4"/>
  <c r="H145" i="4"/>
  <c r="G145" i="4"/>
  <c r="F145" i="4"/>
  <c r="E145" i="4"/>
  <c r="D145" i="4"/>
  <c r="U144" i="4"/>
  <c r="S144" i="4"/>
  <c r="R144" i="4"/>
  <c r="Q144" i="4"/>
  <c r="P144" i="4"/>
  <c r="O144" i="4"/>
  <c r="N144" i="4"/>
  <c r="M144" i="4"/>
  <c r="L144" i="4"/>
  <c r="K144" i="4"/>
  <c r="J144" i="4"/>
  <c r="I144" i="4"/>
  <c r="H144" i="4"/>
  <c r="G144" i="4"/>
  <c r="F144" i="4"/>
  <c r="E144" i="4"/>
  <c r="D144" i="4"/>
  <c r="U143" i="4"/>
  <c r="S143" i="4"/>
  <c r="R143" i="4"/>
  <c r="Q143" i="4"/>
  <c r="P143" i="4"/>
  <c r="O143" i="4"/>
  <c r="N143" i="4"/>
  <c r="M143" i="4"/>
  <c r="L143" i="4"/>
  <c r="K143" i="4"/>
  <c r="J143" i="4"/>
  <c r="I143" i="4"/>
  <c r="H143" i="4"/>
  <c r="G143" i="4"/>
  <c r="F143" i="4"/>
  <c r="E143" i="4"/>
  <c r="D143" i="4"/>
  <c r="U142" i="4"/>
  <c r="S142" i="4"/>
  <c r="R142" i="4"/>
  <c r="Q142" i="4"/>
  <c r="P142" i="4"/>
  <c r="O142" i="4"/>
  <c r="N142" i="4"/>
  <c r="M142" i="4"/>
  <c r="L142" i="4"/>
  <c r="K142" i="4"/>
  <c r="J142" i="4"/>
  <c r="I142" i="4"/>
  <c r="H142" i="4"/>
  <c r="G142" i="4"/>
  <c r="F142" i="4"/>
  <c r="E142" i="4"/>
  <c r="D142" i="4"/>
  <c r="U141" i="4"/>
  <c r="S141" i="4"/>
  <c r="R141" i="4"/>
  <c r="Q141" i="4"/>
  <c r="P141" i="4"/>
  <c r="O141" i="4"/>
  <c r="N141" i="4"/>
  <c r="M141" i="4"/>
  <c r="L141" i="4"/>
  <c r="K141" i="4"/>
  <c r="J141" i="4"/>
  <c r="I141" i="4"/>
  <c r="H141" i="4"/>
  <c r="G141" i="4"/>
  <c r="F141" i="4"/>
  <c r="E141" i="4"/>
  <c r="D141" i="4"/>
  <c r="U140" i="4"/>
  <c r="S140" i="4"/>
  <c r="R140" i="4"/>
  <c r="Q140" i="4"/>
  <c r="P140" i="4"/>
  <c r="O140" i="4"/>
  <c r="N140" i="4"/>
  <c r="M140" i="4"/>
  <c r="L140" i="4"/>
  <c r="K140" i="4"/>
  <c r="J140" i="4"/>
  <c r="I140" i="4"/>
  <c r="H140" i="4"/>
  <c r="G140" i="4"/>
  <c r="F140" i="4"/>
  <c r="E140" i="4"/>
  <c r="D140" i="4"/>
  <c r="U138" i="4"/>
  <c r="S138" i="4"/>
  <c r="R138" i="4"/>
  <c r="Q138" i="4"/>
  <c r="P138" i="4"/>
  <c r="O138" i="4"/>
  <c r="N138" i="4"/>
  <c r="M138" i="4"/>
  <c r="L138" i="4"/>
  <c r="K138" i="4"/>
  <c r="J138" i="4"/>
  <c r="I138" i="4"/>
  <c r="H138" i="4"/>
  <c r="G138" i="4"/>
  <c r="F138" i="4"/>
  <c r="E138" i="4"/>
  <c r="D138" i="4"/>
  <c r="U137" i="4"/>
  <c r="S137" i="4"/>
  <c r="R137" i="4"/>
  <c r="Q137" i="4"/>
  <c r="P137" i="4"/>
  <c r="O137" i="4"/>
  <c r="N137" i="4"/>
  <c r="M137" i="4"/>
  <c r="L137" i="4"/>
  <c r="K137" i="4"/>
  <c r="J137" i="4"/>
  <c r="I137" i="4"/>
  <c r="H137" i="4"/>
  <c r="G137" i="4"/>
  <c r="F137" i="4"/>
  <c r="E137" i="4"/>
  <c r="D137" i="4"/>
  <c r="U136" i="4"/>
  <c r="S136" i="4"/>
  <c r="R136" i="4"/>
  <c r="Q136" i="4"/>
  <c r="P136" i="4"/>
  <c r="O136" i="4"/>
  <c r="N136" i="4"/>
  <c r="M136" i="4"/>
  <c r="L136" i="4"/>
  <c r="K136" i="4"/>
  <c r="J136" i="4"/>
  <c r="I136" i="4"/>
  <c r="H136" i="4"/>
  <c r="G136" i="4"/>
  <c r="F136" i="4"/>
  <c r="E136" i="4"/>
  <c r="D136" i="4"/>
  <c r="U135" i="4"/>
  <c r="S135" i="4"/>
  <c r="R135" i="4"/>
  <c r="Q135" i="4"/>
  <c r="P135" i="4"/>
  <c r="O135" i="4"/>
  <c r="N135" i="4"/>
  <c r="M135" i="4"/>
  <c r="L135" i="4"/>
  <c r="K135" i="4"/>
  <c r="J135" i="4"/>
  <c r="I135" i="4"/>
  <c r="H135" i="4"/>
  <c r="G135" i="4"/>
  <c r="F135" i="4"/>
  <c r="E135" i="4"/>
  <c r="D135" i="4"/>
  <c r="U134" i="4"/>
  <c r="S134" i="4"/>
  <c r="R134" i="4"/>
  <c r="Q134" i="4"/>
  <c r="P134" i="4"/>
  <c r="O134" i="4"/>
  <c r="N134" i="4"/>
  <c r="M134" i="4"/>
  <c r="L134" i="4"/>
  <c r="K134" i="4"/>
  <c r="J134" i="4"/>
  <c r="I134" i="4"/>
  <c r="H134" i="4"/>
  <c r="G134" i="4"/>
  <c r="F134" i="4"/>
  <c r="E134" i="4"/>
  <c r="D134" i="4"/>
  <c r="U133" i="4"/>
  <c r="S133" i="4"/>
  <c r="R133" i="4"/>
  <c r="Q133" i="4"/>
  <c r="P133" i="4"/>
  <c r="O133" i="4"/>
  <c r="N133" i="4"/>
  <c r="M133" i="4"/>
  <c r="L133" i="4"/>
  <c r="K133" i="4"/>
  <c r="J133" i="4"/>
  <c r="I133" i="4"/>
  <c r="H133" i="4"/>
  <c r="G133" i="4"/>
  <c r="F133" i="4"/>
  <c r="E133" i="4"/>
  <c r="D133" i="4"/>
  <c r="U132" i="4"/>
  <c r="S132" i="4"/>
  <c r="R132" i="4"/>
  <c r="Q132" i="4"/>
  <c r="P132" i="4"/>
  <c r="O132" i="4"/>
  <c r="N132" i="4"/>
  <c r="M132" i="4"/>
  <c r="L132" i="4"/>
  <c r="K132" i="4"/>
  <c r="J132" i="4"/>
  <c r="I132" i="4"/>
  <c r="H132" i="4"/>
  <c r="G132" i="4"/>
  <c r="F132" i="4"/>
  <c r="E132" i="4"/>
  <c r="D132" i="4"/>
  <c r="U131" i="4"/>
  <c r="S131" i="4"/>
  <c r="R131" i="4"/>
  <c r="Q131" i="4"/>
  <c r="P131" i="4"/>
  <c r="O131" i="4"/>
  <c r="N131" i="4"/>
  <c r="M131" i="4"/>
  <c r="L131" i="4"/>
  <c r="K131" i="4"/>
  <c r="J131" i="4"/>
  <c r="I131" i="4"/>
  <c r="H131" i="4"/>
  <c r="G131" i="4"/>
  <c r="F131" i="4"/>
  <c r="E131" i="4"/>
  <c r="D131" i="4"/>
  <c r="U130" i="4"/>
  <c r="S130" i="4"/>
  <c r="R130" i="4"/>
  <c r="Q130" i="4"/>
  <c r="P130" i="4"/>
  <c r="O130" i="4"/>
  <c r="N130" i="4"/>
  <c r="M130" i="4"/>
  <c r="L130" i="4"/>
  <c r="K130" i="4"/>
  <c r="J130" i="4"/>
  <c r="I130" i="4"/>
  <c r="H130" i="4"/>
  <c r="G130" i="4"/>
  <c r="F130" i="4"/>
  <c r="E130" i="4"/>
  <c r="D130" i="4"/>
  <c r="U129" i="4"/>
  <c r="S129" i="4"/>
  <c r="R129" i="4"/>
  <c r="Q129" i="4"/>
  <c r="P129" i="4"/>
  <c r="O129" i="4"/>
  <c r="N129" i="4"/>
  <c r="M129" i="4"/>
  <c r="L129" i="4"/>
  <c r="K129" i="4"/>
  <c r="J129" i="4"/>
  <c r="I129" i="4"/>
  <c r="H129" i="4"/>
  <c r="G129" i="4"/>
  <c r="F129" i="4"/>
  <c r="E129" i="4"/>
  <c r="D129" i="4"/>
  <c r="U128" i="4"/>
  <c r="S128" i="4"/>
  <c r="R128" i="4"/>
  <c r="Q128" i="4"/>
  <c r="P128" i="4"/>
  <c r="O128" i="4"/>
  <c r="N128" i="4"/>
  <c r="M128" i="4"/>
  <c r="L128" i="4"/>
  <c r="K128" i="4"/>
  <c r="J128" i="4"/>
  <c r="I128" i="4"/>
  <c r="H128" i="4"/>
  <c r="G128" i="4"/>
  <c r="F128" i="4"/>
  <c r="E128" i="4"/>
  <c r="D128" i="4"/>
  <c r="U127" i="4"/>
  <c r="S127" i="4"/>
  <c r="R127" i="4"/>
  <c r="Q127" i="4"/>
  <c r="P127" i="4"/>
  <c r="O127" i="4"/>
  <c r="N127" i="4"/>
  <c r="M127" i="4"/>
  <c r="L127" i="4"/>
  <c r="K127" i="4"/>
  <c r="J127" i="4"/>
  <c r="I127" i="4"/>
  <c r="H127" i="4"/>
  <c r="G127" i="4"/>
  <c r="F127" i="4"/>
  <c r="E127" i="4"/>
  <c r="D127" i="4"/>
  <c r="U125" i="4"/>
  <c r="S125" i="4"/>
  <c r="R125" i="4"/>
  <c r="Q125" i="4"/>
  <c r="P125" i="4"/>
  <c r="O125" i="4"/>
  <c r="N125" i="4"/>
  <c r="M125" i="4"/>
  <c r="L125" i="4"/>
  <c r="K125" i="4"/>
  <c r="J125" i="4"/>
  <c r="I125" i="4"/>
  <c r="H125" i="4"/>
  <c r="G125" i="4"/>
  <c r="F125" i="4"/>
  <c r="E125" i="4"/>
  <c r="D125" i="4"/>
  <c r="U124" i="4"/>
  <c r="S124" i="4"/>
  <c r="R124" i="4"/>
  <c r="Q124" i="4"/>
  <c r="P124" i="4"/>
  <c r="O124" i="4"/>
  <c r="N124" i="4"/>
  <c r="M124" i="4"/>
  <c r="L124" i="4"/>
  <c r="K124" i="4"/>
  <c r="J124" i="4"/>
  <c r="I124" i="4"/>
  <c r="H124" i="4"/>
  <c r="G124" i="4"/>
  <c r="F124" i="4"/>
  <c r="E124" i="4"/>
  <c r="D124" i="4"/>
  <c r="U123" i="4"/>
  <c r="S123" i="4"/>
  <c r="R123" i="4"/>
  <c r="Q123" i="4"/>
  <c r="P123" i="4"/>
  <c r="O123" i="4"/>
  <c r="N123" i="4"/>
  <c r="M123" i="4"/>
  <c r="L123" i="4"/>
  <c r="K123" i="4"/>
  <c r="J123" i="4"/>
  <c r="I123" i="4"/>
  <c r="H123" i="4"/>
  <c r="G123" i="4"/>
  <c r="F123" i="4"/>
  <c r="E123" i="4"/>
  <c r="D123" i="4"/>
  <c r="U122" i="4"/>
  <c r="S122" i="4"/>
  <c r="R122" i="4"/>
  <c r="Q122" i="4"/>
  <c r="P122" i="4"/>
  <c r="O122" i="4"/>
  <c r="N122" i="4"/>
  <c r="M122" i="4"/>
  <c r="L122" i="4"/>
  <c r="K122" i="4"/>
  <c r="J122" i="4"/>
  <c r="I122" i="4"/>
  <c r="H122" i="4"/>
  <c r="G122" i="4"/>
  <c r="F122" i="4"/>
  <c r="E122" i="4"/>
  <c r="D122" i="4"/>
  <c r="U121" i="4"/>
  <c r="S121" i="4"/>
  <c r="R121" i="4"/>
  <c r="Q121" i="4"/>
  <c r="P121" i="4"/>
  <c r="O121" i="4"/>
  <c r="N121" i="4"/>
  <c r="M121" i="4"/>
  <c r="L121" i="4"/>
  <c r="K121" i="4"/>
  <c r="J121" i="4"/>
  <c r="I121" i="4"/>
  <c r="H121" i="4"/>
  <c r="G121" i="4"/>
  <c r="F121" i="4"/>
  <c r="E121" i="4"/>
  <c r="D121" i="4"/>
  <c r="U120" i="4"/>
  <c r="S120" i="4"/>
  <c r="R120" i="4"/>
  <c r="Q120" i="4"/>
  <c r="P120" i="4"/>
  <c r="O120" i="4"/>
  <c r="N120" i="4"/>
  <c r="M120" i="4"/>
  <c r="L120" i="4"/>
  <c r="K120" i="4"/>
  <c r="J120" i="4"/>
  <c r="I120" i="4"/>
  <c r="H120" i="4"/>
  <c r="G120" i="4"/>
  <c r="F120" i="4"/>
  <c r="E120" i="4"/>
  <c r="D120" i="4"/>
  <c r="U119" i="4"/>
  <c r="S119" i="4"/>
  <c r="R119" i="4"/>
  <c r="Q119" i="4"/>
  <c r="P119" i="4"/>
  <c r="O119" i="4"/>
  <c r="N119" i="4"/>
  <c r="M119" i="4"/>
  <c r="L119" i="4"/>
  <c r="K119" i="4"/>
  <c r="J119" i="4"/>
  <c r="I119" i="4"/>
  <c r="H119" i="4"/>
  <c r="G119" i="4"/>
  <c r="F119" i="4"/>
  <c r="E119" i="4"/>
  <c r="D119" i="4"/>
  <c r="U118" i="4"/>
  <c r="S118" i="4"/>
  <c r="R118" i="4"/>
  <c r="Q118" i="4"/>
  <c r="P118" i="4"/>
  <c r="O118" i="4"/>
  <c r="N118" i="4"/>
  <c r="M118" i="4"/>
  <c r="L118" i="4"/>
  <c r="K118" i="4"/>
  <c r="J118" i="4"/>
  <c r="I118" i="4"/>
  <c r="H118" i="4"/>
  <c r="G118" i="4"/>
  <c r="F118" i="4"/>
  <c r="E118" i="4"/>
  <c r="D118" i="4"/>
  <c r="U117" i="4"/>
  <c r="S117" i="4"/>
  <c r="R117" i="4"/>
  <c r="Q117" i="4"/>
  <c r="P117" i="4"/>
  <c r="O117" i="4"/>
  <c r="N117" i="4"/>
  <c r="M117" i="4"/>
  <c r="L117" i="4"/>
  <c r="K117" i="4"/>
  <c r="J117" i="4"/>
  <c r="I117" i="4"/>
  <c r="H117" i="4"/>
  <c r="G117" i="4"/>
  <c r="F117" i="4"/>
  <c r="E117" i="4"/>
  <c r="D117" i="4"/>
  <c r="U116" i="4"/>
  <c r="S116" i="4"/>
  <c r="R116" i="4"/>
  <c r="Q116" i="4"/>
  <c r="P116" i="4"/>
  <c r="O116" i="4"/>
  <c r="N116" i="4"/>
  <c r="M116" i="4"/>
  <c r="L116" i="4"/>
  <c r="K116" i="4"/>
  <c r="J116" i="4"/>
  <c r="I116" i="4"/>
  <c r="H116" i="4"/>
  <c r="G116" i="4"/>
  <c r="F116" i="4"/>
  <c r="E116" i="4"/>
  <c r="D116" i="4"/>
  <c r="U115" i="4"/>
  <c r="S115" i="4"/>
  <c r="R115" i="4"/>
  <c r="Q115" i="4"/>
  <c r="P115" i="4"/>
  <c r="O115" i="4"/>
  <c r="N115" i="4"/>
  <c r="M115" i="4"/>
  <c r="L115" i="4"/>
  <c r="K115" i="4"/>
  <c r="J115" i="4"/>
  <c r="I115" i="4"/>
  <c r="H115" i="4"/>
  <c r="G115" i="4"/>
  <c r="F115" i="4"/>
  <c r="E115" i="4"/>
  <c r="D115" i="4"/>
  <c r="U114" i="4"/>
  <c r="S114" i="4"/>
  <c r="R114" i="4"/>
  <c r="Q114" i="4"/>
  <c r="P114" i="4"/>
  <c r="O114" i="4"/>
  <c r="N114" i="4"/>
  <c r="M114" i="4"/>
  <c r="L114" i="4"/>
  <c r="K114" i="4"/>
  <c r="J114" i="4"/>
  <c r="I114" i="4"/>
  <c r="H114" i="4"/>
  <c r="G114" i="4"/>
  <c r="F114" i="4"/>
  <c r="E114" i="4"/>
  <c r="D114" i="4"/>
  <c r="U112" i="4"/>
  <c r="S112" i="4"/>
  <c r="R112" i="4"/>
  <c r="Q112" i="4"/>
  <c r="P112" i="4"/>
  <c r="O112" i="4"/>
  <c r="N112" i="4"/>
  <c r="M112" i="4"/>
  <c r="L112" i="4"/>
  <c r="K112" i="4"/>
  <c r="J112" i="4"/>
  <c r="I112" i="4"/>
  <c r="H112" i="4"/>
  <c r="G112" i="4"/>
  <c r="F112" i="4"/>
  <c r="E112" i="4"/>
  <c r="D112" i="4"/>
  <c r="U111" i="4"/>
  <c r="S111" i="4"/>
  <c r="R111" i="4"/>
  <c r="Q111" i="4"/>
  <c r="P111" i="4"/>
  <c r="O111" i="4"/>
  <c r="N111" i="4"/>
  <c r="M111" i="4"/>
  <c r="L111" i="4"/>
  <c r="K111" i="4"/>
  <c r="J111" i="4"/>
  <c r="I111" i="4"/>
  <c r="H111" i="4"/>
  <c r="G111" i="4"/>
  <c r="F111" i="4"/>
  <c r="E111" i="4"/>
  <c r="D111" i="4"/>
  <c r="U110" i="4"/>
  <c r="S110" i="4"/>
  <c r="R110" i="4"/>
  <c r="Q110" i="4"/>
  <c r="P110" i="4"/>
  <c r="O110" i="4"/>
  <c r="N110" i="4"/>
  <c r="M110" i="4"/>
  <c r="L110" i="4"/>
  <c r="K110" i="4"/>
  <c r="J110" i="4"/>
  <c r="I110" i="4"/>
  <c r="H110" i="4"/>
  <c r="G110" i="4"/>
  <c r="F110" i="4"/>
  <c r="E110" i="4"/>
  <c r="D110" i="4"/>
  <c r="U109" i="4"/>
  <c r="S109" i="4"/>
  <c r="R109" i="4"/>
  <c r="Q109" i="4"/>
  <c r="P109" i="4"/>
  <c r="O109" i="4"/>
  <c r="N109" i="4"/>
  <c r="M109" i="4"/>
  <c r="L109" i="4"/>
  <c r="K109" i="4"/>
  <c r="J109" i="4"/>
  <c r="I109" i="4"/>
  <c r="H109" i="4"/>
  <c r="G109" i="4"/>
  <c r="F109" i="4"/>
  <c r="E109" i="4"/>
  <c r="D109" i="4"/>
  <c r="U108" i="4"/>
  <c r="S108" i="4"/>
  <c r="R108" i="4"/>
  <c r="Q108" i="4"/>
  <c r="P108" i="4"/>
  <c r="O108" i="4"/>
  <c r="N108" i="4"/>
  <c r="M108" i="4"/>
  <c r="L108" i="4"/>
  <c r="K108" i="4"/>
  <c r="J108" i="4"/>
  <c r="I108" i="4"/>
  <c r="H108" i="4"/>
  <c r="G108" i="4"/>
  <c r="F108" i="4"/>
  <c r="E108" i="4"/>
  <c r="D108" i="4"/>
  <c r="U107" i="4"/>
  <c r="S107" i="4"/>
  <c r="R107" i="4"/>
  <c r="Q107" i="4"/>
  <c r="P107" i="4"/>
  <c r="O107" i="4"/>
  <c r="N107" i="4"/>
  <c r="M107" i="4"/>
  <c r="L107" i="4"/>
  <c r="K107" i="4"/>
  <c r="J107" i="4"/>
  <c r="I107" i="4"/>
  <c r="H107" i="4"/>
  <c r="G107" i="4"/>
  <c r="F107" i="4"/>
  <c r="E107" i="4"/>
  <c r="D107" i="4"/>
  <c r="U106" i="4"/>
  <c r="S106" i="4"/>
  <c r="R106" i="4"/>
  <c r="Q106" i="4"/>
  <c r="P106" i="4"/>
  <c r="O106" i="4"/>
  <c r="N106" i="4"/>
  <c r="M106" i="4"/>
  <c r="L106" i="4"/>
  <c r="K106" i="4"/>
  <c r="J106" i="4"/>
  <c r="I106" i="4"/>
  <c r="H106" i="4"/>
  <c r="G106" i="4"/>
  <c r="F106" i="4"/>
  <c r="E106" i="4"/>
  <c r="D106" i="4"/>
  <c r="U105" i="4"/>
  <c r="S105" i="4"/>
  <c r="R105" i="4"/>
  <c r="Q105" i="4"/>
  <c r="P105" i="4"/>
  <c r="O105" i="4"/>
  <c r="N105" i="4"/>
  <c r="M105" i="4"/>
  <c r="L105" i="4"/>
  <c r="K105" i="4"/>
  <c r="J105" i="4"/>
  <c r="I105" i="4"/>
  <c r="H105" i="4"/>
  <c r="G105" i="4"/>
  <c r="F105" i="4"/>
  <c r="E105" i="4"/>
  <c r="D105" i="4"/>
  <c r="U104" i="4"/>
  <c r="S104" i="4"/>
  <c r="R104" i="4"/>
  <c r="Q104" i="4"/>
  <c r="P104" i="4"/>
  <c r="O104" i="4"/>
  <c r="N104" i="4"/>
  <c r="M104" i="4"/>
  <c r="L104" i="4"/>
  <c r="K104" i="4"/>
  <c r="J104" i="4"/>
  <c r="I104" i="4"/>
  <c r="H104" i="4"/>
  <c r="G104" i="4"/>
  <c r="F104" i="4"/>
  <c r="E104" i="4"/>
  <c r="D104" i="4"/>
  <c r="U103" i="4"/>
  <c r="S103" i="4"/>
  <c r="R103" i="4"/>
  <c r="Q103" i="4"/>
  <c r="P103" i="4"/>
  <c r="O103" i="4"/>
  <c r="N103" i="4"/>
  <c r="M103" i="4"/>
  <c r="L103" i="4"/>
  <c r="K103" i="4"/>
  <c r="J103" i="4"/>
  <c r="I103" i="4"/>
  <c r="H103" i="4"/>
  <c r="G103" i="4"/>
  <c r="F103" i="4"/>
  <c r="E103" i="4"/>
  <c r="D103" i="4"/>
  <c r="U102" i="4"/>
  <c r="S102" i="4"/>
  <c r="R102" i="4"/>
  <c r="Q102" i="4"/>
  <c r="P102" i="4"/>
  <c r="O102" i="4"/>
  <c r="N102" i="4"/>
  <c r="M102" i="4"/>
  <c r="L102" i="4"/>
  <c r="K102" i="4"/>
  <c r="J102" i="4"/>
  <c r="I102" i="4"/>
  <c r="H102" i="4"/>
  <c r="G102" i="4"/>
  <c r="F102" i="4"/>
  <c r="E102" i="4"/>
  <c r="D102" i="4"/>
  <c r="U101" i="4"/>
  <c r="S101" i="4"/>
  <c r="R101" i="4"/>
  <c r="Q101" i="4"/>
  <c r="P101" i="4"/>
  <c r="O101" i="4"/>
  <c r="N101" i="4"/>
  <c r="M101" i="4"/>
  <c r="L101" i="4"/>
  <c r="K101" i="4"/>
  <c r="J101" i="4"/>
  <c r="I101" i="4"/>
  <c r="H101" i="4"/>
  <c r="G101" i="4"/>
  <c r="F101" i="4"/>
  <c r="E101" i="4"/>
  <c r="D101" i="4"/>
  <c r="E82" i="4"/>
  <c r="F82" i="4"/>
  <c r="G82" i="4"/>
  <c r="H82" i="4"/>
  <c r="I82" i="4"/>
  <c r="J82" i="4"/>
  <c r="K82" i="4"/>
  <c r="L82" i="4"/>
  <c r="M82" i="4"/>
  <c r="N82" i="4"/>
  <c r="O82" i="4"/>
  <c r="P82" i="4"/>
  <c r="Q82" i="4"/>
  <c r="R82" i="4"/>
  <c r="S82" i="4"/>
  <c r="U82" i="4"/>
  <c r="E83" i="4"/>
  <c r="F83" i="4"/>
  <c r="G83" i="4"/>
  <c r="H83" i="4"/>
  <c r="I83" i="4"/>
  <c r="J83" i="4"/>
  <c r="K83" i="4"/>
  <c r="L83" i="4"/>
  <c r="M83" i="4"/>
  <c r="N83" i="4"/>
  <c r="O83" i="4"/>
  <c r="P83" i="4"/>
  <c r="Q83" i="4"/>
  <c r="R83" i="4"/>
  <c r="S83" i="4"/>
  <c r="U83" i="4"/>
  <c r="E84" i="4"/>
  <c r="F84" i="4"/>
  <c r="G84" i="4"/>
  <c r="H84" i="4"/>
  <c r="I84" i="4"/>
  <c r="J84" i="4"/>
  <c r="K84" i="4"/>
  <c r="L84" i="4"/>
  <c r="M84" i="4"/>
  <c r="N84" i="4"/>
  <c r="O84" i="4"/>
  <c r="P84" i="4"/>
  <c r="Q84" i="4"/>
  <c r="R84" i="4"/>
  <c r="S84" i="4"/>
  <c r="U84" i="4"/>
  <c r="E85" i="4"/>
  <c r="F85" i="4"/>
  <c r="G85" i="4"/>
  <c r="H85" i="4"/>
  <c r="I85" i="4"/>
  <c r="J85" i="4"/>
  <c r="K85" i="4"/>
  <c r="L85" i="4"/>
  <c r="M85" i="4"/>
  <c r="N85" i="4"/>
  <c r="O85" i="4"/>
  <c r="P85" i="4"/>
  <c r="Q85" i="4"/>
  <c r="R85" i="4"/>
  <c r="S85" i="4"/>
  <c r="U85" i="4"/>
  <c r="D83" i="4"/>
  <c r="D84" i="4"/>
  <c r="D85" i="4"/>
  <c r="D82" i="4"/>
  <c r="U110" i="5"/>
  <c r="S110" i="5"/>
  <c r="R110" i="5"/>
  <c r="Q110" i="5"/>
  <c r="P110" i="5"/>
  <c r="O110" i="5"/>
  <c r="N110" i="5"/>
  <c r="M110" i="5"/>
  <c r="L110" i="5"/>
  <c r="K110" i="5"/>
  <c r="J110" i="5"/>
  <c r="I110" i="5"/>
  <c r="H110" i="5"/>
  <c r="G110" i="5"/>
  <c r="F110" i="5"/>
  <c r="E110" i="5"/>
  <c r="D110" i="5"/>
  <c r="U109" i="5"/>
  <c r="S109" i="5"/>
  <c r="R109" i="5"/>
  <c r="Q109" i="5"/>
  <c r="P109" i="5"/>
  <c r="O109" i="5"/>
  <c r="N109" i="5"/>
  <c r="M109" i="5"/>
  <c r="L109" i="5"/>
  <c r="K109" i="5"/>
  <c r="J109" i="5"/>
  <c r="I109" i="5"/>
  <c r="H109" i="5"/>
  <c r="G109" i="5"/>
  <c r="F109" i="5"/>
  <c r="E109" i="5"/>
  <c r="D109" i="5"/>
  <c r="U108" i="5"/>
  <c r="S108" i="5"/>
  <c r="R108" i="5"/>
  <c r="Q108" i="5"/>
  <c r="P108" i="5"/>
  <c r="O108" i="5"/>
  <c r="N108" i="5"/>
  <c r="M108" i="5"/>
  <c r="L108" i="5"/>
  <c r="K108" i="5"/>
  <c r="J108" i="5"/>
  <c r="I108" i="5"/>
  <c r="H108" i="5"/>
  <c r="G108" i="5"/>
  <c r="F108" i="5"/>
  <c r="E108" i="5"/>
  <c r="D108" i="5"/>
  <c r="U107" i="5"/>
  <c r="S107" i="5"/>
  <c r="R107" i="5"/>
  <c r="Q107" i="5"/>
  <c r="P107" i="5"/>
  <c r="O107" i="5"/>
  <c r="N107" i="5"/>
  <c r="M107" i="5"/>
  <c r="L107" i="5"/>
  <c r="K107" i="5"/>
  <c r="J107" i="5"/>
  <c r="I107" i="5"/>
  <c r="H107" i="5"/>
  <c r="G107" i="5"/>
  <c r="F107" i="5"/>
  <c r="E107" i="5"/>
  <c r="D107" i="5"/>
  <c r="U106" i="5"/>
  <c r="S106" i="5"/>
  <c r="R106" i="5"/>
  <c r="Q106" i="5"/>
  <c r="P106" i="5"/>
  <c r="O106" i="5"/>
  <c r="N106" i="5"/>
  <c r="M106" i="5"/>
  <c r="L106" i="5"/>
  <c r="K106" i="5"/>
  <c r="J106" i="5"/>
  <c r="I106" i="5"/>
  <c r="H106" i="5"/>
  <c r="G106" i="5"/>
  <c r="F106" i="5"/>
  <c r="E106" i="5"/>
  <c r="D106" i="5"/>
  <c r="U105" i="5"/>
  <c r="S105" i="5"/>
  <c r="R105" i="5"/>
  <c r="Q105" i="5"/>
  <c r="P105" i="5"/>
  <c r="O105" i="5"/>
  <c r="N105" i="5"/>
  <c r="M105" i="5"/>
  <c r="L105" i="5"/>
  <c r="K105" i="5"/>
  <c r="J105" i="5"/>
  <c r="I105" i="5"/>
  <c r="H105" i="5"/>
  <c r="G105" i="5"/>
  <c r="F105" i="5"/>
  <c r="E105" i="5"/>
  <c r="D105" i="5"/>
  <c r="U104" i="5"/>
  <c r="S104" i="5"/>
  <c r="R104" i="5"/>
  <c r="Q104" i="5"/>
  <c r="P104" i="5"/>
  <c r="O104" i="5"/>
  <c r="N104" i="5"/>
  <c r="M104" i="5"/>
  <c r="L104" i="5"/>
  <c r="K104" i="5"/>
  <c r="J104" i="5"/>
  <c r="I104" i="5"/>
  <c r="H104" i="5"/>
  <c r="G104" i="5"/>
  <c r="F104" i="5"/>
  <c r="E104" i="5"/>
  <c r="D104" i="5"/>
  <c r="U103" i="5"/>
  <c r="S103" i="5"/>
  <c r="R103" i="5"/>
  <c r="Q103" i="5"/>
  <c r="P103" i="5"/>
  <c r="O103" i="5"/>
  <c r="N103" i="5"/>
  <c r="M103" i="5"/>
  <c r="L103" i="5"/>
  <c r="J103" i="5"/>
  <c r="I103" i="5"/>
  <c r="H103" i="5"/>
  <c r="G103" i="5"/>
  <c r="F103" i="5"/>
  <c r="E103" i="5"/>
  <c r="D103" i="5"/>
  <c r="U101" i="5"/>
  <c r="S101" i="5"/>
  <c r="R101" i="5"/>
  <c r="Q101" i="5"/>
  <c r="P101" i="5"/>
  <c r="O101" i="5"/>
  <c r="N101" i="5"/>
  <c r="M101" i="5"/>
  <c r="L101" i="5"/>
  <c r="K101" i="5"/>
  <c r="J101" i="5"/>
  <c r="I101" i="5"/>
  <c r="H101" i="5"/>
  <c r="G101" i="5"/>
  <c r="F101" i="5"/>
  <c r="E101" i="5"/>
  <c r="D101" i="5"/>
  <c r="U100" i="5"/>
  <c r="S100" i="5"/>
  <c r="R100" i="5"/>
  <c r="Q100" i="5"/>
  <c r="P100" i="5"/>
  <c r="O100" i="5"/>
  <c r="N100" i="5"/>
  <c r="M100" i="5"/>
  <c r="L100" i="5"/>
  <c r="K100" i="5"/>
  <c r="J100" i="5"/>
  <c r="I100" i="5"/>
  <c r="H100" i="5"/>
  <c r="G100" i="5"/>
  <c r="F100" i="5"/>
  <c r="E100" i="5"/>
  <c r="D100" i="5"/>
  <c r="U99" i="5"/>
  <c r="S99" i="5"/>
  <c r="R99" i="5"/>
  <c r="Q99" i="5"/>
  <c r="P99" i="5"/>
  <c r="O99" i="5"/>
  <c r="N99" i="5"/>
  <c r="M99" i="5"/>
  <c r="L99" i="5"/>
  <c r="K99" i="5"/>
  <c r="J99" i="5"/>
  <c r="I99" i="5"/>
  <c r="H99" i="5"/>
  <c r="G99" i="5"/>
  <c r="F99" i="5"/>
  <c r="E99" i="5"/>
  <c r="D99" i="5"/>
  <c r="U98" i="5"/>
  <c r="S98" i="5"/>
  <c r="R98" i="5"/>
  <c r="Q98" i="5"/>
  <c r="P98" i="5"/>
  <c r="O98" i="5"/>
  <c r="N98" i="5"/>
  <c r="M98" i="5"/>
  <c r="L98" i="5"/>
  <c r="K98" i="5"/>
  <c r="J98" i="5"/>
  <c r="I98" i="5"/>
  <c r="H98" i="5"/>
  <c r="G98" i="5"/>
  <c r="F98" i="5"/>
  <c r="E98" i="5"/>
  <c r="D98" i="5"/>
  <c r="U97" i="5"/>
  <c r="S97" i="5"/>
  <c r="R97" i="5"/>
  <c r="Q97" i="5"/>
  <c r="P97" i="5"/>
  <c r="O97" i="5"/>
  <c r="N97" i="5"/>
  <c r="M97" i="5"/>
  <c r="L97" i="5"/>
  <c r="K97" i="5"/>
  <c r="J97" i="5"/>
  <c r="I97" i="5"/>
  <c r="H97" i="5"/>
  <c r="G97" i="5"/>
  <c r="F97" i="5"/>
  <c r="E97" i="5"/>
  <c r="D97" i="5"/>
  <c r="U96" i="5"/>
  <c r="S96" i="5"/>
  <c r="R96" i="5"/>
  <c r="Q96" i="5"/>
  <c r="P96" i="5"/>
  <c r="O96" i="5"/>
  <c r="N96" i="5"/>
  <c r="M96" i="5"/>
  <c r="L96" i="5"/>
  <c r="K96" i="5"/>
  <c r="J96" i="5"/>
  <c r="I96" i="5"/>
  <c r="H96" i="5"/>
  <c r="G96" i="5"/>
  <c r="F96" i="5"/>
  <c r="E96" i="5"/>
  <c r="D96" i="5"/>
  <c r="U95" i="5"/>
  <c r="S95" i="5"/>
  <c r="R95" i="5"/>
  <c r="Q95" i="5"/>
  <c r="P95" i="5"/>
  <c r="O95" i="5"/>
  <c r="N95" i="5"/>
  <c r="M95" i="5"/>
  <c r="L95" i="5"/>
  <c r="K95" i="5"/>
  <c r="J95" i="5"/>
  <c r="I95" i="5"/>
  <c r="H95" i="5"/>
  <c r="G95" i="5"/>
  <c r="F95" i="5"/>
  <c r="E95" i="5"/>
  <c r="D95" i="5"/>
  <c r="U94" i="5"/>
  <c r="S94" i="5"/>
  <c r="R94" i="5"/>
  <c r="Q94" i="5"/>
  <c r="P94" i="5"/>
  <c r="O94" i="5"/>
  <c r="N94" i="5"/>
  <c r="M94" i="5"/>
  <c r="L94" i="5"/>
  <c r="K94" i="5"/>
  <c r="J94" i="5"/>
  <c r="I94" i="5"/>
  <c r="H94" i="5"/>
  <c r="G94" i="5"/>
  <c r="F94" i="5"/>
  <c r="E94" i="5"/>
  <c r="D94" i="5"/>
  <c r="U92" i="5"/>
  <c r="S92" i="5"/>
  <c r="R92" i="5"/>
  <c r="Q92" i="5"/>
  <c r="P92" i="5"/>
  <c r="O92" i="5"/>
  <c r="N92" i="5"/>
  <c r="M92" i="5"/>
  <c r="L92" i="5"/>
  <c r="K92" i="5"/>
  <c r="J92" i="5"/>
  <c r="I92" i="5"/>
  <c r="H92" i="5"/>
  <c r="G92" i="5"/>
  <c r="F92" i="5"/>
  <c r="E92" i="5"/>
  <c r="D92" i="5"/>
  <c r="U91" i="5"/>
  <c r="S91" i="5"/>
  <c r="R91" i="5"/>
  <c r="Q91" i="5"/>
  <c r="P91" i="5"/>
  <c r="O91" i="5"/>
  <c r="N91" i="5"/>
  <c r="M91" i="5"/>
  <c r="L91" i="5"/>
  <c r="K91" i="5"/>
  <c r="J91" i="5"/>
  <c r="I91" i="5"/>
  <c r="H91" i="5"/>
  <c r="G91" i="5"/>
  <c r="F91" i="5"/>
  <c r="E91" i="5"/>
  <c r="D91" i="5"/>
  <c r="U90" i="5"/>
  <c r="S90" i="5"/>
  <c r="R90" i="5"/>
  <c r="Q90" i="5"/>
  <c r="P90" i="5"/>
  <c r="O90" i="5"/>
  <c r="N90" i="5"/>
  <c r="M90" i="5"/>
  <c r="L90" i="5"/>
  <c r="K90" i="5"/>
  <c r="J90" i="5"/>
  <c r="I90" i="5"/>
  <c r="H90" i="5"/>
  <c r="G90" i="5"/>
  <c r="F90" i="5"/>
  <c r="E90" i="5"/>
  <c r="D90" i="5"/>
  <c r="U89" i="5"/>
  <c r="S89" i="5"/>
  <c r="R89" i="5"/>
  <c r="Q89" i="5"/>
  <c r="P89" i="5"/>
  <c r="O89" i="5"/>
  <c r="N89" i="5"/>
  <c r="M89" i="5"/>
  <c r="L89" i="5"/>
  <c r="K89" i="5"/>
  <c r="J89" i="5"/>
  <c r="I89" i="5"/>
  <c r="H89" i="5"/>
  <c r="G89" i="5"/>
  <c r="F89" i="5"/>
  <c r="E89" i="5"/>
  <c r="D89" i="5"/>
  <c r="U88" i="5"/>
  <c r="S88" i="5"/>
  <c r="R88" i="5"/>
  <c r="Q88" i="5"/>
  <c r="P88" i="5"/>
  <c r="O88" i="5"/>
  <c r="N88" i="5"/>
  <c r="M88" i="5"/>
  <c r="L88" i="5"/>
  <c r="K88" i="5"/>
  <c r="J88" i="5"/>
  <c r="I88" i="5"/>
  <c r="H88" i="5"/>
  <c r="G88" i="5"/>
  <c r="F88" i="5"/>
  <c r="E88" i="5"/>
  <c r="D88" i="5"/>
  <c r="U87" i="5"/>
  <c r="S87" i="5"/>
  <c r="R87" i="5"/>
  <c r="Q87" i="5"/>
  <c r="P87" i="5"/>
  <c r="O87" i="5"/>
  <c r="N87" i="5"/>
  <c r="M87" i="5"/>
  <c r="L87" i="5"/>
  <c r="K87" i="5"/>
  <c r="J87" i="5"/>
  <c r="I87" i="5"/>
  <c r="H87" i="5"/>
  <c r="G87" i="5"/>
  <c r="F87" i="5"/>
  <c r="E87" i="5"/>
  <c r="D87" i="5"/>
  <c r="U86" i="5"/>
  <c r="S86" i="5"/>
  <c r="R86" i="5"/>
  <c r="Q86" i="5"/>
  <c r="P86" i="5"/>
  <c r="O86" i="5"/>
  <c r="N86" i="5"/>
  <c r="M86" i="5"/>
  <c r="L86" i="5"/>
  <c r="K86" i="5"/>
  <c r="J86" i="5"/>
  <c r="I86" i="5"/>
  <c r="H86" i="5"/>
  <c r="G86" i="5"/>
  <c r="F86" i="5"/>
  <c r="E86" i="5"/>
  <c r="D86" i="5"/>
  <c r="U85" i="5"/>
  <c r="S85" i="5"/>
  <c r="R85" i="5"/>
  <c r="Q85" i="5"/>
  <c r="P85" i="5"/>
  <c r="O85" i="5"/>
  <c r="N85" i="5"/>
  <c r="M85" i="5"/>
  <c r="L85" i="5"/>
  <c r="K85" i="5"/>
  <c r="J85" i="5"/>
  <c r="I85" i="5"/>
  <c r="H85" i="5"/>
  <c r="G85" i="5"/>
  <c r="F85" i="5"/>
  <c r="E85" i="5"/>
  <c r="D85" i="5"/>
  <c r="U83" i="5"/>
  <c r="S83" i="5"/>
  <c r="R83" i="5"/>
  <c r="Q83" i="5"/>
  <c r="P83" i="5"/>
  <c r="O83" i="5"/>
  <c r="N83" i="5"/>
  <c r="M83" i="5"/>
  <c r="L83" i="5"/>
  <c r="K83" i="5"/>
  <c r="J83" i="5"/>
  <c r="I83" i="5"/>
  <c r="H83" i="5"/>
  <c r="G83" i="5"/>
  <c r="F83" i="5"/>
  <c r="E83" i="5"/>
  <c r="D83" i="5"/>
  <c r="U82" i="5"/>
  <c r="S82" i="5"/>
  <c r="R82" i="5"/>
  <c r="Q82" i="5"/>
  <c r="P82" i="5"/>
  <c r="O82" i="5"/>
  <c r="N82" i="5"/>
  <c r="M82" i="5"/>
  <c r="L82" i="5"/>
  <c r="K82" i="5"/>
  <c r="J82" i="5"/>
  <c r="I82" i="5"/>
  <c r="H82" i="5"/>
  <c r="G82" i="5"/>
  <c r="F82" i="5"/>
  <c r="E82" i="5"/>
  <c r="D82" i="5"/>
  <c r="U81" i="5"/>
  <c r="S81" i="5"/>
  <c r="R81" i="5"/>
  <c r="Q81" i="5"/>
  <c r="P81" i="5"/>
  <c r="O81" i="5"/>
  <c r="N81" i="5"/>
  <c r="M81" i="5"/>
  <c r="L81" i="5"/>
  <c r="K81" i="5"/>
  <c r="J81" i="5"/>
  <c r="I81" i="5"/>
  <c r="H81" i="5"/>
  <c r="G81" i="5"/>
  <c r="F81" i="5"/>
  <c r="E81" i="5"/>
  <c r="D81" i="5"/>
  <c r="U80" i="5"/>
  <c r="S80" i="5"/>
  <c r="R80" i="5"/>
  <c r="Q80" i="5"/>
  <c r="P80" i="5"/>
  <c r="O80" i="5"/>
  <c r="N80" i="5"/>
  <c r="M80" i="5"/>
  <c r="L80" i="5"/>
  <c r="K80" i="5"/>
  <c r="J80" i="5"/>
  <c r="I80" i="5"/>
  <c r="H80" i="5"/>
  <c r="G80" i="5"/>
  <c r="F80" i="5"/>
  <c r="E80" i="5"/>
  <c r="D80" i="5"/>
  <c r="U79" i="5"/>
  <c r="S79" i="5"/>
  <c r="R79" i="5"/>
  <c r="Q79" i="5"/>
  <c r="P79" i="5"/>
  <c r="O79" i="5"/>
  <c r="N79" i="5"/>
  <c r="M79" i="5"/>
  <c r="L79" i="5"/>
  <c r="K79" i="5"/>
  <c r="J79" i="5"/>
  <c r="I79" i="5"/>
  <c r="H79" i="5"/>
  <c r="G79" i="5"/>
  <c r="F79" i="5"/>
  <c r="E79" i="5"/>
  <c r="D79" i="5"/>
  <c r="U78" i="5"/>
  <c r="S78" i="5"/>
  <c r="R78" i="5"/>
  <c r="Q78" i="5"/>
  <c r="P78" i="5"/>
  <c r="O78" i="5"/>
  <c r="N78" i="5"/>
  <c r="M78" i="5"/>
  <c r="L78" i="5"/>
  <c r="K78" i="5"/>
  <c r="J78" i="5"/>
  <c r="I78" i="5"/>
  <c r="H78" i="5"/>
  <c r="G78" i="5"/>
  <c r="F78" i="5"/>
  <c r="E78" i="5"/>
  <c r="D78" i="5"/>
  <c r="U77" i="5"/>
  <c r="S77" i="5"/>
  <c r="R77" i="5"/>
  <c r="Q77" i="5"/>
  <c r="P77" i="5"/>
  <c r="O77" i="5"/>
  <c r="N77" i="5"/>
  <c r="M77" i="5"/>
  <c r="L77" i="5"/>
  <c r="K77" i="5"/>
  <c r="J77" i="5"/>
  <c r="I77" i="5"/>
  <c r="H77" i="5"/>
  <c r="G77" i="5"/>
  <c r="F77" i="5"/>
  <c r="E77" i="5"/>
  <c r="D77" i="5"/>
  <c r="U76" i="5"/>
  <c r="S76" i="5"/>
  <c r="R76" i="5"/>
  <c r="Q76" i="5"/>
  <c r="P76" i="5"/>
  <c r="O76" i="5"/>
  <c r="N76" i="5"/>
  <c r="M76" i="5"/>
  <c r="L76" i="5"/>
  <c r="K76" i="5"/>
  <c r="J76" i="5"/>
  <c r="I76" i="5"/>
  <c r="H76" i="5"/>
  <c r="G76" i="5"/>
  <c r="F76" i="5"/>
  <c r="E76" i="5"/>
  <c r="D76" i="5"/>
  <c r="F61" i="5"/>
  <c r="G61" i="5"/>
  <c r="H61" i="5"/>
  <c r="I61" i="5"/>
  <c r="J61" i="5"/>
  <c r="K61" i="5"/>
  <c r="L61" i="5"/>
  <c r="M61" i="5"/>
  <c r="N61" i="5"/>
  <c r="O61" i="5"/>
  <c r="P61" i="5"/>
  <c r="Q61" i="5"/>
  <c r="R61" i="5"/>
  <c r="S61" i="5"/>
  <c r="U61" i="5"/>
  <c r="F62" i="5"/>
  <c r="G62" i="5"/>
  <c r="H62" i="5"/>
  <c r="I62" i="5"/>
  <c r="J62" i="5"/>
  <c r="K62" i="5"/>
  <c r="L62" i="5"/>
  <c r="M62" i="5"/>
  <c r="N62" i="5"/>
  <c r="O62" i="5"/>
  <c r="P62" i="5"/>
  <c r="Q62" i="5"/>
  <c r="R62" i="5"/>
  <c r="S62" i="5"/>
  <c r="U62" i="5"/>
  <c r="F63" i="5"/>
  <c r="G63" i="5"/>
  <c r="H63" i="5"/>
  <c r="I63" i="5"/>
  <c r="J63" i="5"/>
  <c r="K63" i="5"/>
  <c r="L63" i="5"/>
  <c r="M63" i="5"/>
  <c r="N63" i="5"/>
  <c r="O63" i="5"/>
  <c r="P63" i="5"/>
  <c r="Q63" i="5"/>
  <c r="R63" i="5"/>
  <c r="S63" i="5"/>
  <c r="U63" i="5"/>
  <c r="F64" i="5"/>
  <c r="G64" i="5"/>
  <c r="H64" i="5"/>
  <c r="I64" i="5"/>
  <c r="J64" i="5"/>
  <c r="K64" i="5"/>
  <c r="L64" i="5"/>
  <c r="M64" i="5"/>
  <c r="N64" i="5"/>
  <c r="O64" i="5"/>
  <c r="P64" i="5"/>
  <c r="Q64" i="5"/>
  <c r="R64" i="5"/>
  <c r="S64" i="5"/>
  <c r="U64" i="5"/>
  <c r="D62" i="5"/>
  <c r="D63" i="5"/>
  <c r="D64" i="5"/>
  <c r="D61" i="5"/>
  <c r="U166" i="6"/>
  <c r="S166" i="6"/>
  <c r="R166" i="6"/>
  <c r="Q166" i="6"/>
  <c r="P166" i="6"/>
  <c r="N166" i="6"/>
  <c r="M166" i="6"/>
  <c r="L166" i="6"/>
  <c r="J166" i="6"/>
  <c r="I166" i="6"/>
  <c r="H166" i="6"/>
  <c r="G166" i="6"/>
  <c r="E166" i="6"/>
  <c r="U165" i="6"/>
  <c r="S165" i="6"/>
  <c r="R165" i="6"/>
  <c r="Q165" i="6"/>
  <c r="P165" i="6"/>
  <c r="N165" i="6"/>
  <c r="M165" i="6"/>
  <c r="L165" i="6"/>
  <c r="J165" i="6"/>
  <c r="I165" i="6"/>
  <c r="H165" i="6"/>
  <c r="G165" i="6"/>
  <c r="E165" i="6"/>
  <c r="U164" i="6"/>
  <c r="S164" i="6"/>
  <c r="R164" i="6"/>
  <c r="Q164" i="6"/>
  <c r="P164" i="6"/>
  <c r="N164" i="6"/>
  <c r="M164" i="6"/>
  <c r="L164" i="6"/>
  <c r="J164" i="6"/>
  <c r="I164" i="6"/>
  <c r="H164" i="6"/>
  <c r="G164" i="6"/>
  <c r="E164" i="6"/>
  <c r="U163" i="6"/>
  <c r="S163" i="6"/>
  <c r="R163" i="6"/>
  <c r="Q163" i="6"/>
  <c r="P163" i="6"/>
  <c r="N163" i="6"/>
  <c r="M163" i="6"/>
  <c r="L163" i="6"/>
  <c r="J163" i="6"/>
  <c r="I163" i="6"/>
  <c r="H163" i="6"/>
  <c r="G163" i="6"/>
  <c r="E163" i="6"/>
  <c r="U162" i="6"/>
  <c r="S162" i="6"/>
  <c r="R162" i="6"/>
  <c r="Q162" i="6"/>
  <c r="P162" i="6"/>
  <c r="N162" i="6"/>
  <c r="M162" i="6"/>
  <c r="L162" i="6"/>
  <c r="J162" i="6"/>
  <c r="I162" i="6"/>
  <c r="H162" i="6"/>
  <c r="G162" i="6"/>
  <c r="E162" i="6"/>
  <c r="U161" i="6"/>
  <c r="S161" i="6"/>
  <c r="R161" i="6"/>
  <c r="Q161" i="6"/>
  <c r="P161" i="6"/>
  <c r="N161" i="6"/>
  <c r="M161" i="6"/>
  <c r="L161" i="6"/>
  <c r="J161" i="6"/>
  <c r="I161" i="6"/>
  <c r="H161" i="6"/>
  <c r="G161" i="6"/>
  <c r="E161" i="6"/>
  <c r="U160" i="6"/>
  <c r="S160" i="6"/>
  <c r="R160" i="6"/>
  <c r="Q160" i="6"/>
  <c r="P160" i="6"/>
  <c r="N160" i="6"/>
  <c r="M160" i="6"/>
  <c r="L160" i="6"/>
  <c r="J160" i="6"/>
  <c r="I160" i="6"/>
  <c r="H160" i="6"/>
  <c r="G160" i="6"/>
  <c r="E160" i="6"/>
  <c r="U159" i="6"/>
  <c r="S159" i="6"/>
  <c r="R159" i="6"/>
  <c r="Q159" i="6"/>
  <c r="P159" i="6"/>
  <c r="N159" i="6"/>
  <c r="M159" i="6"/>
  <c r="L159" i="6"/>
  <c r="J159" i="6"/>
  <c r="I159" i="6"/>
  <c r="H159" i="6"/>
  <c r="G159" i="6"/>
  <c r="E159" i="6"/>
  <c r="U158" i="6"/>
  <c r="S158" i="6"/>
  <c r="R158" i="6"/>
  <c r="Q158" i="6"/>
  <c r="P158" i="6"/>
  <c r="N158" i="6"/>
  <c r="M158" i="6"/>
  <c r="L158" i="6"/>
  <c r="J158" i="6"/>
  <c r="I158" i="6"/>
  <c r="H158" i="6"/>
  <c r="G158" i="6"/>
  <c r="E158" i="6"/>
  <c r="U157" i="6"/>
  <c r="S157" i="6"/>
  <c r="R157" i="6"/>
  <c r="Q157" i="6"/>
  <c r="P157" i="6"/>
  <c r="N157" i="6"/>
  <c r="M157" i="6"/>
  <c r="L157" i="6"/>
  <c r="J157" i="6"/>
  <c r="I157" i="6"/>
  <c r="H157" i="6"/>
  <c r="G157" i="6"/>
  <c r="E157" i="6"/>
  <c r="U156" i="6"/>
  <c r="S156" i="6"/>
  <c r="R156" i="6"/>
  <c r="Q156" i="6"/>
  <c r="P156" i="6"/>
  <c r="N156" i="6"/>
  <c r="M156" i="6"/>
  <c r="L156" i="6"/>
  <c r="J156" i="6"/>
  <c r="I156" i="6"/>
  <c r="H156" i="6"/>
  <c r="G156" i="6"/>
  <c r="E156" i="6"/>
  <c r="U155" i="6"/>
  <c r="S155" i="6"/>
  <c r="R155" i="6"/>
  <c r="Q155" i="6"/>
  <c r="P155" i="6"/>
  <c r="N155" i="6"/>
  <c r="M155" i="6"/>
  <c r="L155" i="6"/>
  <c r="J155" i="6"/>
  <c r="I155" i="6"/>
  <c r="H155" i="6"/>
  <c r="G155" i="6"/>
  <c r="E155" i="6"/>
  <c r="U154" i="6"/>
  <c r="S154" i="6"/>
  <c r="R154" i="6"/>
  <c r="Q154" i="6"/>
  <c r="P154" i="6"/>
  <c r="N154" i="6"/>
  <c r="M154" i="6"/>
  <c r="L154" i="6"/>
  <c r="J154" i="6"/>
  <c r="I154" i="6"/>
  <c r="H154" i="6"/>
  <c r="G154" i="6"/>
  <c r="E154" i="6"/>
  <c r="U152" i="6"/>
  <c r="S152" i="6"/>
  <c r="R152" i="6"/>
  <c r="Q152" i="6"/>
  <c r="P152" i="6"/>
  <c r="N152" i="6"/>
  <c r="M152" i="6"/>
  <c r="L152" i="6"/>
  <c r="J152" i="6"/>
  <c r="I152" i="6"/>
  <c r="H152" i="6"/>
  <c r="G152" i="6"/>
  <c r="E152" i="6"/>
  <c r="U151" i="6"/>
  <c r="S151" i="6"/>
  <c r="R151" i="6"/>
  <c r="Q151" i="6"/>
  <c r="P151" i="6"/>
  <c r="N151" i="6"/>
  <c r="M151" i="6"/>
  <c r="L151" i="6"/>
  <c r="J151" i="6"/>
  <c r="I151" i="6"/>
  <c r="H151" i="6"/>
  <c r="G151" i="6"/>
  <c r="E151" i="6"/>
  <c r="U150" i="6"/>
  <c r="S150" i="6"/>
  <c r="R150" i="6"/>
  <c r="Q150" i="6"/>
  <c r="P150" i="6"/>
  <c r="N150" i="6"/>
  <c r="M150" i="6"/>
  <c r="L150" i="6"/>
  <c r="J150" i="6"/>
  <c r="I150" i="6"/>
  <c r="H150" i="6"/>
  <c r="G150" i="6"/>
  <c r="E150" i="6"/>
  <c r="U149" i="6"/>
  <c r="S149" i="6"/>
  <c r="R149" i="6"/>
  <c r="Q149" i="6"/>
  <c r="P149" i="6"/>
  <c r="N149" i="6"/>
  <c r="M149" i="6"/>
  <c r="L149" i="6"/>
  <c r="J149" i="6"/>
  <c r="I149" i="6"/>
  <c r="H149" i="6"/>
  <c r="G149" i="6"/>
  <c r="E149" i="6"/>
  <c r="U148" i="6"/>
  <c r="S148" i="6"/>
  <c r="R148" i="6"/>
  <c r="Q148" i="6"/>
  <c r="P148" i="6"/>
  <c r="N148" i="6"/>
  <c r="M148" i="6"/>
  <c r="L148" i="6"/>
  <c r="J148" i="6"/>
  <c r="I148" i="6"/>
  <c r="H148" i="6"/>
  <c r="G148" i="6"/>
  <c r="E148" i="6"/>
  <c r="U147" i="6"/>
  <c r="S147" i="6"/>
  <c r="R147" i="6"/>
  <c r="Q147" i="6"/>
  <c r="P147" i="6"/>
  <c r="N147" i="6"/>
  <c r="M147" i="6"/>
  <c r="L147" i="6"/>
  <c r="J147" i="6"/>
  <c r="I147" i="6"/>
  <c r="H147" i="6"/>
  <c r="G147" i="6"/>
  <c r="E147" i="6"/>
  <c r="U146" i="6"/>
  <c r="S146" i="6"/>
  <c r="R146" i="6"/>
  <c r="Q146" i="6"/>
  <c r="P146" i="6"/>
  <c r="N146" i="6"/>
  <c r="M146" i="6"/>
  <c r="L146" i="6"/>
  <c r="J146" i="6"/>
  <c r="I146" i="6"/>
  <c r="H146" i="6"/>
  <c r="G146" i="6"/>
  <c r="E146" i="6"/>
  <c r="U145" i="6"/>
  <c r="S145" i="6"/>
  <c r="R145" i="6"/>
  <c r="Q145" i="6"/>
  <c r="P145" i="6"/>
  <c r="N145" i="6"/>
  <c r="M145" i="6"/>
  <c r="L145" i="6"/>
  <c r="J145" i="6"/>
  <c r="I145" i="6"/>
  <c r="H145" i="6"/>
  <c r="G145" i="6"/>
  <c r="E145" i="6"/>
  <c r="U144" i="6"/>
  <c r="S144" i="6"/>
  <c r="R144" i="6"/>
  <c r="Q144" i="6"/>
  <c r="P144" i="6"/>
  <c r="N144" i="6"/>
  <c r="M144" i="6"/>
  <c r="L144" i="6"/>
  <c r="J144" i="6"/>
  <c r="I144" i="6"/>
  <c r="H144" i="6"/>
  <c r="G144" i="6"/>
  <c r="E144" i="6"/>
  <c r="U143" i="6"/>
  <c r="S143" i="6"/>
  <c r="R143" i="6"/>
  <c r="Q143" i="6"/>
  <c r="P143" i="6"/>
  <c r="N143" i="6"/>
  <c r="M143" i="6"/>
  <c r="L143" i="6"/>
  <c r="J143" i="6"/>
  <c r="I143" i="6"/>
  <c r="H143" i="6"/>
  <c r="G143" i="6"/>
  <c r="E143" i="6"/>
  <c r="U142" i="6"/>
  <c r="S142" i="6"/>
  <c r="R142" i="6"/>
  <c r="Q142" i="6"/>
  <c r="P142" i="6"/>
  <c r="N142" i="6"/>
  <c r="M142" i="6"/>
  <c r="L142" i="6"/>
  <c r="J142" i="6"/>
  <c r="I142" i="6"/>
  <c r="H142" i="6"/>
  <c r="G142" i="6"/>
  <c r="E142" i="6"/>
  <c r="U141" i="6"/>
  <c r="S141" i="6"/>
  <c r="R141" i="6"/>
  <c r="Q141" i="6"/>
  <c r="P141" i="6"/>
  <c r="N141" i="6"/>
  <c r="M141" i="6"/>
  <c r="L141" i="6"/>
  <c r="J141" i="6"/>
  <c r="I141" i="6"/>
  <c r="H141" i="6"/>
  <c r="G141" i="6"/>
  <c r="E141" i="6"/>
  <c r="U140" i="6"/>
  <c r="S140" i="6"/>
  <c r="R140" i="6"/>
  <c r="Q140" i="6"/>
  <c r="P140" i="6"/>
  <c r="N140" i="6"/>
  <c r="M140" i="6"/>
  <c r="L140" i="6"/>
  <c r="J140" i="6"/>
  <c r="I140" i="6"/>
  <c r="H140" i="6"/>
  <c r="G140" i="6"/>
  <c r="E140" i="6"/>
  <c r="U139" i="6"/>
  <c r="S139" i="6"/>
  <c r="R139" i="6"/>
  <c r="Q139" i="6"/>
  <c r="P139" i="6"/>
  <c r="N139" i="6"/>
  <c r="M139" i="6"/>
  <c r="L139" i="6"/>
  <c r="J139" i="6"/>
  <c r="I139" i="6"/>
  <c r="H139" i="6"/>
  <c r="G139" i="6"/>
  <c r="E139" i="6"/>
  <c r="U92" i="6"/>
  <c r="U91" i="6"/>
  <c r="R92" i="6"/>
  <c r="Q92" i="6"/>
  <c r="P92" i="6"/>
  <c r="O92" i="6"/>
  <c r="R91" i="6"/>
  <c r="Q91" i="6"/>
  <c r="P91" i="6"/>
  <c r="O91" i="6"/>
  <c r="N92" i="6"/>
  <c r="N91" i="6"/>
  <c r="M92" i="6"/>
  <c r="L92" i="6"/>
  <c r="K92" i="6"/>
  <c r="M91" i="6"/>
  <c r="L91" i="6"/>
  <c r="K91" i="6"/>
  <c r="J92" i="6"/>
  <c r="I92" i="6"/>
  <c r="H92" i="6"/>
  <c r="G92" i="6"/>
  <c r="F92" i="6"/>
  <c r="J91" i="6"/>
  <c r="I91" i="6"/>
  <c r="H91" i="6"/>
  <c r="G91" i="6"/>
  <c r="F91" i="6"/>
  <c r="E91" i="6"/>
  <c r="E92" i="6"/>
  <c r="Z46" i="7"/>
  <c r="Z45" i="7"/>
  <c r="Z44" i="7"/>
  <c r="Z43" i="7"/>
  <c r="X46" i="7"/>
  <c r="X45" i="7"/>
  <c r="X44" i="7"/>
  <c r="X43" i="7"/>
  <c r="V46" i="7"/>
  <c r="U46" i="7"/>
  <c r="T46" i="7"/>
  <c r="S46" i="7"/>
  <c r="V45" i="7"/>
  <c r="U45" i="7"/>
  <c r="T45" i="7"/>
  <c r="S45" i="7"/>
  <c r="V44" i="7"/>
  <c r="U44" i="7"/>
  <c r="T44" i="7"/>
  <c r="S44" i="7"/>
  <c r="V43" i="7"/>
  <c r="U43" i="7"/>
  <c r="T43" i="7"/>
  <c r="S43" i="7"/>
  <c r="Q46" i="7"/>
  <c r="Q45" i="7"/>
  <c r="Q44" i="7"/>
  <c r="Q43" i="7"/>
  <c r="O46" i="7"/>
  <c r="N46" i="7"/>
  <c r="M46" i="7"/>
  <c r="O45" i="7"/>
  <c r="N45" i="7"/>
  <c r="M45" i="7"/>
  <c r="O44" i="7"/>
  <c r="N44" i="7"/>
  <c r="M44" i="7"/>
  <c r="O43" i="7"/>
  <c r="N43" i="7"/>
  <c r="M43" i="7"/>
  <c r="K46" i="7"/>
  <c r="J46" i="7"/>
  <c r="I46" i="7"/>
  <c r="H46" i="7"/>
  <c r="G46" i="7"/>
  <c r="F46" i="7"/>
  <c r="K45" i="7"/>
  <c r="J45" i="7"/>
  <c r="I45" i="7"/>
  <c r="H45" i="7"/>
  <c r="G45" i="7"/>
  <c r="F45" i="7"/>
  <c r="K44" i="7"/>
  <c r="J44" i="7"/>
  <c r="I44" i="7"/>
  <c r="H44" i="7"/>
  <c r="G44" i="7"/>
  <c r="F44" i="7"/>
  <c r="K43" i="7"/>
  <c r="J43" i="7"/>
  <c r="I43" i="7"/>
  <c r="H43" i="7"/>
  <c r="G43" i="7"/>
  <c r="F43" i="7"/>
  <c r="Z56" i="7"/>
  <c r="Z55" i="7"/>
  <c r="Z54" i="7"/>
  <c r="Z53" i="7"/>
  <c r="X56" i="7"/>
  <c r="X55" i="7"/>
  <c r="X54" i="7"/>
  <c r="X53" i="7"/>
  <c r="V56" i="7"/>
  <c r="U56" i="7"/>
  <c r="T56" i="7"/>
  <c r="S56" i="7"/>
  <c r="V55" i="7"/>
  <c r="U55" i="7"/>
  <c r="T55" i="7"/>
  <c r="S55" i="7"/>
  <c r="V54" i="7"/>
  <c r="U54" i="7"/>
  <c r="T54" i="7"/>
  <c r="S54" i="7"/>
  <c r="V53" i="7"/>
  <c r="U53" i="7"/>
  <c r="T53" i="7"/>
  <c r="S53" i="7"/>
  <c r="Q56" i="7"/>
  <c r="Q55" i="7"/>
  <c r="Q54" i="7"/>
  <c r="Q53" i="7"/>
  <c r="O56" i="7"/>
  <c r="N56" i="7"/>
  <c r="M56" i="7"/>
  <c r="O55" i="7"/>
  <c r="N55" i="7"/>
  <c r="M55" i="7"/>
  <c r="O54" i="7"/>
  <c r="N54" i="7"/>
  <c r="M54" i="7"/>
  <c r="O53" i="7"/>
  <c r="N53" i="7"/>
  <c r="M53" i="7"/>
  <c r="J56" i="7"/>
  <c r="J55" i="7"/>
  <c r="J54" i="7"/>
  <c r="J53" i="7"/>
  <c r="I56" i="7"/>
  <c r="I55" i="7"/>
  <c r="I54" i="7"/>
  <c r="I53" i="7"/>
  <c r="H56" i="7"/>
  <c r="H55" i="7"/>
  <c r="H54" i="7"/>
  <c r="H53" i="7"/>
  <c r="G56" i="7"/>
  <c r="G55" i="7"/>
  <c r="G54" i="7"/>
  <c r="G53" i="7"/>
  <c r="F56" i="7"/>
  <c r="F55" i="7"/>
  <c r="F54" i="7"/>
  <c r="F53" i="7"/>
  <c r="D56" i="7"/>
  <c r="D55" i="7"/>
  <c r="D54" i="7"/>
  <c r="D53" i="7"/>
  <c r="D46" i="7"/>
  <c r="D45" i="7"/>
  <c r="D44" i="7"/>
  <c r="D43" i="7"/>
  <c r="S76" i="29"/>
  <c r="R76" i="29"/>
  <c r="Q76" i="29"/>
  <c r="P76" i="29"/>
  <c r="O76" i="29"/>
  <c r="N76" i="29"/>
  <c r="M76" i="29"/>
  <c r="L76" i="29"/>
  <c r="K76" i="29"/>
  <c r="J76" i="29"/>
  <c r="I76" i="29"/>
  <c r="H76" i="29"/>
  <c r="G76" i="29"/>
  <c r="F76" i="29"/>
  <c r="E76" i="29"/>
  <c r="D76" i="29"/>
  <c r="S75" i="29"/>
  <c r="R75" i="29"/>
  <c r="Q75" i="29"/>
  <c r="P75" i="29"/>
  <c r="O75" i="29"/>
  <c r="N75" i="29"/>
  <c r="M75" i="29"/>
  <c r="L75" i="29"/>
  <c r="K75" i="29"/>
  <c r="J75" i="29"/>
  <c r="I75" i="29"/>
  <c r="H75" i="29"/>
  <c r="G75" i="29"/>
  <c r="F75" i="29"/>
  <c r="E75" i="29"/>
  <c r="D75" i="29"/>
  <c r="S74" i="29"/>
  <c r="R74" i="29"/>
  <c r="Q74" i="29"/>
  <c r="P74" i="29"/>
  <c r="O74" i="29"/>
  <c r="N74" i="29"/>
  <c r="M74" i="29"/>
  <c r="L74" i="29"/>
  <c r="K74" i="29"/>
  <c r="J74" i="29"/>
  <c r="I74" i="29"/>
  <c r="H74" i="29"/>
  <c r="G74" i="29"/>
  <c r="F74" i="29"/>
  <c r="E74" i="29"/>
  <c r="D74" i="29"/>
  <c r="S73" i="29"/>
  <c r="R73" i="29"/>
  <c r="Q73" i="29"/>
  <c r="P73" i="29"/>
  <c r="O73" i="29"/>
  <c r="N73" i="29"/>
  <c r="M73" i="29"/>
  <c r="L73" i="29"/>
  <c r="K73" i="29"/>
  <c r="J73" i="29"/>
  <c r="I73" i="29"/>
  <c r="H73" i="29"/>
  <c r="G73" i="29"/>
  <c r="F73" i="29"/>
  <c r="E73" i="29"/>
  <c r="D73" i="29"/>
  <c r="S72" i="29"/>
  <c r="R72" i="29"/>
  <c r="Q72" i="29"/>
  <c r="P72" i="29"/>
  <c r="O72" i="29"/>
  <c r="N72" i="29"/>
  <c r="M72" i="29"/>
  <c r="L72" i="29"/>
  <c r="K72" i="29"/>
  <c r="J72" i="29"/>
  <c r="I72" i="29"/>
  <c r="H72" i="29"/>
  <c r="G72" i="29"/>
  <c r="F72" i="29"/>
  <c r="E72" i="29"/>
  <c r="D72" i="29"/>
  <c r="S71" i="29"/>
  <c r="R71" i="29"/>
  <c r="Q71" i="29"/>
  <c r="P71" i="29"/>
  <c r="O71" i="29"/>
  <c r="N71" i="29"/>
  <c r="M71" i="29"/>
  <c r="L71" i="29"/>
  <c r="K71" i="29"/>
  <c r="J71" i="29"/>
  <c r="I71" i="29"/>
  <c r="H71" i="29"/>
  <c r="G71" i="29"/>
  <c r="F71" i="29"/>
  <c r="E71" i="29"/>
  <c r="D71" i="29"/>
  <c r="S70" i="29"/>
  <c r="R70" i="29"/>
  <c r="Q70" i="29"/>
  <c r="P70" i="29"/>
  <c r="O70" i="29"/>
  <c r="N70" i="29"/>
  <c r="M70" i="29"/>
  <c r="L70" i="29"/>
  <c r="K70" i="29"/>
  <c r="J70" i="29"/>
  <c r="I70" i="29"/>
  <c r="H70" i="29"/>
  <c r="G70" i="29"/>
  <c r="F70" i="29"/>
  <c r="E70" i="29"/>
  <c r="D70" i="29"/>
  <c r="S69" i="29"/>
  <c r="R69" i="29"/>
  <c r="Q69" i="29"/>
  <c r="P69" i="29"/>
  <c r="O69" i="29"/>
  <c r="N69" i="29"/>
  <c r="M69" i="29"/>
  <c r="L69" i="29"/>
  <c r="K69" i="29"/>
  <c r="J69" i="29"/>
  <c r="I69" i="29"/>
  <c r="H69" i="29"/>
  <c r="G69" i="29"/>
  <c r="F69" i="29"/>
  <c r="E69" i="29"/>
  <c r="D69" i="29"/>
  <c r="S68" i="29"/>
  <c r="R68" i="29"/>
  <c r="Q68" i="29"/>
  <c r="P68" i="29"/>
  <c r="O68" i="29"/>
  <c r="N68" i="29"/>
  <c r="M68" i="29"/>
  <c r="L68" i="29"/>
  <c r="K68" i="29"/>
  <c r="J68" i="29"/>
  <c r="I68" i="29"/>
  <c r="H68" i="29"/>
  <c r="G68" i="29"/>
  <c r="F68" i="29"/>
  <c r="E68" i="29"/>
  <c r="D68" i="29"/>
  <c r="S67" i="29"/>
  <c r="R67" i="29"/>
  <c r="Q67" i="29"/>
  <c r="P67" i="29"/>
  <c r="O67" i="29"/>
  <c r="N67" i="29"/>
  <c r="M67" i="29"/>
  <c r="L67" i="29"/>
  <c r="K67" i="29"/>
  <c r="J67" i="29"/>
  <c r="I67" i="29"/>
  <c r="H67" i="29"/>
  <c r="G67" i="29"/>
  <c r="F67" i="29"/>
  <c r="E67" i="29"/>
  <c r="D67" i="29"/>
  <c r="S66" i="29"/>
  <c r="R66" i="29"/>
  <c r="Q66" i="29"/>
  <c r="P66" i="29"/>
  <c r="O66" i="29"/>
  <c r="N66" i="29"/>
  <c r="M66" i="29"/>
  <c r="L66" i="29"/>
  <c r="K66" i="29"/>
  <c r="J66" i="29"/>
  <c r="I66" i="29"/>
  <c r="H66" i="29"/>
  <c r="G66" i="29"/>
  <c r="F66" i="29"/>
  <c r="E66" i="29"/>
  <c r="D66" i="29"/>
  <c r="S65" i="29"/>
  <c r="R65" i="29"/>
  <c r="Q65" i="29"/>
  <c r="P65" i="29"/>
  <c r="O65" i="29"/>
  <c r="N65" i="29"/>
  <c r="M65" i="29"/>
  <c r="L65" i="29"/>
  <c r="K65" i="29"/>
  <c r="J65" i="29"/>
  <c r="I65" i="29"/>
  <c r="H65" i="29"/>
  <c r="G65" i="29"/>
  <c r="F65" i="29"/>
  <c r="E65" i="29"/>
  <c r="D65" i="29"/>
  <c r="S63" i="29"/>
  <c r="R63" i="29"/>
  <c r="Q63" i="29"/>
  <c r="P63" i="29"/>
  <c r="O63" i="29"/>
  <c r="N63" i="29"/>
  <c r="M63" i="29"/>
  <c r="L63" i="29"/>
  <c r="K63" i="29"/>
  <c r="J63" i="29"/>
  <c r="I63" i="29"/>
  <c r="H63" i="29"/>
  <c r="G63" i="29"/>
  <c r="F63" i="29"/>
  <c r="E63" i="29"/>
  <c r="D63" i="29"/>
  <c r="S62" i="29"/>
  <c r="R62" i="29"/>
  <c r="Q62" i="29"/>
  <c r="P62" i="29"/>
  <c r="O62" i="29"/>
  <c r="N62" i="29"/>
  <c r="M62" i="29"/>
  <c r="L62" i="29"/>
  <c r="K62" i="29"/>
  <c r="J62" i="29"/>
  <c r="I62" i="29"/>
  <c r="H62" i="29"/>
  <c r="G62" i="29"/>
  <c r="F62" i="29"/>
  <c r="E62" i="29"/>
  <c r="D62" i="29"/>
  <c r="S61" i="29"/>
  <c r="R61" i="29"/>
  <c r="Q61" i="29"/>
  <c r="P61" i="29"/>
  <c r="O61" i="29"/>
  <c r="N61" i="29"/>
  <c r="M61" i="29"/>
  <c r="L61" i="29"/>
  <c r="K61" i="29"/>
  <c r="J61" i="29"/>
  <c r="I61" i="29"/>
  <c r="H61" i="29"/>
  <c r="G61" i="29"/>
  <c r="F61" i="29"/>
  <c r="E61" i="29"/>
  <c r="D61" i="29"/>
  <c r="S60" i="29"/>
  <c r="R60" i="29"/>
  <c r="Q60" i="29"/>
  <c r="P60" i="29"/>
  <c r="O60" i="29"/>
  <c r="N60" i="29"/>
  <c r="M60" i="29"/>
  <c r="L60" i="29"/>
  <c r="K60" i="29"/>
  <c r="J60" i="29"/>
  <c r="I60" i="29"/>
  <c r="H60" i="29"/>
  <c r="G60" i="29"/>
  <c r="F60" i="29"/>
  <c r="E60" i="29"/>
  <c r="D60" i="29"/>
  <c r="S59" i="29"/>
  <c r="R59" i="29"/>
  <c r="Q59" i="29"/>
  <c r="P59" i="29"/>
  <c r="O59" i="29"/>
  <c r="N59" i="29"/>
  <c r="M59" i="29"/>
  <c r="L59" i="29"/>
  <c r="K59" i="29"/>
  <c r="J59" i="29"/>
  <c r="I59" i="29"/>
  <c r="H59" i="29"/>
  <c r="G59" i="29"/>
  <c r="F59" i="29"/>
  <c r="E59" i="29"/>
  <c r="D59" i="29"/>
  <c r="S58" i="29"/>
  <c r="R58" i="29"/>
  <c r="Q58" i="29"/>
  <c r="P58" i="29"/>
  <c r="O58" i="29"/>
  <c r="N58" i="29"/>
  <c r="M58" i="29"/>
  <c r="L58" i="29"/>
  <c r="K58" i="29"/>
  <c r="J58" i="29"/>
  <c r="I58" i="29"/>
  <c r="H58" i="29"/>
  <c r="G58" i="29"/>
  <c r="F58" i="29"/>
  <c r="E58" i="29"/>
  <c r="D58" i="29"/>
  <c r="S57" i="29"/>
  <c r="R57" i="29"/>
  <c r="Q57" i="29"/>
  <c r="P57" i="29"/>
  <c r="O57" i="29"/>
  <c r="N57" i="29"/>
  <c r="M57" i="29"/>
  <c r="L57" i="29"/>
  <c r="K57" i="29"/>
  <c r="J57" i="29"/>
  <c r="I57" i="29"/>
  <c r="H57" i="29"/>
  <c r="G57" i="29"/>
  <c r="F57" i="29"/>
  <c r="E57" i="29"/>
  <c r="D57" i="29"/>
  <c r="S56" i="29"/>
  <c r="R56" i="29"/>
  <c r="Q56" i="29"/>
  <c r="P56" i="29"/>
  <c r="O56" i="29"/>
  <c r="N56" i="29"/>
  <c r="M56" i="29"/>
  <c r="L56" i="29"/>
  <c r="K56" i="29"/>
  <c r="J56" i="29"/>
  <c r="I56" i="29"/>
  <c r="H56" i="29"/>
  <c r="G56" i="29"/>
  <c r="F56" i="29"/>
  <c r="E56" i="29"/>
  <c r="D56" i="29"/>
  <c r="S55" i="29"/>
  <c r="R55" i="29"/>
  <c r="Q55" i="29"/>
  <c r="P55" i="29"/>
  <c r="O55" i="29"/>
  <c r="N55" i="29"/>
  <c r="M55" i="29"/>
  <c r="L55" i="29"/>
  <c r="K55" i="29"/>
  <c r="J55" i="29"/>
  <c r="I55" i="29"/>
  <c r="H55" i="29"/>
  <c r="G55" i="29"/>
  <c r="F55" i="29"/>
  <c r="E55" i="29"/>
  <c r="D55" i="29"/>
  <c r="S54" i="29"/>
  <c r="R54" i="29"/>
  <c r="Q54" i="29"/>
  <c r="P54" i="29"/>
  <c r="O54" i="29"/>
  <c r="N54" i="29"/>
  <c r="M54" i="29"/>
  <c r="L54" i="29"/>
  <c r="K54" i="29"/>
  <c r="J54" i="29"/>
  <c r="I54" i="29"/>
  <c r="H54" i="29"/>
  <c r="G54" i="29"/>
  <c r="F54" i="29"/>
  <c r="E54" i="29"/>
  <c r="D54" i="29"/>
  <c r="S53" i="29"/>
  <c r="R53" i="29"/>
  <c r="Q53" i="29"/>
  <c r="P53" i="29"/>
  <c r="O53" i="29"/>
  <c r="N53" i="29"/>
  <c r="M53" i="29"/>
  <c r="L53" i="29"/>
  <c r="K53" i="29"/>
  <c r="J53" i="29"/>
  <c r="I53" i="29"/>
  <c r="H53" i="29"/>
  <c r="G53" i="29"/>
  <c r="F53" i="29"/>
  <c r="E53" i="29"/>
  <c r="D53" i="29"/>
  <c r="S52" i="29"/>
  <c r="R52" i="29"/>
  <c r="Q52" i="29"/>
  <c r="P52" i="29"/>
  <c r="O52" i="29"/>
  <c r="N52" i="29"/>
  <c r="M52" i="29"/>
  <c r="L52" i="29"/>
  <c r="K52" i="29"/>
  <c r="J52" i="29"/>
  <c r="I52" i="29"/>
  <c r="H52" i="29"/>
  <c r="G52" i="29"/>
  <c r="F52" i="29"/>
  <c r="E52" i="29"/>
  <c r="D52" i="29"/>
  <c r="S50" i="29"/>
  <c r="R50" i="29"/>
  <c r="Q50" i="29"/>
  <c r="P50" i="29"/>
  <c r="O50" i="29"/>
  <c r="N50" i="29"/>
  <c r="M50" i="29"/>
  <c r="L50" i="29"/>
  <c r="K50" i="29"/>
  <c r="J50" i="29"/>
  <c r="I50" i="29"/>
  <c r="H50" i="29"/>
  <c r="G50" i="29"/>
  <c r="F50" i="29"/>
  <c r="E50" i="29"/>
  <c r="D50" i="29"/>
  <c r="S49" i="29"/>
  <c r="R49" i="29"/>
  <c r="Q49" i="29"/>
  <c r="P49" i="29"/>
  <c r="O49" i="29"/>
  <c r="N49" i="29"/>
  <c r="M49" i="29"/>
  <c r="L49" i="29"/>
  <c r="K49" i="29"/>
  <c r="J49" i="29"/>
  <c r="I49" i="29"/>
  <c r="H49" i="29"/>
  <c r="G49" i="29"/>
  <c r="F49" i="29"/>
  <c r="E49" i="29"/>
  <c r="D49" i="29"/>
  <c r="S48" i="29"/>
  <c r="R48" i="29"/>
  <c r="Q48" i="29"/>
  <c r="P48" i="29"/>
  <c r="O48" i="29"/>
  <c r="N48" i="29"/>
  <c r="M48" i="29"/>
  <c r="L48" i="29"/>
  <c r="K48" i="29"/>
  <c r="J48" i="29"/>
  <c r="I48" i="29"/>
  <c r="H48" i="29"/>
  <c r="G48" i="29"/>
  <c r="F48" i="29"/>
  <c r="E48" i="29"/>
  <c r="D48" i="29"/>
  <c r="S47" i="29"/>
  <c r="R47" i="29"/>
  <c r="Q47" i="29"/>
  <c r="P47" i="29"/>
  <c r="O47" i="29"/>
  <c r="N47" i="29"/>
  <c r="M47" i="29"/>
  <c r="L47" i="29"/>
  <c r="K47" i="29"/>
  <c r="J47" i="29"/>
  <c r="I47" i="29"/>
  <c r="H47" i="29"/>
  <c r="G47" i="29"/>
  <c r="F47" i="29"/>
  <c r="E47" i="29"/>
  <c r="D47" i="29"/>
  <c r="S46" i="29"/>
  <c r="R46" i="29"/>
  <c r="Q46" i="29"/>
  <c r="P46" i="29"/>
  <c r="O46" i="29"/>
  <c r="N46" i="29"/>
  <c r="M46" i="29"/>
  <c r="L46" i="29"/>
  <c r="K46" i="29"/>
  <c r="J46" i="29"/>
  <c r="I46" i="29"/>
  <c r="H46" i="29"/>
  <c r="G46" i="29"/>
  <c r="F46" i="29"/>
  <c r="E46" i="29"/>
  <c r="D46" i="29"/>
  <c r="S45" i="29"/>
  <c r="R45" i="29"/>
  <c r="Q45" i="29"/>
  <c r="P45" i="29"/>
  <c r="O45" i="29"/>
  <c r="N45" i="29"/>
  <c r="M45" i="29"/>
  <c r="L45" i="29"/>
  <c r="K45" i="29"/>
  <c r="J45" i="29"/>
  <c r="I45" i="29"/>
  <c r="H45" i="29"/>
  <c r="G45" i="29"/>
  <c r="F45" i="29"/>
  <c r="E45" i="29"/>
  <c r="D45" i="29"/>
  <c r="S44" i="29"/>
  <c r="R44" i="29"/>
  <c r="Q44" i="29"/>
  <c r="P44" i="29"/>
  <c r="O44" i="29"/>
  <c r="N44" i="29"/>
  <c r="M44" i="29"/>
  <c r="L44" i="29"/>
  <c r="K44" i="29"/>
  <c r="J44" i="29"/>
  <c r="I44" i="29"/>
  <c r="H44" i="29"/>
  <c r="G44" i="29"/>
  <c r="F44" i="29"/>
  <c r="E44" i="29"/>
  <c r="D44" i="29"/>
  <c r="S43" i="29"/>
  <c r="R43" i="29"/>
  <c r="Q43" i="29"/>
  <c r="P43" i="29"/>
  <c r="O43" i="29"/>
  <c r="N43" i="29"/>
  <c r="M43" i="29"/>
  <c r="L43" i="29"/>
  <c r="K43" i="29"/>
  <c r="J43" i="29"/>
  <c r="I43" i="29"/>
  <c r="H43" i="29"/>
  <c r="G43" i="29"/>
  <c r="F43" i="29"/>
  <c r="E43" i="29"/>
  <c r="D43" i="29"/>
  <c r="S42" i="29"/>
  <c r="R42" i="29"/>
  <c r="Q42" i="29"/>
  <c r="P42" i="29"/>
  <c r="O42" i="29"/>
  <c r="N42" i="29"/>
  <c r="M42" i="29"/>
  <c r="L42" i="29"/>
  <c r="K42" i="29"/>
  <c r="J42" i="29"/>
  <c r="I42" i="29"/>
  <c r="H42" i="29"/>
  <c r="G42" i="29"/>
  <c r="F42" i="29"/>
  <c r="E42" i="29"/>
  <c r="D42" i="29"/>
  <c r="S41" i="29"/>
  <c r="R41" i="29"/>
  <c r="Q41" i="29"/>
  <c r="P41" i="29"/>
  <c r="O41" i="29"/>
  <c r="N41" i="29"/>
  <c r="M41" i="29"/>
  <c r="L41" i="29"/>
  <c r="K41" i="29"/>
  <c r="J41" i="29"/>
  <c r="I41" i="29"/>
  <c r="H41" i="29"/>
  <c r="G41" i="29"/>
  <c r="F41" i="29"/>
  <c r="E41" i="29"/>
  <c r="D41" i="29"/>
  <c r="S40" i="29"/>
  <c r="R40" i="29"/>
  <c r="Q40" i="29"/>
  <c r="P40" i="29"/>
  <c r="O40" i="29"/>
  <c r="N40" i="29"/>
  <c r="M40" i="29"/>
  <c r="L40" i="29"/>
  <c r="K40" i="29"/>
  <c r="J40" i="29"/>
  <c r="I40" i="29"/>
  <c r="H40" i="29"/>
  <c r="G40" i="29"/>
  <c r="F40" i="29"/>
  <c r="E40" i="29"/>
  <c r="D40" i="29"/>
  <c r="S39" i="29"/>
  <c r="R39" i="29"/>
  <c r="Q39" i="29"/>
  <c r="P39" i="29"/>
  <c r="O39" i="29"/>
  <c r="N39" i="29"/>
  <c r="M39" i="29"/>
  <c r="L39" i="29"/>
  <c r="K39" i="29"/>
  <c r="J39" i="29"/>
  <c r="I39" i="29"/>
  <c r="H39" i="29"/>
  <c r="G39" i="29"/>
  <c r="F39" i="29"/>
  <c r="E39" i="29"/>
  <c r="D39" i="29"/>
  <c r="S37" i="29"/>
  <c r="R37" i="29"/>
  <c r="Q37" i="29"/>
  <c r="P37" i="29"/>
  <c r="O37" i="29"/>
  <c r="N37" i="29"/>
  <c r="M37" i="29"/>
  <c r="L37" i="29"/>
  <c r="K37" i="29"/>
  <c r="J37" i="29"/>
  <c r="I37" i="29"/>
  <c r="H37" i="29"/>
  <c r="G37" i="29"/>
  <c r="F37" i="29"/>
  <c r="E37" i="29"/>
  <c r="D37" i="29"/>
  <c r="S36" i="29"/>
  <c r="R36" i="29"/>
  <c r="Q36" i="29"/>
  <c r="P36" i="29"/>
  <c r="O36" i="29"/>
  <c r="N36" i="29"/>
  <c r="M36" i="29"/>
  <c r="L36" i="29"/>
  <c r="K36" i="29"/>
  <c r="J36" i="29"/>
  <c r="I36" i="29"/>
  <c r="H36" i="29"/>
  <c r="G36" i="29"/>
  <c r="F36" i="29"/>
  <c r="E36" i="29"/>
  <c r="D36" i="29"/>
  <c r="S35" i="29"/>
  <c r="R35" i="29"/>
  <c r="Q35" i="29"/>
  <c r="P35" i="29"/>
  <c r="O35" i="29"/>
  <c r="N35" i="29"/>
  <c r="M35" i="29"/>
  <c r="L35" i="29"/>
  <c r="K35" i="29"/>
  <c r="J35" i="29"/>
  <c r="I35" i="29"/>
  <c r="H35" i="29"/>
  <c r="G35" i="29"/>
  <c r="F35" i="29"/>
  <c r="E35" i="29"/>
  <c r="D35" i="29"/>
  <c r="S34" i="29"/>
  <c r="R34" i="29"/>
  <c r="Q34" i="29"/>
  <c r="P34" i="29"/>
  <c r="O34" i="29"/>
  <c r="N34" i="29"/>
  <c r="M34" i="29"/>
  <c r="L34" i="29"/>
  <c r="K34" i="29"/>
  <c r="J34" i="29"/>
  <c r="I34" i="29"/>
  <c r="H34" i="29"/>
  <c r="G34" i="29"/>
  <c r="F34" i="29"/>
  <c r="E34" i="29"/>
  <c r="D34" i="29"/>
  <c r="S33" i="29"/>
  <c r="R33" i="29"/>
  <c r="Q33" i="29"/>
  <c r="P33" i="29"/>
  <c r="O33" i="29"/>
  <c r="N33" i="29"/>
  <c r="M33" i="29"/>
  <c r="L33" i="29"/>
  <c r="K33" i="29"/>
  <c r="J33" i="29"/>
  <c r="I33" i="29"/>
  <c r="H33" i="29"/>
  <c r="G33" i="29"/>
  <c r="F33" i="29"/>
  <c r="E33" i="29"/>
  <c r="D33" i="29"/>
  <c r="S32" i="29"/>
  <c r="R32" i="29"/>
  <c r="Q32" i="29"/>
  <c r="P32" i="29"/>
  <c r="O32" i="29"/>
  <c r="N32" i="29"/>
  <c r="M32" i="29"/>
  <c r="L32" i="29"/>
  <c r="K32" i="29"/>
  <c r="J32" i="29"/>
  <c r="I32" i="29"/>
  <c r="H32" i="29"/>
  <c r="G32" i="29"/>
  <c r="F32" i="29"/>
  <c r="E32" i="29"/>
  <c r="D32" i="29"/>
  <c r="S31" i="29"/>
  <c r="R31" i="29"/>
  <c r="Q31" i="29"/>
  <c r="P31" i="29"/>
  <c r="O31" i="29"/>
  <c r="N31" i="29"/>
  <c r="M31" i="29"/>
  <c r="L31" i="29"/>
  <c r="K31" i="29"/>
  <c r="J31" i="29"/>
  <c r="I31" i="29"/>
  <c r="H31" i="29"/>
  <c r="G31" i="29"/>
  <c r="F31" i="29"/>
  <c r="E31" i="29"/>
  <c r="D31" i="29"/>
  <c r="S30" i="29"/>
  <c r="R30" i="29"/>
  <c r="Q30" i="29"/>
  <c r="P30" i="29"/>
  <c r="O30" i="29"/>
  <c r="N30" i="29"/>
  <c r="M30" i="29"/>
  <c r="L30" i="29"/>
  <c r="K30" i="29"/>
  <c r="J30" i="29"/>
  <c r="I30" i="29"/>
  <c r="H30" i="29"/>
  <c r="G30" i="29"/>
  <c r="F30" i="29"/>
  <c r="E30" i="29"/>
  <c r="D30" i="29"/>
  <c r="S29" i="29"/>
  <c r="R29" i="29"/>
  <c r="Q29" i="29"/>
  <c r="P29" i="29"/>
  <c r="O29" i="29"/>
  <c r="N29" i="29"/>
  <c r="M29" i="29"/>
  <c r="L29" i="29"/>
  <c r="K29" i="29"/>
  <c r="J29" i="29"/>
  <c r="I29" i="29"/>
  <c r="H29" i="29"/>
  <c r="G29" i="29"/>
  <c r="F29" i="29"/>
  <c r="E29" i="29"/>
  <c r="D29" i="29"/>
  <c r="S28" i="29"/>
  <c r="R28" i="29"/>
  <c r="Q28" i="29"/>
  <c r="P28" i="29"/>
  <c r="O28" i="29"/>
  <c r="N28" i="29"/>
  <c r="M28" i="29"/>
  <c r="L28" i="29"/>
  <c r="K28" i="29"/>
  <c r="J28" i="29"/>
  <c r="I28" i="29"/>
  <c r="H28" i="29"/>
  <c r="G28" i="29"/>
  <c r="F28" i="29"/>
  <c r="E28" i="29"/>
  <c r="D28" i="29"/>
  <c r="S27" i="29"/>
  <c r="R27" i="29"/>
  <c r="Q27" i="29"/>
  <c r="P27" i="29"/>
  <c r="O27" i="29"/>
  <c r="N27" i="29"/>
  <c r="M27" i="29"/>
  <c r="L27" i="29"/>
  <c r="K27" i="29"/>
  <c r="J27" i="29"/>
  <c r="I27" i="29"/>
  <c r="H27" i="29"/>
  <c r="G27" i="29"/>
  <c r="F27" i="29"/>
  <c r="E27" i="29"/>
  <c r="D27" i="29"/>
  <c r="S26" i="29"/>
  <c r="R26" i="29"/>
  <c r="Q26" i="29"/>
  <c r="P26" i="29"/>
  <c r="O26" i="29"/>
  <c r="N26" i="29"/>
  <c r="M26" i="29"/>
  <c r="L26" i="29"/>
  <c r="K26" i="29"/>
  <c r="J26" i="29"/>
  <c r="I26" i="29"/>
  <c r="H26" i="29"/>
  <c r="G26" i="29"/>
  <c r="F26" i="29"/>
  <c r="E26" i="29"/>
  <c r="D26" i="29"/>
  <c r="E7" i="29"/>
  <c r="F7" i="29"/>
  <c r="G7" i="29"/>
  <c r="H7" i="29"/>
  <c r="I7" i="29"/>
  <c r="J7" i="29"/>
  <c r="K7" i="29"/>
  <c r="L7" i="29"/>
  <c r="M7" i="29"/>
  <c r="N7" i="29"/>
  <c r="O7" i="29"/>
  <c r="P7" i="29"/>
  <c r="Q7" i="29"/>
  <c r="R7" i="29"/>
  <c r="S7" i="29"/>
  <c r="E8" i="29"/>
  <c r="F8" i="29"/>
  <c r="G8" i="29"/>
  <c r="H8" i="29"/>
  <c r="I8" i="29"/>
  <c r="J8" i="29"/>
  <c r="K8" i="29"/>
  <c r="L8" i="29"/>
  <c r="M8" i="29"/>
  <c r="N8" i="29"/>
  <c r="O8" i="29"/>
  <c r="P8" i="29"/>
  <c r="Q8" i="29"/>
  <c r="R8" i="29"/>
  <c r="S8" i="29"/>
  <c r="E9" i="29"/>
  <c r="F9" i="29"/>
  <c r="G9" i="29"/>
  <c r="H9" i="29"/>
  <c r="I9" i="29"/>
  <c r="J9" i="29"/>
  <c r="K9" i="29"/>
  <c r="L9" i="29"/>
  <c r="M9" i="29"/>
  <c r="N9" i="29"/>
  <c r="O9" i="29"/>
  <c r="P9" i="29"/>
  <c r="Q9" i="29"/>
  <c r="R9" i="29"/>
  <c r="S9" i="29"/>
  <c r="E10" i="29"/>
  <c r="F10" i="29"/>
  <c r="G10" i="29"/>
  <c r="H10" i="29"/>
  <c r="I10" i="29"/>
  <c r="J10" i="29"/>
  <c r="K10" i="29"/>
  <c r="L10" i="29"/>
  <c r="M10" i="29"/>
  <c r="N10" i="29"/>
  <c r="O10" i="29"/>
  <c r="P10" i="29"/>
  <c r="Q10" i="29"/>
  <c r="R10" i="29"/>
  <c r="S10" i="29"/>
  <c r="D10" i="29"/>
  <c r="D9" i="29"/>
  <c r="D8" i="29"/>
  <c r="D7" i="29"/>
  <c r="S56" i="28"/>
  <c r="R56" i="28"/>
  <c r="Q56" i="28"/>
  <c r="P56" i="28"/>
  <c r="O56" i="28"/>
  <c r="N56" i="28"/>
  <c r="M56" i="28"/>
  <c r="L56" i="28"/>
  <c r="K56" i="28"/>
  <c r="J56" i="28"/>
  <c r="I56" i="28"/>
  <c r="H56" i="28"/>
  <c r="G56" i="28"/>
  <c r="F56" i="28"/>
  <c r="E56" i="28"/>
  <c r="D56" i="28"/>
  <c r="S55" i="28"/>
  <c r="R55" i="28"/>
  <c r="Q55" i="28"/>
  <c r="P55" i="28"/>
  <c r="O55" i="28"/>
  <c r="N55" i="28"/>
  <c r="M55" i="28"/>
  <c r="L55" i="28"/>
  <c r="K55" i="28"/>
  <c r="J55" i="28"/>
  <c r="I55" i="28"/>
  <c r="H55" i="28"/>
  <c r="G55" i="28"/>
  <c r="F55" i="28"/>
  <c r="E55" i="28"/>
  <c r="D55" i="28"/>
  <c r="S54" i="28"/>
  <c r="R54" i="28"/>
  <c r="Q54" i="28"/>
  <c r="P54" i="28"/>
  <c r="O54" i="28"/>
  <c r="N54" i="28"/>
  <c r="M54" i="28"/>
  <c r="L54" i="28"/>
  <c r="K54" i="28"/>
  <c r="J54" i="28"/>
  <c r="I54" i="28"/>
  <c r="H54" i="28"/>
  <c r="G54" i="28"/>
  <c r="F54" i="28"/>
  <c r="E54" i="28"/>
  <c r="D54" i="28"/>
  <c r="S53" i="28"/>
  <c r="R53" i="28"/>
  <c r="Q53" i="28"/>
  <c r="P53" i="28"/>
  <c r="O53" i="28"/>
  <c r="N53" i="28"/>
  <c r="M53" i="28"/>
  <c r="L53" i="28"/>
  <c r="K53" i="28"/>
  <c r="J53" i="28"/>
  <c r="I53" i="28"/>
  <c r="H53" i="28"/>
  <c r="G53" i="28"/>
  <c r="F53" i="28"/>
  <c r="E53" i="28"/>
  <c r="D53" i="28"/>
  <c r="S52" i="28"/>
  <c r="R52" i="28"/>
  <c r="Q52" i="28"/>
  <c r="P52" i="28"/>
  <c r="O52" i="28"/>
  <c r="N52" i="28"/>
  <c r="M52" i="28"/>
  <c r="L52" i="28"/>
  <c r="K52" i="28"/>
  <c r="J52" i="28"/>
  <c r="I52" i="28"/>
  <c r="H52" i="28"/>
  <c r="G52" i="28"/>
  <c r="F52" i="28"/>
  <c r="E52" i="28"/>
  <c r="D52" i="28"/>
  <c r="S51" i="28"/>
  <c r="R51" i="28"/>
  <c r="Q51" i="28"/>
  <c r="P51" i="28"/>
  <c r="O51" i="28"/>
  <c r="N51" i="28"/>
  <c r="M51" i="28"/>
  <c r="L51" i="28"/>
  <c r="K51" i="28"/>
  <c r="J51" i="28"/>
  <c r="I51" i="28"/>
  <c r="H51" i="28"/>
  <c r="G51" i="28"/>
  <c r="F51" i="28"/>
  <c r="E51" i="28"/>
  <c r="D51" i="28"/>
  <c r="S50" i="28"/>
  <c r="R50" i="28"/>
  <c r="Q50" i="28"/>
  <c r="P50" i="28"/>
  <c r="O50" i="28"/>
  <c r="N50" i="28"/>
  <c r="M50" i="28"/>
  <c r="L50" i="28"/>
  <c r="K50" i="28"/>
  <c r="J50" i="28"/>
  <c r="I50" i="28"/>
  <c r="H50" i="28"/>
  <c r="G50" i="28"/>
  <c r="F50" i="28"/>
  <c r="E50" i="28"/>
  <c r="D50" i="28"/>
  <c r="S49" i="28"/>
  <c r="R49" i="28"/>
  <c r="Q49" i="28"/>
  <c r="P49" i="28"/>
  <c r="O49" i="28"/>
  <c r="N49" i="28"/>
  <c r="M49" i="28"/>
  <c r="L49" i="28"/>
  <c r="K49" i="28"/>
  <c r="J49" i="28"/>
  <c r="I49" i="28"/>
  <c r="H49" i="28"/>
  <c r="G49" i="28"/>
  <c r="F49" i="28"/>
  <c r="E49" i="28"/>
  <c r="D49" i="28"/>
  <c r="S47" i="28"/>
  <c r="R47" i="28"/>
  <c r="Q47" i="28"/>
  <c r="P47" i="28"/>
  <c r="O47" i="28"/>
  <c r="N47" i="28"/>
  <c r="M47" i="28"/>
  <c r="L47" i="28"/>
  <c r="K47" i="28"/>
  <c r="J47" i="28"/>
  <c r="I47" i="28"/>
  <c r="H47" i="28"/>
  <c r="G47" i="28"/>
  <c r="F47" i="28"/>
  <c r="E47" i="28"/>
  <c r="D47" i="28"/>
  <c r="S46" i="28"/>
  <c r="R46" i="28"/>
  <c r="Q46" i="28"/>
  <c r="P46" i="28"/>
  <c r="O46" i="28"/>
  <c r="N46" i="28"/>
  <c r="M46" i="28"/>
  <c r="L46" i="28"/>
  <c r="K46" i="28"/>
  <c r="J46" i="28"/>
  <c r="I46" i="28"/>
  <c r="H46" i="28"/>
  <c r="G46" i="28"/>
  <c r="F46" i="28"/>
  <c r="E46" i="28"/>
  <c r="D46" i="28"/>
  <c r="S45" i="28"/>
  <c r="R45" i="28"/>
  <c r="Q45" i="28"/>
  <c r="P45" i="28"/>
  <c r="O45" i="28"/>
  <c r="N45" i="28"/>
  <c r="M45" i="28"/>
  <c r="L45" i="28"/>
  <c r="K45" i="28"/>
  <c r="J45" i="28"/>
  <c r="I45" i="28"/>
  <c r="H45" i="28"/>
  <c r="G45" i="28"/>
  <c r="F45" i="28"/>
  <c r="E45" i="28"/>
  <c r="D45" i="28"/>
  <c r="S44" i="28"/>
  <c r="R44" i="28"/>
  <c r="Q44" i="28"/>
  <c r="P44" i="28"/>
  <c r="O44" i="28"/>
  <c r="N44" i="28"/>
  <c r="M44" i="28"/>
  <c r="L44" i="28"/>
  <c r="K44" i="28"/>
  <c r="J44" i="28"/>
  <c r="I44" i="28"/>
  <c r="H44" i="28"/>
  <c r="G44" i="28"/>
  <c r="F44" i="28"/>
  <c r="E44" i="28"/>
  <c r="D44" i="28"/>
  <c r="S43" i="28"/>
  <c r="R43" i="28"/>
  <c r="Q43" i="28"/>
  <c r="P43" i="28"/>
  <c r="O43" i="28"/>
  <c r="N43" i="28"/>
  <c r="M43" i="28"/>
  <c r="L43" i="28"/>
  <c r="K43" i="28"/>
  <c r="J43" i="28"/>
  <c r="I43" i="28"/>
  <c r="H43" i="28"/>
  <c r="G43" i="28"/>
  <c r="F43" i="28"/>
  <c r="E43" i="28"/>
  <c r="D43" i="28"/>
  <c r="S42" i="28"/>
  <c r="R42" i="28"/>
  <c r="Q42" i="28"/>
  <c r="P42" i="28"/>
  <c r="O42" i="28"/>
  <c r="N42" i="28"/>
  <c r="M42" i="28"/>
  <c r="L42" i="28"/>
  <c r="K42" i="28"/>
  <c r="J42" i="28"/>
  <c r="I42" i="28"/>
  <c r="H42" i="28"/>
  <c r="G42" i="28"/>
  <c r="F42" i="28"/>
  <c r="E42" i="28"/>
  <c r="D42" i="28"/>
  <c r="S41" i="28"/>
  <c r="R41" i="28"/>
  <c r="Q41" i="28"/>
  <c r="P41" i="28"/>
  <c r="O41" i="28"/>
  <c r="N41" i="28"/>
  <c r="M41" i="28"/>
  <c r="L41" i="28"/>
  <c r="K41" i="28"/>
  <c r="J41" i="28"/>
  <c r="I41" i="28"/>
  <c r="H41" i="28"/>
  <c r="G41" i="28"/>
  <c r="F41" i="28"/>
  <c r="E41" i="28"/>
  <c r="D41" i="28"/>
  <c r="S40" i="28"/>
  <c r="R40" i="28"/>
  <c r="Q40" i="28"/>
  <c r="P40" i="28"/>
  <c r="O40" i="28"/>
  <c r="N40" i="28"/>
  <c r="M40" i="28"/>
  <c r="L40" i="28"/>
  <c r="K40" i="28"/>
  <c r="J40" i="28"/>
  <c r="I40" i="28"/>
  <c r="H40" i="28"/>
  <c r="G40" i="28"/>
  <c r="F40" i="28"/>
  <c r="E40" i="28"/>
  <c r="D40" i="28"/>
  <c r="S38" i="28"/>
  <c r="R38" i="28"/>
  <c r="Q38" i="28"/>
  <c r="P38" i="28"/>
  <c r="O38" i="28"/>
  <c r="N38" i="28"/>
  <c r="M38" i="28"/>
  <c r="L38" i="28"/>
  <c r="K38" i="28"/>
  <c r="J38" i="28"/>
  <c r="I38" i="28"/>
  <c r="H38" i="28"/>
  <c r="G38" i="28"/>
  <c r="F38" i="28"/>
  <c r="E38" i="28"/>
  <c r="D38" i="28"/>
  <c r="S37" i="28"/>
  <c r="R37" i="28"/>
  <c r="Q37" i="28"/>
  <c r="P37" i="28"/>
  <c r="O37" i="28"/>
  <c r="N37" i="28"/>
  <c r="M37" i="28"/>
  <c r="L37" i="28"/>
  <c r="K37" i="28"/>
  <c r="J37" i="28"/>
  <c r="I37" i="28"/>
  <c r="H37" i="28"/>
  <c r="G37" i="28"/>
  <c r="F37" i="28"/>
  <c r="E37" i="28"/>
  <c r="D37" i="28"/>
  <c r="S36" i="28"/>
  <c r="R36" i="28"/>
  <c r="Q36" i="28"/>
  <c r="P36" i="28"/>
  <c r="O36" i="28"/>
  <c r="N36" i="28"/>
  <c r="M36" i="28"/>
  <c r="L36" i="28"/>
  <c r="K36" i="28"/>
  <c r="J36" i="28"/>
  <c r="I36" i="28"/>
  <c r="H36" i="28"/>
  <c r="G36" i="28"/>
  <c r="F36" i="28"/>
  <c r="E36" i="28"/>
  <c r="D36" i="28"/>
  <c r="S35" i="28"/>
  <c r="R35" i="28"/>
  <c r="Q35" i="28"/>
  <c r="P35" i="28"/>
  <c r="O35" i="28"/>
  <c r="N35" i="28"/>
  <c r="M35" i="28"/>
  <c r="L35" i="28"/>
  <c r="K35" i="28"/>
  <c r="J35" i="28"/>
  <c r="I35" i="28"/>
  <c r="H35" i="28"/>
  <c r="G35" i="28"/>
  <c r="F35" i="28"/>
  <c r="E35" i="28"/>
  <c r="D35" i="28"/>
  <c r="S34" i="28"/>
  <c r="R34" i="28"/>
  <c r="Q34" i="28"/>
  <c r="P34" i="28"/>
  <c r="O34" i="28"/>
  <c r="N34" i="28"/>
  <c r="M34" i="28"/>
  <c r="L34" i="28"/>
  <c r="K34" i="28"/>
  <c r="J34" i="28"/>
  <c r="I34" i="28"/>
  <c r="H34" i="28"/>
  <c r="G34" i="28"/>
  <c r="F34" i="28"/>
  <c r="E34" i="28"/>
  <c r="D34" i="28"/>
  <c r="S33" i="28"/>
  <c r="R33" i="28"/>
  <c r="Q33" i="28"/>
  <c r="P33" i="28"/>
  <c r="O33" i="28"/>
  <c r="N33" i="28"/>
  <c r="M33" i="28"/>
  <c r="L33" i="28"/>
  <c r="K33" i="28"/>
  <c r="J33" i="28"/>
  <c r="I33" i="28"/>
  <c r="H33" i="28"/>
  <c r="G33" i="28"/>
  <c r="F33" i="28"/>
  <c r="E33" i="28"/>
  <c r="D33" i="28"/>
  <c r="S32" i="28"/>
  <c r="R32" i="28"/>
  <c r="Q32" i="28"/>
  <c r="P32" i="28"/>
  <c r="O32" i="28"/>
  <c r="N32" i="28"/>
  <c r="M32" i="28"/>
  <c r="L32" i="28"/>
  <c r="K32" i="28"/>
  <c r="J32" i="28"/>
  <c r="I32" i="28"/>
  <c r="H32" i="28"/>
  <c r="G32" i="28"/>
  <c r="F32" i="28"/>
  <c r="E32" i="28"/>
  <c r="D32" i="28"/>
  <c r="S31" i="28"/>
  <c r="R31" i="28"/>
  <c r="Q31" i="28"/>
  <c r="P31" i="28"/>
  <c r="O31" i="28"/>
  <c r="N31" i="28"/>
  <c r="M31" i="28"/>
  <c r="L31" i="28"/>
  <c r="K31" i="28"/>
  <c r="J31" i="28"/>
  <c r="I31" i="28"/>
  <c r="H31" i="28"/>
  <c r="G31" i="28"/>
  <c r="F31" i="28"/>
  <c r="E31" i="28"/>
  <c r="D31" i="28"/>
  <c r="D23" i="28"/>
  <c r="E23" i="28"/>
  <c r="F23" i="28"/>
  <c r="G23" i="28"/>
  <c r="H23" i="28"/>
  <c r="I23" i="28"/>
  <c r="J23" i="28"/>
  <c r="K23" i="28"/>
  <c r="L23" i="28"/>
  <c r="M23" i="28"/>
  <c r="N23" i="28"/>
  <c r="O23" i="28"/>
  <c r="P23" i="28"/>
  <c r="Q23" i="28"/>
  <c r="R23" i="28"/>
  <c r="S23" i="28"/>
  <c r="D24" i="28"/>
  <c r="E24" i="28"/>
  <c r="F24" i="28"/>
  <c r="G24" i="28"/>
  <c r="H24" i="28"/>
  <c r="I24" i="28"/>
  <c r="J24" i="28"/>
  <c r="K24" i="28"/>
  <c r="L24" i="28"/>
  <c r="M24" i="28"/>
  <c r="N24" i="28"/>
  <c r="O24" i="28"/>
  <c r="P24" i="28"/>
  <c r="Q24" i="28"/>
  <c r="R24" i="28"/>
  <c r="S24" i="28"/>
  <c r="D25" i="28"/>
  <c r="E25" i="28"/>
  <c r="F25" i="28"/>
  <c r="G25" i="28"/>
  <c r="H25" i="28"/>
  <c r="I25" i="28"/>
  <c r="J25" i="28"/>
  <c r="K25" i="28"/>
  <c r="L25" i="28"/>
  <c r="M25" i="28"/>
  <c r="N25" i="28"/>
  <c r="O25" i="28"/>
  <c r="P25" i="28"/>
  <c r="Q25" i="28"/>
  <c r="R25" i="28"/>
  <c r="S25" i="28"/>
  <c r="D26" i="28"/>
  <c r="E26" i="28"/>
  <c r="F26" i="28"/>
  <c r="G26" i="28"/>
  <c r="H26" i="28"/>
  <c r="I26" i="28"/>
  <c r="J26" i="28"/>
  <c r="K26" i="28"/>
  <c r="L26" i="28"/>
  <c r="M26" i="28"/>
  <c r="N26" i="28"/>
  <c r="O26" i="28"/>
  <c r="P26" i="28"/>
  <c r="Q26" i="28"/>
  <c r="R26" i="28"/>
  <c r="S26" i="28"/>
  <c r="D27" i="28"/>
  <c r="E27" i="28"/>
  <c r="F27" i="28"/>
  <c r="G27" i="28"/>
  <c r="H27" i="28"/>
  <c r="I27" i="28"/>
  <c r="J27" i="28"/>
  <c r="K27" i="28"/>
  <c r="L27" i="28"/>
  <c r="M27" i="28"/>
  <c r="N27" i="28"/>
  <c r="O27" i="28"/>
  <c r="P27" i="28"/>
  <c r="Q27" i="28"/>
  <c r="R27" i="28"/>
  <c r="S27" i="28"/>
  <c r="D28" i="28"/>
  <c r="E28" i="28"/>
  <c r="F28" i="28"/>
  <c r="G28" i="28"/>
  <c r="H28" i="28"/>
  <c r="I28" i="28"/>
  <c r="J28" i="28"/>
  <c r="K28" i="28"/>
  <c r="L28" i="28"/>
  <c r="M28" i="28"/>
  <c r="N28" i="28"/>
  <c r="O28" i="28"/>
  <c r="P28" i="28"/>
  <c r="Q28" i="28"/>
  <c r="R28" i="28"/>
  <c r="S28" i="28"/>
  <c r="D29" i="28"/>
  <c r="E29" i="28"/>
  <c r="F29" i="28"/>
  <c r="G29" i="28"/>
  <c r="H29" i="28"/>
  <c r="I29" i="28"/>
  <c r="J29" i="28"/>
  <c r="K29" i="28"/>
  <c r="L29" i="28"/>
  <c r="M29" i="28"/>
  <c r="N29" i="28"/>
  <c r="O29" i="28"/>
  <c r="P29" i="28"/>
  <c r="Q29" i="28"/>
  <c r="R29" i="28"/>
  <c r="S29" i="28"/>
  <c r="S22" i="28"/>
  <c r="R22" i="28"/>
  <c r="Q22" i="28"/>
  <c r="P22" i="28"/>
  <c r="O22" i="28"/>
  <c r="N22" i="28"/>
  <c r="M22" i="28"/>
  <c r="L22" i="28"/>
  <c r="K22" i="28"/>
  <c r="J22" i="28"/>
  <c r="I22" i="28"/>
  <c r="H22" i="28"/>
  <c r="G22" i="28"/>
  <c r="F22" i="28"/>
  <c r="E22" i="28"/>
  <c r="D22" i="28"/>
  <c r="E7" i="28"/>
  <c r="F7" i="28"/>
  <c r="G7" i="28"/>
  <c r="H7" i="28"/>
  <c r="I7" i="28"/>
  <c r="J7" i="28"/>
  <c r="K7" i="28"/>
  <c r="L7" i="28"/>
  <c r="M7" i="28"/>
  <c r="N7" i="28"/>
  <c r="O7" i="28"/>
  <c r="P7" i="28"/>
  <c r="Q7" i="28"/>
  <c r="R7" i="28"/>
  <c r="S7" i="28"/>
  <c r="E8" i="28"/>
  <c r="F8" i="28"/>
  <c r="G8" i="28"/>
  <c r="H8" i="28"/>
  <c r="I8" i="28"/>
  <c r="J8" i="28"/>
  <c r="K8" i="28"/>
  <c r="L8" i="28"/>
  <c r="M8" i="28"/>
  <c r="N8" i="28"/>
  <c r="O8" i="28"/>
  <c r="P8" i="28"/>
  <c r="Q8" i="28"/>
  <c r="R8" i="28"/>
  <c r="S8" i="28"/>
  <c r="E9" i="28"/>
  <c r="F9" i="28"/>
  <c r="G9" i="28"/>
  <c r="H9" i="28"/>
  <c r="I9" i="28"/>
  <c r="J9" i="28"/>
  <c r="K9" i="28"/>
  <c r="L9" i="28"/>
  <c r="M9" i="28"/>
  <c r="N9" i="28"/>
  <c r="O9" i="28"/>
  <c r="P9" i="28"/>
  <c r="Q9" i="28"/>
  <c r="R9" i="28"/>
  <c r="S9" i="28"/>
  <c r="E10" i="28"/>
  <c r="F10" i="28"/>
  <c r="G10" i="28"/>
  <c r="H10" i="28"/>
  <c r="I10" i="28"/>
  <c r="J10" i="28"/>
  <c r="K10" i="28"/>
  <c r="L10" i="28"/>
  <c r="M10" i="28"/>
  <c r="N10" i="28"/>
  <c r="O10" i="28"/>
  <c r="P10" i="28"/>
  <c r="Q10" i="28"/>
  <c r="R10" i="28"/>
  <c r="S10" i="28"/>
  <c r="D10" i="28"/>
  <c r="D9" i="28"/>
  <c r="D8" i="28"/>
  <c r="D7" i="28"/>
  <c r="U62" i="27"/>
  <c r="S62" i="27"/>
  <c r="R62" i="27"/>
  <c r="Q62" i="27"/>
  <c r="P62" i="27"/>
  <c r="O62" i="27"/>
  <c r="N62" i="27"/>
  <c r="M62" i="27"/>
  <c r="L62" i="27"/>
  <c r="K62" i="27"/>
  <c r="J62" i="27"/>
  <c r="I62" i="27"/>
  <c r="H62" i="27"/>
  <c r="G62" i="27"/>
  <c r="F62" i="27"/>
  <c r="E62" i="27"/>
  <c r="D62" i="27"/>
  <c r="U61" i="27"/>
  <c r="S61" i="27"/>
  <c r="R61" i="27"/>
  <c r="Q61" i="27"/>
  <c r="P61" i="27"/>
  <c r="O61" i="27"/>
  <c r="N61" i="27"/>
  <c r="M61" i="27"/>
  <c r="L61" i="27"/>
  <c r="K61" i="27"/>
  <c r="J61" i="27"/>
  <c r="I61" i="27"/>
  <c r="H61" i="27"/>
  <c r="G61" i="27"/>
  <c r="F61" i="27"/>
  <c r="E61" i="27"/>
  <c r="D61" i="27"/>
  <c r="U60" i="27"/>
  <c r="S60" i="27"/>
  <c r="R60" i="27"/>
  <c r="Q60" i="27"/>
  <c r="P60" i="27"/>
  <c r="O60" i="27"/>
  <c r="N60" i="27"/>
  <c r="M60" i="27"/>
  <c r="L60" i="27"/>
  <c r="K60" i="27"/>
  <c r="J60" i="27"/>
  <c r="I60" i="27"/>
  <c r="H60" i="27"/>
  <c r="G60" i="27"/>
  <c r="F60" i="27"/>
  <c r="E60" i="27"/>
  <c r="D60" i="27"/>
  <c r="U59" i="27"/>
  <c r="S59" i="27"/>
  <c r="R59" i="27"/>
  <c r="Q59" i="27"/>
  <c r="P59" i="27"/>
  <c r="O59" i="27"/>
  <c r="N59" i="27"/>
  <c r="M59" i="27"/>
  <c r="L59" i="27"/>
  <c r="K59" i="27"/>
  <c r="J59" i="27"/>
  <c r="I59" i="27"/>
  <c r="H59" i="27"/>
  <c r="G59" i="27"/>
  <c r="F59" i="27"/>
  <c r="E59" i="27"/>
  <c r="D59" i="27"/>
  <c r="U58" i="27"/>
  <c r="S58" i="27"/>
  <c r="R58" i="27"/>
  <c r="Q58" i="27"/>
  <c r="P58" i="27"/>
  <c r="O58" i="27"/>
  <c r="N58" i="27"/>
  <c r="M58" i="27"/>
  <c r="L58" i="27"/>
  <c r="K58" i="27"/>
  <c r="J58" i="27"/>
  <c r="I58" i="27"/>
  <c r="H58" i="27"/>
  <c r="G58" i="27"/>
  <c r="F58" i="27"/>
  <c r="E58" i="27"/>
  <c r="D58" i="27"/>
  <c r="U57" i="27"/>
  <c r="S57" i="27"/>
  <c r="R57" i="27"/>
  <c r="Q57" i="27"/>
  <c r="P57" i="27"/>
  <c r="O57" i="27"/>
  <c r="N57" i="27"/>
  <c r="M57" i="27"/>
  <c r="L57" i="27"/>
  <c r="K57" i="27"/>
  <c r="J57" i="27"/>
  <c r="I57" i="27"/>
  <c r="H57" i="27"/>
  <c r="G57" i="27"/>
  <c r="F57" i="27"/>
  <c r="E57" i="27"/>
  <c r="D57" i="27"/>
  <c r="U56" i="27"/>
  <c r="S56" i="27"/>
  <c r="R56" i="27"/>
  <c r="Q56" i="27"/>
  <c r="P56" i="27"/>
  <c r="O56" i="27"/>
  <c r="N56" i="27"/>
  <c r="M56" i="27"/>
  <c r="L56" i="27"/>
  <c r="K56" i="27"/>
  <c r="J56" i="27"/>
  <c r="I56" i="27"/>
  <c r="H56" i="27"/>
  <c r="G56" i="27"/>
  <c r="F56" i="27"/>
  <c r="E56" i="27"/>
  <c r="D56" i="27"/>
  <c r="U55" i="27"/>
  <c r="S55" i="27"/>
  <c r="R55" i="27"/>
  <c r="Q55" i="27"/>
  <c r="P55" i="27"/>
  <c r="O55" i="27"/>
  <c r="N55" i="27"/>
  <c r="M55" i="27"/>
  <c r="L55" i="27"/>
  <c r="K55" i="27"/>
  <c r="J55" i="27"/>
  <c r="I55" i="27"/>
  <c r="H55" i="27"/>
  <c r="G55" i="27"/>
  <c r="F55" i="27"/>
  <c r="E55" i="27"/>
  <c r="D55" i="27"/>
  <c r="U54" i="27"/>
  <c r="S54" i="27"/>
  <c r="R54" i="27"/>
  <c r="Q54" i="27"/>
  <c r="P54" i="27"/>
  <c r="O54" i="27"/>
  <c r="N54" i="27"/>
  <c r="M54" i="27"/>
  <c r="L54" i="27"/>
  <c r="K54" i="27"/>
  <c r="J54" i="27"/>
  <c r="I54" i="27"/>
  <c r="H54" i="27"/>
  <c r="G54" i="27"/>
  <c r="F54" i="27"/>
  <c r="E54" i="27"/>
  <c r="D54" i="27"/>
  <c r="U53" i="27"/>
  <c r="S53" i="27"/>
  <c r="R53" i="27"/>
  <c r="Q53" i="27"/>
  <c r="P53" i="27"/>
  <c r="O53" i="27"/>
  <c r="N53" i="27"/>
  <c r="M53" i="27"/>
  <c r="L53" i="27"/>
  <c r="K53" i="27"/>
  <c r="J53" i="27"/>
  <c r="I53" i="27"/>
  <c r="H53" i="27"/>
  <c r="G53" i="27"/>
  <c r="F53" i="27"/>
  <c r="E53" i="27"/>
  <c r="D53" i="27"/>
  <c r="U52" i="27"/>
  <c r="S52" i="27"/>
  <c r="R52" i="27"/>
  <c r="Q52" i="27"/>
  <c r="P52" i="27"/>
  <c r="O52" i="27"/>
  <c r="N52" i="27"/>
  <c r="M52" i="27"/>
  <c r="L52" i="27"/>
  <c r="K52" i="27"/>
  <c r="J52" i="27"/>
  <c r="I52" i="27"/>
  <c r="H52" i="27"/>
  <c r="G52" i="27"/>
  <c r="F52" i="27"/>
  <c r="E52" i="27"/>
  <c r="D52" i="27"/>
  <c r="U51" i="27"/>
  <c r="S51" i="27"/>
  <c r="R51" i="27"/>
  <c r="Q51" i="27"/>
  <c r="P51" i="27"/>
  <c r="O51" i="27"/>
  <c r="N51" i="27"/>
  <c r="M51" i="27"/>
  <c r="L51" i="27"/>
  <c r="K51" i="27"/>
  <c r="J51" i="27"/>
  <c r="I51" i="27"/>
  <c r="H51" i="27"/>
  <c r="G51" i="27"/>
  <c r="F51" i="27"/>
  <c r="E51" i="27"/>
  <c r="D51" i="27"/>
  <c r="U49" i="27"/>
  <c r="S49" i="27"/>
  <c r="R49" i="27"/>
  <c r="Q49" i="27"/>
  <c r="P49" i="27"/>
  <c r="O49" i="27"/>
  <c r="N49" i="27"/>
  <c r="M49" i="27"/>
  <c r="L49" i="27"/>
  <c r="K49" i="27"/>
  <c r="J49" i="27"/>
  <c r="I49" i="27"/>
  <c r="H49" i="27"/>
  <c r="G49" i="27"/>
  <c r="F49" i="27"/>
  <c r="E49" i="27"/>
  <c r="D49" i="27"/>
  <c r="U48" i="27"/>
  <c r="S48" i="27"/>
  <c r="R48" i="27"/>
  <c r="Q48" i="27"/>
  <c r="P48" i="27"/>
  <c r="O48" i="27"/>
  <c r="N48" i="27"/>
  <c r="M48" i="27"/>
  <c r="L48" i="27"/>
  <c r="K48" i="27"/>
  <c r="J48" i="27"/>
  <c r="I48" i="27"/>
  <c r="H48" i="27"/>
  <c r="G48" i="27"/>
  <c r="F48" i="27"/>
  <c r="E48" i="27"/>
  <c r="D48" i="27"/>
  <c r="U47" i="27"/>
  <c r="S47" i="27"/>
  <c r="R47" i="27"/>
  <c r="Q47" i="27"/>
  <c r="P47" i="27"/>
  <c r="O47" i="27"/>
  <c r="N47" i="27"/>
  <c r="M47" i="27"/>
  <c r="L47" i="27"/>
  <c r="K47" i="27"/>
  <c r="J47" i="27"/>
  <c r="I47" i="27"/>
  <c r="H47" i="27"/>
  <c r="G47" i="27"/>
  <c r="F47" i="27"/>
  <c r="E47" i="27"/>
  <c r="D47" i="27"/>
  <c r="U46" i="27"/>
  <c r="S46" i="27"/>
  <c r="R46" i="27"/>
  <c r="Q46" i="27"/>
  <c r="P46" i="27"/>
  <c r="O46" i="27"/>
  <c r="N46" i="27"/>
  <c r="M46" i="27"/>
  <c r="L46" i="27"/>
  <c r="K46" i="27"/>
  <c r="J46" i="27"/>
  <c r="I46" i="27"/>
  <c r="H46" i="27"/>
  <c r="G46" i="27"/>
  <c r="F46" i="27"/>
  <c r="E46" i="27"/>
  <c r="D46" i="27"/>
  <c r="U45" i="27"/>
  <c r="S45" i="27"/>
  <c r="R45" i="27"/>
  <c r="Q45" i="27"/>
  <c r="P45" i="27"/>
  <c r="O45" i="27"/>
  <c r="N45" i="27"/>
  <c r="M45" i="27"/>
  <c r="L45" i="27"/>
  <c r="K45" i="27"/>
  <c r="J45" i="27"/>
  <c r="I45" i="27"/>
  <c r="H45" i="27"/>
  <c r="G45" i="27"/>
  <c r="F45" i="27"/>
  <c r="E45" i="27"/>
  <c r="D45" i="27"/>
  <c r="U44" i="27"/>
  <c r="S44" i="27"/>
  <c r="R44" i="27"/>
  <c r="Q44" i="27"/>
  <c r="P44" i="27"/>
  <c r="O44" i="27"/>
  <c r="N44" i="27"/>
  <c r="M44" i="27"/>
  <c r="L44" i="27"/>
  <c r="K44" i="27"/>
  <c r="J44" i="27"/>
  <c r="I44" i="27"/>
  <c r="H44" i="27"/>
  <c r="G44" i="27"/>
  <c r="F44" i="27"/>
  <c r="E44" i="27"/>
  <c r="D44" i="27"/>
  <c r="U43" i="27"/>
  <c r="S43" i="27"/>
  <c r="R43" i="27"/>
  <c r="Q43" i="27"/>
  <c r="P43" i="27"/>
  <c r="O43" i="27"/>
  <c r="N43" i="27"/>
  <c r="M43" i="27"/>
  <c r="L43" i="27"/>
  <c r="K43" i="27"/>
  <c r="J43" i="27"/>
  <c r="I43" i="27"/>
  <c r="H43" i="27"/>
  <c r="G43" i="27"/>
  <c r="F43" i="27"/>
  <c r="E43" i="27"/>
  <c r="D43" i="27"/>
  <c r="U42" i="27"/>
  <c r="S42" i="27"/>
  <c r="R42" i="27"/>
  <c r="Q42" i="27"/>
  <c r="P42" i="27"/>
  <c r="O42" i="27"/>
  <c r="N42" i="27"/>
  <c r="M42" i="27"/>
  <c r="L42" i="27"/>
  <c r="K42" i="27"/>
  <c r="J42" i="27"/>
  <c r="I42" i="27"/>
  <c r="H42" i="27"/>
  <c r="G42" i="27"/>
  <c r="F42" i="27"/>
  <c r="E42" i="27"/>
  <c r="D42" i="27"/>
  <c r="U41" i="27"/>
  <c r="S41" i="27"/>
  <c r="R41" i="27"/>
  <c r="Q41" i="27"/>
  <c r="P41" i="27"/>
  <c r="O41" i="27"/>
  <c r="N41" i="27"/>
  <c r="M41" i="27"/>
  <c r="L41" i="27"/>
  <c r="K41" i="27"/>
  <c r="J41" i="27"/>
  <c r="I41" i="27"/>
  <c r="H41" i="27"/>
  <c r="G41" i="27"/>
  <c r="F41" i="27"/>
  <c r="E41" i="27"/>
  <c r="D41" i="27"/>
  <c r="U40" i="27"/>
  <c r="S40" i="27"/>
  <c r="R40" i="27"/>
  <c r="Q40" i="27"/>
  <c r="P40" i="27"/>
  <c r="O40" i="27"/>
  <c r="N40" i="27"/>
  <c r="M40" i="27"/>
  <c r="L40" i="27"/>
  <c r="K40" i="27"/>
  <c r="J40" i="27"/>
  <c r="I40" i="27"/>
  <c r="H40" i="27"/>
  <c r="G40" i="27"/>
  <c r="F40" i="27"/>
  <c r="E40" i="27"/>
  <c r="D40" i="27"/>
  <c r="U39" i="27"/>
  <c r="S39" i="27"/>
  <c r="R39" i="27"/>
  <c r="Q39" i="27"/>
  <c r="P39" i="27"/>
  <c r="O39" i="27"/>
  <c r="N39" i="27"/>
  <c r="M39" i="27"/>
  <c r="L39" i="27"/>
  <c r="K39" i="27"/>
  <c r="J39" i="27"/>
  <c r="I39" i="27"/>
  <c r="H39" i="27"/>
  <c r="G39" i="27"/>
  <c r="F39" i="27"/>
  <c r="E39" i="27"/>
  <c r="D39" i="27"/>
  <c r="U38" i="27"/>
  <c r="S38" i="27"/>
  <c r="R38" i="27"/>
  <c r="Q38" i="27"/>
  <c r="P38" i="27"/>
  <c r="O38" i="27"/>
  <c r="N38" i="27"/>
  <c r="M38" i="27"/>
  <c r="L38" i="27"/>
  <c r="K38" i="27"/>
  <c r="J38" i="27"/>
  <c r="I38" i="27"/>
  <c r="H38" i="27"/>
  <c r="G38" i="27"/>
  <c r="F38" i="27"/>
  <c r="E38" i="27"/>
  <c r="D38" i="27"/>
  <c r="E25" i="27"/>
  <c r="F25" i="27"/>
  <c r="G25" i="27"/>
  <c r="H25" i="27"/>
  <c r="I25" i="27"/>
  <c r="J25" i="27"/>
  <c r="K25" i="27"/>
  <c r="L25" i="27"/>
  <c r="M25" i="27"/>
  <c r="N25" i="27"/>
  <c r="O25" i="27"/>
  <c r="P25" i="27"/>
  <c r="Q25" i="27"/>
  <c r="R25" i="27"/>
  <c r="S25" i="27"/>
  <c r="U25" i="27"/>
  <c r="E26" i="27"/>
  <c r="F26" i="27"/>
  <c r="G26" i="27"/>
  <c r="H26" i="27"/>
  <c r="I26" i="27"/>
  <c r="J26" i="27"/>
  <c r="K26" i="27"/>
  <c r="L26" i="27"/>
  <c r="M26" i="27"/>
  <c r="N26" i="27"/>
  <c r="O26" i="27"/>
  <c r="P26" i="27"/>
  <c r="Q26" i="27"/>
  <c r="R26" i="27"/>
  <c r="S26" i="27"/>
  <c r="U26" i="27"/>
  <c r="E27" i="27"/>
  <c r="F27" i="27"/>
  <c r="G27" i="27"/>
  <c r="H27" i="27"/>
  <c r="I27" i="27"/>
  <c r="J27" i="27"/>
  <c r="K27" i="27"/>
  <c r="L27" i="27"/>
  <c r="M27" i="27"/>
  <c r="N27" i="27"/>
  <c r="O27" i="27"/>
  <c r="P27" i="27"/>
  <c r="Q27" i="27"/>
  <c r="R27" i="27"/>
  <c r="S27" i="27"/>
  <c r="U27" i="27"/>
  <c r="E28" i="27"/>
  <c r="F28" i="27"/>
  <c r="G28" i="27"/>
  <c r="H28" i="27"/>
  <c r="I28" i="27"/>
  <c r="J28" i="27"/>
  <c r="K28" i="27"/>
  <c r="L28" i="27"/>
  <c r="M28" i="27"/>
  <c r="N28" i="27"/>
  <c r="O28" i="27"/>
  <c r="P28" i="27"/>
  <c r="Q28" i="27"/>
  <c r="R28" i="27"/>
  <c r="S28" i="27"/>
  <c r="U28" i="27"/>
  <c r="E29" i="27"/>
  <c r="F29" i="27"/>
  <c r="G29" i="27"/>
  <c r="H29" i="27"/>
  <c r="I29" i="27"/>
  <c r="J29" i="27"/>
  <c r="K29" i="27"/>
  <c r="L29" i="27"/>
  <c r="M29" i="27"/>
  <c r="N29" i="27"/>
  <c r="O29" i="27"/>
  <c r="P29" i="27"/>
  <c r="Q29" i="27"/>
  <c r="R29" i="27"/>
  <c r="S29" i="27"/>
  <c r="U29" i="27"/>
  <c r="E30" i="27"/>
  <c r="F30" i="27"/>
  <c r="G30" i="27"/>
  <c r="H30" i="27"/>
  <c r="I30" i="27"/>
  <c r="J30" i="27"/>
  <c r="K30" i="27"/>
  <c r="L30" i="27"/>
  <c r="M30" i="27"/>
  <c r="N30" i="27"/>
  <c r="O30" i="27"/>
  <c r="P30" i="27"/>
  <c r="Q30" i="27"/>
  <c r="R30" i="27"/>
  <c r="S30" i="27"/>
  <c r="U30" i="27"/>
  <c r="E31" i="27"/>
  <c r="F31" i="27"/>
  <c r="G31" i="27"/>
  <c r="H31" i="27"/>
  <c r="I31" i="27"/>
  <c r="J31" i="27"/>
  <c r="K31" i="27"/>
  <c r="L31" i="27"/>
  <c r="M31" i="27"/>
  <c r="N31" i="27"/>
  <c r="O31" i="27"/>
  <c r="P31" i="27"/>
  <c r="Q31" i="27"/>
  <c r="R31" i="27"/>
  <c r="S31" i="27"/>
  <c r="U31" i="27"/>
  <c r="E32" i="27"/>
  <c r="F32" i="27"/>
  <c r="G32" i="27"/>
  <c r="H32" i="27"/>
  <c r="I32" i="27"/>
  <c r="J32" i="27"/>
  <c r="K32" i="27"/>
  <c r="L32" i="27"/>
  <c r="M32" i="27"/>
  <c r="N32" i="27"/>
  <c r="O32" i="27"/>
  <c r="P32" i="27"/>
  <c r="Q32" i="27"/>
  <c r="R32" i="27"/>
  <c r="S32" i="27"/>
  <c r="U32" i="27"/>
  <c r="E33" i="27"/>
  <c r="F33" i="27"/>
  <c r="G33" i="27"/>
  <c r="H33" i="27"/>
  <c r="I33" i="27"/>
  <c r="J33" i="27"/>
  <c r="K33" i="27"/>
  <c r="L33" i="27"/>
  <c r="M33" i="27"/>
  <c r="N33" i="27"/>
  <c r="O33" i="27"/>
  <c r="P33" i="27"/>
  <c r="Q33" i="27"/>
  <c r="R33" i="27"/>
  <c r="S33" i="27"/>
  <c r="U33" i="27"/>
  <c r="E34" i="27"/>
  <c r="F34" i="27"/>
  <c r="G34" i="27"/>
  <c r="H34" i="27"/>
  <c r="I34" i="27"/>
  <c r="J34" i="27"/>
  <c r="K34" i="27"/>
  <c r="L34" i="27"/>
  <c r="M34" i="27"/>
  <c r="N34" i="27"/>
  <c r="O34" i="27"/>
  <c r="P34" i="27"/>
  <c r="Q34" i="27"/>
  <c r="R34" i="27"/>
  <c r="S34" i="27"/>
  <c r="U34" i="27"/>
  <c r="E35" i="27"/>
  <c r="F35" i="27"/>
  <c r="G35" i="27"/>
  <c r="H35" i="27"/>
  <c r="I35" i="27"/>
  <c r="J35" i="27"/>
  <c r="K35" i="27"/>
  <c r="L35" i="27"/>
  <c r="M35" i="27"/>
  <c r="N35" i="27"/>
  <c r="O35" i="27"/>
  <c r="P35" i="27"/>
  <c r="Q35" i="27"/>
  <c r="R35" i="27"/>
  <c r="S35" i="27"/>
  <c r="U35" i="27"/>
  <c r="E36" i="27"/>
  <c r="F36" i="27"/>
  <c r="G36" i="27"/>
  <c r="H36" i="27"/>
  <c r="I36" i="27"/>
  <c r="J36" i="27"/>
  <c r="K36" i="27"/>
  <c r="L36" i="27"/>
  <c r="M36" i="27"/>
  <c r="N36" i="27"/>
  <c r="O36" i="27"/>
  <c r="P36" i="27"/>
  <c r="Q36" i="27"/>
  <c r="R36" i="27"/>
  <c r="S36" i="27"/>
  <c r="U36" i="27"/>
  <c r="D26" i="27"/>
  <c r="D27" i="27"/>
  <c r="D28" i="27"/>
  <c r="D29" i="27"/>
  <c r="D30" i="27"/>
  <c r="D31" i="27"/>
  <c r="D32" i="27"/>
  <c r="D33" i="27"/>
  <c r="D34" i="27"/>
  <c r="D35" i="27"/>
  <c r="D36" i="27"/>
  <c r="D25" i="27"/>
  <c r="E7" i="27"/>
  <c r="F7" i="27"/>
  <c r="G7" i="27"/>
  <c r="H7" i="27"/>
  <c r="I7" i="27"/>
  <c r="J7" i="27"/>
  <c r="K7" i="27"/>
  <c r="L7" i="27"/>
  <c r="M7" i="27"/>
  <c r="N7" i="27"/>
  <c r="O7" i="27"/>
  <c r="P7" i="27"/>
  <c r="Q7" i="27"/>
  <c r="R7" i="27"/>
  <c r="S7" i="27"/>
  <c r="U7" i="27"/>
  <c r="E8" i="27"/>
  <c r="F8" i="27"/>
  <c r="G8" i="27"/>
  <c r="H8" i="27"/>
  <c r="I8" i="27"/>
  <c r="J8" i="27"/>
  <c r="K8" i="27"/>
  <c r="L8" i="27"/>
  <c r="M8" i="27"/>
  <c r="N8" i="27"/>
  <c r="O8" i="27"/>
  <c r="P8" i="27"/>
  <c r="Q8" i="27"/>
  <c r="R8" i="27"/>
  <c r="S8" i="27"/>
  <c r="U8" i="27"/>
  <c r="E9" i="27"/>
  <c r="F9" i="27"/>
  <c r="G9" i="27"/>
  <c r="H9" i="27"/>
  <c r="I9" i="27"/>
  <c r="J9" i="27"/>
  <c r="K9" i="27"/>
  <c r="L9" i="27"/>
  <c r="M9" i="27"/>
  <c r="N9" i="27"/>
  <c r="O9" i="27"/>
  <c r="P9" i="27"/>
  <c r="Q9" i="27"/>
  <c r="R9" i="27"/>
  <c r="S9" i="27"/>
  <c r="U9" i="27"/>
  <c r="D8" i="27"/>
  <c r="D9" i="27"/>
  <c r="D7" i="27"/>
  <c r="U48" i="26"/>
  <c r="S48" i="26"/>
  <c r="R48" i="26"/>
  <c r="Q48" i="26"/>
  <c r="P48" i="26"/>
  <c r="O48" i="26"/>
  <c r="N48" i="26"/>
  <c r="M48" i="26"/>
  <c r="L48" i="26"/>
  <c r="K48" i="26"/>
  <c r="J48" i="26"/>
  <c r="I48" i="26"/>
  <c r="H48" i="26"/>
  <c r="G48" i="26"/>
  <c r="F48" i="26"/>
  <c r="E48" i="26"/>
  <c r="D48" i="26"/>
  <c r="U47" i="26"/>
  <c r="S47" i="26"/>
  <c r="R47" i="26"/>
  <c r="Q47" i="26"/>
  <c r="P47" i="26"/>
  <c r="O47" i="26"/>
  <c r="N47" i="26"/>
  <c r="M47" i="26"/>
  <c r="L47" i="26"/>
  <c r="K47" i="26"/>
  <c r="J47" i="26"/>
  <c r="I47" i="26"/>
  <c r="H47" i="26"/>
  <c r="G47" i="26"/>
  <c r="F47" i="26"/>
  <c r="E47" i="26"/>
  <c r="D47" i="26"/>
  <c r="U46" i="26"/>
  <c r="S46" i="26"/>
  <c r="R46" i="26"/>
  <c r="Q46" i="26"/>
  <c r="P46" i="26"/>
  <c r="O46" i="26"/>
  <c r="N46" i="26"/>
  <c r="M46" i="26"/>
  <c r="L46" i="26"/>
  <c r="K46" i="26"/>
  <c r="J46" i="26"/>
  <c r="I46" i="26"/>
  <c r="H46" i="26"/>
  <c r="G46" i="26"/>
  <c r="F46" i="26"/>
  <c r="E46" i="26"/>
  <c r="D46" i="26"/>
  <c r="U45" i="26"/>
  <c r="S45" i="26"/>
  <c r="R45" i="26"/>
  <c r="Q45" i="26"/>
  <c r="P45" i="26"/>
  <c r="O45" i="26"/>
  <c r="N45" i="26"/>
  <c r="M45" i="26"/>
  <c r="L45" i="26"/>
  <c r="K45" i="26"/>
  <c r="J45" i="26"/>
  <c r="I45" i="26"/>
  <c r="H45" i="26"/>
  <c r="G45" i="26"/>
  <c r="F45" i="26"/>
  <c r="E45" i="26"/>
  <c r="D45" i="26"/>
  <c r="U44" i="26"/>
  <c r="S44" i="26"/>
  <c r="R44" i="26"/>
  <c r="Q44" i="26"/>
  <c r="P44" i="26"/>
  <c r="O44" i="26"/>
  <c r="N44" i="26"/>
  <c r="M44" i="26"/>
  <c r="L44" i="26"/>
  <c r="K44" i="26"/>
  <c r="J44" i="26"/>
  <c r="I44" i="26"/>
  <c r="H44" i="26"/>
  <c r="G44" i="26"/>
  <c r="F44" i="26"/>
  <c r="E44" i="26"/>
  <c r="D44" i="26"/>
  <c r="U43" i="26"/>
  <c r="S43" i="26"/>
  <c r="R43" i="26"/>
  <c r="Q43" i="26"/>
  <c r="P43" i="26"/>
  <c r="O43" i="26"/>
  <c r="N43" i="26"/>
  <c r="M43" i="26"/>
  <c r="L43" i="26"/>
  <c r="K43" i="26"/>
  <c r="J43" i="26"/>
  <c r="I43" i="26"/>
  <c r="H43" i="26"/>
  <c r="G43" i="26"/>
  <c r="F43" i="26"/>
  <c r="E43" i="26"/>
  <c r="D43" i="26"/>
  <c r="U42" i="26"/>
  <c r="S42" i="26"/>
  <c r="R42" i="26"/>
  <c r="Q42" i="26"/>
  <c r="P42" i="26"/>
  <c r="O42" i="26"/>
  <c r="N42" i="26"/>
  <c r="M42" i="26"/>
  <c r="L42" i="26"/>
  <c r="K42" i="26"/>
  <c r="J42" i="26"/>
  <c r="I42" i="26"/>
  <c r="H42" i="26"/>
  <c r="G42" i="26"/>
  <c r="F42" i="26"/>
  <c r="E42" i="26"/>
  <c r="D42" i="26"/>
  <c r="U41" i="26"/>
  <c r="S41" i="26"/>
  <c r="R41" i="26"/>
  <c r="Q41" i="26"/>
  <c r="P41" i="26"/>
  <c r="O41" i="26"/>
  <c r="N41" i="26"/>
  <c r="M41" i="26"/>
  <c r="L41" i="26"/>
  <c r="K41" i="26"/>
  <c r="J41" i="26"/>
  <c r="I41" i="26"/>
  <c r="H41" i="26"/>
  <c r="G41" i="26"/>
  <c r="F41" i="26"/>
  <c r="E41" i="26"/>
  <c r="D41" i="26"/>
  <c r="U39" i="26"/>
  <c r="S39" i="26"/>
  <c r="R39" i="26"/>
  <c r="Q39" i="26"/>
  <c r="P39" i="26"/>
  <c r="O39" i="26"/>
  <c r="N39" i="26"/>
  <c r="M39" i="26"/>
  <c r="L39" i="26"/>
  <c r="K39" i="26"/>
  <c r="J39" i="26"/>
  <c r="I39" i="26"/>
  <c r="H39" i="26"/>
  <c r="G39" i="26"/>
  <c r="F39" i="26"/>
  <c r="E39" i="26"/>
  <c r="D39" i="26"/>
  <c r="U38" i="26"/>
  <c r="S38" i="26"/>
  <c r="R38" i="26"/>
  <c r="Q38" i="26"/>
  <c r="P38" i="26"/>
  <c r="O38" i="26"/>
  <c r="N38" i="26"/>
  <c r="M38" i="26"/>
  <c r="L38" i="26"/>
  <c r="K38" i="26"/>
  <c r="J38" i="26"/>
  <c r="I38" i="26"/>
  <c r="H38" i="26"/>
  <c r="G38" i="26"/>
  <c r="F38" i="26"/>
  <c r="E38" i="26"/>
  <c r="D38" i="26"/>
  <c r="U37" i="26"/>
  <c r="S37" i="26"/>
  <c r="R37" i="26"/>
  <c r="Q37" i="26"/>
  <c r="P37" i="26"/>
  <c r="O37" i="26"/>
  <c r="N37" i="26"/>
  <c r="M37" i="26"/>
  <c r="L37" i="26"/>
  <c r="K37" i="26"/>
  <c r="J37" i="26"/>
  <c r="I37" i="26"/>
  <c r="H37" i="26"/>
  <c r="G37" i="26"/>
  <c r="F37" i="26"/>
  <c r="E37" i="26"/>
  <c r="D37" i="26"/>
  <c r="U36" i="26"/>
  <c r="S36" i="26"/>
  <c r="R36" i="26"/>
  <c r="Q36" i="26"/>
  <c r="P36" i="26"/>
  <c r="O36" i="26"/>
  <c r="N36" i="26"/>
  <c r="M36" i="26"/>
  <c r="L36" i="26"/>
  <c r="K36" i="26"/>
  <c r="J36" i="26"/>
  <c r="I36" i="26"/>
  <c r="H36" i="26"/>
  <c r="G36" i="26"/>
  <c r="F36" i="26"/>
  <c r="E36" i="26"/>
  <c r="D36" i="26"/>
  <c r="U35" i="26"/>
  <c r="S35" i="26"/>
  <c r="R35" i="26"/>
  <c r="Q35" i="26"/>
  <c r="P35" i="26"/>
  <c r="O35" i="26"/>
  <c r="N35" i="26"/>
  <c r="M35" i="26"/>
  <c r="L35" i="26"/>
  <c r="K35" i="26"/>
  <c r="J35" i="26"/>
  <c r="I35" i="26"/>
  <c r="H35" i="26"/>
  <c r="G35" i="26"/>
  <c r="F35" i="26"/>
  <c r="E35" i="26"/>
  <c r="D35" i="26"/>
  <c r="U34" i="26"/>
  <c r="S34" i="26"/>
  <c r="R34" i="26"/>
  <c r="Q34" i="26"/>
  <c r="P34" i="26"/>
  <c r="O34" i="26"/>
  <c r="N34" i="26"/>
  <c r="M34" i="26"/>
  <c r="L34" i="26"/>
  <c r="K34" i="26"/>
  <c r="J34" i="26"/>
  <c r="I34" i="26"/>
  <c r="H34" i="26"/>
  <c r="G34" i="26"/>
  <c r="F34" i="26"/>
  <c r="E34" i="26"/>
  <c r="D34" i="26"/>
  <c r="U33" i="26"/>
  <c r="S33" i="26"/>
  <c r="R33" i="26"/>
  <c r="Q33" i="26"/>
  <c r="P33" i="26"/>
  <c r="O33" i="26"/>
  <c r="N33" i="26"/>
  <c r="M33" i="26"/>
  <c r="L33" i="26"/>
  <c r="K33" i="26"/>
  <c r="J33" i="26"/>
  <c r="I33" i="26"/>
  <c r="H33" i="26"/>
  <c r="G33" i="26"/>
  <c r="F33" i="26"/>
  <c r="E33" i="26"/>
  <c r="D33" i="26"/>
  <c r="U32" i="26"/>
  <c r="S32" i="26"/>
  <c r="R32" i="26"/>
  <c r="Q32" i="26"/>
  <c r="P32" i="26"/>
  <c r="O32" i="26"/>
  <c r="N32" i="26"/>
  <c r="M32" i="26"/>
  <c r="L32" i="26"/>
  <c r="K32" i="26"/>
  <c r="J32" i="26"/>
  <c r="I32" i="26"/>
  <c r="H32" i="26"/>
  <c r="G32" i="26"/>
  <c r="F32" i="26"/>
  <c r="E32" i="26"/>
  <c r="D32" i="26"/>
  <c r="E23" i="26"/>
  <c r="F23" i="26"/>
  <c r="G23" i="26"/>
  <c r="H23" i="26"/>
  <c r="I23" i="26"/>
  <c r="J23" i="26"/>
  <c r="K23" i="26"/>
  <c r="L23" i="26"/>
  <c r="M23" i="26"/>
  <c r="N23" i="26"/>
  <c r="O23" i="26"/>
  <c r="P23" i="26"/>
  <c r="Q23" i="26"/>
  <c r="R23" i="26"/>
  <c r="S23" i="26"/>
  <c r="U23" i="26"/>
  <c r="E24" i="26"/>
  <c r="F24" i="26"/>
  <c r="G24" i="26"/>
  <c r="H24" i="26"/>
  <c r="I24" i="26"/>
  <c r="J24" i="26"/>
  <c r="K24" i="26"/>
  <c r="L24" i="26"/>
  <c r="M24" i="26"/>
  <c r="N24" i="26"/>
  <c r="O24" i="26"/>
  <c r="P24" i="26"/>
  <c r="Q24" i="26"/>
  <c r="R24" i="26"/>
  <c r="S24" i="26"/>
  <c r="U24" i="26"/>
  <c r="E25" i="26"/>
  <c r="F25" i="26"/>
  <c r="G25" i="26"/>
  <c r="H25" i="26"/>
  <c r="I25" i="26"/>
  <c r="J25" i="26"/>
  <c r="K25" i="26"/>
  <c r="L25" i="26"/>
  <c r="M25" i="26"/>
  <c r="N25" i="26"/>
  <c r="O25" i="26"/>
  <c r="P25" i="26"/>
  <c r="Q25" i="26"/>
  <c r="R25" i="26"/>
  <c r="S25" i="26"/>
  <c r="U25" i="26"/>
  <c r="E26" i="26"/>
  <c r="F26" i="26"/>
  <c r="G26" i="26"/>
  <c r="H26" i="26"/>
  <c r="I26" i="26"/>
  <c r="J26" i="26"/>
  <c r="K26" i="26"/>
  <c r="L26" i="26"/>
  <c r="M26" i="26"/>
  <c r="N26" i="26"/>
  <c r="O26" i="26"/>
  <c r="P26" i="26"/>
  <c r="Q26" i="26"/>
  <c r="R26" i="26"/>
  <c r="S26" i="26"/>
  <c r="U26" i="26"/>
  <c r="E27" i="26"/>
  <c r="F27" i="26"/>
  <c r="G27" i="26"/>
  <c r="H27" i="26"/>
  <c r="I27" i="26"/>
  <c r="J27" i="26"/>
  <c r="K27" i="26"/>
  <c r="L27" i="26"/>
  <c r="M27" i="26"/>
  <c r="N27" i="26"/>
  <c r="O27" i="26"/>
  <c r="P27" i="26"/>
  <c r="Q27" i="26"/>
  <c r="R27" i="26"/>
  <c r="S27" i="26"/>
  <c r="U27" i="26"/>
  <c r="E28" i="26"/>
  <c r="F28" i="26"/>
  <c r="G28" i="26"/>
  <c r="H28" i="26"/>
  <c r="I28" i="26"/>
  <c r="J28" i="26"/>
  <c r="K28" i="26"/>
  <c r="L28" i="26"/>
  <c r="M28" i="26"/>
  <c r="N28" i="26"/>
  <c r="O28" i="26"/>
  <c r="P28" i="26"/>
  <c r="Q28" i="26"/>
  <c r="R28" i="26"/>
  <c r="S28" i="26"/>
  <c r="U28" i="26"/>
  <c r="E29" i="26"/>
  <c r="F29" i="26"/>
  <c r="G29" i="26"/>
  <c r="H29" i="26"/>
  <c r="I29" i="26"/>
  <c r="J29" i="26"/>
  <c r="K29" i="26"/>
  <c r="L29" i="26"/>
  <c r="M29" i="26"/>
  <c r="N29" i="26"/>
  <c r="O29" i="26"/>
  <c r="P29" i="26"/>
  <c r="Q29" i="26"/>
  <c r="R29" i="26"/>
  <c r="S29" i="26"/>
  <c r="U29" i="26"/>
  <c r="E30" i="26"/>
  <c r="F30" i="26"/>
  <c r="G30" i="26"/>
  <c r="H30" i="26"/>
  <c r="I30" i="26"/>
  <c r="J30" i="26"/>
  <c r="K30" i="26"/>
  <c r="L30" i="26"/>
  <c r="M30" i="26"/>
  <c r="N30" i="26"/>
  <c r="O30" i="26"/>
  <c r="P30" i="26"/>
  <c r="Q30" i="26"/>
  <c r="R30" i="26"/>
  <c r="S30" i="26"/>
  <c r="U30" i="26"/>
  <c r="D24" i="26"/>
  <c r="D25" i="26"/>
  <c r="D26" i="26"/>
  <c r="D27" i="26"/>
  <c r="D28" i="26"/>
  <c r="D29" i="26"/>
  <c r="D30" i="26"/>
  <c r="D23" i="26"/>
  <c r="E8" i="26"/>
  <c r="F8" i="26"/>
  <c r="G8" i="26"/>
  <c r="H8" i="26"/>
  <c r="I8" i="26"/>
  <c r="J8" i="26"/>
  <c r="K8" i="26"/>
  <c r="L8" i="26"/>
  <c r="M8" i="26"/>
  <c r="N8" i="26"/>
  <c r="O8" i="26"/>
  <c r="P8" i="26"/>
  <c r="Q8" i="26"/>
  <c r="R8" i="26"/>
  <c r="S8" i="26"/>
  <c r="U8" i="26"/>
  <c r="E9" i="26"/>
  <c r="F9" i="26"/>
  <c r="G9" i="26"/>
  <c r="H9" i="26"/>
  <c r="I9" i="26"/>
  <c r="J9" i="26"/>
  <c r="K9" i="26"/>
  <c r="L9" i="26"/>
  <c r="M9" i="26"/>
  <c r="N9" i="26"/>
  <c r="O9" i="26"/>
  <c r="P9" i="26"/>
  <c r="Q9" i="26"/>
  <c r="R9" i="26"/>
  <c r="S9" i="26"/>
  <c r="U9" i="26"/>
  <c r="E10" i="26"/>
  <c r="F10" i="26"/>
  <c r="G10" i="26"/>
  <c r="H10" i="26"/>
  <c r="I10" i="26"/>
  <c r="J10" i="26"/>
  <c r="K10" i="26"/>
  <c r="L10" i="26"/>
  <c r="M10" i="26"/>
  <c r="N10" i="26"/>
  <c r="O10" i="26"/>
  <c r="P10" i="26"/>
  <c r="Q10" i="26"/>
  <c r="R10" i="26"/>
  <c r="S10" i="26"/>
  <c r="U10" i="26"/>
  <c r="D9" i="26"/>
  <c r="D10" i="26"/>
  <c r="D8" i="26"/>
  <c r="V77" i="19" l="1"/>
  <c r="T77" i="19"/>
  <c r="S77" i="19"/>
  <c r="R77" i="19"/>
  <c r="Q77" i="19"/>
  <c r="P77" i="19"/>
  <c r="O77" i="19"/>
  <c r="N77" i="19"/>
  <c r="M77" i="19"/>
  <c r="L77" i="19"/>
  <c r="K77" i="19"/>
  <c r="J77" i="19"/>
  <c r="I77" i="19"/>
  <c r="H77" i="19"/>
  <c r="G77" i="19"/>
  <c r="F77" i="19"/>
  <c r="E77" i="19"/>
  <c r="V76" i="19"/>
  <c r="T76" i="19"/>
  <c r="S76" i="19"/>
  <c r="R76" i="19"/>
  <c r="Q76" i="19"/>
  <c r="P76" i="19"/>
  <c r="O76" i="19"/>
  <c r="N76" i="19"/>
  <c r="M76" i="19"/>
  <c r="L76" i="19"/>
  <c r="K76" i="19"/>
  <c r="J76" i="19"/>
  <c r="I76" i="19"/>
  <c r="H76" i="19"/>
  <c r="G76" i="19"/>
  <c r="F76" i="19"/>
  <c r="E76" i="19"/>
  <c r="V75" i="19"/>
  <c r="T75" i="19"/>
  <c r="S75" i="19"/>
  <c r="R75" i="19"/>
  <c r="Q75" i="19"/>
  <c r="P75" i="19"/>
  <c r="O75" i="19"/>
  <c r="N75" i="19"/>
  <c r="M75" i="19"/>
  <c r="L75" i="19"/>
  <c r="K75" i="19"/>
  <c r="J75" i="19"/>
  <c r="I75" i="19"/>
  <c r="H75" i="19"/>
  <c r="G75" i="19"/>
  <c r="F75" i="19"/>
  <c r="E75" i="19"/>
  <c r="V74" i="19"/>
  <c r="T74" i="19"/>
  <c r="S74" i="19"/>
  <c r="R74" i="19"/>
  <c r="Q74" i="19"/>
  <c r="P74" i="19"/>
  <c r="O74" i="19"/>
  <c r="N74" i="19"/>
  <c r="M74" i="19"/>
  <c r="L74" i="19"/>
  <c r="K74" i="19"/>
  <c r="J74" i="19"/>
  <c r="I74" i="19"/>
  <c r="H74" i="19"/>
  <c r="G74" i="19"/>
  <c r="F74" i="19"/>
  <c r="E74" i="19"/>
  <c r="V73" i="19"/>
  <c r="T73" i="19"/>
  <c r="S73" i="19"/>
  <c r="R73" i="19"/>
  <c r="Q73" i="19"/>
  <c r="P73" i="19"/>
  <c r="O73" i="19"/>
  <c r="N73" i="19"/>
  <c r="M73" i="19"/>
  <c r="L73" i="19"/>
  <c r="K73" i="19"/>
  <c r="J73" i="19"/>
  <c r="I73" i="19"/>
  <c r="H73" i="19"/>
  <c r="G73" i="19"/>
  <c r="F73" i="19"/>
  <c r="E73" i="19"/>
  <c r="V72" i="19"/>
  <c r="T72" i="19"/>
  <c r="S72" i="19"/>
  <c r="R72" i="19"/>
  <c r="Q72" i="19"/>
  <c r="P72" i="19"/>
  <c r="O72" i="19"/>
  <c r="N72" i="19"/>
  <c r="M72" i="19"/>
  <c r="L72" i="19"/>
  <c r="K72" i="19"/>
  <c r="J72" i="19"/>
  <c r="I72" i="19"/>
  <c r="H72" i="19"/>
  <c r="G72" i="19"/>
  <c r="F72" i="19"/>
  <c r="E72" i="19"/>
  <c r="V71" i="19"/>
  <c r="T71" i="19"/>
  <c r="S71" i="19"/>
  <c r="R71" i="19"/>
  <c r="Q71" i="19"/>
  <c r="P71" i="19"/>
  <c r="O71" i="19"/>
  <c r="N71" i="19"/>
  <c r="M71" i="19"/>
  <c r="L71" i="19"/>
  <c r="K71" i="19"/>
  <c r="J71" i="19"/>
  <c r="I71" i="19"/>
  <c r="H71" i="19"/>
  <c r="G71" i="19"/>
  <c r="F71" i="19"/>
  <c r="E71" i="19"/>
  <c r="V70" i="19"/>
  <c r="T70" i="19"/>
  <c r="S70" i="19"/>
  <c r="R70" i="19"/>
  <c r="Q70" i="19"/>
  <c r="P70" i="19"/>
  <c r="O70" i="19"/>
  <c r="N70" i="19"/>
  <c r="M70" i="19"/>
  <c r="L70" i="19"/>
  <c r="K70" i="19"/>
  <c r="J70" i="19"/>
  <c r="I70" i="19"/>
  <c r="H70" i="19"/>
  <c r="G70" i="19"/>
  <c r="F70" i="19"/>
  <c r="E70" i="19"/>
  <c r="V69" i="19"/>
  <c r="T69" i="19"/>
  <c r="S69" i="19"/>
  <c r="R69" i="19"/>
  <c r="Q69" i="19"/>
  <c r="P69" i="19"/>
  <c r="O69" i="19"/>
  <c r="N69" i="19"/>
  <c r="M69" i="19"/>
  <c r="L69" i="19"/>
  <c r="K69" i="19"/>
  <c r="J69" i="19"/>
  <c r="I69" i="19"/>
  <c r="H69" i="19"/>
  <c r="G69" i="19"/>
  <c r="F69" i="19"/>
  <c r="E69" i="19"/>
  <c r="V68" i="19"/>
  <c r="T68" i="19"/>
  <c r="S68" i="19"/>
  <c r="R68" i="19"/>
  <c r="Q68" i="19"/>
  <c r="P68" i="19"/>
  <c r="O68" i="19"/>
  <c r="N68" i="19"/>
  <c r="M68" i="19"/>
  <c r="L68" i="19"/>
  <c r="K68" i="19"/>
  <c r="J68" i="19"/>
  <c r="I68" i="19"/>
  <c r="H68" i="19"/>
  <c r="G68" i="19"/>
  <c r="F68" i="19"/>
  <c r="E68" i="19"/>
  <c r="V67" i="19"/>
  <c r="T67" i="19"/>
  <c r="S67" i="19"/>
  <c r="R67" i="19"/>
  <c r="Q67" i="19"/>
  <c r="P67" i="19"/>
  <c r="O67" i="19"/>
  <c r="N67" i="19"/>
  <c r="M67" i="19"/>
  <c r="L67" i="19"/>
  <c r="K67" i="19"/>
  <c r="J67" i="19"/>
  <c r="I67" i="19"/>
  <c r="H67" i="19"/>
  <c r="G67" i="19"/>
  <c r="F67" i="19"/>
  <c r="E67" i="19"/>
  <c r="V66" i="19"/>
  <c r="T66" i="19"/>
  <c r="S66" i="19"/>
  <c r="R66" i="19"/>
  <c r="Q66" i="19"/>
  <c r="P66" i="19"/>
  <c r="O66" i="19"/>
  <c r="N66" i="19"/>
  <c r="M66" i="19"/>
  <c r="L66" i="19"/>
  <c r="K66" i="19"/>
  <c r="J66" i="19"/>
  <c r="I66" i="19"/>
  <c r="H66" i="19"/>
  <c r="G66" i="19"/>
  <c r="F66" i="19"/>
  <c r="E66" i="19"/>
  <c r="V64" i="19"/>
  <c r="T64" i="19"/>
  <c r="S64" i="19"/>
  <c r="R64" i="19"/>
  <c r="Q64" i="19"/>
  <c r="P64" i="19"/>
  <c r="O64" i="19"/>
  <c r="N64" i="19"/>
  <c r="M64" i="19"/>
  <c r="L64" i="19"/>
  <c r="K64" i="19"/>
  <c r="J64" i="19"/>
  <c r="I64" i="19"/>
  <c r="H64" i="19"/>
  <c r="G64" i="19"/>
  <c r="F64" i="19"/>
  <c r="E64" i="19"/>
  <c r="V63" i="19"/>
  <c r="T63" i="19"/>
  <c r="S63" i="19"/>
  <c r="R63" i="19"/>
  <c r="Q63" i="19"/>
  <c r="P63" i="19"/>
  <c r="O63" i="19"/>
  <c r="N63" i="19"/>
  <c r="M63" i="19"/>
  <c r="L63" i="19"/>
  <c r="K63" i="19"/>
  <c r="J63" i="19"/>
  <c r="I63" i="19"/>
  <c r="H63" i="19"/>
  <c r="G63" i="19"/>
  <c r="F63" i="19"/>
  <c r="E63" i="19"/>
  <c r="V62" i="19"/>
  <c r="T62" i="19"/>
  <c r="S62" i="19"/>
  <c r="R62" i="19"/>
  <c r="Q62" i="19"/>
  <c r="P62" i="19"/>
  <c r="O62" i="19"/>
  <c r="N62" i="19"/>
  <c r="M62" i="19"/>
  <c r="L62" i="19"/>
  <c r="K62" i="19"/>
  <c r="J62" i="19"/>
  <c r="I62" i="19"/>
  <c r="H62" i="19"/>
  <c r="G62" i="19"/>
  <c r="F62" i="19"/>
  <c r="E62" i="19"/>
  <c r="V61" i="19"/>
  <c r="T61" i="19"/>
  <c r="S61" i="19"/>
  <c r="R61" i="19"/>
  <c r="Q61" i="19"/>
  <c r="P61" i="19"/>
  <c r="O61" i="19"/>
  <c r="N61" i="19"/>
  <c r="M61" i="19"/>
  <c r="L61" i="19"/>
  <c r="K61" i="19"/>
  <c r="J61" i="19"/>
  <c r="I61" i="19"/>
  <c r="H61" i="19"/>
  <c r="G61" i="19"/>
  <c r="F61" i="19"/>
  <c r="E61" i="19"/>
  <c r="V60" i="19"/>
  <c r="T60" i="19"/>
  <c r="S60" i="19"/>
  <c r="R60" i="19"/>
  <c r="Q60" i="19"/>
  <c r="P60" i="19"/>
  <c r="O60" i="19"/>
  <c r="N60" i="19"/>
  <c r="M60" i="19"/>
  <c r="L60" i="19"/>
  <c r="K60" i="19"/>
  <c r="J60" i="19"/>
  <c r="I60" i="19"/>
  <c r="H60" i="19"/>
  <c r="G60" i="19"/>
  <c r="F60" i="19"/>
  <c r="E60" i="19"/>
  <c r="V59" i="19"/>
  <c r="T59" i="19"/>
  <c r="S59" i="19"/>
  <c r="R59" i="19"/>
  <c r="Q59" i="19"/>
  <c r="P59" i="19"/>
  <c r="O59" i="19"/>
  <c r="N59" i="19"/>
  <c r="M59" i="19"/>
  <c r="L59" i="19"/>
  <c r="K59" i="19"/>
  <c r="J59" i="19"/>
  <c r="I59" i="19"/>
  <c r="H59" i="19"/>
  <c r="G59" i="19"/>
  <c r="F59" i="19"/>
  <c r="E59" i="19"/>
  <c r="V58" i="19"/>
  <c r="T58" i="19"/>
  <c r="S58" i="19"/>
  <c r="R58" i="19"/>
  <c r="Q58" i="19"/>
  <c r="P58" i="19"/>
  <c r="O58" i="19"/>
  <c r="N58" i="19"/>
  <c r="M58" i="19"/>
  <c r="L58" i="19"/>
  <c r="K58" i="19"/>
  <c r="J58" i="19"/>
  <c r="I58" i="19"/>
  <c r="H58" i="19"/>
  <c r="G58" i="19"/>
  <c r="F58" i="19"/>
  <c r="E58" i="19"/>
  <c r="V57" i="19"/>
  <c r="T57" i="19"/>
  <c r="S57" i="19"/>
  <c r="R57" i="19"/>
  <c r="Q57" i="19"/>
  <c r="P57" i="19"/>
  <c r="O57" i="19"/>
  <c r="N57" i="19"/>
  <c r="M57" i="19"/>
  <c r="L57" i="19"/>
  <c r="K57" i="19"/>
  <c r="J57" i="19"/>
  <c r="I57" i="19"/>
  <c r="H57" i="19"/>
  <c r="G57" i="19"/>
  <c r="F57" i="19"/>
  <c r="E57" i="19"/>
  <c r="V56" i="19"/>
  <c r="T56" i="19"/>
  <c r="S56" i="19"/>
  <c r="R56" i="19"/>
  <c r="Q56" i="19"/>
  <c r="P56" i="19"/>
  <c r="O56" i="19"/>
  <c r="N56" i="19"/>
  <c r="M56" i="19"/>
  <c r="L56" i="19"/>
  <c r="K56" i="19"/>
  <c r="J56" i="19"/>
  <c r="I56" i="19"/>
  <c r="H56" i="19"/>
  <c r="G56" i="19"/>
  <c r="F56" i="19"/>
  <c r="E56" i="19"/>
  <c r="V55" i="19"/>
  <c r="T55" i="19"/>
  <c r="S55" i="19"/>
  <c r="R55" i="19"/>
  <c r="Q55" i="19"/>
  <c r="P55" i="19"/>
  <c r="O55" i="19"/>
  <c r="N55" i="19"/>
  <c r="M55" i="19"/>
  <c r="L55" i="19"/>
  <c r="K55" i="19"/>
  <c r="J55" i="19"/>
  <c r="I55" i="19"/>
  <c r="H55" i="19"/>
  <c r="G55" i="19"/>
  <c r="F55" i="19"/>
  <c r="E55" i="19"/>
  <c r="V54" i="19"/>
  <c r="T54" i="19"/>
  <c r="S54" i="19"/>
  <c r="R54" i="19"/>
  <c r="Q54" i="19"/>
  <c r="P54" i="19"/>
  <c r="O54" i="19"/>
  <c r="N54" i="19"/>
  <c r="M54" i="19"/>
  <c r="L54" i="19"/>
  <c r="K54" i="19"/>
  <c r="J54" i="19"/>
  <c r="I54" i="19"/>
  <c r="H54" i="19"/>
  <c r="G54" i="19"/>
  <c r="F54" i="19"/>
  <c r="E54" i="19"/>
  <c r="V53" i="19"/>
  <c r="T53" i="19"/>
  <c r="S53" i="19"/>
  <c r="R53" i="19"/>
  <c r="Q53" i="19"/>
  <c r="P53" i="19"/>
  <c r="O53" i="19"/>
  <c r="N53" i="19"/>
  <c r="M53" i="19"/>
  <c r="L53" i="19"/>
  <c r="K53" i="19"/>
  <c r="J53" i="19"/>
  <c r="I53" i="19"/>
  <c r="H53" i="19"/>
  <c r="G53" i="19"/>
  <c r="F53" i="19"/>
  <c r="E53" i="19"/>
  <c r="V51" i="19"/>
  <c r="T51" i="19"/>
  <c r="S51" i="19"/>
  <c r="R51" i="19"/>
  <c r="Q51" i="19"/>
  <c r="P51" i="19"/>
  <c r="O51" i="19"/>
  <c r="N51" i="19"/>
  <c r="M51" i="19"/>
  <c r="L51" i="19"/>
  <c r="K51" i="19"/>
  <c r="J51" i="19"/>
  <c r="I51" i="19"/>
  <c r="H51" i="19"/>
  <c r="G51" i="19"/>
  <c r="F51" i="19"/>
  <c r="E51" i="19"/>
  <c r="V50" i="19"/>
  <c r="T50" i="19"/>
  <c r="S50" i="19"/>
  <c r="R50" i="19"/>
  <c r="Q50" i="19"/>
  <c r="P50" i="19"/>
  <c r="O50" i="19"/>
  <c r="N50" i="19"/>
  <c r="M50" i="19"/>
  <c r="L50" i="19"/>
  <c r="K50" i="19"/>
  <c r="J50" i="19"/>
  <c r="I50" i="19"/>
  <c r="H50" i="19"/>
  <c r="G50" i="19"/>
  <c r="F50" i="19"/>
  <c r="E50" i="19"/>
  <c r="V49" i="19"/>
  <c r="T49" i="19"/>
  <c r="S49" i="19"/>
  <c r="R49" i="19"/>
  <c r="Q49" i="19"/>
  <c r="P49" i="19"/>
  <c r="O49" i="19"/>
  <c r="N49" i="19"/>
  <c r="M49" i="19"/>
  <c r="L49" i="19"/>
  <c r="K49" i="19"/>
  <c r="J49" i="19"/>
  <c r="I49" i="19"/>
  <c r="H49" i="19"/>
  <c r="G49" i="19"/>
  <c r="F49" i="19"/>
  <c r="E49" i="19"/>
  <c r="V48" i="19"/>
  <c r="T48" i="19"/>
  <c r="S48" i="19"/>
  <c r="R48" i="19"/>
  <c r="Q48" i="19"/>
  <c r="P48" i="19"/>
  <c r="O48" i="19"/>
  <c r="N48" i="19"/>
  <c r="M48" i="19"/>
  <c r="L48" i="19"/>
  <c r="K48" i="19"/>
  <c r="J48" i="19"/>
  <c r="I48" i="19"/>
  <c r="H48" i="19"/>
  <c r="G48" i="19"/>
  <c r="F48" i="19"/>
  <c r="E48" i="19"/>
  <c r="V47" i="19"/>
  <c r="T47" i="19"/>
  <c r="S47" i="19"/>
  <c r="R47" i="19"/>
  <c r="Q47" i="19"/>
  <c r="P47" i="19"/>
  <c r="O47" i="19"/>
  <c r="N47" i="19"/>
  <c r="M47" i="19"/>
  <c r="L47" i="19"/>
  <c r="K47" i="19"/>
  <c r="J47" i="19"/>
  <c r="I47" i="19"/>
  <c r="H47" i="19"/>
  <c r="G47" i="19"/>
  <c r="F47" i="19"/>
  <c r="E47" i="19"/>
  <c r="V46" i="19"/>
  <c r="T46" i="19"/>
  <c r="S46" i="19"/>
  <c r="R46" i="19"/>
  <c r="Q46" i="19"/>
  <c r="P46" i="19"/>
  <c r="O46" i="19"/>
  <c r="N46" i="19"/>
  <c r="M46" i="19"/>
  <c r="L46" i="19"/>
  <c r="K46" i="19"/>
  <c r="J46" i="19"/>
  <c r="I46" i="19"/>
  <c r="H46" i="19"/>
  <c r="G46" i="19"/>
  <c r="F46" i="19"/>
  <c r="E46" i="19"/>
  <c r="V45" i="19"/>
  <c r="T45" i="19"/>
  <c r="S45" i="19"/>
  <c r="R45" i="19"/>
  <c r="Q45" i="19"/>
  <c r="P45" i="19"/>
  <c r="O45" i="19"/>
  <c r="N45" i="19"/>
  <c r="M45" i="19"/>
  <c r="L45" i="19"/>
  <c r="K45" i="19"/>
  <c r="J45" i="19"/>
  <c r="I45" i="19"/>
  <c r="H45" i="19"/>
  <c r="G45" i="19"/>
  <c r="F45" i="19"/>
  <c r="E45" i="19"/>
  <c r="V44" i="19"/>
  <c r="T44" i="19"/>
  <c r="S44" i="19"/>
  <c r="R44" i="19"/>
  <c r="Q44" i="19"/>
  <c r="P44" i="19"/>
  <c r="O44" i="19"/>
  <c r="N44" i="19"/>
  <c r="M44" i="19"/>
  <c r="L44" i="19"/>
  <c r="K44" i="19"/>
  <c r="J44" i="19"/>
  <c r="I44" i="19"/>
  <c r="H44" i="19"/>
  <c r="G44" i="19"/>
  <c r="F44" i="19"/>
  <c r="E44" i="19"/>
  <c r="V43" i="19"/>
  <c r="T43" i="19"/>
  <c r="S43" i="19"/>
  <c r="R43" i="19"/>
  <c r="Q43" i="19"/>
  <c r="P43" i="19"/>
  <c r="O43" i="19"/>
  <c r="N43" i="19"/>
  <c r="M43" i="19"/>
  <c r="L43" i="19"/>
  <c r="K43" i="19"/>
  <c r="J43" i="19"/>
  <c r="I43" i="19"/>
  <c r="H43" i="19"/>
  <c r="G43" i="19"/>
  <c r="F43" i="19"/>
  <c r="E43" i="19"/>
  <c r="V42" i="19"/>
  <c r="T42" i="19"/>
  <c r="S42" i="19"/>
  <c r="R42" i="19"/>
  <c r="Q42" i="19"/>
  <c r="P42" i="19"/>
  <c r="O42" i="19"/>
  <c r="N42" i="19"/>
  <c r="M42" i="19"/>
  <c r="L42" i="19"/>
  <c r="K42" i="19"/>
  <c r="J42" i="19"/>
  <c r="I42" i="19"/>
  <c r="H42" i="19"/>
  <c r="G42" i="19"/>
  <c r="F42" i="19"/>
  <c r="E42" i="19"/>
  <c r="V41" i="19"/>
  <c r="T41" i="19"/>
  <c r="S41" i="19"/>
  <c r="R41" i="19"/>
  <c r="Q41" i="19"/>
  <c r="P41" i="19"/>
  <c r="O41" i="19"/>
  <c r="N41" i="19"/>
  <c r="M41" i="19"/>
  <c r="L41" i="19"/>
  <c r="K41" i="19"/>
  <c r="J41" i="19"/>
  <c r="I41" i="19"/>
  <c r="H41" i="19"/>
  <c r="G41" i="19"/>
  <c r="F41" i="19"/>
  <c r="E41" i="19"/>
  <c r="V40" i="19"/>
  <c r="T40" i="19"/>
  <c r="S40" i="19"/>
  <c r="R40" i="19"/>
  <c r="Q40" i="19"/>
  <c r="P40" i="19"/>
  <c r="O40" i="19"/>
  <c r="N40" i="19"/>
  <c r="M40" i="19"/>
  <c r="L40" i="19"/>
  <c r="K40" i="19"/>
  <c r="J40" i="19"/>
  <c r="I40" i="19"/>
  <c r="H40" i="19"/>
  <c r="G40" i="19"/>
  <c r="F40" i="19"/>
  <c r="E40" i="19"/>
  <c r="V38" i="19"/>
  <c r="T38" i="19"/>
  <c r="S38" i="19"/>
  <c r="R38" i="19"/>
  <c r="Q38" i="19"/>
  <c r="P38" i="19"/>
  <c r="O38" i="19"/>
  <c r="N38" i="19"/>
  <c r="M38" i="19"/>
  <c r="L38" i="19"/>
  <c r="K38" i="19"/>
  <c r="J38" i="19"/>
  <c r="I38" i="19"/>
  <c r="H38" i="19"/>
  <c r="G38" i="19"/>
  <c r="F38" i="19"/>
  <c r="E38" i="19"/>
  <c r="V37" i="19"/>
  <c r="T37" i="19"/>
  <c r="S37" i="19"/>
  <c r="R37" i="19"/>
  <c r="Q37" i="19"/>
  <c r="P37" i="19"/>
  <c r="O37" i="19"/>
  <c r="N37" i="19"/>
  <c r="M37" i="19"/>
  <c r="L37" i="19"/>
  <c r="K37" i="19"/>
  <c r="J37" i="19"/>
  <c r="I37" i="19"/>
  <c r="H37" i="19"/>
  <c r="G37" i="19"/>
  <c r="F37" i="19"/>
  <c r="E37" i="19"/>
  <c r="V36" i="19"/>
  <c r="T36" i="19"/>
  <c r="S36" i="19"/>
  <c r="R36" i="19"/>
  <c r="Q36" i="19"/>
  <c r="P36" i="19"/>
  <c r="O36" i="19"/>
  <c r="N36" i="19"/>
  <c r="M36" i="19"/>
  <c r="L36" i="19"/>
  <c r="K36" i="19"/>
  <c r="J36" i="19"/>
  <c r="I36" i="19"/>
  <c r="H36" i="19"/>
  <c r="G36" i="19"/>
  <c r="F36" i="19"/>
  <c r="E36" i="19"/>
  <c r="V35" i="19"/>
  <c r="T35" i="19"/>
  <c r="S35" i="19"/>
  <c r="R35" i="19"/>
  <c r="Q35" i="19"/>
  <c r="P35" i="19"/>
  <c r="O35" i="19"/>
  <c r="N35" i="19"/>
  <c r="M35" i="19"/>
  <c r="L35" i="19"/>
  <c r="K35" i="19"/>
  <c r="J35" i="19"/>
  <c r="I35" i="19"/>
  <c r="H35" i="19"/>
  <c r="G35" i="19"/>
  <c r="F35" i="19"/>
  <c r="E35" i="19"/>
  <c r="V34" i="19"/>
  <c r="T34" i="19"/>
  <c r="S34" i="19"/>
  <c r="R34" i="19"/>
  <c r="Q34" i="19"/>
  <c r="P34" i="19"/>
  <c r="O34" i="19"/>
  <c r="N34" i="19"/>
  <c r="M34" i="19"/>
  <c r="L34" i="19"/>
  <c r="K34" i="19"/>
  <c r="J34" i="19"/>
  <c r="I34" i="19"/>
  <c r="H34" i="19"/>
  <c r="G34" i="19"/>
  <c r="F34" i="19"/>
  <c r="E34" i="19"/>
  <c r="V33" i="19"/>
  <c r="T33" i="19"/>
  <c r="S33" i="19"/>
  <c r="R33" i="19"/>
  <c r="Q33" i="19"/>
  <c r="P33" i="19"/>
  <c r="O33" i="19"/>
  <c r="N33" i="19"/>
  <c r="M33" i="19"/>
  <c r="L33" i="19"/>
  <c r="K33" i="19"/>
  <c r="J33" i="19"/>
  <c r="I33" i="19"/>
  <c r="H33" i="19"/>
  <c r="G33" i="19"/>
  <c r="F33" i="19"/>
  <c r="E33" i="19"/>
  <c r="V32" i="19"/>
  <c r="T32" i="19"/>
  <c r="S32" i="19"/>
  <c r="R32" i="19"/>
  <c r="Q32" i="19"/>
  <c r="P32" i="19"/>
  <c r="O32" i="19"/>
  <c r="N32" i="19"/>
  <c r="M32" i="19"/>
  <c r="L32" i="19"/>
  <c r="K32" i="19"/>
  <c r="J32" i="19"/>
  <c r="I32" i="19"/>
  <c r="H32" i="19"/>
  <c r="G32" i="19"/>
  <c r="F32" i="19"/>
  <c r="E32" i="19"/>
  <c r="V31" i="19"/>
  <c r="T31" i="19"/>
  <c r="S31" i="19"/>
  <c r="R31" i="19"/>
  <c r="Q31" i="19"/>
  <c r="P31" i="19"/>
  <c r="O31" i="19"/>
  <c r="N31" i="19"/>
  <c r="M31" i="19"/>
  <c r="L31" i="19"/>
  <c r="K31" i="19"/>
  <c r="J31" i="19"/>
  <c r="I31" i="19"/>
  <c r="H31" i="19"/>
  <c r="G31" i="19"/>
  <c r="F31" i="19"/>
  <c r="E31" i="19"/>
  <c r="V30" i="19"/>
  <c r="T30" i="19"/>
  <c r="S30" i="19"/>
  <c r="R30" i="19"/>
  <c r="Q30" i="19"/>
  <c r="P30" i="19"/>
  <c r="O30" i="19"/>
  <c r="N30" i="19"/>
  <c r="M30" i="19"/>
  <c r="L30" i="19"/>
  <c r="K30" i="19"/>
  <c r="J30" i="19"/>
  <c r="I30" i="19"/>
  <c r="H30" i="19"/>
  <c r="G30" i="19"/>
  <c r="F30" i="19"/>
  <c r="E30" i="19"/>
  <c r="V29" i="19"/>
  <c r="T29" i="19"/>
  <c r="S29" i="19"/>
  <c r="R29" i="19"/>
  <c r="Q29" i="19"/>
  <c r="P29" i="19"/>
  <c r="O29" i="19"/>
  <c r="N29" i="19"/>
  <c r="M29" i="19"/>
  <c r="L29" i="19"/>
  <c r="K29" i="19"/>
  <c r="J29" i="19"/>
  <c r="I29" i="19"/>
  <c r="H29" i="19"/>
  <c r="G29" i="19"/>
  <c r="F29" i="19"/>
  <c r="E29" i="19"/>
  <c r="V28" i="19"/>
  <c r="T28" i="19"/>
  <c r="S28" i="19"/>
  <c r="R28" i="19"/>
  <c r="Q28" i="19"/>
  <c r="P28" i="19"/>
  <c r="O28" i="19"/>
  <c r="N28" i="19"/>
  <c r="M28" i="19"/>
  <c r="L28" i="19"/>
  <c r="K28" i="19"/>
  <c r="J28" i="19"/>
  <c r="I28" i="19"/>
  <c r="H28" i="19"/>
  <c r="G28" i="19"/>
  <c r="F28" i="19"/>
  <c r="E28" i="19"/>
  <c r="V27" i="19"/>
  <c r="T27" i="19"/>
  <c r="S27" i="19"/>
  <c r="R27" i="19"/>
  <c r="Q27" i="19"/>
  <c r="P27" i="19"/>
  <c r="O27" i="19"/>
  <c r="N27" i="19"/>
  <c r="M27" i="19"/>
  <c r="L27" i="19"/>
  <c r="K27" i="19"/>
  <c r="J27" i="19"/>
  <c r="I27" i="19"/>
  <c r="H27" i="19"/>
  <c r="G27" i="19"/>
  <c r="F27" i="19"/>
  <c r="E27" i="19"/>
  <c r="V57" i="20" l="1"/>
  <c r="T57" i="20"/>
  <c r="S57" i="20"/>
  <c r="R57" i="20"/>
  <c r="Q57" i="20"/>
  <c r="P57" i="20"/>
  <c r="O57" i="20"/>
  <c r="N57" i="20"/>
  <c r="M57" i="20"/>
  <c r="L57" i="20"/>
  <c r="K57" i="20"/>
  <c r="J57" i="20"/>
  <c r="I57" i="20"/>
  <c r="H57" i="20"/>
  <c r="G57" i="20"/>
  <c r="F57" i="20"/>
  <c r="E57" i="20"/>
  <c r="V56" i="20"/>
  <c r="T56" i="20"/>
  <c r="S56" i="20"/>
  <c r="R56" i="20"/>
  <c r="Q56" i="20"/>
  <c r="P56" i="20"/>
  <c r="O56" i="20"/>
  <c r="N56" i="20"/>
  <c r="M56" i="20"/>
  <c r="L56" i="20"/>
  <c r="K56" i="20"/>
  <c r="J56" i="20"/>
  <c r="I56" i="20"/>
  <c r="H56" i="20"/>
  <c r="G56" i="20"/>
  <c r="F56" i="20"/>
  <c r="E56" i="20"/>
  <c r="V55" i="20"/>
  <c r="T55" i="20"/>
  <c r="S55" i="20"/>
  <c r="R55" i="20"/>
  <c r="Q55" i="20"/>
  <c r="P55" i="20"/>
  <c r="O55" i="20"/>
  <c r="N55" i="20"/>
  <c r="M55" i="20"/>
  <c r="L55" i="20"/>
  <c r="K55" i="20"/>
  <c r="J55" i="20"/>
  <c r="I55" i="20"/>
  <c r="H55" i="20"/>
  <c r="G55" i="20"/>
  <c r="F55" i="20"/>
  <c r="E55" i="20"/>
  <c r="V54" i="20"/>
  <c r="T54" i="20"/>
  <c r="S54" i="20"/>
  <c r="R54" i="20"/>
  <c r="Q54" i="20"/>
  <c r="P54" i="20"/>
  <c r="O54" i="20"/>
  <c r="N54" i="20"/>
  <c r="M54" i="20"/>
  <c r="L54" i="20"/>
  <c r="K54" i="20"/>
  <c r="J54" i="20"/>
  <c r="I54" i="20"/>
  <c r="H54" i="20"/>
  <c r="G54" i="20"/>
  <c r="F54" i="20"/>
  <c r="E54" i="20"/>
  <c r="V53" i="20"/>
  <c r="T53" i="20"/>
  <c r="S53" i="20"/>
  <c r="R53" i="20"/>
  <c r="Q53" i="20"/>
  <c r="P53" i="20"/>
  <c r="O53" i="20"/>
  <c r="N53" i="20"/>
  <c r="M53" i="20"/>
  <c r="L53" i="20"/>
  <c r="K53" i="20"/>
  <c r="J53" i="20"/>
  <c r="I53" i="20"/>
  <c r="H53" i="20"/>
  <c r="G53" i="20"/>
  <c r="F53" i="20"/>
  <c r="E53" i="20"/>
  <c r="V52" i="20"/>
  <c r="T52" i="20"/>
  <c r="S52" i="20"/>
  <c r="R52" i="20"/>
  <c r="Q52" i="20"/>
  <c r="P52" i="20"/>
  <c r="O52" i="20"/>
  <c r="N52" i="20"/>
  <c r="M52" i="20"/>
  <c r="L52" i="20"/>
  <c r="K52" i="20"/>
  <c r="J52" i="20"/>
  <c r="I52" i="20"/>
  <c r="H52" i="20"/>
  <c r="G52" i="20"/>
  <c r="F52" i="20"/>
  <c r="E52" i="20"/>
  <c r="V51" i="20"/>
  <c r="T51" i="20"/>
  <c r="S51" i="20"/>
  <c r="R51" i="20"/>
  <c r="Q51" i="20"/>
  <c r="P51" i="20"/>
  <c r="O51" i="20"/>
  <c r="N51" i="20"/>
  <c r="M51" i="20"/>
  <c r="L51" i="20"/>
  <c r="K51" i="20"/>
  <c r="J51" i="20"/>
  <c r="I51" i="20"/>
  <c r="H51" i="20"/>
  <c r="G51" i="20"/>
  <c r="F51" i="20"/>
  <c r="E51" i="20"/>
  <c r="V50" i="20"/>
  <c r="T50" i="20"/>
  <c r="S50" i="20"/>
  <c r="R50" i="20"/>
  <c r="Q50" i="20"/>
  <c r="P50" i="20"/>
  <c r="O50" i="20"/>
  <c r="N50" i="20"/>
  <c r="M50" i="20"/>
  <c r="L50" i="20"/>
  <c r="K50" i="20"/>
  <c r="J50" i="20"/>
  <c r="I50" i="20"/>
  <c r="H50" i="20"/>
  <c r="G50" i="20"/>
  <c r="F50" i="20"/>
  <c r="E50" i="20"/>
  <c r="V48" i="20"/>
  <c r="T48" i="20"/>
  <c r="S48" i="20"/>
  <c r="R48" i="20"/>
  <c r="Q48" i="20"/>
  <c r="P48" i="20"/>
  <c r="O48" i="20"/>
  <c r="N48" i="20"/>
  <c r="M48" i="20"/>
  <c r="L48" i="20"/>
  <c r="K48" i="20"/>
  <c r="J48" i="20"/>
  <c r="I48" i="20"/>
  <c r="H48" i="20"/>
  <c r="G48" i="20"/>
  <c r="F48" i="20"/>
  <c r="E48" i="20"/>
  <c r="V47" i="20"/>
  <c r="T47" i="20"/>
  <c r="S47" i="20"/>
  <c r="R47" i="20"/>
  <c r="Q47" i="20"/>
  <c r="P47" i="20"/>
  <c r="O47" i="20"/>
  <c r="N47" i="20"/>
  <c r="M47" i="20"/>
  <c r="L47" i="20"/>
  <c r="K47" i="20"/>
  <c r="J47" i="20"/>
  <c r="I47" i="20"/>
  <c r="H47" i="20"/>
  <c r="G47" i="20"/>
  <c r="F47" i="20"/>
  <c r="E47" i="20"/>
  <c r="V46" i="20"/>
  <c r="T46" i="20"/>
  <c r="S46" i="20"/>
  <c r="R46" i="20"/>
  <c r="Q46" i="20"/>
  <c r="P46" i="20"/>
  <c r="O46" i="20"/>
  <c r="N46" i="20"/>
  <c r="M46" i="20"/>
  <c r="L46" i="20"/>
  <c r="K46" i="20"/>
  <c r="J46" i="20"/>
  <c r="I46" i="20"/>
  <c r="H46" i="20"/>
  <c r="G46" i="20"/>
  <c r="F46" i="20"/>
  <c r="E46" i="20"/>
  <c r="V45" i="20"/>
  <c r="T45" i="20"/>
  <c r="S45" i="20"/>
  <c r="R45" i="20"/>
  <c r="Q45" i="20"/>
  <c r="P45" i="20"/>
  <c r="O45" i="20"/>
  <c r="N45" i="20"/>
  <c r="M45" i="20"/>
  <c r="L45" i="20"/>
  <c r="K45" i="20"/>
  <c r="J45" i="20"/>
  <c r="I45" i="20"/>
  <c r="H45" i="20"/>
  <c r="G45" i="20"/>
  <c r="F45" i="20"/>
  <c r="E45" i="20"/>
  <c r="V44" i="20"/>
  <c r="T44" i="20"/>
  <c r="S44" i="20"/>
  <c r="R44" i="20"/>
  <c r="Q44" i="20"/>
  <c r="P44" i="20"/>
  <c r="O44" i="20"/>
  <c r="N44" i="20"/>
  <c r="M44" i="20"/>
  <c r="L44" i="20"/>
  <c r="K44" i="20"/>
  <c r="J44" i="20"/>
  <c r="I44" i="20"/>
  <c r="H44" i="20"/>
  <c r="G44" i="20"/>
  <c r="F44" i="20"/>
  <c r="E44" i="20"/>
  <c r="V43" i="20"/>
  <c r="T43" i="20"/>
  <c r="S43" i="20"/>
  <c r="R43" i="20"/>
  <c r="Q43" i="20"/>
  <c r="P43" i="20"/>
  <c r="O43" i="20"/>
  <c r="N43" i="20"/>
  <c r="M43" i="20"/>
  <c r="L43" i="20"/>
  <c r="K43" i="20"/>
  <c r="J43" i="20"/>
  <c r="I43" i="20"/>
  <c r="H43" i="20"/>
  <c r="G43" i="20"/>
  <c r="F43" i="20"/>
  <c r="E43" i="20"/>
  <c r="V42" i="20"/>
  <c r="T42" i="20"/>
  <c r="S42" i="20"/>
  <c r="R42" i="20"/>
  <c r="Q42" i="20"/>
  <c r="P42" i="20"/>
  <c r="O42" i="20"/>
  <c r="N42" i="20"/>
  <c r="M42" i="20"/>
  <c r="L42" i="20"/>
  <c r="K42" i="20"/>
  <c r="J42" i="20"/>
  <c r="I42" i="20"/>
  <c r="H42" i="20"/>
  <c r="G42" i="20"/>
  <c r="F42" i="20"/>
  <c r="E42" i="20"/>
  <c r="V41" i="20"/>
  <c r="T41" i="20"/>
  <c r="S41" i="20"/>
  <c r="R41" i="20"/>
  <c r="Q41" i="20"/>
  <c r="P41" i="20"/>
  <c r="O41" i="20"/>
  <c r="N41" i="20"/>
  <c r="M41" i="20"/>
  <c r="L41" i="20"/>
  <c r="K41" i="20"/>
  <c r="J41" i="20"/>
  <c r="I41" i="20"/>
  <c r="H41" i="20"/>
  <c r="G41" i="20"/>
  <c r="F41" i="20"/>
  <c r="E41" i="20"/>
  <c r="V39" i="20"/>
  <c r="T39" i="20"/>
  <c r="S39" i="20"/>
  <c r="R39" i="20"/>
  <c r="Q39" i="20"/>
  <c r="P39" i="20"/>
  <c r="O39" i="20"/>
  <c r="N39" i="20"/>
  <c r="M39" i="20"/>
  <c r="L39" i="20"/>
  <c r="K39" i="20"/>
  <c r="J39" i="20"/>
  <c r="I39" i="20"/>
  <c r="H39" i="20"/>
  <c r="G39" i="20"/>
  <c r="F39" i="20"/>
  <c r="E39" i="20"/>
  <c r="V38" i="20"/>
  <c r="T38" i="20"/>
  <c r="S38" i="20"/>
  <c r="R38" i="20"/>
  <c r="Q38" i="20"/>
  <c r="P38" i="20"/>
  <c r="O38" i="20"/>
  <c r="N38" i="20"/>
  <c r="M38" i="20"/>
  <c r="L38" i="20"/>
  <c r="K38" i="20"/>
  <c r="J38" i="20"/>
  <c r="I38" i="20"/>
  <c r="H38" i="20"/>
  <c r="G38" i="20"/>
  <c r="F38" i="20"/>
  <c r="E38" i="20"/>
  <c r="V37" i="20"/>
  <c r="T37" i="20"/>
  <c r="S37" i="20"/>
  <c r="R37" i="20"/>
  <c r="Q37" i="20"/>
  <c r="P37" i="20"/>
  <c r="O37" i="20"/>
  <c r="N37" i="20"/>
  <c r="M37" i="20"/>
  <c r="L37" i="20"/>
  <c r="K37" i="20"/>
  <c r="J37" i="20"/>
  <c r="I37" i="20"/>
  <c r="H37" i="20"/>
  <c r="G37" i="20"/>
  <c r="F37" i="20"/>
  <c r="E37" i="20"/>
  <c r="V36" i="20"/>
  <c r="T36" i="20"/>
  <c r="S36" i="20"/>
  <c r="R36" i="20"/>
  <c r="Q36" i="20"/>
  <c r="P36" i="20"/>
  <c r="O36" i="20"/>
  <c r="N36" i="20"/>
  <c r="M36" i="20"/>
  <c r="L36" i="20"/>
  <c r="K36" i="20"/>
  <c r="J36" i="20"/>
  <c r="I36" i="20"/>
  <c r="H36" i="20"/>
  <c r="G36" i="20"/>
  <c r="F36" i="20"/>
  <c r="E36" i="20"/>
  <c r="V35" i="20"/>
  <c r="T35" i="20"/>
  <c r="S35" i="20"/>
  <c r="R35" i="20"/>
  <c r="Q35" i="20"/>
  <c r="P35" i="20"/>
  <c r="O35" i="20"/>
  <c r="N35" i="20"/>
  <c r="M35" i="20"/>
  <c r="L35" i="20"/>
  <c r="K35" i="20"/>
  <c r="J35" i="20"/>
  <c r="I35" i="20"/>
  <c r="H35" i="20"/>
  <c r="G35" i="20"/>
  <c r="F35" i="20"/>
  <c r="E35" i="20"/>
  <c r="V34" i="20"/>
  <c r="T34" i="20"/>
  <c r="S34" i="20"/>
  <c r="R34" i="20"/>
  <c r="Q34" i="20"/>
  <c r="P34" i="20"/>
  <c r="O34" i="20"/>
  <c r="N34" i="20"/>
  <c r="M34" i="20"/>
  <c r="L34" i="20"/>
  <c r="K34" i="20"/>
  <c r="J34" i="20"/>
  <c r="I34" i="20"/>
  <c r="H34" i="20"/>
  <c r="G34" i="20"/>
  <c r="F34" i="20"/>
  <c r="E34" i="20"/>
  <c r="V33" i="20"/>
  <c r="T33" i="20"/>
  <c r="S33" i="20"/>
  <c r="R33" i="20"/>
  <c r="Q33" i="20"/>
  <c r="P33" i="20"/>
  <c r="O33" i="20"/>
  <c r="N33" i="20"/>
  <c r="M33" i="20"/>
  <c r="L33" i="20"/>
  <c r="K33" i="20"/>
  <c r="J33" i="20"/>
  <c r="I33" i="20"/>
  <c r="H33" i="20"/>
  <c r="G33" i="20"/>
  <c r="F33" i="20"/>
  <c r="E33" i="20"/>
  <c r="V32" i="20"/>
  <c r="T32" i="20"/>
  <c r="S32" i="20"/>
  <c r="R32" i="20"/>
  <c r="Q32" i="20"/>
  <c r="P32" i="20"/>
  <c r="O32" i="20"/>
  <c r="N32" i="20"/>
  <c r="M32" i="20"/>
  <c r="L32" i="20"/>
  <c r="K32" i="20"/>
  <c r="J32" i="20"/>
  <c r="I32" i="20"/>
  <c r="H32" i="20"/>
  <c r="G32" i="20"/>
  <c r="F32" i="20"/>
  <c r="E32" i="20"/>
  <c r="V30" i="20"/>
  <c r="T30" i="20"/>
  <c r="S30" i="20"/>
  <c r="R30" i="20"/>
  <c r="Q30" i="20"/>
  <c r="P30" i="20"/>
  <c r="O30" i="20"/>
  <c r="N30" i="20"/>
  <c r="M30" i="20"/>
  <c r="L30" i="20"/>
  <c r="K30" i="20"/>
  <c r="J30" i="20"/>
  <c r="I30" i="20"/>
  <c r="H30" i="20"/>
  <c r="G30" i="20"/>
  <c r="F30" i="20"/>
  <c r="E30" i="20"/>
  <c r="V29" i="20"/>
  <c r="T29" i="20"/>
  <c r="S29" i="20"/>
  <c r="R29" i="20"/>
  <c r="Q29" i="20"/>
  <c r="P29" i="20"/>
  <c r="O29" i="20"/>
  <c r="N29" i="20"/>
  <c r="M29" i="20"/>
  <c r="L29" i="20"/>
  <c r="K29" i="20"/>
  <c r="J29" i="20"/>
  <c r="I29" i="20"/>
  <c r="H29" i="20"/>
  <c r="G29" i="20"/>
  <c r="F29" i="20"/>
  <c r="E29" i="20"/>
  <c r="V28" i="20"/>
  <c r="T28" i="20"/>
  <c r="S28" i="20"/>
  <c r="R28" i="20"/>
  <c r="Q28" i="20"/>
  <c r="P28" i="20"/>
  <c r="O28" i="20"/>
  <c r="N28" i="20"/>
  <c r="M28" i="20"/>
  <c r="L28" i="20"/>
  <c r="K28" i="20"/>
  <c r="J28" i="20"/>
  <c r="I28" i="20"/>
  <c r="H28" i="20"/>
  <c r="G28" i="20"/>
  <c r="F28" i="20"/>
  <c r="E28" i="20"/>
  <c r="V27" i="20"/>
  <c r="T27" i="20"/>
  <c r="S27" i="20"/>
  <c r="R27" i="20"/>
  <c r="Q27" i="20"/>
  <c r="P27" i="20"/>
  <c r="O27" i="20"/>
  <c r="N27" i="20"/>
  <c r="M27" i="20"/>
  <c r="L27" i="20"/>
  <c r="K27" i="20"/>
  <c r="J27" i="20"/>
  <c r="I27" i="20"/>
  <c r="H27" i="20"/>
  <c r="G27" i="20"/>
  <c r="F27" i="20"/>
  <c r="E27" i="20"/>
  <c r="V26" i="20"/>
  <c r="T26" i="20"/>
  <c r="S26" i="20"/>
  <c r="R26" i="20"/>
  <c r="Q26" i="20"/>
  <c r="P26" i="20"/>
  <c r="O26" i="20"/>
  <c r="N26" i="20"/>
  <c r="M26" i="20"/>
  <c r="L26" i="20"/>
  <c r="K26" i="20"/>
  <c r="J26" i="20"/>
  <c r="I26" i="20"/>
  <c r="H26" i="20"/>
  <c r="G26" i="20"/>
  <c r="F26" i="20"/>
  <c r="E26" i="20"/>
  <c r="V25" i="20"/>
  <c r="T25" i="20"/>
  <c r="S25" i="20"/>
  <c r="R25" i="20"/>
  <c r="Q25" i="20"/>
  <c r="P25" i="20"/>
  <c r="O25" i="20"/>
  <c r="N25" i="20"/>
  <c r="M25" i="20"/>
  <c r="L25" i="20"/>
  <c r="K25" i="20"/>
  <c r="J25" i="20"/>
  <c r="I25" i="20"/>
  <c r="H25" i="20"/>
  <c r="G25" i="20"/>
  <c r="F25" i="20"/>
  <c r="E25" i="20"/>
  <c r="V24" i="20"/>
  <c r="T24" i="20"/>
  <c r="S24" i="20"/>
  <c r="R24" i="20"/>
  <c r="Q24" i="20"/>
  <c r="P24" i="20"/>
  <c r="O24" i="20"/>
  <c r="N24" i="20"/>
  <c r="M24" i="20"/>
  <c r="L24" i="20"/>
  <c r="K24" i="20"/>
  <c r="J24" i="20"/>
  <c r="I24" i="20"/>
  <c r="H24" i="20"/>
  <c r="G24" i="20"/>
  <c r="F24" i="20"/>
  <c r="E24" i="20"/>
  <c r="V23" i="20"/>
  <c r="T23" i="20"/>
  <c r="S23" i="20"/>
  <c r="R23" i="20"/>
  <c r="Q23" i="20"/>
  <c r="P23" i="20"/>
  <c r="O23" i="20"/>
  <c r="N23" i="20"/>
  <c r="M23" i="20"/>
  <c r="L23" i="20"/>
  <c r="K23" i="20"/>
  <c r="J23" i="20"/>
  <c r="I23" i="20"/>
  <c r="H23" i="20"/>
  <c r="G23" i="20"/>
  <c r="F23" i="20"/>
  <c r="E23" i="20"/>
  <c r="I9" i="20"/>
  <c r="M9" i="20"/>
  <c r="Q9" i="20"/>
  <c r="V9" i="20"/>
  <c r="F9" i="20"/>
  <c r="F11" i="20"/>
  <c r="S9" i="20" l="1"/>
  <c r="O9" i="20"/>
  <c r="K9" i="20"/>
  <c r="G9" i="20"/>
  <c r="C11" i="19"/>
  <c r="C10" i="19"/>
  <c r="C9" i="19"/>
  <c r="C8" i="19"/>
  <c r="V11" i="20"/>
  <c r="S11" i="20"/>
  <c r="Q11" i="20"/>
  <c r="O11" i="20"/>
  <c r="M11" i="20"/>
  <c r="K11" i="20"/>
  <c r="I11" i="20"/>
  <c r="G11" i="20"/>
  <c r="E9" i="20"/>
  <c r="E11" i="20"/>
  <c r="T11" i="20"/>
  <c r="R11" i="20"/>
  <c r="P11" i="20"/>
  <c r="N11" i="20"/>
  <c r="L11" i="20"/>
  <c r="J11" i="20"/>
  <c r="H11" i="20"/>
  <c r="T9" i="20"/>
  <c r="R9" i="20"/>
  <c r="P9" i="20"/>
  <c r="N9" i="20"/>
  <c r="L9" i="20"/>
  <c r="J9" i="20"/>
  <c r="H9" i="20"/>
  <c r="V57" i="15"/>
  <c r="T57" i="15"/>
  <c r="S57" i="15"/>
  <c r="R57" i="15"/>
  <c r="Q57" i="15"/>
  <c r="P57" i="15"/>
  <c r="O57" i="15"/>
  <c r="N57" i="15"/>
  <c r="M57" i="15"/>
  <c r="L57" i="15"/>
  <c r="K57" i="15"/>
  <c r="J57" i="15"/>
  <c r="I57" i="15"/>
  <c r="H57" i="15"/>
  <c r="G57" i="15"/>
  <c r="F57" i="15"/>
  <c r="E57" i="15"/>
  <c r="V56" i="15"/>
  <c r="T56" i="15"/>
  <c r="S56" i="15"/>
  <c r="R56" i="15"/>
  <c r="Q56" i="15"/>
  <c r="P56" i="15"/>
  <c r="O56" i="15"/>
  <c r="N56" i="15"/>
  <c r="M56" i="15"/>
  <c r="L56" i="15"/>
  <c r="K56" i="15"/>
  <c r="J56" i="15"/>
  <c r="I56" i="15"/>
  <c r="H56" i="15"/>
  <c r="G56" i="15"/>
  <c r="F56" i="15"/>
  <c r="E56" i="15"/>
  <c r="V55" i="15"/>
  <c r="T55" i="15"/>
  <c r="S55" i="15"/>
  <c r="R55" i="15"/>
  <c r="Q55" i="15"/>
  <c r="P55" i="15"/>
  <c r="O55" i="15"/>
  <c r="N55" i="15"/>
  <c r="M55" i="15"/>
  <c r="L55" i="15"/>
  <c r="K55" i="15"/>
  <c r="J55" i="15"/>
  <c r="I55" i="15"/>
  <c r="H55" i="15"/>
  <c r="G55" i="15"/>
  <c r="F55" i="15"/>
  <c r="E55" i="15"/>
  <c r="V54" i="15"/>
  <c r="T54" i="15"/>
  <c r="S54" i="15"/>
  <c r="R54" i="15"/>
  <c r="Q54" i="15"/>
  <c r="P54" i="15"/>
  <c r="O54" i="15"/>
  <c r="N54" i="15"/>
  <c r="M54" i="15"/>
  <c r="L54" i="15"/>
  <c r="K54" i="15"/>
  <c r="J54" i="15"/>
  <c r="I54" i="15"/>
  <c r="H54" i="15"/>
  <c r="G54" i="15"/>
  <c r="F54" i="15"/>
  <c r="E54" i="15"/>
  <c r="V53" i="15"/>
  <c r="T53" i="15"/>
  <c r="S53" i="15"/>
  <c r="R53" i="15"/>
  <c r="Q53" i="15"/>
  <c r="P53" i="15"/>
  <c r="O53" i="15"/>
  <c r="N53" i="15"/>
  <c r="M53" i="15"/>
  <c r="L53" i="15"/>
  <c r="K53" i="15"/>
  <c r="J53" i="15"/>
  <c r="I53" i="15"/>
  <c r="H53" i="15"/>
  <c r="G53" i="15"/>
  <c r="F53" i="15"/>
  <c r="E53" i="15"/>
  <c r="V52" i="15"/>
  <c r="T52" i="15"/>
  <c r="S52" i="15"/>
  <c r="R52" i="15"/>
  <c r="Q52" i="15"/>
  <c r="P52" i="15"/>
  <c r="O52" i="15"/>
  <c r="N52" i="15"/>
  <c r="M52" i="15"/>
  <c r="L52" i="15"/>
  <c r="K52" i="15"/>
  <c r="J52" i="15"/>
  <c r="I52" i="15"/>
  <c r="H52" i="15"/>
  <c r="G52" i="15"/>
  <c r="F52" i="15"/>
  <c r="E52" i="15"/>
  <c r="V51" i="15"/>
  <c r="T51" i="15"/>
  <c r="S51" i="15"/>
  <c r="R51" i="15"/>
  <c r="Q51" i="15"/>
  <c r="P51" i="15"/>
  <c r="O51" i="15"/>
  <c r="N51" i="15"/>
  <c r="M51" i="15"/>
  <c r="L51" i="15"/>
  <c r="K51" i="15"/>
  <c r="J51" i="15"/>
  <c r="I51" i="15"/>
  <c r="H51" i="15"/>
  <c r="G51" i="15"/>
  <c r="F51" i="15"/>
  <c r="E51" i="15"/>
  <c r="V50" i="15"/>
  <c r="T50" i="15"/>
  <c r="S50" i="15"/>
  <c r="R50" i="15"/>
  <c r="Q50" i="15"/>
  <c r="P50" i="15"/>
  <c r="O50" i="15"/>
  <c r="N50" i="15"/>
  <c r="M50" i="15"/>
  <c r="L50" i="15"/>
  <c r="K50" i="15"/>
  <c r="J50" i="15"/>
  <c r="I50" i="15"/>
  <c r="H50" i="15"/>
  <c r="G50" i="15"/>
  <c r="F50" i="15"/>
  <c r="E50" i="15"/>
  <c r="V48" i="15"/>
  <c r="T48" i="15"/>
  <c r="S48" i="15"/>
  <c r="R48" i="15"/>
  <c r="Q48" i="15"/>
  <c r="P48" i="15"/>
  <c r="O48" i="15"/>
  <c r="N48" i="15"/>
  <c r="M48" i="15"/>
  <c r="L48" i="15"/>
  <c r="K48" i="15"/>
  <c r="J48" i="15"/>
  <c r="I48" i="15"/>
  <c r="H48" i="15"/>
  <c r="G48" i="15"/>
  <c r="F48" i="15"/>
  <c r="E48" i="15"/>
  <c r="V47" i="15"/>
  <c r="T47" i="15"/>
  <c r="S47" i="15"/>
  <c r="R47" i="15"/>
  <c r="Q47" i="15"/>
  <c r="P47" i="15"/>
  <c r="O47" i="15"/>
  <c r="N47" i="15"/>
  <c r="M47" i="15"/>
  <c r="L47" i="15"/>
  <c r="K47" i="15"/>
  <c r="J47" i="15"/>
  <c r="I47" i="15"/>
  <c r="H47" i="15"/>
  <c r="G47" i="15"/>
  <c r="F47" i="15"/>
  <c r="E47" i="15"/>
  <c r="V46" i="15"/>
  <c r="T46" i="15"/>
  <c r="S46" i="15"/>
  <c r="R46" i="15"/>
  <c r="Q46" i="15"/>
  <c r="P46" i="15"/>
  <c r="O46" i="15"/>
  <c r="N46" i="15"/>
  <c r="M46" i="15"/>
  <c r="L46" i="15"/>
  <c r="K46" i="15"/>
  <c r="J46" i="15"/>
  <c r="I46" i="15"/>
  <c r="H46" i="15"/>
  <c r="G46" i="15"/>
  <c r="F46" i="15"/>
  <c r="E46" i="15"/>
  <c r="V45" i="15"/>
  <c r="T45" i="15"/>
  <c r="S45" i="15"/>
  <c r="R45" i="15"/>
  <c r="Q45" i="15"/>
  <c r="P45" i="15"/>
  <c r="O45" i="15"/>
  <c r="N45" i="15"/>
  <c r="M45" i="15"/>
  <c r="L45" i="15"/>
  <c r="K45" i="15"/>
  <c r="J45" i="15"/>
  <c r="I45" i="15"/>
  <c r="H45" i="15"/>
  <c r="G45" i="15"/>
  <c r="F45" i="15"/>
  <c r="E45" i="15"/>
  <c r="V44" i="15"/>
  <c r="T44" i="15"/>
  <c r="S44" i="15"/>
  <c r="R44" i="15"/>
  <c r="Q44" i="15"/>
  <c r="P44" i="15"/>
  <c r="O44" i="15"/>
  <c r="N44" i="15"/>
  <c r="M44" i="15"/>
  <c r="L44" i="15"/>
  <c r="K44" i="15"/>
  <c r="J44" i="15"/>
  <c r="I44" i="15"/>
  <c r="H44" i="15"/>
  <c r="G44" i="15"/>
  <c r="F44" i="15"/>
  <c r="E44" i="15"/>
  <c r="V43" i="15"/>
  <c r="T43" i="15"/>
  <c r="S43" i="15"/>
  <c r="R43" i="15"/>
  <c r="Q43" i="15"/>
  <c r="P43" i="15"/>
  <c r="O43" i="15"/>
  <c r="N43" i="15"/>
  <c r="M43" i="15"/>
  <c r="L43" i="15"/>
  <c r="K43" i="15"/>
  <c r="J43" i="15"/>
  <c r="I43" i="15"/>
  <c r="H43" i="15"/>
  <c r="G43" i="15"/>
  <c r="F43" i="15"/>
  <c r="E43" i="15"/>
  <c r="V42" i="15"/>
  <c r="T42" i="15"/>
  <c r="S42" i="15"/>
  <c r="R42" i="15"/>
  <c r="Q42" i="15"/>
  <c r="P42" i="15"/>
  <c r="O42" i="15"/>
  <c r="N42" i="15"/>
  <c r="M42" i="15"/>
  <c r="L42" i="15"/>
  <c r="K42" i="15"/>
  <c r="J42" i="15"/>
  <c r="I42" i="15"/>
  <c r="H42" i="15"/>
  <c r="G42" i="15"/>
  <c r="F42" i="15"/>
  <c r="E42" i="15"/>
  <c r="V41" i="15"/>
  <c r="T41" i="15"/>
  <c r="S41" i="15"/>
  <c r="R41" i="15"/>
  <c r="Q41" i="15"/>
  <c r="P41" i="15"/>
  <c r="O41" i="15"/>
  <c r="N41" i="15"/>
  <c r="M41" i="15"/>
  <c r="L41" i="15"/>
  <c r="K41" i="15"/>
  <c r="J41" i="15"/>
  <c r="I41" i="15"/>
  <c r="H41" i="15"/>
  <c r="G41" i="15"/>
  <c r="F41" i="15"/>
  <c r="E41" i="15"/>
  <c r="V39" i="15"/>
  <c r="T39" i="15"/>
  <c r="S39" i="15"/>
  <c r="R39" i="15"/>
  <c r="Q39" i="15"/>
  <c r="P39" i="15"/>
  <c r="O39" i="15"/>
  <c r="N39" i="15"/>
  <c r="M39" i="15"/>
  <c r="L39" i="15"/>
  <c r="K39" i="15"/>
  <c r="J39" i="15"/>
  <c r="I39" i="15"/>
  <c r="H39" i="15"/>
  <c r="G39" i="15"/>
  <c r="F39" i="15"/>
  <c r="E39" i="15"/>
  <c r="V38" i="15"/>
  <c r="T38" i="15"/>
  <c r="S38" i="15"/>
  <c r="R38" i="15"/>
  <c r="Q38" i="15"/>
  <c r="P38" i="15"/>
  <c r="O38" i="15"/>
  <c r="N38" i="15"/>
  <c r="M38" i="15"/>
  <c r="L38" i="15"/>
  <c r="K38" i="15"/>
  <c r="J38" i="15"/>
  <c r="I38" i="15"/>
  <c r="H38" i="15"/>
  <c r="G38" i="15"/>
  <c r="F38" i="15"/>
  <c r="E38" i="15"/>
  <c r="V37" i="15"/>
  <c r="T37" i="15"/>
  <c r="S37" i="15"/>
  <c r="R37" i="15"/>
  <c r="Q37" i="15"/>
  <c r="P37" i="15"/>
  <c r="O37" i="15"/>
  <c r="N37" i="15"/>
  <c r="M37" i="15"/>
  <c r="L37" i="15"/>
  <c r="K37" i="15"/>
  <c r="J37" i="15"/>
  <c r="I37" i="15"/>
  <c r="H37" i="15"/>
  <c r="G37" i="15"/>
  <c r="F37" i="15"/>
  <c r="E37" i="15"/>
  <c r="V36" i="15"/>
  <c r="T36" i="15"/>
  <c r="S36" i="15"/>
  <c r="R36" i="15"/>
  <c r="Q36" i="15"/>
  <c r="P36" i="15"/>
  <c r="O36" i="15"/>
  <c r="N36" i="15"/>
  <c r="M36" i="15"/>
  <c r="L36" i="15"/>
  <c r="K36" i="15"/>
  <c r="J36" i="15"/>
  <c r="I36" i="15"/>
  <c r="H36" i="15"/>
  <c r="G36" i="15"/>
  <c r="F36" i="15"/>
  <c r="E36" i="15"/>
  <c r="V35" i="15"/>
  <c r="T35" i="15"/>
  <c r="S35" i="15"/>
  <c r="R35" i="15"/>
  <c r="Q35" i="15"/>
  <c r="P35" i="15"/>
  <c r="O35" i="15"/>
  <c r="N35" i="15"/>
  <c r="M35" i="15"/>
  <c r="L35" i="15"/>
  <c r="K35" i="15"/>
  <c r="J35" i="15"/>
  <c r="I35" i="15"/>
  <c r="H35" i="15"/>
  <c r="G35" i="15"/>
  <c r="F35" i="15"/>
  <c r="E35" i="15"/>
  <c r="V34" i="15"/>
  <c r="T34" i="15"/>
  <c r="S34" i="15"/>
  <c r="R34" i="15"/>
  <c r="Q34" i="15"/>
  <c r="P34" i="15"/>
  <c r="O34" i="15"/>
  <c r="N34" i="15"/>
  <c r="M34" i="15"/>
  <c r="L34" i="15"/>
  <c r="K34" i="15"/>
  <c r="J34" i="15"/>
  <c r="I34" i="15"/>
  <c r="H34" i="15"/>
  <c r="G34" i="15"/>
  <c r="F34" i="15"/>
  <c r="E34" i="15"/>
  <c r="V33" i="15"/>
  <c r="T33" i="15"/>
  <c r="S33" i="15"/>
  <c r="R33" i="15"/>
  <c r="Q33" i="15"/>
  <c r="P33" i="15"/>
  <c r="O33" i="15"/>
  <c r="N33" i="15"/>
  <c r="M33" i="15"/>
  <c r="L33" i="15"/>
  <c r="K33" i="15"/>
  <c r="J33" i="15"/>
  <c r="I33" i="15"/>
  <c r="H33" i="15"/>
  <c r="G33" i="15"/>
  <c r="F33" i="15"/>
  <c r="E33" i="15"/>
  <c r="V32" i="15"/>
  <c r="T32" i="15"/>
  <c r="S32" i="15"/>
  <c r="R32" i="15"/>
  <c r="Q32" i="15"/>
  <c r="P32" i="15"/>
  <c r="O32" i="15"/>
  <c r="N32" i="15"/>
  <c r="M32" i="15"/>
  <c r="L32" i="15"/>
  <c r="K32" i="15"/>
  <c r="J32" i="15"/>
  <c r="I32" i="15"/>
  <c r="H32" i="15"/>
  <c r="G32" i="15"/>
  <c r="F32" i="15"/>
  <c r="E32" i="15"/>
  <c r="V30" i="15"/>
  <c r="T30" i="15"/>
  <c r="S30" i="15"/>
  <c r="R30" i="15"/>
  <c r="Q30" i="15"/>
  <c r="P30" i="15"/>
  <c r="O30" i="15"/>
  <c r="N30" i="15"/>
  <c r="M30" i="15"/>
  <c r="L30" i="15"/>
  <c r="K30" i="15"/>
  <c r="J30" i="15"/>
  <c r="I30" i="15"/>
  <c r="H30" i="15"/>
  <c r="G30" i="15"/>
  <c r="F30" i="15"/>
  <c r="E30" i="15"/>
  <c r="V29" i="15"/>
  <c r="T29" i="15"/>
  <c r="S29" i="15"/>
  <c r="R29" i="15"/>
  <c r="Q29" i="15"/>
  <c r="P29" i="15"/>
  <c r="O29" i="15"/>
  <c r="N29" i="15"/>
  <c r="M29" i="15"/>
  <c r="L29" i="15"/>
  <c r="K29" i="15"/>
  <c r="J29" i="15"/>
  <c r="I29" i="15"/>
  <c r="H29" i="15"/>
  <c r="G29" i="15"/>
  <c r="F29" i="15"/>
  <c r="E29" i="15"/>
  <c r="V28" i="15"/>
  <c r="T28" i="15"/>
  <c r="S28" i="15"/>
  <c r="R28" i="15"/>
  <c r="Q28" i="15"/>
  <c r="P28" i="15"/>
  <c r="O28" i="15"/>
  <c r="N28" i="15"/>
  <c r="M28" i="15"/>
  <c r="L28" i="15"/>
  <c r="K28" i="15"/>
  <c r="J28" i="15"/>
  <c r="I28" i="15"/>
  <c r="H28" i="15"/>
  <c r="G28" i="15"/>
  <c r="F28" i="15"/>
  <c r="E28" i="15"/>
  <c r="V27" i="15"/>
  <c r="T27" i="15"/>
  <c r="S27" i="15"/>
  <c r="R27" i="15"/>
  <c r="Q27" i="15"/>
  <c r="P27" i="15"/>
  <c r="O27" i="15"/>
  <c r="N27" i="15"/>
  <c r="M27" i="15"/>
  <c r="L27" i="15"/>
  <c r="K27" i="15"/>
  <c r="J27" i="15"/>
  <c r="I27" i="15"/>
  <c r="H27" i="15"/>
  <c r="G27" i="15"/>
  <c r="F27" i="15"/>
  <c r="E27" i="15"/>
  <c r="V26" i="15"/>
  <c r="T26" i="15"/>
  <c r="S26" i="15"/>
  <c r="R26" i="15"/>
  <c r="Q26" i="15"/>
  <c r="P26" i="15"/>
  <c r="O26" i="15"/>
  <c r="N26" i="15"/>
  <c r="M26" i="15"/>
  <c r="L26" i="15"/>
  <c r="K26" i="15"/>
  <c r="J26" i="15"/>
  <c r="I26" i="15"/>
  <c r="H26" i="15"/>
  <c r="G26" i="15"/>
  <c r="F26" i="15"/>
  <c r="E26" i="15"/>
  <c r="V25" i="15"/>
  <c r="T25" i="15"/>
  <c r="S25" i="15"/>
  <c r="R25" i="15"/>
  <c r="Q25" i="15"/>
  <c r="P25" i="15"/>
  <c r="O25" i="15"/>
  <c r="N25" i="15"/>
  <c r="M25" i="15"/>
  <c r="L25" i="15"/>
  <c r="K25" i="15"/>
  <c r="J25" i="15"/>
  <c r="I25" i="15"/>
  <c r="H25" i="15"/>
  <c r="G25" i="15"/>
  <c r="F25" i="15"/>
  <c r="E25" i="15"/>
  <c r="V24" i="15"/>
  <c r="T24" i="15"/>
  <c r="S24" i="15"/>
  <c r="R24" i="15"/>
  <c r="Q24" i="15"/>
  <c r="P24" i="15"/>
  <c r="O24" i="15"/>
  <c r="N24" i="15"/>
  <c r="M24" i="15"/>
  <c r="L24" i="15"/>
  <c r="K24" i="15"/>
  <c r="J24" i="15"/>
  <c r="I24" i="15"/>
  <c r="H24" i="15"/>
  <c r="G24" i="15"/>
  <c r="F24" i="15"/>
  <c r="E24" i="15"/>
  <c r="V23" i="15"/>
  <c r="T23" i="15"/>
  <c r="S23" i="15"/>
  <c r="R23" i="15"/>
  <c r="Q23" i="15"/>
  <c r="P23" i="15"/>
  <c r="O23" i="15"/>
  <c r="N23" i="15"/>
  <c r="M23" i="15"/>
  <c r="L23" i="15"/>
  <c r="K23" i="15"/>
  <c r="J23" i="15"/>
  <c r="I23" i="15"/>
  <c r="H23" i="15"/>
  <c r="G23" i="15"/>
  <c r="F23" i="15"/>
  <c r="E23" i="15"/>
  <c r="C11" i="15"/>
  <c r="F11" i="15" s="1"/>
  <c r="C10" i="15"/>
  <c r="G10" i="15" s="1"/>
  <c r="C9" i="15"/>
  <c r="H9" i="15" s="1"/>
  <c r="C8" i="15"/>
  <c r="F8" i="15" s="1"/>
  <c r="V77" i="14"/>
  <c r="T77" i="14"/>
  <c r="S77" i="14"/>
  <c r="R77" i="14"/>
  <c r="Q77" i="14"/>
  <c r="P77" i="14"/>
  <c r="O77" i="14"/>
  <c r="N77" i="14"/>
  <c r="M77" i="14"/>
  <c r="L77" i="14"/>
  <c r="K77" i="14"/>
  <c r="J77" i="14"/>
  <c r="I77" i="14"/>
  <c r="H77" i="14"/>
  <c r="G77" i="14"/>
  <c r="F77" i="14"/>
  <c r="E77" i="14"/>
  <c r="V76" i="14"/>
  <c r="T76" i="14"/>
  <c r="S76" i="14"/>
  <c r="R76" i="14"/>
  <c r="Q76" i="14"/>
  <c r="P76" i="14"/>
  <c r="O76" i="14"/>
  <c r="N76" i="14"/>
  <c r="M76" i="14"/>
  <c r="L76" i="14"/>
  <c r="K76" i="14"/>
  <c r="J76" i="14"/>
  <c r="I76" i="14"/>
  <c r="H76" i="14"/>
  <c r="G76" i="14"/>
  <c r="F76" i="14"/>
  <c r="E76" i="14"/>
  <c r="V75" i="14"/>
  <c r="T75" i="14"/>
  <c r="S75" i="14"/>
  <c r="R75" i="14"/>
  <c r="Q75" i="14"/>
  <c r="P75" i="14"/>
  <c r="O75" i="14"/>
  <c r="N75" i="14"/>
  <c r="M75" i="14"/>
  <c r="L75" i="14"/>
  <c r="K75" i="14"/>
  <c r="J75" i="14"/>
  <c r="I75" i="14"/>
  <c r="H75" i="14"/>
  <c r="G75" i="14"/>
  <c r="F75" i="14"/>
  <c r="E75" i="14"/>
  <c r="V74" i="14"/>
  <c r="T74" i="14"/>
  <c r="S74" i="14"/>
  <c r="R74" i="14"/>
  <c r="Q74" i="14"/>
  <c r="P74" i="14"/>
  <c r="O74" i="14"/>
  <c r="N74" i="14"/>
  <c r="M74" i="14"/>
  <c r="L74" i="14"/>
  <c r="K74" i="14"/>
  <c r="J74" i="14"/>
  <c r="I74" i="14"/>
  <c r="H74" i="14"/>
  <c r="G74" i="14"/>
  <c r="F74" i="14"/>
  <c r="E74" i="14"/>
  <c r="V73" i="14"/>
  <c r="T73" i="14"/>
  <c r="S73" i="14"/>
  <c r="R73" i="14"/>
  <c r="Q73" i="14"/>
  <c r="P73" i="14"/>
  <c r="O73" i="14"/>
  <c r="N73" i="14"/>
  <c r="M73" i="14"/>
  <c r="L73" i="14"/>
  <c r="K73" i="14"/>
  <c r="J73" i="14"/>
  <c r="I73" i="14"/>
  <c r="H73" i="14"/>
  <c r="G73" i="14"/>
  <c r="F73" i="14"/>
  <c r="E73" i="14"/>
  <c r="V72" i="14"/>
  <c r="T72" i="14"/>
  <c r="S72" i="14"/>
  <c r="R72" i="14"/>
  <c r="Q72" i="14"/>
  <c r="P72" i="14"/>
  <c r="O72" i="14"/>
  <c r="N72" i="14"/>
  <c r="M72" i="14"/>
  <c r="L72" i="14"/>
  <c r="K72" i="14"/>
  <c r="J72" i="14"/>
  <c r="I72" i="14"/>
  <c r="H72" i="14"/>
  <c r="G72" i="14"/>
  <c r="F72" i="14"/>
  <c r="E72" i="14"/>
  <c r="V71" i="14"/>
  <c r="T71" i="14"/>
  <c r="S71" i="14"/>
  <c r="R71" i="14"/>
  <c r="Q71" i="14"/>
  <c r="P71" i="14"/>
  <c r="O71" i="14"/>
  <c r="N71" i="14"/>
  <c r="M71" i="14"/>
  <c r="L71" i="14"/>
  <c r="K71" i="14"/>
  <c r="J71" i="14"/>
  <c r="I71" i="14"/>
  <c r="H71" i="14"/>
  <c r="G71" i="14"/>
  <c r="F71" i="14"/>
  <c r="E71" i="14"/>
  <c r="V70" i="14"/>
  <c r="T70" i="14"/>
  <c r="S70" i="14"/>
  <c r="R70" i="14"/>
  <c r="Q70" i="14"/>
  <c r="P70" i="14"/>
  <c r="O70" i="14"/>
  <c r="N70" i="14"/>
  <c r="M70" i="14"/>
  <c r="L70" i="14"/>
  <c r="K70" i="14"/>
  <c r="J70" i="14"/>
  <c r="I70" i="14"/>
  <c r="H70" i="14"/>
  <c r="G70" i="14"/>
  <c r="F70" i="14"/>
  <c r="E70" i="14"/>
  <c r="V69" i="14"/>
  <c r="T69" i="14"/>
  <c r="S69" i="14"/>
  <c r="R69" i="14"/>
  <c r="Q69" i="14"/>
  <c r="P69" i="14"/>
  <c r="O69" i="14"/>
  <c r="N69" i="14"/>
  <c r="M69" i="14"/>
  <c r="L69" i="14"/>
  <c r="K69" i="14"/>
  <c r="J69" i="14"/>
  <c r="I69" i="14"/>
  <c r="H69" i="14"/>
  <c r="G69" i="14"/>
  <c r="F69" i="14"/>
  <c r="E69" i="14"/>
  <c r="V68" i="14"/>
  <c r="T68" i="14"/>
  <c r="S68" i="14"/>
  <c r="R68" i="14"/>
  <c r="Q68" i="14"/>
  <c r="P68" i="14"/>
  <c r="O68" i="14"/>
  <c r="N68" i="14"/>
  <c r="M68" i="14"/>
  <c r="L68" i="14"/>
  <c r="K68" i="14"/>
  <c r="J68" i="14"/>
  <c r="I68" i="14"/>
  <c r="H68" i="14"/>
  <c r="G68" i="14"/>
  <c r="F68" i="14"/>
  <c r="E68" i="14"/>
  <c r="V67" i="14"/>
  <c r="T67" i="14"/>
  <c r="S67" i="14"/>
  <c r="R67" i="14"/>
  <c r="Q67" i="14"/>
  <c r="P67" i="14"/>
  <c r="O67" i="14"/>
  <c r="N67" i="14"/>
  <c r="M67" i="14"/>
  <c r="L67" i="14"/>
  <c r="K67" i="14"/>
  <c r="J67" i="14"/>
  <c r="I67" i="14"/>
  <c r="H67" i="14"/>
  <c r="G67" i="14"/>
  <c r="F67" i="14"/>
  <c r="E67" i="14"/>
  <c r="V66" i="14"/>
  <c r="T66" i="14"/>
  <c r="S66" i="14"/>
  <c r="R66" i="14"/>
  <c r="Q66" i="14"/>
  <c r="P66" i="14"/>
  <c r="O66" i="14"/>
  <c r="N66" i="14"/>
  <c r="M66" i="14"/>
  <c r="L66" i="14"/>
  <c r="K66" i="14"/>
  <c r="J66" i="14"/>
  <c r="I66" i="14"/>
  <c r="H66" i="14"/>
  <c r="G66" i="14"/>
  <c r="F66" i="14"/>
  <c r="E66" i="14"/>
  <c r="V64" i="14"/>
  <c r="T64" i="14"/>
  <c r="S64" i="14"/>
  <c r="R64" i="14"/>
  <c r="Q64" i="14"/>
  <c r="P64" i="14"/>
  <c r="O64" i="14"/>
  <c r="N64" i="14"/>
  <c r="M64" i="14"/>
  <c r="L64" i="14"/>
  <c r="K64" i="14"/>
  <c r="J64" i="14"/>
  <c r="I64" i="14"/>
  <c r="H64" i="14"/>
  <c r="G64" i="14"/>
  <c r="F64" i="14"/>
  <c r="E64" i="14"/>
  <c r="V63" i="14"/>
  <c r="T63" i="14"/>
  <c r="S63" i="14"/>
  <c r="R63" i="14"/>
  <c r="Q63" i="14"/>
  <c r="P63" i="14"/>
  <c r="O63" i="14"/>
  <c r="N63" i="14"/>
  <c r="M63" i="14"/>
  <c r="L63" i="14"/>
  <c r="K63" i="14"/>
  <c r="J63" i="14"/>
  <c r="I63" i="14"/>
  <c r="H63" i="14"/>
  <c r="G63" i="14"/>
  <c r="F63" i="14"/>
  <c r="E63" i="14"/>
  <c r="V62" i="14"/>
  <c r="T62" i="14"/>
  <c r="S62" i="14"/>
  <c r="R62" i="14"/>
  <c r="Q62" i="14"/>
  <c r="P62" i="14"/>
  <c r="O62" i="14"/>
  <c r="N62" i="14"/>
  <c r="M62" i="14"/>
  <c r="L62" i="14"/>
  <c r="K62" i="14"/>
  <c r="J62" i="14"/>
  <c r="I62" i="14"/>
  <c r="H62" i="14"/>
  <c r="G62" i="14"/>
  <c r="F62" i="14"/>
  <c r="E62" i="14"/>
  <c r="V61" i="14"/>
  <c r="T61" i="14"/>
  <c r="S61" i="14"/>
  <c r="R61" i="14"/>
  <c r="Q61" i="14"/>
  <c r="P61" i="14"/>
  <c r="O61" i="14"/>
  <c r="N61" i="14"/>
  <c r="M61" i="14"/>
  <c r="L61" i="14"/>
  <c r="K61" i="14"/>
  <c r="J61" i="14"/>
  <c r="I61" i="14"/>
  <c r="H61" i="14"/>
  <c r="G61" i="14"/>
  <c r="F61" i="14"/>
  <c r="E61" i="14"/>
  <c r="V60" i="14"/>
  <c r="T60" i="14"/>
  <c r="S60" i="14"/>
  <c r="R60" i="14"/>
  <c r="Q60" i="14"/>
  <c r="P60" i="14"/>
  <c r="O60" i="14"/>
  <c r="N60" i="14"/>
  <c r="M60" i="14"/>
  <c r="L60" i="14"/>
  <c r="K60" i="14"/>
  <c r="J60" i="14"/>
  <c r="I60" i="14"/>
  <c r="H60" i="14"/>
  <c r="G60" i="14"/>
  <c r="F60" i="14"/>
  <c r="E60" i="14"/>
  <c r="V59" i="14"/>
  <c r="T59" i="14"/>
  <c r="S59" i="14"/>
  <c r="R59" i="14"/>
  <c r="Q59" i="14"/>
  <c r="P59" i="14"/>
  <c r="O59" i="14"/>
  <c r="N59" i="14"/>
  <c r="M59" i="14"/>
  <c r="L59" i="14"/>
  <c r="K59" i="14"/>
  <c r="J59" i="14"/>
  <c r="I59" i="14"/>
  <c r="H59" i="14"/>
  <c r="G59" i="14"/>
  <c r="F59" i="14"/>
  <c r="E59" i="14"/>
  <c r="V58" i="14"/>
  <c r="T58" i="14"/>
  <c r="S58" i="14"/>
  <c r="R58" i="14"/>
  <c r="Q58" i="14"/>
  <c r="P58" i="14"/>
  <c r="O58" i="14"/>
  <c r="N58" i="14"/>
  <c r="M58" i="14"/>
  <c r="L58" i="14"/>
  <c r="K58" i="14"/>
  <c r="J58" i="14"/>
  <c r="I58" i="14"/>
  <c r="H58" i="14"/>
  <c r="G58" i="14"/>
  <c r="F58" i="14"/>
  <c r="E58" i="14"/>
  <c r="V57" i="14"/>
  <c r="T57" i="14"/>
  <c r="S57" i="14"/>
  <c r="R57" i="14"/>
  <c r="Q57" i="14"/>
  <c r="P57" i="14"/>
  <c r="O57" i="14"/>
  <c r="N57" i="14"/>
  <c r="M57" i="14"/>
  <c r="L57" i="14"/>
  <c r="K57" i="14"/>
  <c r="J57" i="14"/>
  <c r="I57" i="14"/>
  <c r="H57" i="14"/>
  <c r="G57" i="14"/>
  <c r="F57" i="14"/>
  <c r="E57" i="14"/>
  <c r="V56" i="14"/>
  <c r="T56" i="14"/>
  <c r="S56" i="14"/>
  <c r="R56" i="14"/>
  <c r="Q56" i="14"/>
  <c r="P56" i="14"/>
  <c r="O56" i="14"/>
  <c r="N56" i="14"/>
  <c r="M56" i="14"/>
  <c r="L56" i="14"/>
  <c r="K56" i="14"/>
  <c r="J56" i="14"/>
  <c r="I56" i="14"/>
  <c r="H56" i="14"/>
  <c r="G56" i="14"/>
  <c r="F56" i="14"/>
  <c r="E56" i="14"/>
  <c r="V55" i="14"/>
  <c r="T55" i="14"/>
  <c r="S55" i="14"/>
  <c r="R55" i="14"/>
  <c r="Q55" i="14"/>
  <c r="P55" i="14"/>
  <c r="O55" i="14"/>
  <c r="N55" i="14"/>
  <c r="M55" i="14"/>
  <c r="L55" i="14"/>
  <c r="K55" i="14"/>
  <c r="J55" i="14"/>
  <c r="I55" i="14"/>
  <c r="H55" i="14"/>
  <c r="G55" i="14"/>
  <c r="F55" i="14"/>
  <c r="E55" i="14"/>
  <c r="V54" i="14"/>
  <c r="T54" i="14"/>
  <c r="S54" i="14"/>
  <c r="R54" i="14"/>
  <c r="Q54" i="14"/>
  <c r="P54" i="14"/>
  <c r="O54" i="14"/>
  <c r="N54" i="14"/>
  <c r="M54" i="14"/>
  <c r="L54" i="14"/>
  <c r="K54" i="14"/>
  <c r="J54" i="14"/>
  <c r="I54" i="14"/>
  <c r="H54" i="14"/>
  <c r="G54" i="14"/>
  <c r="F54" i="14"/>
  <c r="E54" i="14"/>
  <c r="V53" i="14"/>
  <c r="T53" i="14"/>
  <c r="S53" i="14"/>
  <c r="R53" i="14"/>
  <c r="Q53" i="14"/>
  <c r="P53" i="14"/>
  <c r="O53" i="14"/>
  <c r="N53" i="14"/>
  <c r="M53" i="14"/>
  <c r="L53" i="14"/>
  <c r="K53" i="14"/>
  <c r="J53" i="14"/>
  <c r="I53" i="14"/>
  <c r="H53" i="14"/>
  <c r="G53" i="14"/>
  <c r="F53" i="14"/>
  <c r="E53" i="14"/>
  <c r="V51" i="14"/>
  <c r="T51" i="14"/>
  <c r="S51" i="14"/>
  <c r="R51" i="14"/>
  <c r="Q51" i="14"/>
  <c r="P51" i="14"/>
  <c r="O51" i="14"/>
  <c r="N51" i="14"/>
  <c r="M51" i="14"/>
  <c r="L51" i="14"/>
  <c r="K51" i="14"/>
  <c r="J51" i="14"/>
  <c r="I51" i="14"/>
  <c r="H51" i="14"/>
  <c r="G51" i="14"/>
  <c r="F51" i="14"/>
  <c r="E51" i="14"/>
  <c r="V50" i="14"/>
  <c r="T50" i="14"/>
  <c r="S50" i="14"/>
  <c r="R50" i="14"/>
  <c r="Q50" i="14"/>
  <c r="P50" i="14"/>
  <c r="O50" i="14"/>
  <c r="N50" i="14"/>
  <c r="M50" i="14"/>
  <c r="L50" i="14"/>
  <c r="K50" i="14"/>
  <c r="J50" i="14"/>
  <c r="I50" i="14"/>
  <c r="H50" i="14"/>
  <c r="G50" i="14"/>
  <c r="F50" i="14"/>
  <c r="E50" i="14"/>
  <c r="V49" i="14"/>
  <c r="T49" i="14"/>
  <c r="S49" i="14"/>
  <c r="R49" i="14"/>
  <c r="Q49" i="14"/>
  <c r="P49" i="14"/>
  <c r="O49" i="14"/>
  <c r="N49" i="14"/>
  <c r="M49" i="14"/>
  <c r="L49" i="14"/>
  <c r="K49" i="14"/>
  <c r="J49" i="14"/>
  <c r="I49" i="14"/>
  <c r="H49" i="14"/>
  <c r="G49" i="14"/>
  <c r="F49" i="14"/>
  <c r="E49" i="14"/>
  <c r="V48" i="14"/>
  <c r="T48" i="14"/>
  <c r="S48" i="14"/>
  <c r="R48" i="14"/>
  <c r="Q48" i="14"/>
  <c r="P48" i="14"/>
  <c r="O48" i="14"/>
  <c r="N48" i="14"/>
  <c r="M48" i="14"/>
  <c r="L48" i="14"/>
  <c r="K48" i="14"/>
  <c r="J48" i="14"/>
  <c r="I48" i="14"/>
  <c r="H48" i="14"/>
  <c r="G48" i="14"/>
  <c r="F48" i="14"/>
  <c r="E48" i="14"/>
  <c r="V47" i="14"/>
  <c r="T47" i="14"/>
  <c r="S47" i="14"/>
  <c r="R47" i="14"/>
  <c r="Q47" i="14"/>
  <c r="P47" i="14"/>
  <c r="O47" i="14"/>
  <c r="N47" i="14"/>
  <c r="M47" i="14"/>
  <c r="L47" i="14"/>
  <c r="K47" i="14"/>
  <c r="J47" i="14"/>
  <c r="I47" i="14"/>
  <c r="H47" i="14"/>
  <c r="G47" i="14"/>
  <c r="F47" i="14"/>
  <c r="E47" i="14"/>
  <c r="V46" i="14"/>
  <c r="T46" i="14"/>
  <c r="S46" i="14"/>
  <c r="R46" i="14"/>
  <c r="Q46" i="14"/>
  <c r="P46" i="14"/>
  <c r="O46" i="14"/>
  <c r="N46" i="14"/>
  <c r="M46" i="14"/>
  <c r="L46" i="14"/>
  <c r="K46" i="14"/>
  <c r="J46" i="14"/>
  <c r="I46" i="14"/>
  <c r="H46" i="14"/>
  <c r="G46" i="14"/>
  <c r="F46" i="14"/>
  <c r="E46" i="14"/>
  <c r="V45" i="14"/>
  <c r="T45" i="14"/>
  <c r="S45" i="14"/>
  <c r="R45" i="14"/>
  <c r="Q45" i="14"/>
  <c r="P45" i="14"/>
  <c r="O45" i="14"/>
  <c r="N45" i="14"/>
  <c r="M45" i="14"/>
  <c r="L45" i="14"/>
  <c r="K45" i="14"/>
  <c r="J45" i="14"/>
  <c r="I45" i="14"/>
  <c r="H45" i="14"/>
  <c r="G45" i="14"/>
  <c r="F45" i="14"/>
  <c r="E45" i="14"/>
  <c r="V44" i="14"/>
  <c r="T44" i="14"/>
  <c r="S44" i="14"/>
  <c r="R44" i="14"/>
  <c r="Q44" i="14"/>
  <c r="P44" i="14"/>
  <c r="O44" i="14"/>
  <c r="N44" i="14"/>
  <c r="M44" i="14"/>
  <c r="L44" i="14"/>
  <c r="K44" i="14"/>
  <c r="J44" i="14"/>
  <c r="I44" i="14"/>
  <c r="H44" i="14"/>
  <c r="G44" i="14"/>
  <c r="F44" i="14"/>
  <c r="E44" i="14"/>
  <c r="V43" i="14"/>
  <c r="T43" i="14"/>
  <c r="S43" i="14"/>
  <c r="R43" i="14"/>
  <c r="Q43" i="14"/>
  <c r="P43" i="14"/>
  <c r="O43" i="14"/>
  <c r="N43" i="14"/>
  <c r="M43" i="14"/>
  <c r="L43" i="14"/>
  <c r="K43" i="14"/>
  <c r="J43" i="14"/>
  <c r="I43" i="14"/>
  <c r="H43" i="14"/>
  <c r="G43" i="14"/>
  <c r="F43" i="14"/>
  <c r="E43" i="14"/>
  <c r="V42" i="14"/>
  <c r="T42" i="14"/>
  <c r="S42" i="14"/>
  <c r="R42" i="14"/>
  <c r="Q42" i="14"/>
  <c r="P42" i="14"/>
  <c r="O42" i="14"/>
  <c r="N42" i="14"/>
  <c r="M42" i="14"/>
  <c r="L42" i="14"/>
  <c r="K42" i="14"/>
  <c r="J42" i="14"/>
  <c r="I42" i="14"/>
  <c r="H42" i="14"/>
  <c r="G42" i="14"/>
  <c r="F42" i="14"/>
  <c r="E42" i="14"/>
  <c r="V41" i="14"/>
  <c r="T41" i="14"/>
  <c r="S41" i="14"/>
  <c r="R41" i="14"/>
  <c r="Q41" i="14"/>
  <c r="P41" i="14"/>
  <c r="O41" i="14"/>
  <c r="N41" i="14"/>
  <c r="M41" i="14"/>
  <c r="L41" i="14"/>
  <c r="K41" i="14"/>
  <c r="J41" i="14"/>
  <c r="I41" i="14"/>
  <c r="H41" i="14"/>
  <c r="G41" i="14"/>
  <c r="F41" i="14"/>
  <c r="E41" i="14"/>
  <c r="V40" i="14"/>
  <c r="T40" i="14"/>
  <c r="S40" i="14"/>
  <c r="R40" i="14"/>
  <c r="Q40" i="14"/>
  <c r="P40" i="14"/>
  <c r="O40" i="14"/>
  <c r="N40" i="14"/>
  <c r="M40" i="14"/>
  <c r="L40" i="14"/>
  <c r="K40" i="14"/>
  <c r="J40" i="14"/>
  <c r="I40" i="14"/>
  <c r="H40" i="14"/>
  <c r="G40" i="14"/>
  <c r="F40" i="14"/>
  <c r="E40" i="14"/>
  <c r="V38" i="14"/>
  <c r="T38" i="14"/>
  <c r="S38" i="14"/>
  <c r="R38" i="14"/>
  <c r="Q38" i="14"/>
  <c r="P38" i="14"/>
  <c r="O38" i="14"/>
  <c r="N38" i="14"/>
  <c r="M38" i="14"/>
  <c r="L38" i="14"/>
  <c r="K38" i="14"/>
  <c r="J38" i="14"/>
  <c r="I38" i="14"/>
  <c r="H38" i="14"/>
  <c r="G38" i="14"/>
  <c r="F38" i="14"/>
  <c r="E38" i="14"/>
  <c r="V37" i="14"/>
  <c r="T37" i="14"/>
  <c r="S37" i="14"/>
  <c r="R37" i="14"/>
  <c r="Q37" i="14"/>
  <c r="P37" i="14"/>
  <c r="O37" i="14"/>
  <c r="N37" i="14"/>
  <c r="M37" i="14"/>
  <c r="L37" i="14"/>
  <c r="K37" i="14"/>
  <c r="J37" i="14"/>
  <c r="I37" i="14"/>
  <c r="H37" i="14"/>
  <c r="G37" i="14"/>
  <c r="F37" i="14"/>
  <c r="E37" i="14"/>
  <c r="V36" i="14"/>
  <c r="T36" i="14"/>
  <c r="S36" i="14"/>
  <c r="R36" i="14"/>
  <c r="Q36" i="14"/>
  <c r="P36" i="14"/>
  <c r="O36" i="14"/>
  <c r="N36" i="14"/>
  <c r="M36" i="14"/>
  <c r="L36" i="14"/>
  <c r="K36" i="14"/>
  <c r="J36" i="14"/>
  <c r="I36" i="14"/>
  <c r="H36" i="14"/>
  <c r="G36" i="14"/>
  <c r="F36" i="14"/>
  <c r="E36" i="14"/>
  <c r="V35" i="14"/>
  <c r="T35" i="14"/>
  <c r="S35" i="14"/>
  <c r="R35" i="14"/>
  <c r="Q35" i="14"/>
  <c r="P35" i="14"/>
  <c r="O35" i="14"/>
  <c r="N35" i="14"/>
  <c r="M35" i="14"/>
  <c r="L35" i="14"/>
  <c r="K35" i="14"/>
  <c r="J35" i="14"/>
  <c r="I35" i="14"/>
  <c r="H35" i="14"/>
  <c r="G35" i="14"/>
  <c r="F35" i="14"/>
  <c r="E35" i="14"/>
  <c r="V34" i="14"/>
  <c r="T34" i="14"/>
  <c r="S34" i="14"/>
  <c r="R34" i="14"/>
  <c r="Q34" i="14"/>
  <c r="P34" i="14"/>
  <c r="O34" i="14"/>
  <c r="N34" i="14"/>
  <c r="M34" i="14"/>
  <c r="L34" i="14"/>
  <c r="K34" i="14"/>
  <c r="J34" i="14"/>
  <c r="I34" i="14"/>
  <c r="H34" i="14"/>
  <c r="G34" i="14"/>
  <c r="F34" i="14"/>
  <c r="E34" i="14"/>
  <c r="V33" i="14"/>
  <c r="T33" i="14"/>
  <c r="S33" i="14"/>
  <c r="R33" i="14"/>
  <c r="Q33" i="14"/>
  <c r="P33" i="14"/>
  <c r="O33" i="14"/>
  <c r="N33" i="14"/>
  <c r="M33" i="14"/>
  <c r="L33" i="14"/>
  <c r="K33" i="14"/>
  <c r="J33" i="14"/>
  <c r="I33" i="14"/>
  <c r="H33" i="14"/>
  <c r="G33" i="14"/>
  <c r="F33" i="14"/>
  <c r="E33" i="14"/>
  <c r="V32" i="14"/>
  <c r="T32" i="14"/>
  <c r="S32" i="14"/>
  <c r="R32" i="14"/>
  <c r="Q32" i="14"/>
  <c r="P32" i="14"/>
  <c r="O32" i="14"/>
  <c r="N32" i="14"/>
  <c r="M32" i="14"/>
  <c r="L32" i="14"/>
  <c r="K32" i="14"/>
  <c r="J32" i="14"/>
  <c r="I32" i="14"/>
  <c r="H32" i="14"/>
  <c r="G32" i="14"/>
  <c r="F32" i="14"/>
  <c r="E32" i="14"/>
  <c r="V31" i="14"/>
  <c r="T31" i="14"/>
  <c r="S31" i="14"/>
  <c r="R31" i="14"/>
  <c r="Q31" i="14"/>
  <c r="P31" i="14"/>
  <c r="O31" i="14"/>
  <c r="N31" i="14"/>
  <c r="M31" i="14"/>
  <c r="L31" i="14"/>
  <c r="K31" i="14"/>
  <c r="J31" i="14"/>
  <c r="I31" i="14"/>
  <c r="H31" i="14"/>
  <c r="G31" i="14"/>
  <c r="F31" i="14"/>
  <c r="E31" i="14"/>
  <c r="V30" i="14"/>
  <c r="T30" i="14"/>
  <c r="S30" i="14"/>
  <c r="R30" i="14"/>
  <c r="Q30" i="14"/>
  <c r="P30" i="14"/>
  <c r="O30" i="14"/>
  <c r="N30" i="14"/>
  <c r="M30" i="14"/>
  <c r="L30" i="14"/>
  <c r="K30" i="14"/>
  <c r="J30" i="14"/>
  <c r="I30" i="14"/>
  <c r="H30" i="14"/>
  <c r="G30" i="14"/>
  <c r="F30" i="14"/>
  <c r="E30" i="14"/>
  <c r="V29" i="14"/>
  <c r="T29" i="14"/>
  <c r="S29" i="14"/>
  <c r="R29" i="14"/>
  <c r="Q29" i="14"/>
  <c r="P29" i="14"/>
  <c r="O29" i="14"/>
  <c r="N29" i="14"/>
  <c r="M29" i="14"/>
  <c r="L29" i="14"/>
  <c r="K29" i="14"/>
  <c r="J29" i="14"/>
  <c r="I29" i="14"/>
  <c r="H29" i="14"/>
  <c r="G29" i="14"/>
  <c r="F29" i="14"/>
  <c r="E29" i="14"/>
  <c r="V28" i="14"/>
  <c r="T28" i="14"/>
  <c r="S28" i="14"/>
  <c r="R28" i="14"/>
  <c r="Q28" i="14"/>
  <c r="P28" i="14"/>
  <c r="O28" i="14"/>
  <c r="N28" i="14"/>
  <c r="M28" i="14"/>
  <c r="L28" i="14"/>
  <c r="K28" i="14"/>
  <c r="J28" i="14"/>
  <c r="I28" i="14"/>
  <c r="H28" i="14"/>
  <c r="G28" i="14"/>
  <c r="F28" i="14"/>
  <c r="E28" i="14"/>
  <c r="V27" i="14"/>
  <c r="T27" i="14"/>
  <c r="S27" i="14"/>
  <c r="R27" i="14"/>
  <c r="Q27" i="14"/>
  <c r="P27" i="14"/>
  <c r="O27" i="14"/>
  <c r="N27" i="14"/>
  <c r="M27" i="14"/>
  <c r="L27" i="14"/>
  <c r="K27" i="14"/>
  <c r="J27" i="14"/>
  <c r="I27" i="14"/>
  <c r="H27" i="14"/>
  <c r="G27" i="14"/>
  <c r="F27" i="14"/>
  <c r="E27" i="14"/>
  <c r="F8" i="14"/>
  <c r="H8" i="14"/>
  <c r="J8" i="14"/>
  <c r="L8" i="14"/>
  <c r="N8" i="14"/>
  <c r="P8" i="14"/>
  <c r="R8" i="14"/>
  <c r="T8" i="14"/>
  <c r="F10" i="14"/>
  <c r="H10" i="14"/>
  <c r="J10" i="14"/>
  <c r="L10" i="14"/>
  <c r="N10" i="14"/>
  <c r="P10" i="14"/>
  <c r="R10" i="14"/>
  <c r="T10" i="14"/>
  <c r="C11" i="14"/>
  <c r="F11" i="14" s="1"/>
  <c r="C10" i="14"/>
  <c r="G10" i="14" s="1"/>
  <c r="C9" i="14"/>
  <c r="F9" i="14" s="1"/>
  <c r="C8" i="14"/>
  <c r="G8" i="14" s="1"/>
  <c r="Y11" i="13"/>
  <c r="W11" i="13"/>
  <c r="V11" i="13"/>
  <c r="U11" i="13"/>
  <c r="T11" i="13"/>
  <c r="S11" i="13"/>
  <c r="R11" i="13"/>
  <c r="Q11" i="13"/>
  <c r="P11" i="13"/>
  <c r="O11" i="13"/>
  <c r="N11" i="13"/>
  <c r="M11" i="13"/>
  <c r="L11" i="13"/>
  <c r="K11" i="13"/>
  <c r="J11" i="13"/>
  <c r="I11" i="13"/>
  <c r="Y10" i="13"/>
  <c r="W10" i="13"/>
  <c r="V10" i="13"/>
  <c r="U10" i="13"/>
  <c r="T10" i="13"/>
  <c r="S10" i="13"/>
  <c r="R10" i="13"/>
  <c r="Q10" i="13"/>
  <c r="P10" i="13"/>
  <c r="O10" i="13"/>
  <c r="N10" i="13"/>
  <c r="M10" i="13"/>
  <c r="L10" i="13"/>
  <c r="K10" i="13"/>
  <c r="J10" i="13"/>
  <c r="I10" i="13"/>
  <c r="H10" i="13"/>
  <c r="H11" i="13"/>
  <c r="Y10" i="11"/>
  <c r="Y9" i="11"/>
  <c r="Y8" i="11"/>
  <c r="Y7" i="11"/>
  <c r="I7" i="11"/>
  <c r="J7" i="11"/>
  <c r="K7" i="11"/>
  <c r="L7" i="11"/>
  <c r="M7" i="11"/>
  <c r="N7" i="11"/>
  <c r="O7" i="11"/>
  <c r="P7" i="11"/>
  <c r="Q7" i="11"/>
  <c r="R7" i="11"/>
  <c r="S7" i="11"/>
  <c r="T7" i="11"/>
  <c r="U7" i="11"/>
  <c r="V7" i="11"/>
  <c r="W7" i="11"/>
  <c r="I8" i="11"/>
  <c r="J8" i="11"/>
  <c r="K8" i="11"/>
  <c r="L8" i="11"/>
  <c r="M8" i="11"/>
  <c r="N8" i="11"/>
  <c r="O8" i="11"/>
  <c r="P8" i="11"/>
  <c r="Q8" i="11"/>
  <c r="R8" i="11"/>
  <c r="S8" i="11"/>
  <c r="T8" i="11"/>
  <c r="U8" i="11"/>
  <c r="V8" i="11"/>
  <c r="W8" i="11"/>
  <c r="I9" i="11"/>
  <c r="J9" i="11"/>
  <c r="K9" i="11"/>
  <c r="L9" i="11"/>
  <c r="M9" i="11"/>
  <c r="N9" i="11"/>
  <c r="O9" i="11"/>
  <c r="P9" i="11"/>
  <c r="Q9" i="11"/>
  <c r="R9" i="11"/>
  <c r="S9" i="11"/>
  <c r="T9" i="11"/>
  <c r="U9" i="11"/>
  <c r="V9" i="11"/>
  <c r="W9" i="11"/>
  <c r="I10" i="11"/>
  <c r="J10" i="11"/>
  <c r="K10" i="11"/>
  <c r="L10" i="11"/>
  <c r="M10" i="11"/>
  <c r="N10" i="11"/>
  <c r="O10" i="11"/>
  <c r="P10" i="11"/>
  <c r="Q10" i="11"/>
  <c r="R10" i="11"/>
  <c r="S10" i="11"/>
  <c r="T10" i="11"/>
  <c r="U10" i="11"/>
  <c r="V10" i="11"/>
  <c r="W10" i="11"/>
  <c r="H8" i="11"/>
  <c r="H9" i="11"/>
  <c r="H10" i="11"/>
  <c r="H7" i="11"/>
  <c r="T8" i="15" l="1"/>
  <c r="Q8" i="15"/>
  <c r="N8" i="15"/>
  <c r="K8" i="15"/>
  <c r="H8" i="15"/>
  <c r="E8" i="15"/>
  <c r="S8" i="15"/>
  <c r="P8" i="15"/>
  <c r="M8" i="15"/>
  <c r="J8" i="15"/>
  <c r="G8" i="15"/>
  <c r="V8" i="15"/>
  <c r="R8" i="15"/>
  <c r="O8" i="15"/>
  <c r="L8" i="15"/>
  <c r="I8" i="15"/>
  <c r="E9" i="15"/>
  <c r="S9" i="15"/>
  <c r="P9" i="15"/>
  <c r="M9" i="15"/>
  <c r="J9" i="15"/>
  <c r="G9" i="15"/>
  <c r="V9" i="15"/>
  <c r="R9" i="15"/>
  <c r="O9" i="15"/>
  <c r="L9" i="15"/>
  <c r="I9" i="15"/>
  <c r="F9" i="15"/>
  <c r="T9" i="15"/>
  <c r="Q9" i="15"/>
  <c r="N9" i="15"/>
  <c r="K9" i="15"/>
  <c r="V10" i="15"/>
  <c r="R10" i="15"/>
  <c r="O10" i="15"/>
  <c r="L10" i="15"/>
  <c r="I10" i="15"/>
  <c r="F10" i="15"/>
  <c r="E10" i="15"/>
  <c r="T10" i="15"/>
  <c r="Q10" i="15"/>
  <c r="N10" i="15"/>
  <c r="K10" i="15"/>
  <c r="H10" i="15"/>
  <c r="S10" i="15"/>
  <c r="P10" i="15"/>
  <c r="M10" i="15"/>
  <c r="J10" i="15"/>
  <c r="T11" i="15"/>
  <c r="Q11" i="15"/>
  <c r="N11" i="15"/>
  <c r="K11" i="15"/>
  <c r="H11" i="15"/>
  <c r="S11" i="15"/>
  <c r="P11" i="15"/>
  <c r="M11" i="15"/>
  <c r="J11" i="15"/>
  <c r="G11" i="15"/>
  <c r="E11" i="15"/>
  <c r="V11" i="15"/>
  <c r="R11" i="15"/>
  <c r="O11" i="15"/>
  <c r="L11" i="15"/>
  <c r="I11" i="15"/>
  <c r="E8" i="14"/>
  <c r="E10" i="14"/>
  <c r="V11" i="14"/>
  <c r="S11" i="14"/>
  <c r="Q11" i="14"/>
  <c r="O11" i="14"/>
  <c r="M11" i="14"/>
  <c r="K11" i="14"/>
  <c r="I11" i="14"/>
  <c r="G11" i="14"/>
  <c r="V10" i="14"/>
  <c r="S10" i="14"/>
  <c r="Q10" i="14"/>
  <c r="O10" i="14"/>
  <c r="M10" i="14"/>
  <c r="K10" i="14"/>
  <c r="I10" i="14"/>
  <c r="V9" i="14"/>
  <c r="S9" i="14"/>
  <c r="Q9" i="14"/>
  <c r="O9" i="14"/>
  <c r="M9" i="14"/>
  <c r="K9" i="14"/>
  <c r="I9" i="14"/>
  <c r="G9" i="14"/>
  <c r="V8" i="14"/>
  <c r="S8" i="14"/>
  <c r="Q8" i="14"/>
  <c r="O8" i="14"/>
  <c r="M8" i="14"/>
  <c r="K8" i="14"/>
  <c r="I8" i="14"/>
  <c r="E11" i="14"/>
  <c r="E9" i="14"/>
  <c r="T11" i="14"/>
  <c r="R11" i="14"/>
  <c r="P11" i="14"/>
  <c r="N11" i="14"/>
  <c r="L11" i="14"/>
  <c r="J11" i="14"/>
  <c r="H11" i="14"/>
  <c r="T9" i="14"/>
  <c r="R9" i="14"/>
  <c r="P9" i="14"/>
  <c r="N9" i="14"/>
  <c r="L9" i="14"/>
  <c r="J9" i="14"/>
  <c r="H9" i="14"/>
  <c r="F9" i="19"/>
  <c r="H9" i="19"/>
  <c r="J9" i="19"/>
  <c r="L9" i="19"/>
  <c r="N9" i="19"/>
  <c r="P9" i="19"/>
  <c r="R9" i="19"/>
  <c r="T9" i="19"/>
  <c r="E9" i="19"/>
  <c r="G9" i="19"/>
  <c r="I9" i="19"/>
  <c r="K9" i="19"/>
  <c r="M9" i="19"/>
  <c r="O9" i="19"/>
  <c r="Q9" i="19"/>
  <c r="S9" i="19"/>
  <c r="V9" i="19"/>
  <c r="F11" i="19"/>
  <c r="H11" i="19"/>
  <c r="J11" i="19"/>
  <c r="L11" i="19"/>
  <c r="N11" i="19"/>
  <c r="P11" i="19"/>
  <c r="R11" i="19"/>
  <c r="T11" i="19"/>
  <c r="E11" i="19"/>
  <c r="G11" i="19"/>
  <c r="I11" i="19"/>
  <c r="K11" i="19"/>
  <c r="M11" i="19"/>
  <c r="O11" i="19"/>
  <c r="Q11" i="19"/>
  <c r="S11" i="19"/>
  <c r="V11" i="19"/>
  <c r="F8" i="19"/>
  <c r="H8" i="19"/>
  <c r="J8" i="19"/>
  <c r="L8" i="19"/>
  <c r="N8" i="19"/>
  <c r="P8" i="19"/>
  <c r="R8" i="19"/>
  <c r="T8" i="19"/>
  <c r="G8" i="19"/>
  <c r="I8" i="19"/>
  <c r="K8" i="19"/>
  <c r="M8" i="19"/>
  <c r="O8" i="19"/>
  <c r="Q8" i="19"/>
  <c r="S8" i="19"/>
  <c r="V8" i="19"/>
  <c r="E8" i="19"/>
  <c r="F10" i="19"/>
  <c r="H10" i="19"/>
  <c r="J10" i="19"/>
  <c r="L10" i="19"/>
  <c r="N10" i="19"/>
  <c r="P10" i="19"/>
  <c r="R10" i="19"/>
  <c r="T10" i="19"/>
  <c r="G10" i="19"/>
  <c r="I10" i="19"/>
  <c r="K10" i="19"/>
  <c r="M10" i="19"/>
  <c r="O10" i="19"/>
  <c r="Q10" i="19"/>
  <c r="S10" i="19"/>
  <c r="V10" i="19"/>
  <c r="E10" i="19"/>
  <c r="F8" i="20"/>
  <c r="H8" i="20"/>
  <c r="J8" i="20"/>
  <c r="L8" i="20"/>
  <c r="N8" i="20"/>
  <c r="P8" i="20"/>
  <c r="R8" i="20"/>
  <c r="T8" i="20"/>
  <c r="G8" i="20"/>
  <c r="I8" i="20"/>
  <c r="K8" i="20"/>
  <c r="M8" i="20"/>
  <c r="O8" i="20"/>
  <c r="Q8" i="20"/>
  <c r="S8" i="20"/>
  <c r="V8" i="20"/>
  <c r="E8" i="20"/>
  <c r="F10" i="20"/>
  <c r="H10" i="20"/>
  <c r="J10" i="20"/>
  <c r="L10" i="20"/>
  <c r="N10" i="20"/>
  <c r="P10" i="20"/>
  <c r="R10" i="20"/>
  <c r="T10" i="20"/>
  <c r="G10" i="20"/>
  <c r="I10" i="20"/>
  <c r="K10" i="20"/>
  <c r="M10" i="20"/>
  <c r="O10" i="20"/>
  <c r="Q10" i="20"/>
  <c r="S10" i="20"/>
  <c r="V10" i="20"/>
  <c r="E10" i="20"/>
  <c r="H11" i="7" l="1"/>
  <c r="S8" i="6"/>
  <c r="T8" i="30" s="1"/>
  <c r="U9" i="6"/>
  <c r="V9" i="30" s="1"/>
  <c r="S9" i="6"/>
  <c r="T9" i="30" s="1"/>
  <c r="R9" i="6"/>
  <c r="S9" i="30" s="1"/>
  <c r="Q9" i="6"/>
  <c r="R9" i="30" s="1"/>
  <c r="P9" i="6"/>
  <c r="Q9" i="30" s="1"/>
  <c r="N9" i="6"/>
  <c r="O9" i="30" s="1"/>
  <c r="M9" i="6"/>
  <c r="N9" i="30" s="1"/>
  <c r="L9" i="6"/>
  <c r="M9" i="30" s="1"/>
  <c r="J9" i="6"/>
  <c r="K9" i="30" s="1"/>
  <c r="I9" i="6"/>
  <c r="J9" i="30" s="1"/>
  <c r="H9" i="6"/>
  <c r="I9" i="30" s="1"/>
  <c r="G9" i="6"/>
  <c r="H9" i="30" s="1"/>
  <c r="S10" i="6"/>
  <c r="S11" i="6"/>
  <c r="F56" i="6"/>
  <c r="F55" i="6"/>
  <c r="G55" i="30" s="1"/>
  <c r="F54" i="6"/>
  <c r="F53" i="6"/>
  <c r="G53" i="30" s="1"/>
  <c r="F52" i="6"/>
  <c r="G52" i="30" s="1"/>
  <c r="F51" i="6"/>
  <c r="G51" i="30" s="1"/>
  <c r="F50" i="6"/>
  <c r="G50" i="30" s="1"/>
  <c r="F49" i="6"/>
  <c r="G49" i="30" s="1"/>
  <c r="F48" i="6"/>
  <c r="G48" i="30" s="1"/>
  <c r="F47" i="6"/>
  <c r="G47" i="30" s="1"/>
  <c r="F46" i="6"/>
  <c r="G46" i="30" s="1"/>
  <c r="F45" i="6"/>
  <c r="G45" i="30" s="1"/>
  <c r="F44" i="6"/>
  <c r="G44" i="30" s="1"/>
  <c r="F43" i="6"/>
  <c r="G43" i="30" s="1"/>
  <c r="R8" i="6"/>
  <c r="S8" i="30" s="1"/>
  <c r="Q8" i="6"/>
  <c r="R8" i="30" s="1"/>
  <c r="P8" i="6"/>
  <c r="Q8" i="30" s="1"/>
  <c r="N8" i="6"/>
  <c r="O8" i="30" s="1"/>
  <c r="M8" i="6"/>
  <c r="N8" i="30" s="1"/>
  <c r="L8" i="6"/>
  <c r="M8" i="30" s="1"/>
  <c r="G8" i="6"/>
  <c r="H8" i="30" s="1"/>
  <c r="H8" i="6"/>
  <c r="I8" i="30" s="1"/>
  <c r="I8" i="6"/>
  <c r="J8" i="30" s="1"/>
  <c r="J8" i="6"/>
  <c r="K8" i="30" s="1"/>
  <c r="F29" i="6"/>
  <c r="G29" i="30" s="1"/>
  <c r="F30" i="6"/>
  <c r="G30" i="30" s="1"/>
  <c r="F31" i="6"/>
  <c r="G31" i="30" s="1"/>
  <c r="F32" i="6"/>
  <c r="G32" i="30" s="1"/>
  <c r="F33" i="6"/>
  <c r="G33" i="30" s="1"/>
  <c r="F34" i="6"/>
  <c r="G34" i="30" s="1"/>
  <c r="F35" i="6"/>
  <c r="G35" i="30" s="1"/>
  <c r="F36" i="6"/>
  <c r="G36" i="30" s="1"/>
  <c r="F37" i="6"/>
  <c r="G37" i="30" s="1"/>
  <c r="F38" i="6"/>
  <c r="G38" i="30" s="1"/>
  <c r="F39" i="6"/>
  <c r="F40" i="6"/>
  <c r="G40" i="30" s="1"/>
  <c r="F41" i="6"/>
  <c r="F28" i="6"/>
  <c r="G28" i="30" s="1"/>
  <c r="K29" i="6"/>
  <c r="L29" i="30" s="1"/>
  <c r="K31" i="6"/>
  <c r="L31" i="30" s="1"/>
  <c r="K32" i="6"/>
  <c r="L32" i="30" s="1"/>
  <c r="K33" i="6"/>
  <c r="L33" i="30" s="1"/>
  <c r="K34" i="6"/>
  <c r="L34" i="30" s="1"/>
  <c r="K35" i="6"/>
  <c r="L35" i="30" s="1"/>
  <c r="K36" i="6"/>
  <c r="L36" i="30" s="1"/>
  <c r="K37" i="6"/>
  <c r="L37" i="30" s="1"/>
  <c r="K38" i="6"/>
  <c r="L38" i="30" s="1"/>
  <c r="K39" i="6"/>
  <c r="K40" i="6"/>
  <c r="L40" i="30" s="1"/>
  <c r="K41" i="6"/>
  <c r="K28" i="6"/>
  <c r="L28" i="30" s="1"/>
  <c r="O30" i="6"/>
  <c r="P30" i="30" s="1"/>
  <c r="O31" i="6"/>
  <c r="P31" i="30" s="1"/>
  <c r="O32" i="6"/>
  <c r="P32" i="30" s="1"/>
  <c r="O33" i="6"/>
  <c r="P33" i="30" s="1"/>
  <c r="O34" i="6"/>
  <c r="P34" i="30" s="1"/>
  <c r="O35" i="6"/>
  <c r="P35" i="30" s="1"/>
  <c r="O36" i="6"/>
  <c r="P36" i="30" s="1"/>
  <c r="O37" i="6"/>
  <c r="P37" i="30" s="1"/>
  <c r="O38" i="6"/>
  <c r="P38" i="30" s="1"/>
  <c r="O39" i="6"/>
  <c r="O40" i="6"/>
  <c r="P40" i="30" s="1"/>
  <c r="O41" i="6"/>
  <c r="O28" i="6"/>
  <c r="P28" i="30" s="1"/>
  <c r="S91" i="6" l="1"/>
  <c r="T10" i="30"/>
  <c r="S92" i="6"/>
  <c r="T11" i="30"/>
  <c r="O8" i="6"/>
  <c r="P8" i="30" s="1"/>
  <c r="K8" i="6"/>
  <c r="L8" i="30" s="1"/>
  <c r="F8" i="6"/>
  <c r="G8" i="30" s="1"/>
  <c r="E28" i="6"/>
  <c r="E40" i="6"/>
  <c r="E38" i="6"/>
  <c r="E36" i="6"/>
  <c r="E34" i="6"/>
  <c r="E32" i="6"/>
  <c r="E30" i="6"/>
  <c r="E41" i="6"/>
  <c r="O122" i="6" s="1"/>
  <c r="E39" i="6"/>
  <c r="O120" i="6" s="1"/>
  <c r="E37" i="6"/>
  <c r="E35" i="6"/>
  <c r="E33" i="6"/>
  <c r="E31" i="6"/>
  <c r="E29" i="6"/>
  <c r="F9" i="6"/>
  <c r="G9" i="30" s="1"/>
  <c r="W9" i="13"/>
  <c r="U9" i="13"/>
  <c r="S9" i="13"/>
  <c r="Q9" i="13"/>
  <c r="O9" i="13"/>
  <c r="M9" i="13"/>
  <c r="K9" i="13"/>
  <c r="I9" i="13"/>
  <c r="Y9" i="13"/>
  <c r="V9" i="13"/>
  <c r="T9" i="13"/>
  <c r="R9" i="13"/>
  <c r="P9" i="13"/>
  <c r="N9" i="13"/>
  <c r="L9" i="13"/>
  <c r="J9" i="13"/>
  <c r="H9" i="13"/>
  <c r="W8" i="13"/>
  <c r="U8" i="13"/>
  <c r="S8" i="13"/>
  <c r="Q8" i="13"/>
  <c r="O8" i="13"/>
  <c r="M8" i="13"/>
  <c r="K8" i="13"/>
  <c r="I8" i="13"/>
  <c r="H8" i="13"/>
  <c r="Y8" i="13"/>
  <c r="V8" i="13"/>
  <c r="T8" i="13"/>
  <c r="R8" i="13"/>
  <c r="P8" i="13"/>
  <c r="N8" i="13"/>
  <c r="L8" i="13"/>
  <c r="J8" i="13"/>
  <c r="Z12" i="7"/>
  <c r="Z11" i="7"/>
  <c r="Z10" i="7"/>
  <c r="Z9" i="7"/>
  <c r="X12" i="7"/>
  <c r="X11" i="7"/>
  <c r="X10" i="7"/>
  <c r="X9" i="7"/>
  <c r="V12" i="7"/>
  <c r="U12" i="7"/>
  <c r="T12" i="7"/>
  <c r="S12" i="7"/>
  <c r="V11" i="7"/>
  <c r="U11" i="7"/>
  <c r="T11" i="7"/>
  <c r="S11" i="7"/>
  <c r="V10" i="7"/>
  <c r="U10" i="7"/>
  <c r="T10" i="7"/>
  <c r="S10" i="7"/>
  <c r="V9" i="7"/>
  <c r="U9" i="7"/>
  <c r="T9" i="7"/>
  <c r="S9" i="7"/>
  <c r="Q12" i="7"/>
  <c r="Q11" i="7"/>
  <c r="Q10" i="7"/>
  <c r="Q9" i="7"/>
  <c r="O12" i="7"/>
  <c r="N12" i="7"/>
  <c r="M12" i="7"/>
  <c r="O11" i="7"/>
  <c r="N11" i="7"/>
  <c r="M11" i="7"/>
  <c r="O10" i="7"/>
  <c r="N10" i="7"/>
  <c r="M10" i="7"/>
  <c r="O9" i="7"/>
  <c r="N9" i="7"/>
  <c r="M9" i="7"/>
  <c r="K12" i="7"/>
  <c r="J12" i="7"/>
  <c r="I12" i="7"/>
  <c r="H12" i="7"/>
  <c r="G12" i="7"/>
  <c r="F12" i="7"/>
  <c r="K11" i="7"/>
  <c r="J11" i="7"/>
  <c r="I11" i="7"/>
  <c r="G11" i="7"/>
  <c r="F11" i="7"/>
  <c r="K10" i="7"/>
  <c r="J10" i="7"/>
  <c r="I10" i="7"/>
  <c r="H10" i="7"/>
  <c r="G10" i="7"/>
  <c r="F10" i="7"/>
  <c r="K9" i="7"/>
  <c r="J9" i="7"/>
  <c r="I9" i="7"/>
  <c r="H9" i="7"/>
  <c r="G9" i="7"/>
  <c r="F9" i="7"/>
  <c r="D12" i="7"/>
  <c r="D10" i="7"/>
  <c r="D37" i="7" s="1"/>
  <c r="D11" i="7"/>
  <c r="D38" i="7" s="1"/>
  <c r="D9" i="7"/>
  <c r="D36" i="7" s="1"/>
  <c r="O43" i="6"/>
  <c r="P43" i="30" s="1"/>
  <c r="O44" i="6"/>
  <c r="P44" i="30" s="1"/>
  <c r="O45" i="6"/>
  <c r="P45" i="30" s="1"/>
  <c r="O46" i="6"/>
  <c r="P46" i="30" s="1"/>
  <c r="O47" i="6"/>
  <c r="P47" i="30" s="1"/>
  <c r="O48" i="6"/>
  <c r="P48" i="30" s="1"/>
  <c r="O49" i="6"/>
  <c r="P49" i="30" s="1"/>
  <c r="O50" i="6"/>
  <c r="P50" i="30" s="1"/>
  <c r="O51" i="6"/>
  <c r="P51" i="30" s="1"/>
  <c r="O52" i="6"/>
  <c r="P52" i="30" s="1"/>
  <c r="O53" i="6"/>
  <c r="P53" i="30" s="1"/>
  <c r="O54" i="6"/>
  <c r="O55" i="6"/>
  <c r="P55" i="30" s="1"/>
  <c r="O56" i="6"/>
  <c r="O58" i="6"/>
  <c r="O59" i="6"/>
  <c r="O60" i="6"/>
  <c r="O61" i="6"/>
  <c r="O62" i="6"/>
  <c r="O63" i="6"/>
  <c r="O64" i="6"/>
  <c r="O65" i="6"/>
  <c r="O66" i="6"/>
  <c r="O67" i="6"/>
  <c r="O68" i="6"/>
  <c r="O69" i="6"/>
  <c r="O150" i="6" s="1"/>
  <c r="O70" i="6"/>
  <c r="O71" i="6"/>
  <c r="O152" i="6" s="1"/>
  <c r="O73" i="6"/>
  <c r="O74" i="6"/>
  <c r="O75" i="6"/>
  <c r="O76" i="6"/>
  <c r="O77" i="6"/>
  <c r="O78" i="6"/>
  <c r="O79" i="6"/>
  <c r="O80" i="6"/>
  <c r="O81" i="6"/>
  <c r="O82" i="6"/>
  <c r="O83" i="6"/>
  <c r="O84" i="6"/>
  <c r="O85" i="6"/>
  <c r="O166" i="6" s="1"/>
  <c r="K43" i="6"/>
  <c r="L43" i="30" s="1"/>
  <c r="K44" i="6"/>
  <c r="L44" i="30" s="1"/>
  <c r="K45" i="6"/>
  <c r="L45" i="30" s="1"/>
  <c r="K46" i="6"/>
  <c r="L46" i="30" s="1"/>
  <c r="K47" i="6"/>
  <c r="L47" i="30" s="1"/>
  <c r="K48" i="6"/>
  <c r="L48" i="30" s="1"/>
  <c r="K49" i="6"/>
  <c r="L49" i="30" s="1"/>
  <c r="K50" i="6"/>
  <c r="L50" i="30" s="1"/>
  <c r="K51" i="6"/>
  <c r="L51" i="30" s="1"/>
  <c r="K52" i="6"/>
  <c r="L52" i="30" s="1"/>
  <c r="K53" i="6"/>
  <c r="L53" i="30" s="1"/>
  <c r="K54" i="6"/>
  <c r="K55" i="6"/>
  <c r="L55" i="30" s="1"/>
  <c r="K56" i="6"/>
  <c r="K58" i="6"/>
  <c r="K59" i="6"/>
  <c r="K60" i="6"/>
  <c r="K61" i="6"/>
  <c r="K62" i="6"/>
  <c r="K63" i="6"/>
  <c r="K64" i="6"/>
  <c r="K65" i="6"/>
  <c r="K66" i="6"/>
  <c r="K67" i="6"/>
  <c r="K68" i="6"/>
  <c r="K69" i="6"/>
  <c r="K150" i="6" s="1"/>
  <c r="K70" i="6"/>
  <c r="K71" i="6"/>
  <c r="K152" i="6" s="1"/>
  <c r="K73" i="6"/>
  <c r="K74" i="6"/>
  <c r="K75" i="6"/>
  <c r="K76" i="6"/>
  <c r="K77" i="6"/>
  <c r="K78" i="6"/>
  <c r="K79" i="6"/>
  <c r="K80" i="6"/>
  <c r="K81" i="6"/>
  <c r="K82" i="6"/>
  <c r="K164" i="6"/>
  <c r="K165" i="6"/>
  <c r="K85" i="6"/>
  <c r="K166" i="6" s="1"/>
  <c r="F58" i="6"/>
  <c r="F59" i="6"/>
  <c r="F60" i="6"/>
  <c r="F61" i="6"/>
  <c r="F62" i="6"/>
  <c r="F63" i="6"/>
  <c r="F64" i="6"/>
  <c r="F65" i="6"/>
  <c r="F66" i="6"/>
  <c r="F67" i="6"/>
  <c r="F68" i="6"/>
  <c r="F69" i="6"/>
  <c r="F150" i="6" s="1"/>
  <c r="F70" i="6"/>
  <c r="F71" i="6"/>
  <c r="F152" i="6" s="1"/>
  <c r="F73" i="6"/>
  <c r="F74" i="6"/>
  <c r="F75" i="6"/>
  <c r="F76" i="6"/>
  <c r="F77" i="6"/>
  <c r="F78" i="6"/>
  <c r="F79" i="6"/>
  <c r="F80" i="6"/>
  <c r="F81" i="6"/>
  <c r="F82" i="6"/>
  <c r="F83" i="6"/>
  <c r="F84" i="6"/>
  <c r="F85" i="6"/>
  <c r="F166" i="6" s="1"/>
  <c r="F157" i="6" l="1"/>
  <c r="G76" i="30"/>
  <c r="F147" i="6"/>
  <c r="G66" i="30"/>
  <c r="F144" i="6"/>
  <c r="G63" i="30"/>
  <c r="K163" i="6"/>
  <c r="L82" i="30"/>
  <c r="K157" i="6"/>
  <c r="L76" i="30"/>
  <c r="K144" i="6"/>
  <c r="L63" i="30"/>
  <c r="F162" i="6"/>
  <c r="G81" i="30"/>
  <c r="F156" i="6"/>
  <c r="G75" i="30"/>
  <c r="F146" i="6"/>
  <c r="G65" i="30"/>
  <c r="F143" i="6"/>
  <c r="G62" i="30"/>
  <c r="F140" i="6"/>
  <c r="G59" i="30"/>
  <c r="K162" i="6"/>
  <c r="L81" i="30"/>
  <c r="K159" i="6"/>
  <c r="L78" i="30"/>
  <c r="K156" i="6"/>
  <c r="L75" i="30"/>
  <c r="K149" i="6"/>
  <c r="L68" i="30"/>
  <c r="K146" i="6"/>
  <c r="L65" i="30"/>
  <c r="K143" i="6"/>
  <c r="L62" i="30"/>
  <c r="K140" i="6"/>
  <c r="L59" i="30"/>
  <c r="O164" i="6"/>
  <c r="P83" i="30"/>
  <c r="O161" i="6"/>
  <c r="P80" i="30"/>
  <c r="O158" i="6"/>
  <c r="P77" i="30"/>
  <c r="O155" i="6"/>
  <c r="P74" i="30"/>
  <c r="O151" i="6"/>
  <c r="P70" i="30"/>
  <c r="O148" i="6"/>
  <c r="P67" i="30"/>
  <c r="O145" i="6"/>
  <c r="P64" i="30"/>
  <c r="O142" i="6"/>
  <c r="P61" i="30"/>
  <c r="O139" i="6"/>
  <c r="P58" i="30"/>
  <c r="O110" i="6"/>
  <c r="F29" i="30"/>
  <c r="O116" i="6"/>
  <c r="F35" i="30"/>
  <c r="F115" i="6"/>
  <c r="F34" i="30"/>
  <c r="O121" i="6"/>
  <c r="F40" i="30"/>
  <c r="F160" i="6"/>
  <c r="G79" i="30"/>
  <c r="F165" i="6"/>
  <c r="G84" i="30"/>
  <c r="F159" i="6"/>
  <c r="G78" i="30"/>
  <c r="F149" i="6"/>
  <c r="G68" i="30"/>
  <c r="F164" i="6"/>
  <c r="G83" i="30"/>
  <c r="F161" i="6"/>
  <c r="G80" i="30"/>
  <c r="F158" i="6"/>
  <c r="G77" i="30"/>
  <c r="F155" i="6"/>
  <c r="G74" i="30"/>
  <c r="F151" i="6"/>
  <c r="G70" i="30"/>
  <c r="F148" i="6"/>
  <c r="G67" i="30"/>
  <c r="F145" i="6"/>
  <c r="G64" i="30"/>
  <c r="F142" i="6"/>
  <c r="G61" i="30"/>
  <c r="F139" i="6"/>
  <c r="G58" i="30"/>
  <c r="K161" i="6"/>
  <c r="L80" i="30"/>
  <c r="K158" i="6"/>
  <c r="L77" i="30"/>
  <c r="K155" i="6"/>
  <c r="L74" i="30"/>
  <c r="K151" i="6"/>
  <c r="L70" i="30"/>
  <c r="K148" i="6"/>
  <c r="L67" i="30"/>
  <c r="K145" i="6"/>
  <c r="L64" i="30"/>
  <c r="K142" i="6"/>
  <c r="L61" i="30"/>
  <c r="K139" i="6"/>
  <c r="L58" i="30"/>
  <c r="O163" i="6"/>
  <c r="P82" i="30"/>
  <c r="O160" i="6"/>
  <c r="P79" i="30"/>
  <c r="O157" i="6"/>
  <c r="P76" i="30"/>
  <c r="O154" i="6"/>
  <c r="P73" i="30"/>
  <c r="O147" i="6"/>
  <c r="P66" i="30"/>
  <c r="O144" i="6"/>
  <c r="P63" i="30"/>
  <c r="O141" i="6"/>
  <c r="P60" i="30"/>
  <c r="O112" i="6"/>
  <c r="F31" i="30"/>
  <c r="O118" i="6"/>
  <c r="F37" i="30"/>
  <c r="F111" i="6"/>
  <c r="F30" i="30"/>
  <c r="O117" i="6"/>
  <c r="F36" i="30"/>
  <c r="O109" i="6"/>
  <c r="F28" i="30"/>
  <c r="F163" i="6"/>
  <c r="G82" i="30"/>
  <c r="F154" i="6"/>
  <c r="G73" i="30"/>
  <c r="F141" i="6"/>
  <c r="G60" i="30"/>
  <c r="K160" i="6"/>
  <c r="L79" i="30"/>
  <c r="K154" i="6"/>
  <c r="L73" i="30"/>
  <c r="K147" i="6"/>
  <c r="L66" i="30"/>
  <c r="K141" i="6"/>
  <c r="L60" i="30"/>
  <c r="O165" i="6"/>
  <c r="P84" i="30"/>
  <c r="O162" i="6"/>
  <c r="P81" i="30"/>
  <c r="O159" i="6"/>
  <c r="P78" i="30"/>
  <c r="O156" i="6"/>
  <c r="P75" i="30"/>
  <c r="O149" i="6"/>
  <c r="P68" i="30"/>
  <c r="O146" i="6"/>
  <c r="P65" i="30"/>
  <c r="O143" i="6"/>
  <c r="P62" i="30"/>
  <c r="O140" i="6"/>
  <c r="P59" i="30"/>
  <c r="O114" i="6"/>
  <c r="F33" i="30"/>
  <c r="O113" i="6"/>
  <c r="F32" i="30"/>
  <c r="F119" i="6"/>
  <c r="F38" i="30"/>
  <c r="H36" i="7"/>
  <c r="K36" i="7"/>
  <c r="H37" i="7"/>
  <c r="K37" i="7"/>
  <c r="I38" i="7"/>
  <c r="M36" i="7"/>
  <c r="M37" i="7"/>
  <c r="M38" i="7"/>
  <c r="Q36" i="7"/>
  <c r="U36" i="7"/>
  <c r="T37" i="7"/>
  <c r="S38" i="7"/>
  <c r="V38" i="7"/>
  <c r="X37" i="7"/>
  <c r="Z36" i="7"/>
  <c r="F36" i="7"/>
  <c r="I36" i="7"/>
  <c r="F37" i="7"/>
  <c r="I37" i="7"/>
  <c r="F38" i="7"/>
  <c r="J38" i="7"/>
  <c r="N36" i="7"/>
  <c r="N37" i="7"/>
  <c r="N38" i="7"/>
  <c r="Q37" i="7"/>
  <c r="S36" i="7"/>
  <c r="V36" i="7"/>
  <c r="U37" i="7"/>
  <c r="T38" i="7"/>
  <c r="X38" i="7"/>
  <c r="Z37" i="7"/>
  <c r="G36" i="7"/>
  <c r="J36" i="7"/>
  <c r="G37" i="7"/>
  <c r="J37" i="7"/>
  <c r="G38" i="7"/>
  <c r="K38" i="7"/>
  <c r="O36" i="7"/>
  <c r="O37" i="7"/>
  <c r="O38" i="7"/>
  <c r="Q38" i="7"/>
  <c r="T36" i="7"/>
  <c r="S37" i="7"/>
  <c r="V37" i="7"/>
  <c r="U38" i="7"/>
  <c r="X36" i="7"/>
  <c r="Z38" i="7"/>
  <c r="H38" i="7"/>
  <c r="G39" i="7"/>
  <c r="I39" i="7"/>
  <c r="K39" i="7"/>
  <c r="M39" i="7"/>
  <c r="O39" i="7"/>
  <c r="T39" i="7"/>
  <c r="V39" i="7"/>
  <c r="Z39" i="7"/>
  <c r="X39" i="7"/>
  <c r="Q39" i="7"/>
  <c r="D39" i="7"/>
  <c r="F39" i="7"/>
  <c r="H39" i="7"/>
  <c r="J39" i="7"/>
  <c r="N39" i="7"/>
  <c r="S39" i="7"/>
  <c r="U39" i="7"/>
  <c r="F114" i="6"/>
  <c r="F122" i="6"/>
  <c r="F109" i="6"/>
  <c r="F110" i="6"/>
  <c r="F118" i="6"/>
  <c r="E55" i="6"/>
  <c r="E53" i="6"/>
  <c r="E51" i="6"/>
  <c r="E49" i="6"/>
  <c r="E47" i="6"/>
  <c r="E45" i="6"/>
  <c r="E43" i="6"/>
  <c r="O9" i="6"/>
  <c r="P9" i="30" s="1"/>
  <c r="S110" i="6"/>
  <c r="Q110" i="6"/>
  <c r="M110" i="6"/>
  <c r="I110" i="6"/>
  <c r="G110" i="6"/>
  <c r="E110" i="6"/>
  <c r="R110" i="6"/>
  <c r="N110" i="6"/>
  <c r="J110" i="6"/>
  <c r="U110" i="6"/>
  <c r="P110" i="6"/>
  <c r="L110" i="6"/>
  <c r="H110" i="6"/>
  <c r="U114" i="6"/>
  <c r="R114" i="6"/>
  <c r="P114" i="6"/>
  <c r="N114" i="6"/>
  <c r="L114" i="6"/>
  <c r="J114" i="6"/>
  <c r="H114" i="6"/>
  <c r="Q114" i="6"/>
  <c r="M114" i="6"/>
  <c r="I114" i="6"/>
  <c r="E114" i="6"/>
  <c r="S114" i="6"/>
  <c r="G114" i="6"/>
  <c r="U118" i="6"/>
  <c r="R118" i="6"/>
  <c r="P118" i="6"/>
  <c r="N118" i="6"/>
  <c r="L118" i="6"/>
  <c r="J118" i="6"/>
  <c r="H118" i="6"/>
  <c r="Q118" i="6"/>
  <c r="M118" i="6"/>
  <c r="I118" i="6"/>
  <c r="E118" i="6"/>
  <c r="S118" i="6"/>
  <c r="G118" i="6"/>
  <c r="U122" i="6"/>
  <c r="R122" i="6"/>
  <c r="P122" i="6"/>
  <c r="N122" i="6"/>
  <c r="L122" i="6"/>
  <c r="J122" i="6"/>
  <c r="H122" i="6"/>
  <c r="Q122" i="6"/>
  <c r="M122" i="6"/>
  <c r="I122" i="6"/>
  <c r="E122" i="6"/>
  <c r="S122" i="6"/>
  <c r="G122" i="6"/>
  <c r="F112" i="6"/>
  <c r="F116" i="6"/>
  <c r="F120" i="6"/>
  <c r="K110" i="6"/>
  <c r="K114" i="6"/>
  <c r="K118" i="6"/>
  <c r="K122" i="6"/>
  <c r="U111" i="6"/>
  <c r="R111" i="6"/>
  <c r="Q111" i="6"/>
  <c r="M111" i="6"/>
  <c r="I111" i="6"/>
  <c r="G111" i="6"/>
  <c r="E111" i="6"/>
  <c r="S111" i="6"/>
  <c r="N111" i="6"/>
  <c r="J111" i="6"/>
  <c r="P111" i="6"/>
  <c r="L111" i="6"/>
  <c r="H111" i="6"/>
  <c r="U115" i="6"/>
  <c r="R115" i="6"/>
  <c r="P115" i="6"/>
  <c r="N115" i="6"/>
  <c r="L115" i="6"/>
  <c r="J115" i="6"/>
  <c r="H115" i="6"/>
  <c r="Q115" i="6"/>
  <c r="M115" i="6"/>
  <c r="I115" i="6"/>
  <c r="E115" i="6"/>
  <c r="S115" i="6"/>
  <c r="G115" i="6"/>
  <c r="U119" i="6"/>
  <c r="R119" i="6"/>
  <c r="P119" i="6"/>
  <c r="N119" i="6"/>
  <c r="L119" i="6"/>
  <c r="J119" i="6"/>
  <c r="H119" i="6"/>
  <c r="Q119" i="6"/>
  <c r="M119" i="6"/>
  <c r="I119" i="6"/>
  <c r="E119" i="6"/>
  <c r="S119" i="6"/>
  <c r="G119" i="6"/>
  <c r="S109" i="6"/>
  <c r="Q109" i="6"/>
  <c r="M109" i="6"/>
  <c r="I109" i="6"/>
  <c r="G109" i="6"/>
  <c r="E109" i="6"/>
  <c r="R109" i="6"/>
  <c r="N109" i="6"/>
  <c r="J109" i="6"/>
  <c r="U109" i="6"/>
  <c r="P109" i="6"/>
  <c r="L109" i="6"/>
  <c r="H109" i="6"/>
  <c r="F113" i="6"/>
  <c r="F117" i="6"/>
  <c r="F121" i="6"/>
  <c r="K111" i="6"/>
  <c r="K115" i="6"/>
  <c r="K119" i="6"/>
  <c r="K109" i="6"/>
  <c r="K9" i="6"/>
  <c r="L9" i="30" s="1"/>
  <c r="O134" i="6"/>
  <c r="O130" i="6"/>
  <c r="O126" i="6"/>
  <c r="U112" i="6"/>
  <c r="R112" i="6"/>
  <c r="P112" i="6"/>
  <c r="N112" i="6"/>
  <c r="L112" i="6"/>
  <c r="J112" i="6"/>
  <c r="H112" i="6"/>
  <c r="Q112" i="6"/>
  <c r="M112" i="6"/>
  <c r="I112" i="6"/>
  <c r="E112" i="6"/>
  <c r="S112" i="6"/>
  <c r="G112" i="6"/>
  <c r="U116" i="6"/>
  <c r="R116" i="6"/>
  <c r="P116" i="6"/>
  <c r="N116" i="6"/>
  <c r="L116" i="6"/>
  <c r="J116" i="6"/>
  <c r="H116" i="6"/>
  <c r="Q116" i="6"/>
  <c r="M116" i="6"/>
  <c r="I116" i="6"/>
  <c r="E116" i="6"/>
  <c r="S116" i="6"/>
  <c r="G116" i="6"/>
  <c r="U120" i="6"/>
  <c r="R120" i="6"/>
  <c r="P120" i="6"/>
  <c r="N120" i="6"/>
  <c r="L120" i="6"/>
  <c r="J120" i="6"/>
  <c r="H120" i="6"/>
  <c r="Q120" i="6"/>
  <c r="M120" i="6"/>
  <c r="I120" i="6"/>
  <c r="E120" i="6"/>
  <c r="S120" i="6"/>
  <c r="G120" i="6"/>
  <c r="E8" i="6"/>
  <c r="F8" i="30" s="1"/>
  <c r="K112" i="6"/>
  <c r="K116" i="6"/>
  <c r="K120" i="6"/>
  <c r="U113" i="6"/>
  <c r="R113" i="6"/>
  <c r="P113" i="6"/>
  <c r="N113" i="6"/>
  <c r="L113" i="6"/>
  <c r="J113" i="6"/>
  <c r="H113" i="6"/>
  <c r="Q113" i="6"/>
  <c r="M113" i="6"/>
  <c r="I113" i="6"/>
  <c r="E113" i="6"/>
  <c r="S113" i="6"/>
  <c r="G113" i="6"/>
  <c r="U117" i="6"/>
  <c r="R117" i="6"/>
  <c r="P117" i="6"/>
  <c r="N117" i="6"/>
  <c r="L117" i="6"/>
  <c r="J117" i="6"/>
  <c r="H117" i="6"/>
  <c r="Q117" i="6"/>
  <c r="M117" i="6"/>
  <c r="I117" i="6"/>
  <c r="E117" i="6"/>
  <c r="S117" i="6"/>
  <c r="G117" i="6"/>
  <c r="U121" i="6"/>
  <c r="R121" i="6"/>
  <c r="P121" i="6"/>
  <c r="N121" i="6"/>
  <c r="L121" i="6"/>
  <c r="J121" i="6"/>
  <c r="H121" i="6"/>
  <c r="Q121" i="6"/>
  <c r="M121" i="6"/>
  <c r="I121" i="6"/>
  <c r="E121" i="6"/>
  <c r="S121" i="6"/>
  <c r="G121" i="6"/>
  <c r="K113" i="6"/>
  <c r="K117" i="6"/>
  <c r="K121" i="6"/>
  <c r="O111" i="6"/>
  <c r="O115" i="6"/>
  <c r="O119" i="6"/>
  <c r="E56" i="6"/>
  <c r="K137" i="6" s="1"/>
  <c r="E54" i="6"/>
  <c r="E52" i="6"/>
  <c r="F52" i="30" s="1"/>
  <c r="E50" i="6"/>
  <c r="F50" i="30" s="1"/>
  <c r="E48" i="6"/>
  <c r="E46" i="6"/>
  <c r="F46" i="30" s="1"/>
  <c r="E44" i="6"/>
  <c r="F44" i="30" s="1"/>
  <c r="G39" i="3"/>
  <c r="G38" i="3"/>
  <c r="G36" i="3"/>
  <c r="G35" i="3"/>
  <c r="G34" i="3"/>
  <c r="G33" i="3"/>
  <c r="G23" i="3"/>
  <c r="G21" i="3"/>
  <c r="G20" i="3"/>
  <c r="G19" i="3"/>
  <c r="G18" i="3"/>
  <c r="G17" i="3"/>
  <c r="G16" i="3"/>
  <c r="G15" i="3"/>
  <c r="G13" i="3"/>
  <c r="G12" i="3"/>
  <c r="G11" i="3"/>
  <c r="O129" i="6" l="1"/>
  <c r="F48" i="30"/>
  <c r="K126" i="6"/>
  <c r="F45" i="30"/>
  <c r="K132" i="6"/>
  <c r="F51" i="30"/>
  <c r="K128" i="6"/>
  <c r="F47" i="30"/>
  <c r="K134" i="6"/>
  <c r="F53" i="30"/>
  <c r="K124" i="6"/>
  <c r="F43" i="30"/>
  <c r="K130" i="6"/>
  <c r="F49" i="30"/>
  <c r="K136" i="6"/>
  <c r="F55" i="30"/>
  <c r="O124" i="6"/>
  <c r="O128" i="6"/>
  <c r="O132" i="6"/>
  <c r="O136" i="6"/>
  <c r="U125" i="6"/>
  <c r="R125" i="6"/>
  <c r="P125" i="6"/>
  <c r="N125" i="6"/>
  <c r="L125" i="6"/>
  <c r="J125" i="6"/>
  <c r="H125" i="6"/>
  <c r="Q125" i="6"/>
  <c r="M125" i="6"/>
  <c r="I125" i="6"/>
  <c r="E125" i="6"/>
  <c r="S125" i="6"/>
  <c r="G125" i="6"/>
  <c r="F125" i="6"/>
  <c r="U133" i="6"/>
  <c r="R133" i="6"/>
  <c r="P133" i="6"/>
  <c r="N133" i="6"/>
  <c r="L133" i="6"/>
  <c r="J133" i="6"/>
  <c r="H133" i="6"/>
  <c r="S133" i="6"/>
  <c r="G133" i="6"/>
  <c r="M133" i="6"/>
  <c r="E133" i="6"/>
  <c r="Q133" i="6"/>
  <c r="I133" i="6"/>
  <c r="F133" i="6"/>
  <c r="U127" i="6"/>
  <c r="R127" i="6"/>
  <c r="P127" i="6"/>
  <c r="N127" i="6"/>
  <c r="L127" i="6"/>
  <c r="J127" i="6"/>
  <c r="S127" i="6"/>
  <c r="H127" i="6"/>
  <c r="Q127" i="6"/>
  <c r="I127" i="6"/>
  <c r="E127" i="6"/>
  <c r="M127" i="6"/>
  <c r="G127" i="6"/>
  <c r="F127" i="6"/>
  <c r="U131" i="6"/>
  <c r="R131" i="6"/>
  <c r="P131" i="6"/>
  <c r="N131" i="6"/>
  <c r="L131" i="6"/>
  <c r="J131" i="6"/>
  <c r="H131" i="6"/>
  <c r="S131" i="6"/>
  <c r="G131" i="6"/>
  <c r="M131" i="6"/>
  <c r="E131" i="6"/>
  <c r="Q131" i="6"/>
  <c r="I131" i="6"/>
  <c r="F131" i="6"/>
  <c r="U135" i="6"/>
  <c r="R135" i="6"/>
  <c r="P135" i="6"/>
  <c r="N135" i="6"/>
  <c r="L135" i="6"/>
  <c r="J135" i="6"/>
  <c r="H135" i="6"/>
  <c r="S135" i="6"/>
  <c r="G135" i="6"/>
  <c r="M135" i="6"/>
  <c r="E135" i="6"/>
  <c r="Q135" i="6"/>
  <c r="I135" i="6"/>
  <c r="E9" i="6"/>
  <c r="F9" i="30" s="1"/>
  <c r="F135" i="6"/>
  <c r="U89" i="6"/>
  <c r="E89" i="6"/>
  <c r="O89" i="6"/>
  <c r="F89" i="6"/>
  <c r="J89" i="6"/>
  <c r="M89" i="6"/>
  <c r="S89" i="6"/>
  <c r="I89" i="6"/>
  <c r="L89" i="6"/>
  <c r="P89" i="6"/>
  <c r="K89" i="6"/>
  <c r="H89" i="6"/>
  <c r="Q89" i="6"/>
  <c r="G89" i="6"/>
  <c r="N89" i="6"/>
  <c r="R89" i="6"/>
  <c r="K127" i="6"/>
  <c r="K131" i="6"/>
  <c r="O125" i="6"/>
  <c r="O133" i="6"/>
  <c r="O135" i="6"/>
  <c r="U129" i="6"/>
  <c r="R129" i="6"/>
  <c r="P129" i="6"/>
  <c r="N129" i="6"/>
  <c r="L129" i="6"/>
  <c r="J129" i="6"/>
  <c r="H129" i="6"/>
  <c r="S129" i="6"/>
  <c r="G129" i="6"/>
  <c r="Q129" i="6"/>
  <c r="I129" i="6"/>
  <c r="M129" i="6"/>
  <c r="E129" i="6"/>
  <c r="F129" i="6"/>
  <c r="U137" i="6"/>
  <c r="R137" i="6"/>
  <c r="P137" i="6"/>
  <c r="N137" i="6"/>
  <c r="L137" i="6"/>
  <c r="J137" i="6"/>
  <c r="H137" i="6"/>
  <c r="S137" i="6"/>
  <c r="G137" i="6"/>
  <c r="M137" i="6"/>
  <c r="E137" i="6"/>
  <c r="Q137" i="6"/>
  <c r="I137" i="6"/>
  <c r="F137" i="6"/>
  <c r="K125" i="6"/>
  <c r="K129" i="6"/>
  <c r="K133" i="6"/>
  <c r="K135" i="6"/>
  <c r="O127" i="6"/>
  <c r="O131" i="6"/>
  <c r="O137" i="6"/>
  <c r="U124" i="6"/>
  <c r="R124" i="6"/>
  <c r="P124" i="6"/>
  <c r="N124" i="6"/>
  <c r="L124" i="6"/>
  <c r="J124" i="6"/>
  <c r="H124" i="6"/>
  <c r="Q124" i="6"/>
  <c r="M124" i="6"/>
  <c r="I124" i="6"/>
  <c r="E124" i="6"/>
  <c r="S124" i="6"/>
  <c r="G124" i="6"/>
  <c r="F124" i="6"/>
  <c r="U126" i="6"/>
  <c r="R126" i="6"/>
  <c r="P126" i="6"/>
  <c r="N126" i="6"/>
  <c r="L126" i="6"/>
  <c r="J126" i="6"/>
  <c r="H126" i="6"/>
  <c r="Q126" i="6"/>
  <c r="M126" i="6"/>
  <c r="I126" i="6"/>
  <c r="E126" i="6"/>
  <c r="S126" i="6"/>
  <c r="G126" i="6"/>
  <c r="F126" i="6"/>
  <c r="U128" i="6"/>
  <c r="R128" i="6"/>
  <c r="P128" i="6"/>
  <c r="N128" i="6"/>
  <c r="L128" i="6"/>
  <c r="J128" i="6"/>
  <c r="H128" i="6"/>
  <c r="S128" i="6"/>
  <c r="G128" i="6"/>
  <c r="Q128" i="6"/>
  <c r="I128" i="6"/>
  <c r="M128" i="6"/>
  <c r="E128" i="6"/>
  <c r="F128" i="6"/>
  <c r="U130" i="6"/>
  <c r="R130" i="6"/>
  <c r="S130" i="6"/>
  <c r="P130" i="6"/>
  <c r="N130" i="6"/>
  <c r="L130" i="6"/>
  <c r="J130" i="6"/>
  <c r="H130" i="6"/>
  <c r="G130" i="6"/>
  <c r="Q130" i="6"/>
  <c r="I130" i="6"/>
  <c r="M130" i="6"/>
  <c r="E130" i="6"/>
  <c r="F130" i="6"/>
  <c r="U132" i="6"/>
  <c r="R132" i="6"/>
  <c r="P132" i="6"/>
  <c r="N132" i="6"/>
  <c r="L132" i="6"/>
  <c r="J132" i="6"/>
  <c r="H132" i="6"/>
  <c r="S132" i="6"/>
  <c r="G132" i="6"/>
  <c r="M132" i="6"/>
  <c r="E132" i="6"/>
  <c r="Q132" i="6"/>
  <c r="I132" i="6"/>
  <c r="F132" i="6"/>
  <c r="U134" i="6"/>
  <c r="R134" i="6"/>
  <c r="P134" i="6"/>
  <c r="N134" i="6"/>
  <c r="L134" i="6"/>
  <c r="J134" i="6"/>
  <c r="H134" i="6"/>
  <c r="S134" i="6"/>
  <c r="G134" i="6"/>
  <c r="M134" i="6"/>
  <c r="E134" i="6"/>
  <c r="Q134" i="6"/>
  <c r="I134" i="6"/>
  <c r="F134" i="6"/>
  <c r="U136" i="6"/>
  <c r="R136" i="6"/>
  <c r="P136" i="6"/>
  <c r="N136" i="6"/>
  <c r="L136" i="6"/>
  <c r="J136" i="6"/>
  <c r="H136" i="6"/>
  <c r="S136" i="6"/>
  <c r="G136" i="6"/>
  <c r="M136" i="6"/>
  <c r="E136" i="6"/>
  <c r="Q136" i="6"/>
  <c r="I136" i="6"/>
  <c r="F136" i="6"/>
  <c r="G30" i="3"/>
  <c r="K90" i="6" l="1"/>
  <c r="O90" i="6"/>
  <c r="E90" i="6"/>
  <c r="I90" i="6"/>
  <c r="Q90" i="6"/>
  <c r="H90" i="6"/>
  <c r="L90" i="6"/>
  <c r="P90" i="6"/>
  <c r="U90" i="6"/>
  <c r="G90" i="6"/>
  <c r="M90" i="6"/>
  <c r="S90" i="6"/>
  <c r="J90" i="6"/>
  <c r="N90" i="6"/>
  <c r="R90" i="6"/>
  <c r="F90" i="6"/>
  <c r="B10" i="3"/>
  <c r="G10" i="3" s="1"/>
  <c r="B32" i="3"/>
  <c r="G32" i="3" s="1"/>
</calcChain>
</file>

<file path=xl/connections.xml><?xml version="1.0" encoding="utf-8"?>
<connections xmlns="http://schemas.openxmlformats.org/spreadsheetml/2006/main">
  <connection id="1" name="Query van odbc_KDO_PRD" type="1" refreshedVersion="6" saveData="1">
    <dbPr connection="DSN=odbc_KDO_PRD;Description=KDO Productie;UID=RHFN;Trusted_Connection=Yes;APP=Microsoft Office 2016;WSID=W0VKKP10548P;DATABASE=KDO_PRD" command="SELECT vw_KREDO_tblDataPublicatie.NrPublicatieSet, vw_KREDO_tblDataPublicatie.Aanmaakdatum, vw_KREDO_tblDataPublicatie.Jaar, vw_KREDO_tblDataPublicatie.Periode, vw_KREDO_tblDataPublicatie.NrOverheidslaag, vw_KREDO_tblDataPublicatie.BgrCode, vw_KREDO_tblDataPublicatie.BgrCodePublicatie, vw_KREDO_tblDataPublicatie.BgrNaam, vw_KREDO_tblDataPublicatie.Selectie, vw_KREDO_tblDataPublicatie.Grootteklasse, vw_KREDO_tblDataPublicatie.NrStatus, vw_KREDO_tblDataPublicatie.NrImputatieMethode, vw_KREDO_tblDataPublicatie.Sector, vw_KREDO_tblDataPublicatie.NrGroep, vw_KREDO_tblDataPublicatie.Sheet, vw_KREDO_tblDataPublicatie.RowCode, vw_KREDO_tblDataPublicatie.RowMainSub, vw_KREDO_tblDataPublicatie.RowMain, vw_KREDO_tblDataPublicatie.RowType, vw_KREDO_tblDataPublicatie.ColumnType, vw_KREDO_tblDataPublicatie.ColumnMain, vw_KREDO_tblDataPublicatie.ColumnCode, vw_KREDO_tblDataPublicatie.ESR_Rekening, vw_KREDO_tblDataPublicatie.ESR_Zijde, vw_KREDO_tblDataPublicatie.ESR_Transactie, vw_KREDO_tblDataPublicatie.ESR_SubTransactie, vw_KREDO_tblDataPublicatie.ESR_DetailTransactie, vw_KREDO_tblDataPublicatie.ESR_Sector, vw_KREDO_tblDataPublicatie.ESR_TegenSector, vw_KREDO_tblDataPublicatie.Onderdeelcode, vw_KREDO_tblDataPublicatie.HoofdOnderdeelcode, vw_KREDO_tblDataPublicatie.HoofdOnderdeel, vw_KREDO_tblDataPublicatie.Onderdeel, vw_KREDO_tblDataPublicatie.Waarde, vw_KREDO_tblDataPublicatie.WaardeAnalyse, vw_KREDO_tblDataPublicatie.WaardeESR, vw_KREDO_tblDataPublicatie.Waarde_PI_x000d__x000a_FROM KDO_PRD.dbo.vw_KREDO_tblDataPublicatie vw_KREDO_tblDataPublicatie_x000d__x000a_WHERE (vw_KREDO_tblDataPublicatie.Periode=5) and nroverheidslaag = 3"/>
  </connection>
</connections>
</file>

<file path=xl/sharedStrings.xml><?xml version="1.0" encoding="utf-8"?>
<sst xmlns="http://schemas.openxmlformats.org/spreadsheetml/2006/main" count="4717" uniqueCount="1011">
  <si>
    <t>Jaar</t>
  </si>
  <si>
    <t>Provincie</t>
  </si>
  <si>
    <t>Imputatie</t>
  </si>
  <si>
    <t>Totaal</t>
  </si>
  <si>
    <t>Drenthe</t>
  </si>
  <si>
    <t>Assen</t>
  </si>
  <si>
    <t>Coevorden</t>
  </si>
  <si>
    <t>Emmen</t>
  </si>
  <si>
    <t>Hoogeveen</t>
  </si>
  <si>
    <t>Meppel</t>
  </si>
  <si>
    <t>Aa en Hunze</t>
  </si>
  <si>
    <t>Borger-Odoorn</t>
  </si>
  <si>
    <t>De Wolden</t>
  </si>
  <si>
    <t>Westerveld</t>
  </si>
  <si>
    <t>Tynaarlo</t>
  </si>
  <si>
    <t>Midden-Drenthe</t>
  </si>
  <si>
    <t>Totaal nee</t>
  </si>
  <si>
    <t>Noordenveld</t>
  </si>
  <si>
    <t>Totaal ja</t>
  </si>
  <si>
    <t>Flevoland</t>
  </si>
  <si>
    <t>Almere</t>
  </si>
  <si>
    <t>Zeewolde</t>
  </si>
  <si>
    <t>Noordoostpolder</t>
  </si>
  <si>
    <t>Urk</t>
  </si>
  <si>
    <t>Dronten</t>
  </si>
  <si>
    <t>Lelystad</t>
  </si>
  <si>
    <t>Friesland</t>
  </si>
  <si>
    <t>Achtkarspelen</t>
  </si>
  <si>
    <t>Ameland</t>
  </si>
  <si>
    <t>Harlingen</t>
  </si>
  <si>
    <t>Heerenveen</t>
  </si>
  <si>
    <t>Leeuwarden</t>
  </si>
  <si>
    <t>Ooststellingwerf</t>
  </si>
  <si>
    <t>Opsterland</t>
  </si>
  <si>
    <t>Schiermonnikoog</t>
  </si>
  <si>
    <t>Smallingerland</t>
  </si>
  <si>
    <t>Terschelling</t>
  </si>
  <si>
    <t>Vlieland</t>
  </si>
  <si>
    <t>Weststellingwerf</t>
  </si>
  <si>
    <t>Tytsjerksteradiel</t>
  </si>
  <si>
    <t>Dantumadiel</t>
  </si>
  <si>
    <t>De Fryske Marren</t>
  </si>
  <si>
    <t>Waadhoeke</t>
  </si>
  <si>
    <t>Gelderland</t>
  </si>
  <si>
    <t>Aalten</t>
  </si>
  <si>
    <t>Apeldoorn</t>
  </si>
  <si>
    <t>Arnhem</t>
  </si>
  <si>
    <t>Brummen</t>
  </si>
  <si>
    <t>Buren</t>
  </si>
  <si>
    <t>Doesburg</t>
  </si>
  <si>
    <t>Duiven</t>
  </si>
  <si>
    <t>Harderwijk</t>
  </si>
  <si>
    <t>Hattem</t>
  </si>
  <si>
    <t>Heerde</t>
  </si>
  <si>
    <t>Heumen</t>
  </si>
  <si>
    <t>Lochem</t>
  </si>
  <si>
    <t>Maasdriel</t>
  </si>
  <si>
    <t>Nijkerk</t>
  </si>
  <si>
    <t>Nijmegen</t>
  </si>
  <si>
    <t>Oldebroek</t>
  </si>
  <si>
    <t>Putten</t>
  </si>
  <si>
    <t>Renkum</t>
  </si>
  <si>
    <t>Rheden</t>
  </si>
  <si>
    <t>Rozendaal</t>
  </si>
  <si>
    <t>Scherpenzeel</t>
  </si>
  <si>
    <t>Tiel</t>
  </si>
  <si>
    <t>Voorst</t>
  </si>
  <si>
    <t>Westervoort</t>
  </si>
  <si>
    <t>Winterswijk</t>
  </si>
  <si>
    <t>Wijchen</t>
  </si>
  <si>
    <t>Zaltbommel</t>
  </si>
  <si>
    <t>Zevenaar</t>
  </si>
  <si>
    <t>Zutphen</t>
  </si>
  <si>
    <t>Nunspeet</t>
  </si>
  <si>
    <t>West Maas en Waal</t>
  </si>
  <si>
    <t>Oude IJsselstreek</t>
  </si>
  <si>
    <t>Oost Gelre</t>
  </si>
  <si>
    <t>Lingewaard</t>
  </si>
  <si>
    <t>Overbetuwe</t>
  </si>
  <si>
    <t>Neder-Betuwe</t>
  </si>
  <si>
    <t>Berkelland</t>
  </si>
  <si>
    <t>Bronckhorst</t>
  </si>
  <si>
    <t>Berg en Dal</t>
  </si>
  <si>
    <t>Montferland</t>
  </si>
  <si>
    <t>West Betuwe</t>
  </si>
  <si>
    <t>Barneveld</t>
  </si>
  <si>
    <t>Beuningen</t>
  </si>
  <si>
    <t>Culemborg</t>
  </si>
  <si>
    <t>Doetinchem</t>
  </si>
  <si>
    <t>Druten</t>
  </si>
  <si>
    <t>Ede</t>
  </si>
  <si>
    <t>Elburg</t>
  </si>
  <si>
    <t>Epe</t>
  </si>
  <si>
    <t>Ermelo</t>
  </si>
  <si>
    <t>Wageningen</t>
  </si>
  <si>
    <t>Groningen</t>
  </si>
  <si>
    <t>Stadskanaal</t>
  </si>
  <si>
    <t>Veendam</t>
  </si>
  <si>
    <t>Pekela</t>
  </si>
  <si>
    <t>Oldambt</t>
  </si>
  <si>
    <t>Het Hogeland</t>
  </si>
  <si>
    <t>Westerkwartier</t>
  </si>
  <si>
    <t>Eemsdelta</t>
  </si>
  <si>
    <t>Westerwolde</t>
  </si>
  <si>
    <t>Midden-Groningen</t>
  </si>
  <si>
    <t>Limburg</t>
  </si>
  <si>
    <t>Landgraaf</t>
  </si>
  <si>
    <t>Beek</t>
  </si>
  <si>
    <t>Beesel</t>
  </si>
  <si>
    <t>Bergen (L.)</t>
  </si>
  <si>
    <t>Brunssum</t>
  </si>
  <si>
    <t>Kerkrade</t>
  </si>
  <si>
    <t>Maastricht</t>
  </si>
  <si>
    <t>Mook en Middelaar</t>
  </si>
  <si>
    <t>Nederweert</t>
  </si>
  <si>
    <t>Roermond</t>
  </si>
  <si>
    <t>Simpelveld</t>
  </si>
  <si>
    <t>Stein</t>
  </si>
  <si>
    <t>Vaals</t>
  </si>
  <si>
    <t>Venlo</t>
  </si>
  <si>
    <t>Voerendaal</t>
  </si>
  <si>
    <t>Weert</t>
  </si>
  <si>
    <t>Valkenburg aan de Geul</t>
  </si>
  <si>
    <t>Horst aan de Maas</t>
  </si>
  <si>
    <t>Leudal</t>
  </si>
  <si>
    <t>Maasgouw</t>
  </si>
  <si>
    <t>Echt-Susteren</t>
  </si>
  <si>
    <t>Gulpen-Wittem</t>
  </si>
  <si>
    <t>Sittard-Geleen</t>
  </si>
  <si>
    <t>Peel en Maas</t>
  </si>
  <si>
    <t>Beekdaelen</t>
  </si>
  <si>
    <t>Gennep</t>
  </si>
  <si>
    <t>Heerlen</t>
  </si>
  <si>
    <t>Meerssen</t>
  </si>
  <si>
    <t>Venray</t>
  </si>
  <si>
    <t>Roerdalen</t>
  </si>
  <si>
    <t>Eijsden-Margraten</t>
  </si>
  <si>
    <t>Noord-Brabant</t>
  </si>
  <si>
    <t>Asten</t>
  </si>
  <si>
    <t>Baarle-Nassau</t>
  </si>
  <si>
    <t>Bergen op Zoom</t>
  </si>
  <si>
    <t>Best</t>
  </si>
  <si>
    <t>Boxtel</t>
  </si>
  <si>
    <t>Breda</t>
  </si>
  <si>
    <t>Deurne</t>
  </si>
  <si>
    <t>Eersel</t>
  </si>
  <si>
    <t>Eindhoven</t>
  </si>
  <si>
    <t>Etten-Leur</t>
  </si>
  <si>
    <t>Geertruidenberg</t>
  </si>
  <si>
    <t>Gilze en Rijen</t>
  </si>
  <si>
    <t>Goirle</t>
  </si>
  <si>
    <t>'s-Hertogenbosch</t>
  </si>
  <si>
    <t>Heusden</t>
  </si>
  <si>
    <t>Hilvarenbeek</t>
  </si>
  <si>
    <t>Loon op Zand</t>
  </si>
  <si>
    <t>Nuenen c.a.</t>
  </si>
  <si>
    <t>Oirschot</t>
  </si>
  <si>
    <t>Oosterhout</t>
  </si>
  <si>
    <t>Oss</t>
  </si>
  <si>
    <t>Rucphen</t>
  </si>
  <si>
    <t>Sint-Michielsgestel</t>
  </si>
  <si>
    <t>Son en Breugel</t>
  </si>
  <si>
    <t>Steenbergen</t>
  </si>
  <si>
    <t>Tilburg</t>
  </si>
  <si>
    <t>Valkenswaard</t>
  </si>
  <si>
    <t>Vught</t>
  </si>
  <si>
    <t>Waalre</t>
  </si>
  <si>
    <t>Woensdrecht</t>
  </si>
  <si>
    <t>Zundert</t>
  </si>
  <si>
    <t>Gemert-Bakel</t>
  </si>
  <si>
    <t>Halderberge</t>
  </si>
  <si>
    <t>Heeze-Leende</t>
  </si>
  <si>
    <t>Laarbeek</t>
  </si>
  <si>
    <t>Reusel-De Mierden</t>
  </si>
  <si>
    <t>Roosendaal</t>
  </si>
  <si>
    <t>Moerdijk</t>
  </si>
  <si>
    <t>Drimmelen</t>
  </si>
  <si>
    <t>Bernheze</t>
  </si>
  <si>
    <t>Alphen-Chaam</t>
  </si>
  <si>
    <t>Bergeijk</t>
  </si>
  <si>
    <t>Bladel</t>
  </si>
  <si>
    <t>Geldrop-Mierlo</t>
  </si>
  <si>
    <t>Meierijstad</t>
  </si>
  <si>
    <t>Altena</t>
  </si>
  <si>
    <t>Boekel</t>
  </si>
  <si>
    <t>Dongen</t>
  </si>
  <si>
    <t>Helmond</t>
  </si>
  <si>
    <t>Oisterwijk</t>
  </si>
  <si>
    <t>Someren</t>
  </si>
  <si>
    <t>Veldhoven</t>
  </si>
  <si>
    <t>Waalwijk</t>
  </si>
  <si>
    <t>Cranendonck</t>
  </si>
  <si>
    <t>Noord-Holland</t>
  </si>
  <si>
    <t>Alkmaar</t>
  </si>
  <si>
    <t>Amstelveen</t>
  </si>
  <si>
    <t>Amsterdam</t>
  </si>
  <si>
    <t>Bergen (NH.)</t>
  </si>
  <si>
    <t>Beverwijk</t>
  </si>
  <si>
    <t>Blaricum</t>
  </si>
  <si>
    <t>Bloemendaal</t>
  </si>
  <si>
    <t>Castricum</t>
  </si>
  <si>
    <t>Edam-Volendam</t>
  </si>
  <si>
    <t>Enkhuizen</t>
  </si>
  <si>
    <t>Haarlem</t>
  </si>
  <si>
    <t>Haarlemmermeer</t>
  </si>
  <si>
    <t>Heemskerk</t>
  </si>
  <si>
    <t>Heemstede</t>
  </si>
  <si>
    <t>Heiloo</t>
  </si>
  <si>
    <t>Den Helder</t>
  </si>
  <si>
    <t>Hilversum</t>
  </si>
  <si>
    <t>Hoorn</t>
  </si>
  <si>
    <t>Huizen</t>
  </si>
  <si>
    <t>Landsmeer</t>
  </si>
  <si>
    <t>Laren</t>
  </si>
  <si>
    <t>Oostzaan</t>
  </si>
  <si>
    <t>Opmeer</t>
  </si>
  <si>
    <t>Purmerend</t>
  </si>
  <si>
    <t>Texel</t>
  </si>
  <si>
    <t>Uitgeest</t>
  </si>
  <si>
    <t>Velsen</t>
  </si>
  <si>
    <t>Zandvoort</t>
  </si>
  <si>
    <t>Zaanstad</t>
  </si>
  <si>
    <t>Drechterland</t>
  </si>
  <si>
    <t>Stede Broec</t>
  </si>
  <si>
    <t>Waterland</t>
  </si>
  <si>
    <t>Wormerland</t>
  </si>
  <si>
    <t>Koggenland</t>
  </si>
  <si>
    <t>Wijdemeren</t>
  </si>
  <si>
    <t>Hollands Kroon</t>
  </si>
  <si>
    <t>Gooise Meren</t>
  </si>
  <si>
    <t>Aalsmeer</t>
  </si>
  <si>
    <t>Diemen</t>
  </si>
  <si>
    <t>Medemblik</t>
  </si>
  <si>
    <t>Ouder-Amstel</t>
  </si>
  <si>
    <t>Schagen</t>
  </si>
  <si>
    <t>Uithoorn</t>
  </si>
  <si>
    <t>Overijssel</t>
  </si>
  <si>
    <t>Almelo</t>
  </si>
  <si>
    <t>Borne</t>
  </si>
  <si>
    <t>Dalfsen</t>
  </si>
  <si>
    <t>Deventer</t>
  </si>
  <si>
    <t>Haaksbergen</t>
  </si>
  <si>
    <t>Hardenberg</t>
  </si>
  <si>
    <t>Hellendoorn</t>
  </si>
  <si>
    <t>Hengelo</t>
  </si>
  <si>
    <t>Kampen</t>
  </si>
  <si>
    <t>Oldenzaal</t>
  </si>
  <si>
    <t>Ommen</t>
  </si>
  <si>
    <t>Raalte</t>
  </si>
  <si>
    <t>Tubbergen</t>
  </si>
  <si>
    <t>Steenwijkerland</t>
  </si>
  <si>
    <t>Olst-Wijhe</t>
  </si>
  <si>
    <t>Dinkelland</t>
  </si>
  <si>
    <t>Zwartewaterland</t>
  </si>
  <si>
    <t>Enschede</t>
  </si>
  <si>
    <t>Losser</t>
  </si>
  <si>
    <t>Staphorst</t>
  </si>
  <si>
    <t>Wierden</t>
  </si>
  <si>
    <t>Zwolle</t>
  </si>
  <si>
    <t>Twenterand</t>
  </si>
  <si>
    <t>Hof van Twente</t>
  </si>
  <si>
    <t>Rijssen-Holten</t>
  </si>
  <si>
    <t>Utrecht</t>
  </si>
  <si>
    <t>Baarn</t>
  </si>
  <si>
    <t>De Bilt</t>
  </si>
  <si>
    <t>Bunnik</t>
  </si>
  <si>
    <t>Bunschoten</t>
  </si>
  <si>
    <t>Eemnes</t>
  </si>
  <si>
    <t>Houten</t>
  </si>
  <si>
    <t>Leusden</t>
  </si>
  <si>
    <t>Lopik</t>
  </si>
  <si>
    <t>Renswoude</t>
  </si>
  <si>
    <t>Soest</t>
  </si>
  <si>
    <t>Veenendaal</t>
  </si>
  <si>
    <t>Woudenberg</t>
  </si>
  <si>
    <t>Wijk bij Duurstede</t>
  </si>
  <si>
    <t>IJsselstein</t>
  </si>
  <si>
    <t>Zeist</t>
  </si>
  <si>
    <t>Nieuwegein</t>
  </si>
  <si>
    <t>Oudewater</t>
  </si>
  <si>
    <t>Woerden</t>
  </si>
  <si>
    <t>De Ronde Venen</t>
  </si>
  <si>
    <t>Amersfoort</t>
  </si>
  <si>
    <t>Montfoort</t>
  </si>
  <si>
    <t>Rhenen</t>
  </si>
  <si>
    <t>Utrechtse Heuvelrug</t>
  </si>
  <si>
    <t>Stichtse Vecht</t>
  </si>
  <si>
    <t>Vijfheerenlanden</t>
  </si>
  <si>
    <t>Zeeland</t>
  </si>
  <si>
    <t>Goes</t>
  </si>
  <si>
    <t>Hulst</t>
  </si>
  <si>
    <t>Kapelle</t>
  </si>
  <si>
    <t>Middelburg</t>
  </si>
  <si>
    <t>Reimerswaal</t>
  </si>
  <si>
    <t>Terneuzen</t>
  </si>
  <si>
    <t>Tholen</t>
  </si>
  <si>
    <t>Veere</t>
  </si>
  <si>
    <t>Schouwen-Duiveland</t>
  </si>
  <si>
    <t>Borsele</t>
  </si>
  <si>
    <t>Vlissingen</t>
  </si>
  <si>
    <t>Noord-Beveland</t>
  </si>
  <si>
    <t>Sluis</t>
  </si>
  <si>
    <t>Zuid-Holland</t>
  </si>
  <si>
    <t>Alblasserdam</t>
  </si>
  <si>
    <t>Alphen aan den Rijn</t>
  </si>
  <si>
    <t>Barendrecht</t>
  </si>
  <si>
    <t>Capelle aan den IJssel</t>
  </si>
  <si>
    <t>Delft</t>
  </si>
  <si>
    <t>Dordrecht</t>
  </si>
  <si>
    <t>Gorinchem</t>
  </si>
  <si>
    <t>Gouda</t>
  </si>
  <si>
    <t>'s-Gravenhage</t>
  </si>
  <si>
    <t>Hardinxveld-Giessendam</t>
  </si>
  <si>
    <t>Hendrik-Ido-Ambacht</t>
  </si>
  <si>
    <t>Hillegom</t>
  </si>
  <si>
    <t>Katwijk</t>
  </si>
  <si>
    <t>Krimpen aan den IJssel</t>
  </si>
  <si>
    <t>Leiden</t>
  </si>
  <si>
    <t>Leiderdorp</t>
  </si>
  <si>
    <t>Lisse</t>
  </si>
  <si>
    <t>Maassluis</t>
  </si>
  <si>
    <t>Nieuwkoop</t>
  </si>
  <si>
    <t>Noordwijk</t>
  </si>
  <si>
    <t>Oegstgeest</t>
  </si>
  <si>
    <t>Papendrecht</t>
  </si>
  <si>
    <t>Ridderkerk</t>
  </si>
  <si>
    <t>Rotterdam</t>
  </si>
  <si>
    <t>Rijswijk</t>
  </si>
  <si>
    <t>Sliedrecht</t>
  </si>
  <si>
    <t>Albrandswaard</t>
  </si>
  <si>
    <t>Vlaardingen</t>
  </si>
  <si>
    <t>Voorschoten</t>
  </si>
  <si>
    <t>Waddinxveen</t>
  </si>
  <si>
    <t>Wassenaar</t>
  </si>
  <si>
    <t>Zoetermeer</t>
  </si>
  <si>
    <t>Zoeterwoude</t>
  </si>
  <si>
    <t>Zwijndrecht</t>
  </si>
  <si>
    <t>Teylingen</t>
  </si>
  <si>
    <t>Lansingerland</t>
  </si>
  <si>
    <t>Westland</t>
  </si>
  <si>
    <t>Midden-Delfland</t>
  </si>
  <si>
    <t>Kaag en Braassem</t>
  </si>
  <si>
    <t>Zuidplas</t>
  </si>
  <si>
    <t>Bodegraven-Reeuwijk</t>
  </si>
  <si>
    <t>Leidschendam-Voorburg</t>
  </si>
  <si>
    <t>Goeree-Overflakkee</t>
  </si>
  <si>
    <t>Pijnacker-Nootdorp</t>
  </si>
  <si>
    <t>Nissewaard</t>
  </si>
  <si>
    <t>Krimpenerwaard</t>
  </si>
  <si>
    <t>Hoeksche Waard</t>
  </si>
  <si>
    <t>Molenlanden</t>
  </si>
  <si>
    <t>Schiedam</t>
  </si>
  <si>
    <t>Totaal 2021</t>
  </si>
  <si>
    <t>Totaal 2020</t>
  </si>
  <si>
    <t>Totaal Drenthe</t>
  </si>
  <si>
    <t>Totaal Flevoland</t>
  </si>
  <si>
    <t>Totaal Friesland</t>
  </si>
  <si>
    <t>Totaal Gelderland</t>
  </si>
  <si>
    <t>Totaal Groningen</t>
  </si>
  <si>
    <t>Totaal Limburg</t>
  </si>
  <si>
    <t>Totaal Noord-Brabant</t>
  </si>
  <si>
    <t>Totaal Noord-Holland</t>
  </si>
  <si>
    <t>Totaal Overijssel</t>
  </si>
  <si>
    <t>Totaal Utrecht</t>
  </si>
  <si>
    <t>Totaal Zeeland</t>
  </si>
  <si>
    <t>Totaal Zuid-Holland</t>
  </si>
  <si>
    <t>Cultuuruitgaven</t>
  </si>
  <si>
    <t>Cultuurpresentatie, cultuurproductie en cultuurparticipatie</t>
  </si>
  <si>
    <t>Musea</t>
  </si>
  <si>
    <t>Cultureel erfgoed</t>
  </si>
  <si>
    <t>Media</t>
  </si>
  <si>
    <t>Overige taakvelden</t>
  </si>
  <si>
    <t>5.3 - Totaal</t>
  </si>
  <si>
    <t>5.3.1 -Podiumkunsten</t>
  </si>
  <si>
    <t>5.3.2 - Beeldende kunst en vormgeving</t>
  </si>
  <si>
    <t>5.3.3 - Kunst- en cultuureducatie</t>
  </si>
  <si>
    <t>5.3.4 - Film en video</t>
  </si>
  <si>
    <t>5.3.5 - Overig</t>
  </si>
  <si>
    <t>5.4 - Totaal</t>
  </si>
  <si>
    <t>5.4.1 - Musea</t>
  </si>
  <si>
    <t>5.4.2 - Historische archieven</t>
  </si>
  <si>
    <t>5.5. - Totaal</t>
  </si>
  <si>
    <t>5.6 - Totaal</t>
  </si>
  <si>
    <t>5.6.1 - Bibliotheken</t>
  </si>
  <si>
    <t>5.6.3 - Lokale pers en omroep</t>
  </si>
  <si>
    <t>5.6.4 - Overig</t>
  </si>
  <si>
    <t>5.3 t/ 5.6 - Totaal</t>
  </si>
  <si>
    <t>Cultuurinkomsten (uit Iv3)</t>
  </si>
  <si>
    <t>Code</t>
  </si>
  <si>
    <t>Gemeente</t>
  </si>
  <si>
    <t>Totaal 2017</t>
  </si>
  <si>
    <t>Totaal 2019</t>
  </si>
  <si>
    <t>Gemeenten per provincie (in dzd euro's)</t>
  </si>
  <si>
    <t>Totalen (in dzd euro's)</t>
  </si>
  <si>
    <t>Grootteklasse</t>
  </si>
  <si>
    <t>Totaal 1</t>
  </si>
  <si>
    <t>Totaal 2</t>
  </si>
  <si>
    <t>Totaal 3</t>
  </si>
  <si>
    <t>Totaal 4</t>
  </si>
  <si>
    <t>Totaal 5</t>
  </si>
  <si>
    <t>Totaal 6</t>
  </si>
  <si>
    <t>Totaal 7</t>
  </si>
  <si>
    <t>Totaal 8</t>
  </si>
  <si>
    <t>Gemeenten per grootteklasse (in dzd euro's)</t>
  </si>
  <si>
    <t>Tabel 1</t>
  </si>
  <si>
    <t>Per provincie</t>
  </si>
  <si>
    <t xml:space="preserve">Totaal </t>
  </si>
  <si>
    <t>Respons</t>
  </si>
  <si>
    <t>Aantal</t>
  </si>
  <si>
    <t>Percentage</t>
  </si>
  <si>
    <t>Totaal gemeenten</t>
  </si>
  <si>
    <t>Totaal provincies</t>
  </si>
  <si>
    <t>Per grootteklasse</t>
  </si>
  <si>
    <t>1 - meer dan 250 duizend inwoners</t>
  </si>
  <si>
    <t>2 - 150 tot 250 duizend inwoners</t>
  </si>
  <si>
    <t>3 - 100 tot 150 duizend inwoners</t>
  </si>
  <si>
    <t>4 - 50 tot 100 duizend inwoners</t>
  </si>
  <si>
    <t>5 - 20 tot 50 duizend inwoners</t>
  </si>
  <si>
    <t>6 - 10 tot 20 duizend inwoners</t>
  </si>
  <si>
    <t>7 - 5 tot 10 duizend inwoners</t>
  </si>
  <si>
    <t>8 - minder dan 5000 inwoners</t>
  </si>
  <si>
    <t>Bron: CBS.</t>
  </si>
  <si>
    <t>Totalen per provincie (in dzd euro's)</t>
  </si>
  <si>
    <t>Totalen per grootteklasse (in dzd euro's)</t>
  </si>
  <si>
    <t>Cultuurinkomsten (uit Iv3 2019)</t>
  </si>
  <si>
    <t>Provincies (in dzd euro's)</t>
  </si>
  <si>
    <t>7.1.1 -Podiumkunsten</t>
  </si>
  <si>
    <t>7.1.2 - Beeldende kunst en vormgeving</t>
  </si>
  <si>
    <t>7.1.3 - Kunst- en cultuureducatie</t>
  </si>
  <si>
    <t>7.1.4 - Film en video</t>
  </si>
  <si>
    <t>7.1.5 - Musea</t>
  </si>
  <si>
    <t>7.1.6 - Historische archieven</t>
  </si>
  <si>
    <t>7.1.7 - Cultureel erfgoed</t>
  </si>
  <si>
    <t>7.2.1 - Bibliotheken</t>
  </si>
  <si>
    <t>7.2.2 - Lokale pers en omroep</t>
  </si>
  <si>
    <t>7.1.8 en 7.9.1 - Overig</t>
  </si>
  <si>
    <t>7.1 - Totaal</t>
  </si>
  <si>
    <t>Nee</t>
  </si>
  <si>
    <t>Totaal Nee</t>
  </si>
  <si>
    <t>Ja</t>
  </si>
  <si>
    <t>Totaal Ja</t>
  </si>
  <si>
    <t>Cultuurinkomsten (uit Iv3 )</t>
  </si>
  <si>
    <t>Naam</t>
  </si>
  <si>
    <t>Nederland</t>
  </si>
  <si>
    <t>Gemeenten (in dzd euro's)</t>
  </si>
  <si>
    <t>Gemeenten en provincies | Totalen detaillering cultuurlasten</t>
  </si>
  <si>
    <t>Totaal Overig</t>
  </si>
  <si>
    <t>Aantal inwoners</t>
  </si>
  <si>
    <t>Totalen (in euro's per inwoner)</t>
  </si>
  <si>
    <t>Gemeenten per provincie (in euro's per inwoner)</t>
  </si>
  <si>
    <t>Gemeenten per grootteklasse (in euro's per inwoner)</t>
  </si>
  <si>
    <t>Totalen per provincie (in euro's per inwoner)</t>
  </si>
  <si>
    <t>Totalen per grootteklasse (in euro's per inwoner)</t>
  </si>
  <si>
    <t>Lasten voor mutaties reservesn (mln euro's)</t>
  </si>
  <si>
    <t>Totalen per grootteklasse (in procenten)</t>
  </si>
  <si>
    <t>Totalen (in procenten)</t>
  </si>
  <si>
    <t>Totalen per provincie (in procenten)</t>
  </si>
  <si>
    <t>Lasten voor mutaties reserves (in mln euro's)</t>
  </si>
  <si>
    <t>Gemeenten en provincies</t>
  </si>
  <si>
    <t>CBS, Team decentrale overheden</t>
  </si>
  <si>
    <t>Inhoud</t>
  </si>
  <si>
    <t>Werkblad</t>
  </si>
  <si>
    <t>Toelichting</t>
  </si>
  <si>
    <t>Toelichting bij de tabellen</t>
  </si>
  <si>
    <t>Bronbestanden</t>
  </si>
  <si>
    <t>Beschrijving van de gebruikte bronbestanden</t>
  </si>
  <si>
    <t>Tabel 2</t>
  </si>
  <si>
    <t>Tabel 3</t>
  </si>
  <si>
    <t>Tabel 4</t>
  </si>
  <si>
    <t>Tabel 5</t>
  </si>
  <si>
    <t>Tabel 6</t>
  </si>
  <si>
    <t>Tabel 7</t>
  </si>
  <si>
    <t>Tabel 8</t>
  </si>
  <si>
    <t>Tabel 9</t>
  </si>
  <si>
    <t>Tabel 10</t>
  </si>
  <si>
    <t>Tabel 11</t>
  </si>
  <si>
    <t>Tabel 12</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</si>
  <si>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</si>
  <si>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</si>
  <si>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</si>
  <si>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</si>
  <si>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</si>
  <si>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</si>
  <si>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</si>
  <si>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</si>
  <si>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</si>
  <si>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</si>
  <si>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</si>
  <si>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 xml:space="preserve">Vragen over deze publicatie kunnen gestuurd worden aan het CBS onder vermelding van projectnummer PR**. </t>
  </si>
  <si>
    <t>Ons e-mailadres is maatwerk@cbs.nl.</t>
  </si>
  <si>
    <t>Inleiding</t>
  </si>
  <si>
    <t>Over de tabellen</t>
  </si>
  <si>
    <t>Amateurkunst en festivals zijn opgenomen bij de discipline waartoe zij behoren. Bij multidisciplinair aanbod is opname onder de rubriek 'overige' mogelijk.</t>
  </si>
  <si>
    <t xml:space="preserve">In tabel 1 wordt per grootteklassegroep en per provincie de respons getoond. </t>
  </si>
  <si>
    <t>We gebruiken hier de totale lasten voor bestemming en mutaties reserves omdat deze het meest zuiver betrekking hebben op de lasten van het desbetreffende jaar.</t>
  </si>
  <si>
    <t>Populatie</t>
  </si>
  <si>
    <t>Variabelen</t>
  </si>
  <si>
    <t>Taakvelden</t>
  </si>
  <si>
    <t>Gemeentelijke taakvelden zoals opgenomen in het Iv3-informatievoorschrift 2020. Voor meer informatie zie:</t>
  </si>
  <si>
    <t>https://vraagbaakiv3gemeenten.nl/files/2020-03/iv3-informatievoorschrift-2020-gemeenten-en-gemeenschappelijke-regelingen.pdf</t>
  </si>
  <si>
    <t xml:space="preserve">5.3 - Cultuurpresentatie, cultuurproductie en cultuurparticipatie </t>
  </si>
  <si>
    <r>
      <t>Tot dit taakveld behoren activiteiten ter bevordering van beeldende kunst, muziek, dans, toneel, film en</t>
    </r>
    <r>
      <rPr>
        <sz val="10"/>
        <color rgb="FFFFFF00"/>
        <rFont val="Arial"/>
        <family val="2"/>
      </rPr>
      <t xml:space="preserve"> </t>
    </r>
    <r>
      <rPr>
        <sz val="10"/>
        <color theme="1"/>
        <rFont val="Arial"/>
        <family val="2"/>
      </rPr>
      <t>volkscultuur</t>
    </r>
    <r>
      <rPr>
        <sz val="10"/>
        <color rgb="FF000000"/>
        <rFont val="Arial"/>
        <family val="2"/>
      </rPr>
      <t xml:space="preserve">: </t>
    </r>
  </si>
  <si>
    <r>
      <t xml:space="preserve">- subsidiëren van podia voor muziek, dans en toneel; hiertoe behoren ook poppodia, schouwburgen en concertzalen; </t>
    </r>
    <r>
      <rPr>
        <sz val="10"/>
        <color rgb="FFFF0000"/>
        <rFont val="Arial"/>
        <family val="2"/>
      </rPr>
      <t>5.3.1 Podiumkunsten</t>
    </r>
  </si>
  <si>
    <r>
      <t xml:space="preserve">- subsidiëren professionele gezelschappen voor muziek, dans en toneel;  </t>
    </r>
    <r>
      <rPr>
        <sz val="10"/>
        <color rgb="FFFF0000"/>
        <rFont val="Arial"/>
        <family val="2"/>
      </rPr>
      <t>5.3.1 Podiumkunsten</t>
    </r>
  </si>
  <si>
    <r>
      <t xml:space="preserve">- accommodaties voor beeldende kunst; exclusief musea en expositieruimten voor niet-hedendaagse kunst; inclusief broedplaatsen en ateliers, presentatie-instellingen voor beeldende kunst en centra voor </t>
    </r>
    <r>
      <rPr>
        <sz val="10"/>
        <color rgb="FFFF0000"/>
        <rFont val="Arial"/>
        <family val="2"/>
      </rPr>
      <t xml:space="preserve"> </t>
    </r>
  </si>
  <si>
    <r>
      <t xml:space="preserve">professionele beeldende kunst, en </t>
    </r>
    <r>
      <rPr>
        <b/>
        <sz val="10"/>
        <rFont val="Arial"/>
        <family val="2"/>
      </rPr>
      <t>(VERPLAATST VAN 5.6) artotheken en kunstuitleencentra</t>
    </r>
    <r>
      <rPr>
        <sz val="10"/>
        <color rgb="FF000000"/>
        <rFont val="Arial"/>
        <family val="2"/>
      </rPr>
      <t xml:space="preserve">; </t>
    </r>
    <r>
      <rPr>
        <sz val="10"/>
        <color rgb="FFFF0000"/>
        <rFont val="Arial"/>
        <family val="2"/>
      </rPr>
      <t>5.3.2 Beeldende kunst en vormgeving</t>
    </r>
  </si>
  <si>
    <r>
      <t xml:space="preserve">- subsidies voor professionele beeldend kunstenaars en projecten; inclusief geldprijzen, tentoonstellingen en nascholing; </t>
    </r>
    <r>
      <rPr>
        <sz val="10"/>
        <color rgb="FFFF0000"/>
        <rFont val="Arial"/>
        <family val="2"/>
      </rPr>
      <t>5.3.2 Beeldende kunst en vormgeving</t>
    </r>
  </si>
  <si>
    <r>
      <t xml:space="preserve">- kunstaankopen waaronder kunstwerken in de openbare ruimte; </t>
    </r>
    <r>
      <rPr>
        <sz val="10"/>
        <color rgb="FFFF0000"/>
        <rFont val="Arial"/>
        <family val="2"/>
      </rPr>
      <t>5.3.2 Beeldende kunst en vormgeving</t>
    </r>
  </si>
  <si>
    <r>
      <t xml:space="preserve">- subsidiëren van cultuuruitingen op het gebied van film en video, waaronder bioscopen, filmtheaters en filmhuizen; </t>
    </r>
    <r>
      <rPr>
        <sz val="10"/>
        <color rgb="FFFF0000"/>
        <rFont val="Arial"/>
        <family val="2"/>
      </rPr>
      <t>5.3.4 Film en Video</t>
    </r>
  </si>
  <si>
    <r>
      <t xml:space="preserve">- kunstzinnige vorming en cultuureducatie, bevorderen van een educatief aanbod; </t>
    </r>
    <r>
      <rPr>
        <sz val="10"/>
        <color rgb="FFFF0000"/>
        <rFont val="Arial"/>
        <family val="2"/>
      </rPr>
      <t>5.3.3 Kunst- en cultuureducatie</t>
    </r>
  </si>
  <si>
    <r>
      <t xml:space="preserve">- subsidies aan verenigingen voor amateurkunstbeoefening (waaronder toneel, muziek, dans, beeldend, film, </t>
    </r>
    <r>
      <rPr>
        <sz val="10"/>
        <color theme="1"/>
        <rFont val="Arial"/>
        <family val="2"/>
      </rPr>
      <t>volkscultuur</t>
    </r>
    <r>
      <rPr>
        <sz val="10"/>
        <color rgb="FF000000"/>
        <rFont val="Arial"/>
        <family val="2"/>
      </rPr>
      <t xml:space="preserve"> etc); </t>
    </r>
    <r>
      <rPr>
        <sz val="10"/>
        <color rgb="FFFF0000"/>
        <rFont val="Arial"/>
        <family val="2"/>
      </rPr>
      <t>5.3.1 Podiumkunsten, 5.3.2 Beeldende kunst en vormgeving, 5.3.4 Film en video, 5.3.5 Overig</t>
    </r>
  </si>
  <si>
    <r>
      <t xml:space="preserve">- subsidies ten behoeve van cultuuruitingen op het gebied van architectuur, vormgeving en mode; </t>
    </r>
    <r>
      <rPr>
        <sz val="10"/>
        <color rgb="FFFF0000"/>
        <rFont val="Arial"/>
        <family val="2"/>
      </rPr>
      <t>5.3.2 Beeldende kunst en vormgeving, 5.3.4 Overig</t>
    </r>
  </si>
  <si>
    <r>
      <t xml:space="preserve">- culturele manifestaties waaronder herdenkingen; </t>
    </r>
    <r>
      <rPr>
        <sz val="10"/>
        <color rgb="FFFF0000"/>
        <rFont val="Arial"/>
        <family val="2"/>
      </rPr>
      <t>5.3.4 Overig (wellicht ook 5.3.1 Podiumkunsten, 5.3.2 Beeldende kunst en vormgeving)</t>
    </r>
  </si>
  <si>
    <r>
      <t xml:space="preserve">- overkoepelende organen voor kunstbeoefening. </t>
    </r>
    <r>
      <rPr>
        <sz val="10"/>
        <color rgb="FFFF0000"/>
        <rFont val="Arial"/>
        <family val="2"/>
      </rPr>
      <t>5.3.1 Podiumkunsten, 5.3.2 Beeldende kunst en vormgeving, 5.3.4 Overig</t>
    </r>
  </si>
  <si>
    <t xml:space="preserve">Tot dit taakveld behoren niet: </t>
  </si>
  <si>
    <t xml:space="preserve">- musea en oudheidkamers horen thuis onder taakveld 5.4; </t>
  </si>
  <si>
    <t xml:space="preserve">- onderhoud en beheer van kunstwerken in de openbare ruimte horen thuis onder taakveld 5.7 als onderdeel van groenonderhoud; </t>
  </si>
  <si>
    <t>- historische gebouwen en objecten met historische waarde horen thuis onder taakveld 5.5.</t>
  </si>
  <si>
    <t>- letteren behoren te worden onderscheiden en te worden ondergebracht bij bibliotheken 5.6</t>
  </si>
  <si>
    <t xml:space="preserve">5.4 - Musea </t>
  </si>
  <si>
    <t xml:space="preserve">Tot dit taakveld behoren activiteiten gericht op het verwerven, behouden, wetenschappelijk onderzoeken en presenteren van kunst en cultuur: </t>
  </si>
  <si>
    <t xml:space="preserve">- musea, exposities; inclusief verzamelingen en expositieruimten (exclusief actuele beeldende kunst, die behoort onder 5.3)   </t>
  </si>
  <si>
    <r>
      <t xml:space="preserve">(- </t>
    </r>
    <r>
      <rPr>
        <b/>
        <sz val="10"/>
        <color rgb="FF000000"/>
        <rFont val="Arial"/>
        <family val="2"/>
      </rPr>
      <t xml:space="preserve">VERPLAATSEN NAAR 5.5 </t>
    </r>
    <r>
      <rPr>
        <b/>
        <u/>
        <sz val="10"/>
        <color rgb="FF000000"/>
        <rFont val="Arial"/>
        <family val="2"/>
      </rPr>
      <t>archeologie, heemkunde</t>
    </r>
    <r>
      <rPr>
        <b/>
        <sz val="10"/>
        <color rgb="FF000000"/>
        <rFont val="Arial"/>
        <family val="2"/>
      </rPr>
      <t>;</t>
    </r>
    <r>
      <rPr>
        <sz val="10"/>
        <color rgb="FF000000"/>
        <rFont val="Arial"/>
        <family val="2"/>
      </rPr>
      <t xml:space="preserve"> het gaat hier om de beoefening, inclusief erfgoedorganisaties, oudheidkundige kringen en verenigingen.) </t>
    </r>
  </si>
  <si>
    <t xml:space="preserve">- historische archieven. </t>
  </si>
  <si>
    <t xml:space="preserve">- archieven voor reguliere werkzaamheden horen onder taakveld 0.4; </t>
  </si>
  <si>
    <t xml:space="preserve">- historische gebouwen, beschermde stads- en dorpsgezichten horen onder taakveld 5.5. </t>
  </si>
  <si>
    <t xml:space="preserve">5.5 - Cultureel erfgoed </t>
  </si>
  <si>
    <t xml:space="preserve">Tot dit taakveld behoren taken gericht op conserveren en voor publiek toegankelijk maken van cultureel erfgoed: </t>
  </si>
  <si>
    <t>- historische gebouwen, beschermde stads- en dorpsgezichten en overige objecten met historische waarde in de publieke ruimte; inclusief industrieel erfgoed;</t>
  </si>
  <si>
    <t xml:space="preserve">- subsidie, beheer, onderhoud, toezicht en handhaven van cultureel erfgoed, waaronder immaterieel cultureel erfgoed, archeologische monumenten en terreinen; </t>
  </si>
  <si>
    <t>- het (digitaal) zichtbaar maken van cultuurhistorische waarden;</t>
  </si>
  <si>
    <r>
      <t xml:space="preserve">- </t>
    </r>
    <r>
      <rPr>
        <b/>
        <sz val="10"/>
        <color rgb="FF000000"/>
        <rFont val="Arial"/>
        <family val="2"/>
      </rPr>
      <t xml:space="preserve">VERPLAATST VAN 5.4 </t>
    </r>
    <r>
      <rPr>
        <b/>
        <u/>
        <sz val="10"/>
        <color rgb="FF000000"/>
        <rFont val="Arial"/>
        <family val="2"/>
      </rPr>
      <t>archeologie, heemkunde</t>
    </r>
    <r>
      <rPr>
        <b/>
        <sz val="10"/>
        <color rgb="FF000000"/>
        <rFont val="Arial"/>
        <family val="2"/>
      </rPr>
      <t>; het gaat hier om de beoefening, inclusief erfgoedorganisaties, oudheidkundige kringen en verenigingen.</t>
    </r>
  </si>
  <si>
    <t xml:space="preserve">5.6 - Media </t>
  </si>
  <si>
    <t xml:space="preserve">Tot dit taakveld behoren de zorg voor fysieke en elektronische cultuurdragers: </t>
  </si>
  <si>
    <r>
      <t>- bibliotheken, (</t>
    </r>
    <r>
      <rPr>
        <b/>
        <sz val="10"/>
        <color rgb="FF000000"/>
        <rFont val="Arial"/>
        <family val="2"/>
      </rPr>
      <t>verplaatsen naar 5.3</t>
    </r>
    <r>
      <rPr>
        <sz val="10"/>
        <color rgb="FF000000"/>
        <rFont val="Arial"/>
        <family val="2"/>
      </rPr>
      <t xml:space="preserve"> </t>
    </r>
    <r>
      <rPr>
        <b/>
        <u/>
        <sz val="10"/>
        <color rgb="FF000000"/>
        <rFont val="Arial"/>
        <family val="2"/>
      </rPr>
      <t>artotheek)</t>
    </r>
    <r>
      <rPr>
        <b/>
        <sz val="10"/>
        <color rgb="FF000000"/>
        <rFont val="Arial"/>
        <family val="2"/>
      </rPr>
      <t>,</t>
    </r>
    <r>
      <rPr>
        <sz val="10"/>
        <color rgb="FF000000"/>
        <rFont val="Arial"/>
        <family val="2"/>
      </rPr>
      <t xml:space="preserve"> videotheek; </t>
    </r>
  </si>
  <si>
    <t xml:space="preserve">- lokale pers, lokale omroep; </t>
  </si>
  <si>
    <t>- lokale informatievoorziening (bijvoorbeeld m.b.v. ICT);</t>
  </si>
  <si>
    <t>- overkoepelende organen.</t>
  </si>
  <si>
    <t>Taakvelden en detaillering van de taakvelden provincies</t>
  </si>
  <si>
    <t>7.1 - Cultuur</t>
  </si>
  <si>
    <r>
      <t xml:space="preserve">-          bevordering van beeldende kunst, muziek, dans en toneel;  </t>
    </r>
    <r>
      <rPr>
        <sz val="10"/>
        <color rgb="FFFF0000"/>
        <rFont val="Arial"/>
        <family val="2"/>
      </rPr>
      <t>7.1.1 - Podiumkunsten, 7.1.2 - Beelde kunst en vormgeving, 7.1.3 - Kunst- en cultuureducatie of 7.1.4 - Film en video</t>
    </r>
  </si>
  <si>
    <r>
      <t xml:space="preserve">-          subsidies aan verenigingen voor amateurkunstbeoefening (waaronder toneel, muziek, dans, beeldend, film, volkscultuur etc);  </t>
    </r>
    <r>
      <rPr>
        <sz val="10"/>
        <color rgb="FFFF0000"/>
        <rFont val="Arial"/>
        <family val="2"/>
      </rPr>
      <t>7.1.1 - Podiumkunsten, 7.1.2 - Beelde kunst en vormgeving, 7.1.3 - Kunst- en cultuureducatie of 7.1.4 - Film en video</t>
    </r>
  </si>
  <si>
    <r>
      <t xml:space="preserve">-          musea: verwerven, behouden, wetenschappelijk onderzoeken en presenteren van kunst en cultuur; </t>
    </r>
    <r>
      <rPr>
        <sz val="10"/>
        <color rgb="FFFF0000"/>
        <rFont val="Arial"/>
        <family val="2"/>
      </rPr>
      <t>7.1.5 - Musea of 7.1.6 - Historische archieven</t>
    </r>
  </si>
  <si>
    <r>
      <t xml:space="preserve">-          letterkunde en talen (waaronder Friese taal, wet gebruik Friese taal); </t>
    </r>
    <r>
      <rPr>
        <sz val="10"/>
        <color rgb="FFFF0000"/>
        <rFont val="Arial"/>
        <family val="2"/>
      </rPr>
      <t>7.1.7 - Cultureel erfgoed</t>
    </r>
  </si>
  <si>
    <r>
      <t xml:space="preserve">-          instandhouding, restauratie en herbestemming monumenten;  </t>
    </r>
    <r>
      <rPr>
        <sz val="10"/>
        <color rgb="FFFF0000"/>
        <rFont val="Arial"/>
        <family val="2"/>
      </rPr>
      <t>7.1.7 - Cultureel erfgoed</t>
    </r>
  </si>
  <si>
    <t>7.2 - Maatschappij</t>
  </si>
  <si>
    <t>Tot dit taakveld behoren de taken op het gebied van maatschappij waaronder:</t>
  </si>
  <si>
    <r>
      <t xml:space="preserve">-          bijdrage aan provinciale ondersteuningsinstelling bibliotheken (wet stelsel openbare bibliotheekvoorzieningen); </t>
    </r>
    <r>
      <rPr>
        <sz val="10"/>
        <color rgb="FFFF0000"/>
        <rFont val="Arial"/>
        <family val="2"/>
      </rPr>
      <t>7.2.1 - Bibliotheken</t>
    </r>
  </si>
  <si>
    <r>
      <t xml:space="preserve">-          bijdrage lokale pers en omroep; </t>
    </r>
    <r>
      <rPr>
        <sz val="10"/>
        <color rgb="FFFF0000"/>
        <rFont val="Arial"/>
        <family val="2"/>
      </rPr>
      <t>7.2.2 - Lokale pers en omroep</t>
    </r>
  </si>
  <si>
    <t>Tot dit taakveld behoort niet:</t>
  </si>
  <si>
    <t xml:space="preserve">-          eigen bibliotheek (onderdeel van bedrijfsvoering taakveld 0.6) </t>
  </si>
  <si>
    <t>7.9 - Cultuur en maatschappij, overige baten en lasten</t>
  </si>
  <si>
    <t>Tot dit taakveld behoren de overige taken op het gebied van cultuur en maatschappij.</t>
  </si>
  <si>
    <t>Grootteklassegroep</t>
  </si>
  <si>
    <t>Aandachtspunten bij de cijfers</t>
  </si>
  <si>
    <t>Correcties</t>
  </si>
  <si>
    <t>Bijraming van eenheden</t>
  </si>
  <si>
    <t>Risico's</t>
  </si>
  <si>
    <t>-</t>
  </si>
  <si>
    <t>Afkortingen</t>
  </si>
  <si>
    <t>Bron</t>
  </si>
  <si>
    <t>Algemene beschrijving</t>
  </si>
  <si>
    <t>Bij dit onderzoek wordt gevraagd naar een specificatie van de Iv3-cultuurtaakvelden.</t>
  </si>
  <si>
    <t>Leverancier</t>
  </si>
  <si>
    <t>Integraal of steekproef</t>
  </si>
  <si>
    <t>Integraal</t>
  </si>
  <si>
    <t>Periodiciteit</t>
  </si>
  <si>
    <t>Niet periodiek</t>
  </si>
  <si>
    <t>Bijzonderheden</t>
  </si>
  <si>
    <t>Iv3-jaar gemeenten</t>
  </si>
  <si>
    <t>Gemeenten</t>
  </si>
  <si>
    <t>Per Jaar</t>
  </si>
  <si>
    <t>Gemeenten en provincies | Respons detaillering cultuurlasten</t>
  </si>
  <si>
    <t>Gemeenten | Details onderzoek detaillering cultuurlasten naar provincie</t>
  </si>
  <si>
    <t>Gemeenten | Details onderzoek detaillering cultuurlasten naar grootteklasse</t>
  </si>
  <si>
    <t>Provincies | Totalen onderzoek detaillering cultuurlasten</t>
  </si>
  <si>
    <t>Gemeenten | Totalen onderzoek detaillering cultuurlasten naar grootteklasse</t>
  </si>
  <si>
    <t>Gemeenten | Totalen onderzoek detaillering cultuurlasten naar grootteklasse ten opzichte van de totale lasten voor bestemming en mutaties reserves</t>
  </si>
  <si>
    <t>Gemeenten | Totalen onderzoek detaillering cultuurlasten naar grootteklasse per inwoner</t>
  </si>
  <si>
    <t>Gemeenten | Totalen onderzoek detaillering cultuurlasten naar provincie</t>
  </si>
  <si>
    <t>Gemeenten | Totalen onderzoek detaillering cultuurlasten naar provincie per inwoner</t>
  </si>
  <si>
    <t>Gemeenten | Totalen onderzoek detaillering cultuurlasten naar provincie ten opzichte van de totale lasten voor bestemming en mutaties reserves</t>
  </si>
  <si>
    <t>Gemeenten | Details onderzoek detaillering cultuurlasten naar grootteklasse per inwoner</t>
  </si>
  <si>
    <t>Gemeenten | Details onderzoek detaillering cultuurlasten naar provincie per inwoner</t>
  </si>
  <si>
    <t>Tabel 13</t>
  </si>
  <si>
    <t>Totalen per grootteklasse (in %)</t>
  </si>
  <si>
    <t>Totalen (in %)</t>
  </si>
  <si>
    <t>Gemeenten | Ontwikkeling onderzoek detaillering cultuurlasten naar grootteklasse</t>
  </si>
  <si>
    <t>Tabel 14</t>
  </si>
  <si>
    <t>Totalen per provincie (in %)</t>
  </si>
  <si>
    <t>Gemeenten | Ontwikkeling onderzoek detaillering cultuurlasten naar provincie</t>
  </si>
  <si>
    <t>Gemeenten | Totalen naar grootteklasse als percentage van het NL-totaal, cultuurlasten</t>
  </si>
  <si>
    <t>De uitkomsten zijn niet gecorrigeerd voor inflatie. Onder tabel 14 vindt u deze cijfers in meer detail.</t>
  </si>
  <si>
    <t>Tabel 15</t>
  </si>
  <si>
    <t>Tabel 16</t>
  </si>
  <si>
    <t>Tabel 17</t>
  </si>
  <si>
    <t>Gemeenten | Detaillering naar provincie als percentage van het NL-totaal, cultuurlasten</t>
  </si>
  <si>
    <t>Tabel 1 - Gemeenten en provincies | Respons detaillering cultuurlasten</t>
  </si>
  <si>
    <t>Tabel 2 - Gemeenten en provincies | Totalen detaillering cultuurlasten</t>
  </si>
  <si>
    <t>Tabel 3 - Provincies | Totalen onderzoek detaillering cultuurlasten</t>
  </si>
  <si>
    <t>Tabel 4 - Gemeenten | Totalen onderzoek detaillering cultuurlasten naar grootteklasse</t>
  </si>
  <si>
    <t>Tabel 5 - Gemeenten | Totalen onderzoek detaillering cultuurlasten naar grootteklasse ten opzichte van de totale lasten voor bestemming en mutaties reserves</t>
  </si>
  <si>
    <t>Tabel 6 - Gemeenten | Totalen onderzoek detaillering cultuurlasten naar grootteklasse per inwoner</t>
  </si>
  <si>
    <t>Tabel 7 - Gemeenten | Totalen onderzoek detaillering cultuurlasten naar provincie</t>
  </si>
  <si>
    <t>Tabel 8 - Gemeenten | Totalen onderzoek detaillering cultuurlasten naar provincie ten opzichte van de totale lasten voor bestemming en mutaties reserves</t>
  </si>
  <si>
    <t>Tabel 9 - Gemeenten | Totalen onderzoek detaillering cultuurlasten naar provincie per inwoner</t>
  </si>
  <si>
    <t>Tabel 10 - Gemeenten | Details onderzoek detaillering cultuurlasten naar grootteklasse</t>
  </si>
  <si>
    <t>Tabel 11 - Gemeenten | Details onderzoek detaillering cultuurlasten naar grootteklasse per inwoner</t>
  </si>
  <si>
    <t>Tabel 12 - Gemeenten | Details onderzoek detaillering cultuurlasten naar provincie</t>
  </si>
  <si>
    <t>Tabel 13 - Gemeenten | Details onderzoek detaillering cultuurlasten naar provincie per inwoner</t>
  </si>
  <si>
    <t>Tabel 14 - Gemeenten | Ontwikkeling onderzoek detaillering cultuurlasten naar grootteklasse</t>
  </si>
  <si>
    <t>Tabel 15 - Gemeenten | Ontwikkeling onderzoek detaillering cultuurlasten naar provincie</t>
  </si>
  <si>
    <t>Tabel 16 - Gemeenten | Totalen naar grootteklasse als percentage van het NL-totaal, cultuurlasten</t>
  </si>
  <si>
    <t>Tabel 17 - Gemeenten | Detaillering naar provincie als percentage van het NL-totaal, cultuurlasten</t>
  </si>
  <si>
    <t>Totalen ( in dzd euro's)</t>
  </si>
  <si>
    <t>Provincies (in %)</t>
  </si>
  <si>
    <t>Gemeenten (in %)</t>
  </si>
  <si>
    <t>Totalen ( in %)</t>
  </si>
  <si>
    <t>In tabel 2 staan per cultuurtaakveld de lasten van gemeenten en provincies voor alle beschikbare jaren.
De uitkomsten staan zowel in duizenden euro's als in verhoudingsgetallen.</t>
  </si>
  <si>
    <t>In deze tabel staan per cultuurtaakveld de lasten van gemeenten naar grootteklasse die hebben gerespondeerd op dit onderzoek. Voor gemeenten die niet hebben gerespondeerd is bijgeraamd (uit de jaarrekening Iv3 en is de verhouding van de reponderende gemeenten uit dezelfde provincie gezet).
De uitkomsten zijn in duizenden euro's.</t>
  </si>
  <si>
    <t>In deze tabel staan per cultuurtaakveld de lasten van gemeenten ten opzichte van het lastentotaal voor bestemming van reserves naar grootteklasse.</t>
  </si>
  <si>
    <t>In deze tabel staan per cultuurtaakveld de lasten van gemeenten naar grootteklasse in euro's per inwoner.</t>
  </si>
  <si>
    <t>In deze tabel staan per cultuurtaakveld de lasten van gemeenten naar provincie die hebben gerespondeerd op dit onderzoek. Voor gemeenten die niet hebben gerespondeerd is bijgeraamd (uit de jaarrekening Iv3 en is de verhouding van de reponderende gemeenten uit dezelfde provincie gezet).
De uitkomsten staan zowel in duizenden euro's als in verhoudingsgetallen.</t>
  </si>
  <si>
    <t>In deze tabel staan per cultuurtaakveld de lasten van gemeenten ten opzichte van het lastentotaal voor bestemming van reserves naar provincie.</t>
  </si>
  <si>
    <t>In deze tabel staan per cultuurtaakveld de lasten van gemeenten naar grootteklasse die hebben gerespondeerd op dit onderzoek. Voor gemeenten die niet hebben gerespondeerd is bijgeraamd (uit de jaarrekening Iv3 en is de verhouding van de reponderende gemeenten uit dezelfde provincie gezet).
De uitkomsten zijn in euro's per inwoner</t>
  </si>
  <si>
    <t>In tabel 5 staan per cultuurtaakveld de lasten van gemeenten naar provincie die hebben gerespondeerd op dit onderzoek. Voor gemeenten die niet hebben gerespondeerd is bijgeraamd (uit de jaarrekening Iv3 en is de verhouding van de reponderende gemeenten uit dezelfde provincie gezet).
De uitkomsten zijn in duizenden euro's.</t>
  </si>
  <si>
    <t>In deze tabel staan per cultuurtaakveld de lasten van gemeenten naar provincie die hebben gerespondeerd op dit onderzoek. Voor gemeenten die niet hebben gerespondeerd is bijgeraamd (uit de jaarrekening Iv3 en is de verhouding van de reponderende gemeenten uit dezelfde provincie gezet).
De uitkomsten zijn in euro's per inwoner</t>
  </si>
  <si>
    <t>De groeicijfers per gemeentelijke grootteklasse kunnen sterk beïnvloed worden door incidentele lasten (in een enkele gemeente) in een van de jaren of veranderingen in wijze van administreren/verstrekken van subsidies. Bij de kleinere grootteklasses kunnen mutaties met op landelijke niveau gezien kleine bedragen al zorgen dragen voor grote percentuele ontwikkelingen bij de betreffende grootteklasse.</t>
  </si>
  <si>
    <t>Ook in deze tabel kunnen de groeicijfers per provincie kunnen sterk beïnvloed worden door incidentele lasten (in een enkele gemeente) in een van de jaren of veranderingen in wijze van administreren/verstrekken van subsidies.</t>
  </si>
  <si>
    <t>In deze tabel staan per cultuurtaakveld de lasten van gemeenten naar grootteklasse  ten opzichte van de waarde van totaal Nederland voor het specifieke taakveld.
De uitkomsten staan in verhoudingsgetallen.</t>
  </si>
  <si>
    <t>In deze tabel staan per cultuurtaakveld de lasten van gemeenten naar provincie  ten opzichte van de waarde van totaal Nederland voor het specifieke taakveld.
De uitkomsten staan in verhoudingsgetallen.</t>
  </si>
  <si>
    <t>Provincies | Totalen onderzoek detaillering cultuurlasten naar grootteklasse ten opzichte van de totale lasten voor bestemming en mutaties reserves</t>
  </si>
  <si>
    <t>De statistieken over de financiën van gemeenten geven een kwantitatieve beschrijving van de baten en lasten naar beleidsterreinen (taakvelden), economische categorie (kosten- en opbrengstsoorten) en de opbrengsten uit heffingen van de gemeenten. De statistieken zijn samengesteld op basis van de administratieve gegevense n op basis ongecorrigeerde data.</t>
  </si>
  <si>
    <t>Tabel 18</t>
  </si>
  <si>
    <t>Totaal 2023</t>
  </si>
  <si>
    <t>Non-respons</t>
  </si>
  <si>
    <t>Gemeenten en provincies | Respons detaillering cultuurlasten 2023</t>
  </si>
  <si>
    <t>Dijk en Waard</t>
  </si>
  <si>
    <t>Land van Cuijk</t>
  </si>
  <si>
    <t>Maashorst</t>
  </si>
  <si>
    <t>Voorne aan Zee</t>
  </si>
  <si>
    <t>Súdwest-Fryslân</t>
  </si>
  <si>
    <t>Totaal6</t>
  </si>
  <si>
    <t>.</t>
  </si>
  <si>
    <t>Noardeast-Fryslan</t>
  </si>
  <si>
    <t>Gemeenten | Ontwikkeling tov voorgaande verslagperiode onderzoek detaillering cultuurlasten naar grootteklasse</t>
  </si>
  <si>
    <t>Ontwikkeling CPI (in %)</t>
  </si>
  <si>
    <t>Onderzoek detaillering cultuurlasten 2023</t>
  </si>
  <si>
    <t>Onderzoek detaillering cultuurlasten 2023, 2021, 2020, 2019 en 2017, gemeenten en provincies</t>
  </si>
  <si>
    <t>In de uitvragen van 2023, 2020-2021 en 2019 is expliciet aangegeven de lasten van musea voor actuele beeldende kunst op te nemen onder 5.3.2 ‘Beeldende kunst en vormgeving’. Bij het onderzoek naar 2017 was dit nog niet het geval.</t>
  </si>
  <si>
    <t>Provincies</t>
  </si>
  <si>
    <t>Totalen provincies</t>
  </si>
  <si>
    <t>Op verzoek van het ministerie van Onderwijs, Cultuur en Wetenschap (OCW) heeft het CBS een onderzoek uitgevoerd waarin de cultuurlasten uit de jaarrekening van 2023 van gemeenten en provincies in meer detail zijn uitgevraagd dan in de reguliere uitvraag Iv3 (Informatie voor derden) het geval is. De aanleiding voor dit onderzoek is dat de reguliere Iv3-uitvraag voor het ministerie en andere overheden niet voldoende detail biedt om hun beleid op te baseren en te evalueren. In het onderzoek is gemeenten gevraagd voor de jaarrekening 2023 de lasten te detailleren die in de reguliere uitvraag Iv3 geboekt worden op de taakvelden 5.3 ‘Cultuurprestatie, cultuurproductie en cultuurparticipatie’, 5.4 ‘Musea’, 5.5 ‘Cultureel Erfgoed’ en 5.6 ‘Media’. Provincies is gevraagd de posten te detailleren die in de reguliere uitvraag geboekt worden onder 7.1 “Cultuur”, 7.2 “Maatschappij” (voor zover bibliotheken en lokale pers en omroep) 7.9 “Cultuur en maatschappij overige lasten” (voor zover betrekking hebbend op cultuur). Vanuit de reguliere uitvraag Iv3 zijn voor gemeenten ook de cultuurbaten in het onderzoek meegenomen die geboekt zijn op de posten 5.3 t/m 5.6 en voor provincies de cultuurbaten die zijn opgenomen onder de post 7.1.</t>
  </si>
  <si>
    <t>Gemeenten van het jaar 2023. Voor eerdere jaren is dezelfde populatie aangehouden. Dat wil zeggen dat fusiegemeenten zijn ingeteld bij de gemeente waar zij in 2023 onderdeel vanuit maakten. De opgave van de gemeente Weesp over eerdere jaren is nu bijvoorbeeld meegeteld bij Amsterdam, omdat de gemeente Weesp in 2022 in deze gemeente is opgegaan. Indien een gemeente is opgesplitst naar meerdere gemeenten, zijn de lasten naar inwonertal gesplitst. Door deze aanpassingen komen de Iv3-cijfers per grootteklasse niet overeen met die op StatLine.</t>
  </si>
  <si>
    <t>1 - gemeenten met 250 000 inwoners of meer per 1 januari 2023</t>
  </si>
  <si>
    <t>2 - gemeenten met 150 000 tot 250 000 inwoners per 1 januari 2023</t>
  </si>
  <si>
    <t>3 - gemeenten met 100 000 tot 150 000 inwoners per 1 januari 2023</t>
  </si>
  <si>
    <t>4 - gemeenten met 50 000 tot 100 000 inwoners per 1 januari 2023</t>
  </si>
  <si>
    <t>5 - gemeenten met 20 000 tot 50 000 inwoners per 1 januari 2023</t>
  </si>
  <si>
    <t>6-8 - gemeenten met minder dan 20 000 inwoners per 1 januari 2023</t>
  </si>
  <si>
    <t xml:space="preserve">Indien een eenheid niet heeft gereageerd, heeft het CBS hiervoor bijgeraamd. Hiervoor worden de randen van taakvelden uit de jaarrekeningen gebruikt. Bijgeraamde eenheden staan aangegeven onder de kopjes "Imputatie ja".
Tevens hebben sommige gemeente netto lasten opgegeven (dus lasten minus baten). Indien zo, heeft het CBS hiervoor gecorrigeerd. </t>
  </si>
  <si>
    <t>Totaal (excl. overige taakvelden)</t>
  </si>
  <si>
    <t>Lasten voor mutaties reserves (mln euro's)</t>
  </si>
  <si>
    <t>In tabel 3 staan per cultuurtaakveld de lasten van provincies die hebben gerespondeerd op dit onderzoek. Voor provincies die niet hebben gerespondeerd is bijgeraamd (uit de jaarrekening Iv3 en is de verhouding van de reponderende provincies ingezet).
De uitkomsten staan zowel in duizenden euro's als in verhoudingsgetallen.</t>
  </si>
  <si>
    <t>In deze tabel staan per cultuurtaakveld de lasten van gemeenten naar grootteklasse die hebben gerespondeerd op dit onderzoek. Voor gemeenten die niet hebben gerespondeerd is bijgeraamd (uit de jaarrekening Iv3 en is de verhouding van de responderende gemeenten uit dezelfde provincie gezet).
De uitkomsten staan zowel in duizenden euro's als in verhoudingsgetallen.</t>
  </si>
  <si>
    <t>In deze tabel staan per cultuurtaakveld de ontwikkeling per provincie ten opzichte van de uitkomsten van de voorgaande periode.</t>
  </si>
  <si>
    <t>In deze tabel staan per cultuurtaakveld de ontwikkeling per grootteklasse ten opzichte van de uitkomsten van de voorgaande periode.</t>
  </si>
  <si>
    <t>November 2024</t>
  </si>
  <si>
    <t>GM1680</t>
  </si>
  <si>
    <t>GM0358</t>
  </si>
  <si>
    <t>GM0197</t>
  </si>
  <si>
    <t>GM0059</t>
  </si>
  <si>
    <t>GM0482</t>
  </si>
  <si>
    <t>GM0613</t>
  </si>
  <si>
    <t>GM0361</t>
  </si>
  <si>
    <t>GM0141</t>
  </si>
  <si>
    <t>GM0034</t>
  </si>
  <si>
    <t>GM0484</t>
  </si>
  <si>
    <t>GM1723</t>
  </si>
  <si>
    <t>GM1959</t>
  </si>
  <si>
    <t>GM0060</t>
  </si>
  <si>
    <t>GM0307</t>
  </si>
  <si>
    <t>GM0362</t>
  </si>
  <si>
    <t>GM0363</t>
  </si>
  <si>
    <t>GM0200</t>
  </si>
  <si>
    <t>GM0202</t>
  </si>
  <si>
    <t>GM0106</t>
  </si>
  <si>
    <t>GM0743</t>
  </si>
  <si>
    <t>GM0744</t>
  </si>
  <si>
    <t>GM0308</t>
  </si>
  <si>
    <t>GM0489</t>
  </si>
  <si>
    <t>GM0203</t>
  </si>
  <si>
    <t>GM0888</t>
  </si>
  <si>
    <t>GM1954</t>
  </si>
  <si>
    <t>GM0889</t>
  </si>
  <si>
    <t>GM1945</t>
  </si>
  <si>
    <t>GM1724</t>
  </si>
  <si>
    <t>GM0893</t>
  </si>
  <si>
    <t>GM0373</t>
  </si>
  <si>
    <t>GM0748</t>
  </si>
  <si>
    <t>GM1859</t>
  </si>
  <si>
    <t>GM1721</t>
  </si>
  <si>
    <t>GM0753</t>
  </si>
  <si>
    <t>GM0209</t>
  </si>
  <si>
    <t>GM0375</t>
  </si>
  <si>
    <t>GM0310</t>
  </si>
  <si>
    <t>GM1728</t>
  </si>
  <si>
    <t>GM0376</t>
  </si>
  <si>
    <t>GM0377</t>
  </si>
  <si>
    <t>GM1901</t>
  </si>
  <si>
    <t>GM0755</t>
  </si>
  <si>
    <t>GM1681</t>
  </si>
  <si>
    <t>GM0147</t>
  </si>
  <si>
    <t>GM0654</t>
  </si>
  <si>
    <t>GM0757</t>
  </si>
  <si>
    <t>GM0758</t>
  </si>
  <si>
    <t>GM1876</t>
  </si>
  <si>
    <t>GM0213</t>
  </si>
  <si>
    <t>GM0899</t>
  </si>
  <si>
    <t>GM0312</t>
  </si>
  <si>
    <t>GM0313</t>
  </si>
  <si>
    <t>GM0214</t>
  </si>
  <si>
    <t>GM0502</t>
  </si>
  <si>
    <t>GM0383</t>
  </si>
  <si>
    <t>GM0109</t>
  </si>
  <si>
    <t>GM1706</t>
  </si>
  <si>
    <t>GM0216</t>
  </si>
  <si>
    <t>GM0148</t>
  </si>
  <si>
    <t>GM1891</t>
  </si>
  <si>
    <t>GM0503</t>
  </si>
  <si>
    <t>GM0762</t>
  </si>
  <si>
    <t>GM0150</t>
  </si>
  <si>
    <t>GM0384</t>
  </si>
  <si>
    <t>GM1980</t>
  </si>
  <si>
    <t>GM1774</t>
  </si>
  <si>
    <t>GM0221</t>
  </si>
  <si>
    <t>GM0222</t>
  </si>
  <si>
    <t>GM0766</t>
  </si>
  <si>
    <t>GM0505</t>
  </si>
  <si>
    <t>GM0498</t>
  </si>
  <si>
    <t>GM1719</t>
  </si>
  <si>
    <t>GM0303</t>
  </si>
  <si>
    <t>GM0225</t>
  </si>
  <si>
    <t>GM0226</t>
  </si>
  <si>
    <t>GM1711</t>
  </si>
  <si>
    <t>GM0385</t>
  </si>
  <si>
    <t>GM0228</t>
  </si>
  <si>
    <t>GM0317</t>
  </si>
  <si>
    <t>GM1979</t>
  </si>
  <si>
    <t>GM0770</t>
  </si>
  <si>
    <t>GM1903</t>
  </si>
  <si>
    <t>GM0772</t>
  </si>
  <si>
    <t>GM0230</t>
  </si>
  <si>
    <t>GM0114</t>
  </si>
  <si>
    <t>GM0388</t>
  </si>
  <si>
    <t>GM0153</t>
  </si>
  <si>
    <t>GM0232</t>
  </si>
  <si>
    <t>GM0233</t>
  </si>
  <si>
    <t>GM0777</t>
  </si>
  <si>
    <t>GM1940</t>
  </si>
  <si>
    <t>GM0779</t>
  </si>
  <si>
    <t>GM1771</t>
  </si>
  <si>
    <t>GM1652</t>
  </si>
  <si>
    <t>GM0907</t>
  </si>
  <si>
    <t>GM0784</t>
  </si>
  <si>
    <t>GM1924</t>
  </si>
  <si>
    <t>GM0664</t>
  </si>
  <si>
    <t>GM0785</t>
  </si>
  <si>
    <t>GM1942</t>
  </si>
  <si>
    <t>GM0512</t>
  </si>
  <si>
    <t>GM0513</t>
  </si>
  <si>
    <t>GM0518</t>
  </si>
  <si>
    <t>GM0014</t>
  </si>
  <si>
    <t>GM1729</t>
  </si>
  <si>
    <t>GM0158</t>
  </si>
  <si>
    <t>GM0392</t>
  </si>
  <si>
    <t>GM0394</t>
  </si>
  <si>
    <t>GM1655</t>
  </si>
  <si>
    <t>GM0160</t>
  </si>
  <si>
    <t>GM0243</t>
  </si>
  <si>
    <t>GM0523</t>
  </si>
  <si>
    <t>GM0072</t>
  </si>
  <si>
    <t>GM0244</t>
  </si>
  <si>
    <t>GM0396</t>
  </si>
  <si>
    <t>GM0397</t>
  </si>
  <si>
    <t>GM0246</t>
  </si>
  <si>
    <t>GM0074</t>
  </si>
  <si>
    <t>GM0917</t>
  </si>
  <si>
    <t>GM1658</t>
  </si>
  <si>
    <t>GM0399</t>
  </si>
  <si>
    <t>GM0400</t>
  </si>
  <si>
    <t>GM0163</t>
  </si>
  <si>
    <t>GM0794</t>
  </si>
  <si>
    <t>GM0531</t>
  </si>
  <si>
    <t>GM0164</t>
  </si>
  <si>
    <t>GM0796</t>
  </si>
  <si>
    <t>GM0252</t>
  </si>
  <si>
    <t>GM0797</t>
  </si>
  <si>
    <t>GM0534</t>
  </si>
  <si>
    <t>GM0798</t>
  </si>
  <si>
    <t>GM0402</t>
  </si>
  <si>
    <t>GM1963</t>
  </si>
  <si>
    <t>GM1735</t>
  </si>
  <si>
    <t>GM1966</t>
  </si>
  <si>
    <t>GM1911</t>
  </si>
  <si>
    <t>GM0118</t>
  </si>
  <si>
    <t>GM0405</t>
  </si>
  <si>
    <t>GM1507</t>
  </si>
  <si>
    <t>GM0321</t>
  </si>
  <si>
    <t>GM0406</t>
  </si>
  <si>
    <t>GM0677</t>
  </si>
  <si>
    <t>GM0353</t>
  </si>
  <si>
    <t>GM1884</t>
  </si>
  <si>
    <t>GM0166</t>
  </si>
  <si>
    <t>GM0678</t>
  </si>
  <si>
    <t>GM0537</t>
  </si>
  <si>
    <t>GM0928</t>
  </si>
  <si>
    <t>GM1598</t>
  </si>
  <si>
    <t>GM0542</t>
  </si>
  <si>
    <t>GM1931</t>
  </si>
  <si>
    <t>GM1659</t>
  </si>
  <si>
    <t>GM1982</t>
  </si>
  <si>
    <t>GM0882</t>
  </si>
  <si>
    <t>GM0415</t>
  </si>
  <si>
    <t>GM1621</t>
  </si>
  <si>
    <t>GM0417</t>
  </si>
  <si>
    <t>GM0080</t>
  </si>
  <si>
    <t>GM0546</t>
  </si>
  <si>
    <t>GM0547</t>
  </si>
  <si>
    <t>GM1916</t>
  </si>
  <si>
    <t>GM0995</t>
  </si>
  <si>
    <t>GM1640</t>
  </si>
  <si>
    <t>GM0327</t>
  </si>
  <si>
    <t>GM1705</t>
  </si>
  <si>
    <t>GM0553</t>
  </si>
  <si>
    <t>GM0262</t>
  </si>
  <si>
    <t>GM0809</t>
  </si>
  <si>
    <t>GM0331</t>
  </si>
  <si>
    <t>GM0168</t>
  </si>
  <si>
    <t>GM0263</t>
  </si>
  <si>
    <t>GM1641</t>
  </si>
  <si>
    <t>GM1991</t>
  </si>
  <si>
    <t>GM0556</t>
  </si>
  <si>
    <t>GM0935</t>
  </si>
  <si>
    <t>GM0420</t>
  </si>
  <si>
    <t>GM0938</t>
  </si>
  <si>
    <t>GM1948</t>
  </si>
  <si>
    <t>GM0119</t>
  </si>
  <si>
    <t>GM0687</t>
  </si>
  <si>
    <t>GM1842</t>
  </si>
  <si>
    <t>GM1731</t>
  </si>
  <si>
    <t>GM1952</t>
  </si>
  <si>
    <t>GM1709</t>
  </si>
  <si>
    <t>GM1978</t>
  </si>
  <si>
    <t>GM1955</t>
  </si>
  <si>
    <t>GM0335</t>
  </si>
  <si>
    <t>GM0944</t>
  </si>
  <si>
    <t>GM1740</t>
  </si>
  <si>
    <t>GM0946</t>
  </si>
  <si>
    <t>GM0356</t>
  </si>
  <si>
    <t>GM0569</t>
  </si>
  <si>
    <t>GM0267</t>
  </si>
  <si>
    <t>GM0268</t>
  </si>
  <si>
    <t>GM1930</t>
  </si>
  <si>
    <t>GM1970</t>
  </si>
  <si>
    <t>GM1695</t>
  </si>
  <si>
    <t>GM1699</t>
  </si>
  <si>
    <t>GM0171</t>
  </si>
  <si>
    <t>GM0575</t>
  </si>
  <si>
    <t>GM0820</t>
  </si>
  <si>
    <t>GM0302</t>
  </si>
  <si>
    <t>GM0579</t>
  </si>
  <si>
    <t>GM0823</t>
  </si>
  <si>
    <t>GM0824</t>
  </si>
  <si>
    <t>GM1895</t>
  </si>
  <si>
    <t>GM0269</t>
  </si>
  <si>
    <t>GM0173</t>
  </si>
  <si>
    <t>GM1773</t>
  </si>
  <si>
    <t>GM0175</t>
  </si>
  <si>
    <t>GM1586</t>
  </si>
  <si>
    <t>GM0826</t>
  </si>
  <si>
    <t>GM0085</t>
  </si>
  <si>
    <t>GM0431</t>
  </si>
  <si>
    <t>GM0432</t>
  </si>
  <si>
    <t>GM0086</t>
  </si>
  <si>
    <t>GM0828</t>
  </si>
  <si>
    <t>GM1509</t>
  </si>
  <si>
    <t>GM0437</t>
  </si>
  <si>
    <t>GM0589</t>
  </si>
  <si>
    <t>GM1734</t>
  </si>
  <si>
    <t>GM0590</t>
  </si>
  <si>
    <t>GM1894</t>
  </si>
  <si>
    <t>GM0765</t>
  </si>
  <si>
    <t>GM1926</t>
  </si>
  <si>
    <t>GM0439</t>
  </si>
  <si>
    <t>GM0273</t>
  </si>
  <si>
    <t>GM0177</t>
  </si>
  <si>
    <t>GM0703</t>
  </si>
  <si>
    <t>GM0274</t>
  </si>
  <si>
    <t>GM0339</t>
  </si>
  <si>
    <t>GM1667</t>
  </si>
  <si>
    <t>GM0275</t>
  </si>
  <si>
    <t>GM0340</t>
  </si>
  <si>
    <t>GM0597</t>
  </si>
  <si>
    <t>GM1742</t>
  </si>
  <si>
    <t>GM0603</t>
  </si>
  <si>
    <t>GM1669</t>
  </si>
  <si>
    <t>GM0957</t>
  </si>
  <si>
    <t>GM0736</t>
  </si>
  <si>
    <t>GM1674</t>
  </si>
  <si>
    <t>GM0599</t>
  </si>
  <si>
    <t>GM0277</t>
  </si>
  <si>
    <t>GM0840</t>
  </si>
  <si>
    <t>GM0441</t>
  </si>
  <si>
    <t>GM0279</t>
  </si>
  <si>
    <t>GM0606</t>
  </si>
  <si>
    <t>GM0088</t>
  </si>
  <si>
    <t>GM1676</t>
  </si>
  <si>
    <t>GM0965</t>
  </si>
  <si>
    <t>GM0845</t>
  </si>
  <si>
    <t>GM1883</t>
  </si>
  <si>
    <t>GM0610</t>
  </si>
  <si>
    <t>GM1714</t>
  </si>
  <si>
    <t>GM0090</t>
  </si>
  <si>
    <t>GM0342</t>
  </si>
  <si>
    <t>GM0847</t>
  </si>
  <si>
    <t>GM0848</t>
  </si>
  <si>
    <t>GM0037</t>
  </si>
  <si>
    <t>GM0180</t>
  </si>
  <si>
    <t>GM0532</t>
  </si>
  <si>
    <t>GM0851</t>
  </si>
  <si>
    <t>GM1708</t>
  </si>
  <si>
    <t>GM0971</t>
  </si>
  <si>
    <t>GM1904</t>
  </si>
  <si>
    <t>GM1900</t>
  </si>
  <si>
    <t>GM0715</t>
  </si>
  <si>
    <t>GM0093</t>
  </si>
  <si>
    <t>GM0448</t>
  </si>
  <si>
    <t>GM1525</t>
  </si>
  <si>
    <t>GM0716</t>
  </si>
  <si>
    <t>GM0281</t>
  </si>
  <si>
    <t>GM0855</t>
  </si>
  <si>
    <t>GM0183</t>
  </si>
  <si>
    <t>GM1700</t>
  </si>
  <si>
    <t>GM1730</t>
  </si>
  <si>
    <t>GM0737</t>
  </si>
  <si>
    <t>GM0450</t>
  </si>
  <si>
    <t>GM0451</t>
  </si>
  <si>
    <t>GM0184</t>
  </si>
  <si>
    <t>GM0344</t>
  </si>
  <si>
    <t>GM1581</t>
  </si>
  <si>
    <t>GM0981</t>
  </si>
  <si>
    <t>GM0994</t>
  </si>
  <si>
    <t>GM0858</t>
  </si>
  <si>
    <t>GM0047</t>
  </si>
  <si>
    <t>GM0345</t>
  </si>
  <si>
    <t>GM0717</t>
  </si>
  <si>
    <t>GM0861</t>
  </si>
  <si>
    <t>GM0453</t>
  </si>
  <si>
    <t>GM0983</t>
  </si>
  <si>
    <t>GM0984</t>
  </si>
  <si>
    <t>GM1961</t>
  </si>
  <si>
    <t>GM0622</t>
  </si>
  <si>
    <t>GM0096</t>
  </si>
  <si>
    <t>GM0718</t>
  </si>
  <si>
    <t>GM0986</t>
  </si>
  <si>
    <t>GM1992</t>
  </si>
  <si>
    <t>GM0626</t>
  </si>
  <si>
    <t>GM0285</t>
  </si>
  <si>
    <t>GM0865</t>
  </si>
  <si>
    <t>GM1949</t>
  </si>
  <si>
    <t>GM0866</t>
  </si>
  <si>
    <t>GM0867</t>
  </si>
  <si>
    <t>GM0627</t>
  </si>
  <si>
    <t>GM0289</t>
  </si>
  <si>
    <t>GM0629</t>
  </si>
  <si>
    <t>GM0852</t>
  </si>
  <si>
    <t>GM0988</t>
  </si>
  <si>
    <t>GM1960</t>
  </si>
  <si>
    <t>GM0668</t>
  </si>
  <si>
    <t>GM1969</t>
  </si>
  <si>
    <t>GM1701</t>
  </si>
  <si>
    <t>GM0293</t>
  </si>
  <si>
    <t>GM1950</t>
  </si>
  <si>
    <t>GM1783</t>
  </si>
  <si>
    <t>GM0098</t>
  </si>
  <si>
    <t>GM0189</t>
  </si>
  <si>
    <t>GM0296</t>
  </si>
  <si>
    <t>GM1696</t>
  </si>
  <si>
    <t>GM0352</t>
  </si>
  <si>
    <t>GM0294</t>
  </si>
  <si>
    <t>GM0873</t>
  </si>
  <si>
    <t>GM0632</t>
  </si>
  <si>
    <t>GM1690</t>
  </si>
  <si>
    <t>GM0880</t>
  </si>
  <si>
    <t>GM0351</t>
  </si>
  <si>
    <t>GM0479</t>
  </si>
  <si>
    <t>GM0297</t>
  </si>
  <si>
    <t>GM0473</t>
  </si>
  <si>
    <t>GM0050</t>
  </si>
  <si>
    <t>GM0355</t>
  </si>
  <si>
    <t>GM0299</t>
  </si>
  <si>
    <t>GM0637</t>
  </si>
  <si>
    <t>GM0638</t>
  </si>
  <si>
    <t>GM1892</t>
  </si>
  <si>
    <t>GM0879</t>
  </si>
  <si>
    <t>GM0301</t>
  </si>
  <si>
    <t>GM1896</t>
  </si>
  <si>
    <t>GM0642</t>
  </si>
  <si>
    <t>GM0193</t>
  </si>
  <si>
    <t>Bij de cijfers over de grootteklassen is voor de jaren 2017, 2019, 2020, 2021 en 2023 gerekend met de grootteklasse-indeling van 2023. De cijfers van de gemeente Weesp zijn bijvoorbeeld toegerekend aan grootteklasse 1, omdat de gemeente Weesp in 2022 is opgegaan in de gemeente Amsterdam. Door deze methodiek wijken de cijfers af van van de cijfers uit de jaarrekeningen in de StatLinetabellen van het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</si>
</sst>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 #,##0_ ;_ * \-#,##0_ ;_ * &quot;-&quot;??_ ;_ @_ "/>
    <numFmt numFmtId="165" formatCode="#\ ###\ ###\ ###\ ###\ ###\ ##0"/>
    <numFmt numFmtId="166" formatCode="#,##0_ ;\-#,##0\ "/>
    <numFmt numFmtId="167" formatCode="0.0%"/>
    <numFmt numFmtId="168" formatCode="_(* #,##0.00_);_(* \(#,##0.0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1"/>
      <color theme="1"/>
      <name val="Calibri"/>
      <family val="2"/>
      <scheme val="minor"/>
    </font>
    <font>
      <b/>
      <sz val="8"/>
      <color theme="1"/>
      <name val="Arial"/>
      <family val="2"/>
    </font>
    <font>
      <sz val="8"/>
      <color theme="1"/>
      <name val="Arial"/>
      <family val="2"/>
    </font>
    <font>
      <i/>
      <sz val="8"/>
      <name val="Arial"/>
      <family val="2"/>
    </font>
    <font>
      <sz val="10"/>
      <name val="Arial"/>
      <family val="2"/>
    </font>
    <font>
      <sz val="8"/>
      <color indexed="8"/>
      <name val="Arial"/>
      <family val="2"/>
    </font>
    <font>
      <b/>
      <sz val="8"/>
      <color indexed="8"/>
      <name val="Arial"/>
      <family val="2"/>
    </font>
    <font>
      <sz val="10"/>
      <color theme="0"/>
      <name val="Calibri"/>
      <family val="2"/>
      <scheme val="minor"/>
    </font>
    <font>
      <b/>
      <i/>
      <sz val="11"/>
      <color theme="1"/>
      <name val="Calibri"/>
      <family val="2"/>
      <scheme val="minor"/>
    </font>
    <font>
      <b/>
      <i/>
      <sz val="10"/>
      <color theme="1"/>
      <name val="Calibri"/>
      <family val="2"/>
      <scheme val="minor"/>
    </font>
    <font>
      <u/>
      <sz val="10"/>
      <color theme="1"/>
      <name val="Calibri"/>
      <family val="2"/>
      <scheme val="minor"/>
    </font>
    <font>
      <b/>
      <sz val="12"/>
      <name val="Arial"/>
      <family val="2"/>
    </font>
    <font>
      <sz val="8"/>
      <name val="Arial"/>
      <family val="2"/>
    </font>
    <font>
      <sz val="10"/>
      <color rgb="FF0070C0"/>
      <name val="Arial"/>
      <family val="2"/>
    </font>
    <font>
      <sz val="8"/>
      <color rgb="FF0070C0"/>
      <name val="Arial"/>
      <family val="2"/>
    </font>
    <font>
      <i/>
      <sz val="10"/>
      <name val="Arial"/>
      <family val="2"/>
    </font>
    <font>
      <sz val="10"/>
      <color rgb="FFFF0000"/>
      <name val="Arial"/>
      <family val="2"/>
    </font>
    <font>
      <b/>
      <sz val="8"/>
      <name val="Helvetica"/>
      <family val="2"/>
    </font>
    <font>
      <sz val="8"/>
      <name val="Helvetica"/>
      <family val="2"/>
    </font>
    <font>
      <b/>
      <i/>
      <sz val="11"/>
      <name val="Arial"/>
      <family val="2"/>
    </font>
    <font>
      <sz val="10"/>
      <color theme="1"/>
      <name val="Arial"/>
      <family val="2"/>
    </font>
    <font>
      <u/>
      <sz val="10"/>
      <color theme="10"/>
      <name val="Arial"/>
      <family val="2"/>
    </font>
    <font>
      <b/>
      <sz val="10"/>
      <color rgb="FF000000"/>
      <name val="Arial"/>
      <family val="2"/>
    </font>
    <font>
      <sz val="10"/>
      <color rgb="FF000000"/>
      <name val="Arial"/>
      <family val="2"/>
    </font>
    <font>
      <sz val="10"/>
      <color rgb="FFFFFF00"/>
      <name val="Arial"/>
      <family val="2"/>
    </font>
    <font>
      <b/>
      <sz val="10"/>
      <name val="Arial"/>
      <family val="2"/>
    </font>
    <font>
      <i/>
      <sz val="10"/>
      <color rgb="FF000000"/>
      <name val="Arial"/>
      <family val="2"/>
    </font>
    <font>
      <b/>
      <u/>
      <sz val="10"/>
      <color rgb="FF000000"/>
      <name val="Arial"/>
      <family val="2"/>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0" fillId="0" borderId="0"/>
    <xf numFmtId="0" fontId="1" fillId="0" borderId="0"/>
    <xf numFmtId="0" fontId="1" fillId="0" borderId="0"/>
    <xf numFmtId="0" fontId="10" fillId="0" borderId="0"/>
    <xf numFmtId="0" fontId="10" fillId="0" borderId="0"/>
    <xf numFmtId="168" fontId="10" fillId="0" borderId="0" applyFont="0" applyFill="0" applyBorder="0" applyAlignment="0" applyProtection="0"/>
    <xf numFmtId="0" fontId="27" fillId="0" borderId="0" applyNumberFormat="0" applyFill="0" applyBorder="0" applyAlignment="0" applyProtection="0"/>
    <xf numFmtId="0" fontId="10" fillId="0" borderId="0"/>
    <xf numFmtId="0" fontId="1" fillId="0" borderId="0"/>
  </cellStyleXfs>
  <cellXfs count="231">
    <xf numFmtId="0" fontId="0" fillId="0" borderId="0" xfId="0"/>
    <xf numFmtId="0" fontId="3" fillId="0" borderId="0" xfId="0" applyFont="1"/>
    <xf numFmtId="0" fontId="3" fillId="0" borderId="1" xfId="0" applyFont="1" applyBorder="1"/>
    <xf numFmtId="0" fontId="3" fillId="2" borderId="1" xfId="2"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0" xfId="0" applyFont="1" applyFill="1" applyBorder="1" applyAlignment="1">
      <alignment horizontal="left" vertical="top" wrapText="1"/>
    </xf>
    <xf numFmtId="3" fontId="3" fillId="0" borderId="0" xfId="0" applyNumberFormat="1" applyFont="1"/>
    <xf numFmtId="0" fontId="4" fillId="0" borderId="0" xfId="0" applyFont="1"/>
    <xf numFmtId="0" fontId="2" fillId="0" borderId="0" xfId="0" applyFont="1"/>
    <xf numFmtId="3" fontId="4" fillId="0" borderId="0" xfId="0" applyNumberFormat="1" applyFont="1"/>
    <xf numFmtId="0" fontId="5" fillId="0" borderId="0" xfId="0" applyFont="1"/>
    <xf numFmtId="0" fontId="6" fillId="0" borderId="0" xfId="0" applyFont="1"/>
    <xf numFmtId="3" fontId="5" fillId="0" borderId="0" xfId="0" applyNumberFormat="1" applyFont="1"/>
    <xf numFmtId="0" fontId="3" fillId="0" borderId="0" xfId="0" applyFont="1" applyBorder="1"/>
    <xf numFmtId="164" fontId="3" fillId="2" borderId="0" xfId="1" applyNumberFormat="1" applyFont="1" applyFill="1" applyBorder="1" applyAlignment="1">
      <alignment horizontal="left" vertical="top" wrapText="1"/>
    </xf>
    <xf numFmtId="0" fontId="3" fillId="0" borderId="2" xfId="0" applyFont="1" applyBorder="1"/>
    <xf numFmtId="0" fontId="3" fillId="2" borderId="2" xfId="2" applyFont="1" applyFill="1" applyBorder="1" applyAlignment="1">
      <alignment horizontal="left" vertical="top" wrapText="1"/>
    </xf>
    <xf numFmtId="0" fontId="3" fillId="2" borderId="2" xfId="0" applyFont="1" applyFill="1" applyBorder="1" applyAlignment="1">
      <alignment horizontal="left" vertical="top" wrapText="1"/>
    </xf>
    <xf numFmtId="0" fontId="4" fillId="0" borderId="1" xfId="0" applyFont="1" applyBorder="1"/>
    <xf numFmtId="0" fontId="4" fillId="0" borderId="2" xfId="0" applyFont="1" applyBorder="1"/>
    <xf numFmtId="164" fontId="3" fillId="0" borderId="0" xfId="1" applyNumberFormat="1" applyFont="1"/>
    <xf numFmtId="164" fontId="4" fillId="0" borderId="0" xfId="1" applyNumberFormat="1" applyFont="1"/>
    <xf numFmtId="164" fontId="5" fillId="0" borderId="0" xfId="1" applyNumberFormat="1" applyFont="1"/>
    <xf numFmtId="0" fontId="7" fillId="2" borderId="0" xfId="2" applyFont="1" applyFill="1" applyBorder="1"/>
    <xf numFmtId="0" fontId="8" fillId="2" borderId="0" xfId="2" applyFont="1" applyFill="1" applyBorder="1"/>
    <xf numFmtId="0" fontId="7" fillId="2" borderId="1" xfId="2" applyFont="1" applyFill="1" applyBorder="1"/>
    <xf numFmtId="0" fontId="8" fillId="2" borderId="1" xfId="2" applyFont="1" applyFill="1" applyBorder="1"/>
    <xf numFmtId="0" fontId="8" fillId="2" borderId="2" xfId="2" applyFont="1" applyFill="1" applyBorder="1"/>
    <xf numFmtId="0" fontId="8" fillId="2" borderId="1" xfId="2" applyFont="1" applyFill="1" applyBorder="1" applyAlignment="1">
      <alignment horizontal="right" vertical="top"/>
    </xf>
    <xf numFmtId="0" fontId="8" fillId="2" borderId="1" xfId="2" applyFont="1" applyFill="1" applyBorder="1" applyAlignment="1">
      <alignment horizontal="right" vertical="top" wrapText="1"/>
    </xf>
    <xf numFmtId="0" fontId="8" fillId="2" borderId="0" xfId="2" applyFont="1" applyFill="1" applyBorder="1" applyAlignment="1">
      <alignment horizontal="right" vertical="top" wrapText="1"/>
    </xf>
    <xf numFmtId="0" fontId="9" fillId="3" borderId="1" xfId="0" applyFont="1" applyFill="1" applyBorder="1" applyAlignment="1">
      <alignment horizontal="left" vertical="top"/>
    </xf>
    <xf numFmtId="0" fontId="8" fillId="2" borderId="0" xfId="2" applyFont="1" applyFill="1"/>
    <xf numFmtId="0" fontId="7" fillId="2" borderId="0" xfId="2" applyFont="1" applyFill="1" applyAlignment="1">
      <alignment horizontal="left"/>
    </xf>
    <xf numFmtId="165" fontId="7" fillId="2" borderId="0" xfId="4" applyNumberFormat="1" applyFont="1" applyFill="1" applyBorder="1" applyAlignment="1">
      <alignment vertical="center"/>
    </xf>
    <xf numFmtId="9" fontId="8" fillId="2" borderId="0" xfId="3" applyFont="1" applyFill="1" applyBorder="1" applyAlignment="1">
      <alignment vertical="center"/>
    </xf>
    <xf numFmtId="49" fontId="11" fillId="2" borderId="0" xfId="5" applyNumberFormat="1" applyFont="1" applyFill="1" applyBorder="1" applyAlignment="1">
      <alignment horizontal="left" vertical="top" wrapText="1"/>
    </xf>
    <xf numFmtId="165" fontId="8" fillId="2" borderId="0" xfId="6" applyNumberFormat="1" applyFont="1" applyFill="1" applyBorder="1" applyAlignment="1">
      <alignment vertical="center"/>
    </xf>
    <xf numFmtId="49" fontId="12" fillId="2" borderId="0" xfId="5" applyNumberFormat="1" applyFont="1" applyFill="1" applyBorder="1" applyAlignment="1">
      <alignment horizontal="left" vertical="top" wrapText="1"/>
    </xf>
    <xf numFmtId="165" fontId="7" fillId="2" borderId="0" xfId="6" applyNumberFormat="1" applyFont="1" applyFill="1" applyBorder="1" applyAlignment="1">
      <alignment vertical="center"/>
    </xf>
    <xf numFmtId="9" fontId="7" fillId="2" borderId="0" xfId="3" applyFont="1" applyFill="1" applyBorder="1" applyAlignment="1">
      <alignment vertical="center"/>
    </xf>
    <xf numFmtId="0" fontId="8" fillId="2" borderId="0" xfId="2" applyFont="1" applyFill="1" applyAlignment="1">
      <alignment wrapText="1"/>
    </xf>
    <xf numFmtId="165" fontId="8" fillId="2" borderId="0" xfId="7" applyNumberFormat="1" applyFont="1" applyFill="1" applyBorder="1" applyAlignment="1">
      <alignment horizontal="right" vertical="center"/>
    </xf>
    <xf numFmtId="165" fontId="8" fillId="2" borderId="1" xfId="7" applyNumberFormat="1" applyFont="1" applyFill="1" applyBorder="1" applyAlignment="1">
      <alignment horizontal="right" vertical="center"/>
    </xf>
    <xf numFmtId="0" fontId="8" fillId="2" borderId="3" xfId="2" applyFont="1" applyFill="1" applyBorder="1"/>
    <xf numFmtId="0" fontId="8" fillId="2" borderId="0" xfId="2" applyFont="1" applyFill="1" applyAlignment="1"/>
    <xf numFmtId="0" fontId="11" fillId="2" borderId="0" xfId="8" applyFont="1" applyFill="1" applyBorder="1" applyAlignment="1">
      <alignment horizontal="left"/>
    </xf>
    <xf numFmtId="3" fontId="0" fillId="0" borderId="0" xfId="0" applyNumberFormat="1"/>
    <xf numFmtId="0" fontId="8" fillId="2" borderId="0" xfId="0" applyFont="1" applyFill="1"/>
    <xf numFmtId="0" fontId="8" fillId="2" borderId="1" xfId="0" applyFont="1" applyFill="1" applyBorder="1"/>
    <xf numFmtId="0" fontId="3" fillId="2" borderId="0" xfId="2" applyFont="1" applyFill="1" applyBorder="1" applyAlignment="1">
      <alignment vertical="top" wrapText="1"/>
    </xf>
    <xf numFmtId="0" fontId="3" fillId="2" borderId="0" xfId="0" applyFont="1" applyFill="1" applyAlignment="1">
      <alignment vertical="top" wrapText="1"/>
    </xf>
    <xf numFmtId="0" fontId="3" fillId="2" borderId="0" xfId="2" applyFont="1" applyFill="1" applyBorder="1" applyAlignment="1">
      <alignment horizontal="left" vertical="top" wrapText="1"/>
    </xf>
    <xf numFmtId="0" fontId="3" fillId="2" borderId="0" xfId="0" applyFont="1" applyFill="1" applyBorder="1" applyAlignment="1">
      <alignment horizontal="left"/>
    </xf>
    <xf numFmtId="0" fontId="3" fillId="2" borderId="0" xfId="0" applyFont="1" applyFill="1"/>
    <xf numFmtId="0" fontId="3" fillId="2" borderId="1" xfId="0" applyFont="1" applyFill="1" applyBorder="1"/>
    <xf numFmtId="164" fontId="3" fillId="2" borderId="1" xfId="1" applyNumberFormat="1" applyFont="1" applyFill="1" applyBorder="1" applyAlignment="1">
      <alignment horizontal="left" vertical="top"/>
    </xf>
    <xf numFmtId="164" fontId="3" fillId="2" borderId="1" xfId="1" applyNumberFormat="1" applyFont="1" applyFill="1" applyBorder="1"/>
    <xf numFmtId="164" fontId="3" fillId="2" borderId="1" xfId="1" applyNumberFormat="1" applyFont="1" applyFill="1" applyBorder="1" applyAlignment="1">
      <alignment horizontal="left" vertical="top" wrapText="1"/>
    </xf>
    <xf numFmtId="0" fontId="3" fillId="2" borderId="0" xfId="0" applyFont="1" applyFill="1" applyBorder="1"/>
    <xf numFmtId="164" fontId="3" fillId="2" borderId="0" xfId="1" applyNumberFormat="1" applyFont="1" applyFill="1" applyBorder="1" applyAlignment="1">
      <alignment horizontal="left" vertical="top"/>
    </xf>
    <xf numFmtId="164" fontId="3" fillId="2" borderId="0" xfId="1" applyNumberFormat="1" applyFont="1" applyFill="1" applyBorder="1"/>
    <xf numFmtId="164" fontId="3" fillId="2" borderId="1" xfId="1" applyNumberFormat="1" applyFont="1" applyFill="1" applyBorder="1" applyAlignment="1">
      <alignment wrapText="1"/>
    </xf>
    <xf numFmtId="0" fontId="3" fillId="2" borderId="2" xfId="2" applyFont="1" applyFill="1" applyBorder="1" applyAlignment="1">
      <alignment vertical="top" wrapText="1"/>
    </xf>
    <xf numFmtId="0" fontId="3" fillId="2" borderId="2" xfId="0" applyFont="1" applyFill="1" applyBorder="1" applyAlignment="1">
      <alignment vertical="top" wrapText="1"/>
    </xf>
    <xf numFmtId="0" fontId="8" fillId="2" borderId="2" xfId="0" applyFont="1" applyFill="1" applyBorder="1"/>
    <xf numFmtId="3" fontId="6" fillId="0" borderId="0" xfId="0" applyNumberFormat="1" applyFont="1"/>
    <xf numFmtId="0" fontId="4" fillId="2" borderId="0" xfId="2" applyFont="1" applyFill="1" applyBorder="1"/>
    <xf numFmtId="0" fontId="3" fillId="2" borderId="0" xfId="2" applyFont="1" applyFill="1" applyBorder="1"/>
    <xf numFmtId="0" fontId="4" fillId="2" borderId="1" xfId="2" applyFont="1" applyFill="1" applyBorder="1"/>
    <xf numFmtId="0" fontId="3" fillId="2" borderId="1" xfId="2" applyFont="1" applyFill="1" applyBorder="1"/>
    <xf numFmtId="0" fontId="13" fillId="2" borderId="1" xfId="2" applyFont="1" applyFill="1" applyBorder="1"/>
    <xf numFmtId="0" fontId="3" fillId="2" borderId="1" xfId="2" applyFont="1" applyFill="1" applyBorder="1" applyAlignment="1">
      <alignment horizontal="left" wrapText="1"/>
    </xf>
    <xf numFmtId="0" fontId="3" fillId="2" borderId="1" xfId="2" applyFont="1" applyFill="1" applyBorder="1" applyAlignment="1">
      <alignment horizontal="right" vertical="top" wrapText="1"/>
    </xf>
    <xf numFmtId="0" fontId="5" fillId="2" borderId="1" xfId="0" applyFont="1" applyFill="1" applyBorder="1"/>
    <xf numFmtId="164" fontId="3" fillId="2" borderId="1" xfId="0" applyNumberFormat="1" applyFont="1" applyFill="1" applyBorder="1"/>
    <xf numFmtId="0" fontId="3" fillId="2" borderId="0" xfId="0" applyFont="1" applyFill="1" applyAlignment="1">
      <alignment horizontal="left"/>
    </xf>
    <xf numFmtId="164" fontId="3" fillId="2" borderId="0" xfId="1" applyNumberFormat="1" applyFont="1" applyFill="1"/>
    <xf numFmtId="0" fontId="3" fillId="2" borderId="3" xfId="2" applyFont="1" applyFill="1" applyBorder="1" applyAlignment="1">
      <alignment vertical="top" wrapText="1"/>
    </xf>
    <xf numFmtId="164" fontId="3" fillId="2" borderId="2" xfId="1" applyNumberFormat="1" applyFont="1" applyFill="1" applyBorder="1" applyAlignment="1">
      <alignment wrapText="1"/>
    </xf>
    <xf numFmtId="3" fontId="14" fillId="0" borderId="0" xfId="0" applyNumberFormat="1" applyFont="1"/>
    <xf numFmtId="0" fontId="0" fillId="0" borderId="0" xfId="0" applyFont="1"/>
    <xf numFmtId="3" fontId="0" fillId="0" borderId="0" xfId="0" applyNumberFormat="1" applyFont="1"/>
    <xf numFmtId="0" fontId="3" fillId="2" borderId="1" xfId="2" applyFont="1" applyFill="1" applyBorder="1" applyAlignment="1">
      <alignment horizontal="left" vertical="top" wrapText="1"/>
    </xf>
    <xf numFmtId="166" fontId="3" fillId="0" borderId="0" xfId="1" applyNumberFormat="1" applyFont="1" applyAlignment="1">
      <alignment horizontal="left" vertical="top"/>
    </xf>
    <xf numFmtId="166" fontId="4" fillId="0" borderId="0" xfId="1" applyNumberFormat="1" applyFont="1" applyAlignment="1">
      <alignment horizontal="left" vertical="top"/>
    </xf>
    <xf numFmtId="166" fontId="5" fillId="0" borderId="0" xfId="1" applyNumberFormat="1" applyFont="1" applyAlignment="1">
      <alignment horizontal="left" vertical="top"/>
    </xf>
    <xf numFmtId="0" fontId="3" fillId="0" borderId="1" xfId="0" applyFont="1" applyBorder="1" applyAlignment="1">
      <alignment horizontal="left"/>
    </xf>
    <xf numFmtId="0" fontId="3" fillId="0" borderId="0" xfId="0" applyFont="1" applyBorder="1" applyAlignment="1">
      <alignment horizontal="left"/>
    </xf>
    <xf numFmtId="0" fontId="3" fillId="0" borderId="2" xfId="0" applyFont="1" applyBorder="1" applyAlignment="1">
      <alignment horizontal="left"/>
    </xf>
    <xf numFmtId="166" fontId="5" fillId="0" borderId="0" xfId="0" applyNumberFormat="1" applyFont="1" applyAlignment="1">
      <alignment horizontal="left"/>
    </xf>
    <xf numFmtId="166" fontId="4" fillId="0" borderId="0" xfId="0" applyNumberFormat="1" applyFont="1" applyAlignment="1">
      <alignment horizontal="left"/>
    </xf>
    <xf numFmtId="0" fontId="3" fillId="0" borderId="0" xfId="0" applyFont="1" applyAlignment="1">
      <alignment horizontal="left"/>
    </xf>
    <xf numFmtId="164" fontId="3" fillId="0" borderId="0" xfId="1" applyNumberFormat="1" applyFont="1" applyBorder="1" applyAlignment="1">
      <alignment horizontal="left"/>
    </xf>
    <xf numFmtId="166" fontId="3" fillId="0" borderId="0" xfId="1" applyNumberFormat="1" applyFont="1" applyAlignment="1">
      <alignment horizontal="left"/>
    </xf>
    <xf numFmtId="166" fontId="5" fillId="0" borderId="0" xfId="1" applyNumberFormat="1" applyFont="1" applyAlignment="1">
      <alignment horizontal="left"/>
    </xf>
    <xf numFmtId="166" fontId="4" fillId="0" borderId="0" xfId="1" applyNumberFormat="1" applyFont="1" applyAlignment="1">
      <alignment horizontal="left"/>
    </xf>
    <xf numFmtId="164" fontId="3" fillId="0" borderId="0" xfId="0" applyNumberFormat="1" applyFont="1" applyBorder="1"/>
    <xf numFmtId="0" fontId="3" fillId="0" borderId="1" xfId="0" applyFont="1" applyBorder="1" applyAlignment="1">
      <alignment horizontal="left" wrapText="1"/>
    </xf>
    <xf numFmtId="167" fontId="3" fillId="2" borderId="0" xfId="3" applyNumberFormat="1" applyFont="1" applyFill="1" applyBorder="1" applyAlignment="1">
      <alignment horizontal="left" vertical="top" wrapText="1"/>
    </xf>
    <xf numFmtId="167" fontId="3" fillId="2" borderId="0" xfId="1" applyNumberFormat="1" applyFont="1" applyFill="1" applyBorder="1" applyAlignment="1">
      <alignment horizontal="left" vertical="top" wrapText="1"/>
    </xf>
    <xf numFmtId="167" fontId="3" fillId="2" borderId="1" xfId="2" applyNumberFormat="1" applyFont="1" applyFill="1" applyBorder="1" applyAlignment="1">
      <alignment horizontal="left" vertical="top" wrapText="1"/>
    </xf>
    <xf numFmtId="167" fontId="3" fillId="2" borderId="1" xfId="0" applyNumberFormat="1" applyFont="1" applyFill="1" applyBorder="1" applyAlignment="1">
      <alignment horizontal="left" vertical="top" wrapText="1"/>
    </xf>
    <xf numFmtId="167" fontId="3" fillId="0" borderId="0" xfId="0" applyNumberFormat="1" applyFont="1"/>
    <xf numFmtId="0" fontId="15" fillId="0" borderId="1" xfId="0" applyFont="1" applyBorder="1"/>
    <xf numFmtId="0" fontId="3" fillId="2" borderId="1" xfId="2" applyFont="1" applyFill="1" applyBorder="1" applyAlignment="1">
      <alignment horizontal="left" vertical="top" wrapText="1"/>
    </xf>
    <xf numFmtId="0" fontId="3" fillId="0" borderId="1" xfId="0" applyFont="1" applyBorder="1" applyAlignment="1">
      <alignment wrapText="1"/>
    </xf>
    <xf numFmtId="0" fontId="16" fillId="0" borderId="2" xfId="0" applyFont="1" applyBorder="1"/>
    <xf numFmtId="0" fontId="3" fillId="2" borderId="2" xfId="0" applyFont="1" applyFill="1" applyBorder="1"/>
    <xf numFmtId="164" fontId="3" fillId="2" borderId="2" xfId="1" applyNumberFormat="1" applyFont="1" applyFill="1" applyBorder="1"/>
    <xf numFmtId="164" fontId="3" fillId="2" borderId="2" xfId="1" applyNumberFormat="1" applyFont="1" applyFill="1" applyBorder="1" applyAlignment="1">
      <alignment horizontal="left" vertical="top"/>
    </xf>
    <xf numFmtId="164" fontId="3" fillId="2" borderId="2" xfId="1" applyNumberFormat="1" applyFont="1" applyFill="1" applyBorder="1" applyAlignment="1">
      <alignment horizontal="left" vertical="top" wrapText="1"/>
    </xf>
    <xf numFmtId="0" fontId="17" fillId="3" borderId="0" xfId="9" applyFont="1" applyFill="1"/>
    <xf numFmtId="0" fontId="10" fillId="3" borderId="0" xfId="9" applyFill="1"/>
    <xf numFmtId="168" fontId="0" fillId="3" borderId="0" xfId="10" applyFont="1" applyFill="1"/>
    <xf numFmtId="0" fontId="10" fillId="3" borderId="0" xfId="9" applyFont="1" applyFill="1"/>
    <xf numFmtId="49" fontId="10" fillId="3" borderId="0" xfId="9" applyNumberFormat="1" applyFont="1" applyFill="1" applyAlignment="1">
      <alignment horizontal="left"/>
    </xf>
    <xf numFmtId="0" fontId="10" fillId="3" borderId="0" xfId="9" applyFont="1" applyFill="1" applyAlignment="1"/>
    <xf numFmtId="0" fontId="18" fillId="3" borderId="0" xfId="9" applyFont="1" applyFill="1" applyAlignment="1"/>
    <xf numFmtId="0" fontId="10" fillId="3" borderId="0" xfId="9" applyFill="1" applyAlignment="1"/>
    <xf numFmtId="0" fontId="19" fillId="3" borderId="0" xfId="9" applyFont="1" applyFill="1" applyAlignment="1"/>
    <xf numFmtId="0" fontId="20" fillId="3" borderId="0" xfId="9" applyFont="1" applyFill="1" applyAlignment="1"/>
    <xf numFmtId="0" fontId="19" fillId="3" borderId="0" xfId="9" applyFont="1" applyFill="1"/>
    <xf numFmtId="0" fontId="21" fillId="3" borderId="0" xfId="9" applyFont="1" applyFill="1" applyAlignment="1"/>
    <xf numFmtId="0" fontId="10" fillId="3" borderId="0" xfId="9" applyFont="1" applyFill="1" applyAlignment="1">
      <alignment horizontal="left"/>
    </xf>
    <xf numFmtId="0" fontId="22" fillId="3" borderId="0" xfId="9" applyFont="1" applyFill="1" applyAlignment="1"/>
    <xf numFmtId="0" fontId="24" fillId="4" borderId="0" xfId="9" applyFont="1" applyFill="1" applyAlignment="1">
      <alignment vertical="center"/>
    </xf>
    <xf numFmtId="0" fontId="10" fillId="4" borderId="0" xfId="9" applyFont="1" applyFill="1" applyAlignment="1">
      <alignment vertical="center"/>
    </xf>
    <xf numFmtId="0" fontId="18" fillId="0" borderId="0" xfId="9" applyFont="1"/>
    <xf numFmtId="0" fontId="18" fillId="2" borderId="0" xfId="9" applyFont="1" applyFill="1"/>
    <xf numFmtId="0" fontId="10" fillId="2" borderId="0" xfId="9" applyFill="1"/>
    <xf numFmtId="0" fontId="17" fillId="2" borderId="0" xfId="9" applyFont="1" applyFill="1" applyAlignment="1">
      <alignment horizontal="left" vertical="top" wrapText="1"/>
    </xf>
    <xf numFmtId="0" fontId="25" fillId="2" borderId="0" xfId="9" applyFont="1" applyFill="1" applyAlignment="1">
      <alignment horizontal="left" vertical="top" wrapText="1"/>
    </xf>
    <xf numFmtId="0" fontId="10" fillId="2" borderId="0" xfId="9" applyFont="1" applyFill="1" applyAlignment="1">
      <alignment vertical="top" wrapText="1"/>
    </xf>
    <xf numFmtId="0" fontId="26" fillId="0" borderId="0" xfId="0" applyFont="1" applyAlignment="1">
      <alignment wrapText="1"/>
    </xf>
    <xf numFmtId="0" fontId="10" fillId="2" borderId="0" xfId="9" applyFill="1" applyAlignment="1">
      <alignment horizontal="left" vertical="top" wrapText="1"/>
    </xf>
    <xf numFmtId="0" fontId="21" fillId="2" borderId="0" xfId="9" applyFont="1" applyFill="1" applyAlignment="1">
      <alignment horizontal="left" vertical="top" wrapText="1"/>
    </xf>
    <xf numFmtId="0" fontId="10" fillId="2" borderId="0" xfId="9" applyFont="1" applyFill="1" applyAlignment="1">
      <alignment horizontal="left" vertical="top" wrapText="1"/>
    </xf>
    <xf numFmtId="49" fontId="10" fillId="2" borderId="0" xfId="9" applyNumberFormat="1" applyFont="1" applyFill="1" applyAlignment="1">
      <alignment vertical="center" wrapText="1"/>
    </xf>
    <xf numFmtId="0" fontId="19" fillId="2" borderId="0" xfId="9" applyFont="1" applyFill="1" applyAlignment="1">
      <alignment horizontal="left" vertical="top" wrapText="1"/>
    </xf>
    <xf numFmtId="0" fontId="27" fillId="2" borderId="0" xfId="11" applyFill="1" applyAlignment="1">
      <alignment horizontal="left" vertical="top" wrapText="1"/>
    </xf>
    <xf numFmtId="0" fontId="28" fillId="2" borderId="0" xfId="9" applyFont="1" applyFill="1" applyAlignment="1">
      <alignment vertical="center" wrapText="1"/>
    </xf>
    <xf numFmtId="0" fontId="29" fillId="2" borderId="0" xfId="9" applyFont="1" applyFill="1" applyAlignment="1">
      <alignment vertical="center" wrapText="1"/>
    </xf>
    <xf numFmtId="0" fontId="22" fillId="3" borderId="0" xfId="9" applyFont="1" applyFill="1"/>
    <xf numFmtId="0" fontId="29" fillId="2" borderId="0" xfId="9" quotePrefix="1" applyFont="1" applyFill="1" applyAlignment="1">
      <alignment vertical="center" wrapText="1"/>
    </xf>
    <xf numFmtId="0" fontId="32" fillId="2" borderId="0" xfId="9" applyFont="1" applyFill="1" applyAlignment="1">
      <alignment vertical="center" wrapText="1"/>
    </xf>
    <xf numFmtId="0" fontId="10" fillId="2" borderId="0" xfId="9" applyFont="1" applyFill="1" applyAlignment="1">
      <alignment wrapText="1"/>
    </xf>
    <xf numFmtId="0" fontId="10" fillId="2" borderId="0" xfId="9" applyFont="1" applyFill="1"/>
    <xf numFmtId="0" fontId="31" fillId="2" borderId="0" xfId="9" applyFont="1" applyFill="1" applyAlignment="1">
      <alignment wrapText="1"/>
    </xf>
    <xf numFmtId="0" fontId="31" fillId="2" borderId="0" xfId="9" applyFont="1" applyFill="1" applyAlignment="1">
      <alignment vertical="top" wrapText="1"/>
    </xf>
    <xf numFmtId="0" fontId="10" fillId="2" borderId="0" xfId="9" quotePrefix="1" applyFont="1" applyFill="1" applyAlignment="1">
      <alignment vertical="top" wrapText="1"/>
    </xf>
    <xf numFmtId="0" fontId="10" fillId="2" borderId="0" xfId="9" quotePrefix="1" applyFont="1" applyFill="1" applyAlignment="1">
      <alignment horizontal="left" vertical="top" wrapText="1"/>
    </xf>
    <xf numFmtId="0" fontId="17" fillId="2" borderId="0" xfId="12" applyFont="1" applyFill="1" applyBorder="1" applyAlignment="1">
      <alignment horizontal="left" vertical="top" wrapText="1"/>
    </xf>
    <xf numFmtId="0" fontId="10" fillId="2" borderId="0" xfId="12" applyFont="1" applyFill="1" applyAlignment="1">
      <alignment horizontal="left" wrapText="1"/>
    </xf>
    <xf numFmtId="0" fontId="10" fillId="2" borderId="0" xfId="12" applyFont="1" applyFill="1" applyAlignment="1">
      <alignment wrapText="1"/>
    </xf>
    <xf numFmtId="0" fontId="31" fillId="3" borderId="4" xfId="13" applyFont="1" applyFill="1" applyBorder="1" applyAlignment="1">
      <alignment horizontal="left" vertical="top" wrapText="1"/>
    </xf>
    <xf numFmtId="0" fontId="31" fillId="3" borderId="5" xfId="9" applyFont="1" applyFill="1" applyBorder="1" applyAlignment="1">
      <alignment horizontal="left" vertical="top" wrapText="1"/>
    </xf>
    <xf numFmtId="0" fontId="10" fillId="3" borderId="6" xfId="13" applyFont="1" applyFill="1" applyBorder="1" applyAlignment="1">
      <alignment horizontal="left" vertical="top" wrapText="1"/>
    </xf>
    <xf numFmtId="0" fontId="10" fillId="2" borderId="7" xfId="9" applyFont="1" applyFill="1" applyBorder="1" applyAlignment="1">
      <alignment horizontal="left" vertical="top" wrapText="1"/>
    </xf>
    <xf numFmtId="0" fontId="10" fillId="3" borderId="6" xfId="12" applyFont="1" applyFill="1" applyBorder="1" applyAlignment="1">
      <alignment horizontal="left" vertical="top" wrapText="1"/>
    </xf>
    <xf numFmtId="0" fontId="10" fillId="3" borderId="8" xfId="13" applyFont="1" applyFill="1" applyBorder="1" applyAlignment="1">
      <alignment horizontal="left" vertical="top" wrapText="1"/>
    </xf>
    <xf numFmtId="0" fontId="10" fillId="2" borderId="9" xfId="9" applyFont="1" applyFill="1" applyBorder="1" applyAlignment="1">
      <alignment horizontal="left" vertical="top" wrapText="1"/>
    </xf>
    <xf numFmtId="0" fontId="25" fillId="2" borderId="0" xfId="12" applyFont="1" applyFill="1" applyAlignment="1">
      <alignment horizontal="left" vertical="top" wrapText="1"/>
    </xf>
    <xf numFmtId="0" fontId="10" fillId="3" borderId="7" xfId="12" applyFont="1" applyFill="1" applyBorder="1" applyAlignment="1">
      <alignment horizontal="justify" vertical="top" wrapText="1"/>
    </xf>
    <xf numFmtId="0" fontId="10" fillId="2" borderId="0" xfId="12" applyFont="1" applyFill="1" applyBorder="1" applyAlignment="1">
      <alignment wrapText="1"/>
    </xf>
    <xf numFmtId="0" fontId="10" fillId="2" borderId="0" xfId="12" applyFont="1" applyFill="1" applyAlignment="1">
      <alignment horizontal="left" vertical="top" wrapText="1"/>
    </xf>
    <xf numFmtId="43" fontId="0" fillId="0" borderId="0" xfId="1" applyFont="1"/>
    <xf numFmtId="43" fontId="14" fillId="0" borderId="0" xfId="1" applyFont="1"/>
    <xf numFmtId="43" fontId="3" fillId="0" borderId="0" xfId="1" applyFont="1"/>
    <xf numFmtId="43" fontId="2" fillId="0" borderId="0" xfId="1" applyFont="1"/>
    <xf numFmtId="9" fontId="3" fillId="2" borderId="0" xfId="3" applyFont="1" applyFill="1" applyBorder="1" applyAlignment="1">
      <alignment horizontal="left" vertical="top" wrapText="1"/>
    </xf>
    <xf numFmtId="9" fontId="3" fillId="0" borderId="0" xfId="3" applyFont="1"/>
    <xf numFmtId="167" fontId="3" fillId="0" borderId="0" xfId="3" applyNumberFormat="1" applyFont="1"/>
    <xf numFmtId="164" fontId="0" fillId="0" borderId="0" xfId="0" applyNumberFormat="1"/>
    <xf numFmtId="0" fontId="4" fillId="0" borderId="1" xfId="0" applyFont="1" applyBorder="1" applyAlignment="1">
      <alignment horizontal="left"/>
    </xf>
    <xf numFmtId="167" fontId="3" fillId="0" borderId="0" xfId="3" applyNumberFormat="1" applyFont="1" applyAlignment="1">
      <alignment horizontal="left"/>
    </xf>
    <xf numFmtId="3" fontId="3" fillId="0" borderId="0" xfId="0" applyNumberFormat="1" applyFont="1" applyAlignment="1">
      <alignment horizontal="left"/>
    </xf>
    <xf numFmtId="167" fontId="3" fillId="0" borderId="0" xfId="3" applyNumberFormat="1" applyFont="1" applyBorder="1" applyAlignment="1">
      <alignment horizontal="left"/>
    </xf>
    <xf numFmtId="0" fontId="4" fillId="2" borderId="1" xfId="0" applyFont="1" applyFill="1" applyBorder="1"/>
    <xf numFmtId="164" fontId="3" fillId="2" borderId="3" xfId="1" applyNumberFormat="1" applyFont="1" applyFill="1" applyBorder="1" applyAlignment="1">
      <alignment horizontal="left" vertical="top"/>
    </xf>
    <xf numFmtId="9" fontId="3" fillId="2" borderId="0" xfId="3" applyFont="1" applyFill="1"/>
    <xf numFmtId="9" fontId="3" fillId="2" borderId="0" xfId="3" applyFont="1" applyFill="1" applyBorder="1" applyAlignment="1">
      <alignment horizontal="left" vertical="top"/>
    </xf>
    <xf numFmtId="9" fontId="5" fillId="0" borderId="0" xfId="3" applyFont="1"/>
    <xf numFmtId="9" fontId="2" fillId="0" borderId="0" xfId="3" applyFont="1"/>
    <xf numFmtId="0" fontId="4" fillId="2" borderId="1" xfId="0" applyFont="1" applyFill="1" applyBorder="1" applyAlignment="1">
      <alignment horizontal="left"/>
    </xf>
    <xf numFmtId="0" fontId="3" fillId="2" borderId="1" xfId="0" applyFont="1" applyFill="1" applyBorder="1" applyAlignment="1">
      <alignment horizontal="left"/>
    </xf>
    <xf numFmtId="9" fontId="3" fillId="0" borderId="0" xfId="3" applyFont="1" applyAlignment="1">
      <alignment horizontal="left"/>
    </xf>
    <xf numFmtId="9" fontId="0" fillId="0" borderId="0" xfId="3" applyFont="1" applyAlignment="1">
      <alignment horizontal="left"/>
    </xf>
    <xf numFmtId="9" fontId="5" fillId="0" borderId="0" xfId="3" applyFont="1" applyAlignment="1">
      <alignment horizontal="left"/>
    </xf>
    <xf numFmtId="9" fontId="14" fillId="0" borderId="0" xfId="3" applyFont="1" applyAlignment="1">
      <alignment horizontal="left"/>
    </xf>
    <xf numFmtId="43" fontId="3" fillId="0" borderId="0" xfId="1" applyFont="1" applyAlignment="1">
      <alignment horizontal="left"/>
    </xf>
    <xf numFmtId="9" fontId="2" fillId="0" borderId="0" xfId="3" applyFont="1" applyAlignment="1">
      <alignment horizontal="left"/>
    </xf>
    <xf numFmtId="9" fontId="6" fillId="0" borderId="0" xfId="3" applyFont="1" applyAlignment="1">
      <alignment horizontal="left"/>
    </xf>
    <xf numFmtId="0" fontId="3" fillId="0" borderId="3" xfId="0" applyFont="1" applyBorder="1"/>
    <xf numFmtId="0" fontId="3" fillId="2" borderId="3" xfId="2" applyFont="1" applyFill="1" applyBorder="1" applyAlignment="1">
      <alignment horizontal="left" vertical="top" wrapText="1"/>
    </xf>
    <xf numFmtId="0" fontId="3" fillId="2" borderId="3" xfId="0" applyFont="1" applyFill="1" applyBorder="1" applyAlignment="1">
      <alignment horizontal="left" vertical="top" wrapText="1"/>
    </xf>
    <xf numFmtId="0" fontId="3" fillId="0" borderId="0" xfId="0" applyFont="1" applyBorder="1" applyAlignment="1">
      <alignment horizontal="left" wrapText="1"/>
    </xf>
    <xf numFmtId="0" fontId="0" fillId="0" borderId="0" xfId="0" applyBorder="1"/>
    <xf numFmtId="0" fontId="3" fillId="0" borderId="0" xfId="0" applyFont="1" applyBorder="1" applyAlignment="1">
      <alignment wrapText="1"/>
    </xf>
    <xf numFmtId="0" fontId="3" fillId="2" borderId="1" xfId="2" applyFont="1" applyFill="1" applyBorder="1" applyAlignment="1">
      <alignment horizontal="left" vertical="top" wrapText="1"/>
    </xf>
    <xf numFmtId="164" fontId="3" fillId="2" borderId="1" xfId="1" applyNumberFormat="1" applyFont="1" applyFill="1" applyBorder="1" applyAlignment="1">
      <alignment wrapText="1"/>
    </xf>
    <xf numFmtId="166" fontId="3" fillId="2" borderId="0" xfId="1" applyNumberFormat="1" applyFont="1" applyFill="1" applyBorder="1" applyAlignment="1">
      <alignment horizontal="left"/>
    </xf>
    <xf numFmtId="167" fontId="3" fillId="2" borderId="0" xfId="3" applyNumberFormat="1" applyFont="1" applyFill="1" applyBorder="1" applyAlignment="1">
      <alignment horizontal="left" vertical="top"/>
    </xf>
    <xf numFmtId="164" fontId="3" fillId="0" borderId="0" xfId="0" applyNumberFormat="1" applyFont="1"/>
    <xf numFmtId="0" fontId="4" fillId="0" borderId="0" xfId="0" applyFont="1" applyBorder="1"/>
    <xf numFmtId="9" fontId="3" fillId="0" borderId="0" xfId="0" applyNumberFormat="1" applyFont="1" applyBorder="1" applyAlignment="1">
      <alignment horizontal="left"/>
    </xf>
    <xf numFmtId="0" fontId="15" fillId="0" borderId="0" xfId="0" applyFont="1" applyBorder="1"/>
    <xf numFmtId="167" fontId="3" fillId="2" borderId="0" xfId="2" applyNumberFormat="1" applyFont="1" applyFill="1" applyBorder="1" applyAlignment="1">
      <alignment horizontal="left" vertical="top" wrapText="1"/>
    </xf>
    <xf numFmtId="167" fontId="3" fillId="2" borderId="0" xfId="0" applyNumberFormat="1" applyFont="1" applyFill="1" applyBorder="1" applyAlignment="1">
      <alignment horizontal="left" vertical="top" wrapText="1"/>
    </xf>
    <xf numFmtId="0" fontId="3" fillId="0" borderId="0" xfId="0" applyNumberFormat="1" applyFont="1" applyBorder="1"/>
    <xf numFmtId="11" fontId="3" fillId="0" borderId="0" xfId="0" applyNumberFormat="1" applyFont="1"/>
    <xf numFmtId="0" fontId="34" fillId="0" borderId="0" xfId="0" applyFont="1"/>
    <xf numFmtId="164" fontId="34" fillId="0" borderId="0" xfId="1" applyNumberFormat="1" applyFont="1"/>
    <xf numFmtId="0" fontId="3" fillId="0" borderId="0" xfId="1" applyNumberFormat="1" applyFont="1"/>
    <xf numFmtId="164" fontId="3" fillId="0" borderId="0" xfId="0" applyNumberFormat="1" applyFont="1" applyAlignment="1">
      <alignment horizontal="left"/>
    </xf>
    <xf numFmtId="167" fontId="3" fillId="0" borderId="0" xfId="0" applyNumberFormat="1" applyFont="1" applyBorder="1" applyAlignment="1">
      <alignment horizontal="left"/>
    </xf>
    <xf numFmtId="0" fontId="4" fillId="0" borderId="0" xfId="0" applyFont="1" applyBorder="1" applyAlignment="1">
      <alignment horizontal="left"/>
    </xf>
    <xf numFmtId="0" fontId="5" fillId="2" borderId="0" xfId="0" applyFont="1" applyFill="1" applyBorder="1"/>
    <xf numFmtId="0" fontId="4" fillId="2" borderId="0" xfId="0" applyFont="1" applyFill="1" applyBorder="1"/>
    <xf numFmtId="0" fontId="8" fillId="2" borderId="0" xfId="0" applyFont="1" applyFill="1" applyBorder="1"/>
    <xf numFmtId="164" fontId="5" fillId="2" borderId="0" xfId="1" applyNumberFormat="1" applyFont="1" applyFill="1" applyBorder="1" applyAlignment="1">
      <alignment horizontal="left" vertical="top"/>
    </xf>
    <xf numFmtId="164" fontId="5" fillId="2" borderId="0" xfId="1" applyNumberFormat="1" applyFont="1" applyFill="1" applyBorder="1" applyAlignment="1">
      <alignment horizontal="left" vertical="top" wrapText="1"/>
    </xf>
    <xf numFmtId="0" fontId="4" fillId="2" borderId="0" xfId="0" applyFont="1" applyFill="1" applyBorder="1" applyAlignment="1">
      <alignment horizontal="left"/>
    </xf>
    <xf numFmtId="0" fontId="3" fillId="2" borderId="1" xfId="2" applyFont="1" applyFill="1" applyBorder="1" applyAlignment="1">
      <alignment horizontal="left" vertical="top" wrapText="1"/>
    </xf>
    <xf numFmtId="3" fontId="3" fillId="2" borderId="0" xfId="0" applyNumberFormat="1" applyFont="1" applyFill="1" applyBorder="1" applyAlignment="1">
      <alignment horizontal="left" vertical="top" wrapText="1"/>
    </xf>
    <xf numFmtId="2" fontId="3" fillId="0" borderId="0" xfId="0" applyNumberFormat="1" applyFont="1"/>
    <xf numFmtId="9" fontId="1" fillId="0" borderId="0" xfId="3" applyFont="1" applyAlignment="1">
      <alignment horizontal="left"/>
    </xf>
    <xf numFmtId="0" fontId="24" fillId="4" borderId="0" xfId="9" applyFont="1" applyFill="1" applyAlignment="1">
      <alignment vertical="center"/>
    </xf>
    <xf numFmtId="0" fontId="23" fillId="4" borderId="0" xfId="9" applyFont="1" applyFill="1" applyAlignment="1">
      <alignment vertical="center"/>
    </xf>
    <xf numFmtId="0" fontId="3" fillId="2" borderId="1" xfId="2" applyFont="1" applyFill="1" applyBorder="1" applyAlignment="1">
      <alignment horizontal="left" vertical="top" wrapText="1"/>
    </xf>
    <xf numFmtId="164" fontId="3" fillId="2" borderId="1" xfId="1" applyNumberFormat="1" applyFont="1" applyFill="1" applyBorder="1" applyAlignment="1">
      <alignment wrapText="1"/>
    </xf>
  </cellXfs>
  <cellStyles count="14">
    <cellStyle name="Hyperlink" xfId="11" builtinId="8"/>
    <cellStyle name="Komma" xfId="1" builtinId="3"/>
    <cellStyle name="Komma 2" xfId="10"/>
    <cellStyle name="Procent" xfId="3" builtinId="5"/>
    <cellStyle name="Standaard" xfId="0" builtinId="0"/>
    <cellStyle name="Standaard 2" xfId="9"/>
    <cellStyle name="Standaard 2 2" xfId="12"/>
    <cellStyle name="Standaard 3" xfId="2"/>
    <cellStyle name="Standaard 4" xfId="13"/>
    <cellStyle name="Standaard_Blad1" xfId="8"/>
    <cellStyle name="Standaard_Blad2" xfId="5"/>
    <cellStyle name="style1499936711557" xfId="4"/>
    <cellStyle name="style1499936711635" xfId="7"/>
    <cellStyle name="style1499936711651" xfId="6"/>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hyperlink" Target="https://vraagbaakiv3gemeenten.nl/files/2020-03/iv3-informatievoorschrift-2020-gemeenten-en-gemeenschappelijke-regelinge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topLeftCell="A4" workbookViewId="0">
      <selection activeCell="A30" sqref="A30"/>
    </sheetView>
  </sheetViews>
  <sheetFormatPr defaultColWidth="8.85546875" defaultRowHeight="12.75" x14ac:dyDescent="0.2"/>
  <cols>
    <col min="1" max="11" width="9.140625" style="113" customWidth="1"/>
    <col min="12" max="16384" width="8.85546875" style="113"/>
  </cols>
  <sheetData>
    <row r="3" spans="1:1" ht="15.75" x14ac:dyDescent="0.25">
      <c r="A3" s="112" t="s">
        <v>647</v>
      </c>
    </row>
    <row r="4" spans="1:1" ht="15.75" x14ac:dyDescent="0.25">
      <c r="A4" s="112" t="s">
        <v>458</v>
      </c>
    </row>
    <row r="5" spans="1:1" s="114" customFormat="1" ht="15" x14ac:dyDescent="0.25"/>
    <row r="6" spans="1:1" s="114" customFormat="1" ht="15" x14ac:dyDescent="0.25"/>
    <row r="7" spans="1:1" s="114" customFormat="1" ht="15" x14ac:dyDescent="0.25"/>
    <row r="8" spans="1:1" s="114" customFormat="1" ht="15" x14ac:dyDescent="0.25"/>
    <row r="9" spans="1:1" s="114" customFormat="1" ht="15" x14ac:dyDescent="0.25"/>
    <row r="28" spans="1:1" x14ac:dyDescent="0.2">
      <c r="A28" s="115" t="s">
        <v>459</v>
      </c>
    </row>
    <row r="29" spans="1:1" x14ac:dyDescent="0.2">
      <c r="A29" s="116" t="s">
        <v>667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M59"/>
  <sheetViews>
    <sheetView showGridLines="0" zoomScale="85" zoomScaleNormal="85" workbookViewId="0">
      <pane ySplit="4" topLeftCell="A5" activePane="bottomLeft" state="frozen"/>
      <selection pane="bottomLeft" activeCell="C17" sqref="C17"/>
    </sheetView>
  </sheetViews>
  <sheetFormatPr defaultRowHeight="15" x14ac:dyDescent="0.25"/>
  <cols>
    <col min="1" max="1" width="9.140625" style="1"/>
    <col min="2" max="2" width="29.28515625" style="92" bestFit="1" customWidth="1"/>
    <col min="3" max="3" width="12.42578125" style="1" bestFit="1" customWidth="1"/>
    <col min="4" max="4" width="9.140625" style="1"/>
    <col min="5" max="20" width="10.28515625" style="1" customWidth="1"/>
    <col min="21" max="21" width="4.28515625" style="1" customWidth="1"/>
    <col min="22" max="22" width="10.28515625" style="1" customWidth="1"/>
  </cols>
  <sheetData>
    <row r="2" spans="1:22" x14ac:dyDescent="0.25">
      <c r="A2" s="2" t="s">
        <v>577</v>
      </c>
      <c r="B2" s="87"/>
      <c r="C2" s="2"/>
      <c r="D2" s="2"/>
      <c r="E2" s="2"/>
      <c r="F2" s="2"/>
      <c r="G2" s="2"/>
      <c r="H2" s="2"/>
      <c r="I2" s="2"/>
      <c r="J2" s="2"/>
      <c r="K2" s="2"/>
      <c r="L2" s="2"/>
      <c r="M2" s="2"/>
      <c r="N2" s="2"/>
      <c r="O2" s="2"/>
      <c r="P2" s="2"/>
      <c r="Q2" s="2"/>
      <c r="R2" s="2"/>
      <c r="S2" s="2"/>
      <c r="T2" s="2"/>
      <c r="U2" s="2"/>
      <c r="V2" s="2"/>
    </row>
    <row r="3" spans="1:22" ht="27.75" customHeight="1" x14ac:dyDescent="0.25">
      <c r="A3" s="2"/>
      <c r="B3" s="87"/>
      <c r="C3" s="107"/>
      <c r="D3" s="13"/>
      <c r="E3" s="83" t="s">
        <v>366</v>
      </c>
      <c r="F3" s="229" t="s">
        <v>367</v>
      </c>
      <c r="G3" s="229"/>
      <c r="H3" s="229"/>
      <c r="I3" s="229"/>
      <c r="J3" s="229"/>
      <c r="K3" s="229"/>
      <c r="L3" s="229" t="s">
        <v>368</v>
      </c>
      <c r="M3" s="229"/>
      <c r="N3" s="229"/>
      <c r="O3" s="4" t="s">
        <v>369</v>
      </c>
      <c r="P3" s="4" t="s">
        <v>370</v>
      </c>
      <c r="Q3" s="4"/>
      <c r="R3" s="4"/>
      <c r="S3" s="4"/>
      <c r="T3" s="4" t="s">
        <v>371</v>
      </c>
      <c r="U3" s="5"/>
      <c r="V3" s="83" t="s">
        <v>387</v>
      </c>
    </row>
    <row r="4" spans="1:22" ht="51.75" x14ac:dyDescent="0.25">
      <c r="A4" s="2" t="s">
        <v>0</v>
      </c>
      <c r="B4" s="87" t="s">
        <v>394</v>
      </c>
      <c r="C4" s="98" t="s">
        <v>662</v>
      </c>
      <c r="D4" s="2"/>
      <c r="E4" s="83" t="s">
        <v>3</v>
      </c>
      <c r="F4" s="83" t="s">
        <v>372</v>
      </c>
      <c r="G4" s="83" t="s">
        <v>373</v>
      </c>
      <c r="H4" s="83" t="s">
        <v>374</v>
      </c>
      <c r="I4" s="83" t="s">
        <v>375</v>
      </c>
      <c r="J4" s="83" t="s">
        <v>376</v>
      </c>
      <c r="K4" s="83" t="s">
        <v>377</v>
      </c>
      <c r="L4" s="83" t="s">
        <v>378</v>
      </c>
      <c r="M4" s="83" t="s">
        <v>379</v>
      </c>
      <c r="N4" s="83" t="s">
        <v>380</v>
      </c>
      <c r="O4" s="83" t="s">
        <v>381</v>
      </c>
      <c r="P4" s="83" t="s">
        <v>382</v>
      </c>
      <c r="Q4" s="4" t="s">
        <v>383</v>
      </c>
      <c r="R4" s="4" t="s">
        <v>384</v>
      </c>
      <c r="S4" s="4" t="s">
        <v>385</v>
      </c>
      <c r="T4" s="4" t="s">
        <v>3</v>
      </c>
      <c r="U4" s="4"/>
      <c r="V4" s="83" t="s">
        <v>386</v>
      </c>
    </row>
    <row r="5" spans="1:22" s="197" customFormat="1" x14ac:dyDescent="0.25">
      <c r="A5" s="13"/>
      <c r="B5" s="88"/>
      <c r="C5" s="196"/>
      <c r="D5" s="13"/>
      <c r="E5" s="52"/>
      <c r="F5" s="52"/>
      <c r="G5" s="52"/>
      <c r="H5" s="52"/>
      <c r="I5" s="52"/>
      <c r="J5" s="52"/>
      <c r="K5" s="52"/>
      <c r="L5" s="52"/>
      <c r="M5" s="52"/>
      <c r="N5" s="52"/>
      <c r="O5" s="52"/>
      <c r="P5" s="52"/>
      <c r="Q5" s="5"/>
      <c r="R5" s="5"/>
      <c r="S5" s="5"/>
      <c r="T5" s="5"/>
      <c r="U5" s="5"/>
      <c r="V5" s="52"/>
    </row>
    <row r="6" spans="1:22" x14ac:dyDescent="0.25">
      <c r="A6" s="18"/>
      <c r="B6" s="87"/>
      <c r="C6" s="2"/>
      <c r="D6" s="2"/>
      <c r="E6" s="104" t="s">
        <v>455</v>
      </c>
      <c r="F6" s="105"/>
      <c r="G6" s="105"/>
      <c r="H6" s="105"/>
      <c r="I6" s="105"/>
      <c r="J6" s="105"/>
      <c r="K6" s="105"/>
      <c r="L6" s="105"/>
      <c r="M6" s="105"/>
      <c r="N6" s="105"/>
      <c r="O6" s="105"/>
      <c r="P6" s="105"/>
      <c r="Q6" s="4"/>
      <c r="R6" s="4"/>
      <c r="S6" s="4"/>
      <c r="T6" s="4"/>
      <c r="U6" s="4"/>
      <c r="V6" s="105"/>
    </row>
    <row r="7" spans="1:22" x14ac:dyDescent="0.25">
      <c r="A7" s="13" t="s">
        <v>634</v>
      </c>
      <c r="B7" s="88"/>
      <c r="C7" s="97">
        <f>SUM(C14:C21)</f>
        <v>75100</v>
      </c>
      <c r="D7" s="13"/>
      <c r="E7" s="99">
        <f>'Tabel 5'!D7/'Tabel 6'!$C7/1000</f>
        <v>3.022063914780293E-2</v>
      </c>
      <c r="F7" s="99">
        <f>'Tabel 5'!E7/'Tabel 6'!$C7/1000</f>
        <v>1.658589880159787E-2</v>
      </c>
      <c r="G7" s="99">
        <f>'Tabel 5'!F7/'Tabel 6'!$C7/1000</f>
        <v>8.6513968042609846E-3</v>
      </c>
      <c r="H7" s="99">
        <f>'Tabel 5'!G7/'Tabel 6'!$C7/1000</f>
        <v>1.2372929427430094E-3</v>
      </c>
      <c r="I7" s="99">
        <f>'Tabel 5'!H7/'Tabel 6'!$C7/1000</f>
        <v>2.6939081225033292E-3</v>
      </c>
      <c r="J7" s="99">
        <f>'Tabel 5'!I7/'Tabel 6'!$C7/1000</f>
        <v>3.1790412782956056E-4</v>
      </c>
      <c r="K7" s="99">
        <f>'Tabel 5'!J7/'Tabel 6'!$C7/1000</f>
        <v>3.6853928095872172E-3</v>
      </c>
      <c r="L7" s="99">
        <f>'Tabel 5'!K7/'Tabel 6'!$C7/1000</f>
        <v>4.639813581890812E-3</v>
      </c>
      <c r="M7" s="99">
        <f>'Tabel 5'!L7/'Tabel 6'!$C7/1000</f>
        <v>3.5941717709720373E-3</v>
      </c>
      <c r="N7" s="99">
        <f>'Tabel 5'!M7/'Tabel 6'!$C7/1000</f>
        <v>1.0456418109187748E-3</v>
      </c>
      <c r="O7" s="99">
        <f>'Tabel 5'!N7/'Tabel 6'!$C7/1000</f>
        <v>1.8533555259653796E-3</v>
      </c>
      <c r="P7" s="99">
        <f>'Tabel 5'!O7/'Tabel 6'!$C7/1000</f>
        <v>7.1415579227696408E-3</v>
      </c>
      <c r="Q7" s="99">
        <f>'Tabel 5'!P7/'Tabel 6'!$C7/1000</f>
        <v>6.6880439414114517E-3</v>
      </c>
      <c r="R7" s="99">
        <f>'Tabel 5'!Q7/'Tabel 6'!$C7/1000</f>
        <v>3.0881890812250334E-4</v>
      </c>
      <c r="S7" s="99">
        <f>'Tabel 5'!R7/'Tabel 6'!$C7/1000</f>
        <v>1.4468841544607188E-4</v>
      </c>
      <c r="T7" s="99">
        <f>'Tabel 5'!S7/'Tabel 6'!$C7/1000</f>
        <v>1.8464713715046606E-4</v>
      </c>
      <c r="U7" s="99"/>
      <c r="V7" s="99">
        <f>'Tabel 5'!U7/'Tabel 6'!$C7/1000</f>
        <v>4.0543009320905456E-3</v>
      </c>
    </row>
    <row r="8" spans="1:22" x14ac:dyDescent="0.25">
      <c r="A8" s="13" t="s">
        <v>352</v>
      </c>
      <c r="B8" s="88"/>
      <c r="C8" s="97">
        <v>65711</v>
      </c>
      <c r="D8" s="13"/>
      <c r="E8" s="99">
        <f>'Tabel 5'!D8/'Tabel 6'!$C8/1000</f>
        <v>3.1362313767862304E-2</v>
      </c>
      <c r="F8" s="99">
        <f>'Tabel 5'!E8/'Tabel 6'!$C8/1000</f>
        <v>1.7597677709972455E-2</v>
      </c>
      <c r="G8" s="99">
        <f>'Tabel 5'!F8/'Tabel 6'!$C8/1000</f>
        <v>8.9808055992722079E-3</v>
      </c>
      <c r="H8" s="99">
        <f>'Tabel 5'!G8/'Tabel 6'!$C8/1000</f>
        <v>1.1435006108882677E-3</v>
      </c>
      <c r="I8" s="99">
        <f>'Tabel 5'!H8/'Tabel 6'!$C8/1000</f>
        <v>2.8623855380981878E-3</v>
      </c>
      <c r="J8" s="99">
        <f>'Tabel 5'!I8/'Tabel 6'!$C8/1000</f>
        <v>2.828738681481436E-4</v>
      </c>
      <c r="K8" s="99">
        <f>'Tabel 5'!J8/'Tabel 6'!$C8/1000</f>
        <v>4.3281181808265271E-3</v>
      </c>
      <c r="L8" s="99">
        <f>'Tabel 5'!K8/'Tabel 6'!$C8/1000</f>
        <v>4.9667939918735067E-3</v>
      </c>
      <c r="M8" s="99">
        <f>'Tabel 5'!L8/'Tabel 6'!$C8/1000</f>
        <v>3.8849105778923083E-3</v>
      </c>
      <c r="N8" s="99">
        <f>'Tabel 5'!M8/'Tabel 6'!$C8/1000</f>
        <v>1.0818834139811983E-3</v>
      </c>
      <c r="O8" s="99">
        <f>'Tabel 5'!N8/'Tabel 6'!$C8/1000</f>
        <v>1.6635875272024473E-3</v>
      </c>
      <c r="P8" s="99">
        <f>'Tabel 5'!O8/'Tabel 6'!$C8/1000</f>
        <v>7.1342849751183214E-3</v>
      </c>
      <c r="Q8" s="99">
        <f>'Tabel 5'!P8/'Tabel 6'!$C8/1000</f>
        <v>6.7644089636095875E-3</v>
      </c>
      <c r="R8" s="99">
        <f>'Tabel 5'!Q8/'Tabel 6'!$C8/1000</f>
        <v>2.8713710554632149E-4</v>
      </c>
      <c r="S8" s="99">
        <f>'Tabel 5'!R8/'Tabel 6'!$C8/1000</f>
        <v>8.2727452432881154E-5</v>
      </c>
      <c r="T8" s="99">
        <f>'Tabel 5'!S8/'Tabel 6'!$C8/1000</f>
        <v>2.1023877280820563E-4</v>
      </c>
      <c r="U8" s="99"/>
      <c r="V8" s="99">
        <f>'Tabel 5'!U8/'Tabel 6'!$C8/1000</f>
        <v>3.2204958073990654E-3</v>
      </c>
    </row>
    <row r="9" spans="1:22" x14ac:dyDescent="0.25">
      <c r="A9" s="13" t="s">
        <v>353</v>
      </c>
      <c r="B9" s="88"/>
      <c r="C9" s="97">
        <v>64944</v>
      </c>
      <c r="D9" s="13"/>
      <c r="E9" s="99">
        <f>'Tabel 5'!D9/'Tabel 6'!$C9/1000</f>
        <v>3.0594004065040651E-2</v>
      </c>
      <c r="F9" s="99">
        <f>'Tabel 5'!E9/'Tabel 6'!$C9/1000</f>
        <v>1.6845235895540774E-2</v>
      </c>
      <c r="G9" s="99">
        <f>'Tabel 5'!F9/'Tabel 6'!$C9/1000</f>
        <v>8.9325906210651618E-3</v>
      </c>
      <c r="H9" s="99">
        <f>'Tabel 5'!G9/'Tabel 6'!$C9/1000</f>
        <v>1.1766995026128773E-3</v>
      </c>
      <c r="I9" s="99">
        <f>'Tabel 5'!H9/'Tabel 6'!$C9/1000</f>
        <v>2.7796138682413393E-3</v>
      </c>
      <c r="J9" s="99">
        <f>'Tabel 5'!I9/'Tabel 6'!$C9/1000</f>
        <v>2.8522606042288661E-4</v>
      </c>
      <c r="K9" s="99">
        <f>'Tabel 5'!J9/'Tabel 6'!$C9/1000</f>
        <v>3.6711104625628825E-3</v>
      </c>
      <c r="L9" s="99">
        <f>'Tabel 5'!K9/'Tabel 6'!$C9/1000</f>
        <v>4.8491469573786646E-3</v>
      </c>
      <c r="M9" s="99">
        <f>'Tabel 5'!L9/'Tabel 6'!$C9/1000</f>
        <v>3.793736469899518E-3</v>
      </c>
      <c r="N9" s="99">
        <f>'Tabel 5'!M9/'Tabel 6'!$C9/1000</f>
        <v>1.0554104874791474E-3</v>
      </c>
      <c r="O9" s="99">
        <f>'Tabel 5'!N9/'Tabel 6'!$C9/1000</f>
        <v>1.7268723823601873E-3</v>
      </c>
      <c r="P9" s="99">
        <f>'Tabel 5'!O9/'Tabel 6'!$C9/1000</f>
        <v>7.1727334318797738E-3</v>
      </c>
      <c r="Q9" s="99">
        <f>'Tabel 5'!P9/'Tabel 6'!$C9/1000</f>
        <v>6.7612054482011014E-3</v>
      </c>
      <c r="R9" s="99">
        <f>'Tabel 5'!Q9/'Tabel 6'!$C9/1000</f>
        <v>3.0114104373685154E-4</v>
      </c>
      <c r="S9" s="99">
        <f>'Tabel 5'!R9/'Tabel 6'!$C9/1000</f>
        <v>1.1038833108150093E-4</v>
      </c>
      <c r="T9" s="99">
        <f>'Tabel 5'!S9/'Tabel 6'!$C9/1000</f>
        <v>1.4340046809559003E-4</v>
      </c>
      <c r="U9" s="99"/>
      <c r="V9" s="99">
        <f>'Tabel 5'!U9/'Tabel 6'!$C9/1000</f>
        <v>3.6138673318551365E-3</v>
      </c>
    </row>
    <row r="10" spans="1:22" x14ac:dyDescent="0.25">
      <c r="A10" s="13" t="s">
        <v>391</v>
      </c>
      <c r="B10" s="88"/>
      <c r="C10" s="97">
        <v>60543</v>
      </c>
      <c r="D10" s="13"/>
      <c r="E10" s="99">
        <f>'Tabel 5'!D10/'Tabel 6'!$C10/1000</f>
        <v>3.1731347967560247E-2</v>
      </c>
      <c r="F10" s="99">
        <f>'Tabel 5'!E10/'Tabel 6'!$C10/1000</f>
        <v>1.7472556695241399E-2</v>
      </c>
      <c r="G10" s="99">
        <f>'Tabel 5'!F10/'Tabel 6'!$C10/1000</f>
        <v>8.6824918083586375E-3</v>
      </c>
      <c r="H10" s="99">
        <f>'Tabel 5'!G10/'Tabel 6'!$C10/1000</f>
        <v>1.3420400484368987E-3</v>
      </c>
      <c r="I10" s="99">
        <f>'Tabel 5'!H10/'Tabel 6'!$C10/1000</f>
        <v>3.1337080139505922E-3</v>
      </c>
      <c r="J10" s="99">
        <f>'Tabel 5'!I10/'Tabel 6'!$C10/1000</f>
        <v>3.0679668672716691E-4</v>
      </c>
      <c r="K10" s="99">
        <f>'Tabel 5'!J10/'Tabel 6'!$C10/1000</f>
        <v>4.0075201377681065E-3</v>
      </c>
      <c r="L10" s="99">
        <f>'Tabel 5'!K10/'Tabel 6'!$C10/1000</f>
        <v>5.1743884511834563E-3</v>
      </c>
      <c r="M10" s="99">
        <f>'Tabel 5'!L10/'Tabel 6'!$C10/1000</f>
        <v>3.9268456528854497E-3</v>
      </c>
      <c r="N10" s="99">
        <f>'Tabel 5'!M10/'Tabel 6'!$C10/1000</f>
        <v>1.2475427982980073E-3</v>
      </c>
      <c r="O10" s="99">
        <f>'Tabel 5'!N10/'Tabel 6'!$C10/1000</f>
        <v>1.6648332590059958E-3</v>
      </c>
      <c r="P10" s="99">
        <f>'Tabel 5'!O10/'Tabel 6'!$C10/1000</f>
        <v>7.419569562129396E-3</v>
      </c>
      <c r="Q10" s="99">
        <f>'Tabel 5'!P10/'Tabel 6'!$C10/1000</f>
        <v>6.9715377369687064E-3</v>
      </c>
      <c r="R10" s="99">
        <f>'Tabel 5'!Q10/'Tabel 6'!$C10/1000</f>
        <v>3.2818793083515914E-4</v>
      </c>
      <c r="S10" s="99">
        <f>'Tabel 5'!R10/'Tabel 6'!$C10/1000</f>
        <v>1.1984389432553096E-4</v>
      </c>
      <c r="T10" s="99">
        <f>'Tabel 5'!S10/'Tabel 6'!$C10/1000</f>
        <v>1.6225132583453083E-4</v>
      </c>
      <c r="U10" s="99"/>
      <c r="V10" s="99">
        <f>'Tabel 5'!U10/'Tabel 6'!$C10/1000</f>
        <v>4.1562360636242012E-3</v>
      </c>
    </row>
    <row r="11" spans="1:22" x14ac:dyDescent="0.25">
      <c r="A11" s="13" t="s">
        <v>390</v>
      </c>
      <c r="B11" s="88"/>
      <c r="C11" s="97">
        <v>57271</v>
      </c>
      <c r="D11" s="13"/>
      <c r="E11" s="99">
        <f>'Tabel 5'!D11/'Tabel 6'!$C11/1000</f>
        <v>3.2208150722005925E-2</v>
      </c>
      <c r="F11" s="99">
        <f>'Tabel 5'!E11/'Tabel 6'!$C11/1000</f>
        <v>1.7465995006198599E-2</v>
      </c>
      <c r="G11" s="99">
        <f>'Tabel 5'!F11/'Tabel 6'!$C11/1000</f>
        <v>9.0188227898936636E-3</v>
      </c>
      <c r="H11" s="99">
        <f>'Tabel 5'!G11/'Tabel 6'!$C11/1000</f>
        <v>9.8522812592760742E-4</v>
      </c>
      <c r="I11" s="99">
        <f>'Tabel 5'!H11/'Tabel 6'!$C11/1000</f>
        <v>3.563391594349671E-3</v>
      </c>
      <c r="J11" s="99">
        <f>'Tabel 5'!I11/'Tabel 6'!$C11/1000</f>
        <v>4.2248258280805297E-4</v>
      </c>
      <c r="K11" s="99">
        <f>'Tabel 5'!J11/'Tabel 6'!$C11/1000</f>
        <v>3.476069913219605E-3</v>
      </c>
      <c r="L11" s="99">
        <f>'Tabel 5'!K11/'Tabel 6'!$C11/1000</f>
        <v>5.3595187791377836E-3</v>
      </c>
      <c r="M11" s="99">
        <f>'Tabel 5'!L11/'Tabel 6'!$C11/1000</f>
        <v>4.3807337046672841E-3</v>
      </c>
      <c r="N11" s="99">
        <f>'Tabel 5'!M11/'Tabel 6'!$C11/1000</f>
        <v>9.7878507447049989E-4</v>
      </c>
      <c r="O11" s="99">
        <f>'Tabel 5'!N11/'Tabel 6'!$C11/1000</f>
        <v>1.9177245028024655E-3</v>
      </c>
      <c r="P11" s="99">
        <f>'Tabel 5'!O11/'Tabel 6'!$C11/1000</f>
        <v>7.4649124338670532E-3</v>
      </c>
      <c r="Q11" s="99">
        <f>'Tabel 5'!P11/'Tabel 6'!$C11/1000</f>
        <v>6.9867996018927554E-3</v>
      </c>
      <c r="R11" s="99">
        <f>'Tabel 5'!Q11/'Tabel 6'!$C11/1000</f>
        <v>3.2405580485760685E-4</v>
      </c>
      <c r="S11" s="99">
        <f>'Tabel 5'!R11/'Tabel 6'!$C11/1000</f>
        <v>1.5405702711669082E-4</v>
      </c>
      <c r="T11" s="99">
        <f>'Tabel 5'!S11/'Tabel 6'!$C11/1000</f>
        <v>1.4255033088299488E-4</v>
      </c>
      <c r="U11" s="99"/>
      <c r="V11" s="99">
        <f>'Tabel 5'!U11/'Tabel 6'!$C11/1000</f>
        <v>4.156938066386129E-3</v>
      </c>
    </row>
    <row r="12" spans="1:22" x14ac:dyDescent="0.25">
      <c r="A12" s="13"/>
      <c r="B12" s="88"/>
      <c r="C12" s="13"/>
      <c r="D12" s="13"/>
      <c r="E12" s="100"/>
      <c r="F12" s="100"/>
      <c r="G12" s="100"/>
      <c r="H12" s="100"/>
      <c r="I12" s="100"/>
      <c r="J12" s="100"/>
      <c r="K12" s="100"/>
      <c r="L12" s="100"/>
      <c r="M12" s="100"/>
      <c r="N12" s="100"/>
      <c r="O12" s="100"/>
      <c r="P12" s="100"/>
      <c r="Q12" s="100"/>
      <c r="R12" s="100"/>
      <c r="S12" s="100"/>
      <c r="T12" s="100"/>
      <c r="U12" s="100"/>
      <c r="V12" s="100"/>
    </row>
    <row r="13" spans="1:22" x14ac:dyDescent="0.25">
      <c r="A13" s="18"/>
      <c r="B13" s="87"/>
      <c r="C13" s="2"/>
      <c r="D13" s="2"/>
      <c r="E13" s="104" t="s">
        <v>454</v>
      </c>
      <c r="F13" s="101"/>
      <c r="G13" s="101"/>
      <c r="H13" s="101"/>
      <c r="I13" s="101"/>
      <c r="J13" s="101"/>
      <c r="K13" s="101"/>
      <c r="L13" s="101"/>
      <c r="M13" s="101"/>
      <c r="N13" s="101"/>
      <c r="O13" s="101"/>
      <c r="P13" s="101"/>
      <c r="Q13" s="102"/>
      <c r="R13" s="102"/>
      <c r="S13" s="102"/>
      <c r="T13" s="102"/>
      <c r="U13" s="102"/>
      <c r="V13" s="101"/>
    </row>
    <row r="14" spans="1:22" x14ac:dyDescent="0.25">
      <c r="A14" s="92">
        <v>2023</v>
      </c>
      <c r="B14" s="1" t="s">
        <v>413</v>
      </c>
      <c r="C14" s="20">
        <v>15944</v>
      </c>
      <c r="D14" s="13"/>
      <c r="E14" s="99">
        <f>'Tabel 5'!D14/'Tabel 6'!$C14/1000</f>
        <v>4.019719016557953E-2</v>
      </c>
      <c r="F14" s="99">
        <f>'Tabel 5'!E14/'Tabel 6'!$C14/1000</f>
        <v>2.4612142498745607E-2</v>
      </c>
      <c r="G14" s="99">
        <f>'Tabel 5'!F14/'Tabel 6'!$C14/1000</f>
        <v>1.269047917711992E-2</v>
      </c>
      <c r="H14" s="99">
        <f>'Tabel 5'!G14/'Tabel 6'!$C14/1000</f>
        <v>1.6241846462619167E-3</v>
      </c>
      <c r="I14" s="99">
        <f>'Tabel 5'!H14/'Tabel 6'!$C14/1000</f>
        <v>1.9518314099347717E-3</v>
      </c>
      <c r="J14" s="99">
        <f>'Tabel 5'!I14/'Tabel 6'!$C14/1000</f>
        <v>3.9971149021575516E-4</v>
      </c>
      <c r="K14" s="99">
        <f>'Tabel 5'!J14/'Tabel 6'!$C14/1000</f>
        <v>7.9459357752132455E-3</v>
      </c>
      <c r="L14" s="99">
        <f>'Tabel 5'!K14/'Tabel 6'!$C14/1000</f>
        <v>7.6876567987957858E-3</v>
      </c>
      <c r="M14" s="99">
        <f>'Tabel 5'!L14/'Tabel 6'!$C14/1000</f>
        <v>6.6849598595082787E-3</v>
      </c>
      <c r="N14" s="99">
        <f>'Tabel 5'!M14/'Tabel 6'!$C14/1000</f>
        <v>1.0026969392875063E-3</v>
      </c>
      <c r="O14" s="99">
        <f>'Tabel 5'!N14/'Tabel 6'!$C14/1000</f>
        <v>1.0949573507275465E-3</v>
      </c>
      <c r="P14" s="99">
        <f>'Tabel 5'!O14/'Tabel 6'!$C14/1000</f>
        <v>6.8024335173105868E-3</v>
      </c>
      <c r="Q14" s="99">
        <f>'Tabel 5'!P14/'Tabel 6'!$C14/1000</f>
        <v>6.1963748118414449E-3</v>
      </c>
      <c r="R14" s="99">
        <f>'Tabel 5'!Q14/'Tabel 6'!$C14/1000</f>
        <v>5.2954089312594072E-4</v>
      </c>
      <c r="S14" s="99">
        <f>'Tabel 5'!R14/'Tabel 6'!$C14/1000</f>
        <v>7.651781234320121E-5</v>
      </c>
      <c r="T14" s="99">
        <f>'Tabel 5'!S14/'Tabel 6'!$C14/1000</f>
        <v>0</v>
      </c>
      <c r="U14" s="99"/>
      <c r="V14" s="99">
        <f>'Tabel 5'!U14/'Tabel 6'!$C14/1000</f>
        <v>3.5730055193176117E-3</v>
      </c>
    </row>
    <row r="15" spans="1:22" x14ac:dyDescent="0.25">
      <c r="A15" s="92"/>
      <c r="B15" s="1" t="s">
        <v>414</v>
      </c>
      <c r="C15" s="20">
        <v>12387</v>
      </c>
      <c r="D15" s="13"/>
      <c r="E15" s="99">
        <f>'Tabel 5'!D15/'Tabel 6'!$C15/1000</f>
        <v>3.9852103011221447E-2</v>
      </c>
      <c r="F15" s="99">
        <f>'Tabel 5'!E15/'Tabel 6'!$C15/1000</f>
        <v>2.4382578509727942E-2</v>
      </c>
      <c r="G15" s="99">
        <f>'Tabel 5'!F15/'Tabel 6'!$C15/1000</f>
        <v>1.3178114151933477E-2</v>
      </c>
      <c r="H15" s="99">
        <f>'Tabel 5'!G15/'Tabel 6'!$C15/1000</f>
        <v>2.4165899733591665E-3</v>
      </c>
      <c r="I15" s="99">
        <f>'Tabel 5'!H15/'Tabel 6'!$C15/1000</f>
        <v>4.6286832970049239E-3</v>
      </c>
      <c r="J15" s="99">
        <f>'Tabel 5'!I15/'Tabel 6'!$C15/1000</f>
        <v>4.3070961491886657E-4</v>
      </c>
      <c r="K15" s="99">
        <f>'Tabel 5'!J15/'Tabel 6'!$C15/1000</f>
        <v>3.7284895454912413E-3</v>
      </c>
      <c r="L15" s="99">
        <f>'Tabel 5'!K15/'Tabel 6'!$C15/1000</f>
        <v>5.9691612174053443E-3</v>
      </c>
      <c r="M15" s="99">
        <f>'Tabel 5'!L15/'Tabel 6'!$C15/1000</f>
        <v>4.066319528537983E-3</v>
      </c>
      <c r="N15" s="99">
        <f>'Tabel 5'!M15/'Tabel 6'!$C15/1000</f>
        <v>1.9028416888673609E-3</v>
      </c>
      <c r="O15" s="99">
        <f>'Tabel 5'!N15/'Tabel 6'!$C15/1000</f>
        <v>2.2247517558730929E-3</v>
      </c>
      <c r="P15" s="99">
        <f>'Tabel 5'!O15/'Tabel 6'!$C15/1000</f>
        <v>7.2756115282150641E-3</v>
      </c>
      <c r="Q15" s="99">
        <f>'Tabel 5'!P15/'Tabel 6'!$C15/1000</f>
        <v>7.0864616129813519E-3</v>
      </c>
      <c r="R15" s="99">
        <f>'Tabel 5'!Q15/'Tabel 6'!$C15/1000</f>
        <v>1.5289416323565027E-4</v>
      </c>
      <c r="S15" s="99">
        <f>'Tabel 5'!R15/'Tabel 6'!$C15/1000</f>
        <v>3.6255751998062492E-5</v>
      </c>
      <c r="T15" s="99">
        <f>'Tabel 5'!S15/'Tabel 6'!$C15/1000</f>
        <v>3.2598692177282637E-4</v>
      </c>
      <c r="U15" s="99"/>
      <c r="V15" s="99">
        <f>'Tabel 5'!U15/'Tabel 6'!$C15/1000</f>
        <v>7.5183660289012671E-3</v>
      </c>
    </row>
    <row r="16" spans="1:22" x14ac:dyDescent="0.25">
      <c r="A16" s="92"/>
      <c r="B16" s="1" t="s">
        <v>415</v>
      </c>
      <c r="C16" s="20">
        <v>7546</v>
      </c>
      <c r="D16" s="13"/>
      <c r="E16" s="99">
        <f>'Tabel 5'!D16/'Tabel 6'!$C16/1000</f>
        <v>3.3250993904055129E-2</v>
      </c>
      <c r="F16" s="99">
        <f>'Tabel 5'!E16/'Tabel 6'!$C16/1000</f>
        <v>1.6620593692022265E-2</v>
      </c>
      <c r="G16" s="99">
        <f>'Tabel 5'!F16/'Tabel 6'!$C16/1000</f>
        <v>8.6904187649085602E-3</v>
      </c>
      <c r="H16" s="99">
        <f>'Tabel 5'!G16/'Tabel 6'!$C16/1000</f>
        <v>1.0507951232441028E-3</v>
      </c>
      <c r="I16" s="99">
        <f>'Tabel 5'!H16/'Tabel 6'!$C16/1000</f>
        <v>3.3498542274052476E-3</v>
      </c>
      <c r="J16" s="99">
        <f>'Tabel 5'!I16/'Tabel 6'!$C16/1000</f>
        <v>2.2552345613570103E-4</v>
      </c>
      <c r="K16" s="99">
        <f>'Tabel 5'!J16/'Tabel 6'!$C16/1000</f>
        <v>3.304002120328651E-3</v>
      </c>
      <c r="L16" s="99">
        <f>'Tabel 5'!K16/'Tabel 6'!$C16/1000</f>
        <v>6.3311688311688315E-3</v>
      </c>
      <c r="M16" s="99">
        <f>'Tabel 5'!L16/'Tabel 6'!$C16/1000</f>
        <v>5.2009939040551277E-3</v>
      </c>
      <c r="N16" s="99">
        <f>'Tabel 5'!M16/'Tabel 6'!$C16/1000</f>
        <v>1.1301749271137025E-3</v>
      </c>
      <c r="O16" s="99">
        <f>'Tabel 5'!N16/'Tabel 6'!$C16/1000</f>
        <v>2.6097270076861911E-3</v>
      </c>
      <c r="P16" s="99">
        <f>'Tabel 5'!O16/'Tabel 6'!$C16/1000</f>
        <v>7.6895043731778426E-3</v>
      </c>
      <c r="Q16" s="99">
        <f>'Tabel 5'!P16/'Tabel 6'!$C16/1000</f>
        <v>7.1959183673469393E-3</v>
      </c>
      <c r="R16" s="99">
        <f>'Tabel 5'!Q16/'Tabel 6'!$C16/1000</f>
        <v>3.5856082692817389E-4</v>
      </c>
      <c r="S16" s="99">
        <f>'Tabel 5'!R16/'Tabel 6'!$C16/1000</f>
        <v>1.3501192684866153E-4</v>
      </c>
      <c r="T16" s="99">
        <f>'Tabel 5'!S16/'Tabel 6'!$C16/1000</f>
        <v>7.394646170156374E-5</v>
      </c>
      <c r="U16" s="99"/>
      <c r="V16" s="99">
        <f>'Tabel 5'!U16/'Tabel 6'!$C16/1000</f>
        <v>4.2696793002915453E-3</v>
      </c>
    </row>
    <row r="17" spans="1:39" x14ac:dyDescent="0.25">
      <c r="A17" s="92"/>
      <c r="B17" s="1" t="s">
        <v>416</v>
      </c>
      <c r="C17" s="20">
        <v>16094</v>
      </c>
      <c r="D17" s="13"/>
      <c r="E17" s="99">
        <f>'Tabel 5'!D17/'Tabel 6'!$C17/1000</f>
        <v>2.8073816329066734E-2</v>
      </c>
      <c r="F17" s="99">
        <f>'Tabel 5'!E17/'Tabel 6'!$C17/1000</f>
        <v>1.4925251646576364E-2</v>
      </c>
      <c r="G17" s="99">
        <f>'Tabel 5'!F17/'Tabel 6'!$C17/1000</f>
        <v>8.9870386479433337E-3</v>
      </c>
      <c r="H17" s="99">
        <f>'Tabel 5'!G17/'Tabel 6'!$C17/1000</f>
        <v>9.6466384988194362E-4</v>
      </c>
      <c r="I17" s="99">
        <f>'Tabel 5'!H17/'Tabel 6'!$C17/1000</f>
        <v>2.7829563812600969E-3</v>
      </c>
      <c r="J17" s="99">
        <f>'Tabel 5'!I17/'Tabel 6'!$C17/1000</f>
        <v>3.1852243071952278E-4</v>
      </c>
      <c r="K17" s="99">
        <f>'Tabel 5'!J17/'Tabel 6'!$C17/1000</f>
        <v>1.8720641232757549E-3</v>
      </c>
      <c r="L17" s="99">
        <f>'Tabel 5'!K17/'Tabel 6'!$C17/1000</f>
        <v>3.5909034422766245E-3</v>
      </c>
      <c r="M17" s="99">
        <f>'Tabel 5'!L17/'Tabel 6'!$C17/1000</f>
        <v>2.4817447495961223E-3</v>
      </c>
      <c r="N17" s="99">
        <f>'Tabel 5'!M17/'Tabel 6'!$C17/1000</f>
        <v>1.109158692680502E-3</v>
      </c>
      <c r="O17" s="99">
        <f>'Tabel 5'!N17/'Tabel 6'!$C17/1000</f>
        <v>2.1259475580961847E-3</v>
      </c>
      <c r="P17" s="99">
        <f>'Tabel 5'!O17/'Tabel 6'!$C17/1000</f>
        <v>7.431713682117559E-3</v>
      </c>
      <c r="Q17" s="99">
        <f>'Tabel 5'!P17/'Tabel 6'!$C17/1000</f>
        <v>6.9446563936870886E-3</v>
      </c>
      <c r="R17" s="99">
        <f>'Tabel 5'!Q17/'Tabel 6'!$C17/1000</f>
        <v>2.5945072697899842E-4</v>
      </c>
      <c r="S17" s="99">
        <f>'Tabel 5'!R17/'Tabel 6'!$C17/1000</f>
        <v>2.2760034795575991E-4</v>
      </c>
      <c r="T17" s="99">
        <f>'Tabel 5'!S17/'Tabel 6'!$C17/1000</f>
        <v>4.6601217845159687E-5</v>
      </c>
      <c r="U17" s="99"/>
      <c r="V17" s="99">
        <f>'Tabel 5'!U17/'Tabel 6'!$C17/1000</f>
        <v>4.245184540822667E-3</v>
      </c>
    </row>
    <row r="18" spans="1:39" x14ac:dyDescent="0.25">
      <c r="A18" s="92"/>
      <c r="B18" s="1" t="s">
        <v>417</v>
      </c>
      <c r="C18" s="20">
        <v>20083</v>
      </c>
      <c r="D18" s="13"/>
      <c r="E18" s="99">
        <f>'Tabel 5'!D18/'Tabel 6'!$C18/1000</f>
        <v>1.9078075984663646E-2</v>
      </c>
      <c r="F18" s="99">
        <f>'Tabel 5'!E18/'Tabel 6'!$C18/1000</f>
        <v>8.4212518050092115E-3</v>
      </c>
      <c r="G18" s="99">
        <f>'Tabel 5'!F18/'Tabel 6'!$C18/1000</f>
        <v>3.434686052880546E-3</v>
      </c>
      <c r="H18" s="99">
        <f>'Tabel 5'!G18/'Tabel 6'!$C18/1000</f>
        <v>5.9970123985460331E-4</v>
      </c>
      <c r="I18" s="99">
        <f>'Tabel 5'!H18/'Tabel 6'!$C18/1000</f>
        <v>1.9372703281382267E-3</v>
      </c>
      <c r="J18" s="99">
        <f>'Tabel 5'!I18/'Tabel 6'!$C18/1000</f>
        <v>2.3858985211372804E-4</v>
      </c>
      <c r="K18" s="99">
        <f>'Tabel 5'!J18/'Tabel 6'!$C18/1000</f>
        <v>2.2109993526863519E-3</v>
      </c>
      <c r="L18" s="99">
        <f>'Tabel 5'!K18/'Tabel 6'!$C18/1000</f>
        <v>2.0285813872429415E-3</v>
      </c>
      <c r="M18" s="99">
        <f>'Tabel 5'!L18/'Tabel 6'!$C18/1000</f>
        <v>1.4597968431011303E-3</v>
      </c>
      <c r="N18" s="99">
        <f>'Tabel 5'!M18/'Tabel 6'!$C18/1000</f>
        <v>5.6878454414181149E-4</v>
      </c>
      <c r="O18" s="99">
        <f>'Tabel 5'!N18/'Tabel 6'!$C18/1000</f>
        <v>1.6920280834536671E-3</v>
      </c>
      <c r="P18" s="99">
        <f>'Tabel 5'!O18/'Tabel 6'!$C18/1000</f>
        <v>6.9361649156002587E-3</v>
      </c>
      <c r="Q18" s="99">
        <f>'Tabel 5'!P18/'Tabel 6'!$C18/1000</f>
        <v>6.5099985061992729E-3</v>
      </c>
      <c r="R18" s="99">
        <f>'Tabel 5'!Q18/'Tabel 6'!$C18/1000</f>
        <v>2.6821192052980128E-4</v>
      </c>
      <c r="S18" s="99">
        <f>'Tabel 5'!R18/'Tabel 6'!$C18/1000</f>
        <v>1.5793955086391477E-4</v>
      </c>
      <c r="T18" s="99">
        <f>'Tabel 5'!S18/'Tabel 6'!$C18/1000</f>
        <v>3.9072847682119203E-4</v>
      </c>
      <c r="U18" s="99"/>
      <c r="V18" s="99">
        <f>'Tabel 5'!U18/'Tabel 6'!$C18/1000</f>
        <v>2.3471094955932878E-3</v>
      </c>
    </row>
    <row r="19" spans="1:39" x14ac:dyDescent="0.25">
      <c r="A19" s="92"/>
      <c r="B19" s="1" t="s">
        <v>418</v>
      </c>
      <c r="C19" s="20">
        <v>2763</v>
      </c>
      <c r="D19" s="13"/>
      <c r="E19" s="99">
        <f>'Tabel 5'!D19/'Tabel 6'!$C19/1000</f>
        <v>1.5724212812160694E-2</v>
      </c>
      <c r="F19" s="99">
        <f>'Tabel 5'!E19/'Tabel 6'!$C19/1000</f>
        <v>5.0463264567499099E-3</v>
      </c>
      <c r="G19" s="99">
        <f>'Tabel 5'!F19/'Tabel 6'!$C19/1000</f>
        <v>1.2010495837857403E-3</v>
      </c>
      <c r="H19" s="99">
        <f>'Tabel 5'!G19/'Tabel 6'!$C19/1000</f>
        <v>5.6496561708288095E-4</v>
      </c>
      <c r="I19" s="99">
        <f>'Tabel 5'!H19/'Tabel 6'!$C19/1000</f>
        <v>1.7360477741585232E-3</v>
      </c>
      <c r="J19" s="99">
        <f>'Tabel 5'!I19/'Tabel 6'!$C19/1000</f>
        <v>1.9493304379297866E-4</v>
      </c>
      <c r="K19" s="99">
        <f>'Tabel 5'!J19/'Tabel 6'!$C19/1000</f>
        <v>1.3492580528411146E-3</v>
      </c>
      <c r="L19" s="99">
        <f>'Tabel 5'!K19/'Tabel 6'!$C19/1000</f>
        <v>1.5667752442996743E-3</v>
      </c>
      <c r="M19" s="99">
        <f>'Tabel 5'!L19/'Tabel 6'!$C19/1000</f>
        <v>1.1895765472312704E-3</v>
      </c>
      <c r="N19" s="99">
        <f>'Tabel 5'!M19/'Tabel 6'!$C19/1000</f>
        <v>3.771986970684039E-4</v>
      </c>
      <c r="O19" s="99">
        <f>'Tabel 5'!N19/'Tabel 6'!$C19/1000</f>
        <v>2.1994209192906264E-3</v>
      </c>
      <c r="P19" s="99">
        <f>'Tabel 5'!O19/'Tabel 6'!$C19/1000</f>
        <v>6.9116901918204847E-3</v>
      </c>
      <c r="Q19" s="99">
        <f>'Tabel 5'!P19/'Tabel 6'!$C19/1000</f>
        <v>6.2577271082157066E-3</v>
      </c>
      <c r="R19" s="99">
        <f>'Tabel 5'!Q19/'Tabel 6'!$C19/1000</f>
        <v>2.0028954035468695E-4</v>
      </c>
      <c r="S19" s="99">
        <f>'Tabel 5'!R19/'Tabel 6'!$C19/1000</f>
        <v>4.5367354325009045E-4</v>
      </c>
      <c r="T19" s="99">
        <f>'Tabel 5'!S19/'Tabel 6'!$C19/1000</f>
        <v>2.2186029677886355E-4</v>
      </c>
      <c r="U19" s="99"/>
      <c r="V19" s="99">
        <f>'Tabel 5'!U19/'Tabel 6'!$C19/1000</f>
        <v>2.0025334781035107E-3</v>
      </c>
    </row>
    <row r="20" spans="1:39" x14ac:dyDescent="0.25">
      <c r="A20" s="92"/>
      <c r="B20" s="1" t="s">
        <v>419</v>
      </c>
      <c r="C20" s="20">
        <v>197</v>
      </c>
      <c r="D20" s="13"/>
      <c r="E20" s="99">
        <f>'Tabel 5'!D20/'Tabel 6'!$C20/1000</f>
        <v>1.7771573604060915E-2</v>
      </c>
      <c r="F20" s="99">
        <f>'Tabel 5'!E20/'Tabel 6'!$C20/1000</f>
        <v>1.0847715736040609E-2</v>
      </c>
      <c r="G20" s="99">
        <f>'Tabel 5'!F20/'Tabel 6'!$C20/1000</f>
        <v>8.1928934010152277E-3</v>
      </c>
      <c r="H20" s="99">
        <f>'Tabel 5'!G20/'Tabel 6'!$C20/1000</f>
        <v>1.1675126903553299E-4</v>
      </c>
      <c r="I20" s="99">
        <f>'Tabel 5'!H20/'Tabel 6'!$C20/1000</f>
        <v>4.6700507614213199E-5</v>
      </c>
      <c r="J20" s="99">
        <f>'Tabel 5'!I20/'Tabel 6'!$C20/1000</f>
        <v>4.1116751269035531E-5</v>
      </c>
      <c r="K20" s="99">
        <f>'Tabel 5'!J20/'Tabel 6'!$C20/1000</f>
        <v>2.4502538071065989E-3</v>
      </c>
      <c r="L20" s="99">
        <f>'Tabel 5'!K20/'Tabel 6'!$C20/1000</f>
        <v>5.6852791878172593E-4</v>
      </c>
      <c r="M20" s="99">
        <f>'Tabel 5'!L20/'Tabel 6'!$C20/1000</f>
        <v>1.3705583756345178E-4</v>
      </c>
      <c r="N20" s="99">
        <f>'Tabel 5'!M20/'Tabel 6'!$C20/1000</f>
        <v>4.3147208121827415E-4</v>
      </c>
      <c r="O20" s="99">
        <f>'Tabel 5'!N20/'Tabel 6'!$C20/1000</f>
        <v>7.0050761421319794E-4</v>
      </c>
      <c r="P20" s="99">
        <f>'Tabel 5'!O20/'Tabel 6'!$C20/1000</f>
        <v>5.654822335025381E-3</v>
      </c>
      <c r="Q20" s="99">
        <f>'Tabel 5'!P20/'Tabel 6'!$C20/1000</f>
        <v>5.3350253807106602E-3</v>
      </c>
      <c r="R20" s="99">
        <f>'Tabel 5'!Q20/'Tabel 6'!$C20/1000</f>
        <v>1.6852791878172591E-4</v>
      </c>
      <c r="S20" s="99">
        <f>'Tabel 5'!R20/'Tabel 6'!$C20/1000</f>
        <v>1.5126903553299491E-4</v>
      </c>
      <c r="T20" s="99">
        <f>'Tabel 5'!S20/'Tabel 6'!$C20/1000</f>
        <v>3.0456852791878175E-5</v>
      </c>
      <c r="U20" s="99"/>
      <c r="V20" s="99">
        <f>'Tabel 5'!U20/'Tabel 6'!$C20/1000</f>
        <v>3.6192893401015228E-3</v>
      </c>
    </row>
    <row r="21" spans="1:39" x14ac:dyDescent="0.25">
      <c r="A21" s="92"/>
      <c r="B21" s="1" t="s">
        <v>420</v>
      </c>
      <c r="C21" s="20">
        <v>86</v>
      </c>
      <c r="D21" s="13"/>
      <c r="E21" s="99">
        <f>'Tabel 5'!D21/'Tabel 6'!$C21/1000</f>
        <v>2.5511627906976746E-2</v>
      </c>
      <c r="F21" s="99">
        <f>'Tabel 5'!E21/'Tabel 6'!$C21/1000</f>
        <v>3.8139534883720933E-3</v>
      </c>
      <c r="G21" s="99">
        <f>'Tabel 5'!F21/'Tabel 6'!$C21/1000</f>
        <v>2.2093023255813954E-4</v>
      </c>
      <c r="H21" s="99">
        <f>'Tabel 5'!G21/'Tabel 6'!$C21/1000</f>
        <v>9.3023255813953483E-5</v>
      </c>
      <c r="I21" s="99">
        <f>'Tabel 5'!H21/'Tabel 6'!$C21/1000</f>
        <v>9.0697674418604643E-4</v>
      </c>
      <c r="J21" s="99">
        <f>'Tabel 5'!I21/'Tabel 6'!$C21/1000</f>
        <v>0</v>
      </c>
      <c r="K21" s="99">
        <f>'Tabel 5'!J21/'Tabel 6'!$C21/1000</f>
        <v>2.5930232558139536E-3</v>
      </c>
      <c r="L21" s="99">
        <f>'Tabel 5'!K21/'Tabel 6'!$C21/1000</f>
        <v>1.3837209302325581E-2</v>
      </c>
      <c r="M21" s="99">
        <f>'Tabel 5'!L21/'Tabel 6'!$C21/1000</f>
        <v>1.336046511627907E-2</v>
      </c>
      <c r="N21" s="99">
        <f>'Tabel 5'!M21/'Tabel 6'!$C21/1000</f>
        <v>4.7674418604651167E-4</v>
      </c>
      <c r="O21" s="99">
        <f>'Tabel 5'!N21/'Tabel 6'!$C21/1000</f>
        <v>7.7906976744186057E-4</v>
      </c>
      <c r="P21" s="99">
        <f>'Tabel 5'!O21/'Tabel 6'!$C21/1000</f>
        <v>7.0813953488372099E-3</v>
      </c>
      <c r="Q21" s="99">
        <f>'Tabel 5'!P21/'Tabel 6'!$C21/1000</f>
        <v>6.3720930232558136E-3</v>
      </c>
      <c r="R21" s="99">
        <f>'Tabel 5'!Q21/'Tabel 6'!$C21/1000</f>
        <v>1.1627906976744185E-5</v>
      </c>
      <c r="S21" s="99">
        <f>'Tabel 5'!R21/'Tabel 6'!$C21/1000</f>
        <v>6.9767441860465117E-4</v>
      </c>
      <c r="T21" s="99">
        <f>'Tabel 5'!S21/'Tabel 6'!$C21/1000</f>
        <v>6.3953488372093029E-4</v>
      </c>
      <c r="U21" s="99"/>
      <c r="V21" s="99">
        <f>'Tabel 5'!U21/'Tabel 6'!$C21/1000</f>
        <v>5.3023255813953486E-3</v>
      </c>
    </row>
    <row r="22" spans="1:39" x14ac:dyDescent="0.25">
      <c r="A22" s="204"/>
      <c r="B22" s="88"/>
      <c r="C22" s="13"/>
      <c r="D22" s="13"/>
      <c r="E22" s="206"/>
      <c r="F22" s="207"/>
      <c r="G22" s="207"/>
      <c r="H22" s="207"/>
      <c r="I22" s="207"/>
      <c r="J22" s="207"/>
      <c r="K22" s="207"/>
      <c r="L22" s="207"/>
      <c r="M22" s="207"/>
      <c r="N22" s="207"/>
      <c r="O22" s="207"/>
      <c r="P22" s="207"/>
      <c r="Q22" s="208"/>
      <c r="R22" s="208"/>
      <c r="S22" s="208"/>
      <c r="T22" s="208"/>
      <c r="U22" s="208"/>
      <c r="V22" s="207"/>
    </row>
    <row r="23" spans="1:39" x14ac:dyDescent="0.25">
      <c r="A23" s="92">
        <v>2021</v>
      </c>
      <c r="B23" s="1" t="s">
        <v>413</v>
      </c>
      <c r="C23" s="20">
        <v>15077</v>
      </c>
      <c r="E23" s="99">
        <f>'Tabel 5'!D23/'Tabel 6'!$C23/1000</f>
        <v>4.1619221330503414E-2</v>
      </c>
      <c r="F23" s="99">
        <f>'Tabel 5'!E23/'Tabel 6'!$C23/1000</f>
        <v>2.6961398156131858E-2</v>
      </c>
      <c r="G23" s="99">
        <f>'Tabel 5'!F23/'Tabel 6'!$C23/1000</f>
        <v>1.2631955959408371E-2</v>
      </c>
      <c r="H23" s="99">
        <f>'Tabel 5'!G23/'Tabel 6'!$C23/1000</f>
        <v>1.5280891424023346E-3</v>
      </c>
      <c r="I23" s="99">
        <f>'Tabel 5'!H23/'Tabel 6'!$C23/1000</f>
        <v>1.9787756184917425E-3</v>
      </c>
      <c r="J23" s="99">
        <f>'Tabel 5'!I23/'Tabel 6'!$C23/1000</f>
        <v>4.1533461563971613E-4</v>
      </c>
      <c r="K23" s="99">
        <f>'Tabel 5'!J23/'Tabel 6'!$C23/1000</f>
        <v>1.0407242820189693E-2</v>
      </c>
      <c r="L23" s="99">
        <f>'Tabel 5'!K23/'Tabel 6'!$C23/1000</f>
        <v>7.7117463686409765E-3</v>
      </c>
      <c r="M23" s="99">
        <f>'Tabel 5'!L23/'Tabel 6'!$C23/1000</f>
        <v>6.6268488426079455E-3</v>
      </c>
      <c r="N23" s="99">
        <f>'Tabel 5'!M23/'Tabel 6'!$C23/1000</f>
        <v>1.0848975260330305E-3</v>
      </c>
      <c r="O23" s="99">
        <f>'Tabel 5'!N23/'Tabel 6'!$C23/1000</f>
        <v>7.7787358227764147E-4</v>
      </c>
      <c r="P23" s="99">
        <f>'Tabel 5'!O23/'Tabel 6'!$C23/1000</f>
        <v>6.1682032234529416E-3</v>
      </c>
      <c r="Q23" s="99">
        <f>'Tabel 5'!P23/'Tabel 6'!$C23/1000</f>
        <v>5.6995423492737281E-3</v>
      </c>
      <c r="R23" s="99">
        <f>'Tabel 5'!Q23/'Tabel 6'!$C23/1000</f>
        <v>4.6521191218412152E-4</v>
      </c>
      <c r="S23" s="99">
        <f>'Tabel 5'!R23/'Tabel 6'!$C23/1000</f>
        <v>3.4489619950918618E-6</v>
      </c>
      <c r="T23" s="99">
        <f>'Tabel 5'!S23/'Tabel 6'!$C23/1000</f>
        <v>0</v>
      </c>
      <c r="U23" s="99"/>
      <c r="V23" s="99">
        <f>'Tabel 5'!U23/'Tabel 6'!$C23/1000</f>
        <v>2.6917821847847715E-3</v>
      </c>
      <c r="X23" s="47"/>
      <c r="Y23" s="47"/>
      <c r="Z23" s="47"/>
      <c r="AA23" s="47"/>
      <c r="AB23" s="47"/>
      <c r="AC23" s="47"/>
      <c r="AD23" s="47"/>
      <c r="AE23" s="47"/>
      <c r="AF23" s="47"/>
      <c r="AG23" s="47"/>
      <c r="AH23" s="47"/>
      <c r="AI23" s="47"/>
      <c r="AJ23" s="47"/>
      <c r="AK23" s="47"/>
      <c r="AL23" s="47"/>
      <c r="AM23" s="47"/>
    </row>
    <row r="24" spans="1:39" x14ac:dyDescent="0.25">
      <c r="A24" s="92"/>
      <c r="B24" s="1" t="s">
        <v>414</v>
      </c>
      <c r="C24" s="20">
        <v>10701</v>
      </c>
      <c r="E24" s="99">
        <f>'Tabel 5'!D24/'Tabel 6'!$C24/1000</f>
        <v>3.9864965891038218E-2</v>
      </c>
      <c r="F24" s="99">
        <f>'Tabel 5'!E24/'Tabel 6'!$C24/1000</f>
        <v>2.452901597981497E-2</v>
      </c>
      <c r="G24" s="99">
        <f>'Tabel 5'!F24/'Tabel 6'!$C24/1000</f>
        <v>1.3868049714979909E-2</v>
      </c>
      <c r="H24" s="99">
        <f>'Tabel 5'!G24/'Tabel 6'!$C24/1000</f>
        <v>2.1861508270255119E-3</v>
      </c>
      <c r="I24" s="99">
        <f>'Tabel 5'!H24/'Tabel 6'!$C24/1000</f>
        <v>4.7983366040556964E-3</v>
      </c>
      <c r="J24" s="99">
        <f>'Tabel 5'!I24/'Tabel 6'!$C24/1000</f>
        <v>6.0386879730866269E-4</v>
      </c>
      <c r="K24" s="99">
        <f>'Tabel 5'!J24/'Tabel 6'!$C24/1000</f>
        <v>3.0726100364451918E-3</v>
      </c>
      <c r="L24" s="99">
        <f>'Tabel 5'!K24/'Tabel 6'!$C24/1000</f>
        <v>6.6279786935800394E-3</v>
      </c>
      <c r="M24" s="99">
        <f>'Tabel 5'!L24/'Tabel 6'!$C24/1000</f>
        <v>4.8565554621063456E-3</v>
      </c>
      <c r="N24" s="99">
        <f>'Tabel 5'!M24/'Tabel 6'!$C24/1000</f>
        <v>1.771423231473694E-3</v>
      </c>
      <c r="O24" s="99">
        <f>'Tabel 5'!N24/'Tabel 6'!$C24/1000</f>
        <v>1.4613587515185497E-3</v>
      </c>
      <c r="P24" s="99">
        <f>'Tabel 5'!O24/'Tabel 6'!$C24/1000</f>
        <v>7.2466124661246609E-3</v>
      </c>
      <c r="Q24" s="99">
        <f>'Tabel 5'!P24/'Tabel 6'!$C24/1000</f>
        <v>7.0545743388468361E-3</v>
      </c>
      <c r="R24" s="99">
        <f>'Tabel 5'!Q24/'Tabel 6'!$C24/1000</f>
        <v>1.3409961685823755E-4</v>
      </c>
      <c r="S24" s="99">
        <f>'Tabel 5'!R24/'Tabel 6'!$C24/1000</f>
        <v>5.7938510419586954E-5</v>
      </c>
      <c r="T24" s="99">
        <f>'Tabel 5'!S24/'Tabel 6'!$C24/1000</f>
        <v>5.7134847210541071E-4</v>
      </c>
      <c r="U24" s="99"/>
      <c r="V24" s="99">
        <f>'Tabel 5'!U24/'Tabel 6'!$C24/1000</f>
        <v>6.5836837678721607E-3</v>
      </c>
      <c r="W24" s="47"/>
      <c r="X24" s="47"/>
      <c r="Y24" s="47"/>
      <c r="Z24" s="47"/>
      <c r="AA24" s="47"/>
      <c r="AB24" s="47"/>
      <c r="AC24" s="47"/>
      <c r="AD24" s="47"/>
      <c r="AE24" s="47"/>
      <c r="AF24" s="47"/>
      <c r="AG24" s="47"/>
      <c r="AH24" s="47"/>
      <c r="AI24" s="47"/>
      <c r="AJ24" s="47"/>
      <c r="AK24" s="47"/>
      <c r="AL24" s="47"/>
      <c r="AM24" s="47"/>
    </row>
    <row r="25" spans="1:39" x14ac:dyDescent="0.25">
      <c r="A25" s="92"/>
      <c r="B25" s="1" t="s">
        <v>415</v>
      </c>
      <c r="C25" s="20">
        <v>6359</v>
      </c>
      <c r="E25" s="99">
        <f>'Tabel 5'!D25/'Tabel 6'!$C25/1000</f>
        <v>3.435021229753106E-2</v>
      </c>
      <c r="F25" s="99">
        <f>'Tabel 5'!E25/'Tabel 6'!$C25/1000</f>
        <v>1.6868375530743825E-2</v>
      </c>
      <c r="G25" s="99">
        <f>'Tabel 5'!F25/'Tabel 6'!$C25/1000</f>
        <v>8.0459191696807663E-3</v>
      </c>
      <c r="H25" s="99">
        <f>'Tabel 5'!G25/'Tabel 6'!$C25/1000</f>
        <v>1.3387325051108666E-3</v>
      </c>
      <c r="I25" s="99">
        <f>'Tabel 5'!H25/'Tabel 6'!$C25/1000</f>
        <v>3.7200817738638151E-3</v>
      </c>
      <c r="J25" s="99">
        <f>'Tabel 5'!I25/'Tabel 6'!$C25/1000</f>
        <v>2.3258373958169522E-4</v>
      </c>
      <c r="K25" s="99">
        <f>'Tabel 5'!J25/'Tabel 6'!$C25/1000</f>
        <v>3.5310583425066833E-3</v>
      </c>
      <c r="L25" s="99">
        <f>'Tabel 5'!K25/'Tabel 6'!$C25/1000</f>
        <v>7.3226922472086802E-3</v>
      </c>
      <c r="M25" s="99">
        <f>'Tabel 5'!L25/'Tabel 6'!$C25/1000</f>
        <v>5.9481050479635164E-3</v>
      </c>
      <c r="N25" s="99">
        <f>'Tabel 5'!M25/'Tabel 6'!$C25/1000</f>
        <v>1.3745871992451645E-3</v>
      </c>
      <c r="O25" s="99">
        <f>'Tabel 5'!N25/'Tabel 6'!$C25/1000</f>
        <v>2.1619751533259947E-3</v>
      </c>
      <c r="P25" s="99">
        <f>'Tabel 5'!O25/'Tabel 6'!$C25/1000</f>
        <v>7.9971693662525562E-3</v>
      </c>
      <c r="Q25" s="99">
        <f>'Tabel 5'!P25/'Tabel 6'!$C25/1000</f>
        <v>7.6181789589558112E-3</v>
      </c>
      <c r="R25" s="99">
        <f>'Tabel 5'!Q25/'Tabel 6'!$C25/1000</f>
        <v>3.7411542695392356E-4</v>
      </c>
      <c r="S25" s="99">
        <f>'Tabel 5'!R25/'Tabel 6'!$C25/1000</f>
        <v>4.8749803428211984E-6</v>
      </c>
      <c r="T25" s="99">
        <f>'Tabel 5'!S25/'Tabel 6'!$C25/1000</f>
        <v>0</v>
      </c>
      <c r="U25" s="99"/>
      <c r="V25" s="99">
        <f>'Tabel 5'!U25/'Tabel 6'!$C25/1000</f>
        <v>2.6872149709073752E-3</v>
      </c>
      <c r="W25" s="47"/>
      <c r="X25" s="47"/>
      <c r="Y25" s="47"/>
      <c r="Z25" s="47"/>
      <c r="AA25" s="47"/>
      <c r="AB25" s="47"/>
      <c r="AC25" s="47"/>
      <c r="AD25" s="47"/>
      <c r="AE25" s="47"/>
      <c r="AF25" s="47"/>
      <c r="AG25" s="47"/>
      <c r="AH25" s="47"/>
      <c r="AI25" s="47"/>
      <c r="AJ25" s="47"/>
      <c r="AK25" s="47"/>
      <c r="AL25" s="47"/>
      <c r="AM25" s="47"/>
    </row>
    <row r="26" spans="1:39" x14ac:dyDescent="0.25">
      <c r="A26" s="92"/>
      <c r="B26" s="1" t="s">
        <v>416</v>
      </c>
      <c r="C26" s="20">
        <v>13717</v>
      </c>
      <c r="E26" s="99">
        <f>'Tabel 5'!D26/'Tabel 6'!$C26/1000</f>
        <v>2.8713494204272071E-2</v>
      </c>
      <c r="F26" s="99">
        <f>'Tabel 5'!E26/'Tabel 6'!$C26/1000</f>
        <v>1.5294889553109281E-2</v>
      </c>
      <c r="G26" s="99">
        <f>'Tabel 5'!F26/'Tabel 6'!$C26/1000</f>
        <v>8.8681927535175335E-3</v>
      </c>
      <c r="H26" s="99">
        <f>'Tabel 5'!G26/'Tabel 6'!$C26/1000</f>
        <v>7.542465553692498E-4</v>
      </c>
      <c r="I26" s="99">
        <f>'Tabel 5'!H26/'Tabel 6'!$C26/1000</f>
        <v>2.9035503389954072E-3</v>
      </c>
      <c r="J26" s="99">
        <f>'Tabel 5'!I26/'Tabel 6'!$C26/1000</f>
        <v>1.2677699205365607E-4</v>
      </c>
      <c r="K26" s="99">
        <f>'Tabel 5'!J26/'Tabel 6'!$C26/1000</f>
        <v>2.6421229131734342E-3</v>
      </c>
      <c r="L26" s="99">
        <f>'Tabel 5'!K26/'Tabel 6'!$C26/1000</f>
        <v>3.7802726543704891E-3</v>
      </c>
      <c r="M26" s="99">
        <f>'Tabel 5'!L26/'Tabel 6'!$C26/1000</f>
        <v>2.6930086753663338E-3</v>
      </c>
      <c r="N26" s="99">
        <f>'Tabel 5'!M26/'Tabel 6'!$C26/1000</f>
        <v>1.0872639790041553E-3</v>
      </c>
      <c r="O26" s="99">
        <f>'Tabel 5'!N26/'Tabel 6'!$C26/1000</f>
        <v>2.2254866224393089E-3</v>
      </c>
      <c r="P26" s="99">
        <f>'Tabel 5'!O26/'Tabel 6'!$C26/1000</f>
        <v>7.4128453743529926E-3</v>
      </c>
      <c r="Q26" s="99">
        <f>'Tabel 5'!P26/'Tabel 6'!$C26/1000</f>
        <v>7.0172778304293942E-3</v>
      </c>
      <c r="R26" s="99">
        <f>'Tabel 5'!Q26/'Tabel 6'!$C26/1000</f>
        <v>2.6653058248888239E-4</v>
      </c>
      <c r="S26" s="99">
        <f>'Tabel 5'!R26/'Tabel 6'!$C26/1000</f>
        <v>1.2896405919661733E-4</v>
      </c>
      <c r="T26" s="99">
        <f>'Tabel 5'!S26/'Tabel 6'!$C26/1000</f>
        <v>6.3133338193482544E-5</v>
      </c>
      <c r="U26" s="99"/>
      <c r="V26" s="99">
        <f>'Tabel 5'!U26/'Tabel 6'!$C26/1000</f>
        <v>3.2675512138222646E-3</v>
      </c>
      <c r="W26" s="47"/>
      <c r="X26" s="47"/>
      <c r="Y26" s="47"/>
      <c r="Z26" s="47"/>
      <c r="AA26" s="47"/>
      <c r="AB26" s="47"/>
      <c r="AC26" s="47"/>
      <c r="AD26" s="47"/>
      <c r="AE26" s="47"/>
      <c r="AF26" s="47"/>
      <c r="AG26" s="47"/>
      <c r="AH26" s="47"/>
      <c r="AI26" s="47"/>
      <c r="AJ26" s="47"/>
      <c r="AK26" s="47"/>
      <c r="AL26" s="47"/>
      <c r="AM26" s="47"/>
    </row>
    <row r="27" spans="1:39" x14ac:dyDescent="0.25">
      <c r="A27" s="92"/>
      <c r="B27" s="1" t="s">
        <v>417</v>
      </c>
      <c r="C27" s="20">
        <v>17334</v>
      </c>
      <c r="E27" s="99">
        <f>'Tabel 5'!D27/'Tabel 6'!$C27/1000</f>
        <v>2.0083131418022381E-2</v>
      </c>
      <c r="F27" s="99">
        <f>'Tabel 5'!E27/'Tabel 6'!$C27/1000</f>
        <v>8.8926964347525103E-3</v>
      </c>
      <c r="G27" s="99">
        <f>'Tabel 5'!F27/'Tabel 6'!$C27/1000</f>
        <v>4.2718356986269765E-3</v>
      </c>
      <c r="H27" s="99">
        <f>'Tabel 5'!G27/'Tabel 6'!$C27/1000</f>
        <v>4.9982692973347183E-4</v>
      </c>
      <c r="I27" s="99">
        <f>'Tabel 5'!H27/'Tabel 6'!$C27/1000</f>
        <v>2.2682012230298833E-3</v>
      </c>
      <c r="J27" s="99">
        <f>'Tabel 5'!I27/'Tabel 6'!$C27/1000</f>
        <v>1.4410984192915659E-4</v>
      </c>
      <c r="K27" s="99">
        <f>'Tabel 5'!J27/'Tabel 6'!$C27/1000</f>
        <v>1.7087227414330217E-3</v>
      </c>
      <c r="L27" s="99">
        <f>'Tabel 5'!K27/'Tabel 6'!$C27/1000</f>
        <v>2.02382600669205E-3</v>
      </c>
      <c r="M27" s="99">
        <f>'Tabel 5'!L27/'Tabel 6'!$C27/1000</f>
        <v>1.3749855774777893E-3</v>
      </c>
      <c r="N27" s="99">
        <f>'Tabel 5'!M27/'Tabel 6'!$C27/1000</f>
        <v>6.4884042921426095E-4</v>
      </c>
      <c r="O27" s="99">
        <f>'Tabel 5'!N27/'Tabel 6'!$C27/1000</f>
        <v>1.8291219568478136E-3</v>
      </c>
      <c r="P27" s="99">
        <f>'Tabel 5'!O27/'Tabel 6'!$C27/1000</f>
        <v>7.3376023999076959E-3</v>
      </c>
      <c r="Q27" s="99">
        <f>'Tabel 5'!P27/'Tabel 6'!$C27/1000</f>
        <v>6.9961347640475373E-3</v>
      </c>
      <c r="R27" s="99">
        <f>'Tabel 5'!Q27/'Tabel 6'!$C27/1000</f>
        <v>2.2874120226145148E-4</v>
      </c>
      <c r="S27" s="99">
        <f>'Tabel 5'!R27/'Tabel 6'!$C27/1000</f>
        <v>1.12668743509865E-4</v>
      </c>
      <c r="T27" s="99">
        <f>'Tabel 5'!S27/'Tabel 6'!$C27/1000</f>
        <v>3.4389061959155413E-4</v>
      </c>
      <c r="U27" s="99"/>
      <c r="V27" s="99">
        <f>'Tabel 5'!U27/'Tabel 6'!$C27/1000</f>
        <v>1.8823122187608171E-3</v>
      </c>
      <c r="W27" s="47"/>
      <c r="X27" s="47"/>
      <c r="Y27" s="47"/>
      <c r="Z27" s="47"/>
      <c r="AA27" s="47"/>
      <c r="AB27" s="47"/>
      <c r="AC27" s="47"/>
      <c r="AD27" s="47"/>
      <c r="AE27" s="47"/>
      <c r="AF27" s="47"/>
      <c r="AG27" s="47"/>
      <c r="AH27" s="47"/>
      <c r="AI27" s="47"/>
      <c r="AJ27" s="47"/>
      <c r="AK27" s="47"/>
      <c r="AL27" s="47"/>
      <c r="AM27" s="47"/>
    </row>
    <row r="28" spans="1:39" x14ac:dyDescent="0.25">
      <c r="A28" s="92"/>
      <c r="B28" s="1" t="s">
        <v>418</v>
      </c>
      <c r="C28" s="20">
        <v>2289</v>
      </c>
      <c r="E28" s="99">
        <f>'Tabel 5'!D28/'Tabel 6'!$C28/1000</f>
        <v>1.8108781127129752E-2</v>
      </c>
      <c r="F28" s="99">
        <f>'Tabel 5'!E28/'Tabel 6'!$C28/1000</f>
        <v>6.2075141983398861E-3</v>
      </c>
      <c r="G28" s="99">
        <f>'Tabel 5'!F28/'Tabel 6'!$C28/1000</f>
        <v>1.6256006989951942E-3</v>
      </c>
      <c r="H28" s="99">
        <f>'Tabel 5'!G28/'Tabel 6'!$C28/1000</f>
        <v>4.6264744429882045E-4</v>
      </c>
      <c r="I28" s="99">
        <f>'Tabel 5'!H28/'Tabel 6'!$C28/1000</f>
        <v>1.7688947138488423E-3</v>
      </c>
      <c r="J28" s="99">
        <f>'Tabel 5'!I28/'Tabel 6'!$C28/1000</f>
        <v>6.3346439493228485E-5</v>
      </c>
      <c r="K28" s="99">
        <f>'Tabel 5'!J28/'Tabel 6'!$C28/1000</f>
        <v>2.2870249017038005E-3</v>
      </c>
      <c r="L28" s="99">
        <f>'Tabel 5'!K28/'Tabel 6'!$C28/1000</f>
        <v>1.9156837046745304E-3</v>
      </c>
      <c r="M28" s="99">
        <f>'Tabel 5'!L28/'Tabel 6'!$C28/1000</f>
        <v>1.5412844036697248E-3</v>
      </c>
      <c r="N28" s="99">
        <f>'Tabel 5'!M28/'Tabel 6'!$C28/1000</f>
        <v>3.7439930100480564E-4</v>
      </c>
      <c r="O28" s="99">
        <f>'Tabel 5'!N28/'Tabel 6'!$C28/1000</f>
        <v>2.5530799475753604E-3</v>
      </c>
      <c r="P28" s="99">
        <f>'Tabel 5'!O28/'Tabel 6'!$C28/1000</f>
        <v>7.4325032765399732E-3</v>
      </c>
      <c r="Q28" s="99">
        <f>'Tabel 5'!P28/'Tabel 6'!$C28/1000</f>
        <v>6.8431629532546964E-3</v>
      </c>
      <c r="R28" s="99">
        <f>'Tabel 5'!Q28/'Tabel 6'!$C28/1000</f>
        <v>1.690694626474443E-4</v>
      </c>
      <c r="S28" s="99">
        <f>'Tabel 5'!R28/'Tabel 6'!$C28/1000</f>
        <v>4.1983398864132808E-4</v>
      </c>
      <c r="T28" s="99">
        <f>'Tabel 5'!S28/'Tabel 6'!$C28/1000</f>
        <v>3.6435124508519E-4</v>
      </c>
      <c r="U28" s="99"/>
      <c r="V28" s="99">
        <f>'Tabel 5'!U28/'Tabel 6'!$C28/1000</f>
        <v>2.2800349497597203E-3</v>
      </c>
      <c r="W28" s="47"/>
      <c r="X28" s="47"/>
      <c r="Y28" s="47"/>
      <c r="Z28" s="47"/>
      <c r="AA28" s="47"/>
      <c r="AB28" s="47"/>
      <c r="AC28" s="47"/>
      <c r="AD28" s="47"/>
      <c r="AE28" s="47"/>
      <c r="AF28" s="47"/>
      <c r="AG28" s="47"/>
      <c r="AH28" s="47"/>
      <c r="AI28" s="47"/>
      <c r="AJ28" s="47"/>
      <c r="AK28" s="47"/>
      <c r="AL28" s="47"/>
      <c r="AM28" s="47"/>
    </row>
    <row r="29" spans="1:39" x14ac:dyDescent="0.25">
      <c r="A29" s="92"/>
      <c r="B29" s="1" t="s">
        <v>419</v>
      </c>
      <c r="C29" s="20">
        <v>165</v>
      </c>
      <c r="E29" s="99">
        <f>'Tabel 5'!D29/'Tabel 6'!$C29/1000</f>
        <v>1.7090909090909091E-2</v>
      </c>
      <c r="F29" s="99">
        <f>'Tabel 5'!E29/'Tabel 6'!$C29/1000</f>
        <v>1.0193939393939394E-2</v>
      </c>
      <c r="G29" s="99">
        <f>'Tabel 5'!F29/'Tabel 6'!$C29/1000</f>
        <v>3.9696969696969694E-3</v>
      </c>
      <c r="H29" s="99">
        <f>'Tabel 5'!G29/'Tabel 6'!$C29/1000</f>
        <v>4.7878787878787878E-4</v>
      </c>
      <c r="I29" s="99">
        <f>'Tabel 5'!H29/'Tabel 6'!$C29/1000</f>
        <v>1.7575757575757575E-4</v>
      </c>
      <c r="J29" s="99">
        <f>'Tabel 5'!I29/'Tabel 6'!$C29/1000</f>
        <v>0</v>
      </c>
      <c r="K29" s="99">
        <f>'Tabel 5'!J29/'Tabel 6'!$C29/1000</f>
        <v>5.5696969696969693E-3</v>
      </c>
      <c r="L29" s="99">
        <f>'Tabel 5'!K29/'Tabel 6'!$C29/1000</f>
        <v>5.0909090909090902E-4</v>
      </c>
      <c r="M29" s="99">
        <f>'Tabel 5'!L29/'Tabel 6'!$C29/1000</f>
        <v>5.0909090909090902E-4</v>
      </c>
      <c r="N29" s="99">
        <f>'Tabel 5'!M29/'Tabel 6'!$C29/1000</f>
        <v>0</v>
      </c>
      <c r="O29" s="99">
        <f>'Tabel 5'!N29/'Tabel 6'!$C29/1000</f>
        <v>5.9393939393939394E-4</v>
      </c>
      <c r="P29" s="99">
        <f>'Tabel 5'!O29/'Tabel 6'!$C29/1000</f>
        <v>5.7939393939393938E-3</v>
      </c>
      <c r="Q29" s="99">
        <f>'Tabel 5'!P29/'Tabel 6'!$C29/1000</f>
        <v>5.5818181818181817E-3</v>
      </c>
      <c r="R29" s="99">
        <f>'Tabel 5'!Q29/'Tabel 6'!$C29/1000</f>
        <v>1.8181818181818183E-4</v>
      </c>
      <c r="S29" s="99">
        <f>'Tabel 5'!R29/'Tabel 6'!$C29/1000</f>
        <v>3.0303030303030302E-5</v>
      </c>
      <c r="T29" s="99">
        <f>'Tabel 5'!S29/'Tabel 6'!$C29/1000</f>
        <v>0</v>
      </c>
      <c r="U29" s="99"/>
      <c r="V29" s="99">
        <f>'Tabel 5'!U29/'Tabel 6'!$C29/1000</f>
        <v>3.4727272727272727E-3</v>
      </c>
      <c r="W29" s="47"/>
      <c r="X29" s="47"/>
      <c r="Y29" s="47"/>
      <c r="Z29" s="47"/>
      <c r="AA29" s="47"/>
      <c r="AB29" s="47"/>
      <c r="AC29" s="47"/>
      <c r="AD29" s="47"/>
      <c r="AE29" s="47"/>
      <c r="AF29" s="47"/>
      <c r="AG29" s="47"/>
      <c r="AH29" s="47"/>
      <c r="AI29" s="47"/>
      <c r="AJ29" s="47"/>
      <c r="AK29" s="47"/>
      <c r="AL29" s="47"/>
      <c r="AM29" s="47"/>
    </row>
    <row r="30" spans="1:39" x14ac:dyDescent="0.25">
      <c r="A30" s="92"/>
      <c r="B30" s="1" t="s">
        <v>420</v>
      </c>
      <c r="C30" s="20">
        <v>74</v>
      </c>
      <c r="E30" s="99">
        <f>'Tabel 5'!D30/'Tabel 6'!$C30/1000</f>
        <v>2.8013513513513513E-2</v>
      </c>
      <c r="F30" s="99">
        <f>'Tabel 5'!E30/'Tabel 6'!$C30/1000</f>
        <v>3.72972972972973E-3</v>
      </c>
      <c r="G30" s="99">
        <f>'Tabel 5'!F30/'Tabel 6'!$C30/1000</f>
        <v>6.756756756756756E-4</v>
      </c>
      <c r="H30" s="99">
        <f>'Tabel 5'!G30/'Tabel 6'!$C30/1000</f>
        <v>6.2162162162162163E-4</v>
      </c>
      <c r="I30" s="99">
        <f>'Tabel 5'!H30/'Tabel 6'!$C30/1000</f>
        <v>4.0540540540540544E-4</v>
      </c>
      <c r="J30" s="99">
        <f>'Tabel 5'!I30/'Tabel 6'!$C30/1000</f>
        <v>4.0540540540540545E-5</v>
      </c>
      <c r="K30" s="99">
        <f>'Tabel 5'!J30/'Tabel 6'!$C30/1000</f>
        <v>1.9864864864864865E-3</v>
      </c>
      <c r="L30" s="99">
        <f>'Tabel 5'!K30/'Tabel 6'!$C30/1000</f>
        <v>1.6324324324324322E-2</v>
      </c>
      <c r="M30" s="99">
        <f>'Tabel 5'!L30/'Tabel 6'!$C30/1000</f>
        <v>1.6054054054054051E-2</v>
      </c>
      <c r="N30" s="99">
        <f>'Tabel 5'!M30/'Tabel 6'!$C30/1000</f>
        <v>2.7027027027027027E-4</v>
      </c>
      <c r="O30" s="99">
        <f>'Tabel 5'!N30/'Tabel 6'!$C30/1000</f>
        <v>3.6486486486486485E-4</v>
      </c>
      <c r="P30" s="99">
        <f>'Tabel 5'!O30/'Tabel 6'!$C30/1000</f>
        <v>7.5945945945945946E-3</v>
      </c>
      <c r="Q30" s="99">
        <f>'Tabel 5'!P30/'Tabel 6'!$C30/1000</f>
        <v>6.9864864864864866E-3</v>
      </c>
      <c r="R30" s="99">
        <f>'Tabel 5'!Q30/'Tabel 6'!$C30/1000</f>
        <v>1.3513513513513515E-5</v>
      </c>
      <c r="S30" s="99">
        <f>'Tabel 5'!R30/'Tabel 6'!$C30/1000</f>
        <v>5.9459459459459464E-4</v>
      </c>
      <c r="T30" s="99">
        <f>'Tabel 5'!S30/'Tabel 6'!$C30/1000</f>
        <v>5.4054054054054055E-4</v>
      </c>
      <c r="U30" s="99"/>
      <c r="V30" s="99">
        <f>'Tabel 5'!U30/'Tabel 6'!$C30/1000</f>
        <v>3.472972972972973E-3</v>
      </c>
      <c r="W30" s="47"/>
      <c r="X30" s="47"/>
      <c r="Y30" s="47"/>
      <c r="Z30" s="47"/>
      <c r="AA30" s="47"/>
      <c r="AB30" s="47"/>
      <c r="AC30" s="47"/>
      <c r="AD30" s="47"/>
      <c r="AE30" s="47"/>
      <c r="AF30" s="47"/>
      <c r="AG30" s="47"/>
      <c r="AH30" s="47"/>
      <c r="AI30" s="47"/>
      <c r="AJ30" s="47"/>
      <c r="AK30" s="47"/>
      <c r="AL30" s="47"/>
      <c r="AM30" s="47"/>
    </row>
    <row r="31" spans="1:39" x14ac:dyDescent="0.25">
      <c r="A31" s="92"/>
      <c r="B31" s="1"/>
      <c r="C31" s="20"/>
      <c r="E31" s="103"/>
      <c r="F31" s="103"/>
      <c r="G31" s="103"/>
      <c r="H31" s="103"/>
      <c r="I31" s="103"/>
      <c r="J31" s="103"/>
      <c r="K31" s="103"/>
      <c r="L31" s="103"/>
      <c r="M31" s="103"/>
      <c r="N31" s="103"/>
      <c r="O31" s="103"/>
      <c r="P31" s="103"/>
      <c r="Q31" s="103"/>
      <c r="R31" s="103"/>
      <c r="S31" s="103"/>
      <c r="T31" s="103"/>
      <c r="U31" s="103"/>
      <c r="V31" s="103"/>
      <c r="W31" s="47"/>
      <c r="X31" s="47"/>
      <c r="Y31" s="47"/>
      <c r="Z31" s="47"/>
      <c r="AA31" s="47"/>
      <c r="AB31" s="47"/>
      <c r="AC31" s="47"/>
      <c r="AD31" s="47"/>
      <c r="AE31" s="47"/>
      <c r="AF31" s="47"/>
      <c r="AG31" s="47"/>
      <c r="AH31" s="47"/>
      <c r="AI31" s="47"/>
      <c r="AJ31" s="47"/>
      <c r="AK31" s="47"/>
      <c r="AL31" s="47"/>
      <c r="AM31" s="47"/>
    </row>
    <row r="32" spans="1:39" x14ac:dyDescent="0.25">
      <c r="A32" s="92">
        <v>2020</v>
      </c>
      <c r="B32" s="1" t="s">
        <v>413</v>
      </c>
      <c r="C32" s="20">
        <v>14203</v>
      </c>
      <c r="E32" s="99">
        <f>'Tabel 5'!D32/'Tabel 6'!$C32/1000</f>
        <v>4.1254734915158769E-2</v>
      </c>
      <c r="F32" s="99">
        <f>'Tabel 5'!E32/'Tabel 6'!$C32/1000</f>
        <v>2.637323100753362E-2</v>
      </c>
      <c r="G32" s="99">
        <f>'Tabel 5'!F32/'Tabel 6'!$C32/1000</f>
        <v>1.2872280504118847E-2</v>
      </c>
      <c r="H32" s="99">
        <f>'Tabel 5'!G32/'Tabel 6'!$C32/1000</f>
        <v>1.5966345138351053E-3</v>
      </c>
      <c r="I32" s="99">
        <f>'Tabel 5'!H32/'Tabel 6'!$C32/1000</f>
        <v>2.1877772301626421E-3</v>
      </c>
      <c r="J32" s="99">
        <f>'Tabel 5'!I32/'Tabel 6'!$C32/1000</f>
        <v>4.3237344223051463E-4</v>
      </c>
      <c r="K32" s="99">
        <f>'Tabel 5'!J32/'Tabel 6'!$C32/1000</f>
        <v>9.2841653171865102E-3</v>
      </c>
      <c r="L32" s="99">
        <f>'Tabel 5'!K32/'Tabel 6'!$C32/1000</f>
        <v>7.7262550165458008E-3</v>
      </c>
      <c r="M32" s="99">
        <f>'Tabel 5'!L32/'Tabel 6'!$C32/1000</f>
        <v>6.767584313173273E-3</v>
      </c>
      <c r="N32" s="99">
        <f>'Tabel 5'!M32/'Tabel 6'!$C32/1000</f>
        <v>9.586707033725269E-4</v>
      </c>
      <c r="O32" s="99">
        <f>'Tabel 5'!N32/'Tabel 6'!$C32/1000</f>
        <v>6.8936140252059421E-4</v>
      </c>
      <c r="P32" s="99">
        <f>'Tabel 5'!O32/'Tabel 6'!$C32/1000</f>
        <v>6.465887488558756E-3</v>
      </c>
      <c r="Q32" s="99">
        <f>'Tabel 5'!P32/'Tabel 6'!$C32/1000</f>
        <v>5.9395198197563894E-3</v>
      </c>
      <c r="R32" s="99">
        <f>'Tabel 5'!Q32/'Tabel 6'!$C32/1000</f>
        <v>5.2531155389706394E-4</v>
      </c>
      <c r="S32" s="99">
        <f>'Tabel 5'!R32/'Tabel 6'!$C32/1000</f>
        <v>1.0561149053016967E-6</v>
      </c>
      <c r="T32" s="99">
        <f>'Tabel 5'!S32/'Tabel 6'!$C32/1000</f>
        <v>0</v>
      </c>
      <c r="U32" s="99"/>
      <c r="V32" s="99">
        <f>'Tabel 5'!U32/'Tabel 6'!$C32/1000</f>
        <v>3.5227768781243398E-3</v>
      </c>
      <c r="W32" s="47"/>
      <c r="X32" s="47"/>
      <c r="Y32" s="47"/>
      <c r="Z32" s="47"/>
      <c r="AA32" s="47"/>
      <c r="AB32" s="47"/>
      <c r="AC32" s="47"/>
      <c r="AD32" s="47"/>
      <c r="AE32" s="47"/>
      <c r="AF32" s="47"/>
      <c r="AG32" s="47"/>
      <c r="AH32" s="47"/>
      <c r="AI32" s="47"/>
      <c r="AJ32" s="47"/>
      <c r="AK32" s="47"/>
      <c r="AL32" s="47"/>
      <c r="AM32" s="47"/>
    </row>
    <row r="33" spans="1:39" x14ac:dyDescent="0.25">
      <c r="A33" s="92"/>
      <c r="B33" s="1" t="s">
        <v>414</v>
      </c>
      <c r="C33" s="20">
        <v>10787</v>
      </c>
      <c r="E33" s="99">
        <f>'Tabel 5'!D33/'Tabel 6'!$C33/1000</f>
        <v>3.7989524427551685E-2</v>
      </c>
      <c r="F33" s="99">
        <f>'Tabel 5'!E33/'Tabel 6'!$C33/1000</f>
        <v>2.3019838694725132E-2</v>
      </c>
      <c r="G33" s="99">
        <f>'Tabel 5'!F33/'Tabel 6'!$C33/1000</f>
        <v>1.3207286548623342E-2</v>
      </c>
      <c r="H33" s="99">
        <f>'Tabel 5'!G33/'Tabel 6'!$C33/1000</f>
        <v>2.1940298507462687E-3</v>
      </c>
      <c r="I33" s="99">
        <f>'Tabel 5'!H33/'Tabel 6'!$C33/1000</f>
        <v>4.504032631871698E-3</v>
      </c>
      <c r="J33" s="99">
        <f>'Tabel 5'!I33/'Tabel 6'!$C33/1000</f>
        <v>6.2751460090850093E-4</v>
      </c>
      <c r="K33" s="99">
        <f>'Tabel 5'!J33/'Tabel 6'!$C33/1000</f>
        <v>2.4869750625753219E-3</v>
      </c>
      <c r="L33" s="99">
        <f>'Tabel 5'!K33/'Tabel 6'!$C33/1000</f>
        <v>6.3744321868916291E-3</v>
      </c>
      <c r="M33" s="99">
        <f>'Tabel 5'!L33/'Tabel 6'!$C33/1000</f>
        <v>4.6049874849355705E-3</v>
      </c>
      <c r="N33" s="99">
        <f>'Tabel 5'!M33/'Tabel 6'!$C33/1000</f>
        <v>1.7694447019560582E-3</v>
      </c>
      <c r="O33" s="99">
        <f>'Tabel 5'!N33/'Tabel 6'!$C33/1000</f>
        <v>1.5085751367386669E-3</v>
      </c>
      <c r="P33" s="99">
        <f>'Tabel 5'!O33/'Tabel 6'!$C33/1000</f>
        <v>7.0866784091962549E-3</v>
      </c>
      <c r="Q33" s="99">
        <f>'Tabel 5'!P33/'Tabel 6'!$C33/1000</f>
        <v>6.9403912116436451E-3</v>
      </c>
      <c r="R33" s="99">
        <f>'Tabel 5'!Q33/'Tabel 6'!$C33/1000</f>
        <v>1.4007601742838601E-4</v>
      </c>
      <c r="S33" s="99">
        <f>'Tabel 5'!R33/'Tabel 6'!$C33/1000</f>
        <v>6.2111801242236017E-6</v>
      </c>
      <c r="T33" s="99">
        <f>'Tabel 5'!S33/'Tabel 6'!$C33/1000</f>
        <v>1.4081765087605453E-4</v>
      </c>
      <c r="U33" s="99"/>
      <c r="V33" s="99">
        <f>'Tabel 5'!U33/'Tabel 6'!$C33/1000</f>
        <v>6.6011866135162701E-3</v>
      </c>
      <c r="W33" s="47"/>
      <c r="X33" s="47"/>
      <c r="Y33" s="47"/>
      <c r="Z33" s="47"/>
      <c r="AA33" s="47"/>
      <c r="AB33" s="47"/>
      <c r="AC33" s="47"/>
      <c r="AD33" s="47"/>
      <c r="AE33" s="47"/>
      <c r="AF33" s="47"/>
      <c r="AG33" s="47"/>
      <c r="AH33" s="47"/>
      <c r="AI33" s="47"/>
      <c r="AJ33" s="47"/>
      <c r="AK33" s="47"/>
      <c r="AL33" s="47"/>
      <c r="AM33" s="47"/>
    </row>
    <row r="34" spans="1:39" x14ac:dyDescent="0.25">
      <c r="A34" s="92"/>
      <c r="B34" s="1" t="s">
        <v>415</v>
      </c>
      <c r="C34" s="20">
        <v>6502</v>
      </c>
      <c r="E34" s="99">
        <f>'Tabel 5'!D34/'Tabel 6'!$C34/1000</f>
        <v>3.3479390956628725E-2</v>
      </c>
      <c r="F34" s="99">
        <f>'Tabel 5'!E34/'Tabel 6'!$C34/1000</f>
        <v>1.591879421716395E-2</v>
      </c>
      <c r="G34" s="99">
        <f>'Tabel 5'!F34/'Tabel 6'!$C34/1000</f>
        <v>8.5775146108889571E-3</v>
      </c>
      <c r="H34" s="99">
        <f>'Tabel 5'!G34/'Tabel 6'!$C34/1000</f>
        <v>1.0547523838818824E-3</v>
      </c>
      <c r="I34" s="99">
        <f>'Tabel 5'!H34/'Tabel 6'!$C34/1000</f>
        <v>3.6047370039987694E-3</v>
      </c>
      <c r="J34" s="99">
        <f>'Tabel 5'!I34/'Tabel 6'!$C34/1000</f>
        <v>1.502614580129191E-4</v>
      </c>
      <c r="K34" s="99">
        <f>'Tabel 5'!J34/'Tabel 6'!$C34/1000</f>
        <v>2.5315287603814214E-3</v>
      </c>
      <c r="L34" s="99">
        <f>'Tabel 5'!K34/'Tabel 6'!$C34/1000</f>
        <v>7.3349738541987081E-3</v>
      </c>
      <c r="M34" s="99">
        <f>'Tabel 5'!L34/'Tabel 6'!$C34/1000</f>
        <v>5.862811442633036E-3</v>
      </c>
      <c r="N34" s="99">
        <f>'Tabel 5'!M34/'Tabel 6'!$C34/1000</f>
        <v>1.4721624115656721E-3</v>
      </c>
      <c r="O34" s="99">
        <f>'Tabel 5'!N34/'Tabel 6'!$C34/1000</f>
        <v>2.4926176561058137E-3</v>
      </c>
      <c r="P34" s="99">
        <f>'Tabel 5'!O34/'Tabel 6'!$C34/1000</f>
        <v>7.7330052291602579E-3</v>
      </c>
      <c r="Q34" s="99">
        <f>'Tabel 5'!P34/'Tabel 6'!$C34/1000</f>
        <v>7.3291294986158112E-3</v>
      </c>
      <c r="R34" s="99">
        <f>'Tabel 5'!Q34/'Tabel 6'!$C34/1000</f>
        <v>3.9864657028606583E-4</v>
      </c>
      <c r="S34" s="99">
        <f>'Tabel 5'!R34/'Tabel 6'!$C34/1000</f>
        <v>5.0753614272531524E-6</v>
      </c>
      <c r="T34" s="99">
        <f>'Tabel 5'!S34/'Tabel 6'!$C34/1000</f>
        <v>0</v>
      </c>
      <c r="U34" s="99"/>
      <c r="V34" s="99">
        <f>'Tabel 5'!U34/'Tabel 6'!$C34/1000</f>
        <v>3.1837896031990157E-3</v>
      </c>
      <c r="W34" s="47"/>
      <c r="X34" s="47"/>
      <c r="Y34" s="47"/>
      <c r="Z34" s="47"/>
      <c r="AA34" s="47"/>
      <c r="AB34" s="47"/>
      <c r="AC34" s="47"/>
      <c r="AD34" s="47"/>
      <c r="AE34" s="47"/>
      <c r="AF34" s="47"/>
      <c r="AG34" s="47"/>
      <c r="AH34" s="47"/>
      <c r="AI34" s="47"/>
      <c r="AJ34" s="47"/>
      <c r="AK34" s="47"/>
      <c r="AL34" s="47"/>
      <c r="AM34" s="47"/>
    </row>
    <row r="35" spans="1:39" x14ac:dyDescent="0.25">
      <c r="A35" s="92"/>
      <c r="B35" s="1" t="s">
        <v>416</v>
      </c>
      <c r="C35" s="20">
        <v>13731</v>
      </c>
      <c r="E35" s="99">
        <f>'Tabel 5'!D35/'Tabel 6'!$C35/1000</f>
        <v>2.8758648314033939E-2</v>
      </c>
      <c r="F35" s="99">
        <f>'Tabel 5'!E35/'Tabel 6'!$C35/1000</f>
        <v>1.5185055713349355E-2</v>
      </c>
      <c r="G35" s="99">
        <f>'Tabel 5'!F35/'Tabel 6'!$C35/1000</f>
        <v>9.1407763454955937E-3</v>
      </c>
      <c r="H35" s="99">
        <f>'Tabel 5'!G35/'Tabel 6'!$C35/1000</f>
        <v>8.8413079892214698E-4</v>
      </c>
      <c r="I35" s="99">
        <f>'Tabel 5'!H35/'Tabel 6'!$C35/1000</f>
        <v>2.7972471050906711E-3</v>
      </c>
      <c r="J35" s="99">
        <f>'Tabel 5'!I35/'Tabel 6'!$C35/1000</f>
        <v>1.3771757337411697E-4</v>
      </c>
      <c r="K35" s="99">
        <f>'Tabel 5'!J35/'Tabel 6'!$C35/1000</f>
        <v>2.2252567183744811E-3</v>
      </c>
      <c r="L35" s="99">
        <f>'Tabel 5'!K35/'Tabel 6'!$C35/1000</f>
        <v>3.7053382856310538E-3</v>
      </c>
      <c r="M35" s="99">
        <f>'Tabel 5'!L35/'Tabel 6'!$C35/1000</f>
        <v>2.6580001456558153E-3</v>
      </c>
      <c r="N35" s="99">
        <f>'Tabel 5'!M35/'Tabel 6'!$C35/1000</f>
        <v>1.0474109678828927E-3</v>
      </c>
      <c r="O35" s="99">
        <f>'Tabel 5'!N35/'Tabel 6'!$C35/1000</f>
        <v>2.3073337703007793E-3</v>
      </c>
      <c r="P35" s="99">
        <f>'Tabel 5'!O35/'Tabel 6'!$C35/1000</f>
        <v>7.5609205447527486E-3</v>
      </c>
      <c r="Q35" s="99">
        <f>'Tabel 5'!P35/'Tabel 6'!$C35/1000</f>
        <v>7.0143470978078796E-3</v>
      </c>
      <c r="R35" s="99">
        <f>'Tabel 5'!Q35/'Tabel 6'!$C35/1000</f>
        <v>2.5730099774233484E-4</v>
      </c>
      <c r="S35" s="99">
        <f>'Tabel 5'!R35/'Tabel 6'!$C35/1000</f>
        <v>2.891996212948802E-4</v>
      </c>
      <c r="T35" s="99">
        <f>'Tabel 5'!S35/'Tabel 6'!$C35/1000</f>
        <v>6.1393926152501641E-5</v>
      </c>
      <c r="U35" s="99"/>
      <c r="V35" s="99">
        <f>'Tabel 5'!U35/'Tabel 6'!$C35/1000</f>
        <v>3.6088413079892216E-3</v>
      </c>
      <c r="W35" s="47"/>
      <c r="X35" s="47"/>
      <c r="Y35" s="47"/>
      <c r="Z35" s="47"/>
      <c r="AA35" s="47"/>
      <c r="AB35" s="47"/>
      <c r="AC35" s="47"/>
      <c r="AD35" s="47"/>
      <c r="AE35" s="47"/>
      <c r="AF35" s="47"/>
      <c r="AG35" s="47"/>
      <c r="AH35" s="47"/>
      <c r="AI35" s="47"/>
      <c r="AJ35" s="47"/>
      <c r="AK35" s="47"/>
      <c r="AL35" s="47"/>
      <c r="AM35" s="47"/>
    </row>
    <row r="36" spans="1:39" x14ac:dyDescent="0.25">
      <c r="A36" s="92"/>
      <c r="B36" s="1" t="s">
        <v>417</v>
      </c>
      <c r="C36" s="20">
        <v>17175</v>
      </c>
      <c r="E36" s="99">
        <f>'Tabel 5'!D36/'Tabel 6'!$C36/1000</f>
        <v>1.9396040756914118E-2</v>
      </c>
      <c r="F36" s="99">
        <f>'Tabel 5'!E36/'Tabel 6'!$C36/1000</f>
        <v>8.335196506550218E-3</v>
      </c>
      <c r="G36" s="99">
        <f>'Tabel 5'!F36/'Tabel 6'!$C36/1000</f>
        <v>4.0319068413391555E-3</v>
      </c>
      <c r="H36" s="99">
        <f>'Tabel 5'!G36/'Tabel 6'!$C36/1000</f>
        <v>5.8899563318777297E-4</v>
      </c>
      <c r="I36" s="99">
        <f>'Tabel 5'!H36/'Tabel 6'!$C36/1000</f>
        <v>2.0033187772925762E-3</v>
      </c>
      <c r="J36" s="99">
        <f>'Tabel 5'!I36/'Tabel 6'!$C36/1000</f>
        <v>1.517321688500728E-4</v>
      </c>
      <c r="K36" s="99">
        <f>'Tabel 5'!J36/'Tabel 6'!$C36/1000</f>
        <v>1.5592430858806406E-3</v>
      </c>
      <c r="L36" s="99">
        <f>'Tabel 5'!K36/'Tabel 6'!$C36/1000</f>
        <v>1.8732459970887919E-3</v>
      </c>
      <c r="M36" s="99">
        <f>'Tabel 5'!L36/'Tabel 6'!$C36/1000</f>
        <v>1.2497816593886465E-3</v>
      </c>
      <c r="N36" s="99">
        <f>'Tabel 5'!M36/'Tabel 6'!$C36/1000</f>
        <v>6.2346433770014552E-4</v>
      </c>
      <c r="O36" s="99">
        <f>'Tabel 5'!N36/'Tabel 6'!$C36/1000</f>
        <v>1.8868704512372634E-3</v>
      </c>
      <c r="P36" s="99">
        <f>'Tabel 5'!O36/'Tabel 6'!$C36/1000</f>
        <v>7.3006695778748184E-3</v>
      </c>
      <c r="Q36" s="99">
        <f>'Tabel 5'!P36/'Tabel 6'!$C36/1000</f>
        <v>6.9616302765647745E-3</v>
      </c>
      <c r="R36" s="99">
        <f>'Tabel 5'!Q36/'Tabel 6'!$C36/1000</f>
        <v>2.3580786026200872E-4</v>
      </c>
      <c r="S36" s="99">
        <f>'Tabel 5'!R36/'Tabel 6'!$C36/1000</f>
        <v>1.0328966521106259E-4</v>
      </c>
      <c r="T36" s="99">
        <f>'Tabel 5'!S36/'Tabel 6'!$C36/1000</f>
        <v>3.5924308588064047E-4</v>
      </c>
      <c r="U36" s="99"/>
      <c r="V36" s="99">
        <f>'Tabel 5'!U36/'Tabel 6'!$C36/1000</f>
        <v>2.1163318777292573E-3</v>
      </c>
      <c r="W36" s="47"/>
      <c r="X36" s="47"/>
      <c r="Y36" s="47"/>
      <c r="Z36" s="47"/>
      <c r="AA36" s="47"/>
      <c r="AB36" s="47"/>
      <c r="AC36" s="47"/>
      <c r="AD36" s="47"/>
      <c r="AE36" s="47"/>
      <c r="AF36" s="47"/>
      <c r="AG36" s="47"/>
      <c r="AH36" s="47"/>
      <c r="AI36" s="47"/>
      <c r="AJ36" s="47"/>
      <c r="AK36" s="47"/>
      <c r="AL36" s="47"/>
      <c r="AM36" s="47"/>
    </row>
    <row r="37" spans="1:39" x14ac:dyDescent="0.25">
      <c r="A37" s="92"/>
      <c r="B37" s="1" t="s">
        <v>418</v>
      </c>
      <c r="C37" s="20">
        <v>2309</v>
      </c>
      <c r="E37" s="99">
        <f>'Tabel 5'!D37/'Tabel 6'!$C37/1000</f>
        <v>1.7695972282373323E-2</v>
      </c>
      <c r="F37" s="99">
        <f>'Tabel 5'!E37/'Tabel 6'!$C37/1000</f>
        <v>6.1195322650498046E-3</v>
      </c>
      <c r="G37" s="99">
        <f>'Tabel 5'!F37/'Tabel 6'!$C37/1000</f>
        <v>1.5682113469034213E-3</v>
      </c>
      <c r="H37" s="99">
        <f>'Tabel 5'!G37/'Tabel 6'!$C37/1000</f>
        <v>3.8934603724556085E-4</v>
      </c>
      <c r="I37" s="99">
        <f>'Tabel 5'!H37/'Tabel 6'!$C37/1000</f>
        <v>1.9796448679081854E-3</v>
      </c>
      <c r="J37" s="99">
        <f>'Tabel 5'!I37/'Tabel 6'!$C37/1000</f>
        <v>5.9333044608055432E-5</v>
      </c>
      <c r="K37" s="99">
        <f>'Tabel 5'!J37/'Tabel 6'!$C37/1000</f>
        <v>2.1234300563014292E-3</v>
      </c>
      <c r="L37" s="99">
        <f>'Tabel 5'!K37/'Tabel 6'!$C37/1000</f>
        <v>1.9683845820701604E-3</v>
      </c>
      <c r="M37" s="99">
        <f>'Tabel 5'!L37/'Tabel 6'!$C37/1000</f>
        <v>1.4668687743611953E-3</v>
      </c>
      <c r="N37" s="99">
        <f>'Tabel 5'!M37/'Tabel 6'!$C37/1000</f>
        <v>5.0151580770896483E-4</v>
      </c>
      <c r="O37" s="99">
        <f>'Tabel 5'!N37/'Tabel 6'!$C37/1000</f>
        <v>2.4569077522737116E-3</v>
      </c>
      <c r="P37" s="99">
        <f>'Tabel 5'!O37/'Tabel 6'!$C37/1000</f>
        <v>7.1511476829796451E-3</v>
      </c>
      <c r="Q37" s="99">
        <f>'Tabel 5'!P37/'Tabel 6'!$C37/1000</f>
        <v>6.4356864443482018E-3</v>
      </c>
      <c r="R37" s="99">
        <f>'Tabel 5'!Q37/'Tabel 6'!$C37/1000</f>
        <v>1.6500649631875268E-4</v>
      </c>
      <c r="S37" s="99">
        <f>'Tabel 5'!R37/'Tabel 6'!$C37/1000</f>
        <v>5.5088783022953661E-4</v>
      </c>
      <c r="T37" s="99">
        <f>'Tabel 5'!S37/'Tabel 6'!$C37/1000</f>
        <v>3.3087916847119962E-4</v>
      </c>
      <c r="U37" s="99"/>
      <c r="V37" s="99">
        <f>'Tabel 5'!U37/'Tabel 6'!$C37/1000</f>
        <v>2.5755738414898225E-3</v>
      </c>
      <c r="W37" s="47"/>
      <c r="X37" s="47"/>
      <c r="Y37" s="47"/>
      <c r="Z37" s="47"/>
      <c r="AA37" s="47"/>
      <c r="AB37" s="47"/>
      <c r="AC37" s="47"/>
      <c r="AD37" s="47"/>
      <c r="AE37" s="47"/>
      <c r="AF37" s="47"/>
      <c r="AG37" s="47"/>
      <c r="AH37" s="47"/>
      <c r="AI37" s="47"/>
      <c r="AJ37" s="47"/>
      <c r="AK37" s="47"/>
      <c r="AL37" s="47"/>
      <c r="AM37" s="47"/>
    </row>
    <row r="38" spans="1:39" x14ac:dyDescent="0.25">
      <c r="A38" s="92"/>
      <c r="B38" s="1" t="s">
        <v>419</v>
      </c>
      <c r="C38" s="20">
        <v>165</v>
      </c>
      <c r="E38" s="99">
        <f>'Tabel 5'!D38/'Tabel 6'!$C38/1000</f>
        <v>1.6539393939393941E-2</v>
      </c>
      <c r="F38" s="99">
        <f>'Tabel 5'!E38/'Tabel 6'!$C38/1000</f>
        <v>9.5030303030303031E-3</v>
      </c>
      <c r="G38" s="99">
        <f>'Tabel 5'!F38/'Tabel 6'!$C38/1000</f>
        <v>3.8E-3</v>
      </c>
      <c r="H38" s="99">
        <f>'Tabel 5'!G38/'Tabel 6'!$C38/1000</f>
        <v>1.5151515151515152E-4</v>
      </c>
      <c r="I38" s="99">
        <f>'Tabel 5'!H38/'Tabel 6'!$C38/1000</f>
        <v>1.7575757575757575E-4</v>
      </c>
      <c r="J38" s="99">
        <f>'Tabel 5'!I38/'Tabel 6'!$C38/1000</f>
        <v>0</v>
      </c>
      <c r="K38" s="99">
        <f>'Tabel 5'!J38/'Tabel 6'!$C38/1000</f>
        <v>5.3757575757575763E-3</v>
      </c>
      <c r="L38" s="99">
        <f>'Tabel 5'!K38/'Tabel 6'!$C38/1000</f>
        <v>4.0606060606060608E-4</v>
      </c>
      <c r="M38" s="99">
        <f>'Tabel 5'!L38/'Tabel 6'!$C38/1000</f>
        <v>4.0606060606060608E-4</v>
      </c>
      <c r="N38" s="99">
        <f>'Tabel 5'!M38/'Tabel 6'!$C38/1000</f>
        <v>0</v>
      </c>
      <c r="O38" s="99">
        <f>'Tabel 5'!N38/'Tabel 6'!$C38/1000</f>
        <v>5.9999999999999995E-4</v>
      </c>
      <c r="P38" s="99">
        <f>'Tabel 5'!O38/'Tabel 6'!$C38/1000</f>
        <v>6.0303030303030299E-3</v>
      </c>
      <c r="Q38" s="99">
        <f>'Tabel 5'!P38/'Tabel 6'!$C38/1000</f>
        <v>5.8363636363636361E-3</v>
      </c>
      <c r="R38" s="99">
        <f>'Tabel 5'!Q38/'Tabel 6'!$C38/1000</f>
        <v>1.6969696969696972E-4</v>
      </c>
      <c r="S38" s="99">
        <f>'Tabel 5'!R38/'Tabel 6'!$C38/1000</f>
        <v>3.0303030303030302E-5</v>
      </c>
      <c r="T38" s="99">
        <f>'Tabel 5'!S38/'Tabel 6'!$C38/1000</f>
        <v>3.0303030303030302E-5</v>
      </c>
      <c r="U38" s="99"/>
      <c r="V38" s="99">
        <f>'Tabel 5'!U38/'Tabel 6'!$C38/1000</f>
        <v>3.6484848484848484E-3</v>
      </c>
      <c r="W38" s="47"/>
      <c r="X38" s="47"/>
      <c r="Y38" s="47"/>
      <c r="Z38" s="47"/>
      <c r="AA38" s="47"/>
      <c r="AB38" s="47"/>
      <c r="AC38" s="47"/>
      <c r="AD38" s="47"/>
      <c r="AE38" s="47"/>
      <c r="AF38" s="47"/>
      <c r="AG38" s="47"/>
      <c r="AH38" s="47"/>
      <c r="AI38" s="47"/>
      <c r="AJ38" s="47"/>
      <c r="AK38" s="47"/>
      <c r="AL38" s="47"/>
      <c r="AM38" s="47"/>
    </row>
    <row r="39" spans="1:39" x14ac:dyDescent="0.25">
      <c r="A39" s="92"/>
      <c r="B39" s="1" t="s">
        <v>420</v>
      </c>
      <c r="C39" s="20">
        <v>71</v>
      </c>
      <c r="E39" s="99">
        <f>'Tabel 5'!D39/'Tabel 6'!$C39/1000</f>
        <v>2.6464788732394367E-2</v>
      </c>
      <c r="F39" s="99">
        <f>'Tabel 5'!E39/'Tabel 6'!$C39/1000</f>
        <v>3.3521126760563381E-3</v>
      </c>
      <c r="G39" s="99">
        <f>'Tabel 5'!F39/'Tabel 6'!$C39/1000</f>
        <v>6.7605633802816901E-4</v>
      </c>
      <c r="H39" s="99">
        <f>'Tabel 5'!G39/'Tabel 6'!$C39/1000</f>
        <v>5.211267605633803E-4</v>
      </c>
      <c r="I39" s="99">
        <f>'Tabel 5'!H39/'Tabel 6'!$C39/1000</f>
        <v>1.1267605633802817E-4</v>
      </c>
      <c r="J39" s="99">
        <f>'Tabel 5'!I39/'Tabel 6'!$C39/1000</f>
        <v>4.2253521126760563E-5</v>
      </c>
      <c r="K39" s="99">
        <f>'Tabel 5'!J39/'Tabel 6'!$C39/1000</f>
        <v>2E-3</v>
      </c>
      <c r="L39" s="99">
        <f>'Tabel 5'!K39/'Tabel 6'!$C39/1000</f>
        <v>1.5084507042253522E-2</v>
      </c>
      <c r="M39" s="99">
        <f>'Tabel 5'!L39/'Tabel 6'!$C39/1000</f>
        <v>1.480281690140845E-2</v>
      </c>
      <c r="N39" s="99">
        <f>'Tabel 5'!M39/'Tabel 6'!$C39/1000</f>
        <v>2.8169014084507044E-4</v>
      </c>
      <c r="O39" s="99">
        <f>'Tabel 5'!N39/'Tabel 6'!$C39/1000</f>
        <v>2.5352112676056335E-4</v>
      </c>
      <c r="P39" s="99">
        <f>'Tabel 5'!O39/'Tabel 6'!$C39/1000</f>
        <v>7.7746478873239443E-3</v>
      </c>
      <c r="Q39" s="99">
        <f>'Tabel 5'!P39/'Tabel 6'!$C39/1000</f>
        <v>7.2957746478873242E-3</v>
      </c>
      <c r="R39" s="99">
        <f>'Tabel 5'!Q39/'Tabel 6'!$C39/1000</f>
        <v>1.4084507042253522E-5</v>
      </c>
      <c r="S39" s="99">
        <f>'Tabel 5'!R39/'Tabel 6'!$C39/1000</f>
        <v>4.6478873239436618E-4</v>
      </c>
      <c r="T39" s="99">
        <f>'Tabel 5'!S39/'Tabel 6'!$C39/1000</f>
        <v>1.6901408450704225E-4</v>
      </c>
      <c r="U39" s="99"/>
      <c r="V39" s="99">
        <f>'Tabel 5'!U39/'Tabel 6'!$C39/1000</f>
        <v>4.3239436619718309E-3</v>
      </c>
      <c r="W39" s="47"/>
      <c r="X39" s="47"/>
      <c r="Y39" s="47"/>
      <c r="Z39" s="47"/>
      <c r="AA39" s="47"/>
      <c r="AB39" s="47"/>
      <c r="AC39" s="47"/>
      <c r="AD39" s="47"/>
      <c r="AE39" s="47"/>
      <c r="AF39" s="47"/>
      <c r="AG39" s="47"/>
      <c r="AH39" s="47"/>
      <c r="AI39" s="47"/>
      <c r="AJ39" s="47"/>
      <c r="AK39" s="47"/>
      <c r="AL39" s="47"/>
      <c r="AM39" s="47"/>
    </row>
    <row r="40" spans="1:39" x14ac:dyDescent="0.25">
      <c r="A40" s="92"/>
      <c r="B40" s="1"/>
      <c r="C40" s="20"/>
      <c r="E40" s="103"/>
      <c r="F40" s="103"/>
      <c r="G40" s="103"/>
      <c r="H40" s="103"/>
      <c r="I40" s="103"/>
      <c r="J40" s="103"/>
      <c r="K40" s="103"/>
      <c r="L40" s="103"/>
      <c r="M40" s="103"/>
      <c r="N40" s="103"/>
      <c r="O40" s="103"/>
      <c r="P40" s="103"/>
      <c r="Q40" s="103"/>
      <c r="R40" s="103"/>
      <c r="S40" s="103"/>
      <c r="T40" s="103"/>
      <c r="U40" s="103"/>
      <c r="V40" s="103"/>
      <c r="W40" s="47"/>
      <c r="X40" s="47"/>
      <c r="Y40" s="47"/>
      <c r="Z40" s="47"/>
      <c r="AA40" s="47"/>
      <c r="AB40" s="47"/>
      <c r="AC40" s="47"/>
      <c r="AD40" s="47"/>
      <c r="AE40" s="47"/>
      <c r="AF40" s="47"/>
      <c r="AG40" s="47"/>
      <c r="AH40" s="47"/>
      <c r="AI40" s="47"/>
      <c r="AJ40" s="47"/>
      <c r="AK40" s="47"/>
      <c r="AL40" s="47"/>
      <c r="AM40" s="47"/>
    </row>
    <row r="41" spans="1:39" x14ac:dyDescent="0.25">
      <c r="A41" s="92">
        <v>2019</v>
      </c>
      <c r="B41" s="1" t="s">
        <v>413</v>
      </c>
      <c r="C41" s="20">
        <v>12979</v>
      </c>
      <c r="E41" s="99">
        <f>'Tabel 5'!D41/'Tabel 6'!$C41/1000</f>
        <v>4.2118190923799988E-2</v>
      </c>
      <c r="F41" s="99">
        <f>'Tabel 5'!E41/'Tabel 6'!$C41/1000</f>
        <v>2.4953232144232992E-2</v>
      </c>
      <c r="G41" s="99">
        <f>'Tabel 5'!F41/'Tabel 6'!$C41/1000</f>
        <v>1.1407658525310118E-2</v>
      </c>
      <c r="H41" s="99">
        <f>'Tabel 5'!G41/'Tabel 6'!$C41/1000</f>
        <v>1.2271361430002312E-3</v>
      </c>
      <c r="I41" s="99">
        <f>'Tabel 5'!H41/'Tabel 6'!$C41/1000</f>
        <v>3.5891825256183065E-3</v>
      </c>
      <c r="J41" s="99">
        <f>'Tabel 5'!I41/'Tabel 6'!$C41/1000</f>
        <v>3.4594344710686491E-4</v>
      </c>
      <c r="K41" s="99">
        <f>'Tabel 5'!J41/'Tabel 6'!$C41/1000</f>
        <v>8.3833115031974725E-3</v>
      </c>
      <c r="L41" s="99">
        <f>'Tabel 5'!K41/'Tabel 6'!$C41/1000</f>
        <v>8.9897526774019576E-3</v>
      </c>
      <c r="M41" s="99">
        <f>'Tabel 5'!L41/'Tabel 6'!$C41/1000</f>
        <v>7.8835811695816323E-3</v>
      </c>
      <c r="N41" s="99">
        <f>'Tabel 5'!M41/'Tabel 6'!$C41/1000</f>
        <v>1.106171507820325E-3</v>
      </c>
      <c r="O41" s="99">
        <f>'Tabel 5'!N41/'Tabel 6'!$C41/1000</f>
        <v>8.7163880114030361E-4</v>
      </c>
      <c r="P41" s="99">
        <f>'Tabel 5'!O41/'Tabel 6'!$C41/1000</f>
        <v>7.3035673010247324E-3</v>
      </c>
      <c r="Q41" s="99">
        <f>'Tabel 5'!P41/'Tabel 6'!$C41/1000</f>
        <v>6.7522151167270202E-3</v>
      </c>
      <c r="R41" s="99">
        <f>'Tabel 5'!Q41/'Tabel 6'!$C41/1000</f>
        <v>5.4118190923799984E-4</v>
      </c>
      <c r="S41" s="99">
        <f>'Tabel 5'!R41/'Tabel 6'!$C41/1000</f>
        <v>1.0170275059711843E-5</v>
      </c>
      <c r="T41" s="99">
        <f>'Tabel 5'!S41/'Tabel 6'!$C41/1000</f>
        <v>1.1896139918329609E-4</v>
      </c>
      <c r="U41" s="99"/>
      <c r="V41" s="99">
        <f>'Tabel 5'!U41/'Tabel 6'!$C41/1000</f>
        <v>4.2581863009476849E-3</v>
      </c>
      <c r="W41" s="47"/>
      <c r="X41" s="47"/>
      <c r="Y41" s="47"/>
      <c r="Z41" s="47"/>
      <c r="AA41" s="47"/>
      <c r="AB41" s="47"/>
      <c r="AC41" s="47"/>
      <c r="AD41" s="47"/>
      <c r="AE41" s="47"/>
      <c r="AF41" s="47"/>
      <c r="AG41" s="47"/>
      <c r="AH41" s="47"/>
      <c r="AI41" s="47"/>
      <c r="AJ41" s="47"/>
      <c r="AK41" s="47"/>
      <c r="AL41" s="47"/>
      <c r="AM41" s="47"/>
    </row>
    <row r="42" spans="1:39" x14ac:dyDescent="0.25">
      <c r="A42" s="92"/>
      <c r="B42" s="1" t="s">
        <v>414</v>
      </c>
      <c r="C42" s="20">
        <v>9949</v>
      </c>
      <c r="E42" s="99">
        <f>'Tabel 5'!D42/'Tabel 6'!$C42/1000</f>
        <v>4.0231983113880793E-2</v>
      </c>
      <c r="F42" s="99">
        <f>'Tabel 5'!E42/'Tabel 6'!$C42/1000</f>
        <v>2.5476630817167552E-2</v>
      </c>
      <c r="G42" s="99">
        <f>'Tabel 5'!F42/'Tabel 6'!$C42/1000</f>
        <v>1.3765906121218214E-2</v>
      </c>
      <c r="H42" s="99">
        <f>'Tabel 5'!G42/'Tabel 6'!$C42/1000</f>
        <v>1.7728414916071966E-3</v>
      </c>
      <c r="I42" s="99">
        <f>'Tabel 5'!H42/'Tabel 6'!$C42/1000</f>
        <v>5.3741079505477936E-3</v>
      </c>
      <c r="J42" s="99">
        <f>'Tabel 5'!I42/'Tabel 6'!$C42/1000</f>
        <v>5.4879887425871943E-4</v>
      </c>
      <c r="K42" s="99">
        <f>'Tabel 5'!J42/'Tabel 6'!$C42/1000</f>
        <v>4.0150768921499653E-3</v>
      </c>
      <c r="L42" s="99">
        <f>'Tabel 5'!K42/'Tabel 6'!$C42/1000</f>
        <v>7.2464569303447579E-3</v>
      </c>
      <c r="M42" s="99">
        <f>'Tabel 5'!L42/'Tabel 6'!$C42/1000</f>
        <v>4.3555131168961699E-3</v>
      </c>
      <c r="N42" s="99">
        <f>'Tabel 5'!M42/'Tabel 6'!$C42/1000</f>
        <v>2.8909438134485876E-3</v>
      </c>
      <c r="O42" s="99">
        <f>'Tabel 5'!N42/'Tabel 6'!$C42/1000</f>
        <v>1.2732937983716956E-3</v>
      </c>
      <c r="P42" s="99">
        <f>'Tabel 5'!O42/'Tabel 6'!$C42/1000</f>
        <v>6.2356015679967836E-3</v>
      </c>
      <c r="Q42" s="99">
        <f>'Tabel 5'!P42/'Tabel 6'!$C42/1000</f>
        <v>5.9977887224846723E-3</v>
      </c>
      <c r="R42" s="99">
        <f>'Tabel 5'!Q42/'Tabel 6'!$C42/1000</f>
        <v>2.1157905317117299E-4</v>
      </c>
      <c r="S42" s="99">
        <f>'Tabel 5'!R42/'Tabel 6'!$C42/1000</f>
        <v>2.6233792340938785E-5</v>
      </c>
      <c r="T42" s="99">
        <f>'Tabel 5'!S42/'Tabel 6'!$C42/1000</f>
        <v>3.9792944014473819E-4</v>
      </c>
      <c r="U42" s="99"/>
      <c r="V42" s="99">
        <f>'Tabel 5'!U42/'Tabel 6'!$C42/1000</f>
        <v>8.0491506684088852E-3</v>
      </c>
      <c r="W42" s="47"/>
      <c r="X42" s="47"/>
      <c r="Y42" s="47"/>
      <c r="Z42" s="47"/>
      <c r="AA42" s="47"/>
      <c r="AB42" s="47"/>
      <c r="AC42" s="47"/>
      <c r="AD42" s="47"/>
      <c r="AE42" s="47"/>
      <c r="AF42" s="47"/>
      <c r="AG42" s="47"/>
      <c r="AH42" s="47"/>
      <c r="AI42" s="47"/>
      <c r="AJ42" s="47"/>
      <c r="AK42" s="47"/>
      <c r="AL42" s="47"/>
      <c r="AM42" s="47"/>
    </row>
    <row r="43" spans="1:39" x14ac:dyDescent="0.25">
      <c r="A43" s="92"/>
      <c r="B43" s="1" t="s">
        <v>415</v>
      </c>
      <c r="C43" s="20">
        <v>6154</v>
      </c>
      <c r="E43" s="99">
        <f>'Tabel 5'!D43/'Tabel 6'!$C43/1000</f>
        <v>3.3559961000974969E-2</v>
      </c>
      <c r="F43" s="99">
        <f>'Tabel 5'!E43/'Tabel 6'!$C43/1000</f>
        <v>1.7438739031524212E-2</v>
      </c>
      <c r="G43" s="99">
        <f>'Tabel 5'!F43/'Tabel 6'!$C43/1000</f>
        <v>7.8804029899252528E-3</v>
      </c>
      <c r="H43" s="99">
        <f>'Tabel 5'!G43/'Tabel 6'!$C43/1000</f>
        <v>2.9346766330841725E-3</v>
      </c>
      <c r="I43" s="99">
        <f>'Tabel 5'!H43/'Tabel 6'!$C43/1000</f>
        <v>3.4855378615534613E-3</v>
      </c>
      <c r="J43" s="99">
        <f>'Tabel 5'!I43/'Tabel 6'!$C43/1000</f>
        <v>3.2011699707507312E-4</v>
      </c>
      <c r="K43" s="99">
        <f>'Tabel 5'!J43/'Tabel 6'!$C43/1000</f>
        <v>2.8180045498862527E-3</v>
      </c>
      <c r="L43" s="99">
        <f>'Tabel 5'!K43/'Tabel 6'!$C43/1000</f>
        <v>6.3737406564835881E-3</v>
      </c>
      <c r="M43" s="99">
        <f>'Tabel 5'!L43/'Tabel 6'!$C43/1000</f>
        <v>4.5659733506662331E-3</v>
      </c>
      <c r="N43" s="99">
        <f>'Tabel 5'!M43/'Tabel 6'!$C43/1000</f>
        <v>1.8077673058173546E-3</v>
      </c>
      <c r="O43" s="99">
        <f>'Tabel 5'!N43/'Tabel 6'!$C43/1000</f>
        <v>1.6312967175820606E-3</v>
      </c>
      <c r="P43" s="99">
        <f>'Tabel 5'!O43/'Tabel 6'!$C43/1000</f>
        <v>8.1161845953851165E-3</v>
      </c>
      <c r="Q43" s="99">
        <f>'Tabel 5'!P43/'Tabel 6'!$C43/1000</f>
        <v>7.4707507312317192E-3</v>
      </c>
      <c r="R43" s="99">
        <f>'Tabel 5'!Q43/'Tabel 6'!$C43/1000</f>
        <v>3.7016574585635361E-4</v>
      </c>
      <c r="S43" s="99">
        <f>'Tabel 5'!R43/'Tabel 6'!$C43/1000</f>
        <v>2.7526811829704258E-4</v>
      </c>
      <c r="T43" s="99">
        <f>'Tabel 5'!S43/'Tabel 6'!$C43/1000</f>
        <v>4.8098797530061752E-5</v>
      </c>
      <c r="U43" s="99"/>
      <c r="V43" s="99">
        <f>'Tabel 5'!U43/'Tabel 6'!$C43/1000</f>
        <v>3.7751056223594408E-3</v>
      </c>
      <c r="W43" s="47"/>
      <c r="X43" s="47"/>
      <c r="Y43" s="47"/>
      <c r="Z43" s="47"/>
      <c r="AA43" s="47"/>
      <c r="AB43" s="47"/>
      <c r="AC43" s="47"/>
      <c r="AD43" s="47"/>
      <c r="AE43" s="47"/>
      <c r="AF43" s="47"/>
      <c r="AG43" s="47"/>
      <c r="AH43" s="47"/>
      <c r="AI43" s="47"/>
      <c r="AJ43" s="47"/>
      <c r="AK43" s="47"/>
      <c r="AL43" s="47"/>
      <c r="AM43" s="47"/>
    </row>
    <row r="44" spans="1:39" x14ac:dyDescent="0.25">
      <c r="A44" s="92"/>
      <c r="B44" s="1" t="s">
        <v>416</v>
      </c>
      <c r="C44" s="20">
        <v>12872</v>
      </c>
      <c r="E44" s="99">
        <f>'Tabel 5'!D44/'Tabel 6'!$C44/1000</f>
        <v>3.0081261653200745E-2</v>
      </c>
      <c r="F44" s="99">
        <f>'Tabel 5'!E44/'Tabel 6'!$C44/1000</f>
        <v>1.6308576755748913E-2</v>
      </c>
      <c r="G44" s="99">
        <f>'Tabel 5'!F44/'Tabel 6'!$C44/1000</f>
        <v>9.2419204474829073E-3</v>
      </c>
      <c r="H44" s="99">
        <f>'Tabel 5'!G44/'Tabel 6'!$C44/1000</f>
        <v>1.199114356743319E-3</v>
      </c>
      <c r="I44" s="99">
        <f>'Tabel 5'!H44/'Tabel 6'!$C44/1000</f>
        <v>3.0493318831572407E-3</v>
      </c>
      <c r="J44" s="99">
        <f>'Tabel 5'!I44/'Tabel 6'!$C44/1000</f>
        <v>2.4370727159726539E-4</v>
      </c>
      <c r="K44" s="99">
        <f>'Tabel 5'!J44/'Tabel 6'!$C44/1000</f>
        <v>2.5744251087632072E-3</v>
      </c>
      <c r="L44" s="99">
        <f>'Tabel 5'!K44/'Tabel 6'!$C44/1000</f>
        <v>3.6968614045991299E-3</v>
      </c>
      <c r="M44" s="99">
        <f>'Tabel 5'!L44/'Tabel 6'!$C44/1000</f>
        <v>2.8343691733996273E-3</v>
      </c>
      <c r="N44" s="99">
        <f>'Tabel 5'!M44/'Tabel 6'!$C44/1000</f>
        <v>8.6249223119950276E-4</v>
      </c>
      <c r="O44" s="99">
        <f>'Tabel 5'!N44/'Tabel 6'!$C44/1000</f>
        <v>2.1989589807333747E-3</v>
      </c>
      <c r="P44" s="99">
        <f>'Tabel 5'!O44/'Tabel 6'!$C44/1000</f>
        <v>7.8768645121193286E-3</v>
      </c>
      <c r="Q44" s="99">
        <f>'Tabel 5'!P44/'Tabel 6'!$C44/1000</f>
        <v>7.5174798011187075E-3</v>
      </c>
      <c r="R44" s="99">
        <f>'Tabel 5'!Q44/'Tabel 6'!$C44/1000</f>
        <v>2.5473896830329395E-4</v>
      </c>
      <c r="S44" s="99">
        <f>'Tabel 5'!R44/'Tabel 6'!$C44/1000</f>
        <v>1.045680546923555E-4</v>
      </c>
      <c r="T44" s="99">
        <f>'Tabel 5'!S44/'Tabel 6'!$C44/1000</f>
        <v>6.4636420136730889E-5</v>
      </c>
      <c r="U44" s="99"/>
      <c r="V44" s="99">
        <f>'Tabel 5'!U44/'Tabel 6'!$C44/1000</f>
        <v>3.8868862647607211E-3</v>
      </c>
      <c r="W44" s="47"/>
      <c r="X44" s="47"/>
      <c r="Y44" s="47"/>
      <c r="Z44" s="47"/>
      <c r="AA44" s="47"/>
      <c r="AB44" s="47"/>
      <c r="AC44" s="47"/>
      <c r="AD44" s="47"/>
      <c r="AE44" s="47"/>
      <c r="AF44" s="47"/>
      <c r="AG44" s="47"/>
      <c r="AH44" s="47"/>
      <c r="AI44" s="47"/>
      <c r="AJ44" s="47"/>
      <c r="AK44" s="47"/>
      <c r="AL44" s="47"/>
      <c r="AM44" s="47"/>
    </row>
    <row r="45" spans="1:39" x14ac:dyDescent="0.25">
      <c r="A45" s="92"/>
      <c r="B45" s="1" t="s">
        <v>417</v>
      </c>
      <c r="C45" s="20">
        <v>16203</v>
      </c>
      <c r="E45" s="99">
        <f>'Tabel 5'!D45/'Tabel 6'!$C45/1000</f>
        <v>2.0763809171141148E-2</v>
      </c>
      <c r="F45" s="99">
        <f>'Tabel 5'!E45/'Tabel 6'!$C45/1000</f>
        <v>9.1652163179658085E-3</v>
      </c>
      <c r="G45" s="99">
        <f>'Tabel 5'!F45/'Tabel 6'!$C45/1000</f>
        <v>4.2115657594272663E-3</v>
      </c>
      <c r="H45" s="99">
        <f>'Tabel 5'!G45/'Tabel 6'!$C45/1000</f>
        <v>7.6559896315497129E-4</v>
      </c>
      <c r="I45" s="99">
        <f>'Tabel 5'!H45/'Tabel 6'!$C45/1000</f>
        <v>2.3702400789977164E-3</v>
      </c>
      <c r="J45" s="99">
        <f>'Tabel 5'!I45/'Tabel 6'!$C45/1000</f>
        <v>2.0613466641979881E-4</v>
      </c>
      <c r="K45" s="99">
        <f>'Tabel 5'!J45/'Tabel 6'!$C45/1000</f>
        <v>1.6117385669320496E-3</v>
      </c>
      <c r="L45" s="99">
        <f>'Tabel 5'!K45/'Tabel 6'!$C45/1000</f>
        <v>1.9280997346170464E-3</v>
      </c>
      <c r="M45" s="99">
        <f>'Tabel 5'!L45/'Tabel 6'!$C45/1000</f>
        <v>1.4175769919150775E-3</v>
      </c>
      <c r="N45" s="99">
        <f>'Tabel 5'!M45/'Tabel 6'!$C45/1000</f>
        <v>5.1052274270196873E-4</v>
      </c>
      <c r="O45" s="99">
        <f>'Tabel 5'!N45/'Tabel 6'!$C45/1000</f>
        <v>2.0730111707708446E-3</v>
      </c>
      <c r="P45" s="99">
        <f>'Tabel 5'!O45/'Tabel 6'!$C45/1000</f>
        <v>7.5974819477874472E-3</v>
      </c>
      <c r="Q45" s="99">
        <f>'Tabel 5'!P45/'Tabel 6'!$C45/1000</f>
        <v>7.1334937974449177E-3</v>
      </c>
      <c r="R45" s="99">
        <f>'Tabel 5'!Q45/'Tabel 6'!$C45/1000</f>
        <v>2.7266555576127875E-4</v>
      </c>
      <c r="S45" s="99">
        <f>'Tabel 5'!R45/'Tabel 6'!$C45/1000</f>
        <v>1.913225945812504E-4</v>
      </c>
      <c r="T45" s="99">
        <f>'Tabel 5'!S45/'Tabel 6'!$C45/1000</f>
        <v>1.4608405850768377E-4</v>
      </c>
      <c r="U45" s="99"/>
      <c r="V45" s="99">
        <f>'Tabel 5'!U45/'Tabel 6'!$C45/1000</f>
        <v>2.2982780966487688E-3</v>
      </c>
      <c r="W45" s="47"/>
      <c r="X45" s="47"/>
      <c r="Y45" s="47"/>
      <c r="Z45" s="47"/>
      <c r="AA45" s="47"/>
      <c r="AB45" s="47"/>
      <c r="AC45" s="47"/>
      <c r="AD45" s="47"/>
      <c r="AE45" s="47"/>
      <c r="AF45" s="47"/>
      <c r="AG45" s="47"/>
      <c r="AH45" s="47"/>
      <c r="AI45" s="47"/>
      <c r="AJ45" s="47"/>
      <c r="AK45" s="47"/>
      <c r="AL45" s="47"/>
      <c r="AM45" s="47"/>
    </row>
    <row r="46" spans="1:39" x14ac:dyDescent="0.25">
      <c r="A46" s="92"/>
      <c r="B46" s="1" t="s">
        <v>418</v>
      </c>
      <c r="C46" s="20">
        <v>2173</v>
      </c>
      <c r="E46" s="99">
        <f>'Tabel 5'!D46/'Tabel 6'!$C46/1000</f>
        <v>1.8071790151863783E-2</v>
      </c>
      <c r="F46" s="99">
        <f>'Tabel 5'!E46/'Tabel 6'!$C46/1000</f>
        <v>6.0317533364012887E-3</v>
      </c>
      <c r="G46" s="99">
        <f>'Tabel 5'!F46/'Tabel 6'!$C46/1000</f>
        <v>1.7823285780027612E-3</v>
      </c>
      <c r="H46" s="99">
        <f>'Tabel 5'!G46/'Tabel 6'!$C46/1000</f>
        <v>7.763460653474459E-4</v>
      </c>
      <c r="I46" s="99">
        <f>'Tabel 5'!H46/'Tabel 6'!$C46/1000</f>
        <v>1.5945697192820984E-3</v>
      </c>
      <c r="J46" s="99">
        <f>'Tabel 5'!I46/'Tabel 6'!$C46/1000</f>
        <v>7.7312471237919923E-5</v>
      </c>
      <c r="K46" s="99">
        <f>'Tabel 5'!J46/'Tabel 6'!$C46/1000</f>
        <v>1.8007363092498849E-3</v>
      </c>
      <c r="L46" s="99">
        <f>'Tabel 5'!K46/'Tabel 6'!$C46/1000</f>
        <v>1.7984353428439944E-3</v>
      </c>
      <c r="M46" s="99">
        <f>'Tabel 5'!L46/'Tabel 6'!$C46/1000</f>
        <v>1.4786010124252186E-3</v>
      </c>
      <c r="N46" s="99">
        <f>'Tabel 5'!M46/'Tabel 6'!$C46/1000</f>
        <v>3.1983433041877591E-4</v>
      </c>
      <c r="O46" s="99">
        <f>'Tabel 5'!N46/'Tabel 6'!$C46/1000</f>
        <v>2.7206626783248967E-3</v>
      </c>
      <c r="P46" s="99">
        <f>'Tabel 5'!O46/'Tabel 6'!$C46/1000</f>
        <v>7.5209387942936036E-3</v>
      </c>
      <c r="Q46" s="99">
        <f>'Tabel 5'!P46/'Tabel 6'!$C46/1000</f>
        <v>6.8725264611136675E-3</v>
      </c>
      <c r="R46" s="99">
        <f>'Tabel 5'!Q46/'Tabel 6'!$C46/1000</f>
        <v>3.3502070869765297E-4</v>
      </c>
      <c r="S46" s="99">
        <f>'Tabel 5'!R46/'Tabel 6'!$C46/1000</f>
        <v>3.1339162448228256E-4</v>
      </c>
      <c r="T46" s="99">
        <f>'Tabel 5'!S46/'Tabel 6'!$C46/1000</f>
        <v>3.5342843994477682E-4</v>
      </c>
      <c r="U46" s="99"/>
      <c r="V46" s="99">
        <f>'Tabel 5'!U46/'Tabel 6'!$C46/1000</f>
        <v>2.1688909341923612E-3</v>
      </c>
      <c r="W46" s="47"/>
      <c r="X46" s="47"/>
      <c r="Y46" s="47"/>
      <c r="Z46" s="47"/>
      <c r="AA46" s="47"/>
      <c r="AB46" s="47"/>
      <c r="AC46" s="47"/>
      <c r="AD46" s="47"/>
      <c r="AE46" s="47"/>
      <c r="AF46" s="47"/>
      <c r="AG46" s="47"/>
      <c r="AH46" s="47"/>
      <c r="AI46" s="47"/>
      <c r="AJ46" s="47"/>
      <c r="AK46" s="47"/>
      <c r="AL46" s="47"/>
      <c r="AM46" s="47"/>
    </row>
    <row r="47" spans="1:39" x14ac:dyDescent="0.25">
      <c r="A47" s="92"/>
      <c r="B47" s="1" t="s">
        <v>419</v>
      </c>
      <c r="C47" s="20">
        <v>146</v>
      </c>
      <c r="E47" s="99">
        <f>'Tabel 5'!D47/'Tabel 6'!$C47/1000</f>
        <v>1.847945205479452E-2</v>
      </c>
      <c r="F47" s="99">
        <f>'Tabel 5'!E47/'Tabel 6'!$C47/1000</f>
        <v>9.9178082191780821E-3</v>
      </c>
      <c r="G47" s="99">
        <f>'Tabel 5'!F47/'Tabel 6'!$C47/1000</f>
        <v>7.2191780821917809E-3</v>
      </c>
      <c r="H47" s="99">
        <f>'Tabel 5'!G47/'Tabel 6'!$C47/1000</f>
        <v>6.0958904109589037E-4</v>
      </c>
      <c r="I47" s="99">
        <f>'Tabel 5'!H47/'Tabel 6'!$C47/1000</f>
        <v>7.9452054794520543E-4</v>
      </c>
      <c r="J47" s="99">
        <f>'Tabel 5'!I47/'Tabel 6'!$C47/1000</f>
        <v>4.7945205479452053E-5</v>
      </c>
      <c r="K47" s="99">
        <f>'Tabel 5'!J47/'Tabel 6'!$C47/1000</f>
        <v>1.2534246575342464E-3</v>
      </c>
      <c r="L47" s="99">
        <f>'Tabel 5'!K47/'Tabel 6'!$C47/1000</f>
        <v>7.8082191780821919E-4</v>
      </c>
      <c r="M47" s="99">
        <f>'Tabel 5'!L47/'Tabel 6'!$C47/1000</f>
        <v>4.5890410958904107E-4</v>
      </c>
      <c r="N47" s="99">
        <f>'Tabel 5'!M47/'Tabel 6'!$C47/1000</f>
        <v>3.2191780821917807E-4</v>
      </c>
      <c r="O47" s="99">
        <f>'Tabel 5'!N47/'Tabel 6'!$C47/1000</f>
        <v>6.2328767123287672E-4</v>
      </c>
      <c r="P47" s="99">
        <f>'Tabel 5'!O47/'Tabel 6'!$C47/1000</f>
        <v>7.1575342465753427E-3</v>
      </c>
      <c r="Q47" s="99">
        <f>'Tabel 5'!P47/'Tabel 6'!$C47/1000</f>
        <v>6.8904109589041094E-3</v>
      </c>
      <c r="R47" s="99">
        <f>'Tabel 5'!Q47/'Tabel 6'!$C47/1000</f>
        <v>2.5342465753424659E-4</v>
      </c>
      <c r="S47" s="99">
        <f>'Tabel 5'!R47/'Tabel 6'!$C47/1000</f>
        <v>6.84931506849315E-6</v>
      </c>
      <c r="T47" s="99">
        <f>'Tabel 5'!S47/'Tabel 6'!$C47/1000</f>
        <v>3.4246575342465751E-5</v>
      </c>
      <c r="U47" s="99"/>
      <c r="V47" s="99">
        <f>'Tabel 5'!U47/'Tabel 6'!$C47/1000</f>
        <v>4.02054794520548E-3</v>
      </c>
      <c r="W47" s="47"/>
      <c r="X47" s="47"/>
      <c r="Y47" s="47"/>
      <c r="Z47" s="47"/>
      <c r="AA47" s="47"/>
      <c r="AB47" s="47"/>
      <c r="AC47" s="47"/>
      <c r="AD47" s="47"/>
      <c r="AE47" s="47"/>
      <c r="AF47" s="47"/>
      <c r="AG47" s="47"/>
      <c r="AH47" s="47"/>
      <c r="AI47" s="47"/>
      <c r="AJ47" s="47"/>
      <c r="AK47" s="47"/>
      <c r="AL47" s="47"/>
      <c r="AM47" s="47"/>
    </row>
    <row r="48" spans="1:39" x14ac:dyDescent="0.25">
      <c r="A48" s="92"/>
      <c r="B48" s="1" t="s">
        <v>420</v>
      </c>
      <c r="C48" s="20">
        <v>63</v>
      </c>
      <c r="E48" s="99">
        <f>'Tabel 5'!D48/'Tabel 6'!$C48/1000</f>
        <v>3.2603174603174599E-2</v>
      </c>
      <c r="F48" s="99">
        <f>'Tabel 5'!E48/'Tabel 6'!$C48/1000</f>
        <v>3.2539682539682539E-3</v>
      </c>
      <c r="G48" s="99">
        <f>'Tabel 5'!F48/'Tabel 6'!$C48/1000</f>
        <v>3.4920634920634918E-4</v>
      </c>
      <c r="H48" s="99">
        <f>'Tabel 5'!G48/'Tabel 6'!$C48/1000</f>
        <v>1.5873015873015873E-4</v>
      </c>
      <c r="I48" s="99">
        <f>'Tabel 5'!H48/'Tabel 6'!$C48/1000</f>
        <v>9.5238095238095238E-4</v>
      </c>
      <c r="J48" s="99">
        <f>'Tabel 5'!I48/'Tabel 6'!$C48/1000</f>
        <v>4.7619047619047614E-5</v>
      </c>
      <c r="K48" s="99">
        <f>'Tabel 5'!J48/'Tabel 6'!$C48/1000</f>
        <v>1.746031746031746E-3</v>
      </c>
      <c r="L48" s="99">
        <f>'Tabel 5'!K48/'Tabel 6'!$C48/1000</f>
        <v>2.0523809523809524E-2</v>
      </c>
      <c r="M48" s="99">
        <f>'Tabel 5'!L48/'Tabel 6'!$C48/1000</f>
        <v>1.9936507936507936E-2</v>
      </c>
      <c r="N48" s="99">
        <f>'Tabel 5'!M48/'Tabel 6'!$C48/1000</f>
        <v>5.8730158730158728E-4</v>
      </c>
      <c r="O48" s="99">
        <f>'Tabel 5'!N48/'Tabel 6'!$C48/1000</f>
        <v>1.9047619047619045E-4</v>
      </c>
      <c r="P48" s="99">
        <f>'Tabel 5'!O48/'Tabel 6'!$C48/1000</f>
        <v>8.6349206349206342E-3</v>
      </c>
      <c r="Q48" s="99">
        <f>'Tabel 5'!P48/'Tabel 6'!$C48/1000</f>
        <v>8.0000000000000002E-3</v>
      </c>
      <c r="R48" s="99">
        <f>'Tabel 5'!Q48/'Tabel 6'!$C48/1000</f>
        <v>0</v>
      </c>
      <c r="S48" s="99">
        <f>'Tabel 5'!R48/'Tabel 6'!$C48/1000</f>
        <v>6.3492063492063492E-4</v>
      </c>
      <c r="T48" s="99">
        <f>'Tabel 5'!S48/'Tabel 6'!$C48/1000</f>
        <v>8.2539682539682537E-4</v>
      </c>
      <c r="U48" s="99"/>
      <c r="V48" s="99">
        <f>'Tabel 5'!U48/'Tabel 6'!$C48/1000</f>
        <v>7.619047619047619E-3</v>
      </c>
      <c r="W48" s="47"/>
      <c r="X48" s="47"/>
      <c r="Y48" s="47"/>
      <c r="Z48" s="47"/>
      <c r="AA48" s="47"/>
      <c r="AB48" s="47"/>
      <c r="AC48" s="47"/>
      <c r="AD48" s="47"/>
      <c r="AE48" s="47"/>
      <c r="AF48" s="47"/>
      <c r="AG48" s="47"/>
      <c r="AH48" s="47"/>
      <c r="AI48" s="47"/>
      <c r="AJ48" s="47"/>
      <c r="AK48" s="47"/>
      <c r="AL48" s="47"/>
      <c r="AM48" s="47"/>
    </row>
    <row r="49" spans="1:39" x14ac:dyDescent="0.25">
      <c r="A49" s="92"/>
      <c r="B49" s="1"/>
      <c r="C49" s="20"/>
      <c r="E49" s="103"/>
      <c r="F49" s="103"/>
      <c r="G49" s="103"/>
      <c r="H49" s="103"/>
      <c r="I49" s="103"/>
      <c r="J49" s="103"/>
      <c r="K49" s="103"/>
      <c r="L49" s="103"/>
      <c r="M49" s="103"/>
      <c r="N49" s="103"/>
      <c r="O49" s="103"/>
      <c r="P49" s="103"/>
      <c r="Q49" s="103"/>
      <c r="R49" s="103"/>
      <c r="S49" s="103"/>
      <c r="T49" s="103"/>
      <c r="U49" s="103"/>
      <c r="V49" s="103"/>
      <c r="W49" s="47"/>
      <c r="X49" s="47"/>
      <c r="Y49" s="47"/>
      <c r="Z49" s="47"/>
      <c r="AA49" s="47"/>
      <c r="AB49" s="47"/>
      <c r="AC49" s="47"/>
      <c r="AD49" s="47"/>
      <c r="AE49" s="47"/>
      <c r="AF49" s="47"/>
      <c r="AG49" s="47"/>
      <c r="AH49" s="47"/>
      <c r="AI49" s="47"/>
      <c r="AJ49" s="47"/>
      <c r="AK49" s="47"/>
      <c r="AL49" s="47"/>
      <c r="AM49" s="47"/>
    </row>
    <row r="50" spans="1:39" x14ac:dyDescent="0.25">
      <c r="A50" s="92">
        <v>2017</v>
      </c>
      <c r="B50" s="1" t="s">
        <v>413</v>
      </c>
      <c r="C50" s="20">
        <v>12339</v>
      </c>
      <c r="E50" s="99">
        <f>'Tabel 5'!D50/'Tabel 6'!$C50/1000</f>
        <v>4.260750466002107E-2</v>
      </c>
      <c r="F50" s="99">
        <f>'Tabel 5'!E50/'Tabel 6'!$C50/1000</f>
        <v>2.4327174001134617E-2</v>
      </c>
      <c r="G50" s="99">
        <f>'Tabel 5'!F50/'Tabel 6'!$C50/1000</f>
        <v>1.1847961747305293E-2</v>
      </c>
      <c r="H50" s="99">
        <f>'Tabel 5'!G50/'Tabel 6'!$C50/1000</f>
        <v>8.3094253991409346E-4</v>
      </c>
      <c r="I50" s="99">
        <f>'Tabel 5'!H50/'Tabel 6'!$C50/1000</f>
        <v>3.509441607909879E-3</v>
      </c>
      <c r="J50" s="99">
        <f>'Tabel 5'!I50/'Tabel 6'!$C50/1000</f>
        <v>3.8309425399140934E-4</v>
      </c>
      <c r="K50" s="99">
        <f>'Tabel 5'!J50/'Tabel 6'!$C50/1000</f>
        <v>7.7557338520139393E-3</v>
      </c>
      <c r="L50" s="99">
        <f>'Tabel 5'!K50/'Tabel 6'!$C50/1000</f>
        <v>9.9769835480995224E-3</v>
      </c>
      <c r="M50" s="99">
        <f>'Tabel 5'!L50/'Tabel 6'!$C50/1000</f>
        <v>8.7392819515357805E-3</v>
      </c>
      <c r="N50" s="99">
        <f>'Tabel 5'!M50/'Tabel 6'!$C50/1000</f>
        <v>1.237701596563741E-3</v>
      </c>
      <c r="O50" s="99">
        <f>'Tabel 5'!N50/'Tabel 6'!$C50/1000</f>
        <v>1.1588459356511873E-3</v>
      </c>
      <c r="P50" s="99">
        <f>'Tabel 5'!O50/'Tabel 6'!$C50/1000</f>
        <v>7.1445011751357489E-3</v>
      </c>
      <c r="Q50" s="99">
        <f>'Tabel 5'!P50/'Tabel 6'!$C50/1000</f>
        <v>6.581975848934273E-3</v>
      </c>
      <c r="R50" s="99">
        <f>'Tabel 5'!Q50/'Tabel 6'!$C50/1000</f>
        <v>5.3221492827619748E-4</v>
      </c>
      <c r="S50" s="99">
        <f>'Tabel 5'!R50/'Tabel 6'!$C50/1000</f>
        <v>3.0310397925277577E-5</v>
      </c>
      <c r="T50" s="99">
        <f>'Tabel 5'!S50/'Tabel 6'!$C50/1000</f>
        <v>0</v>
      </c>
      <c r="U50" s="99"/>
      <c r="V50" s="99">
        <f>'Tabel 5'!U50/'Tabel 6'!$C50/1000</f>
        <v>3.8174082178458546E-3</v>
      </c>
      <c r="W50" s="47"/>
      <c r="X50" s="47"/>
      <c r="Y50" s="47"/>
      <c r="Z50" s="47"/>
      <c r="AA50" s="47"/>
      <c r="AB50" s="47"/>
      <c r="AC50" s="47"/>
      <c r="AD50" s="47"/>
      <c r="AE50" s="47"/>
      <c r="AF50" s="47"/>
      <c r="AG50" s="47"/>
      <c r="AH50" s="47"/>
      <c r="AI50" s="47"/>
      <c r="AJ50" s="47"/>
      <c r="AK50" s="47"/>
      <c r="AL50" s="47"/>
      <c r="AM50" s="47"/>
    </row>
    <row r="51" spans="1:39" x14ac:dyDescent="0.25">
      <c r="A51" s="92"/>
      <c r="B51" s="1" t="s">
        <v>414</v>
      </c>
      <c r="C51" s="20">
        <v>9554</v>
      </c>
      <c r="E51" s="99">
        <f>'Tabel 5'!D51/'Tabel 6'!$C51/1000</f>
        <v>3.9905693950177935E-2</v>
      </c>
      <c r="F51" s="99">
        <f>'Tabel 5'!E51/'Tabel 6'!$C51/1000</f>
        <v>2.487910822692066E-2</v>
      </c>
      <c r="G51" s="99">
        <f>'Tabel 5'!F51/'Tabel 6'!$C51/1000</f>
        <v>1.2969018212267112E-2</v>
      </c>
      <c r="H51" s="99">
        <f>'Tabel 5'!G51/'Tabel 6'!$C51/1000</f>
        <v>1.6131463261461168E-3</v>
      </c>
      <c r="I51" s="99">
        <f>'Tabel 5'!H51/'Tabel 6'!$C51/1000</f>
        <v>5.7496336612936991E-3</v>
      </c>
      <c r="J51" s="99">
        <f>'Tabel 5'!I51/'Tabel 6'!$C51/1000</f>
        <v>1.2337240946200545E-3</v>
      </c>
      <c r="K51" s="99">
        <f>'Tabel 5'!J51/'Tabel 6'!$C51/1000</f>
        <v>3.313585932593678E-3</v>
      </c>
      <c r="L51" s="99">
        <f>'Tabel 5'!K51/'Tabel 6'!$C51/1000</f>
        <v>6.8961691438141097E-3</v>
      </c>
      <c r="M51" s="99">
        <f>'Tabel 5'!L51/'Tabel 6'!$C51/1000</f>
        <v>5.4495499267322592E-3</v>
      </c>
      <c r="N51" s="99">
        <f>'Tabel 5'!M51/'Tabel 6'!$C51/1000</f>
        <v>1.4466192170818507E-3</v>
      </c>
      <c r="O51" s="99">
        <f>'Tabel 5'!N51/'Tabel 6'!$C51/1000</f>
        <v>1.874293489637848E-3</v>
      </c>
      <c r="P51" s="99">
        <f>'Tabel 5'!O51/'Tabel 6'!$C51/1000</f>
        <v>6.2561230898053174E-3</v>
      </c>
      <c r="Q51" s="99">
        <f>'Tabel 5'!P51/'Tabel 6'!$C51/1000</f>
        <v>6.1093782708813065E-3</v>
      </c>
      <c r="R51" s="99">
        <f>'Tabel 5'!Q51/'Tabel 6'!$C51/1000</f>
        <v>1.2434582373874815E-4</v>
      </c>
      <c r="S51" s="99">
        <f>'Tabel 5'!R51/'Tabel 6'!$C51/1000</f>
        <v>2.2398995185262717E-5</v>
      </c>
      <c r="T51" s="99">
        <f>'Tabel 5'!S51/'Tabel 6'!$C51/1000</f>
        <v>3.5377852208499058E-5</v>
      </c>
      <c r="U51" s="99"/>
      <c r="V51" s="99">
        <f>'Tabel 5'!U51/'Tabel 6'!$C51/1000</f>
        <v>7.1923801549089389E-3</v>
      </c>
      <c r="W51" s="47"/>
      <c r="X51" s="47"/>
      <c r="Y51" s="47"/>
      <c r="Z51" s="47"/>
      <c r="AA51" s="47"/>
      <c r="AB51" s="47"/>
      <c r="AC51" s="47"/>
      <c r="AD51" s="47"/>
      <c r="AE51" s="47"/>
      <c r="AF51" s="47"/>
      <c r="AG51" s="47"/>
      <c r="AH51" s="47"/>
      <c r="AI51" s="47"/>
      <c r="AJ51" s="47"/>
      <c r="AK51" s="47"/>
      <c r="AL51" s="47"/>
      <c r="AM51" s="47"/>
    </row>
    <row r="52" spans="1:39" x14ac:dyDescent="0.25">
      <c r="A52" s="92"/>
      <c r="B52" s="1" t="s">
        <v>415</v>
      </c>
      <c r="C52" s="20">
        <v>5982</v>
      </c>
      <c r="E52" s="99">
        <f>'Tabel 5'!D52/'Tabel 6'!$C52/1000</f>
        <v>3.3401370779003681E-2</v>
      </c>
      <c r="F52" s="99">
        <f>'Tabel 5'!E52/'Tabel 6'!$C52/1000</f>
        <v>1.6852056168505516E-2</v>
      </c>
      <c r="G52" s="99">
        <f>'Tabel 5'!F52/'Tabel 6'!$C52/1000</f>
        <v>9.2447342026078239E-3</v>
      </c>
      <c r="H52" s="99">
        <f>'Tabel 5'!G52/'Tabel 6'!$C52/1000</f>
        <v>7.1230357739886327E-4</v>
      </c>
      <c r="I52" s="99">
        <f>'Tabel 5'!H52/'Tabel 6'!$C52/1000</f>
        <v>4.2417251755265794E-3</v>
      </c>
      <c r="J52" s="99">
        <f>'Tabel 5'!I52/'Tabel 6'!$C52/1000</f>
        <v>9.9632230023403547E-5</v>
      </c>
      <c r="K52" s="99">
        <f>'Tabel 5'!J52/'Tabel 6'!$C52/1000</f>
        <v>2.5536609829488466E-3</v>
      </c>
      <c r="L52" s="99">
        <f>'Tabel 5'!K52/'Tabel 6'!$C52/1000</f>
        <v>6.4583751253761285E-3</v>
      </c>
      <c r="M52" s="99">
        <f>'Tabel 5'!L52/'Tabel 6'!$C52/1000</f>
        <v>4.9209294550317615E-3</v>
      </c>
      <c r="N52" s="99">
        <f>'Tabel 5'!M52/'Tabel 6'!$C52/1000</f>
        <v>1.5374456703443665E-3</v>
      </c>
      <c r="O52" s="99">
        <f>'Tabel 5'!N52/'Tabel 6'!$C52/1000</f>
        <v>2.3057505850885992E-3</v>
      </c>
      <c r="P52" s="99">
        <f>'Tabel 5'!O52/'Tabel 6'!$C52/1000</f>
        <v>7.7853560682046141E-3</v>
      </c>
      <c r="Q52" s="99">
        <f>'Tabel 5'!P52/'Tabel 6'!$C52/1000</f>
        <v>7.1541290538281507E-3</v>
      </c>
      <c r="R52" s="99">
        <f>'Tabel 5'!Q52/'Tabel 6'!$C52/1000</f>
        <v>3.3617519224339685E-4</v>
      </c>
      <c r="S52" s="99">
        <f>'Tabel 5'!R52/'Tabel 6'!$C52/1000</f>
        <v>2.9505182213306584E-4</v>
      </c>
      <c r="T52" s="99">
        <f>'Tabel 5'!S52/'Tabel 6'!$C52/1000</f>
        <v>1.7987295218990304E-4</v>
      </c>
      <c r="U52" s="99"/>
      <c r="V52" s="99">
        <f>'Tabel 5'!U52/'Tabel 6'!$C52/1000</f>
        <v>4.1089936476094947E-3</v>
      </c>
      <c r="W52" s="47"/>
      <c r="X52" s="47"/>
      <c r="Y52" s="47"/>
      <c r="Z52" s="47"/>
      <c r="AA52" s="47"/>
      <c r="AB52" s="47"/>
      <c r="AC52" s="47"/>
      <c r="AD52" s="47"/>
      <c r="AE52" s="47"/>
      <c r="AF52" s="47"/>
      <c r="AG52" s="47"/>
      <c r="AH52" s="47"/>
      <c r="AI52" s="47"/>
      <c r="AJ52" s="47"/>
      <c r="AK52" s="47"/>
      <c r="AL52" s="47"/>
      <c r="AM52" s="47"/>
    </row>
    <row r="53" spans="1:39" x14ac:dyDescent="0.25">
      <c r="A53" s="92"/>
      <c r="B53" s="1" t="s">
        <v>416</v>
      </c>
      <c r="C53" s="20">
        <v>12058</v>
      </c>
      <c r="E53" s="99">
        <f>'Tabel 5'!D53/'Tabel 6'!$C53/1000</f>
        <v>3.0932161220766297E-2</v>
      </c>
      <c r="F53" s="99">
        <f>'Tabel 5'!E53/'Tabel 6'!$C53/1000</f>
        <v>1.7159396251451318E-2</v>
      </c>
      <c r="G53" s="99">
        <f>'Tabel 5'!F53/'Tabel 6'!$C53/1000</f>
        <v>9.5693315641068172E-3</v>
      </c>
      <c r="H53" s="99">
        <f>'Tabel 5'!G53/'Tabel 6'!$C53/1000</f>
        <v>8.6763974125062199E-4</v>
      </c>
      <c r="I53" s="99">
        <f>'Tabel 5'!H53/'Tabel 6'!$C53/1000</f>
        <v>3.8685519986730805E-3</v>
      </c>
      <c r="J53" s="99">
        <f>'Tabel 5'!I53/'Tabel 6'!$C53/1000</f>
        <v>3.1605573063526288E-4</v>
      </c>
      <c r="K53" s="99">
        <f>'Tabel 5'!J53/'Tabel 6'!$C53/1000</f>
        <v>2.5378172167855365E-3</v>
      </c>
      <c r="L53" s="99">
        <f>'Tabel 5'!K53/'Tabel 6'!$C53/1000</f>
        <v>3.64496599767789E-3</v>
      </c>
      <c r="M53" s="99">
        <f>'Tabel 5'!L53/'Tabel 6'!$C53/1000</f>
        <v>2.8351302040139329E-3</v>
      </c>
      <c r="N53" s="99">
        <f>'Tabel 5'!M53/'Tabel 6'!$C53/1000</f>
        <v>8.0983579366395754E-4</v>
      </c>
      <c r="O53" s="99">
        <f>'Tabel 5'!N53/'Tabel 6'!$C53/1000</f>
        <v>2.3980759661635428E-3</v>
      </c>
      <c r="P53" s="99">
        <f>'Tabel 5'!O53/'Tabel 6'!$C53/1000</f>
        <v>7.7297230054735443E-3</v>
      </c>
      <c r="Q53" s="99">
        <f>'Tabel 5'!P53/'Tabel 6'!$C53/1000</f>
        <v>7.1214131696798804E-3</v>
      </c>
      <c r="R53" s="99">
        <f>'Tabel 5'!Q53/'Tabel 6'!$C53/1000</f>
        <v>3.8787526953060208E-4</v>
      </c>
      <c r="S53" s="99">
        <f>'Tabel 5'!R53/'Tabel 6'!$C53/1000</f>
        <v>2.2043456626306187E-4</v>
      </c>
      <c r="T53" s="99">
        <f>'Tabel 5'!S53/'Tabel 6'!$C53/1000</f>
        <v>2.9341516005971141E-4</v>
      </c>
      <c r="U53" s="99"/>
      <c r="V53" s="99">
        <f>'Tabel 5'!U53/'Tabel 6'!$C53/1000</f>
        <v>4.4088571902471388E-3</v>
      </c>
      <c r="W53" s="47"/>
      <c r="X53" s="47"/>
      <c r="Y53" s="47"/>
      <c r="Z53" s="47"/>
      <c r="AA53" s="47"/>
      <c r="AB53" s="47"/>
      <c r="AC53" s="47"/>
      <c r="AD53" s="47"/>
      <c r="AE53" s="47"/>
      <c r="AF53" s="47"/>
      <c r="AG53" s="47"/>
      <c r="AH53" s="47"/>
      <c r="AI53" s="47"/>
      <c r="AJ53" s="47"/>
      <c r="AK53" s="47"/>
      <c r="AL53" s="47"/>
      <c r="AM53" s="47"/>
    </row>
    <row r="54" spans="1:39" x14ac:dyDescent="0.25">
      <c r="A54" s="92"/>
      <c r="B54" s="1" t="s">
        <v>417</v>
      </c>
      <c r="C54" s="20">
        <v>15158</v>
      </c>
      <c r="E54" s="99">
        <f>'Tabel 5'!D54/'Tabel 6'!$C54/1000</f>
        <v>2.1341337907375642E-2</v>
      </c>
      <c r="F54" s="99">
        <f>'Tabel 5'!E54/'Tabel 6'!$C54/1000</f>
        <v>9.3151471170339097E-3</v>
      </c>
      <c r="G54" s="99">
        <f>'Tabel 5'!F54/'Tabel 6'!$C54/1000</f>
        <v>4.6267977305713155E-3</v>
      </c>
      <c r="H54" s="99">
        <f>'Tabel 5'!G54/'Tabel 6'!$C54/1000</f>
        <v>1.0052117693627126E-3</v>
      </c>
      <c r="I54" s="99">
        <f>'Tabel 5'!H54/'Tabel 6'!$C54/1000</f>
        <v>2.0031666446760784E-3</v>
      </c>
      <c r="J54" s="99">
        <f>'Tabel 5'!I54/'Tabel 6'!$C54/1000</f>
        <v>1.9751946167040506E-4</v>
      </c>
      <c r="K54" s="99">
        <f>'Tabel 5'!J54/'Tabel 6'!$C54/1000</f>
        <v>1.4824515107533976E-3</v>
      </c>
      <c r="L54" s="99">
        <f>'Tabel 5'!K54/'Tabel 6'!$C54/1000</f>
        <v>1.976711967278005E-3</v>
      </c>
      <c r="M54" s="99">
        <f>'Tabel 5'!L54/'Tabel 6'!$C54/1000</f>
        <v>1.4918195012534633E-3</v>
      </c>
      <c r="N54" s="99">
        <f>'Tabel 5'!M54/'Tabel 6'!$C54/1000</f>
        <v>4.848924660245415E-4</v>
      </c>
      <c r="O54" s="99">
        <f>'Tabel 5'!N54/'Tabel 6'!$C54/1000</f>
        <v>1.9685314685314688E-3</v>
      </c>
      <c r="P54" s="99">
        <f>'Tabel 5'!O54/'Tabel 6'!$C54/1000</f>
        <v>8.0810133262963456E-3</v>
      </c>
      <c r="Q54" s="99">
        <f>'Tabel 5'!P54/'Tabel 6'!$C54/1000</f>
        <v>7.6523288032721995E-3</v>
      </c>
      <c r="R54" s="99">
        <f>'Tabel 5'!Q54/'Tabel 6'!$C54/1000</f>
        <v>2.1876236970576592E-4</v>
      </c>
      <c r="S54" s="99">
        <f>'Tabel 5'!R54/'Tabel 6'!$C54/1000</f>
        <v>2.0992215331837975E-4</v>
      </c>
      <c r="T54" s="99">
        <f>'Tabel 5'!S54/'Tabel 6'!$C54/1000</f>
        <v>1.1413115186700093E-4</v>
      </c>
      <c r="U54" s="99"/>
      <c r="V54" s="99">
        <f>'Tabel 5'!U54/'Tabel 6'!$C54/1000</f>
        <v>2.5567357171130756E-3</v>
      </c>
      <c r="W54" s="47"/>
      <c r="X54" s="47"/>
      <c r="Y54" s="47"/>
      <c r="Z54" s="47"/>
      <c r="AA54" s="47"/>
      <c r="AB54" s="47"/>
      <c r="AC54" s="47"/>
      <c r="AD54" s="47"/>
      <c r="AE54" s="47"/>
      <c r="AF54" s="47"/>
      <c r="AG54" s="47"/>
      <c r="AH54" s="47"/>
      <c r="AI54" s="47"/>
      <c r="AJ54" s="47"/>
      <c r="AK54" s="47"/>
      <c r="AL54" s="47"/>
      <c r="AM54" s="47"/>
    </row>
    <row r="55" spans="1:39" x14ac:dyDescent="0.25">
      <c r="A55" s="92"/>
      <c r="B55" s="1" t="s">
        <v>418</v>
      </c>
      <c r="C55" s="20">
        <v>1984</v>
      </c>
      <c r="E55" s="99">
        <f>'Tabel 5'!D55/'Tabel 6'!$C55/1000</f>
        <v>1.8431955645161292E-2</v>
      </c>
      <c r="F55" s="99">
        <f>'Tabel 5'!E55/'Tabel 6'!$C55/1000</f>
        <v>5.8926411290322576E-3</v>
      </c>
      <c r="G55" s="99">
        <f>'Tabel 5'!F55/'Tabel 6'!$C55/1000</f>
        <v>2.4798387096774195E-3</v>
      </c>
      <c r="H55" s="99">
        <f>'Tabel 5'!G55/'Tabel 6'!$C55/1000</f>
        <v>3.9667338709677418E-4</v>
      </c>
      <c r="I55" s="99">
        <f>'Tabel 5'!H55/'Tabel 6'!$C55/1000</f>
        <v>1.6209677419354838E-3</v>
      </c>
      <c r="J55" s="99">
        <f>'Tabel 5'!I55/'Tabel 6'!$C55/1000</f>
        <v>7.409274193548387E-5</v>
      </c>
      <c r="K55" s="99">
        <f>'Tabel 5'!J55/'Tabel 6'!$C55/1000</f>
        <v>1.3210685483870967E-3</v>
      </c>
      <c r="L55" s="99">
        <f>'Tabel 5'!K55/'Tabel 6'!$C55/1000</f>
        <v>2.1023185483870972E-3</v>
      </c>
      <c r="M55" s="99">
        <f>'Tabel 5'!L55/'Tabel 6'!$C55/1000</f>
        <v>1.8024193548387098E-3</v>
      </c>
      <c r="N55" s="99">
        <f>'Tabel 5'!M55/'Tabel 6'!$C55/1000</f>
        <v>2.9989919354838713E-4</v>
      </c>
      <c r="O55" s="99">
        <f>'Tabel 5'!N55/'Tabel 6'!$C55/1000</f>
        <v>2.511592741935484E-3</v>
      </c>
      <c r="P55" s="99">
        <f>'Tabel 5'!O55/'Tabel 6'!$C55/1000</f>
        <v>7.9254032258064527E-3</v>
      </c>
      <c r="Q55" s="99">
        <f>'Tabel 5'!P55/'Tabel 6'!$C55/1000</f>
        <v>7.2963709677419351E-3</v>
      </c>
      <c r="R55" s="99">
        <f>'Tabel 5'!Q55/'Tabel 6'!$C55/1000</f>
        <v>3.4979838709677419E-4</v>
      </c>
      <c r="S55" s="99">
        <f>'Tabel 5'!R55/'Tabel 6'!$C55/1000</f>
        <v>2.7923387096774193E-4</v>
      </c>
      <c r="T55" s="99">
        <f>'Tabel 5'!S55/'Tabel 6'!$C55/1000</f>
        <v>7.1370967741935486E-4</v>
      </c>
      <c r="U55" s="99"/>
      <c r="V55" s="99">
        <f>'Tabel 5'!U55/'Tabel 6'!$C55/1000</f>
        <v>2.3886088709677419E-3</v>
      </c>
      <c r="W55" s="47"/>
      <c r="X55" s="47"/>
      <c r="Y55" s="47"/>
      <c r="Z55" s="47"/>
      <c r="AA55" s="47"/>
      <c r="AB55" s="47"/>
      <c r="AC55" s="47"/>
      <c r="AD55" s="47"/>
      <c r="AE55" s="47"/>
      <c r="AF55" s="47"/>
      <c r="AG55" s="47"/>
      <c r="AH55" s="47"/>
      <c r="AI55" s="47"/>
      <c r="AJ55" s="47"/>
      <c r="AK55" s="47"/>
      <c r="AL55" s="47"/>
      <c r="AM55" s="47"/>
    </row>
    <row r="56" spans="1:39" x14ac:dyDescent="0.25">
      <c r="A56" s="92"/>
      <c r="B56" s="1" t="s">
        <v>419</v>
      </c>
      <c r="C56" s="20">
        <v>141</v>
      </c>
      <c r="E56" s="99">
        <f>'Tabel 5'!D56/'Tabel 6'!$C56/1000</f>
        <v>1.9170212765957449E-2</v>
      </c>
      <c r="F56" s="99">
        <f>'Tabel 5'!E56/'Tabel 6'!$C56/1000</f>
        <v>1.0276595744680851E-2</v>
      </c>
      <c r="G56" s="99">
        <f>'Tabel 5'!F56/'Tabel 6'!$C56/1000</f>
        <v>3.8226950354609927E-3</v>
      </c>
      <c r="H56" s="99">
        <f>'Tabel 5'!G56/'Tabel 6'!$C56/1000</f>
        <v>8.5106382978723409E-5</v>
      </c>
      <c r="I56" s="99">
        <f>'Tabel 5'!H56/'Tabel 6'!$C56/1000</f>
        <v>1.3971631205673758E-3</v>
      </c>
      <c r="J56" s="99">
        <f>'Tabel 5'!I56/'Tabel 6'!$C56/1000</f>
        <v>2.4822695035460994E-4</v>
      </c>
      <c r="K56" s="99">
        <f>'Tabel 5'!J56/'Tabel 6'!$C56/1000</f>
        <v>4.7234042553191491E-3</v>
      </c>
      <c r="L56" s="99">
        <f>'Tabel 5'!K56/'Tabel 6'!$C56/1000</f>
        <v>6.9503546099290779E-4</v>
      </c>
      <c r="M56" s="99">
        <f>'Tabel 5'!L56/'Tabel 6'!$C56/1000</f>
        <v>4.7517730496453905E-4</v>
      </c>
      <c r="N56" s="99">
        <f>'Tabel 5'!M56/'Tabel 6'!$C56/1000</f>
        <v>2.198581560283688E-4</v>
      </c>
      <c r="O56" s="99">
        <f>'Tabel 5'!N56/'Tabel 6'!$C56/1000</f>
        <v>5.6737588652482269E-4</v>
      </c>
      <c r="P56" s="99">
        <f>'Tabel 5'!O56/'Tabel 6'!$C56/1000</f>
        <v>7.631205673758865E-3</v>
      </c>
      <c r="Q56" s="99">
        <f>'Tabel 5'!P56/'Tabel 6'!$C56/1000</f>
        <v>7.2340425531914896E-3</v>
      </c>
      <c r="R56" s="99">
        <f>'Tabel 5'!Q56/'Tabel 6'!$C56/1000</f>
        <v>1.4893617021276596E-4</v>
      </c>
      <c r="S56" s="99">
        <f>'Tabel 5'!R56/'Tabel 6'!$C56/1000</f>
        <v>2.4822695035460994E-4</v>
      </c>
      <c r="T56" s="99">
        <f>'Tabel 5'!S56/'Tabel 6'!$C56/1000</f>
        <v>0</v>
      </c>
      <c r="U56" s="99"/>
      <c r="V56" s="99">
        <f>'Tabel 5'!U56/'Tabel 6'!$C56/1000</f>
        <v>4.2695035460992908E-3</v>
      </c>
      <c r="W56" s="47"/>
      <c r="X56" s="47"/>
      <c r="Y56" s="47"/>
      <c r="Z56" s="47"/>
      <c r="AA56" s="47"/>
      <c r="AB56" s="47"/>
      <c r="AC56" s="47"/>
      <c r="AD56" s="47"/>
      <c r="AE56" s="47"/>
      <c r="AF56" s="47"/>
      <c r="AG56" s="47"/>
      <c r="AH56" s="47"/>
      <c r="AI56" s="47"/>
      <c r="AJ56" s="47"/>
      <c r="AK56" s="47"/>
      <c r="AL56" s="47"/>
      <c r="AM56" s="47"/>
    </row>
    <row r="57" spans="1:39" x14ac:dyDescent="0.25">
      <c r="A57" s="92"/>
      <c r="B57" s="1" t="s">
        <v>420</v>
      </c>
      <c r="C57" s="20">
        <v>61</v>
      </c>
      <c r="E57" s="99">
        <f>'Tabel 5'!D57/'Tabel 6'!$C57/1000</f>
        <v>3.3573770491803281E-2</v>
      </c>
      <c r="F57" s="99">
        <f>'Tabel 5'!E57/'Tabel 6'!$C57/1000</f>
        <v>6.0819672131147539E-3</v>
      </c>
      <c r="G57" s="99">
        <f>'Tabel 5'!F57/'Tabel 6'!$C57/1000</f>
        <v>2.2622950819672131E-3</v>
      </c>
      <c r="H57" s="99">
        <f>'Tabel 5'!G57/'Tabel 6'!$C57/1000</f>
        <v>1.6393442622950821E-5</v>
      </c>
      <c r="I57" s="99">
        <f>'Tabel 5'!H57/'Tabel 6'!$C57/1000</f>
        <v>7.5409836065573762E-4</v>
      </c>
      <c r="J57" s="99">
        <f>'Tabel 5'!I57/'Tabel 6'!$C57/1000</f>
        <v>1.6229508196721311E-3</v>
      </c>
      <c r="K57" s="99">
        <f>'Tabel 5'!J57/'Tabel 6'!$C57/1000</f>
        <v>1.4262295081967212E-3</v>
      </c>
      <c r="L57" s="99">
        <f>'Tabel 5'!K57/'Tabel 6'!$C57/1000</f>
        <v>1.8622950819672131E-2</v>
      </c>
      <c r="M57" s="99">
        <f>'Tabel 5'!L57/'Tabel 6'!$C57/1000</f>
        <v>1.8213114754098359E-2</v>
      </c>
      <c r="N57" s="99">
        <f>'Tabel 5'!M57/'Tabel 6'!$C57/1000</f>
        <v>4.0983606557377049E-4</v>
      </c>
      <c r="O57" s="99">
        <f>'Tabel 5'!N57/'Tabel 6'!$C57/1000</f>
        <v>2.2950819672131148E-4</v>
      </c>
      <c r="P57" s="99">
        <f>'Tabel 5'!O57/'Tabel 6'!$C57/1000</f>
        <v>8.6393442622950817E-3</v>
      </c>
      <c r="Q57" s="99">
        <f>'Tabel 5'!P57/'Tabel 6'!$C57/1000</f>
        <v>6.5737704918032783E-3</v>
      </c>
      <c r="R57" s="99">
        <f>'Tabel 5'!Q57/'Tabel 6'!$C57/1000</f>
        <v>1.3934426229508196E-3</v>
      </c>
      <c r="S57" s="99">
        <f>'Tabel 5'!R57/'Tabel 6'!$C57/1000</f>
        <v>6.7213114754098363E-4</v>
      </c>
      <c r="T57" s="99">
        <f>'Tabel 5'!S57/'Tabel 6'!$C57/1000</f>
        <v>1.0819672131147542E-3</v>
      </c>
      <c r="U57" s="99"/>
      <c r="V57" s="99">
        <f>'Tabel 5'!U57/'Tabel 6'!$C57/1000</f>
        <v>6.80327868852459E-3</v>
      </c>
      <c r="W57" s="47"/>
      <c r="X57" s="47"/>
      <c r="Y57" s="47"/>
      <c r="Z57" s="47"/>
      <c r="AA57" s="47"/>
      <c r="AB57" s="47"/>
      <c r="AC57" s="47"/>
      <c r="AD57" s="47"/>
      <c r="AE57" s="47"/>
      <c r="AF57" s="47"/>
      <c r="AG57" s="47"/>
      <c r="AH57" s="47"/>
      <c r="AI57" s="47"/>
      <c r="AJ57" s="47"/>
      <c r="AK57" s="47"/>
      <c r="AL57" s="47"/>
      <c r="AM57" s="47"/>
    </row>
    <row r="58" spans="1:39" x14ac:dyDescent="0.25">
      <c r="E58" s="6"/>
      <c r="F58" s="6"/>
      <c r="G58" s="6"/>
      <c r="H58" s="6"/>
      <c r="I58" s="6"/>
      <c r="J58" s="6"/>
      <c r="K58" s="6"/>
      <c r="L58" s="6"/>
      <c r="M58" s="6"/>
      <c r="N58" s="6"/>
      <c r="O58" s="6"/>
      <c r="P58" s="6"/>
      <c r="Q58" s="6"/>
      <c r="R58" s="6"/>
      <c r="S58" s="6"/>
      <c r="T58" s="6"/>
      <c r="U58" s="6"/>
      <c r="V58" s="6"/>
      <c r="W58" s="47"/>
      <c r="X58" s="47"/>
      <c r="Y58" s="47"/>
      <c r="Z58" s="47"/>
      <c r="AA58" s="47"/>
      <c r="AB58" s="47"/>
      <c r="AC58" s="47"/>
      <c r="AD58" s="47"/>
      <c r="AE58" s="47"/>
      <c r="AF58" s="47"/>
      <c r="AG58" s="47"/>
      <c r="AH58" s="47"/>
      <c r="AI58" s="47"/>
      <c r="AJ58" s="47"/>
      <c r="AK58" s="47"/>
      <c r="AL58" s="47"/>
      <c r="AM58" s="47"/>
    </row>
    <row r="59" spans="1:39" x14ac:dyDescent="0.25">
      <c r="E59" s="6"/>
      <c r="F59" s="6"/>
      <c r="G59" s="6"/>
      <c r="H59" s="6"/>
      <c r="I59" s="6"/>
      <c r="J59" s="6"/>
      <c r="K59" s="6"/>
      <c r="L59" s="6"/>
      <c r="M59" s="6"/>
      <c r="N59" s="6"/>
      <c r="O59" s="6"/>
      <c r="P59" s="6"/>
      <c r="Q59" s="6"/>
      <c r="R59" s="6"/>
      <c r="S59" s="6"/>
      <c r="T59" s="6"/>
      <c r="U59" s="6"/>
      <c r="V59" s="6"/>
      <c r="W59" s="47"/>
      <c r="X59" s="47"/>
      <c r="Y59" s="47"/>
      <c r="Z59" s="47"/>
      <c r="AA59" s="47"/>
      <c r="AB59" s="47"/>
      <c r="AC59" s="47"/>
      <c r="AD59" s="47"/>
      <c r="AE59" s="47"/>
      <c r="AF59" s="47"/>
      <c r="AG59" s="47"/>
      <c r="AH59" s="47"/>
      <c r="AI59" s="47"/>
      <c r="AJ59" s="47"/>
      <c r="AK59" s="47"/>
      <c r="AL59" s="47"/>
      <c r="AM59" s="47"/>
    </row>
  </sheetData>
  <mergeCells count="2">
    <mergeCell ref="F3:K3"/>
    <mergeCell ref="L3:N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M59"/>
  <sheetViews>
    <sheetView showGridLines="0" zoomScale="85" zoomScaleNormal="85" workbookViewId="0">
      <pane ySplit="4" topLeftCell="A5" activePane="bottomLeft" state="frozen"/>
      <selection pane="bottomLeft" activeCell="V7" sqref="V7"/>
    </sheetView>
  </sheetViews>
  <sheetFormatPr defaultRowHeight="15" x14ac:dyDescent="0.25"/>
  <cols>
    <col min="1" max="1" width="9.140625" style="1"/>
    <col min="2" max="2" width="29.28515625" style="92" bestFit="1" customWidth="1"/>
    <col min="3" max="3" width="12.42578125" style="1" bestFit="1" customWidth="1"/>
    <col min="4" max="4" width="9.140625" style="1"/>
    <col min="5" max="20" width="10.28515625" style="1" customWidth="1"/>
    <col min="21" max="21" width="4.28515625" style="1" customWidth="1"/>
    <col min="22" max="22" width="10.28515625" style="1" customWidth="1"/>
  </cols>
  <sheetData>
    <row r="2" spans="1:22" x14ac:dyDescent="0.25">
      <c r="A2" s="2" t="s">
        <v>578</v>
      </c>
      <c r="B2" s="87"/>
      <c r="C2" s="2"/>
      <c r="D2" s="2"/>
      <c r="E2" s="2"/>
      <c r="F2" s="2"/>
      <c r="G2" s="2"/>
      <c r="H2" s="2"/>
      <c r="I2" s="2"/>
      <c r="J2" s="2"/>
      <c r="K2" s="2"/>
      <c r="L2" s="2"/>
      <c r="M2" s="2"/>
      <c r="N2" s="2"/>
      <c r="O2" s="2"/>
      <c r="P2" s="2"/>
      <c r="Q2" s="2"/>
      <c r="R2" s="2"/>
      <c r="S2" s="2"/>
      <c r="T2" s="2"/>
      <c r="U2" s="2"/>
      <c r="V2" s="2"/>
    </row>
    <row r="3" spans="1:22" ht="27.75" customHeight="1" x14ac:dyDescent="0.25">
      <c r="A3" s="2"/>
      <c r="B3" s="87"/>
      <c r="C3" s="13"/>
      <c r="D3" s="13"/>
      <c r="E3" s="83" t="s">
        <v>366</v>
      </c>
      <c r="F3" s="229" t="s">
        <v>367</v>
      </c>
      <c r="G3" s="229"/>
      <c r="H3" s="229"/>
      <c r="I3" s="229"/>
      <c r="J3" s="229"/>
      <c r="K3" s="229"/>
      <c r="L3" s="229" t="s">
        <v>368</v>
      </c>
      <c r="M3" s="229"/>
      <c r="N3" s="229"/>
      <c r="O3" s="4" t="s">
        <v>369</v>
      </c>
      <c r="P3" s="4" t="s">
        <v>370</v>
      </c>
      <c r="Q3" s="4"/>
      <c r="R3" s="4"/>
      <c r="S3" s="4"/>
      <c r="T3" s="4" t="s">
        <v>371</v>
      </c>
      <c r="U3" s="5"/>
      <c r="V3" s="83" t="s">
        <v>387</v>
      </c>
    </row>
    <row r="4" spans="1:22" ht="51" x14ac:dyDescent="0.25">
      <c r="A4" s="2" t="s">
        <v>0</v>
      </c>
      <c r="B4" s="87" t="s">
        <v>394</v>
      </c>
      <c r="C4" s="2" t="s">
        <v>447</v>
      </c>
      <c r="D4" s="2"/>
      <c r="E4" s="83" t="s">
        <v>3</v>
      </c>
      <c r="F4" s="83" t="s">
        <v>372</v>
      </c>
      <c r="G4" s="83" t="s">
        <v>373</v>
      </c>
      <c r="H4" s="83" t="s">
        <v>374</v>
      </c>
      <c r="I4" s="83" t="s">
        <v>375</v>
      </c>
      <c r="J4" s="83" t="s">
        <v>376</v>
      </c>
      <c r="K4" s="83" t="s">
        <v>377</v>
      </c>
      <c r="L4" s="83" t="s">
        <v>378</v>
      </c>
      <c r="M4" s="83" t="s">
        <v>379</v>
      </c>
      <c r="N4" s="83" t="s">
        <v>380</v>
      </c>
      <c r="O4" s="83" t="s">
        <v>381</v>
      </c>
      <c r="P4" s="83" t="s">
        <v>382</v>
      </c>
      <c r="Q4" s="4" t="s">
        <v>383</v>
      </c>
      <c r="R4" s="4" t="s">
        <v>384</v>
      </c>
      <c r="S4" s="4" t="s">
        <v>385</v>
      </c>
      <c r="T4" s="4" t="s">
        <v>3</v>
      </c>
      <c r="U4" s="4"/>
      <c r="V4" s="83" t="s">
        <v>386</v>
      </c>
    </row>
    <row r="5" spans="1:22" s="197" customFormat="1" x14ac:dyDescent="0.25">
      <c r="A5" s="13"/>
      <c r="B5" s="88"/>
      <c r="C5" s="13"/>
      <c r="D5" s="13"/>
      <c r="E5" s="52"/>
      <c r="F5" s="52"/>
      <c r="G5" s="52"/>
      <c r="H5" s="52"/>
      <c r="I5" s="52"/>
      <c r="J5" s="52"/>
      <c r="K5" s="52"/>
      <c r="L5" s="52"/>
      <c r="M5" s="52"/>
      <c r="N5" s="52"/>
      <c r="O5" s="52"/>
      <c r="P5" s="52"/>
      <c r="Q5" s="5"/>
      <c r="R5" s="5"/>
      <c r="S5" s="5"/>
      <c r="T5" s="5"/>
      <c r="U5" s="5"/>
      <c r="V5" s="52"/>
    </row>
    <row r="6" spans="1:22" x14ac:dyDescent="0.25">
      <c r="A6" s="18"/>
      <c r="B6" s="87"/>
      <c r="C6" s="2"/>
      <c r="D6" s="2"/>
      <c r="E6" s="18" t="s">
        <v>448</v>
      </c>
      <c r="F6" s="105"/>
      <c r="G6" s="105"/>
      <c r="H6" s="105"/>
      <c r="I6" s="105"/>
      <c r="J6" s="105"/>
      <c r="K6" s="105"/>
      <c r="L6" s="105"/>
      <c r="M6" s="105"/>
      <c r="N6" s="105"/>
      <c r="O6" s="105"/>
      <c r="P6" s="105"/>
      <c r="Q6" s="4"/>
      <c r="R6" s="4"/>
      <c r="S6" s="4"/>
      <c r="T6" s="4"/>
      <c r="U6" s="4"/>
      <c r="V6" s="105"/>
    </row>
    <row r="7" spans="1:22" x14ac:dyDescent="0.25">
      <c r="A7" s="13" t="s">
        <v>634</v>
      </c>
      <c r="B7" s="88"/>
      <c r="C7" s="97">
        <v>17815508</v>
      </c>
      <c r="D7" s="13"/>
      <c r="E7" s="14">
        <f>'Tabel 5'!D7/'Tabel 7'!$C7*1000</f>
        <v>127.39294327167094</v>
      </c>
      <c r="F7" s="14">
        <f>'Tabel 5'!E7/'Tabel 7'!$C7*1000</f>
        <v>69.916670352593925</v>
      </c>
      <c r="G7" s="14">
        <f>'Tabel 5'!F7/'Tabel 7'!$C7*1000</f>
        <v>36.469344573278512</v>
      </c>
      <c r="H7" s="14">
        <f>'Tabel 5'!G7/'Tabel 7'!$C7*1000</f>
        <v>5.2157199222160839</v>
      </c>
      <c r="I7" s="14">
        <f>'Tabel 5'!H7/'Tabel 7'!$C7*1000</f>
        <v>11.355977051005228</v>
      </c>
      <c r="J7" s="14">
        <f>'Tabel 5'!I7/'Tabel 7'!$C7*1000</f>
        <v>1.3401021177728976</v>
      </c>
      <c r="K7" s="14">
        <f>'Tabel 5'!J7/'Tabel 7'!$C7*1000</f>
        <v>15.535509849059595</v>
      </c>
      <c r="L7" s="14">
        <f>'Tabel 5'!K7/'Tabel 7'!$C7*1000</f>
        <v>19.558802364771186</v>
      </c>
      <c r="M7" s="14">
        <f>'Tabel 5'!L7/'Tabel 7'!$C7*1000</f>
        <v>15.150974083927329</v>
      </c>
      <c r="N7" s="14">
        <f>'Tabel 5'!M7/'Tabel 7'!$C7*1000</f>
        <v>4.4078282808438578</v>
      </c>
      <c r="O7" s="14">
        <f>'Tabel 5'!N7/'Tabel 7'!$C7*1000</f>
        <v>7.8126876876034066</v>
      </c>
      <c r="P7" s="14">
        <f>'Tabel 5'!O7/'Tabel 7'!$C7*1000</f>
        <v>30.104726735830379</v>
      </c>
      <c r="Q7" s="14">
        <f>'Tabel 5'!P7/'Tabel 7'!$C7*1000</f>
        <v>28.19297097786939</v>
      </c>
      <c r="R7" s="14">
        <f>'Tabel 5'!Q7/'Tabel 7'!$C7*1000</f>
        <v>1.3018040237752413</v>
      </c>
      <c r="S7" s="14">
        <f>'Tabel 5'!R7/'Tabel 7'!$C7*1000</f>
        <v>0.6099236687497207</v>
      </c>
      <c r="T7" s="14">
        <f>'Tabel 5'!S7/'Tabel 7'!$C7*1000</f>
        <v>0.77836680267551173</v>
      </c>
      <c r="U7" s="14"/>
      <c r="V7" s="14">
        <f>'Tabel 5'!U7/'Tabel 7'!$C7*1000</f>
        <v>17.090615659121255</v>
      </c>
    </row>
    <row r="8" spans="1:22" x14ac:dyDescent="0.25">
      <c r="A8" s="13" t="s">
        <v>352</v>
      </c>
      <c r="B8" s="88"/>
      <c r="C8" s="97">
        <f>SUM(C23:C30)</f>
        <v>17475415</v>
      </c>
      <c r="D8" s="13"/>
      <c r="E8" s="14">
        <f>'Tabel 5'!D8/'Tabel 7'!$C8*1000</f>
        <v>117.92847265715864</v>
      </c>
      <c r="F8" s="14">
        <f>'Tabel 5'!E8/'Tabel 7'!$C8*1000</f>
        <v>66.170731853864424</v>
      </c>
      <c r="G8" s="14">
        <f>'Tabel 5'!F8/'Tabel 7'!$C8*1000</f>
        <v>33.769596701066959</v>
      </c>
      <c r="H8" s="14">
        <f>'Tabel 5'!G8/'Tabel 7'!$C8*1000</f>
        <v>4.2997873665420228</v>
      </c>
      <c r="I8" s="14">
        <f>'Tabel 5'!H8/'Tabel 7'!$C8*1000</f>
        <v>10.763133012519019</v>
      </c>
      <c r="J8" s="14">
        <f>'Tabel 5'!I8/'Tabel 7'!$C8*1000</f>
        <v>1.0636614209094699</v>
      </c>
      <c r="K8" s="14">
        <f>'Tabel 5'!J8/'Tabel 7'!$C8*1000</f>
        <v>16.274576242125974</v>
      </c>
      <c r="L8" s="14">
        <f>'Tabel 5'!K8/'Tabel 7'!$C8*1000</f>
        <v>18.676122999081851</v>
      </c>
      <c r="M8" s="14">
        <f>'Tabel 5'!L8/'Tabel 7'!$C8*1000</f>
        <v>14.608028420720281</v>
      </c>
      <c r="N8" s="14">
        <f>'Tabel 5'!M8/'Tabel 7'!$C8*1000</f>
        <v>4.0680945783615732</v>
      </c>
      <c r="O8" s="14">
        <f>'Tabel 5'!N8/'Tabel 7'!$C8*1000</f>
        <v>6.2554165380335753</v>
      </c>
      <c r="P8" s="14">
        <f>'Tabel 5'!O8/'Tabel 7'!$C8*1000</f>
        <v>26.826315712674063</v>
      </c>
      <c r="Q8" s="14">
        <f>'Tabel 5'!P8/'Tabel 7'!$C8*1000</f>
        <v>25.435509108524727</v>
      </c>
      <c r="R8" s="14">
        <f>'Tabel 5'!Q8/'Tabel 7'!$C8*1000</f>
        <v>1.0796920326386716</v>
      </c>
      <c r="S8" s="14">
        <f>'Tabel 5'!R8/'Tabel 7'!$C8*1000</f>
        <v>0.31107150398528755</v>
      </c>
      <c r="T8" s="14">
        <f>'Tabel 5'!S8/'Tabel 7'!$C8*1000</f>
        <v>0.79053916602266672</v>
      </c>
      <c r="U8" s="14"/>
      <c r="V8" s="14">
        <f>'Tabel 5'!U8/'Tabel 7'!$C8*1000</f>
        <v>12.109698110173635</v>
      </c>
    </row>
    <row r="9" spans="1:22" x14ac:dyDescent="0.25">
      <c r="A9" s="13" t="s">
        <v>353</v>
      </c>
      <c r="B9" s="88"/>
      <c r="C9" s="97">
        <f>SUM(C32:C39)</f>
        <v>17407585</v>
      </c>
      <c r="D9" s="13"/>
      <c r="E9" s="14">
        <f>'Tabel 5'!D9/'Tabel 7'!$C9*1000</f>
        <v>114.1397270212956</v>
      </c>
      <c r="F9" s="14">
        <f>'Tabel 5'!E9/'Tabel 7'!$C9*1000</f>
        <v>62.845995007348805</v>
      </c>
      <c r="G9" s="14">
        <f>'Tabel 5'!F9/'Tabel 7'!$C9*1000</f>
        <v>33.325597163216827</v>
      </c>
      <c r="H9" s="14">
        <f>'Tabel 5'!G9/'Tabel 7'!$C9*1000</f>
        <v>4.390015760238466</v>
      </c>
      <c r="I9" s="14">
        <f>'Tabel 5'!H9/'Tabel 7'!$C9*1000</f>
        <v>10.370148590919737</v>
      </c>
      <c r="J9" s="14">
        <f>'Tabel 5'!I9/'Tabel 7'!$C9*1000</f>
        <v>1.0641178123274393</v>
      </c>
      <c r="K9" s="14">
        <f>'Tabel 5'!J9/'Tabel 7'!$C9*1000</f>
        <v>13.696132914513061</v>
      </c>
      <c r="L9" s="14">
        <f>'Tabel 5'!K9/'Tabel 7'!$C9*1000</f>
        <v>18.091136708509538</v>
      </c>
      <c r="M9" s="14">
        <f>'Tabel 5'!L9/'Tabel 7'!$C9*1000</f>
        <v>14.153624486173946</v>
      </c>
      <c r="N9" s="14">
        <f>'Tabel 5'!M9/'Tabel 7'!$C9*1000</f>
        <v>3.9375122223355943</v>
      </c>
      <c r="O9" s="14">
        <f>'Tabel 5'!N9/'Tabel 7'!$C9*1000</f>
        <v>6.4425938463032066</v>
      </c>
      <c r="P9" s="14">
        <f>'Tabel 5'!O9/'Tabel 7'!$C9*1000</f>
        <v>26.759944012911614</v>
      </c>
      <c r="Q9" s="14">
        <f>'Tabel 5'!P9/'Tabel 7'!$C9*1000</f>
        <v>25.22462056787155</v>
      </c>
      <c r="R9" s="14">
        <f>'Tabel 5'!Q9/'Tabel 7'!$C9*1000</f>
        <v>1.123493232659561</v>
      </c>
      <c r="S9" s="14">
        <f>'Tabel 5'!R9/'Tabel 7'!$C9*1000</f>
        <v>0.41183540242698785</v>
      </c>
      <c r="T9" s="14">
        <f>'Tabel 5'!S9/'Tabel 7'!$C9*1000</f>
        <v>0.53499666955525427</v>
      </c>
      <c r="U9" s="14"/>
      <c r="V9" s="14">
        <f>'Tabel 5'!U9/'Tabel 7'!$C9*1000</f>
        <v>13.482570959728188</v>
      </c>
    </row>
    <row r="10" spans="1:22" x14ac:dyDescent="0.25">
      <c r="A10" s="13" t="s">
        <v>391</v>
      </c>
      <c r="B10" s="88"/>
      <c r="C10" s="97">
        <f>SUM(C41:C48)</f>
        <v>17282163</v>
      </c>
      <c r="D10" s="13"/>
      <c r="E10" s="14">
        <f>'Tabel 5'!D10/'Tabel 7'!$C10*1000</f>
        <v>111.16149060739677</v>
      </c>
      <c r="F10" s="14">
        <f>'Tabel 5'!E10/'Tabel 7'!$C10*1000</f>
        <v>61.209988587655374</v>
      </c>
      <c r="G10" s="14">
        <f>'Tabel 5'!F10/'Tabel 7'!$C10*1000</f>
        <v>30.416568895540273</v>
      </c>
      <c r="H10" s="14">
        <f>'Tabel 5'!G10/'Tabel 7'!$C10*1000</f>
        <v>4.7014445270835115</v>
      </c>
      <c r="I10" s="14">
        <f>'Tabel 5'!H10/'Tabel 7'!$C10*1000</f>
        <v>10.978028866445172</v>
      </c>
      <c r="J10" s="14">
        <f>'Tabel 5'!I10/'Tabel 7'!$C10*1000</f>
        <v>1.074772399989681</v>
      </c>
      <c r="K10" s="14">
        <f>'Tabel 5'!J10/'Tabel 7'!$C10*1000</f>
        <v>14.039173898596747</v>
      </c>
      <c r="L10" s="14">
        <f>'Tabel 5'!K10/'Tabel 7'!$C10*1000</f>
        <v>18.126955520556077</v>
      </c>
      <c r="M10" s="14">
        <f>'Tabel 5'!L10/'Tabel 7'!$C10*1000</f>
        <v>13.756554452277982</v>
      </c>
      <c r="N10" s="14">
        <f>'Tabel 5'!M10/'Tabel 7'!$C10*1000</f>
        <v>4.3704010682780998</v>
      </c>
      <c r="O10" s="14">
        <f>'Tabel 5'!N10/'Tabel 7'!$C10*1000</f>
        <v>5.832256066558335</v>
      </c>
      <c r="P10" s="14">
        <f>'Tabel 5'!O10/'Tabel 7'!$C10*1000</f>
        <v>25.99229043262698</v>
      </c>
      <c r="Q10" s="14">
        <f>'Tabel 5'!P10/'Tabel 7'!$C10*1000</f>
        <v>24.422742061239461</v>
      </c>
      <c r="R10" s="14">
        <f>'Tabel 5'!Q10/'Tabel 7'!$C10*1000</f>
        <v>1.1497103630230219</v>
      </c>
      <c r="S10" s="14">
        <f>'Tabel 5'!R10/'Tabel 7'!$C10*1000</f>
        <v>0.41983800836449819</v>
      </c>
      <c r="T10" s="14">
        <f>'Tabel 5'!S10/'Tabel 7'!$C10*1000</f>
        <v>0.56840003302827324</v>
      </c>
      <c r="U10" s="14"/>
      <c r="V10" s="14">
        <f>'Tabel 5'!U10/'Tabel 7'!$C10*1000</f>
        <v>14.560156619284289</v>
      </c>
    </row>
    <row r="11" spans="1:22" x14ac:dyDescent="0.25">
      <c r="A11" s="13" t="s">
        <v>390</v>
      </c>
      <c r="B11" s="88"/>
      <c r="C11" s="97">
        <f>SUM(C50:C57)</f>
        <v>17081507</v>
      </c>
      <c r="D11" s="13"/>
      <c r="E11" s="14">
        <f>'Tabel 5'!D11/'Tabel 7'!$C11*1000</f>
        <v>107.98772028720892</v>
      </c>
      <c r="F11" s="14">
        <f>'Tabel 5'!E11/'Tabel 7'!$C11*1000</f>
        <v>58.560114163229272</v>
      </c>
      <c r="G11" s="14">
        <f>'Tabel 5'!F11/'Tabel 7'!$C11*1000</f>
        <v>30.23837416686947</v>
      </c>
      <c r="H11" s="14">
        <f>'Tabel 5'!G11/'Tabel 7'!$C11*1000</f>
        <v>3.3032799740678618</v>
      </c>
      <c r="I11" s="14">
        <f>'Tabel 5'!H11/'Tabel 7'!$C11*1000</f>
        <v>11.947365065623309</v>
      </c>
      <c r="J11" s="14">
        <f>'Tabel 5'!I11/'Tabel 7'!$C11*1000</f>
        <v>1.4165026540105623</v>
      </c>
      <c r="K11" s="14">
        <f>'Tabel 5'!J11/'Tabel 7'!$C11*1000</f>
        <v>11.654592302658074</v>
      </c>
      <c r="L11" s="14">
        <f>'Tabel 5'!K11/'Tabel 7'!$C11*1000</f>
        <v>17.969433259020999</v>
      </c>
      <c r="M11" s="14">
        <f>'Tabel 5'!L11/'Tabel 7'!$C11*1000</f>
        <v>14.687755594398082</v>
      </c>
      <c r="N11" s="14">
        <f>'Tabel 5'!M11/'Tabel 7'!$C11*1000</f>
        <v>3.2816776646229164</v>
      </c>
      <c r="O11" s="14">
        <f>'Tabel 5'!N11/'Tabel 7'!$C11*1000</f>
        <v>6.4297605591825127</v>
      </c>
      <c r="P11" s="14">
        <f>'Tabel 5'!O11/'Tabel 7'!$C11*1000</f>
        <v>25.028412305776065</v>
      </c>
      <c r="Q11" s="14">
        <f>'Tabel 5'!P11/'Tabel 7'!$C11*1000</f>
        <v>23.425392150704269</v>
      </c>
      <c r="R11" s="14">
        <f>'Tabel 5'!Q11/'Tabel 7'!$C11*1000</f>
        <v>1.0864966422459097</v>
      </c>
      <c r="S11" s="14">
        <f>'Tabel 5'!R11/'Tabel 7'!$C11*1000</f>
        <v>0.51652351282588826</v>
      </c>
      <c r="T11" s="14">
        <f>'Tabel 5'!S11/'Tabel 7'!$C11*1000</f>
        <v>0.47794377861391268</v>
      </c>
      <c r="U11" s="14"/>
      <c r="V11" s="14">
        <f>'Tabel 5'!U11/'Tabel 7'!$C11*1000</f>
        <v>13.937411962539372</v>
      </c>
    </row>
    <row r="12" spans="1:22" x14ac:dyDescent="0.25">
      <c r="A12" s="13"/>
      <c r="B12" s="88"/>
      <c r="C12" s="13"/>
      <c r="D12" s="13"/>
      <c r="E12" s="14"/>
      <c r="F12" s="14"/>
      <c r="G12" s="14"/>
      <c r="H12" s="14"/>
      <c r="I12" s="14"/>
      <c r="J12" s="14"/>
      <c r="K12" s="14"/>
      <c r="L12" s="14"/>
      <c r="M12" s="14"/>
      <c r="N12" s="14"/>
      <c r="O12" s="14"/>
      <c r="P12" s="14"/>
      <c r="Q12" s="14"/>
      <c r="R12" s="14"/>
      <c r="S12" s="14"/>
      <c r="T12" s="14"/>
      <c r="U12" s="14"/>
      <c r="V12" s="14"/>
    </row>
    <row r="13" spans="1:22" x14ac:dyDescent="0.25">
      <c r="A13" s="18"/>
      <c r="B13" s="87"/>
      <c r="C13" s="2"/>
      <c r="D13" s="2"/>
      <c r="E13" s="18" t="s">
        <v>452</v>
      </c>
      <c r="F13" s="83"/>
      <c r="G13" s="83"/>
      <c r="H13" s="83"/>
      <c r="I13" s="83"/>
      <c r="J13" s="83"/>
      <c r="K13" s="83"/>
      <c r="L13" s="83"/>
      <c r="M13" s="83"/>
      <c r="N13" s="83"/>
      <c r="O13" s="83"/>
      <c r="P13" s="83"/>
      <c r="Q13" s="4"/>
      <c r="R13" s="4"/>
      <c r="S13" s="4"/>
      <c r="T13" s="4"/>
      <c r="U13" s="4"/>
      <c r="V13" s="83"/>
    </row>
    <row r="14" spans="1:22" x14ac:dyDescent="0.25">
      <c r="A14" s="92">
        <v>2023</v>
      </c>
      <c r="B14" s="1" t="s">
        <v>413</v>
      </c>
      <c r="C14" s="20">
        <v>2515906</v>
      </c>
      <c r="D14" s="13"/>
      <c r="E14" s="14">
        <f>'Tabel 5'!D14/'Tabel 7'!$C14*1000</f>
        <v>254.74083689931183</v>
      </c>
      <c r="F14" s="14">
        <f>'Tabel 5'!E14/'Tabel 7'!$C14*1000</f>
        <v>155.97403082627093</v>
      </c>
      <c r="G14" s="14">
        <f>'Tabel 5'!F14/'Tabel 7'!$C14*1000</f>
        <v>80.423115966971736</v>
      </c>
      <c r="H14" s="14">
        <f>'Tabel 5'!G14/'Tabel 7'!$C14*1000</f>
        <v>10.292912374309692</v>
      </c>
      <c r="I14" s="14">
        <f>'Tabel 5'!H14/'Tabel 7'!$C14*1000</f>
        <v>12.369301555781496</v>
      </c>
      <c r="J14" s="14">
        <f>'Tabel 5'!I14/'Tabel 7'!$C14*1000</f>
        <v>2.533083509479289</v>
      </c>
      <c r="K14" s="14">
        <f>'Tabel 5'!J14/'Tabel 7'!$C14*1000</f>
        <v>50.355617419728716</v>
      </c>
      <c r="L14" s="14">
        <f>'Tabel 5'!K14/'Tabel 7'!$C14*1000</f>
        <v>48.718831307687971</v>
      </c>
      <c r="M14" s="14">
        <f>'Tabel 5'!L14/'Tabel 7'!$C14*1000</f>
        <v>42.36446035742194</v>
      </c>
      <c r="N14" s="14">
        <f>'Tabel 5'!M14/'Tabel 7'!$C14*1000</f>
        <v>6.3543709502660271</v>
      </c>
      <c r="O14" s="14">
        <f>'Tabel 5'!N14/'Tabel 7'!$C14*1000</f>
        <v>6.9390509820319197</v>
      </c>
      <c r="P14" s="14">
        <f>'Tabel 5'!O14/'Tabel 7'!$C14*1000</f>
        <v>43.108923783320996</v>
      </c>
      <c r="Q14" s="14">
        <f>'Tabel 5'!P14/'Tabel 7'!$C14*1000</f>
        <v>39.268160257179716</v>
      </c>
      <c r="R14" s="14">
        <f>'Tabel 5'!Q14/'Tabel 7'!$C14*1000</f>
        <v>3.3558487479261943</v>
      </c>
      <c r="S14" s="14">
        <f>'Tabel 5'!R14/'Tabel 7'!$C14*1000</f>
        <v>0.48491477821508439</v>
      </c>
      <c r="T14" s="14">
        <f>'Tabel 5'!S14/'Tabel 7'!$C14*1000</f>
        <v>0</v>
      </c>
      <c r="U14" s="14"/>
      <c r="V14" s="14">
        <f>'Tabel 5'!U14/'Tabel 7'!$C14*1000</f>
        <v>22.643135315866331</v>
      </c>
    </row>
    <row r="15" spans="1:22" x14ac:dyDescent="0.25">
      <c r="A15" s="92"/>
      <c r="B15" s="1" t="s">
        <v>414</v>
      </c>
      <c r="C15" s="20">
        <v>2602536</v>
      </c>
      <c r="D15" s="13"/>
      <c r="E15" s="14">
        <f>'Tabel 5'!D15/'Tabel 7'!$C15*1000</f>
        <v>189.67960481622541</v>
      </c>
      <c r="F15" s="14">
        <f>'Tabel 5'!E15/'Tabel 7'!$C15*1000</f>
        <v>116.05103637375237</v>
      </c>
      <c r="G15" s="14">
        <f>'Tabel 5'!F15/'Tabel 7'!$C15*1000</f>
        <v>62.722398460578447</v>
      </c>
      <c r="H15" s="14">
        <f>'Tabel 5'!G15/'Tabel 7'!$C15*1000</f>
        <v>11.501973459733122</v>
      </c>
      <c r="I15" s="14">
        <f>'Tabel 5'!H15/'Tabel 7'!$C15*1000</f>
        <v>22.030627049923613</v>
      </c>
      <c r="J15" s="14">
        <f>'Tabel 5'!I15/'Tabel 7'!$C15*1000</f>
        <v>2.0500004610887226</v>
      </c>
      <c r="K15" s="14">
        <f>'Tabel 5'!J15/'Tabel 7'!$C15*1000</f>
        <v>17.746075366488686</v>
      </c>
      <c r="L15" s="14">
        <f>'Tabel 5'!K15/'Tabel 7'!$C15*1000</f>
        <v>28.410750129873321</v>
      </c>
      <c r="M15" s="14">
        <f>'Tabel 5'!L15/'Tabel 7'!$C15*1000</f>
        <v>19.354007014696435</v>
      </c>
      <c r="N15" s="14">
        <f>'Tabel 5'!M15/'Tabel 7'!$C15*1000</f>
        <v>9.0567431151768893</v>
      </c>
      <c r="O15" s="14">
        <f>'Tabel 5'!N15/'Tabel 7'!$C15*1000</f>
        <v>10.58890251662225</v>
      </c>
      <c r="P15" s="14">
        <f>'Tabel 5'!O15/'Tabel 7'!$C15*1000</f>
        <v>34.628915795977463</v>
      </c>
      <c r="Q15" s="14">
        <f>'Tabel 5'!P15/'Tabel 7'!$C15*1000</f>
        <v>33.728640064921294</v>
      </c>
      <c r="R15" s="14">
        <f>'Tabel 5'!Q15/'Tabel 7'!$C15*1000</f>
        <v>0.72771327658868123</v>
      </c>
      <c r="S15" s="14">
        <f>'Tabel 5'!R15/'Tabel 7'!$C15*1000</f>
        <v>0.17256245446748864</v>
      </c>
      <c r="T15" s="14">
        <f>'Tabel 5'!S15/'Tabel 7'!$C15*1000</f>
        <v>1.5515635518586486</v>
      </c>
      <c r="U15" s="14"/>
      <c r="V15" s="14">
        <f>'Tabel 5'!U15/'Tabel 7'!$C15*1000</f>
        <v>35.784327286923222</v>
      </c>
    </row>
    <row r="16" spans="1:22" x14ac:dyDescent="0.25">
      <c r="A16" s="92"/>
      <c r="B16" s="1" t="s">
        <v>415</v>
      </c>
      <c r="C16" s="20">
        <v>1641715</v>
      </c>
      <c r="D16" s="13"/>
      <c r="E16" s="14">
        <f>'Tabel 5'!D16/'Tabel 7'!$C16*1000</f>
        <v>152.83529723490375</v>
      </c>
      <c r="F16" s="14">
        <f>'Tabel 5'!E16/'Tabel 7'!$C16*1000</f>
        <v>76.395111209923769</v>
      </c>
      <c r="G16" s="14">
        <f>'Tabel 5'!F16/'Tabel 7'!$C16*1000</f>
        <v>39.944752895600026</v>
      </c>
      <c r="H16" s="14">
        <f>'Tabel 5'!G16/'Tabel 7'!$C16*1000</f>
        <v>4.8298882570969992</v>
      </c>
      <c r="I16" s="14">
        <f>'Tabel 5'!H16/'Tabel 7'!$C16*1000</f>
        <v>15.397313175551178</v>
      </c>
      <c r="J16" s="14">
        <f>'Tabel 5'!I16/'Tabel 7'!$C16*1000</f>
        <v>1.0365989224682726</v>
      </c>
      <c r="K16" s="14">
        <f>'Tabel 5'!J16/'Tabel 7'!$C16*1000</f>
        <v>15.186557959207292</v>
      </c>
      <c r="L16" s="14">
        <f>'Tabel 5'!K16/'Tabel 7'!$C16*1000</f>
        <v>29.100666071760322</v>
      </c>
      <c r="M16" s="14">
        <f>'Tabel 5'!L16/'Tabel 7'!$C16*1000</f>
        <v>23.905915460357001</v>
      </c>
      <c r="N16" s="14">
        <f>'Tabel 5'!M16/'Tabel 7'!$C16*1000</f>
        <v>5.1947506114033182</v>
      </c>
      <c r="O16" s="14">
        <f>'Tabel 5'!N16/'Tabel 7'!$C16*1000</f>
        <v>11.995382877052352</v>
      </c>
      <c r="P16" s="14">
        <f>'Tabel 5'!O16/'Tabel 7'!$C16*1000</f>
        <v>35.3441370761673</v>
      </c>
      <c r="Q16" s="14">
        <f>'Tabel 5'!P16/'Tabel 7'!$C16*1000</f>
        <v>33.075411992946407</v>
      </c>
      <c r="R16" s="14">
        <f>'Tabel 5'!Q16/'Tabel 7'!$C16*1000</f>
        <v>1.6480936094267273</v>
      </c>
      <c r="S16" s="14">
        <f>'Tabel 5'!R16/'Tabel 7'!$C16*1000</f>
        <v>0.62057056188193438</v>
      </c>
      <c r="T16" s="14">
        <f>'Tabel 5'!S16/'Tabel 7'!$C16*1000</f>
        <v>0.33988847028869201</v>
      </c>
      <c r="U16" s="14"/>
      <c r="V16" s="14">
        <f>'Tabel 5'!U16/'Tabel 7'!$C16*1000</f>
        <v>19.625209003998869</v>
      </c>
    </row>
    <row r="17" spans="1:39" x14ac:dyDescent="0.25">
      <c r="A17" s="92"/>
      <c r="B17" s="1" t="s">
        <v>416</v>
      </c>
      <c r="C17" s="20">
        <v>4160114</v>
      </c>
      <c r="D17" s="13"/>
      <c r="E17" s="14">
        <f>'Tabel 5'!D17/'Tabel 7'!$C17*1000</f>
        <v>108.60760065709738</v>
      </c>
      <c r="F17" s="14">
        <f>'Tabel 5'!E17/'Tabel 7'!$C17*1000</f>
        <v>57.740484996324625</v>
      </c>
      <c r="G17" s="14">
        <f>'Tabel 5'!F17/'Tabel 7'!$C17*1000</f>
        <v>34.767653001816775</v>
      </c>
      <c r="H17" s="14">
        <f>'Tabel 5'!G17/'Tabel 7'!$C17*1000</f>
        <v>3.7319409996937587</v>
      </c>
      <c r="I17" s="14">
        <f>'Tabel 5'!H17/'Tabel 7'!$C17*1000</f>
        <v>10.766267462862796</v>
      </c>
      <c r="J17" s="14">
        <f>'Tabel 5'!I17/'Tabel 7'!$C17*1000</f>
        <v>1.2322498854598696</v>
      </c>
      <c r="K17" s="14">
        <f>'Tabel 5'!J17/'Tabel 7'!$C17*1000</f>
        <v>7.2423496086886079</v>
      </c>
      <c r="L17" s="14">
        <f>'Tabel 5'!K17/'Tabel 7'!$C17*1000</f>
        <v>13.891927000077402</v>
      </c>
      <c r="M17" s="14">
        <f>'Tabel 5'!L17/'Tabel 7'!$C17*1000</f>
        <v>9.6009868960321754</v>
      </c>
      <c r="N17" s="14">
        <f>'Tabel 5'!M17/'Tabel 7'!$C17*1000</f>
        <v>4.2909401040452257</v>
      </c>
      <c r="O17" s="14">
        <f>'Tabel 5'!N17/'Tabel 7'!$C17*1000</f>
        <v>8.2245342315138483</v>
      </c>
      <c r="P17" s="14">
        <f>'Tabel 5'!O17/'Tabel 7'!$C17*1000</f>
        <v>28.750654429181505</v>
      </c>
      <c r="Q17" s="14">
        <f>'Tabel 5'!P17/'Tabel 7'!$C17*1000</f>
        <v>26.866403180297464</v>
      </c>
      <c r="R17" s="14">
        <f>'Tabel 5'!Q17/'Tabel 7'!$C17*1000</f>
        <v>1.0037224941431893</v>
      </c>
      <c r="S17" s="14">
        <f>'Tabel 5'!R17/'Tabel 7'!$C17*1000</f>
        <v>0.88050471693804544</v>
      </c>
      <c r="T17" s="14">
        <f>'Tabel 5'!S17/'Tabel 7'!$C17*1000</f>
        <v>0.18028352107658588</v>
      </c>
      <c r="U17" s="14"/>
      <c r="V17" s="14">
        <f>'Tabel 5'!U17/'Tabel 7'!$C17*1000</f>
        <v>16.423107635992668</v>
      </c>
    </row>
    <row r="18" spans="1:39" x14ac:dyDescent="0.25">
      <c r="A18" s="92"/>
      <c r="B18" s="1" t="s">
        <v>417</v>
      </c>
      <c r="C18" s="20">
        <v>5996948</v>
      </c>
      <c r="D18" s="13"/>
      <c r="E18" s="14">
        <f>'Tabel 5'!D18/'Tabel 7'!$C18*1000</f>
        <v>63.889998712678519</v>
      </c>
      <c r="F18" s="14">
        <f>'Tabel 5'!E18/'Tabel 7'!$C18*1000</f>
        <v>28.201678587174676</v>
      </c>
      <c r="G18" s="14">
        <f>'Tabel 5'!F18/'Tabel 7'!$C18*1000</f>
        <v>11.502317512174526</v>
      </c>
      <c r="H18" s="14">
        <f>'Tabel 5'!G18/'Tabel 7'!$C18*1000</f>
        <v>2.0083215662366922</v>
      </c>
      <c r="I18" s="14">
        <f>'Tabel 5'!H18/'Tabel 7'!$C18*1000</f>
        <v>6.4876667264748678</v>
      </c>
      <c r="J18" s="14">
        <f>'Tabel 5'!I18/'Tabel 7'!$C18*1000</f>
        <v>0.79900642793634369</v>
      </c>
      <c r="K18" s="14">
        <f>'Tabel 5'!J18/'Tabel 7'!$C18*1000</f>
        <v>7.404349679203488</v>
      </c>
      <c r="L18" s="14">
        <f>'Tabel 5'!K18/'Tabel 7'!$C18*1000</f>
        <v>6.7934556044174466</v>
      </c>
      <c r="M18" s="14">
        <f>'Tabel 5'!L18/'Tabel 7'!$C18*1000</f>
        <v>4.888670036825399</v>
      </c>
      <c r="N18" s="14">
        <f>'Tabel 5'!M18/'Tabel 7'!$C18*1000</f>
        <v>1.9047855675920484</v>
      </c>
      <c r="O18" s="14">
        <f>'Tabel 5'!N18/'Tabel 7'!$C18*1000</f>
        <v>5.6663822997964965</v>
      </c>
      <c r="P18" s="14">
        <f>'Tabel 5'!O18/'Tabel 7'!$C18*1000</f>
        <v>23.228315469802308</v>
      </c>
      <c r="Q18" s="14">
        <f>'Tabel 5'!P18/'Tabel 7'!$C18*1000</f>
        <v>21.801139512965594</v>
      </c>
      <c r="R18" s="14">
        <f>'Tabel 5'!Q18/'Tabel 7'!$C18*1000</f>
        <v>0.898206887903647</v>
      </c>
      <c r="S18" s="14">
        <f>'Tabel 5'!R18/'Tabel 7'!$C18*1000</f>
        <v>0.52891904348678698</v>
      </c>
      <c r="T18" s="14">
        <f>'Tabel 5'!S18/'Tabel 7'!$C18*1000</f>
        <v>1.308498923118893</v>
      </c>
      <c r="U18" s="14"/>
      <c r="V18" s="14">
        <f>'Tabel 5'!U18/'Tabel 7'!$C18*1000</f>
        <v>7.8601648705308103</v>
      </c>
    </row>
    <row r="19" spans="1:39" x14ac:dyDescent="0.25">
      <c r="A19" s="92"/>
      <c r="B19" s="1" t="s">
        <v>418</v>
      </c>
      <c r="C19" s="20">
        <v>828002</v>
      </c>
      <c r="D19" s="13"/>
      <c r="E19" s="14">
        <f>'Tabel 5'!D19/'Tabel 7'!$C19*1000</f>
        <v>52.470887751478863</v>
      </c>
      <c r="F19" s="14">
        <f>'Tabel 5'!E19/'Tabel 7'!$C19*1000</f>
        <v>16.839331305963029</v>
      </c>
      <c r="G19" s="14">
        <f>'Tabel 5'!F19/'Tabel 7'!$C19*1000</f>
        <v>4.0078405607715926</v>
      </c>
      <c r="H19" s="14">
        <f>'Tabel 5'!G19/'Tabel 7'!$C19*1000</f>
        <v>1.885261146712206</v>
      </c>
      <c r="I19" s="14">
        <f>'Tabel 5'!H19/'Tabel 7'!$C19*1000</f>
        <v>5.7931019490291078</v>
      </c>
      <c r="J19" s="14">
        <f>'Tabel 5'!I19/'Tabel 7'!$C19*1000</f>
        <v>0.65048152057603736</v>
      </c>
      <c r="K19" s="14">
        <f>'Tabel 5'!J19/'Tabel 7'!$C19*1000</f>
        <v>4.5024045835638082</v>
      </c>
      <c r="L19" s="14">
        <f>'Tabel 5'!K19/'Tabel 7'!$C19*1000</f>
        <v>5.2282482409462778</v>
      </c>
      <c r="M19" s="14">
        <f>'Tabel 5'!L19/'Tabel 7'!$C19*1000</f>
        <v>3.9695556290926839</v>
      </c>
      <c r="N19" s="14">
        <f>'Tabel 5'!M19/'Tabel 7'!$C19*1000</f>
        <v>1.2586926118535946</v>
      </c>
      <c r="O19" s="14">
        <f>'Tabel 5'!N19/'Tabel 7'!$C19*1000</f>
        <v>7.3393542527675049</v>
      </c>
      <c r="P19" s="14">
        <f>'Tabel 5'!O19/'Tabel 7'!$C19*1000</f>
        <v>23.063953951802048</v>
      </c>
      <c r="Q19" s="14">
        <f>'Tabel 5'!P19/'Tabel 7'!$C19*1000</f>
        <v>20.881712846104236</v>
      </c>
      <c r="R19" s="14">
        <f>'Tabel 5'!Q19/'Tabel 7'!$C19*1000</f>
        <v>0.66835587353653725</v>
      </c>
      <c r="S19" s="14">
        <f>'Tabel 5'!R19/'Tabel 7'!$C19*1000</f>
        <v>1.513885232161275</v>
      </c>
      <c r="T19" s="14">
        <f>'Tabel 5'!S19/'Tabel 7'!$C19*1000</f>
        <v>0.74033637599909174</v>
      </c>
      <c r="U19" s="14"/>
      <c r="V19" s="14">
        <f>'Tabel 5'!U19/'Tabel 7'!$C19*1000</f>
        <v>6.6823510088139884</v>
      </c>
    </row>
    <row r="20" spans="1:39" x14ac:dyDescent="0.25">
      <c r="A20" s="92"/>
      <c r="B20" s="1" t="s">
        <v>419</v>
      </c>
      <c r="C20" s="20">
        <v>57486</v>
      </c>
      <c r="D20" s="13"/>
      <c r="E20" s="14">
        <f>'Tabel 5'!D20/'Tabel 7'!$C20*1000</f>
        <v>60.901784782381796</v>
      </c>
      <c r="F20" s="14">
        <f>'Tabel 5'!E20/'Tabel 7'!$C20*1000</f>
        <v>37.1742685175521</v>
      </c>
      <c r="G20" s="14">
        <f>'Tabel 5'!F20/'Tabel 7'!$C20*1000</f>
        <v>28.076401210729571</v>
      </c>
      <c r="H20" s="14">
        <f>'Tabel 5'!G20/'Tabel 7'!$C20*1000</f>
        <v>0.40009741502278812</v>
      </c>
      <c r="I20" s="14">
        <f>'Tabel 5'!H20/'Tabel 7'!$C20*1000</f>
        <v>0.16003896600911524</v>
      </c>
      <c r="J20" s="14">
        <f>'Tabel 5'!I20/'Tabel 7'!$C20*1000</f>
        <v>0.14090387224715584</v>
      </c>
      <c r="K20" s="14">
        <f>'Tabel 5'!J20/'Tabel 7'!$C20*1000</f>
        <v>8.3968270535434701</v>
      </c>
      <c r="L20" s="14">
        <f>'Tabel 5'!K20/'Tabel 7'!$C20*1000</f>
        <v>1.9483004557631423</v>
      </c>
      <c r="M20" s="14">
        <f>'Tabel 5'!L20/'Tabel 7'!$C20*1000</f>
        <v>0.46967957415718614</v>
      </c>
      <c r="N20" s="14">
        <f>'Tabel 5'!M20/'Tabel 7'!$C20*1000</f>
        <v>1.4786208816059561</v>
      </c>
      <c r="O20" s="14">
        <f>'Tabel 5'!N20/'Tabel 7'!$C20*1000</f>
        <v>2.4005844901367288</v>
      </c>
      <c r="P20" s="14">
        <f>'Tabel 5'!O20/'Tabel 7'!$C20*1000</f>
        <v>19.378631318929827</v>
      </c>
      <c r="Q20" s="14">
        <f>'Tabel 5'!P20/'Tabel 7'!$C20*1000</f>
        <v>18.28271231256306</v>
      </c>
      <c r="R20" s="14">
        <f>'Tabel 5'!Q20/'Tabel 7'!$C20*1000</f>
        <v>0.57753192081550297</v>
      </c>
      <c r="S20" s="14">
        <f>'Tabel 5'!R20/'Tabel 7'!$C20*1000</f>
        <v>0.51838708555126467</v>
      </c>
      <c r="T20" s="14">
        <f>'Tabel 5'!S20/'Tabel 7'!$C20*1000</f>
        <v>0.10437323870159691</v>
      </c>
      <c r="U20" s="14"/>
      <c r="V20" s="14">
        <f>'Tabel 5'!U20/'Tabel 7'!$C20*1000</f>
        <v>12.403019865706433</v>
      </c>
    </row>
    <row r="21" spans="1:39" x14ac:dyDescent="0.25">
      <c r="A21" s="92"/>
      <c r="B21" s="1" t="s">
        <v>420</v>
      </c>
      <c r="C21" s="20">
        <v>12801</v>
      </c>
      <c r="D21" s="13"/>
      <c r="E21" s="14">
        <f>'Tabel 5'!D21/'Tabel 7'!$C21*1000</f>
        <v>171.39285993281774</v>
      </c>
      <c r="F21" s="14">
        <f>'Tabel 5'!E21/'Tabel 7'!$C21*1000</f>
        <v>25.622998203265372</v>
      </c>
      <c r="G21" s="14">
        <f>'Tabel 5'!F21/'Tabel 7'!$C21*1000</f>
        <v>1.4842590422623234</v>
      </c>
      <c r="H21" s="14">
        <f>'Tabel 5'!G21/'Tabel 7'!$C21*1000</f>
        <v>0.62495117568939917</v>
      </c>
      <c r="I21" s="14">
        <f>'Tabel 5'!H21/'Tabel 7'!$C21*1000</f>
        <v>6.0932739629716428</v>
      </c>
      <c r="J21" s="14">
        <f>'Tabel 5'!I21/'Tabel 7'!$C21*1000</f>
        <v>0</v>
      </c>
      <c r="K21" s="14">
        <f>'Tabel 5'!J21/'Tabel 7'!$C21*1000</f>
        <v>17.420514022342005</v>
      </c>
      <c r="L21" s="14">
        <f>'Tabel 5'!K21/'Tabel 7'!$C21*1000</f>
        <v>92.961487383798143</v>
      </c>
      <c r="M21" s="14">
        <f>'Tabel 5'!L21/'Tabel 7'!$C21*1000</f>
        <v>89.758612608389967</v>
      </c>
      <c r="N21" s="14">
        <f>'Tabel 5'!M21/'Tabel 7'!$C21*1000</f>
        <v>3.2028747754081714</v>
      </c>
      <c r="O21" s="14">
        <f>'Tabel 5'!N21/'Tabel 7'!$C21*1000</f>
        <v>5.2339660963987189</v>
      </c>
      <c r="P21" s="14">
        <f>'Tabel 5'!O21/'Tabel 7'!$C21*1000</f>
        <v>47.574408249355521</v>
      </c>
      <c r="Q21" s="14">
        <f>'Tabel 5'!P21/'Tabel 7'!$C21*1000</f>
        <v>42.80915553472385</v>
      </c>
      <c r="R21" s="14">
        <f>'Tabel 5'!Q21/'Tabel 7'!$C21*1000</f>
        <v>7.8118896961174897E-2</v>
      </c>
      <c r="S21" s="14">
        <f>'Tabel 5'!R21/'Tabel 7'!$C21*1000</f>
        <v>4.6871338176704942</v>
      </c>
      <c r="T21" s="14">
        <f>'Tabel 5'!S21/'Tabel 7'!$C21*1000</f>
        <v>4.2965393328646195</v>
      </c>
      <c r="U21" s="14"/>
      <c r="V21" s="14">
        <f>'Tabel 5'!U21/'Tabel 7'!$C21*1000</f>
        <v>35.622217014295757</v>
      </c>
    </row>
    <row r="22" spans="1:39" x14ac:dyDescent="0.25">
      <c r="A22" s="204"/>
      <c r="B22" s="88"/>
      <c r="C22" s="13"/>
      <c r="D22" s="13"/>
      <c r="E22" s="204"/>
      <c r="F22" s="52"/>
      <c r="G22" s="52"/>
      <c r="H22" s="52"/>
      <c r="I22" s="52"/>
      <c r="J22" s="52"/>
      <c r="K22" s="52"/>
      <c r="L22" s="52"/>
      <c r="M22" s="52"/>
      <c r="N22" s="52"/>
      <c r="O22" s="52"/>
      <c r="P22" s="52"/>
      <c r="Q22" s="5"/>
      <c r="R22" s="5"/>
      <c r="S22" s="5"/>
      <c r="T22" s="5"/>
      <c r="U22" s="5"/>
      <c r="V22" s="52"/>
    </row>
    <row r="23" spans="1:39" x14ac:dyDescent="0.25">
      <c r="A23" s="92">
        <v>2021</v>
      </c>
      <c r="B23" s="92" t="s">
        <v>413</v>
      </c>
      <c r="C23" s="20">
        <v>2453104</v>
      </c>
      <c r="E23" s="14">
        <f>'Tabel 5'!D23/'Tabel 7'!$C23*1000</f>
        <v>255.7955145807108</v>
      </c>
      <c r="F23" s="14">
        <f>'Tabel 5'!E23/'Tabel 7'!$C23*1000</f>
        <v>165.70720197757615</v>
      </c>
      <c r="G23" s="14">
        <f>'Tabel 5'!F23/'Tabel 7'!$C23*1000</f>
        <v>77.637148689986233</v>
      </c>
      <c r="H23" s="14">
        <f>'Tabel 5'!G23/'Tabel 7'!$C23*1000</f>
        <v>9.3917746658926813</v>
      </c>
      <c r="I23" s="14">
        <f>'Tabel 5'!H23/'Tabel 7'!$C23*1000</f>
        <v>12.161734683894364</v>
      </c>
      <c r="J23" s="14">
        <f>'Tabel 5'!I23/'Tabel 7'!$C23*1000</f>
        <v>2.5526842726602705</v>
      </c>
      <c r="K23" s="14">
        <f>'Tabel 5'!J23/'Tabel 7'!$C23*1000</f>
        <v>63.963859665142607</v>
      </c>
      <c r="L23" s="14">
        <f>'Tabel 5'!K23/'Tabel 7'!$C23*1000</f>
        <v>47.397093641362126</v>
      </c>
      <c r="M23" s="14">
        <f>'Tabel 5'!L23/'Tabel 7'!$C23*1000</f>
        <v>40.729214904871547</v>
      </c>
      <c r="N23" s="14">
        <f>'Tabel 5'!M23/'Tabel 7'!$C23*1000</f>
        <v>6.6678787364905849</v>
      </c>
      <c r="O23" s="14">
        <f>'Tabel 5'!N23/'Tabel 7'!$C23*1000</f>
        <v>4.7808816911146037</v>
      </c>
      <c r="P23" s="14">
        <f>'Tabel 5'!O23/'Tabel 7'!$C23*1000</f>
        <v>37.910337270657905</v>
      </c>
      <c r="Q23" s="14">
        <f>'Tabel 5'!P23/'Tabel 7'!$C23*1000</f>
        <v>35.029904969377569</v>
      </c>
      <c r="R23" s="14">
        <f>'Tabel 5'!Q23/'Tabel 7'!$C23*1000</f>
        <v>2.8592346675884919</v>
      </c>
      <c r="S23" s="14">
        <f>'Tabel 5'!R23/'Tabel 7'!$C23*1000</f>
        <v>2.1197633691845106E-2</v>
      </c>
      <c r="T23" s="14">
        <f>'Tabel 5'!S23/'Tabel 7'!$C23*1000</f>
        <v>0</v>
      </c>
      <c r="U23" s="14"/>
      <c r="V23" s="14">
        <f>'Tabel 5'!U23/'Tabel 7'!$C23*1000</f>
        <v>16.543937802881576</v>
      </c>
      <c r="W23" s="47"/>
      <c r="Y23" s="47"/>
      <c r="Z23" s="47"/>
      <c r="AA23" s="47"/>
      <c r="AB23" s="47"/>
      <c r="AC23" s="47"/>
      <c r="AD23" s="47"/>
      <c r="AE23" s="47"/>
      <c r="AF23" s="47"/>
      <c r="AG23" s="47"/>
      <c r="AH23" s="47"/>
      <c r="AI23" s="47"/>
      <c r="AJ23" s="47"/>
      <c r="AK23" s="47"/>
      <c r="AL23" s="47"/>
      <c r="AM23" s="47"/>
    </row>
    <row r="24" spans="1:39" x14ac:dyDescent="0.25">
      <c r="A24" s="92"/>
      <c r="B24" s="92" t="s">
        <v>414</v>
      </c>
      <c r="C24" s="20">
        <v>2544233</v>
      </c>
      <c r="E24" s="14">
        <f>'Tabel 5'!D24/'Tabel 7'!$C24*1000</f>
        <v>167.67135714378361</v>
      </c>
      <c r="F24" s="14">
        <f>'Tabel 5'!E24/'Tabel 7'!$C24*1000</f>
        <v>103.16861702524886</v>
      </c>
      <c r="G24" s="14">
        <f>'Tabel 5'!F24/'Tabel 7'!$C24*1000</f>
        <v>58.328777277867239</v>
      </c>
      <c r="H24" s="14">
        <f>'Tabel 5'!G24/'Tabel 7'!$C24*1000</f>
        <v>9.1949125728657712</v>
      </c>
      <c r="I24" s="14">
        <f>'Tabel 5'!H24/'Tabel 7'!$C24*1000</f>
        <v>20.181720777931897</v>
      </c>
      <c r="J24" s="14">
        <f>'Tabel 5'!I24/'Tabel 7'!$C24*1000</f>
        <v>2.539861718639763</v>
      </c>
      <c r="K24" s="14">
        <f>'Tabel 5'!J24/'Tabel 7'!$C24*1000</f>
        <v>12.923344677944197</v>
      </c>
      <c r="L24" s="14">
        <f>'Tabel 5'!K24/'Tabel 7'!$C24*1000</f>
        <v>27.877163766054444</v>
      </c>
      <c r="M24" s="14">
        <f>'Tabel 5'!L24/'Tabel 7'!$C24*1000</f>
        <v>20.426588288100973</v>
      </c>
      <c r="N24" s="14">
        <f>'Tabel 5'!M24/'Tabel 7'!$C24*1000</f>
        <v>7.4505754779534739</v>
      </c>
      <c r="O24" s="14">
        <f>'Tabel 5'!N24/'Tabel 7'!$C24*1000</f>
        <v>6.1464496372777173</v>
      </c>
      <c r="P24" s="14">
        <f>'Tabel 5'!O24/'Tabel 7'!$C24*1000</f>
        <v>30.479126715202575</v>
      </c>
      <c r="Q24" s="14">
        <f>'Tabel 5'!P24/'Tabel 7'!$C24*1000</f>
        <v>29.671417672831065</v>
      </c>
      <c r="R24" s="14">
        <f>'Tabel 5'!Q24/'Tabel 7'!$C24*1000</f>
        <v>0.5640206694905695</v>
      </c>
      <c r="S24" s="14">
        <f>'Tabel 5'!R24/'Tabel 7'!$C24*1000</f>
        <v>0.24368837288094292</v>
      </c>
      <c r="T24" s="14">
        <f>'Tabel 5'!S24/'Tabel 7'!$C24*1000</f>
        <v>2.4030817932162662</v>
      </c>
      <c r="U24" s="14"/>
      <c r="V24" s="14">
        <f>'Tabel 5'!U24/'Tabel 7'!$C24*1000</f>
        <v>27.69086007452934</v>
      </c>
      <c r="W24" s="47"/>
      <c r="X24" s="47"/>
      <c r="Y24" s="47"/>
      <c r="Z24" s="47"/>
      <c r="AA24" s="47"/>
      <c r="AB24" s="47"/>
      <c r="AC24" s="47"/>
      <c r="AD24" s="47"/>
      <c r="AE24" s="47"/>
      <c r="AF24" s="47"/>
      <c r="AG24" s="47"/>
      <c r="AH24" s="47"/>
      <c r="AI24" s="47"/>
      <c r="AJ24" s="47"/>
      <c r="AK24" s="47"/>
      <c r="AL24" s="47"/>
      <c r="AM24" s="47"/>
    </row>
    <row r="25" spans="1:39" x14ac:dyDescent="0.25">
      <c r="A25" s="92"/>
      <c r="B25" s="92" t="s">
        <v>415</v>
      </c>
      <c r="C25" s="20">
        <v>1609247</v>
      </c>
      <c r="E25" s="14">
        <f>'Tabel 5'!D25/'Tabel 7'!$C25*1000</f>
        <v>135.73615486000594</v>
      </c>
      <c r="F25" s="14">
        <f>'Tabel 5'!E25/'Tabel 7'!$C25*1000</f>
        <v>66.65601986519161</v>
      </c>
      <c r="G25" s="14">
        <f>'Tabel 5'!F25/'Tabel 7'!$C25*1000</f>
        <v>31.793751984623864</v>
      </c>
      <c r="H25" s="14">
        <f>'Tabel 5'!G25/'Tabel 7'!$C25*1000</f>
        <v>5.2900518068388509</v>
      </c>
      <c r="I25" s="14">
        <f>'Tabel 5'!H25/'Tabel 7'!$C25*1000</f>
        <v>14.700042939337466</v>
      </c>
      <c r="J25" s="14">
        <f>'Tabel 5'!I25/'Tabel 7'!$C25*1000</f>
        <v>0.91906338803179377</v>
      </c>
      <c r="K25" s="14">
        <f>'Tabel 5'!J25/'Tabel 7'!$C25*1000</f>
        <v>13.953109746359631</v>
      </c>
      <c r="L25" s="14">
        <f>'Tabel 5'!K25/'Tabel 7'!$C25*1000</f>
        <v>28.935893619811004</v>
      </c>
      <c r="M25" s="14">
        <f>'Tabel 5'!L25/'Tabel 7'!$C25*1000</f>
        <v>23.504160641591998</v>
      </c>
      <c r="N25" s="14">
        <f>'Tabel 5'!M25/'Tabel 7'!$C25*1000</f>
        <v>5.4317329782190056</v>
      </c>
      <c r="O25" s="14">
        <f>'Tabel 5'!N25/'Tabel 7'!$C25*1000</f>
        <v>8.5431260707647745</v>
      </c>
      <c r="P25" s="14">
        <f>'Tabel 5'!O25/'Tabel 7'!$C25*1000</f>
        <v>31.601115304238565</v>
      </c>
      <c r="Q25" s="14">
        <f>'Tabel 5'!P25/'Tabel 7'!$C25*1000</f>
        <v>30.103520466404472</v>
      </c>
      <c r="R25" s="14">
        <f>'Tabel 5'!Q25/'Tabel 7'!$C25*1000</f>
        <v>1.4783311697955628</v>
      </c>
      <c r="S25" s="14">
        <f>'Tabel 5'!R25/'Tabel 7'!$C25*1000</f>
        <v>1.9263668038529819E-2</v>
      </c>
      <c r="T25" s="14">
        <f>'Tabel 5'!S25/'Tabel 7'!$C25*1000</f>
        <v>0</v>
      </c>
      <c r="U25" s="14"/>
      <c r="V25" s="14">
        <f>'Tabel 5'!U25/'Tabel 7'!$C25*1000</f>
        <v>10.618630949754762</v>
      </c>
      <c r="W25" s="47"/>
      <c r="X25" s="47"/>
      <c r="Y25" s="47"/>
      <c r="Z25" s="47"/>
      <c r="AA25" s="47"/>
      <c r="AB25" s="47"/>
      <c r="AC25" s="47"/>
      <c r="AD25" s="47"/>
      <c r="AE25" s="47"/>
      <c r="AF25" s="47"/>
      <c r="AG25" s="47"/>
      <c r="AH25" s="47"/>
      <c r="AI25" s="47"/>
      <c r="AJ25" s="47"/>
      <c r="AK25" s="47"/>
      <c r="AL25" s="47"/>
      <c r="AM25" s="47"/>
    </row>
    <row r="26" spans="1:39" x14ac:dyDescent="0.25">
      <c r="A26" s="92"/>
      <c r="B26" s="92" t="s">
        <v>416</v>
      </c>
      <c r="C26" s="20">
        <v>4084960</v>
      </c>
      <c r="E26" s="14">
        <f>'Tabel 5'!D26/'Tabel 7'!$C26*1000</f>
        <v>96.417835180760648</v>
      </c>
      <c r="F26" s="14">
        <f>'Tabel 5'!E26/'Tabel 7'!$C26*1000</f>
        <v>51.359132035564606</v>
      </c>
      <c r="G26" s="14">
        <f>'Tabel 5'!F26/'Tabel 7'!$C26*1000</f>
        <v>29.778749363518862</v>
      </c>
      <c r="H26" s="14">
        <f>'Tabel 5'!G26/'Tabel 7'!$C26*1000</f>
        <v>2.532705338607967</v>
      </c>
      <c r="I26" s="14">
        <f>'Tabel 5'!H26/'Tabel 7'!$C26*1000</f>
        <v>9.749911871842075</v>
      </c>
      <c r="J26" s="14">
        <f>'Tabel 5'!I26/'Tabel 7'!$C26*1000</f>
        <v>0.42570796286866947</v>
      </c>
      <c r="K26" s="14">
        <f>'Tabel 5'!J26/'Tabel 7'!$C26*1000</f>
        <v>8.8720574987270382</v>
      </c>
      <c r="L26" s="14">
        <f>'Tabel 5'!K26/'Tabel 7'!$C26*1000</f>
        <v>12.693881947436449</v>
      </c>
      <c r="M26" s="14">
        <f>'Tabel 5'!L26/'Tabel 7'!$C26*1000</f>
        <v>9.0429282049273425</v>
      </c>
      <c r="N26" s="14">
        <f>'Tabel 5'!M26/'Tabel 7'!$C26*1000</f>
        <v>3.6509537425091065</v>
      </c>
      <c r="O26" s="14">
        <f>'Tabel 5'!N26/'Tabel 7'!$C26*1000</f>
        <v>7.4730229916572011</v>
      </c>
      <c r="P26" s="14">
        <f>'Tabel 5'!O26/'Tabel 7'!$C26*1000</f>
        <v>24.891798206102386</v>
      </c>
      <c r="Q26" s="14">
        <f>'Tabel 5'!P26/'Tabel 7'!$C26*1000</f>
        <v>23.563511025811756</v>
      </c>
      <c r="R26" s="14">
        <f>'Tabel 5'!Q26/'Tabel 7'!$C26*1000</f>
        <v>0.8949904038228037</v>
      </c>
      <c r="S26" s="14">
        <f>'Tabel 5'!R26/'Tabel 7'!$C26*1000</f>
        <v>0.43305197602914103</v>
      </c>
      <c r="T26" s="14">
        <f>'Tabel 5'!S26/'Tabel 7'!$C26*1000</f>
        <v>0.2119971798989464</v>
      </c>
      <c r="U26" s="14"/>
      <c r="V26" s="14">
        <f>'Tabel 5'!U26/'Tabel 7'!$C26*1000</f>
        <v>10.972200462183229</v>
      </c>
      <c r="W26" s="47"/>
      <c r="X26" s="47"/>
      <c r="Y26" s="47"/>
      <c r="Z26" s="47"/>
      <c r="AA26" s="47"/>
      <c r="AB26" s="47"/>
      <c r="AC26" s="47"/>
      <c r="AD26" s="47"/>
      <c r="AE26" s="47"/>
      <c r="AF26" s="47"/>
      <c r="AG26" s="47"/>
      <c r="AH26" s="47"/>
      <c r="AI26" s="47"/>
      <c r="AJ26" s="47"/>
      <c r="AK26" s="47"/>
      <c r="AL26" s="47"/>
      <c r="AM26" s="47"/>
    </row>
    <row r="27" spans="1:39" x14ac:dyDescent="0.25">
      <c r="A27" s="92"/>
      <c r="B27" s="92" t="s">
        <v>417</v>
      </c>
      <c r="C27" s="20">
        <v>5901516</v>
      </c>
      <c r="E27" s="14">
        <f>'Tabel 5'!D27/'Tabel 7'!$C27*1000</f>
        <v>58.988402302052556</v>
      </c>
      <c r="F27" s="14">
        <f>'Tabel 5'!E27/'Tabel 7'!$C27*1000</f>
        <v>26.11972923567436</v>
      </c>
      <c r="G27" s="14">
        <f>'Tabel 5'!F27/'Tabel 7'!$C27*1000</f>
        <v>12.547284460467447</v>
      </c>
      <c r="H27" s="14">
        <f>'Tabel 5'!G27/'Tabel 7'!$C27*1000</f>
        <v>1.4680973499012797</v>
      </c>
      <c r="I27" s="14">
        <f>'Tabel 5'!H27/'Tabel 7'!$C27*1000</f>
        <v>6.6621864619192763</v>
      </c>
      <c r="J27" s="14">
        <f>'Tabel 5'!I27/'Tabel 7'!$C27*1000</f>
        <v>0.42328106879656002</v>
      </c>
      <c r="K27" s="14">
        <f>'Tabel 5'!J27/'Tabel 7'!$C27*1000</f>
        <v>5.018879894589797</v>
      </c>
      <c r="L27" s="14">
        <f>'Tabel 5'!K27/'Tabel 7'!$C27*1000</f>
        <v>5.9444047936157425</v>
      </c>
      <c r="M27" s="14">
        <f>'Tabel 5'!L27/'Tabel 7'!$C27*1000</f>
        <v>4.0386232961157775</v>
      </c>
      <c r="N27" s="14">
        <f>'Tabel 5'!M27/'Tabel 7'!$C27*1000</f>
        <v>1.9057814974999645</v>
      </c>
      <c r="O27" s="14">
        <f>'Tabel 5'!N27/'Tabel 7'!$C27*1000</f>
        <v>5.3725178411784364</v>
      </c>
      <c r="P27" s="14">
        <f>'Tabel 5'!O27/'Tabel 7'!$C27*1000</f>
        <v>21.552089327555834</v>
      </c>
      <c r="Q27" s="14">
        <f>'Tabel 5'!P27/'Tabel 7'!$C27*1000</f>
        <v>20.54912669897023</v>
      </c>
      <c r="R27" s="14">
        <f>'Tabel 5'!Q27/'Tabel 7'!$C27*1000</f>
        <v>0.67186126412264247</v>
      </c>
      <c r="S27" s="14">
        <f>'Tabel 5'!R27/'Tabel 7'!$C27*1000</f>
        <v>0.33093191647705439</v>
      </c>
      <c r="T27" s="14">
        <f>'Tabel 5'!S27/'Tabel 7'!$C27*1000</f>
        <v>1.0100794439937129</v>
      </c>
      <c r="U27" s="14"/>
      <c r="V27" s="14">
        <f>'Tabel 5'!U27/'Tabel 7'!$C27*1000</f>
        <v>5.5287488841850125</v>
      </c>
      <c r="W27" s="47"/>
      <c r="X27" s="47"/>
      <c r="Y27" s="47"/>
      <c r="Z27" s="47"/>
      <c r="AA27" s="47"/>
      <c r="AB27" s="47"/>
      <c r="AC27" s="47"/>
      <c r="AD27" s="47"/>
      <c r="AE27" s="47"/>
      <c r="AF27" s="47"/>
      <c r="AG27" s="47"/>
      <c r="AH27" s="47"/>
      <c r="AI27" s="47"/>
      <c r="AJ27" s="47"/>
      <c r="AK27" s="47"/>
      <c r="AL27" s="47"/>
      <c r="AM27" s="47"/>
    </row>
    <row r="28" spans="1:39" x14ac:dyDescent="0.25">
      <c r="A28" s="92"/>
      <c r="B28" s="92" t="s">
        <v>418</v>
      </c>
      <c r="C28" s="20">
        <v>814049</v>
      </c>
      <c r="E28" s="14">
        <f>'Tabel 5'!D28/'Tabel 7'!$C28*1000</f>
        <v>50.919539241495286</v>
      </c>
      <c r="F28" s="14">
        <f>'Tabel 5'!E28/'Tabel 7'!$C28*1000</f>
        <v>17.454723241475637</v>
      </c>
      <c r="G28" s="14">
        <f>'Tabel 5'!F28/'Tabel 7'!$C28*1000</f>
        <v>4.5709779141059075</v>
      </c>
      <c r="H28" s="14">
        <f>'Tabel 5'!G28/'Tabel 7'!$C28*1000</f>
        <v>1.300904491007298</v>
      </c>
      <c r="I28" s="14">
        <f>'Tabel 5'!H28/'Tabel 7'!$C28*1000</f>
        <v>4.9739020624065633</v>
      </c>
      <c r="J28" s="14">
        <f>'Tabel 5'!I28/'Tabel 7'!$C28*1000</f>
        <v>0.17812195580364326</v>
      </c>
      <c r="K28" s="14">
        <f>'Tabel 5'!J28/'Tabel 7'!$C28*1000</f>
        <v>6.4308168181522243</v>
      </c>
      <c r="L28" s="14">
        <f>'Tabel 5'!K28/'Tabel 7'!$C28*1000</f>
        <v>5.3866536289584532</v>
      </c>
      <c r="M28" s="14">
        <f>'Tabel 5'!L28/'Tabel 7'!$C28*1000</f>
        <v>4.3338914487948514</v>
      </c>
      <c r="N28" s="14">
        <f>'Tabel 5'!M28/'Tabel 7'!$C28*1000</f>
        <v>1.052762180163602</v>
      </c>
      <c r="O28" s="14">
        <f>'Tabel 5'!N28/'Tabel 7'!$C28*1000</f>
        <v>7.1789290325275266</v>
      </c>
      <c r="P28" s="14">
        <f>'Tabel 5'!O28/'Tabel 7'!$C28*1000</f>
        <v>20.899233338533676</v>
      </c>
      <c r="Q28" s="14">
        <f>'Tabel 5'!P28/'Tabel 7'!$C28*1000</f>
        <v>19.242084935919092</v>
      </c>
      <c r="R28" s="14">
        <f>'Tabel 5'!Q28/'Tabel 7'!$C28*1000</f>
        <v>0.47540135790351684</v>
      </c>
      <c r="S28" s="14">
        <f>'Tabel 5'!R28/'Tabel 7'!$C28*1000</f>
        <v>1.1805186174296634</v>
      </c>
      <c r="T28" s="14">
        <f>'Tabel 5'!S28/'Tabel 7'!$C28*1000</f>
        <v>1.0245083526912999</v>
      </c>
      <c r="U28" s="14"/>
      <c r="V28" s="14">
        <f>'Tabel 5'!U28/'Tabel 7'!$C28*1000</f>
        <v>6.4111619816497534</v>
      </c>
      <c r="W28" s="47"/>
      <c r="X28" s="47"/>
      <c r="Y28" s="47"/>
      <c r="Z28" s="47"/>
      <c r="AA28" s="47"/>
      <c r="AB28" s="47"/>
      <c r="AC28" s="47"/>
      <c r="AD28" s="47"/>
      <c r="AE28" s="47"/>
      <c r="AF28" s="47"/>
      <c r="AG28" s="47"/>
      <c r="AH28" s="47"/>
      <c r="AI28" s="47"/>
      <c r="AJ28" s="47"/>
      <c r="AK28" s="47"/>
      <c r="AL28" s="47"/>
      <c r="AM28" s="47"/>
    </row>
    <row r="29" spans="1:39" x14ac:dyDescent="0.25">
      <c r="A29" s="92"/>
      <c r="B29" s="92" t="s">
        <v>419</v>
      </c>
      <c r="C29" s="20">
        <v>55839</v>
      </c>
      <c r="E29" s="14">
        <f>'Tabel 5'!D29/'Tabel 7'!$C29*1000</f>
        <v>50.50233707623704</v>
      </c>
      <c r="F29" s="14">
        <f>'Tabel 5'!E29/'Tabel 7'!$C29*1000</f>
        <v>30.12231594405344</v>
      </c>
      <c r="G29" s="14">
        <f>'Tabel 5'!F29/'Tabel 7'!$C29*1000</f>
        <v>11.73015276061534</v>
      </c>
      <c r="H29" s="14">
        <f>'Tabel 5'!G29/'Tabel 7'!$C29*1000</f>
        <v>1.414781783341392</v>
      </c>
      <c r="I29" s="14">
        <f>'Tabel 5'!H29/'Tabel 7'!$C29*1000</f>
        <v>0.5193502748974731</v>
      </c>
      <c r="J29" s="14">
        <f>'Tabel 5'!I29/'Tabel 7'!$C29*1000</f>
        <v>0</v>
      </c>
      <c r="K29" s="14">
        <f>'Tabel 5'!J29/'Tabel 7'!$C29*1000</f>
        <v>16.458031125199234</v>
      </c>
      <c r="L29" s="14">
        <f>'Tabel 5'!K29/'Tabel 7'!$C29*1000</f>
        <v>1.5043249341857841</v>
      </c>
      <c r="M29" s="14">
        <f>'Tabel 5'!L29/'Tabel 7'!$C29*1000</f>
        <v>1.5043249341857841</v>
      </c>
      <c r="N29" s="14">
        <f>'Tabel 5'!M29/'Tabel 7'!$C29*1000</f>
        <v>0</v>
      </c>
      <c r="O29" s="14">
        <f>'Tabel 5'!N29/'Tabel 7'!$C29*1000</f>
        <v>1.7550457565500814</v>
      </c>
      <c r="P29" s="14">
        <f>'Tabel 5'!O29/'Tabel 7'!$C29*1000</f>
        <v>17.120650441447733</v>
      </c>
      <c r="Q29" s="14">
        <f>'Tabel 5'!P29/'Tabel 7'!$C29*1000</f>
        <v>16.493848385536989</v>
      </c>
      <c r="R29" s="14">
        <f>'Tabel 5'!Q29/'Tabel 7'!$C29*1000</f>
        <v>0.53725890506635154</v>
      </c>
      <c r="S29" s="14">
        <f>'Tabel 5'!R29/'Tabel 7'!$C29*1000</f>
        <v>8.9543150844391919E-2</v>
      </c>
      <c r="T29" s="14">
        <f>'Tabel 5'!S29/'Tabel 7'!$C29*1000</f>
        <v>0</v>
      </c>
      <c r="U29" s="14"/>
      <c r="V29" s="14">
        <f>'Tabel 5'!U29/'Tabel 7'!$C29*1000</f>
        <v>10.261645086767313</v>
      </c>
      <c r="W29" s="47"/>
      <c r="X29" s="47"/>
      <c r="Y29" s="47"/>
      <c r="Z29" s="47"/>
      <c r="AA29" s="47"/>
      <c r="AB29" s="47"/>
      <c r="AC29" s="47"/>
      <c r="AD29" s="47"/>
      <c r="AE29" s="47"/>
      <c r="AF29" s="47"/>
      <c r="AG29" s="47"/>
      <c r="AH29" s="47"/>
      <c r="AI29" s="47"/>
      <c r="AJ29" s="47"/>
      <c r="AK29" s="47"/>
      <c r="AL29" s="47"/>
      <c r="AM29" s="47"/>
    </row>
    <row r="30" spans="1:39" x14ac:dyDescent="0.25">
      <c r="A30" s="92"/>
      <c r="B30" s="92" t="s">
        <v>420</v>
      </c>
      <c r="C30" s="20">
        <v>12467</v>
      </c>
      <c r="E30" s="14">
        <f>'Tabel 5'!D30/'Tabel 7'!$C30*1000</f>
        <v>166.2789764979546</v>
      </c>
      <c r="F30" s="14">
        <f>'Tabel 5'!E30/'Tabel 7'!$C30*1000</f>
        <v>22.138445496109728</v>
      </c>
      <c r="G30" s="14">
        <f>'Tabel 5'!F30/'Tabel 7'!$C30*1000</f>
        <v>4.0105879521937915</v>
      </c>
      <c r="H30" s="14">
        <f>'Tabel 5'!G30/'Tabel 7'!$C30*1000</f>
        <v>3.6897409160182879</v>
      </c>
      <c r="I30" s="14">
        <f>'Tabel 5'!H30/'Tabel 7'!$C30*1000</f>
        <v>2.4063527713162749</v>
      </c>
      <c r="J30" s="14">
        <f>'Tabel 5'!I30/'Tabel 7'!$C30*1000</f>
        <v>0.2406352771316275</v>
      </c>
      <c r="K30" s="14">
        <f>'Tabel 5'!J30/'Tabel 7'!$C30*1000</f>
        <v>11.791128579449747</v>
      </c>
      <c r="L30" s="14">
        <f>'Tabel 5'!K30/'Tabel 7'!$C30*1000</f>
        <v>96.895804925002011</v>
      </c>
      <c r="M30" s="14">
        <f>'Tabel 5'!L30/'Tabel 7'!$C30*1000</f>
        <v>95.291569744124487</v>
      </c>
      <c r="N30" s="14">
        <f>'Tabel 5'!M30/'Tabel 7'!$C30*1000</f>
        <v>1.6042351808775166</v>
      </c>
      <c r="O30" s="14">
        <f>'Tabel 5'!N30/'Tabel 7'!$C30*1000</f>
        <v>2.1657174941846473</v>
      </c>
      <c r="P30" s="14">
        <f>'Tabel 5'!O30/'Tabel 7'!$C30*1000</f>
        <v>45.079008582658219</v>
      </c>
      <c r="Q30" s="14">
        <f>'Tabel 5'!P30/'Tabel 7'!$C30*1000</f>
        <v>41.469479425683801</v>
      </c>
      <c r="R30" s="14">
        <f>'Tabel 5'!Q30/'Tabel 7'!$C30*1000</f>
        <v>8.0211759043875827E-2</v>
      </c>
      <c r="S30" s="14">
        <f>'Tabel 5'!R30/'Tabel 7'!$C30*1000</f>
        <v>3.5293173979305368</v>
      </c>
      <c r="T30" s="14">
        <f>'Tabel 5'!S30/'Tabel 7'!$C30*1000</f>
        <v>3.2084703617550332</v>
      </c>
      <c r="U30" s="14"/>
      <c r="V30" s="14">
        <f>'Tabel 5'!U30/'Tabel 7'!$C30*1000</f>
        <v>20.614422074276089</v>
      </c>
      <c r="W30" s="47"/>
      <c r="X30" s="47"/>
      <c r="Y30" s="47"/>
      <c r="Z30" s="47"/>
      <c r="AA30" s="47"/>
      <c r="AB30" s="47"/>
      <c r="AC30" s="47"/>
      <c r="AD30" s="47"/>
      <c r="AE30" s="47"/>
      <c r="AF30" s="47"/>
      <c r="AG30" s="47"/>
      <c r="AH30" s="47"/>
      <c r="AI30" s="47"/>
      <c r="AJ30" s="47"/>
      <c r="AK30" s="47"/>
      <c r="AL30" s="47"/>
      <c r="AM30" s="47"/>
    </row>
    <row r="31" spans="1:39" x14ac:dyDescent="0.25">
      <c r="A31" s="92"/>
      <c r="C31" s="20"/>
      <c r="E31" s="6"/>
      <c r="F31" s="6"/>
      <c r="G31" s="6"/>
      <c r="H31" s="6"/>
      <c r="I31" s="6"/>
      <c r="J31" s="6"/>
      <c r="K31" s="6"/>
      <c r="L31" s="6"/>
      <c r="M31" s="6"/>
      <c r="N31" s="6"/>
      <c r="O31" s="6"/>
      <c r="P31" s="6"/>
      <c r="Q31" s="6"/>
      <c r="R31" s="6"/>
      <c r="S31" s="6"/>
      <c r="T31" s="6"/>
      <c r="U31" s="6"/>
      <c r="V31" s="6"/>
      <c r="W31" s="47"/>
      <c r="X31" s="47"/>
      <c r="Y31" s="47"/>
      <c r="Z31" s="47"/>
      <c r="AA31" s="47"/>
      <c r="AB31" s="47"/>
      <c r="AC31" s="47"/>
      <c r="AD31" s="47"/>
      <c r="AE31" s="47"/>
      <c r="AF31" s="47"/>
      <c r="AG31" s="47"/>
      <c r="AH31" s="47"/>
      <c r="AI31" s="47"/>
      <c r="AJ31" s="47"/>
      <c r="AK31" s="47"/>
      <c r="AL31" s="47"/>
      <c r="AM31" s="47"/>
    </row>
    <row r="32" spans="1:39" x14ac:dyDescent="0.25">
      <c r="A32" s="92">
        <v>2020</v>
      </c>
      <c r="B32" s="92" t="s">
        <v>413</v>
      </c>
      <c r="C32" s="20">
        <v>2447087</v>
      </c>
      <c r="E32" s="14">
        <f>'Tabel 5'!D32/'Tabel 7'!$C32*1000</f>
        <v>239.44428620641602</v>
      </c>
      <c r="F32" s="14">
        <f>'Tabel 5'!E32/'Tabel 7'!$C32*1000</f>
        <v>153.07138650975631</v>
      </c>
      <c r="G32" s="14">
        <f>'Tabel 5'!F32/'Tabel 7'!$C32*1000</f>
        <v>74.711279165799994</v>
      </c>
      <c r="H32" s="14">
        <f>'Tabel 5'!G32/'Tabel 7'!$C32*1000</f>
        <v>9.2669365658025225</v>
      </c>
      <c r="I32" s="14">
        <f>'Tabel 5'!H32/'Tabel 7'!$C32*1000</f>
        <v>12.697954751915235</v>
      </c>
      <c r="J32" s="14">
        <f>'Tabel 5'!I32/'Tabel 7'!$C32*1000</f>
        <v>2.5095143736205539</v>
      </c>
      <c r="K32" s="14">
        <f>'Tabel 5'!J32/'Tabel 7'!$C32*1000</f>
        <v>53.885701652617989</v>
      </c>
      <c r="L32" s="14">
        <f>'Tabel 5'!K32/'Tabel 7'!$C32*1000</f>
        <v>44.843522114252579</v>
      </c>
      <c r="M32" s="14">
        <f>'Tabel 5'!L32/'Tabel 7'!$C32*1000</f>
        <v>39.279355413191276</v>
      </c>
      <c r="N32" s="14">
        <f>'Tabel 5'!M32/'Tabel 7'!$C32*1000</f>
        <v>5.5641667010613025</v>
      </c>
      <c r="O32" s="14">
        <f>'Tabel 5'!N32/'Tabel 7'!$C32*1000</f>
        <v>4.0010837375213875</v>
      </c>
      <c r="P32" s="14">
        <f>'Tabel 5'!O32/'Tabel 7'!$C32*1000</f>
        <v>37.528293844885773</v>
      </c>
      <c r="Q32" s="14">
        <f>'Tabel 5'!P32/'Tabel 7'!$C32*1000</f>
        <v>34.473232868304237</v>
      </c>
      <c r="R32" s="14">
        <f>'Tabel 5'!Q32/'Tabel 7'!$C32*1000</f>
        <v>3.0489312394696224</v>
      </c>
      <c r="S32" s="14">
        <f>'Tabel 5'!R32/'Tabel 7'!$C32*1000</f>
        <v>6.129737111921235E-3</v>
      </c>
      <c r="T32" s="14">
        <f>'Tabel 5'!S32/'Tabel 7'!$C32*1000</f>
        <v>0</v>
      </c>
      <c r="U32" s="14"/>
      <c r="V32" s="14">
        <f>'Tabel 5'!U32/'Tabel 7'!$C32*1000</f>
        <v>20.446351110524471</v>
      </c>
      <c r="W32" s="47"/>
      <c r="X32" s="47"/>
      <c r="Y32" s="47"/>
      <c r="Z32" s="47"/>
      <c r="AA32" s="47"/>
      <c r="AB32" s="47"/>
      <c r="AC32" s="47"/>
      <c r="AD32" s="47"/>
      <c r="AE32" s="47"/>
      <c r="AF32" s="47"/>
      <c r="AG32" s="47"/>
      <c r="AH32" s="47"/>
      <c r="AI32" s="47"/>
      <c r="AJ32" s="47"/>
      <c r="AK32" s="47"/>
      <c r="AL32" s="47"/>
      <c r="AM32" s="47"/>
    </row>
    <row r="33" spans="1:39" x14ac:dyDescent="0.25">
      <c r="A33" s="92"/>
      <c r="B33" s="92" t="s">
        <v>414</v>
      </c>
      <c r="C33" s="20">
        <v>2533569</v>
      </c>
      <c r="E33" s="14">
        <f>'Tabel 5'!D33/'Tabel 7'!$C33*1000</f>
        <v>161.74534816300641</v>
      </c>
      <c r="F33" s="14">
        <f>'Tabel 5'!E33/'Tabel 7'!$C33*1000</f>
        <v>98.009961441744821</v>
      </c>
      <c r="G33" s="14">
        <f>'Tabel 5'!F33/'Tabel 7'!$C33*1000</f>
        <v>56.231742652361156</v>
      </c>
      <c r="H33" s="14">
        <f>'Tabel 5'!G33/'Tabel 7'!$C33*1000</f>
        <v>9.3413678490698295</v>
      </c>
      <c r="I33" s="14">
        <f>'Tabel 5'!H33/'Tabel 7'!$C33*1000</f>
        <v>19.176505554022803</v>
      </c>
      <c r="J33" s="14">
        <f>'Tabel 5'!I33/'Tabel 7'!$C33*1000</f>
        <v>2.671725143463628</v>
      </c>
      <c r="K33" s="14">
        <f>'Tabel 5'!J33/'Tabel 7'!$C33*1000</f>
        <v>10.58862024282741</v>
      </c>
      <c r="L33" s="14">
        <f>'Tabel 5'!K33/'Tabel 7'!$C33*1000</f>
        <v>27.139975268090193</v>
      </c>
      <c r="M33" s="14">
        <f>'Tabel 5'!L33/'Tabel 7'!$C33*1000</f>
        <v>19.606333989719641</v>
      </c>
      <c r="N33" s="14">
        <f>'Tabel 5'!M33/'Tabel 7'!$C33*1000</f>
        <v>7.5336412783705509</v>
      </c>
      <c r="O33" s="14">
        <f>'Tabel 5'!N33/'Tabel 7'!$C33*1000</f>
        <v>6.4229551277269339</v>
      </c>
      <c r="P33" s="14">
        <f>'Tabel 5'!O33/'Tabel 7'!$C33*1000</f>
        <v>30.172456325444465</v>
      </c>
      <c r="Q33" s="14">
        <f>'Tabel 5'!P33/'Tabel 7'!$C33*1000</f>
        <v>29.549619528814887</v>
      </c>
      <c r="R33" s="14">
        <f>'Tabel 5'!Q33/'Tabel 7'!$C33*1000</f>
        <v>0.59639188828091916</v>
      </c>
      <c r="S33" s="14">
        <f>'Tabel 5'!R33/'Tabel 7'!$C33*1000</f>
        <v>2.6444908348657564E-2</v>
      </c>
      <c r="T33" s="14">
        <f>'Tabel 5'!S33/'Tabel 7'!$C33*1000</f>
        <v>0.59954948927777374</v>
      </c>
      <c r="U33" s="14"/>
      <c r="V33" s="14">
        <f>'Tabel 5'!U33/'Tabel 7'!$C33*1000</f>
        <v>28.105411772878497</v>
      </c>
      <c r="W33" s="47"/>
      <c r="X33" s="47"/>
      <c r="Y33" s="47"/>
      <c r="Z33" s="47"/>
      <c r="AA33" s="47"/>
      <c r="AB33" s="47"/>
      <c r="AC33" s="47"/>
      <c r="AD33" s="47"/>
      <c r="AE33" s="47"/>
      <c r="AF33" s="47"/>
      <c r="AG33" s="47"/>
      <c r="AH33" s="47"/>
      <c r="AI33" s="47"/>
      <c r="AJ33" s="47"/>
      <c r="AK33" s="47"/>
      <c r="AL33" s="47"/>
      <c r="AM33" s="47"/>
    </row>
    <row r="34" spans="1:39" x14ac:dyDescent="0.25">
      <c r="A34" s="92"/>
      <c r="B34" s="92" t="s">
        <v>415</v>
      </c>
      <c r="C34" s="20">
        <v>1606204</v>
      </c>
      <c r="E34" s="14">
        <f>'Tabel 5'!D34/'Tabel 7'!$C34*1000</f>
        <v>135.52637149452994</v>
      </c>
      <c r="F34" s="14">
        <f>'Tabel 5'!E34/'Tabel 7'!$C34*1000</f>
        <v>64.440133382808156</v>
      </c>
      <c r="G34" s="14">
        <f>'Tabel 5'!F34/'Tabel 7'!$C34*1000</f>
        <v>34.722239516275643</v>
      </c>
      <c r="H34" s="14">
        <f>'Tabel 5'!G34/'Tabel 7'!$C34*1000</f>
        <v>4.2696942605048918</v>
      </c>
      <c r="I34" s="14">
        <f>'Tabel 5'!H34/'Tabel 7'!$C34*1000</f>
        <v>14.592168865225091</v>
      </c>
      <c r="J34" s="14">
        <f>'Tabel 5'!I34/'Tabel 7'!$C34*1000</f>
        <v>0.60826644685233011</v>
      </c>
      <c r="K34" s="14">
        <f>'Tabel 5'!J34/'Tabel 7'!$C34*1000</f>
        <v>10.247764293950208</v>
      </c>
      <c r="L34" s="14">
        <f>'Tabel 5'!K34/'Tabel 7'!$C34*1000</f>
        <v>29.692367843686107</v>
      </c>
      <c r="M34" s="14">
        <f>'Tabel 5'!L34/'Tabel 7'!$C34*1000</f>
        <v>23.732975387933291</v>
      </c>
      <c r="N34" s="14">
        <f>'Tabel 5'!M34/'Tabel 7'!$C34*1000</f>
        <v>5.959392455752818</v>
      </c>
      <c r="O34" s="14">
        <f>'Tabel 5'!N34/'Tabel 7'!$C34*1000</f>
        <v>10.090250055410147</v>
      </c>
      <c r="P34" s="14">
        <f>'Tabel 5'!O34/'Tabel 7'!$C34*1000</f>
        <v>31.303620212625546</v>
      </c>
      <c r="Q34" s="14">
        <f>'Tabel 5'!P34/'Tabel 7'!$C34*1000</f>
        <v>29.668709578608944</v>
      </c>
      <c r="R34" s="14">
        <f>'Tabel 5'!Q34/'Tabel 7'!$C34*1000</f>
        <v>1.6137427126317703</v>
      </c>
      <c r="S34" s="14">
        <f>'Tabel 5'!R34/'Tabel 7'!$C34*1000</f>
        <v>2.0545335461747076E-2</v>
      </c>
      <c r="T34" s="14">
        <f>'Tabel 5'!S34/'Tabel 7'!$C34*1000</f>
        <v>0</v>
      </c>
      <c r="U34" s="14"/>
      <c r="V34" s="14">
        <f>'Tabel 5'!U34/'Tabel 7'!$C34*1000</f>
        <v>12.888151193746248</v>
      </c>
      <c r="W34" s="47"/>
      <c r="X34" s="47"/>
      <c r="Y34" s="47"/>
      <c r="Z34" s="47"/>
      <c r="AA34" s="47"/>
      <c r="AB34" s="47"/>
      <c r="AC34" s="47"/>
      <c r="AD34" s="47"/>
      <c r="AE34" s="47"/>
      <c r="AF34" s="47"/>
      <c r="AG34" s="47"/>
      <c r="AH34" s="47"/>
      <c r="AI34" s="47"/>
      <c r="AJ34" s="47"/>
      <c r="AK34" s="47"/>
      <c r="AL34" s="47"/>
      <c r="AM34" s="47"/>
    </row>
    <row r="35" spans="1:39" x14ac:dyDescent="0.25">
      <c r="A35" s="92"/>
      <c r="B35" s="92" t="s">
        <v>416</v>
      </c>
      <c r="C35" s="20">
        <v>4067509</v>
      </c>
      <c r="E35" s="14">
        <f>'Tabel 5'!D35/'Tabel 7'!$C35*1000</f>
        <v>97.082759988976065</v>
      </c>
      <c r="F35" s="14">
        <f>'Tabel 5'!E35/'Tabel 7'!$C35*1000</f>
        <v>51.261349390990894</v>
      </c>
      <c r="G35" s="14">
        <f>'Tabel 5'!F35/'Tabel 7'!$C35*1000</f>
        <v>30.857215067010301</v>
      </c>
      <c r="H35" s="14">
        <f>'Tabel 5'!G35/'Tabel 7'!$C35*1000</f>
        <v>2.9846276922804598</v>
      </c>
      <c r="I35" s="14">
        <f>'Tabel 5'!H35/'Tabel 7'!$C35*1000</f>
        <v>9.4428801509720088</v>
      </c>
      <c r="J35" s="14">
        <f>'Tabel 5'!I35/'Tabel 7'!$C35*1000</f>
        <v>0.46490370396230224</v>
      </c>
      <c r="K35" s="14">
        <f>'Tabel 5'!J35/'Tabel 7'!$C35*1000</f>
        <v>7.5119686274818323</v>
      </c>
      <c r="L35" s="14">
        <f>'Tabel 5'!K35/'Tabel 7'!$C35*1000</f>
        <v>12.508392728817563</v>
      </c>
      <c r="M35" s="14">
        <f>'Tabel 5'!L35/'Tabel 7'!$C35*1000</f>
        <v>8.9728135819736359</v>
      </c>
      <c r="N35" s="14">
        <f>'Tabel 5'!M35/'Tabel 7'!$C35*1000</f>
        <v>3.5358249975599318</v>
      </c>
      <c r="O35" s="14">
        <f>'Tabel 5'!N35/'Tabel 7'!$C35*1000</f>
        <v>7.7890423844175887</v>
      </c>
      <c r="P35" s="14">
        <f>'Tabel 5'!O35/'Tabel 7'!$C35*1000</f>
        <v>25.52397548475</v>
      </c>
      <c r="Q35" s="14">
        <f>'Tabel 5'!P35/'Tabel 7'!$C35*1000</f>
        <v>23.678865861144988</v>
      </c>
      <c r="R35" s="14">
        <f>'Tabel 5'!Q35/'Tabel 7'!$C35*1000</f>
        <v>0.8685905796397746</v>
      </c>
      <c r="S35" s="14">
        <f>'Tabel 5'!R35/'Tabel 7'!$C35*1000</f>
        <v>0.97627319324923434</v>
      </c>
      <c r="T35" s="14">
        <f>'Tabel 5'!S35/'Tabel 7'!$C35*1000</f>
        <v>0.20725215359080951</v>
      </c>
      <c r="U35" s="14"/>
      <c r="V35" s="14">
        <f>'Tabel 5'!U35/'Tabel 7'!$C35*1000</f>
        <v>12.182640530113147</v>
      </c>
      <c r="W35" s="47"/>
      <c r="X35" s="47"/>
      <c r="Y35" s="47"/>
      <c r="Z35" s="47"/>
      <c r="AA35" s="47"/>
      <c r="AB35" s="47"/>
      <c r="AC35" s="47"/>
      <c r="AD35" s="47"/>
      <c r="AE35" s="47"/>
      <c r="AF35" s="47"/>
      <c r="AG35" s="47"/>
      <c r="AH35" s="47"/>
      <c r="AI35" s="47"/>
      <c r="AJ35" s="47"/>
      <c r="AK35" s="47"/>
      <c r="AL35" s="47"/>
      <c r="AM35" s="47"/>
    </row>
    <row r="36" spans="1:39" x14ac:dyDescent="0.25">
      <c r="A36" s="92"/>
      <c r="B36" s="92" t="s">
        <v>417</v>
      </c>
      <c r="C36" s="20">
        <v>5876061</v>
      </c>
      <c r="E36" s="14">
        <f>'Tabel 5'!D36/'Tabel 7'!$C36*1000</f>
        <v>56.692229709664346</v>
      </c>
      <c r="F36" s="14">
        <f>'Tabel 5'!E36/'Tabel 7'!$C36*1000</f>
        <v>24.362749127349087</v>
      </c>
      <c r="G36" s="14">
        <f>'Tabel 5'!F36/'Tabel 7'!$C36*1000</f>
        <v>11.784765338549072</v>
      </c>
      <c r="H36" s="14">
        <f>'Tabel 5'!G36/'Tabel 7'!$C36*1000</f>
        <v>1.7215614337563887</v>
      </c>
      <c r="I36" s="14">
        <f>'Tabel 5'!H36/'Tabel 7'!$C36*1000</f>
        <v>5.8554531683724864</v>
      </c>
      <c r="J36" s="14">
        <f>'Tabel 5'!I36/'Tabel 7'!$C36*1000</f>
        <v>0.4434943748882117</v>
      </c>
      <c r="K36" s="14">
        <f>'Tabel 5'!J36/'Tabel 7'!$C36*1000</f>
        <v>4.5574748117829271</v>
      </c>
      <c r="L36" s="14">
        <f>'Tabel 5'!K36/'Tabel 7'!$C36*1000</f>
        <v>5.4752665093163602</v>
      </c>
      <c r="M36" s="14">
        <f>'Tabel 5'!L36/'Tabel 7'!$C36*1000</f>
        <v>3.652957312730416</v>
      </c>
      <c r="N36" s="14">
        <f>'Tabel 5'!M36/'Tabel 7'!$C36*1000</f>
        <v>1.8223091965859441</v>
      </c>
      <c r="O36" s="14">
        <f>'Tabel 5'!N36/'Tabel 7'!$C36*1000</f>
        <v>5.5150891047591228</v>
      </c>
      <c r="P36" s="14">
        <f>'Tabel 5'!O36/'Tabel 7'!$C36*1000</f>
        <v>21.338954786207971</v>
      </c>
      <c r="Q36" s="14">
        <f>'Tabel 5'!P36/'Tabel 7'!$C36*1000</f>
        <v>20.347984814997666</v>
      </c>
      <c r="R36" s="14">
        <f>'Tabel 5'!Q36/'Tabel 7'!$C36*1000</f>
        <v>0.68923722881705962</v>
      </c>
      <c r="S36" s="14">
        <f>'Tabel 5'!R36/'Tabel 7'!$C36*1000</f>
        <v>0.30190292442505279</v>
      </c>
      <c r="T36" s="14">
        <f>'Tabel 5'!S36/'Tabel 7'!$C36*1000</f>
        <v>1.0500231362472241</v>
      </c>
      <c r="U36" s="14"/>
      <c r="V36" s="14">
        <f>'Tabel 5'!U36/'Tabel 7'!$C36*1000</f>
        <v>6.1857764921092553</v>
      </c>
      <c r="W36" s="47"/>
      <c r="X36" s="47"/>
      <c r="Y36" s="47"/>
      <c r="Z36" s="47"/>
      <c r="AA36" s="47"/>
      <c r="AB36" s="47"/>
      <c r="AC36" s="47"/>
      <c r="AD36" s="47"/>
      <c r="AE36" s="47"/>
      <c r="AF36" s="47"/>
      <c r="AG36" s="47"/>
      <c r="AH36" s="47"/>
      <c r="AI36" s="47"/>
      <c r="AJ36" s="47"/>
      <c r="AK36" s="47"/>
      <c r="AL36" s="47"/>
      <c r="AM36" s="47"/>
    </row>
    <row r="37" spans="1:39" x14ac:dyDescent="0.25">
      <c r="A37" s="92"/>
      <c r="B37" s="92" t="s">
        <v>418</v>
      </c>
      <c r="C37" s="20">
        <v>809616</v>
      </c>
      <c r="E37" s="14">
        <f>'Tabel 5'!D37/'Tabel 7'!$C37*1000</f>
        <v>50.468370190312442</v>
      </c>
      <c r="F37" s="14">
        <f>'Tabel 5'!E37/'Tabel 7'!$C37*1000</f>
        <v>17.452718325724785</v>
      </c>
      <c r="G37" s="14">
        <f>'Tabel 5'!F37/'Tabel 7'!$C37*1000</f>
        <v>4.4724906622398768</v>
      </c>
      <c r="H37" s="14">
        <f>'Tabel 5'!G37/'Tabel 7'!$C37*1000</f>
        <v>1.1104029564633111</v>
      </c>
      <c r="I37" s="14">
        <f>'Tabel 5'!H37/'Tabel 7'!$C37*1000</f>
        <v>5.6458864449319188</v>
      </c>
      <c r="J37" s="14">
        <f>'Tabel 5'!I37/'Tabel 7'!$C37*1000</f>
        <v>0.16921602339874706</v>
      </c>
      <c r="K37" s="14">
        <f>'Tabel 5'!J37/'Tabel 7'!$C37*1000</f>
        <v>6.0559573921464001</v>
      </c>
      <c r="L37" s="14">
        <f>'Tabel 5'!K37/'Tabel 7'!$C37*1000</f>
        <v>5.61377245508982</v>
      </c>
      <c r="M37" s="14">
        <f>'Tabel 5'!L37/'Tabel 7'!$C37*1000</f>
        <v>4.1834647536609948</v>
      </c>
      <c r="N37" s="14">
        <f>'Tabel 5'!M37/'Tabel 7'!$C37*1000</f>
        <v>1.4303077014288255</v>
      </c>
      <c r="O37" s="14">
        <f>'Tabel 5'!N37/'Tabel 7'!$C37*1000</f>
        <v>7.007025552854687</v>
      </c>
      <c r="P37" s="14">
        <f>'Tabel 5'!O37/'Tabel 7'!$C37*1000</f>
        <v>20.394853856643149</v>
      </c>
      <c r="Q37" s="14">
        <f>'Tabel 5'!P37/'Tabel 7'!$C37*1000</f>
        <v>18.354380348214463</v>
      </c>
      <c r="R37" s="14">
        <f>'Tabel 5'!Q37/'Tabel 7'!$C37*1000</f>
        <v>0.47059346653228201</v>
      </c>
      <c r="S37" s="14">
        <f>'Tabel 5'!R37/'Tabel 7'!$C37*1000</f>
        <v>1.5711151953518705</v>
      </c>
      <c r="T37" s="14">
        <f>'Tabel 5'!S37/'Tabel 7'!$C37*1000</f>
        <v>0.94365723997549456</v>
      </c>
      <c r="U37" s="14"/>
      <c r="V37" s="14">
        <f>'Tabel 5'!U37/'Tabel 7'!$C37*1000</f>
        <v>7.3454575996521809</v>
      </c>
      <c r="W37" s="47"/>
      <c r="X37" s="47"/>
      <c r="Y37" s="47"/>
      <c r="Z37" s="47"/>
      <c r="AA37" s="47"/>
      <c r="AB37" s="47"/>
      <c r="AC37" s="47"/>
      <c r="AD37" s="47"/>
      <c r="AE37" s="47"/>
      <c r="AF37" s="47"/>
      <c r="AG37" s="47"/>
      <c r="AH37" s="47"/>
      <c r="AI37" s="47"/>
      <c r="AJ37" s="47"/>
      <c r="AK37" s="47"/>
      <c r="AL37" s="47"/>
      <c r="AM37" s="47"/>
    </row>
    <row r="38" spans="1:39" x14ac:dyDescent="0.25">
      <c r="A38" s="92"/>
      <c r="B38" s="92" t="s">
        <v>419</v>
      </c>
      <c r="C38" s="20">
        <v>55129</v>
      </c>
      <c r="E38" s="14">
        <f>'Tabel 5'!D38/'Tabel 7'!$C38*1000</f>
        <v>49.502076946797516</v>
      </c>
      <c r="F38" s="14">
        <f>'Tabel 5'!E38/'Tabel 7'!$C38*1000</f>
        <v>28.442380598233232</v>
      </c>
      <c r="G38" s="14">
        <f>'Tabel 5'!F38/'Tabel 7'!$C38*1000</f>
        <v>11.373324384625151</v>
      </c>
      <c r="H38" s="14">
        <f>'Tabel 5'!G38/'Tabel 7'!$C38*1000</f>
        <v>0.45348183351774929</v>
      </c>
      <c r="I38" s="14">
        <f>'Tabel 5'!H38/'Tabel 7'!$C38*1000</f>
        <v>0.52603892688058917</v>
      </c>
      <c r="J38" s="14">
        <f>'Tabel 5'!I38/'Tabel 7'!$C38*1000</f>
        <v>0</v>
      </c>
      <c r="K38" s="14">
        <f>'Tabel 5'!J38/'Tabel 7'!$C38*1000</f>
        <v>16.089535453209745</v>
      </c>
      <c r="L38" s="14">
        <f>'Tabel 5'!K38/'Tabel 7'!$C38*1000</f>
        <v>1.2153313138275681</v>
      </c>
      <c r="M38" s="14">
        <f>'Tabel 5'!L38/'Tabel 7'!$C38*1000</f>
        <v>1.2153313138275681</v>
      </c>
      <c r="N38" s="14">
        <f>'Tabel 5'!M38/'Tabel 7'!$C38*1000</f>
        <v>0</v>
      </c>
      <c r="O38" s="14">
        <f>'Tabel 5'!N38/'Tabel 7'!$C38*1000</f>
        <v>1.7957880607302872</v>
      </c>
      <c r="P38" s="14">
        <f>'Tabel 5'!O38/'Tabel 7'!$C38*1000</f>
        <v>18.048576974006419</v>
      </c>
      <c r="Q38" s="14">
        <f>'Tabel 5'!P38/'Tabel 7'!$C38*1000</f>
        <v>17.4681202271037</v>
      </c>
      <c r="R38" s="14">
        <f>'Tabel 5'!Q38/'Tabel 7'!$C38*1000</f>
        <v>0.50789965353987909</v>
      </c>
      <c r="S38" s="14">
        <f>'Tabel 5'!R38/'Tabel 7'!$C38*1000</f>
        <v>9.0696366703549844E-2</v>
      </c>
      <c r="T38" s="14">
        <f>'Tabel 5'!S38/'Tabel 7'!$C38*1000</f>
        <v>9.0696366703549844E-2</v>
      </c>
      <c r="U38" s="14"/>
      <c r="V38" s="14">
        <f>'Tabel 5'!U38/'Tabel 7'!$C38*1000</f>
        <v>10.919842551107402</v>
      </c>
      <c r="W38" s="47"/>
      <c r="X38" s="47"/>
      <c r="Y38" s="47"/>
      <c r="Z38" s="47"/>
      <c r="AA38" s="47"/>
      <c r="AB38" s="47"/>
      <c r="AC38" s="47"/>
      <c r="AD38" s="47"/>
      <c r="AE38" s="47"/>
      <c r="AF38" s="47"/>
      <c r="AG38" s="47"/>
      <c r="AH38" s="47"/>
      <c r="AI38" s="47"/>
      <c r="AJ38" s="47"/>
      <c r="AK38" s="47"/>
      <c r="AL38" s="47"/>
      <c r="AM38" s="47"/>
    </row>
    <row r="39" spans="1:39" x14ac:dyDescent="0.25">
      <c r="A39" s="92"/>
      <c r="B39" s="92" t="s">
        <v>420</v>
      </c>
      <c r="C39" s="20">
        <v>12410</v>
      </c>
      <c r="E39" s="14">
        <f>'Tabel 5'!D39/'Tabel 7'!$C39*1000</f>
        <v>151.41015310233684</v>
      </c>
      <c r="F39" s="14">
        <f>'Tabel 5'!E39/'Tabel 7'!$C39*1000</f>
        <v>19.178082191780824</v>
      </c>
      <c r="G39" s="14">
        <f>'Tabel 5'!F39/'Tabel 7'!$C39*1000</f>
        <v>3.8678485092667203</v>
      </c>
      <c r="H39" s="14">
        <f>'Tabel 5'!G39/'Tabel 7'!$C39*1000</f>
        <v>2.9814665592264302</v>
      </c>
      <c r="I39" s="14">
        <f>'Tabel 5'!H39/'Tabel 7'!$C39*1000</f>
        <v>0.64464141821112009</v>
      </c>
      <c r="J39" s="14">
        <f>'Tabel 5'!I39/'Tabel 7'!$C39*1000</f>
        <v>0.24174053182917002</v>
      </c>
      <c r="K39" s="14">
        <f>'Tabel 5'!J39/'Tabel 7'!$C39*1000</f>
        <v>11.442385173247381</v>
      </c>
      <c r="L39" s="14">
        <f>'Tabel 5'!K39/'Tabel 7'!$C39*1000</f>
        <v>86.301369863013704</v>
      </c>
      <c r="M39" s="14">
        <f>'Tabel 5'!L39/'Tabel 7'!$C39*1000</f>
        <v>84.689766317485905</v>
      </c>
      <c r="N39" s="14">
        <f>'Tabel 5'!M39/'Tabel 7'!$C39*1000</f>
        <v>1.6116035455278002</v>
      </c>
      <c r="O39" s="14">
        <f>'Tabel 5'!N39/'Tabel 7'!$C39*1000</f>
        <v>1.4504431909750202</v>
      </c>
      <c r="P39" s="14">
        <f>'Tabel 5'!O39/'Tabel 7'!$C39*1000</f>
        <v>44.480257856567285</v>
      </c>
      <c r="Q39" s="14">
        <f>'Tabel 5'!P39/'Tabel 7'!$C39*1000</f>
        <v>41.740531829170024</v>
      </c>
      <c r="R39" s="14">
        <f>'Tabel 5'!Q39/'Tabel 7'!$C39*1000</f>
        <v>8.0580177276390011E-2</v>
      </c>
      <c r="S39" s="14">
        <f>'Tabel 5'!R39/'Tabel 7'!$C39*1000</f>
        <v>2.6591458501208702</v>
      </c>
      <c r="T39" s="14">
        <f>'Tabel 5'!S39/'Tabel 7'!$C39*1000</f>
        <v>0.96696212731668008</v>
      </c>
      <c r="U39" s="14"/>
      <c r="V39" s="14">
        <f>'Tabel 5'!U39/'Tabel 7'!$C39*1000</f>
        <v>24.738114423851734</v>
      </c>
      <c r="W39" s="47"/>
      <c r="X39" s="47"/>
      <c r="Y39" s="47"/>
      <c r="Z39" s="47"/>
      <c r="AA39" s="47"/>
      <c r="AB39" s="47"/>
      <c r="AC39" s="47"/>
      <c r="AD39" s="47"/>
      <c r="AE39" s="47"/>
      <c r="AF39" s="47"/>
      <c r="AG39" s="47"/>
      <c r="AH39" s="47"/>
      <c r="AI39" s="47"/>
      <c r="AJ39" s="47"/>
      <c r="AK39" s="47"/>
      <c r="AL39" s="47"/>
      <c r="AM39" s="47"/>
    </row>
    <row r="40" spans="1:39" x14ac:dyDescent="0.25">
      <c r="A40" s="92"/>
      <c r="C40" s="20"/>
      <c r="E40" s="6"/>
      <c r="F40" s="6"/>
      <c r="G40" s="6"/>
      <c r="H40" s="6"/>
      <c r="I40" s="6"/>
      <c r="J40" s="6"/>
      <c r="K40" s="6"/>
      <c r="L40" s="6"/>
      <c r="M40" s="6"/>
      <c r="N40" s="6"/>
      <c r="O40" s="6"/>
      <c r="P40" s="6"/>
      <c r="Q40" s="6"/>
      <c r="R40" s="6"/>
      <c r="S40" s="6"/>
      <c r="T40" s="6"/>
      <c r="U40" s="6"/>
      <c r="V40" s="6"/>
      <c r="W40" s="47"/>
      <c r="X40" s="47"/>
      <c r="Y40" s="47"/>
      <c r="Z40" s="47"/>
      <c r="AA40" s="47"/>
      <c r="AB40" s="47"/>
      <c r="AC40" s="47"/>
      <c r="AD40" s="47"/>
      <c r="AE40" s="47"/>
      <c r="AF40" s="47"/>
      <c r="AG40" s="47"/>
      <c r="AH40" s="47"/>
      <c r="AI40" s="47"/>
      <c r="AJ40" s="47"/>
      <c r="AK40" s="47"/>
      <c r="AL40" s="47"/>
      <c r="AM40" s="47"/>
    </row>
    <row r="41" spans="1:39" x14ac:dyDescent="0.25">
      <c r="A41" s="92">
        <v>2019</v>
      </c>
      <c r="B41" s="92" t="s">
        <v>413</v>
      </c>
      <c r="C41" s="20">
        <v>2417616</v>
      </c>
      <c r="E41" s="14">
        <f>'Tabel 5'!D41/'Tabel 7'!$C41*1000</f>
        <v>226.11200455324584</v>
      </c>
      <c r="F41" s="14">
        <f>'Tabel 5'!E41/'Tabel 7'!$C41*1000</f>
        <v>133.9617209680942</v>
      </c>
      <c r="G41" s="14">
        <f>'Tabel 5'!F41/'Tabel 7'!$C41*1000</f>
        <v>61.242149290871673</v>
      </c>
      <c r="H41" s="14">
        <f>'Tabel 5'!G41/'Tabel 7'!$C41*1000</f>
        <v>6.587894851787877</v>
      </c>
      <c r="I41" s="14">
        <f>'Tabel 5'!H41/'Tabel 7'!$C41*1000</f>
        <v>19.268568705700162</v>
      </c>
      <c r="J41" s="14">
        <f>'Tabel 5'!I41/'Tabel 7'!$C41*1000</f>
        <v>1.8572014745104268</v>
      </c>
      <c r="K41" s="14">
        <f>'Tabel 5'!J41/'Tabel 7'!$C41*1000</f>
        <v>45.005906645224051</v>
      </c>
      <c r="L41" s="14">
        <f>'Tabel 5'!K41/'Tabel 7'!$C41*1000</f>
        <v>48.261593238959371</v>
      </c>
      <c r="M41" s="14">
        <f>'Tabel 5'!L41/'Tabel 7'!$C41*1000</f>
        <v>42.323098457323248</v>
      </c>
      <c r="N41" s="14">
        <f>'Tabel 5'!M41/'Tabel 7'!$C41*1000</f>
        <v>5.9384947816361242</v>
      </c>
      <c r="O41" s="14">
        <f>'Tabel 5'!N41/'Tabel 7'!$C41*1000</f>
        <v>4.679403180654</v>
      </c>
      <c r="P41" s="14">
        <f>'Tabel 5'!O41/'Tabel 7'!$C41*1000</f>
        <v>39.209287165538278</v>
      </c>
      <c r="Q41" s="14">
        <f>'Tabel 5'!P41/'Tabel 7'!$C41*1000</f>
        <v>36.249346463623667</v>
      </c>
      <c r="R41" s="14">
        <f>'Tabel 5'!Q41/'Tabel 7'!$C41*1000</f>
        <v>2.9053414603477146</v>
      </c>
      <c r="S41" s="14">
        <f>'Tabel 5'!R41/'Tabel 7'!$C41*1000</f>
        <v>5.4599241566898958E-2</v>
      </c>
      <c r="T41" s="14">
        <f>'Tabel 5'!S41/'Tabel 7'!$C41*1000</f>
        <v>0.6386456740855454</v>
      </c>
      <c r="U41" s="14"/>
      <c r="V41" s="14">
        <f>'Tabel 5'!U41/'Tabel 7'!$C41*1000</f>
        <v>22.860123361195495</v>
      </c>
      <c r="W41" s="47"/>
      <c r="X41" s="47"/>
      <c r="Y41" s="47"/>
      <c r="Z41" s="47"/>
      <c r="AA41" s="47"/>
      <c r="AB41" s="47"/>
      <c r="AC41" s="47"/>
      <c r="AD41" s="47"/>
      <c r="AE41" s="47"/>
      <c r="AF41" s="47"/>
      <c r="AG41" s="47"/>
      <c r="AH41" s="47"/>
      <c r="AI41" s="47"/>
      <c r="AJ41" s="47"/>
      <c r="AK41" s="47"/>
      <c r="AL41" s="47"/>
      <c r="AM41" s="47"/>
    </row>
    <row r="42" spans="1:39" x14ac:dyDescent="0.25">
      <c r="A42" s="92"/>
      <c r="B42" s="92" t="s">
        <v>414</v>
      </c>
      <c r="C42" s="20">
        <v>2511280</v>
      </c>
      <c r="E42" s="14">
        <f>'Tabel 5'!D42/'Tabel 7'!$C42*1000</f>
        <v>159.38804115829379</v>
      </c>
      <c r="F42" s="14">
        <f>'Tabel 5'!E42/'Tabel 7'!$C42*1000</f>
        <v>100.93139753432513</v>
      </c>
      <c r="G42" s="14">
        <f>'Tabel 5'!F42/'Tabel 7'!$C42*1000</f>
        <v>54.536730273008182</v>
      </c>
      <c r="H42" s="14">
        <f>'Tabel 5'!G42/'Tabel 7'!$C42*1000</f>
        <v>7.0235099232264027</v>
      </c>
      <c r="I42" s="14">
        <f>'Tabel 5'!H42/'Tabel 7'!$C42*1000</f>
        <v>21.290736198273393</v>
      </c>
      <c r="J42" s="14">
        <f>'Tabel 5'!I42/'Tabel 7'!$C42*1000</f>
        <v>2.1741900544742125</v>
      </c>
      <c r="K42" s="14">
        <f>'Tabel 5'!J42/'Tabel 7'!$C42*1000</f>
        <v>15.906629288649613</v>
      </c>
      <c r="L42" s="14">
        <f>'Tabel 5'!K42/'Tabel 7'!$C42*1000</f>
        <v>28.708467395113249</v>
      </c>
      <c r="M42" s="14">
        <f>'Tabel 5'!L42/'Tabel 7'!$C42*1000</f>
        <v>17.255343888375648</v>
      </c>
      <c r="N42" s="14">
        <f>'Tabel 5'!M42/'Tabel 7'!$C42*1000</f>
        <v>11.453123506737601</v>
      </c>
      <c r="O42" s="14">
        <f>'Tabel 5'!N42/'Tabel 7'!$C42*1000</f>
        <v>5.0444394890255166</v>
      </c>
      <c r="P42" s="14">
        <f>'Tabel 5'!O42/'Tabel 7'!$C42*1000</f>
        <v>24.703736739829889</v>
      </c>
      <c r="Q42" s="14">
        <f>'Tabel 5'!P42/'Tabel 7'!$C42*1000</f>
        <v>23.761587716224398</v>
      </c>
      <c r="R42" s="14">
        <f>'Tabel 5'!Q42/'Tabel 7'!$C42*1000</f>
        <v>0.83821796056194453</v>
      </c>
      <c r="S42" s="14">
        <f>'Tabel 5'!R42/'Tabel 7'!$C42*1000</f>
        <v>0.10393106304354752</v>
      </c>
      <c r="T42" s="14">
        <f>'Tabel 5'!S42/'Tabel 7'!$C42*1000</f>
        <v>1.5764868911471441</v>
      </c>
      <c r="U42" s="14"/>
      <c r="V42" s="14">
        <f>'Tabel 5'!U42/'Tabel 7'!$C42*1000</f>
        <v>31.888519002261791</v>
      </c>
      <c r="W42" s="47"/>
      <c r="X42" s="47"/>
      <c r="Y42" s="47"/>
      <c r="Z42" s="47"/>
      <c r="AA42" s="47"/>
      <c r="AB42" s="47"/>
      <c r="AC42" s="47"/>
      <c r="AD42" s="47"/>
      <c r="AE42" s="47"/>
      <c r="AF42" s="47"/>
      <c r="AG42" s="47"/>
      <c r="AH42" s="47"/>
      <c r="AI42" s="47"/>
      <c r="AJ42" s="47"/>
      <c r="AK42" s="47"/>
      <c r="AL42" s="47"/>
      <c r="AM42" s="47"/>
    </row>
    <row r="43" spans="1:39" x14ac:dyDescent="0.25">
      <c r="A43" s="92"/>
      <c r="B43" s="92" t="s">
        <v>415</v>
      </c>
      <c r="C43" s="20">
        <v>1596359</v>
      </c>
      <c r="E43" s="14">
        <f>'Tabel 5'!D43/'Tabel 7'!$C43*1000</f>
        <v>129.37440763637753</v>
      </c>
      <c r="F43" s="14">
        <f>'Tabel 5'!E43/'Tabel 7'!$C43*1000</f>
        <v>67.226732833905146</v>
      </c>
      <c r="G43" s="14">
        <f>'Tabel 5'!F43/'Tabel 7'!$C43*1000</f>
        <v>30.379131511145051</v>
      </c>
      <c r="H43" s="14">
        <f>'Tabel 5'!G43/'Tabel 7'!$C43*1000</f>
        <v>11.313244702476073</v>
      </c>
      <c r="I43" s="14">
        <f>'Tabel 5'!H43/'Tabel 7'!$C43*1000</f>
        <v>13.436827179851148</v>
      </c>
      <c r="J43" s="14">
        <f>'Tabel 5'!I43/'Tabel 7'!$C43*1000</f>
        <v>1.2340582538138352</v>
      </c>
      <c r="K43" s="14">
        <f>'Tabel 5'!J43/'Tabel 7'!$C43*1000</f>
        <v>10.86347118661905</v>
      </c>
      <c r="L43" s="14">
        <f>'Tabel 5'!K43/'Tabel 7'!$C43*1000</f>
        <v>24.570914186595875</v>
      </c>
      <c r="M43" s="14">
        <f>'Tabel 5'!L43/'Tabel 7'!$C43*1000</f>
        <v>17.601930392850228</v>
      </c>
      <c r="N43" s="14">
        <f>'Tabel 5'!M43/'Tabel 7'!$C43*1000</f>
        <v>6.9689837937456431</v>
      </c>
      <c r="O43" s="14">
        <f>'Tabel 5'!N43/'Tabel 7'!$C43*1000</f>
        <v>6.2886856903741579</v>
      </c>
      <c r="P43" s="14">
        <f>'Tabel 5'!O43/'Tabel 7'!$C43*1000</f>
        <v>31.288074925502347</v>
      </c>
      <c r="Q43" s="14">
        <f>'Tabel 5'!P43/'Tabel 7'!$C43*1000</f>
        <v>28.799912801569072</v>
      </c>
      <c r="R43" s="14">
        <f>'Tabel 5'!Q43/'Tabel 7'!$C43*1000</f>
        <v>1.4269973107552876</v>
      </c>
      <c r="S43" s="14">
        <f>'Tabel 5'!R43/'Tabel 7'!$C43*1000</f>
        <v>1.0611648131779881</v>
      </c>
      <c r="T43" s="14">
        <f>'Tabel 5'!S43/'Tabel 7'!$C43*1000</f>
        <v>0.18542195082685034</v>
      </c>
      <c r="U43" s="14"/>
      <c r="V43" s="14">
        <f>'Tabel 5'!U43/'Tabel 7'!$C43*1000</f>
        <v>14.553117437869552</v>
      </c>
      <c r="W43" s="47"/>
      <c r="X43" s="47"/>
      <c r="Y43" s="47"/>
      <c r="Z43" s="47"/>
      <c r="AA43" s="47"/>
      <c r="AB43" s="47"/>
      <c r="AC43" s="47"/>
      <c r="AD43" s="47"/>
      <c r="AE43" s="47"/>
      <c r="AF43" s="47"/>
      <c r="AG43" s="47"/>
      <c r="AH43" s="47"/>
      <c r="AI43" s="47"/>
      <c r="AJ43" s="47"/>
      <c r="AK43" s="47"/>
      <c r="AL43" s="47"/>
      <c r="AM43" s="47"/>
    </row>
    <row r="44" spans="1:39" x14ac:dyDescent="0.25">
      <c r="A44" s="92"/>
      <c r="B44" s="92" t="s">
        <v>416</v>
      </c>
      <c r="C44" s="20">
        <v>4038019</v>
      </c>
      <c r="E44" s="14">
        <f>'Tabel 5'!D44/'Tabel 7'!$C44*1000</f>
        <v>95.890088679622352</v>
      </c>
      <c r="F44" s="14">
        <f>'Tabel 5'!E44/'Tabel 7'!$C44*1000</f>
        <v>51.986877723953249</v>
      </c>
      <c r="G44" s="14">
        <f>'Tabel 5'!F44/'Tabel 7'!$C44*1000</f>
        <v>29.460485450910461</v>
      </c>
      <c r="H44" s="14">
        <f>'Tabel 5'!G44/'Tabel 7'!$C44*1000</f>
        <v>3.8224188642995487</v>
      </c>
      <c r="I44" s="14">
        <f>'Tabel 5'!H44/'Tabel 7'!$C44*1000</f>
        <v>9.7203604044458434</v>
      </c>
      <c r="J44" s="14">
        <f>'Tabel 5'!I44/'Tabel 7'!$C44*1000</f>
        <v>0.77686608210610208</v>
      </c>
      <c r="K44" s="14">
        <f>'Tabel 5'!J44/'Tabel 7'!$C44*1000</f>
        <v>8.2064992760063777</v>
      </c>
      <c r="L44" s="14">
        <f>'Tabel 5'!K44/'Tabel 7'!$C44*1000</f>
        <v>11.784491355786093</v>
      </c>
      <c r="M44" s="14">
        <f>'Tabel 5'!L44/'Tabel 7'!$C44*1000</f>
        <v>9.0351234107615639</v>
      </c>
      <c r="N44" s="14">
        <f>'Tabel 5'!M44/'Tabel 7'!$C44*1000</f>
        <v>2.7493679450245283</v>
      </c>
      <c r="O44" s="14">
        <f>'Tabel 5'!N44/'Tabel 7'!$C44*1000</f>
        <v>7.0096252642694346</v>
      </c>
      <c r="P44" s="14">
        <f>'Tabel 5'!O44/'Tabel 7'!$C44*1000</f>
        <v>25.109094335613577</v>
      </c>
      <c r="Q44" s="14">
        <f>'Tabel 5'!P44/'Tabel 7'!$C44*1000</f>
        <v>23.963483084155872</v>
      </c>
      <c r="R44" s="14">
        <f>'Tabel 5'!Q44/'Tabel 7'!$C44*1000</f>
        <v>0.81203184036528808</v>
      </c>
      <c r="S44" s="14">
        <f>'Tabel 5'!R44/'Tabel 7'!$C44*1000</f>
        <v>0.3333317649074955</v>
      </c>
      <c r="T44" s="14">
        <f>'Tabel 5'!S44/'Tabel 7'!$C44*1000</f>
        <v>0.2060416258566391</v>
      </c>
      <c r="U44" s="14"/>
      <c r="V44" s="14">
        <f>'Tabel 5'!U44/'Tabel 7'!$C44*1000</f>
        <v>12.390233924109816</v>
      </c>
      <c r="W44" s="47"/>
      <c r="X44" s="47"/>
      <c r="Y44" s="47"/>
      <c r="Z44" s="47"/>
      <c r="AA44" s="47"/>
      <c r="AB44" s="47"/>
      <c r="AC44" s="47"/>
      <c r="AD44" s="47"/>
      <c r="AE44" s="47"/>
      <c r="AF44" s="47"/>
      <c r="AG44" s="47"/>
      <c r="AH44" s="47"/>
      <c r="AI44" s="47"/>
      <c r="AJ44" s="47"/>
      <c r="AK44" s="47"/>
      <c r="AL44" s="47"/>
      <c r="AM44" s="47"/>
    </row>
    <row r="45" spans="1:39" x14ac:dyDescent="0.25">
      <c r="A45" s="92"/>
      <c r="B45" s="92" t="s">
        <v>417</v>
      </c>
      <c r="C45" s="20">
        <v>5845460</v>
      </c>
      <c r="E45" s="14">
        <f>'Tabel 5'!D45/'Tabel 7'!$C45*1000</f>
        <v>57.555094038792497</v>
      </c>
      <c r="F45" s="14">
        <f>'Tabel 5'!E45/'Tabel 7'!$C45*1000</f>
        <v>25.405015174169357</v>
      </c>
      <c r="G45" s="14">
        <f>'Tabel 5'!F45/'Tabel 7'!$C45*1000</f>
        <v>11.674017100450607</v>
      </c>
      <c r="H45" s="14">
        <f>'Tabel 5'!G45/'Tabel 7'!$C45*1000</f>
        <v>2.1221597615927572</v>
      </c>
      <c r="I45" s="14">
        <f>'Tabel 5'!H45/'Tabel 7'!$C45*1000</f>
        <v>6.5700560777081698</v>
      </c>
      <c r="J45" s="14">
        <f>'Tabel 5'!I45/'Tabel 7'!$C45*1000</f>
        <v>0.57138360368559526</v>
      </c>
      <c r="K45" s="14">
        <f>'Tabel 5'!J45/'Tabel 7'!$C45*1000</f>
        <v>4.4675697036674613</v>
      </c>
      <c r="L45" s="14">
        <f>'Tabel 5'!K45/'Tabel 7'!$C45*1000</f>
        <v>5.3444895696831383</v>
      </c>
      <c r="M45" s="14">
        <f>'Tabel 5'!L45/'Tabel 7'!$C45*1000</f>
        <v>3.9293742494174966</v>
      </c>
      <c r="N45" s="14">
        <f>'Tabel 5'!M45/'Tabel 7'!$C45*1000</f>
        <v>1.4151153202656421</v>
      </c>
      <c r="O45" s="14">
        <f>'Tabel 5'!N45/'Tabel 7'!$C45*1000</f>
        <v>5.7461688216154077</v>
      </c>
      <c r="P45" s="14">
        <f>'Tabel 5'!O45/'Tabel 7'!$C45*1000</f>
        <v>21.059420473324597</v>
      </c>
      <c r="Q45" s="14">
        <f>'Tabel 5'!P45/'Tabel 7'!$C45*1000</f>
        <v>19.773294146226302</v>
      </c>
      <c r="R45" s="14">
        <f>'Tabel 5'!Q45/'Tabel 7'!$C45*1000</f>
        <v>0.75580022786914969</v>
      </c>
      <c r="S45" s="14">
        <f>'Tabel 5'!R45/'Tabel 7'!$C45*1000</f>
        <v>0.53032609922914531</v>
      </c>
      <c r="T45" s="14">
        <f>'Tabel 5'!S45/'Tabel 7'!$C45*1000</f>
        <v>0.40492963770173779</v>
      </c>
      <c r="U45" s="14"/>
      <c r="V45" s="14">
        <f>'Tabel 5'!U45/'Tabel 7'!$C45*1000</f>
        <v>6.3705850352239173</v>
      </c>
      <c r="W45" s="47"/>
      <c r="X45" s="47"/>
      <c r="Y45" s="47"/>
      <c r="Z45" s="47"/>
      <c r="AA45" s="47"/>
      <c r="AB45" s="47"/>
      <c r="AC45" s="47"/>
      <c r="AD45" s="47"/>
      <c r="AE45" s="47"/>
      <c r="AF45" s="47"/>
      <c r="AG45" s="47"/>
      <c r="AH45" s="47"/>
      <c r="AI45" s="47"/>
      <c r="AJ45" s="47"/>
      <c r="AK45" s="47"/>
      <c r="AL45" s="47"/>
      <c r="AM45" s="47"/>
    </row>
    <row r="46" spans="1:39" x14ac:dyDescent="0.25">
      <c r="A46" s="92"/>
      <c r="B46" s="92" t="s">
        <v>418</v>
      </c>
      <c r="C46" s="20">
        <v>806598</v>
      </c>
      <c r="E46" s="14">
        <f>'Tabel 5'!D46/'Tabel 7'!$C46*1000</f>
        <v>48.685962524082633</v>
      </c>
      <c r="F46" s="14">
        <f>'Tabel 5'!E46/'Tabel 7'!$C46*1000</f>
        <v>16.249730348947057</v>
      </c>
      <c r="G46" s="14">
        <f>'Tabel 5'!F46/'Tabel 7'!$C46*1000</f>
        <v>4.801648404781564</v>
      </c>
      <c r="H46" s="14">
        <f>'Tabel 5'!G46/'Tabel 7'!$C46*1000</f>
        <v>2.0915003508563124</v>
      </c>
      <c r="I46" s="14">
        <f>'Tabel 5'!H46/'Tabel 7'!$C46*1000</f>
        <v>4.2958202227131732</v>
      </c>
      <c r="J46" s="14">
        <f>'Tabel 5'!I46/'Tabel 7'!$C46*1000</f>
        <v>0.20828219261639627</v>
      </c>
      <c r="K46" s="14">
        <f>'Tabel 5'!J46/'Tabel 7'!$C46*1000</f>
        <v>4.8512394030235635</v>
      </c>
      <c r="L46" s="14">
        <f>'Tabel 5'!K46/'Tabel 7'!$C46*1000</f>
        <v>4.8450405282433131</v>
      </c>
      <c r="M46" s="14">
        <f>'Tabel 5'!L46/'Tabel 7'!$C46*1000</f>
        <v>3.9833969337885788</v>
      </c>
      <c r="N46" s="14">
        <f>'Tabel 5'!M46/'Tabel 7'!$C46*1000</f>
        <v>0.8616435944547346</v>
      </c>
      <c r="O46" s="14">
        <f>'Tabel 5'!N46/'Tabel 7'!$C46*1000</f>
        <v>7.3295495401674691</v>
      </c>
      <c r="P46" s="14">
        <f>'Tabel 5'!O46/'Tabel 7'!$C46*1000</f>
        <v>20.261642106724789</v>
      </c>
      <c r="Q46" s="14">
        <f>'Tabel 5'!P46/'Tabel 7'!$C46*1000</f>
        <v>18.514799193650369</v>
      </c>
      <c r="R46" s="14">
        <f>'Tabel 5'!Q46/'Tabel 7'!$C46*1000</f>
        <v>0.90255616800438387</v>
      </c>
      <c r="S46" s="14">
        <f>'Tabel 5'!R46/'Tabel 7'!$C46*1000</f>
        <v>0.84428674507003498</v>
      </c>
      <c r="T46" s="14">
        <f>'Tabel 5'!S46/'Tabel 7'!$C46*1000</f>
        <v>0.95214716624638296</v>
      </c>
      <c r="U46" s="14"/>
      <c r="V46" s="14">
        <f>'Tabel 5'!U46/'Tabel 7'!$C46*1000</f>
        <v>5.8430593678635452</v>
      </c>
      <c r="W46" s="47"/>
      <c r="X46" s="47"/>
      <c r="Y46" s="47"/>
      <c r="Z46" s="47"/>
      <c r="AA46" s="47"/>
      <c r="AB46" s="47"/>
      <c r="AC46" s="47"/>
      <c r="AD46" s="47"/>
      <c r="AE46" s="47"/>
      <c r="AF46" s="47"/>
      <c r="AG46" s="47"/>
      <c r="AH46" s="47"/>
      <c r="AI46" s="47"/>
      <c r="AJ46" s="47"/>
      <c r="AK46" s="47"/>
      <c r="AL46" s="47"/>
      <c r="AM46" s="47"/>
    </row>
    <row r="47" spans="1:39" x14ac:dyDescent="0.25">
      <c r="A47" s="92"/>
      <c r="B47" s="92" t="s">
        <v>419</v>
      </c>
      <c r="C47" s="20">
        <v>54540</v>
      </c>
      <c r="E47" s="14">
        <f>'Tabel 5'!D47/'Tabel 7'!$C47*1000</f>
        <v>49.468280161349462</v>
      </c>
      <c r="F47" s="14">
        <f>'Tabel 5'!E47/'Tabel 7'!$C47*1000</f>
        <v>26.549321598826548</v>
      </c>
      <c r="G47" s="14">
        <f>'Tabel 5'!F47/'Tabel 7'!$C47*1000</f>
        <v>19.325265859919323</v>
      </c>
      <c r="H47" s="14">
        <f>'Tabel 5'!G47/'Tabel 7'!$C47*1000</f>
        <v>1.6318298496516319</v>
      </c>
      <c r="I47" s="14">
        <f>'Tabel 5'!H47/'Tabel 7'!$C47*1000</f>
        <v>2.1268793546021265</v>
      </c>
      <c r="J47" s="14">
        <f>'Tabel 5'!I47/'Tabel 7'!$C47*1000</f>
        <v>0.12834616795012835</v>
      </c>
      <c r="K47" s="14">
        <f>'Tabel 5'!J47/'Tabel 7'!$C47*1000</f>
        <v>3.3553355335533555</v>
      </c>
      <c r="L47" s="14">
        <f>'Tabel 5'!K47/'Tabel 7'!$C47*1000</f>
        <v>2.0902090209020905</v>
      </c>
      <c r="M47" s="14">
        <f>'Tabel 5'!L47/'Tabel 7'!$C47*1000</f>
        <v>1.2284561789512283</v>
      </c>
      <c r="N47" s="14">
        <f>'Tabel 5'!M47/'Tabel 7'!$C47*1000</f>
        <v>0.86175284195086166</v>
      </c>
      <c r="O47" s="14">
        <f>'Tabel 5'!N47/'Tabel 7'!$C47*1000</f>
        <v>1.6685001833516686</v>
      </c>
      <c r="P47" s="14">
        <f>'Tabel 5'!O47/'Tabel 7'!$C47*1000</f>
        <v>19.160249358269162</v>
      </c>
      <c r="Q47" s="14">
        <f>'Tabel 5'!P47/'Tabel 7'!$C47*1000</f>
        <v>18.445177851118448</v>
      </c>
      <c r="R47" s="14">
        <f>'Tabel 5'!Q47/'Tabel 7'!$C47*1000</f>
        <v>0.67840117345067841</v>
      </c>
      <c r="S47" s="14">
        <f>'Tabel 5'!R47/'Tabel 7'!$C47*1000</f>
        <v>1.8335166850018337E-2</v>
      </c>
      <c r="T47" s="14">
        <f>'Tabel 5'!S47/'Tabel 7'!$C47*1000</f>
        <v>9.1675834250091681E-2</v>
      </c>
      <c r="U47" s="14"/>
      <c r="V47" s="14">
        <f>'Tabel 5'!U47/'Tabel 7'!$C47*1000</f>
        <v>10.762742940960763</v>
      </c>
      <c r="W47" s="47"/>
      <c r="X47" s="47"/>
      <c r="Y47" s="47"/>
      <c r="Z47" s="47"/>
      <c r="AA47" s="47"/>
      <c r="AB47" s="47"/>
      <c r="AC47" s="47"/>
      <c r="AD47" s="47"/>
      <c r="AE47" s="47"/>
      <c r="AF47" s="47"/>
      <c r="AG47" s="47"/>
      <c r="AH47" s="47"/>
      <c r="AI47" s="47"/>
      <c r="AJ47" s="47"/>
      <c r="AK47" s="47"/>
      <c r="AL47" s="47"/>
      <c r="AM47" s="47"/>
    </row>
    <row r="48" spans="1:39" x14ac:dyDescent="0.25">
      <c r="A48" s="92"/>
      <c r="B48" s="92" t="s">
        <v>420</v>
      </c>
      <c r="C48" s="20">
        <v>12291</v>
      </c>
      <c r="E48" s="14">
        <f>'Tabel 5'!D48/'Tabel 7'!$C48*1000</f>
        <v>167.11414856398991</v>
      </c>
      <c r="F48" s="14">
        <f>'Tabel 5'!E48/'Tabel 7'!$C48*1000</f>
        <v>16.678870718411847</v>
      </c>
      <c r="G48" s="14">
        <f>'Tabel 5'!F48/'Tabel 7'!$C48*1000</f>
        <v>1.7899275892929785</v>
      </c>
      <c r="H48" s="14">
        <f>'Tabel 5'!G48/'Tabel 7'!$C48*1000</f>
        <v>0.81360344967862663</v>
      </c>
      <c r="I48" s="14">
        <f>'Tabel 5'!H48/'Tabel 7'!$C48*1000</f>
        <v>4.8816206980717602</v>
      </c>
      <c r="J48" s="14">
        <f>'Tabel 5'!I48/'Tabel 7'!$C48*1000</f>
        <v>0.24408103490358798</v>
      </c>
      <c r="K48" s="14">
        <f>'Tabel 5'!J48/'Tabel 7'!$C48*1000</f>
        <v>8.9496379464648932</v>
      </c>
      <c r="L48" s="14">
        <f>'Tabel 5'!K48/'Tabel 7'!$C48*1000</f>
        <v>105.19892604344642</v>
      </c>
      <c r="M48" s="14">
        <f>'Tabel 5'!L48/'Tabel 7'!$C48*1000</f>
        <v>102.1885932796355</v>
      </c>
      <c r="N48" s="14">
        <f>'Tabel 5'!M48/'Tabel 7'!$C48*1000</f>
        <v>3.0103327638109185</v>
      </c>
      <c r="O48" s="14">
        <f>'Tabel 5'!N48/'Tabel 7'!$C48*1000</f>
        <v>0.97632413961435194</v>
      </c>
      <c r="P48" s="14">
        <f>'Tabel 5'!O48/'Tabel 7'!$C48*1000</f>
        <v>44.260027662517288</v>
      </c>
      <c r="Q48" s="14">
        <f>'Tabel 5'!P48/'Tabel 7'!$C48*1000</f>
        <v>41.005613863802786</v>
      </c>
      <c r="R48" s="14">
        <f>'Tabel 5'!Q48/'Tabel 7'!$C48*1000</f>
        <v>0</v>
      </c>
      <c r="S48" s="14">
        <f>'Tabel 5'!R48/'Tabel 7'!$C48*1000</f>
        <v>3.2544137987145065</v>
      </c>
      <c r="T48" s="14">
        <f>'Tabel 5'!S48/'Tabel 7'!$C48*1000</f>
        <v>4.2307379383288586</v>
      </c>
      <c r="U48" s="14"/>
      <c r="V48" s="14">
        <f>'Tabel 5'!U48/'Tabel 7'!$C48*1000</f>
        <v>39.052965584574082</v>
      </c>
      <c r="W48" s="47"/>
      <c r="X48" s="47"/>
      <c r="Y48" s="47"/>
      <c r="Z48" s="47"/>
      <c r="AA48" s="47"/>
      <c r="AB48" s="47"/>
      <c r="AC48" s="47"/>
      <c r="AD48" s="47"/>
      <c r="AE48" s="47"/>
      <c r="AF48" s="47"/>
      <c r="AG48" s="47"/>
      <c r="AH48" s="47"/>
      <c r="AI48" s="47"/>
      <c r="AJ48" s="47"/>
      <c r="AK48" s="47"/>
      <c r="AL48" s="47"/>
      <c r="AM48" s="47"/>
    </row>
    <row r="49" spans="1:39" x14ac:dyDescent="0.25">
      <c r="A49" s="92"/>
      <c r="C49" s="20"/>
      <c r="E49" s="6"/>
      <c r="F49" s="6"/>
      <c r="G49" s="6"/>
      <c r="H49" s="6"/>
      <c r="I49" s="6"/>
      <c r="J49" s="6"/>
      <c r="K49" s="6"/>
      <c r="L49" s="6"/>
      <c r="M49" s="6"/>
      <c r="N49" s="6"/>
      <c r="O49" s="6"/>
      <c r="P49" s="6"/>
      <c r="Q49" s="6"/>
      <c r="R49" s="6"/>
      <c r="S49" s="6"/>
      <c r="T49" s="6"/>
      <c r="U49" s="6"/>
      <c r="V49" s="6"/>
      <c r="W49" s="47"/>
      <c r="X49" s="47"/>
      <c r="Y49" s="47"/>
      <c r="Z49" s="47"/>
      <c r="AA49" s="47"/>
      <c r="AB49" s="47"/>
      <c r="AC49" s="47"/>
      <c r="AD49" s="47"/>
      <c r="AE49" s="47"/>
      <c r="AF49" s="47"/>
      <c r="AG49" s="47"/>
      <c r="AH49" s="47"/>
      <c r="AI49" s="47"/>
      <c r="AJ49" s="47"/>
      <c r="AK49" s="47"/>
      <c r="AL49" s="47"/>
      <c r="AM49" s="47"/>
    </row>
    <row r="50" spans="1:39" x14ac:dyDescent="0.25">
      <c r="A50" s="92">
        <v>2017</v>
      </c>
      <c r="B50" s="92" t="s">
        <v>413</v>
      </c>
      <c r="C50" s="20">
        <v>2366278</v>
      </c>
      <c r="E50" s="14">
        <f>'Tabel 5'!D50/'Tabel 7'!$C50*1000</f>
        <v>222.17761395744708</v>
      </c>
      <c r="F50" s="14">
        <f>'Tabel 5'!E50/'Tabel 7'!$C50*1000</f>
        <v>126.8544946958895</v>
      </c>
      <c r="G50" s="14">
        <f>'Tabel 5'!F50/'Tabel 7'!$C50*1000</f>
        <v>61.781413680049425</v>
      </c>
      <c r="H50" s="14">
        <f>'Tabel 5'!G50/'Tabel 7'!$C50*1000</f>
        <v>4.3329651038466324</v>
      </c>
      <c r="I50" s="14">
        <f>'Tabel 5'!H50/'Tabel 7'!$C50*1000</f>
        <v>18.300047585279497</v>
      </c>
      <c r="J50" s="14">
        <f>'Tabel 5'!I50/'Tabel 7'!$C50*1000</f>
        <v>1.9976520087665099</v>
      </c>
      <c r="K50" s="14">
        <f>'Tabel 5'!J50/'Tabel 7'!$C50*1000</f>
        <v>40.442416317947426</v>
      </c>
      <c r="L50" s="14">
        <f>'Tabel 5'!K50/'Tabel 7'!$C50*1000</f>
        <v>52.025163569115719</v>
      </c>
      <c r="M50" s="14">
        <f>'Tabel 5'!L50/'Tabel 7'!$C50*1000</f>
        <v>45.571145909314126</v>
      </c>
      <c r="N50" s="14">
        <f>'Tabel 5'!M50/'Tabel 7'!$C50*1000</f>
        <v>6.4540176598015959</v>
      </c>
      <c r="O50" s="14">
        <f>'Tabel 5'!N50/'Tabel 7'!$C50*1000</f>
        <v>6.0428233707113028</v>
      </c>
      <c r="P50" s="14">
        <f>'Tabel 5'!O50/'Tabel 7'!$C50*1000</f>
        <v>37.255132321730585</v>
      </c>
      <c r="Q50" s="14">
        <f>'Tabel 5'!P50/'Tabel 7'!$C50*1000</f>
        <v>34.321833698322855</v>
      </c>
      <c r="R50" s="14">
        <f>'Tabel 5'!Q50/'Tabel 7'!$C50*1000</f>
        <v>2.7752444978992323</v>
      </c>
      <c r="S50" s="14">
        <f>'Tabel 5'!R50/'Tabel 7'!$C50*1000</f>
        <v>0.15805412550849898</v>
      </c>
      <c r="T50" s="14">
        <f>'Tabel 5'!S50/'Tabel 7'!$C50*1000</f>
        <v>0</v>
      </c>
      <c r="U50" s="14"/>
      <c r="V50" s="14">
        <f>'Tabel 5'!U50/'Tabel 7'!$C50*1000</f>
        <v>19.905945117184036</v>
      </c>
      <c r="W50" s="47"/>
      <c r="X50" s="47"/>
      <c r="Y50" s="47"/>
      <c r="Z50" s="47"/>
      <c r="AA50" s="47"/>
      <c r="AB50" s="47"/>
      <c r="AC50" s="47"/>
      <c r="AD50" s="47"/>
      <c r="AE50" s="47"/>
      <c r="AF50" s="47"/>
      <c r="AG50" s="47"/>
      <c r="AH50" s="47"/>
      <c r="AI50" s="47"/>
      <c r="AJ50" s="47"/>
      <c r="AK50" s="47"/>
      <c r="AL50" s="47"/>
      <c r="AM50" s="47"/>
    </row>
    <row r="51" spans="1:39" x14ac:dyDescent="0.25">
      <c r="A51" s="92"/>
      <c r="B51" s="92" t="s">
        <v>414</v>
      </c>
      <c r="C51" s="20">
        <v>2472150</v>
      </c>
      <c r="E51" s="14">
        <f>'Tabel 5'!D51/'Tabel 7'!$C51*1000</f>
        <v>154.2216289464636</v>
      </c>
      <c r="F51" s="14">
        <f>'Tabel 5'!E51/'Tabel 7'!$C51*1000</f>
        <v>96.149100984972591</v>
      </c>
      <c r="G51" s="14">
        <f>'Tabel 5'!F51/'Tabel 7'!$C51*1000</f>
        <v>50.120745100418659</v>
      </c>
      <c r="H51" s="14">
        <f>'Tabel 5'!G51/'Tabel 7'!$C51*1000</f>
        <v>6.2342495398741979</v>
      </c>
      <c r="I51" s="14">
        <f>'Tabel 5'!H51/'Tabel 7'!$C51*1000</f>
        <v>22.220334526626623</v>
      </c>
      <c r="J51" s="14">
        <f>'Tabel 5'!I51/'Tabel 7'!$C51*1000</f>
        <v>4.7679145682907587</v>
      </c>
      <c r="K51" s="14">
        <f>'Tabel 5'!J51/'Tabel 7'!$C51*1000</f>
        <v>12.805857249762353</v>
      </c>
      <c r="L51" s="14">
        <f>'Tabel 5'!K51/'Tabel 7'!$C51*1000</f>
        <v>26.651295431102483</v>
      </c>
      <c r="M51" s="14">
        <f>'Tabel 5'!L51/'Tabel 7'!$C51*1000</f>
        <v>21.06061525392877</v>
      </c>
      <c r="N51" s="14">
        <f>'Tabel 5'!M51/'Tabel 7'!$C51*1000</f>
        <v>5.5906801771737156</v>
      </c>
      <c r="O51" s="14">
        <f>'Tabel 5'!N51/'Tabel 7'!$C51*1000</f>
        <v>7.2434925065226619</v>
      </c>
      <c r="P51" s="14">
        <f>'Tabel 5'!O51/'Tabel 7'!$C51*1000</f>
        <v>24.177740023865866</v>
      </c>
      <c r="Q51" s="14">
        <f>'Tabel 5'!P51/'Tabel 7'!$C51*1000</f>
        <v>23.610622332787251</v>
      </c>
      <c r="R51" s="14">
        <f>'Tabel 5'!Q51/'Tabel 7'!$C51*1000</f>
        <v>0.48055336448031066</v>
      </c>
      <c r="S51" s="14">
        <f>'Tabel 5'!R51/'Tabel 7'!$C51*1000</f>
        <v>8.6564326598305111E-2</v>
      </c>
      <c r="T51" s="14">
        <f>'Tabel 5'!S51/'Tabel 7'!$C51*1000</f>
        <v>0.1367230952814352</v>
      </c>
      <c r="U51" s="14"/>
      <c r="V51" s="14">
        <f>'Tabel 5'!U51/'Tabel 7'!$C51*1000</f>
        <v>27.796047974435208</v>
      </c>
      <c r="W51" s="47"/>
      <c r="X51" s="47"/>
      <c r="Y51" s="47"/>
      <c r="Z51" s="47"/>
      <c r="AA51" s="47"/>
      <c r="AB51" s="47"/>
      <c r="AC51" s="47"/>
      <c r="AD51" s="47"/>
      <c r="AE51" s="47"/>
      <c r="AF51" s="47"/>
      <c r="AG51" s="47"/>
      <c r="AH51" s="47"/>
      <c r="AI51" s="47"/>
      <c r="AJ51" s="47"/>
      <c r="AK51" s="47"/>
      <c r="AL51" s="47"/>
      <c r="AM51" s="47"/>
    </row>
    <row r="52" spans="1:39" x14ac:dyDescent="0.25">
      <c r="A52" s="92"/>
      <c r="B52" s="92" t="s">
        <v>415</v>
      </c>
      <c r="C52" s="20">
        <v>1583379</v>
      </c>
      <c r="E52" s="14">
        <f>'Tabel 5'!D52/'Tabel 7'!$C52*1000</f>
        <v>126.19025514422006</v>
      </c>
      <c r="F52" s="14">
        <f>'Tabel 5'!E52/'Tabel 7'!$C52*1000</f>
        <v>63.667005814779657</v>
      </c>
      <c r="G52" s="14">
        <f>'Tabel 5'!F52/'Tabel 7'!$C52*1000</f>
        <v>34.926571591514097</v>
      </c>
      <c r="H52" s="14">
        <f>'Tabel 5'!G52/'Tabel 7'!$C52*1000</f>
        <v>2.6910802783161833</v>
      </c>
      <c r="I52" s="14">
        <f>'Tabel 5'!H52/'Tabel 7'!$C52*1000</f>
        <v>16.025222009386255</v>
      </c>
      <c r="J52" s="14">
        <f>'Tabel 5'!I52/'Tabel 7'!$C52*1000</f>
        <v>0.37641019616907889</v>
      </c>
      <c r="K52" s="14">
        <f>'Tabel 5'!J52/'Tabel 7'!$C52*1000</f>
        <v>9.6477217393940418</v>
      </c>
      <c r="L52" s="14">
        <f>'Tabel 5'!K52/'Tabel 7'!$C52*1000</f>
        <v>24.399717313416431</v>
      </c>
      <c r="M52" s="14">
        <f>'Tabel 5'!L52/'Tabel 7'!$C52*1000</f>
        <v>18.591253262800631</v>
      </c>
      <c r="N52" s="14">
        <f>'Tabel 5'!M52/'Tabel 7'!$C52*1000</f>
        <v>5.808464050615803</v>
      </c>
      <c r="O52" s="14">
        <f>'Tabel 5'!N52/'Tabel 7'!$C52*1000</f>
        <v>8.7111171740941362</v>
      </c>
      <c r="P52" s="14">
        <f>'Tabel 5'!O52/'Tabel 7'!$C52*1000</f>
        <v>29.413046402661649</v>
      </c>
      <c r="Q52" s="14">
        <f>'Tabel 5'!P52/'Tabel 7'!$C52*1000</f>
        <v>27.028273079281711</v>
      </c>
      <c r="R52" s="14">
        <f>'Tabel 5'!Q52/'Tabel 7'!$C52*1000</f>
        <v>1.2700686317047276</v>
      </c>
      <c r="S52" s="14">
        <f>'Tabel 5'!R52/'Tabel 7'!$C52*1000</f>
        <v>1.1147046916752084</v>
      </c>
      <c r="T52" s="14">
        <f>'Tabel 5'!S52/'Tabel 7'!$C52*1000</f>
        <v>0.67955934744618951</v>
      </c>
      <c r="U52" s="14"/>
      <c r="V52" s="14">
        <f>'Tabel 5'!U52/'Tabel 7'!$C52*1000</f>
        <v>15.523762788315368</v>
      </c>
      <c r="W52" s="47"/>
      <c r="X52" s="47"/>
      <c r="Y52" s="47"/>
      <c r="Z52" s="47"/>
      <c r="AA52" s="47"/>
      <c r="AB52" s="47"/>
      <c r="AC52" s="47"/>
      <c r="AD52" s="47"/>
      <c r="AE52" s="47"/>
      <c r="AF52" s="47"/>
      <c r="AG52" s="47"/>
      <c r="AH52" s="47"/>
      <c r="AI52" s="47"/>
      <c r="AJ52" s="47"/>
      <c r="AK52" s="47"/>
      <c r="AL52" s="47"/>
      <c r="AM52" s="47"/>
    </row>
    <row r="53" spans="1:39" x14ac:dyDescent="0.25">
      <c r="A53" s="92"/>
      <c r="B53" s="92" t="s">
        <v>416</v>
      </c>
      <c r="C53" s="20">
        <v>3995072</v>
      </c>
      <c r="E53" s="14">
        <f>'Tabel 5'!D53/'Tabel 7'!$C53*1000</f>
        <v>93.360019544078298</v>
      </c>
      <c r="F53" s="14">
        <f>'Tabel 5'!E53/'Tabel 7'!$C53*1000</f>
        <v>51.790806273328741</v>
      </c>
      <c r="G53" s="14">
        <f>'Tabel 5'!F53/'Tabel 7'!$C53*1000</f>
        <v>28.882333034298256</v>
      </c>
      <c r="H53" s="14">
        <f>'Tabel 5'!G53/'Tabel 7'!$C53*1000</f>
        <v>2.618726270765583</v>
      </c>
      <c r="I53" s="14">
        <f>'Tabel 5'!H53/'Tabel 7'!$C53*1000</f>
        <v>11.676134998317927</v>
      </c>
      <c r="J53" s="14">
        <f>'Tabel 5'!I53/'Tabel 7'!$C53*1000</f>
        <v>0.95392523589061728</v>
      </c>
      <c r="K53" s="14">
        <f>'Tabel 5'!J53/'Tabel 7'!$C53*1000</f>
        <v>7.6596867340563568</v>
      </c>
      <c r="L53" s="14">
        <f>'Tabel 5'!K53/'Tabel 7'!$C53*1000</f>
        <v>11.001303606042645</v>
      </c>
      <c r="M53" s="14">
        <f>'Tabel 5'!L53/'Tabel 7'!$C53*1000</f>
        <v>8.557042276084136</v>
      </c>
      <c r="N53" s="14">
        <f>'Tabel 5'!M53/'Tabel 7'!$C53*1000</f>
        <v>2.444261329958509</v>
      </c>
      <c r="O53" s="14">
        <f>'Tabel 5'!N53/'Tabel 7'!$C53*1000</f>
        <v>7.2379171138843059</v>
      </c>
      <c r="P53" s="14">
        <f>'Tabel 5'!O53/'Tabel 7'!$C53*1000</f>
        <v>23.329992550822613</v>
      </c>
      <c r="Q53" s="14">
        <f>'Tabel 5'!P53/'Tabel 7'!$C53*1000</f>
        <v>21.493980584079587</v>
      </c>
      <c r="R53" s="14">
        <f>'Tabel 5'!Q53/'Tabel 7'!$C53*1000</f>
        <v>1.1706922929048589</v>
      </c>
      <c r="S53" s="14">
        <f>'Tabel 5'!R53/'Tabel 7'!$C53*1000</f>
        <v>0.66531967383816859</v>
      </c>
      <c r="T53" s="14">
        <f>'Tabel 5'!S53/'Tabel 7'!$C53*1000</f>
        <v>0.88559104817134715</v>
      </c>
      <c r="U53" s="14"/>
      <c r="V53" s="14">
        <f>'Tabel 5'!U53/'Tabel 7'!$C53*1000</f>
        <v>13.306894093523221</v>
      </c>
      <c r="W53" s="47"/>
      <c r="X53" s="47"/>
      <c r="Y53" s="47"/>
      <c r="Z53" s="47"/>
      <c r="AA53" s="47"/>
      <c r="AB53" s="47"/>
      <c r="AC53" s="47"/>
      <c r="AD53" s="47"/>
      <c r="AE53" s="47"/>
      <c r="AF53" s="47"/>
      <c r="AG53" s="47"/>
      <c r="AH53" s="47"/>
      <c r="AI53" s="47"/>
      <c r="AJ53" s="47"/>
      <c r="AK53" s="47"/>
      <c r="AL53" s="47"/>
      <c r="AM53" s="47"/>
    </row>
    <row r="54" spans="1:39" x14ac:dyDescent="0.25">
      <c r="A54" s="92"/>
      <c r="B54" s="92" t="s">
        <v>417</v>
      </c>
      <c r="C54" s="20">
        <v>5799383</v>
      </c>
      <c r="E54" s="14">
        <f>'Tabel 5'!D54/'Tabel 7'!$C54*1000</f>
        <v>55.780416640873696</v>
      </c>
      <c r="F54" s="14">
        <f>'Tabel 5'!E54/'Tabel 7'!$C54*1000</f>
        <v>24.347245215568623</v>
      </c>
      <c r="G54" s="14">
        <f>'Tabel 5'!F54/'Tabel 7'!$C54*1000</f>
        <v>12.093183016193274</v>
      </c>
      <c r="H54" s="14">
        <f>'Tabel 5'!G54/'Tabel 7'!$C54*1000</f>
        <v>2.6273484610345621</v>
      </c>
      <c r="I54" s="14">
        <f>'Tabel 5'!H54/'Tabel 7'!$C54*1000</f>
        <v>5.2357293870744526</v>
      </c>
      <c r="J54" s="14">
        <f>'Tabel 5'!I54/'Tabel 7'!$C54*1000</f>
        <v>0.51626181612768107</v>
      </c>
      <c r="K54" s="14">
        <f>'Tabel 5'!J54/'Tabel 7'!$C54*1000</f>
        <v>3.8747225351386518</v>
      </c>
      <c r="L54" s="14">
        <f>'Tabel 5'!K54/'Tabel 7'!$C54*1000</f>
        <v>5.1665841004120603</v>
      </c>
      <c r="M54" s="14">
        <f>'Tabel 5'!L54/'Tabel 7'!$C54*1000</f>
        <v>3.8992078984954088</v>
      </c>
      <c r="N54" s="14">
        <f>'Tabel 5'!M54/'Tabel 7'!$C54*1000</f>
        <v>1.2673762019166521</v>
      </c>
      <c r="O54" s="14">
        <f>'Tabel 5'!N54/'Tabel 7'!$C54*1000</f>
        <v>5.1452025155089771</v>
      </c>
      <c r="P54" s="14">
        <f>'Tabel 5'!O54/'Tabel 7'!$C54*1000</f>
        <v>21.12155724152035</v>
      </c>
      <c r="Q54" s="14">
        <f>'Tabel 5'!P54/'Tabel 7'!$C54*1000</f>
        <v>20.001093219744238</v>
      </c>
      <c r="R54" s="14">
        <f>'Tabel 5'!Q54/'Tabel 7'!$C54*1000</f>
        <v>0.57178496402117251</v>
      </c>
      <c r="S54" s="14">
        <f>'Tabel 5'!R54/'Tabel 7'!$C54*1000</f>
        <v>0.54867905775493708</v>
      </c>
      <c r="T54" s="14">
        <f>'Tabel 5'!S54/'Tabel 7'!$C54*1000</f>
        <v>0.29830759582528005</v>
      </c>
      <c r="U54" s="14"/>
      <c r="V54" s="14">
        <f>'Tabel 5'!U54/'Tabel 7'!$C54*1000</f>
        <v>6.6826074428952182</v>
      </c>
      <c r="W54" s="47"/>
      <c r="X54" s="47"/>
      <c r="Y54" s="47"/>
      <c r="Z54" s="47"/>
      <c r="AA54" s="47"/>
      <c r="AB54" s="47"/>
      <c r="AC54" s="47"/>
      <c r="AD54" s="47"/>
      <c r="AE54" s="47"/>
      <c r="AF54" s="47"/>
      <c r="AG54" s="47"/>
      <c r="AH54" s="47"/>
      <c r="AI54" s="47"/>
      <c r="AJ54" s="47"/>
      <c r="AK54" s="47"/>
      <c r="AL54" s="47"/>
      <c r="AM54" s="47"/>
    </row>
    <row r="55" spans="1:39" x14ac:dyDescent="0.25">
      <c r="A55" s="92"/>
      <c r="B55" s="92" t="s">
        <v>418</v>
      </c>
      <c r="C55" s="20">
        <v>799296</v>
      </c>
      <c r="E55" s="14">
        <f>'Tabel 5'!D55/'Tabel 7'!$C55*1000</f>
        <v>45.75151132997037</v>
      </c>
      <c r="F55" s="14">
        <f>'Tabel 5'!E55/'Tabel 7'!$C55*1000</f>
        <v>14.626621426855634</v>
      </c>
      <c r="G55" s="14">
        <f>'Tabel 5'!F55/'Tabel 7'!$C55*1000</f>
        <v>6.1554167667547439</v>
      </c>
      <c r="H55" s="14">
        <f>'Tabel 5'!G55/'Tabel 7'!$C55*1000</f>
        <v>0.98461646248698864</v>
      </c>
      <c r="I55" s="14">
        <f>'Tabel 5'!H55/'Tabel 7'!$C55*1000</f>
        <v>4.0235407158299301</v>
      </c>
      <c r="J55" s="14">
        <f>'Tabel 5'!I55/'Tabel 7'!$C55*1000</f>
        <v>0.18391184242133077</v>
      </c>
      <c r="K55" s="14">
        <f>'Tabel 5'!J55/'Tabel 7'!$C55*1000</f>
        <v>3.279135639362639</v>
      </c>
      <c r="L55" s="14">
        <f>'Tabel 5'!K55/'Tabel 7'!$C55*1000</f>
        <v>5.218342141084154</v>
      </c>
      <c r="M55" s="14">
        <f>'Tabel 5'!L55/'Tabel 7'!$C55*1000</f>
        <v>4.4739370646168632</v>
      </c>
      <c r="N55" s="14">
        <f>'Tabel 5'!M55/'Tabel 7'!$C55*1000</f>
        <v>0.74440507646729126</v>
      </c>
      <c r="O55" s="14">
        <f>'Tabel 5'!N55/'Tabel 7'!$C55*1000</f>
        <v>6.2342361277924567</v>
      </c>
      <c r="P55" s="14">
        <f>'Tabel 5'!O55/'Tabel 7'!$C55*1000</f>
        <v>19.672311634238127</v>
      </c>
      <c r="Q55" s="14">
        <f>'Tabel 5'!P55/'Tabel 7'!$C55*1000</f>
        <v>18.110937625110097</v>
      </c>
      <c r="R55" s="14">
        <f>'Tabel 5'!Q55/'Tabel 7'!$C55*1000</f>
        <v>0.86826407238369763</v>
      </c>
      <c r="S55" s="14">
        <f>'Tabel 5'!R55/'Tabel 7'!$C55*1000</f>
        <v>0.69310993674433496</v>
      </c>
      <c r="T55" s="14">
        <f>'Tabel 5'!S55/'Tabel 7'!$C55*1000</f>
        <v>1.771558971895268</v>
      </c>
      <c r="U55" s="14"/>
      <c r="V55" s="14">
        <f>'Tabel 5'!U55/'Tabel 7'!$C55*1000</f>
        <v>5.9289674913924255</v>
      </c>
      <c r="W55" s="47"/>
      <c r="X55" s="47"/>
      <c r="Y55" s="47"/>
      <c r="Z55" s="47"/>
      <c r="AA55" s="47"/>
      <c r="AB55" s="47"/>
      <c r="AC55" s="47"/>
      <c r="AD55" s="47"/>
      <c r="AE55" s="47"/>
      <c r="AF55" s="47"/>
      <c r="AG55" s="47"/>
      <c r="AH55" s="47"/>
      <c r="AI55" s="47"/>
      <c r="AJ55" s="47"/>
      <c r="AK55" s="47"/>
      <c r="AL55" s="47"/>
      <c r="AM55" s="47"/>
    </row>
    <row r="56" spans="1:39" x14ac:dyDescent="0.25">
      <c r="A56" s="92"/>
      <c r="B56" s="92" t="s">
        <v>419</v>
      </c>
      <c r="C56" s="20">
        <v>53933</v>
      </c>
      <c r="E56" s="14">
        <f>'Tabel 5'!D56/'Tabel 7'!$C56*1000</f>
        <v>50.117738675764379</v>
      </c>
      <c r="F56" s="14">
        <f>'Tabel 5'!E56/'Tabel 7'!$C56*1000</f>
        <v>26.866667902768249</v>
      </c>
      <c r="G56" s="14">
        <f>'Tabel 5'!F56/'Tabel 7'!$C56*1000</f>
        <v>9.9938812971650002</v>
      </c>
      <c r="H56" s="14">
        <f>'Tabel 5'!G56/'Tabel 7'!$C56*1000</f>
        <v>0.22249828490905382</v>
      </c>
      <c r="I56" s="14">
        <f>'Tabel 5'!H56/'Tabel 7'!$C56*1000</f>
        <v>3.652680177256967</v>
      </c>
      <c r="J56" s="14">
        <f>'Tabel 5'!I56/'Tabel 7'!$C56*1000</f>
        <v>0.6489533309847404</v>
      </c>
      <c r="K56" s="14">
        <f>'Tabel 5'!J56/'Tabel 7'!$C56*1000</f>
        <v>12.348654812452487</v>
      </c>
      <c r="L56" s="14">
        <f>'Tabel 5'!K56/'Tabel 7'!$C56*1000</f>
        <v>1.8170693267572728</v>
      </c>
      <c r="M56" s="14">
        <f>'Tabel 5'!L56/'Tabel 7'!$C56*1000</f>
        <v>1.2422820907422172</v>
      </c>
      <c r="N56" s="14">
        <f>'Tabel 5'!M56/'Tabel 7'!$C56*1000</f>
        <v>0.57478723601505566</v>
      </c>
      <c r="O56" s="14">
        <f>'Tabel 5'!N56/'Tabel 7'!$C56*1000</f>
        <v>1.4833218993936923</v>
      </c>
      <c r="P56" s="14">
        <f>'Tabel 5'!O56/'Tabel 7'!$C56*1000</f>
        <v>19.950679546845159</v>
      </c>
      <c r="Q56" s="14">
        <f>'Tabel 5'!P56/'Tabel 7'!$C56*1000</f>
        <v>18.912354217269577</v>
      </c>
      <c r="R56" s="14">
        <f>'Tabel 5'!Q56/'Tabel 7'!$C56*1000</f>
        <v>0.3893719985908442</v>
      </c>
      <c r="S56" s="14">
        <f>'Tabel 5'!R56/'Tabel 7'!$C56*1000</f>
        <v>0.6489533309847404</v>
      </c>
      <c r="T56" s="14">
        <f>'Tabel 5'!S56/'Tabel 7'!$C56*1000</f>
        <v>0</v>
      </c>
      <c r="U56" s="14"/>
      <c r="V56" s="14">
        <f>'Tabel 5'!U56/'Tabel 7'!$C56*1000</f>
        <v>11.161997292937533</v>
      </c>
      <c r="W56" s="47"/>
      <c r="X56" s="47"/>
      <c r="Y56" s="47"/>
      <c r="Z56" s="47"/>
      <c r="AA56" s="47"/>
      <c r="AB56" s="47"/>
      <c r="AC56" s="47"/>
      <c r="AD56" s="47"/>
      <c r="AE56" s="47"/>
      <c r="AF56" s="47"/>
      <c r="AG56" s="47"/>
      <c r="AH56" s="47"/>
      <c r="AI56" s="47"/>
      <c r="AJ56" s="47"/>
      <c r="AK56" s="47"/>
      <c r="AL56" s="47"/>
      <c r="AM56" s="47"/>
    </row>
    <row r="57" spans="1:39" x14ac:dyDescent="0.25">
      <c r="A57" s="92"/>
      <c r="B57" s="92" t="s">
        <v>420</v>
      </c>
      <c r="C57" s="20">
        <v>12016</v>
      </c>
      <c r="E57" s="14">
        <f>'Tabel 5'!D57/'Tabel 7'!$C57*1000</f>
        <v>170.43941411451399</v>
      </c>
      <c r="F57" s="14">
        <f>'Tabel 5'!E57/'Tabel 7'!$C57*1000</f>
        <v>30.875499334221036</v>
      </c>
      <c r="G57" s="14">
        <f>'Tabel 5'!F57/'Tabel 7'!$C57*1000</f>
        <v>11.484687083888149</v>
      </c>
      <c r="H57" s="14">
        <f>'Tabel 5'!G57/'Tabel 7'!$C57*1000</f>
        <v>8.3222370173102536E-2</v>
      </c>
      <c r="I57" s="14">
        <f>'Tabel 5'!H57/'Tabel 7'!$C57*1000</f>
        <v>3.828229027962716</v>
      </c>
      <c r="J57" s="14">
        <f>'Tabel 5'!I57/'Tabel 7'!$C57*1000</f>
        <v>8.2390146471371501</v>
      </c>
      <c r="K57" s="14">
        <f>'Tabel 5'!J57/'Tabel 7'!$C57*1000</f>
        <v>7.2403462050599208</v>
      </c>
      <c r="L57" s="14">
        <f>'Tabel 5'!K57/'Tabel 7'!$C57*1000</f>
        <v>94.540612516644472</v>
      </c>
      <c r="M57" s="14">
        <f>'Tabel 5'!L57/'Tabel 7'!$C57*1000</f>
        <v>92.460053262316904</v>
      </c>
      <c r="N57" s="14">
        <f>'Tabel 5'!M57/'Tabel 7'!$C57*1000</f>
        <v>2.0805592543275635</v>
      </c>
      <c r="O57" s="14">
        <f>'Tabel 5'!N57/'Tabel 7'!$C57*1000</f>
        <v>1.1651131824234355</v>
      </c>
      <c r="P57" s="14">
        <f>'Tabel 5'!O57/'Tabel 7'!$C57*1000</f>
        <v>43.858189081225035</v>
      </c>
      <c r="Q57" s="14">
        <f>'Tabel 5'!P57/'Tabel 7'!$C57*1000</f>
        <v>33.372170439414113</v>
      </c>
      <c r="R57" s="14">
        <f>'Tabel 5'!Q57/'Tabel 7'!$C57*1000</f>
        <v>7.0739014647137148</v>
      </c>
      <c r="S57" s="14">
        <f>'Tabel 5'!R57/'Tabel 7'!$C57*1000</f>
        <v>3.4121171770972039</v>
      </c>
      <c r="T57" s="14">
        <f>'Tabel 5'!S57/'Tabel 7'!$C57*1000</f>
        <v>5.4926764314247665</v>
      </c>
      <c r="U57" s="14"/>
      <c r="V57" s="14">
        <f>'Tabel 5'!U57/'Tabel 7'!$C57*1000</f>
        <v>34.537283621837545</v>
      </c>
      <c r="W57" s="47"/>
      <c r="X57" s="47"/>
      <c r="Y57" s="47"/>
      <c r="Z57" s="47"/>
      <c r="AA57" s="47"/>
      <c r="AB57" s="47"/>
      <c r="AC57" s="47"/>
      <c r="AD57" s="47"/>
      <c r="AE57" s="47"/>
      <c r="AF57" s="47"/>
      <c r="AG57" s="47"/>
      <c r="AH57" s="47"/>
      <c r="AI57" s="47"/>
      <c r="AJ57" s="47"/>
      <c r="AK57" s="47"/>
      <c r="AL57" s="47"/>
      <c r="AM57" s="47"/>
    </row>
    <row r="58" spans="1:39" x14ac:dyDescent="0.25">
      <c r="E58" s="6"/>
      <c r="F58" s="6"/>
      <c r="G58" s="6"/>
      <c r="H58" s="6"/>
      <c r="I58" s="6"/>
      <c r="J58" s="6"/>
      <c r="K58" s="6"/>
      <c r="L58" s="6"/>
      <c r="M58" s="6"/>
      <c r="N58" s="6"/>
      <c r="O58" s="6"/>
      <c r="P58" s="6"/>
      <c r="Q58" s="6"/>
      <c r="R58" s="6"/>
      <c r="S58" s="6"/>
      <c r="T58" s="6"/>
      <c r="U58" s="6"/>
      <c r="V58" s="6"/>
      <c r="W58" s="47"/>
      <c r="X58" s="47"/>
      <c r="Y58" s="47"/>
      <c r="Z58" s="47"/>
      <c r="AA58" s="47"/>
      <c r="AB58" s="47"/>
      <c r="AC58" s="47"/>
      <c r="AD58" s="47"/>
      <c r="AE58" s="47"/>
      <c r="AF58" s="47"/>
      <c r="AG58" s="47"/>
      <c r="AH58" s="47"/>
      <c r="AI58" s="47"/>
      <c r="AJ58" s="47"/>
      <c r="AK58" s="47"/>
      <c r="AL58" s="47"/>
      <c r="AM58" s="47"/>
    </row>
    <row r="59" spans="1:39" x14ac:dyDescent="0.25">
      <c r="E59" s="6"/>
      <c r="F59" s="6"/>
      <c r="G59" s="6"/>
      <c r="H59" s="6"/>
      <c r="I59" s="6"/>
      <c r="J59" s="6"/>
      <c r="K59" s="6"/>
      <c r="L59" s="6"/>
      <c r="M59" s="6"/>
      <c r="N59" s="6"/>
      <c r="O59" s="6"/>
      <c r="P59" s="6"/>
      <c r="Q59" s="6"/>
      <c r="R59" s="6"/>
      <c r="S59" s="6"/>
      <c r="T59" s="6"/>
      <c r="U59" s="6"/>
      <c r="V59" s="6"/>
      <c r="W59" s="47"/>
      <c r="X59" s="47"/>
      <c r="Y59" s="47"/>
      <c r="Z59" s="47"/>
      <c r="AA59" s="47"/>
      <c r="AB59" s="47"/>
      <c r="AC59" s="47"/>
      <c r="AD59" s="47"/>
      <c r="AE59" s="47"/>
      <c r="AF59" s="47"/>
      <c r="AG59" s="47"/>
      <c r="AH59" s="47"/>
      <c r="AI59" s="47"/>
      <c r="AJ59" s="47"/>
      <c r="AK59" s="47"/>
      <c r="AL59" s="47"/>
      <c r="AM59" s="47"/>
    </row>
  </sheetData>
  <mergeCells count="2">
    <mergeCell ref="F3:K3"/>
    <mergeCell ref="L3:N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N151"/>
  <sheetViews>
    <sheetView showGridLines="0" zoomScale="85" zoomScaleNormal="85" workbookViewId="0">
      <pane ySplit="4" topLeftCell="A5" activePane="bottomLeft" state="frozen"/>
      <selection pane="bottomLeft" activeCell="Y22" sqref="Y22"/>
    </sheetView>
  </sheetViews>
  <sheetFormatPr defaultRowHeight="15" x14ac:dyDescent="0.25"/>
  <cols>
    <col min="1" max="1" width="9.140625" style="1"/>
    <col min="2" max="2" width="15" style="1" bestFit="1" customWidth="1"/>
    <col min="3" max="3" width="5.28515625" style="1" customWidth="1"/>
    <col min="4" max="19" width="10.140625" style="1" customWidth="1"/>
    <col min="20" max="20" width="4.28515625" style="1" customWidth="1"/>
    <col min="21" max="21" width="10.140625" style="1" customWidth="1"/>
  </cols>
  <sheetData>
    <row r="2" spans="1:40" x14ac:dyDescent="0.25">
      <c r="A2" s="2" t="s">
        <v>579</v>
      </c>
      <c r="B2" s="2"/>
      <c r="C2" s="2"/>
      <c r="D2" s="2"/>
      <c r="E2" s="2"/>
      <c r="F2" s="2"/>
      <c r="G2" s="2"/>
      <c r="H2" s="2"/>
      <c r="I2" s="2"/>
      <c r="J2" s="2"/>
      <c r="K2" s="2"/>
      <c r="L2" s="2"/>
      <c r="M2" s="2"/>
      <c r="N2" s="2"/>
      <c r="O2" s="2"/>
      <c r="P2" s="2"/>
      <c r="Q2" s="2"/>
      <c r="R2" s="2"/>
      <c r="S2" s="2"/>
      <c r="T2" s="2"/>
      <c r="U2" s="2"/>
    </row>
    <row r="3" spans="1:40" ht="27.75" customHeight="1" x14ac:dyDescent="0.25">
      <c r="A3" s="2"/>
      <c r="B3" s="2"/>
      <c r="C3" s="13"/>
      <c r="D3" s="3" t="s">
        <v>366</v>
      </c>
      <c r="E3" s="229" t="s">
        <v>367</v>
      </c>
      <c r="F3" s="229"/>
      <c r="G3" s="229"/>
      <c r="H3" s="229"/>
      <c r="I3" s="229"/>
      <c r="J3" s="229"/>
      <c r="K3" s="229" t="s">
        <v>368</v>
      </c>
      <c r="L3" s="229"/>
      <c r="M3" s="229"/>
      <c r="N3" s="4" t="s">
        <v>369</v>
      </c>
      <c r="O3" s="4" t="s">
        <v>370</v>
      </c>
      <c r="P3" s="4"/>
      <c r="Q3" s="4"/>
      <c r="R3" s="4"/>
      <c r="S3" s="4" t="s">
        <v>371</v>
      </c>
      <c r="T3" s="5"/>
      <c r="U3" s="3" t="s">
        <v>387</v>
      </c>
    </row>
    <row r="4" spans="1:40" ht="51" x14ac:dyDescent="0.25">
      <c r="A4" s="2" t="s">
        <v>0</v>
      </c>
      <c r="B4" s="2" t="s">
        <v>1</v>
      </c>
      <c r="C4" s="2"/>
      <c r="D4" s="3" t="s">
        <v>3</v>
      </c>
      <c r="E4" s="3" t="s">
        <v>372</v>
      </c>
      <c r="F4" s="3" t="s">
        <v>373</v>
      </c>
      <c r="G4" s="3" t="s">
        <v>374</v>
      </c>
      <c r="H4" s="3" t="s">
        <v>375</v>
      </c>
      <c r="I4" s="3" t="s">
        <v>376</v>
      </c>
      <c r="J4" s="3" t="s">
        <v>377</v>
      </c>
      <c r="K4" s="3" t="s">
        <v>378</v>
      </c>
      <c r="L4" s="3" t="s">
        <v>379</v>
      </c>
      <c r="M4" s="3" t="s">
        <v>380</v>
      </c>
      <c r="N4" s="3" t="s">
        <v>381</v>
      </c>
      <c r="O4" s="3" t="s">
        <v>382</v>
      </c>
      <c r="P4" s="4" t="s">
        <v>383</v>
      </c>
      <c r="Q4" s="4" t="s">
        <v>384</v>
      </c>
      <c r="R4" s="4" t="s">
        <v>385</v>
      </c>
      <c r="S4" s="4" t="s">
        <v>3</v>
      </c>
      <c r="T4" s="4"/>
      <c r="U4" s="3" t="s">
        <v>386</v>
      </c>
    </row>
    <row r="5" spans="1:40" x14ac:dyDescent="0.25">
      <c r="A5" s="193"/>
      <c r="B5" s="193"/>
      <c r="C5" s="193"/>
      <c r="D5" s="194"/>
      <c r="E5" s="194"/>
      <c r="F5" s="194"/>
      <c r="G5" s="194"/>
      <c r="H5" s="194"/>
      <c r="I5" s="194"/>
      <c r="J5" s="194"/>
      <c r="K5" s="194"/>
      <c r="L5" s="194"/>
      <c r="M5" s="194"/>
      <c r="N5" s="194"/>
      <c r="O5" s="194"/>
      <c r="P5" s="195"/>
      <c r="Q5" s="195"/>
      <c r="R5" s="195"/>
      <c r="S5" s="195"/>
      <c r="T5" s="195"/>
      <c r="U5" s="194"/>
    </row>
    <row r="6" spans="1:40" x14ac:dyDescent="0.25">
      <c r="A6" s="18"/>
      <c r="B6" s="2"/>
      <c r="C6" s="2"/>
      <c r="D6" s="18" t="s">
        <v>393</v>
      </c>
      <c r="E6" s="105"/>
      <c r="F6" s="105"/>
      <c r="G6" s="105"/>
      <c r="H6" s="105"/>
      <c r="I6" s="105"/>
      <c r="J6" s="105"/>
      <c r="K6" s="105"/>
      <c r="L6" s="105"/>
      <c r="M6" s="105"/>
      <c r="N6" s="105"/>
      <c r="O6" s="105"/>
      <c r="P6" s="4"/>
      <c r="Q6" s="4"/>
      <c r="R6" s="4"/>
      <c r="S6" s="4"/>
      <c r="T6" s="4"/>
      <c r="U6" s="105"/>
    </row>
    <row r="7" spans="1:40" x14ac:dyDescent="0.25">
      <c r="A7" s="13" t="s">
        <v>634</v>
      </c>
      <c r="B7" s="13"/>
      <c r="C7" s="13"/>
      <c r="D7" s="14">
        <f>SUM(D14:D25)</f>
        <v>2269570</v>
      </c>
      <c r="E7" s="14">
        <f t="shared" ref="E7:S7" si="0">SUM(E14:E25)</f>
        <v>1245601</v>
      </c>
      <c r="F7" s="14">
        <f t="shared" si="0"/>
        <v>649719.9</v>
      </c>
      <c r="G7" s="14">
        <f t="shared" si="0"/>
        <v>92920.7</v>
      </c>
      <c r="H7" s="14">
        <f t="shared" si="0"/>
        <v>202312.49999999994</v>
      </c>
      <c r="I7" s="14">
        <f t="shared" si="0"/>
        <v>23874.600000000002</v>
      </c>
      <c r="J7" s="14">
        <f t="shared" si="0"/>
        <v>276773</v>
      </c>
      <c r="K7" s="14">
        <f t="shared" si="0"/>
        <v>348450</v>
      </c>
      <c r="L7" s="14">
        <f t="shared" si="0"/>
        <v>269922.30000000005</v>
      </c>
      <c r="M7" s="14">
        <f t="shared" si="0"/>
        <v>78527.7</v>
      </c>
      <c r="N7" s="14">
        <f t="shared" si="0"/>
        <v>139187</v>
      </c>
      <c r="O7" s="14">
        <f t="shared" si="0"/>
        <v>536331</v>
      </c>
      <c r="P7" s="14">
        <f t="shared" si="0"/>
        <v>502272.1</v>
      </c>
      <c r="Q7" s="14">
        <f t="shared" si="0"/>
        <v>23192.300000000003</v>
      </c>
      <c r="R7" s="14">
        <f t="shared" si="0"/>
        <v>10866.099999999999</v>
      </c>
      <c r="S7" s="14">
        <f t="shared" si="0"/>
        <v>13867</v>
      </c>
      <c r="T7" s="14"/>
      <c r="U7" s="14">
        <f>SUM(U14:U25)</f>
        <v>304478</v>
      </c>
    </row>
    <row r="8" spans="1:40" x14ac:dyDescent="0.25">
      <c r="A8" s="13" t="s">
        <v>352</v>
      </c>
      <c r="B8" s="13"/>
      <c r="C8" s="13"/>
      <c r="D8" s="14">
        <v>2060849</v>
      </c>
      <c r="E8" s="14">
        <v>1156361</v>
      </c>
      <c r="F8" s="14">
        <v>590137.71673377603</v>
      </c>
      <c r="G8" s="14">
        <v>75140.568642078957</v>
      </c>
      <c r="H8" s="14">
        <v>188090.21609397003</v>
      </c>
      <c r="I8" s="14">
        <v>18587.924749882663</v>
      </c>
      <c r="J8" s="14">
        <v>284404.97378029191</v>
      </c>
      <c r="K8" s="14">
        <v>326373</v>
      </c>
      <c r="L8" s="14">
        <v>255281.35898388148</v>
      </c>
      <c r="M8" s="14">
        <v>71091.641016118519</v>
      </c>
      <c r="N8" s="14">
        <v>109316</v>
      </c>
      <c r="O8" s="14">
        <v>468801</v>
      </c>
      <c r="P8" s="14">
        <v>444496.0774077496</v>
      </c>
      <c r="Q8" s="14">
        <v>18868.066342554332</v>
      </c>
      <c r="R8" s="14">
        <v>5436.1036268170537</v>
      </c>
      <c r="S8" s="14">
        <v>13815</v>
      </c>
      <c r="T8" s="14"/>
      <c r="U8" s="14">
        <v>211622</v>
      </c>
      <c r="W8" s="173"/>
    </row>
    <row r="9" spans="1:40" x14ac:dyDescent="0.25">
      <c r="A9" s="13" t="s">
        <v>353</v>
      </c>
      <c r="B9" s="13"/>
      <c r="C9" s="13"/>
      <c r="D9" s="14">
        <v>1986897</v>
      </c>
      <c r="E9" s="14">
        <v>1093997</v>
      </c>
      <c r="F9" s="14">
        <v>580118.16529445583</v>
      </c>
      <c r="G9" s="14">
        <v>76419.572497690708</v>
      </c>
      <c r="H9" s="14">
        <v>180519.24305906554</v>
      </c>
      <c r="I9" s="14">
        <v>18523.721268103949</v>
      </c>
      <c r="J9" s="14">
        <v>238416.59788068384</v>
      </c>
      <c r="K9" s="14">
        <v>314923</v>
      </c>
      <c r="L9" s="14">
        <v>246380.4213011543</v>
      </c>
      <c r="M9" s="14">
        <v>68542.578698845755</v>
      </c>
      <c r="N9" s="14">
        <v>112150</v>
      </c>
      <c r="O9" s="14">
        <v>465826</v>
      </c>
      <c r="P9" s="14">
        <v>439099.72662797233</v>
      </c>
      <c r="Q9" s="14">
        <v>19557.303944446085</v>
      </c>
      <c r="R9" s="14">
        <v>7169.0597737569969</v>
      </c>
      <c r="S9" s="14">
        <v>9313</v>
      </c>
      <c r="T9" s="14"/>
      <c r="U9" s="14">
        <v>234699</v>
      </c>
      <c r="W9" s="173"/>
    </row>
    <row r="10" spans="1:40" x14ac:dyDescent="0.25">
      <c r="A10" s="13" t="s">
        <v>391</v>
      </c>
      <c r="B10" s="13"/>
      <c r="C10" s="13"/>
      <c r="D10" s="14">
        <v>1921111</v>
      </c>
      <c r="E10" s="14">
        <v>1057841</v>
      </c>
      <c r="F10" s="14">
        <v>525664.10155345697</v>
      </c>
      <c r="G10" s="14">
        <v>81251.130652515159</v>
      </c>
      <c r="H10" s="14">
        <v>189724.0842886107</v>
      </c>
      <c r="I10" s="14">
        <v>18574.391804522867</v>
      </c>
      <c r="J10" s="14">
        <v>242627.29170089448</v>
      </c>
      <c r="K10" s="14">
        <v>313273</v>
      </c>
      <c r="L10" s="14">
        <v>237743.0163626438</v>
      </c>
      <c r="M10" s="14">
        <v>75529.983637356243</v>
      </c>
      <c r="N10" s="14">
        <v>100794</v>
      </c>
      <c r="O10" s="14">
        <v>449203</v>
      </c>
      <c r="P10" s="14">
        <v>422077.80920929636</v>
      </c>
      <c r="Q10" s="14">
        <v>19869.481896553039</v>
      </c>
      <c r="R10" s="14">
        <v>7255.7088941506208</v>
      </c>
      <c r="S10" s="14">
        <v>9823.1820200000002</v>
      </c>
      <c r="T10" s="14"/>
      <c r="U10" s="14">
        <v>251631</v>
      </c>
      <c r="W10" s="173"/>
    </row>
    <row r="11" spans="1:40" x14ac:dyDescent="0.25">
      <c r="A11" s="13" t="s">
        <v>390</v>
      </c>
      <c r="B11" s="13"/>
      <c r="C11" s="13"/>
      <c r="D11" s="14">
        <v>1844816</v>
      </c>
      <c r="E11" s="14">
        <v>1000518</v>
      </c>
      <c r="F11" s="14">
        <v>516517</v>
      </c>
      <c r="G11" s="14">
        <v>56425</v>
      </c>
      <c r="H11" s="14">
        <v>192591</v>
      </c>
      <c r="I11" s="14">
        <v>24196</v>
      </c>
      <c r="J11" s="14">
        <v>210788.99999999997</v>
      </c>
      <c r="K11" s="14">
        <v>306945</v>
      </c>
      <c r="L11" s="14">
        <v>250888.99999999997</v>
      </c>
      <c r="M11" s="14">
        <v>56056</v>
      </c>
      <c r="N11" s="14">
        <v>109830</v>
      </c>
      <c r="O11" s="14">
        <v>427523</v>
      </c>
      <c r="P11" s="14">
        <v>400141</v>
      </c>
      <c r="Q11" s="14">
        <v>18559</v>
      </c>
      <c r="R11" s="14">
        <v>8823</v>
      </c>
      <c r="S11" s="14">
        <v>8163.7</v>
      </c>
      <c r="T11" s="14"/>
      <c r="U11" s="14">
        <v>238072</v>
      </c>
      <c r="W11" s="173"/>
    </row>
    <row r="12" spans="1:40" x14ac:dyDescent="0.25">
      <c r="A12" s="13"/>
      <c r="B12" s="13"/>
      <c r="C12" s="13"/>
      <c r="D12" s="14"/>
      <c r="E12" s="14"/>
      <c r="F12" s="14"/>
      <c r="G12" s="14"/>
      <c r="H12" s="14"/>
      <c r="I12" s="14"/>
      <c r="J12" s="14"/>
      <c r="K12" s="14"/>
      <c r="L12" s="14"/>
      <c r="M12" s="14"/>
      <c r="N12" s="14"/>
      <c r="O12" s="14"/>
      <c r="P12" s="14"/>
      <c r="Q12" s="14"/>
      <c r="R12" s="14"/>
      <c r="S12" s="14"/>
      <c r="T12" s="14"/>
      <c r="U12" s="14"/>
      <c r="W12" s="173"/>
    </row>
    <row r="13" spans="1:40" x14ac:dyDescent="0.25">
      <c r="A13" s="18"/>
      <c r="B13" s="2"/>
      <c r="C13" s="2"/>
      <c r="D13" s="18" t="s">
        <v>422</v>
      </c>
      <c r="E13" s="3"/>
      <c r="F13" s="3"/>
      <c r="G13" s="3"/>
      <c r="H13" s="3"/>
      <c r="I13" s="3"/>
      <c r="J13" s="3"/>
      <c r="K13" s="3"/>
      <c r="L13" s="3"/>
      <c r="M13" s="3"/>
      <c r="N13" s="3"/>
      <c r="O13" s="3"/>
      <c r="P13" s="4"/>
      <c r="Q13" s="4"/>
      <c r="R13" s="4"/>
      <c r="S13" s="4"/>
      <c r="T13" s="4"/>
      <c r="U13" s="3"/>
      <c r="W13" s="173"/>
    </row>
    <row r="14" spans="1:40" x14ac:dyDescent="0.25">
      <c r="A14" s="13">
        <v>2023</v>
      </c>
      <c r="B14" s="13" t="s">
        <v>4</v>
      </c>
      <c r="C14" s="13"/>
      <c r="D14" s="14">
        <f>'Tabel 13'!G27</f>
        <v>52293</v>
      </c>
      <c r="E14" s="14">
        <f>'Tabel 13'!H27</f>
        <v>32554</v>
      </c>
      <c r="F14" s="14">
        <f>'Tabel 13'!I27</f>
        <v>21602.7</v>
      </c>
      <c r="G14" s="14">
        <f>'Tabel 13'!J27</f>
        <v>2492</v>
      </c>
      <c r="H14" s="14">
        <f>'Tabel 13'!K27</f>
        <v>5650.7</v>
      </c>
      <c r="I14" s="14">
        <f>'Tabel 13'!L27</f>
        <v>1077.7</v>
      </c>
      <c r="J14" s="14">
        <f>'Tabel 13'!M27</f>
        <v>1731</v>
      </c>
      <c r="K14" s="14">
        <f>'Tabel 13'!N27</f>
        <v>2344</v>
      </c>
      <c r="L14" s="14">
        <f>'Tabel 13'!O27</f>
        <v>1722.4</v>
      </c>
      <c r="M14" s="14">
        <f>'Tabel 13'!P27</f>
        <v>621.6</v>
      </c>
      <c r="N14" s="14">
        <f>'Tabel 13'!Q27</f>
        <v>1422</v>
      </c>
      <c r="O14" s="14">
        <f>'Tabel 13'!R27</f>
        <v>15973</v>
      </c>
      <c r="P14" s="14">
        <f>'Tabel 13'!S27</f>
        <v>15324.3</v>
      </c>
      <c r="Q14" s="14">
        <f>'Tabel 13'!T27</f>
        <v>284.3</v>
      </c>
      <c r="R14" s="14">
        <f>'Tabel 13'!U27</f>
        <v>364.4</v>
      </c>
      <c r="S14" s="14">
        <f>'Tabel 13'!V27</f>
        <v>51</v>
      </c>
      <c r="T14" s="14"/>
      <c r="U14" s="14">
        <f>'Tabel 13'!X27</f>
        <v>9336</v>
      </c>
      <c r="W14" s="173"/>
      <c r="X14" s="173"/>
      <c r="Y14" s="173"/>
      <c r="Z14" s="173"/>
      <c r="AA14" s="173"/>
      <c r="AB14" s="173"/>
      <c r="AC14" s="173"/>
      <c r="AD14" s="173"/>
      <c r="AE14" s="173"/>
      <c r="AF14" s="173"/>
      <c r="AG14" s="173"/>
      <c r="AH14" s="173"/>
      <c r="AI14" s="173"/>
      <c r="AJ14" s="173"/>
      <c r="AK14" s="173"/>
      <c r="AL14" s="173"/>
      <c r="AM14" s="173"/>
      <c r="AN14" s="173"/>
    </row>
    <row r="15" spans="1:40" x14ac:dyDescent="0.25">
      <c r="A15" s="204"/>
      <c r="B15" s="13" t="s">
        <v>19</v>
      </c>
      <c r="C15" s="13"/>
      <c r="D15" s="14">
        <f>'Tabel 13'!G35</f>
        <v>54270</v>
      </c>
      <c r="E15" s="14">
        <f>'Tabel 13'!H35</f>
        <v>29690</v>
      </c>
      <c r="F15" s="14">
        <f>'Tabel 13'!I35</f>
        <v>18792</v>
      </c>
      <c r="G15" s="14">
        <f>'Tabel 13'!J35</f>
        <v>1051</v>
      </c>
      <c r="H15" s="14">
        <f>'Tabel 13'!K35</f>
        <v>6942</v>
      </c>
      <c r="I15" s="14">
        <f>'Tabel 13'!L35</f>
        <v>5</v>
      </c>
      <c r="J15" s="14">
        <f>'Tabel 13'!M35</f>
        <v>2900</v>
      </c>
      <c r="K15" s="14">
        <f>'Tabel 13'!N35</f>
        <v>3198</v>
      </c>
      <c r="L15" s="14">
        <f>'Tabel 13'!O35</f>
        <v>3009</v>
      </c>
      <c r="M15" s="14">
        <f>'Tabel 13'!P35</f>
        <v>189</v>
      </c>
      <c r="N15" s="14">
        <f>'Tabel 13'!Q35</f>
        <v>1208</v>
      </c>
      <c r="O15" s="14">
        <f>'Tabel 13'!R35</f>
        <v>20174</v>
      </c>
      <c r="P15" s="14">
        <f>'Tabel 13'!S35</f>
        <v>19861</v>
      </c>
      <c r="Q15" s="14">
        <f>'Tabel 13'!T35</f>
        <v>186</v>
      </c>
      <c r="R15" s="14">
        <f>'Tabel 13'!U35</f>
        <v>127</v>
      </c>
      <c r="S15" s="14">
        <f>'Tabel 13'!V35</f>
        <v>5944</v>
      </c>
      <c r="T15" s="14"/>
      <c r="U15" s="14">
        <f>'Tabel 13'!X35</f>
        <v>10804</v>
      </c>
      <c r="W15" s="173"/>
    </row>
    <row r="16" spans="1:40" x14ac:dyDescent="0.25">
      <c r="A16" s="204"/>
      <c r="B16" s="13" t="s">
        <v>26</v>
      </c>
      <c r="C16" s="13"/>
      <c r="D16" s="14">
        <f>'Tabel 13'!G55</f>
        <v>64010</v>
      </c>
      <c r="E16" s="14">
        <f>'Tabel 13'!H55</f>
        <v>33246</v>
      </c>
      <c r="F16" s="14">
        <f>'Tabel 13'!I55</f>
        <v>17080</v>
      </c>
      <c r="G16" s="14">
        <f>'Tabel 13'!J55</f>
        <v>449</v>
      </c>
      <c r="H16" s="14">
        <f>'Tabel 13'!K55</f>
        <v>7784</v>
      </c>
      <c r="I16" s="14">
        <f>'Tabel 13'!L55</f>
        <v>454</v>
      </c>
      <c r="J16" s="14">
        <f>'Tabel 13'!M55</f>
        <v>7479</v>
      </c>
      <c r="K16" s="14">
        <f>'Tabel 13'!N55</f>
        <v>9163</v>
      </c>
      <c r="L16" s="14">
        <f>'Tabel 13'!O55</f>
        <v>7959</v>
      </c>
      <c r="M16" s="14">
        <f>'Tabel 13'!P55</f>
        <v>1204</v>
      </c>
      <c r="N16" s="14">
        <f>'Tabel 13'!Q55</f>
        <v>3481</v>
      </c>
      <c r="O16" s="14">
        <f>'Tabel 13'!R55</f>
        <v>18120</v>
      </c>
      <c r="P16" s="14">
        <f>'Tabel 13'!S55</f>
        <v>17039</v>
      </c>
      <c r="Q16" s="14">
        <f>'Tabel 13'!T55</f>
        <v>467</v>
      </c>
      <c r="R16" s="14">
        <f>'Tabel 13'!U55</f>
        <v>614</v>
      </c>
      <c r="S16" s="14">
        <f>'Tabel 13'!V55</f>
        <v>143</v>
      </c>
      <c r="T16" s="14"/>
      <c r="U16" s="14">
        <f>'Tabel 13'!X55</f>
        <v>7898</v>
      </c>
      <c r="W16" s="173"/>
    </row>
    <row r="17" spans="1:23" x14ac:dyDescent="0.25">
      <c r="A17" s="204"/>
      <c r="B17" s="13" t="s">
        <v>43</v>
      </c>
      <c r="C17" s="13"/>
      <c r="D17" s="14">
        <f>'Tabel 13'!G109</f>
        <v>211246</v>
      </c>
      <c r="E17" s="14">
        <f>'Tabel 13'!H109</f>
        <v>103868</v>
      </c>
      <c r="F17" s="14">
        <f>'Tabel 13'!I109</f>
        <v>51116.800000000003</v>
      </c>
      <c r="G17" s="14">
        <f>'Tabel 13'!J109</f>
        <v>7802.2000000000007</v>
      </c>
      <c r="H17" s="14">
        <f>'Tabel 13'!K109</f>
        <v>23106.699999999997</v>
      </c>
      <c r="I17" s="14">
        <f>'Tabel 13'!L109</f>
        <v>3518.5</v>
      </c>
      <c r="J17" s="14">
        <f>'Tabel 13'!M109</f>
        <v>18323.899999999998</v>
      </c>
      <c r="K17" s="14">
        <f>'Tabel 13'!N109</f>
        <v>27161</v>
      </c>
      <c r="L17" s="14">
        <f>'Tabel 13'!O109</f>
        <v>19525.599999999999</v>
      </c>
      <c r="M17" s="14">
        <f>'Tabel 13'!P109</f>
        <v>7635.4</v>
      </c>
      <c r="N17" s="14">
        <f>'Tabel 13'!Q109</f>
        <v>21741</v>
      </c>
      <c r="O17" s="14">
        <f>'Tabel 13'!R109</f>
        <v>58475</v>
      </c>
      <c r="P17" s="14">
        <f>'Tabel 13'!S109</f>
        <v>55758.200000000004</v>
      </c>
      <c r="Q17" s="14">
        <f>'Tabel 13'!T109</f>
        <v>1653.5</v>
      </c>
      <c r="R17" s="14">
        <f>'Tabel 13'!U109</f>
        <v>1063.0999999999999</v>
      </c>
      <c r="S17" s="14">
        <f>'Tabel 13'!V109</f>
        <v>257</v>
      </c>
      <c r="T17" s="14"/>
      <c r="U17" s="14">
        <f>'Tabel 13'!X109</f>
        <v>33533</v>
      </c>
      <c r="W17" s="173"/>
    </row>
    <row r="18" spans="1:23" x14ac:dyDescent="0.25">
      <c r="A18" s="204"/>
      <c r="B18" s="13" t="s">
        <v>95</v>
      </c>
      <c r="C18" s="13"/>
      <c r="D18" s="14">
        <f>'Tabel 13'!G122</f>
        <v>88598</v>
      </c>
      <c r="E18" s="14">
        <f>'Tabel 13'!H122</f>
        <v>52264</v>
      </c>
      <c r="F18" s="14">
        <f>'Tabel 13'!I122</f>
        <v>31826.2</v>
      </c>
      <c r="G18" s="14">
        <f>'Tabel 13'!J122</f>
        <v>1402.4</v>
      </c>
      <c r="H18" s="14">
        <f>'Tabel 13'!K122</f>
        <v>10084</v>
      </c>
      <c r="I18" s="14">
        <f>'Tabel 13'!L122</f>
        <v>1670.5</v>
      </c>
      <c r="J18" s="14">
        <f>'Tabel 13'!M122</f>
        <v>7280.9</v>
      </c>
      <c r="K18" s="14">
        <f>'Tabel 13'!N122</f>
        <v>23170</v>
      </c>
      <c r="L18" s="14">
        <f>'Tabel 13'!O122</f>
        <v>10359.299999999999</v>
      </c>
      <c r="M18" s="14">
        <f>'Tabel 13'!P122</f>
        <v>12810.7</v>
      </c>
      <c r="N18" s="14">
        <f>'Tabel 13'!Q122</f>
        <v>4100</v>
      </c>
      <c r="O18" s="14">
        <f>'Tabel 13'!R122</f>
        <v>9064</v>
      </c>
      <c r="P18" s="14">
        <f>'Tabel 13'!S122</f>
        <v>8702.2999999999993</v>
      </c>
      <c r="Q18" s="14">
        <f>'Tabel 13'!T122</f>
        <v>242.1</v>
      </c>
      <c r="R18" s="14">
        <f>'Tabel 13'!U122</f>
        <v>119.5</v>
      </c>
      <c r="S18" s="14">
        <f>'Tabel 13'!V122</f>
        <v>2977</v>
      </c>
      <c r="T18" s="14"/>
      <c r="U18" s="14">
        <f>'Tabel 13'!X122</f>
        <v>20657</v>
      </c>
      <c r="W18" s="173"/>
    </row>
    <row r="19" spans="1:23" x14ac:dyDescent="0.25">
      <c r="A19" s="204"/>
      <c r="B19" s="13" t="s">
        <v>105</v>
      </c>
      <c r="C19" s="13"/>
      <c r="D19" s="14">
        <f>'Tabel 13'!G156</f>
        <v>142051</v>
      </c>
      <c r="E19" s="14">
        <f>'Tabel 13'!H156</f>
        <v>84212</v>
      </c>
      <c r="F19" s="14">
        <f>'Tabel 13'!I156</f>
        <v>48916.800000000003</v>
      </c>
      <c r="G19" s="14">
        <f>'Tabel 13'!J156</f>
        <v>2217.5</v>
      </c>
      <c r="H19" s="14">
        <f>'Tabel 13'!K156</f>
        <v>8623.7000000000007</v>
      </c>
      <c r="I19" s="14">
        <f>'Tabel 13'!L156</f>
        <v>1538.4</v>
      </c>
      <c r="J19" s="14">
        <f>'Tabel 13'!M156</f>
        <v>22915.200000000001</v>
      </c>
      <c r="K19" s="14">
        <f>'Tabel 13'!N156</f>
        <v>14223</v>
      </c>
      <c r="L19" s="14">
        <f>'Tabel 13'!O156</f>
        <v>10898.6</v>
      </c>
      <c r="M19" s="14">
        <f>'Tabel 13'!P156</f>
        <v>3324.4</v>
      </c>
      <c r="N19" s="14">
        <f>'Tabel 13'!Q156</f>
        <v>12568</v>
      </c>
      <c r="O19" s="14">
        <f>'Tabel 13'!R156</f>
        <v>31048</v>
      </c>
      <c r="P19" s="14">
        <f>'Tabel 13'!S156</f>
        <v>29411.7</v>
      </c>
      <c r="Q19" s="14">
        <f>'Tabel 13'!T156</f>
        <v>1376.6</v>
      </c>
      <c r="R19" s="14">
        <f>'Tabel 13'!U156</f>
        <v>259.70000000000005</v>
      </c>
      <c r="S19" s="14">
        <f>'Tabel 13'!V156</f>
        <v>1136</v>
      </c>
      <c r="T19" s="14"/>
      <c r="U19" s="14">
        <f>'Tabel 13'!X156</f>
        <v>22751</v>
      </c>
      <c r="W19" s="173"/>
    </row>
    <row r="20" spans="1:23" x14ac:dyDescent="0.25">
      <c r="A20" s="204"/>
      <c r="B20" s="13" t="s">
        <v>137</v>
      </c>
      <c r="C20" s="13"/>
      <c r="D20" s="14">
        <f>'Tabel 13'!G215</f>
        <v>306011</v>
      </c>
      <c r="E20" s="14">
        <f>'Tabel 13'!H215</f>
        <v>173997</v>
      </c>
      <c r="F20" s="14">
        <f>'Tabel 13'!I215</f>
        <v>79088.899999999994</v>
      </c>
      <c r="G20" s="14">
        <f>'Tabel 13'!J215</f>
        <v>24036.9</v>
      </c>
      <c r="H20" s="14">
        <f>'Tabel 13'!K215</f>
        <v>33052.199999999997</v>
      </c>
      <c r="I20" s="14">
        <f>'Tabel 13'!L215</f>
        <v>4195.7</v>
      </c>
      <c r="J20" s="14">
        <f>'Tabel 13'!M215</f>
        <v>33623.4</v>
      </c>
      <c r="K20" s="14">
        <f>'Tabel 13'!N215</f>
        <v>35026</v>
      </c>
      <c r="L20" s="14">
        <f>'Tabel 13'!O215</f>
        <v>28568.1</v>
      </c>
      <c r="M20" s="14">
        <f>'Tabel 13'!P215</f>
        <v>6457.9</v>
      </c>
      <c r="N20" s="14">
        <f>'Tabel 13'!Q215</f>
        <v>24001</v>
      </c>
      <c r="O20" s="14">
        <f>'Tabel 13'!R215</f>
        <v>72987</v>
      </c>
      <c r="P20" s="14">
        <f>'Tabel 13'!S215</f>
        <v>67993.5</v>
      </c>
      <c r="Q20" s="14">
        <f>'Tabel 13'!T215</f>
        <v>2984.4</v>
      </c>
      <c r="R20" s="14">
        <f>'Tabel 13'!U215</f>
        <v>2009.1</v>
      </c>
      <c r="S20" s="14">
        <f>'Tabel 13'!V215</f>
        <v>972</v>
      </c>
      <c r="T20" s="14"/>
      <c r="U20" s="14">
        <f>'Tabel 13'!X215</f>
        <v>45729</v>
      </c>
      <c r="W20" s="173"/>
    </row>
    <row r="21" spans="1:23" x14ac:dyDescent="0.25">
      <c r="A21" s="204"/>
      <c r="B21" s="13" t="s">
        <v>192</v>
      </c>
      <c r="C21" s="13"/>
      <c r="D21" s="14">
        <f>'Tabel 13'!G262</f>
        <v>443801</v>
      </c>
      <c r="E21" s="14">
        <f>'Tabel 13'!H262</f>
        <v>257541</v>
      </c>
      <c r="F21" s="14">
        <f>'Tabel 13'!I262</f>
        <v>119510</v>
      </c>
      <c r="G21" s="14">
        <f>'Tabel 13'!J262</f>
        <v>18450.2</v>
      </c>
      <c r="H21" s="14">
        <f>'Tabel 13'!K262</f>
        <v>39191.300000000003</v>
      </c>
      <c r="I21" s="14">
        <f>'Tabel 13'!L262</f>
        <v>2447.6</v>
      </c>
      <c r="J21" s="14">
        <f>'Tabel 13'!M262</f>
        <v>77941.899999999994</v>
      </c>
      <c r="K21" s="14">
        <f>'Tabel 13'!N262</f>
        <v>73232</v>
      </c>
      <c r="L21" s="14">
        <f>'Tabel 13'!O262</f>
        <v>56148.2</v>
      </c>
      <c r="M21" s="14">
        <f>'Tabel 13'!P262</f>
        <v>17083.8</v>
      </c>
      <c r="N21" s="14">
        <f>'Tabel 13'!Q262</f>
        <v>16640</v>
      </c>
      <c r="O21" s="14">
        <f>'Tabel 13'!R262</f>
        <v>96388</v>
      </c>
      <c r="P21" s="14">
        <f>'Tabel 13'!S262</f>
        <v>87018.8</v>
      </c>
      <c r="Q21" s="14">
        <f>'Tabel 13'!T262</f>
        <v>7306.4</v>
      </c>
      <c r="R21" s="14">
        <f>'Tabel 13'!U262</f>
        <v>2062.9</v>
      </c>
      <c r="S21" s="14">
        <f>'Tabel 13'!V262</f>
        <v>1349</v>
      </c>
      <c r="T21" s="14"/>
      <c r="U21" s="14">
        <f>'Tabel 13'!X262</f>
        <v>66623</v>
      </c>
      <c r="W21" s="173"/>
    </row>
    <row r="22" spans="1:23" x14ac:dyDescent="0.25">
      <c r="A22" s="204"/>
      <c r="B22" s="13" t="s">
        <v>236</v>
      </c>
      <c r="C22" s="13"/>
      <c r="D22" s="14">
        <f>'Tabel 13'!G290</f>
        <v>136403</v>
      </c>
      <c r="E22" s="14">
        <f>'Tabel 13'!H290</f>
        <v>75417</v>
      </c>
      <c r="F22" s="14">
        <f>'Tabel 13'!I290</f>
        <v>45839.1</v>
      </c>
      <c r="G22" s="14">
        <f>'Tabel 13'!J290</f>
        <v>3520.2</v>
      </c>
      <c r="H22" s="14">
        <f>'Tabel 13'!K290</f>
        <v>14176.8</v>
      </c>
      <c r="I22" s="14">
        <f>'Tabel 13'!L290</f>
        <v>800.7</v>
      </c>
      <c r="J22" s="14">
        <f>'Tabel 13'!M290</f>
        <v>11080.3</v>
      </c>
      <c r="K22" s="14">
        <f>'Tabel 13'!N290</f>
        <v>13868</v>
      </c>
      <c r="L22" s="14">
        <f>'Tabel 13'!O290</f>
        <v>8148.1</v>
      </c>
      <c r="M22" s="14">
        <f>'Tabel 13'!P290</f>
        <v>5719.9</v>
      </c>
      <c r="N22" s="14">
        <f>'Tabel 13'!Q290</f>
        <v>10450</v>
      </c>
      <c r="O22" s="14">
        <f>'Tabel 13'!R290</f>
        <v>36668</v>
      </c>
      <c r="P22" s="14">
        <f>'Tabel 13'!S290</f>
        <v>34462.6</v>
      </c>
      <c r="Q22" s="14">
        <f>'Tabel 13'!T290</f>
        <v>943.2</v>
      </c>
      <c r="R22" s="14">
        <f>'Tabel 13'!U290</f>
        <v>1262.0999999999999</v>
      </c>
      <c r="S22" s="14">
        <f>'Tabel 13'!V290</f>
        <v>555</v>
      </c>
      <c r="T22" s="14"/>
      <c r="U22" s="14">
        <f>'Tabel 13'!X290</f>
        <v>19642</v>
      </c>
      <c r="W22" s="173"/>
    </row>
    <row r="23" spans="1:23" x14ac:dyDescent="0.25">
      <c r="A23" s="204"/>
      <c r="B23" s="13" t="s">
        <v>262</v>
      </c>
      <c r="C23" s="13"/>
      <c r="D23" s="14">
        <f>'Tabel 13'!G319</f>
        <v>179639</v>
      </c>
      <c r="E23" s="14">
        <f>'Tabel 13'!H319</f>
        <v>105060</v>
      </c>
      <c r="F23" s="14">
        <f>'Tabel 13'!I319</f>
        <v>53564.600000000006</v>
      </c>
      <c r="G23" s="14">
        <f>'Tabel 13'!J319</f>
        <v>17246.099999999999</v>
      </c>
      <c r="H23" s="14">
        <f>'Tabel 13'!K319</f>
        <v>11129.9</v>
      </c>
      <c r="I23" s="14">
        <f>'Tabel 13'!L319</f>
        <v>1727.8</v>
      </c>
      <c r="J23" s="14">
        <f>'Tabel 13'!M319</f>
        <v>21391.599999999999</v>
      </c>
      <c r="K23" s="14">
        <f>'Tabel 13'!N319</f>
        <v>16585</v>
      </c>
      <c r="L23" s="14">
        <f>'Tabel 13'!O319</f>
        <v>9389.2999999999993</v>
      </c>
      <c r="M23" s="14">
        <f>'Tabel 13'!P319</f>
        <v>7195.7</v>
      </c>
      <c r="N23" s="14">
        <f>'Tabel 13'!Q319</f>
        <v>14069</v>
      </c>
      <c r="O23" s="14">
        <f>'Tabel 13'!R319</f>
        <v>43925</v>
      </c>
      <c r="P23" s="14">
        <f>'Tabel 13'!S319</f>
        <v>41776.300000000003</v>
      </c>
      <c r="Q23" s="14">
        <f>'Tabel 13'!T319</f>
        <v>1493.4</v>
      </c>
      <c r="R23" s="14">
        <f>'Tabel 13'!U319</f>
        <v>655.20000000000005</v>
      </c>
      <c r="S23" s="14">
        <f>'Tabel 13'!V319</f>
        <v>80</v>
      </c>
      <c r="T23" s="14"/>
      <c r="U23" s="14">
        <f>'Tabel 13'!X319</f>
        <v>15387</v>
      </c>
      <c r="W23" s="173"/>
    </row>
    <row r="24" spans="1:23" x14ac:dyDescent="0.25">
      <c r="A24" s="204"/>
      <c r="B24" s="13" t="s">
        <v>288</v>
      </c>
      <c r="C24" s="13"/>
      <c r="D24" s="14">
        <f>'Tabel 13'!G335</f>
        <v>40758</v>
      </c>
      <c r="E24" s="14">
        <f>'Tabel 13'!H335</f>
        <v>15591</v>
      </c>
      <c r="F24" s="14">
        <f>'Tabel 13'!I335</f>
        <v>7660.9</v>
      </c>
      <c r="G24" s="14">
        <f>'Tabel 13'!J335</f>
        <v>1177.3</v>
      </c>
      <c r="H24" s="14">
        <f>'Tabel 13'!K335</f>
        <v>3426.3</v>
      </c>
      <c r="I24" s="14">
        <f>'Tabel 13'!L335</f>
        <v>126</v>
      </c>
      <c r="J24" s="14">
        <f>'Tabel 13'!M335</f>
        <v>3200.4</v>
      </c>
      <c r="K24" s="14">
        <f>'Tabel 13'!N335</f>
        <v>9832</v>
      </c>
      <c r="L24" s="14">
        <f>'Tabel 13'!O335</f>
        <v>6497.2</v>
      </c>
      <c r="M24" s="14">
        <f>'Tabel 13'!P335</f>
        <v>3334.8</v>
      </c>
      <c r="N24" s="14">
        <f>'Tabel 13'!Q335</f>
        <v>4707</v>
      </c>
      <c r="O24" s="14">
        <f>'Tabel 13'!R335</f>
        <v>10628</v>
      </c>
      <c r="P24" s="14">
        <f>'Tabel 13'!S335</f>
        <v>10272.799999999999</v>
      </c>
      <c r="Q24" s="14">
        <f>'Tabel 13'!T335</f>
        <v>282.7</v>
      </c>
      <c r="R24" s="14">
        <f>'Tabel 13'!U335</f>
        <v>72.400000000000006</v>
      </c>
      <c r="S24" s="14">
        <f>'Tabel 13'!V335</f>
        <v>48</v>
      </c>
      <c r="T24" s="14"/>
      <c r="U24" s="14">
        <f>'Tabel 13'!X335</f>
        <v>4645</v>
      </c>
      <c r="W24" s="173"/>
    </row>
    <row r="25" spans="1:23" x14ac:dyDescent="0.25">
      <c r="A25" s="204"/>
      <c r="B25" s="13" t="s">
        <v>302</v>
      </c>
      <c r="C25" s="13"/>
      <c r="D25" s="14">
        <f>'Tabel 13'!G388</f>
        <v>550490</v>
      </c>
      <c r="E25" s="14">
        <f>'Tabel 13'!H388</f>
        <v>282161</v>
      </c>
      <c r="F25" s="14">
        <f>'Tabel 13'!I388</f>
        <v>154721.9</v>
      </c>
      <c r="G25" s="14">
        <f>'Tabel 13'!J388</f>
        <v>13075.9</v>
      </c>
      <c r="H25" s="14">
        <f>'Tabel 13'!K388</f>
        <v>39144.9</v>
      </c>
      <c r="I25" s="14">
        <f>'Tabel 13'!L388</f>
        <v>6312.7</v>
      </c>
      <c r="J25" s="14">
        <f>'Tabel 13'!M388</f>
        <v>68905.399999999994</v>
      </c>
      <c r="K25" s="14">
        <f>'Tabel 13'!N388</f>
        <v>120648</v>
      </c>
      <c r="L25" s="14">
        <f>'Tabel 13'!O388</f>
        <v>107697.5</v>
      </c>
      <c r="M25" s="14">
        <f>'Tabel 13'!P388</f>
        <v>12950.5</v>
      </c>
      <c r="N25" s="14">
        <f>'Tabel 13'!Q388</f>
        <v>24800</v>
      </c>
      <c r="O25" s="14">
        <f>'Tabel 13'!R388</f>
        <v>122881</v>
      </c>
      <c r="P25" s="14">
        <f>'Tabel 13'!S388</f>
        <v>114651.6</v>
      </c>
      <c r="Q25" s="14">
        <f>'Tabel 13'!T388</f>
        <v>5972.7</v>
      </c>
      <c r="R25" s="14">
        <f>'Tabel 13'!U388</f>
        <v>2256.6999999999998</v>
      </c>
      <c r="S25" s="14">
        <f>'Tabel 13'!V388</f>
        <v>355</v>
      </c>
      <c r="T25" s="14"/>
      <c r="U25" s="14">
        <f>'Tabel 13'!X388</f>
        <v>47473</v>
      </c>
      <c r="W25" s="173"/>
    </row>
    <row r="26" spans="1:23" x14ac:dyDescent="0.25">
      <c r="A26" s="204"/>
      <c r="B26" s="13"/>
      <c r="C26" s="13"/>
      <c r="D26" s="204"/>
      <c r="E26" s="52"/>
      <c r="F26" s="52"/>
      <c r="G26" s="52"/>
      <c r="H26" s="52"/>
      <c r="I26" s="52"/>
      <c r="J26" s="52"/>
      <c r="K26" s="52"/>
      <c r="L26" s="52"/>
      <c r="M26" s="52"/>
      <c r="N26" s="52"/>
      <c r="O26" s="52"/>
      <c r="P26" s="5"/>
      <c r="Q26" s="5"/>
      <c r="R26" s="5"/>
      <c r="S26" s="5"/>
      <c r="T26" s="5"/>
      <c r="U26" s="52"/>
      <c r="W26" s="173"/>
    </row>
    <row r="27" spans="1:23" x14ac:dyDescent="0.25">
      <c r="A27" s="1">
        <v>2021</v>
      </c>
      <c r="B27" s="1" t="s">
        <v>4</v>
      </c>
      <c r="D27" s="6">
        <v>42498</v>
      </c>
      <c r="E27" s="6">
        <v>25818</v>
      </c>
      <c r="F27" s="6">
        <v>15396.2</v>
      </c>
      <c r="G27" s="6">
        <v>2230.6</v>
      </c>
      <c r="H27" s="6">
        <v>5713.4</v>
      </c>
      <c r="I27" s="6">
        <v>625.9</v>
      </c>
      <c r="J27" s="6">
        <v>1852</v>
      </c>
      <c r="K27" s="6">
        <v>1474</v>
      </c>
      <c r="L27" s="6">
        <v>1239.5</v>
      </c>
      <c r="M27" s="6">
        <v>234.5</v>
      </c>
      <c r="N27" s="6">
        <v>1608</v>
      </c>
      <c r="O27" s="6">
        <v>13598</v>
      </c>
      <c r="P27" s="6">
        <v>13072.699999999999</v>
      </c>
      <c r="Q27" s="6">
        <v>220.1</v>
      </c>
      <c r="R27" s="6">
        <v>305.2</v>
      </c>
      <c r="S27" s="6">
        <v>0</v>
      </c>
      <c r="T27" s="6"/>
      <c r="U27" s="6">
        <v>7254</v>
      </c>
      <c r="W27" s="173"/>
    </row>
    <row r="28" spans="1:23" x14ac:dyDescent="0.25">
      <c r="B28" s="1" t="s">
        <v>19</v>
      </c>
      <c r="D28" s="6">
        <v>43388</v>
      </c>
      <c r="E28" s="6">
        <v>23084</v>
      </c>
      <c r="F28" s="6">
        <v>12766</v>
      </c>
      <c r="G28" s="6">
        <v>338</v>
      </c>
      <c r="H28" s="6">
        <v>5489</v>
      </c>
      <c r="I28" s="6">
        <v>5</v>
      </c>
      <c r="J28" s="6">
        <v>4486</v>
      </c>
      <c r="K28" s="6">
        <v>2200</v>
      </c>
      <c r="L28" s="6">
        <v>1876</v>
      </c>
      <c r="M28" s="6">
        <v>324</v>
      </c>
      <c r="N28" s="6">
        <v>681</v>
      </c>
      <c r="O28" s="6">
        <v>17423</v>
      </c>
      <c r="P28" s="6">
        <v>17053</v>
      </c>
      <c r="Q28" s="6">
        <v>302</v>
      </c>
      <c r="R28" s="6">
        <v>68</v>
      </c>
      <c r="S28" s="6">
        <v>5241</v>
      </c>
      <c r="T28" s="6"/>
      <c r="U28" s="6">
        <v>5486</v>
      </c>
      <c r="W28" s="173"/>
    </row>
    <row r="29" spans="1:23" x14ac:dyDescent="0.25">
      <c r="B29" s="1" t="s">
        <v>26</v>
      </c>
      <c r="D29" s="6">
        <v>55227</v>
      </c>
      <c r="E29" s="6">
        <v>28058</v>
      </c>
      <c r="F29" s="6">
        <v>17876</v>
      </c>
      <c r="G29" s="6">
        <v>2223.8000000000002</v>
      </c>
      <c r="H29" s="6">
        <v>4264</v>
      </c>
      <c r="I29" s="6">
        <v>132</v>
      </c>
      <c r="J29" s="6">
        <v>3562.2</v>
      </c>
      <c r="K29" s="6">
        <v>8750</v>
      </c>
      <c r="L29" s="6">
        <v>7397</v>
      </c>
      <c r="M29" s="6">
        <v>1353</v>
      </c>
      <c r="N29" s="6">
        <v>2968</v>
      </c>
      <c r="O29" s="6">
        <v>15451</v>
      </c>
      <c r="P29" s="6">
        <v>14954.9</v>
      </c>
      <c r="Q29" s="6">
        <v>417.1</v>
      </c>
      <c r="R29" s="6">
        <v>79</v>
      </c>
      <c r="S29" s="6">
        <v>49</v>
      </c>
      <c r="T29" s="6"/>
      <c r="U29" s="6">
        <v>3065</v>
      </c>
      <c r="W29" s="173"/>
    </row>
    <row r="30" spans="1:23" x14ac:dyDescent="0.25">
      <c r="B30" s="1" t="s">
        <v>43</v>
      </c>
      <c r="D30" s="6">
        <v>187724</v>
      </c>
      <c r="E30" s="6">
        <v>94100</v>
      </c>
      <c r="F30" s="6">
        <v>52875.500000000007</v>
      </c>
      <c r="G30" s="6">
        <v>4905.7000000000016</v>
      </c>
      <c r="H30" s="6">
        <v>16828</v>
      </c>
      <c r="I30" s="6">
        <v>3229.1000000000004</v>
      </c>
      <c r="J30" s="6">
        <v>16261.899999999998</v>
      </c>
      <c r="K30" s="6">
        <v>24446</v>
      </c>
      <c r="L30" s="6">
        <v>18163.600000000006</v>
      </c>
      <c r="M30" s="6">
        <v>6282.4</v>
      </c>
      <c r="N30" s="6">
        <v>15816</v>
      </c>
      <c r="O30" s="6">
        <v>53362</v>
      </c>
      <c r="P30" s="6">
        <v>51776.1</v>
      </c>
      <c r="Q30" s="6">
        <v>1298.4999999999998</v>
      </c>
      <c r="R30" s="6">
        <v>287.10000000000002</v>
      </c>
      <c r="S30" s="6">
        <v>99</v>
      </c>
      <c r="T30" s="6"/>
      <c r="U30" s="6">
        <v>26123</v>
      </c>
      <c r="W30" s="173"/>
    </row>
    <row r="31" spans="1:23" x14ac:dyDescent="0.25">
      <c r="B31" s="1" t="s">
        <v>95</v>
      </c>
      <c r="D31" s="6">
        <v>73723</v>
      </c>
      <c r="E31" s="6">
        <v>39119</v>
      </c>
      <c r="F31" s="6">
        <v>21234.5</v>
      </c>
      <c r="G31" s="6">
        <v>2321.9</v>
      </c>
      <c r="H31" s="6">
        <v>9285.6999999999989</v>
      </c>
      <c r="I31" s="6">
        <v>1603.5</v>
      </c>
      <c r="J31" s="6">
        <v>4673.3999999999996</v>
      </c>
      <c r="K31" s="6">
        <v>22086</v>
      </c>
      <c r="L31" s="6">
        <v>10270.699999999999</v>
      </c>
      <c r="M31" s="6">
        <v>11815.300000000001</v>
      </c>
      <c r="N31" s="6">
        <v>4218</v>
      </c>
      <c r="O31" s="6">
        <v>8300</v>
      </c>
      <c r="P31" s="6">
        <v>7985.5</v>
      </c>
      <c r="Q31" s="6">
        <v>248.20000000000002</v>
      </c>
      <c r="R31" s="6">
        <v>66.2</v>
      </c>
      <c r="S31" s="6">
        <v>2684</v>
      </c>
      <c r="T31" s="6"/>
      <c r="U31" s="6">
        <v>10294</v>
      </c>
      <c r="W31" s="173"/>
    </row>
    <row r="32" spans="1:23" x14ac:dyDescent="0.25">
      <c r="B32" s="1" t="s">
        <v>105</v>
      </c>
      <c r="D32" s="6">
        <v>124261</v>
      </c>
      <c r="E32" s="6">
        <v>79448</v>
      </c>
      <c r="F32" s="6">
        <v>42374.9</v>
      </c>
      <c r="G32" s="6">
        <v>3373.0999999999995</v>
      </c>
      <c r="H32" s="6">
        <v>12637.1</v>
      </c>
      <c r="I32" s="6">
        <v>780.1</v>
      </c>
      <c r="J32" s="6">
        <v>20282.7</v>
      </c>
      <c r="K32" s="6">
        <v>10621</v>
      </c>
      <c r="L32" s="6">
        <v>8056.8000000000011</v>
      </c>
      <c r="M32" s="6">
        <v>2564.2000000000003</v>
      </c>
      <c r="N32" s="6">
        <v>10388</v>
      </c>
      <c r="O32" s="6">
        <v>23804</v>
      </c>
      <c r="P32" s="6">
        <v>22253.7</v>
      </c>
      <c r="Q32" s="6">
        <v>1315.6000000000001</v>
      </c>
      <c r="R32" s="6">
        <v>234.5</v>
      </c>
      <c r="S32" s="6">
        <v>1056</v>
      </c>
      <c r="T32" s="6"/>
      <c r="U32" s="6">
        <v>9889</v>
      </c>
      <c r="W32" s="173"/>
    </row>
    <row r="33" spans="1:23" x14ac:dyDescent="0.25">
      <c r="B33" s="1" t="s">
        <v>137</v>
      </c>
      <c r="D33" s="6">
        <v>270283</v>
      </c>
      <c r="E33" s="6">
        <v>157297</v>
      </c>
      <c r="F33" s="6">
        <v>82169.5</v>
      </c>
      <c r="G33" s="6">
        <v>17708</v>
      </c>
      <c r="H33" s="6">
        <v>34108.400000000001</v>
      </c>
      <c r="I33" s="6">
        <v>2624.5000000000005</v>
      </c>
      <c r="J33" s="6">
        <v>20686.8</v>
      </c>
      <c r="K33" s="6">
        <v>33642</v>
      </c>
      <c r="L33" s="6">
        <v>28496.7</v>
      </c>
      <c r="M33" s="6">
        <v>5145.3</v>
      </c>
      <c r="N33" s="6">
        <v>17472</v>
      </c>
      <c r="O33" s="6">
        <v>61872</v>
      </c>
      <c r="P33" s="6">
        <v>58502.5</v>
      </c>
      <c r="Q33" s="6">
        <v>2194.9</v>
      </c>
      <c r="R33" s="6">
        <v>1174.5</v>
      </c>
      <c r="S33" s="6">
        <v>3493</v>
      </c>
      <c r="T33" s="6"/>
      <c r="U33" s="6">
        <v>32396</v>
      </c>
      <c r="W33" s="173"/>
    </row>
    <row r="34" spans="1:23" x14ac:dyDescent="0.25">
      <c r="B34" s="1" t="s">
        <v>192</v>
      </c>
      <c r="D34" s="6">
        <v>419030</v>
      </c>
      <c r="E34" s="6">
        <v>244445</v>
      </c>
      <c r="F34" s="6">
        <v>110297.51673377634</v>
      </c>
      <c r="G34" s="6">
        <v>9579.0686420789989</v>
      </c>
      <c r="H34" s="6">
        <v>33878.916093970009</v>
      </c>
      <c r="I34" s="6">
        <v>2085.1247498826606</v>
      </c>
      <c r="J34" s="6">
        <v>88604.673780291982</v>
      </c>
      <c r="K34" s="6">
        <v>74746</v>
      </c>
      <c r="L34" s="6">
        <v>58277.258983881475</v>
      </c>
      <c r="M34" s="6">
        <v>16468.741016118536</v>
      </c>
      <c r="N34" s="6">
        <v>15260</v>
      </c>
      <c r="O34" s="6">
        <v>84580</v>
      </c>
      <c r="P34" s="6">
        <v>77911.57740774953</v>
      </c>
      <c r="Q34" s="6">
        <v>5461.86634255433</v>
      </c>
      <c r="R34" s="6">
        <v>1206.5036268170547</v>
      </c>
      <c r="S34" s="6">
        <v>410</v>
      </c>
      <c r="T34" s="6"/>
      <c r="U34" s="6">
        <v>58257</v>
      </c>
      <c r="W34" s="173"/>
    </row>
    <row r="35" spans="1:23" x14ac:dyDescent="0.25">
      <c r="B35" s="1" t="s">
        <v>236</v>
      </c>
      <c r="D35" s="6">
        <v>123265</v>
      </c>
      <c r="E35" s="6">
        <v>67635</v>
      </c>
      <c r="F35" s="6">
        <v>38271.300000000003</v>
      </c>
      <c r="G35" s="6">
        <v>4301.5999999999995</v>
      </c>
      <c r="H35" s="6">
        <v>14903.2</v>
      </c>
      <c r="I35" s="6">
        <v>814.99999999999989</v>
      </c>
      <c r="J35" s="6">
        <v>9343.8000000000029</v>
      </c>
      <c r="K35" s="6">
        <v>13496</v>
      </c>
      <c r="L35" s="6">
        <v>9639.2999999999993</v>
      </c>
      <c r="M35" s="6">
        <v>3856.6999999999994</v>
      </c>
      <c r="N35" s="6">
        <v>9571</v>
      </c>
      <c r="O35" s="6">
        <v>32563</v>
      </c>
      <c r="P35" s="6">
        <v>30970.2</v>
      </c>
      <c r="Q35" s="6">
        <v>958.8</v>
      </c>
      <c r="R35" s="6">
        <v>634.20000000000005</v>
      </c>
      <c r="S35" s="6">
        <v>338</v>
      </c>
      <c r="T35" s="6"/>
      <c r="U35" s="6">
        <v>14571</v>
      </c>
      <c r="W35" s="173"/>
    </row>
    <row r="36" spans="1:23" x14ac:dyDescent="0.25">
      <c r="B36" s="1" t="s">
        <v>262</v>
      </c>
      <c r="D36" s="6">
        <v>165011</v>
      </c>
      <c r="E36" s="6">
        <v>99573</v>
      </c>
      <c r="F36" s="6">
        <v>51454.7</v>
      </c>
      <c r="G36" s="6">
        <v>14850.4</v>
      </c>
      <c r="H36" s="6">
        <v>10808</v>
      </c>
      <c r="I36" s="6">
        <v>1505.9</v>
      </c>
      <c r="J36" s="6">
        <v>20954</v>
      </c>
      <c r="K36" s="6">
        <v>15080</v>
      </c>
      <c r="L36" s="6">
        <v>8363.0999999999985</v>
      </c>
      <c r="M36" s="6">
        <v>6716.9000000000005</v>
      </c>
      <c r="N36" s="6">
        <v>11299</v>
      </c>
      <c r="O36" s="6">
        <v>39060</v>
      </c>
      <c r="P36" s="6">
        <v>37482</v>
      </c>
      <c r="Q36" s="6">
        <v>1422.1</v>
      </c>
      <c r="R36" s="6">
        <v>156</v>
      </c>
      <c r="S36" s="6">
        <v>253</v>
      </c>
      <c r="T36" s="6"/>
      <c r="U36" s="6">
        <v>12612</v>
      </c>
      <c r="W36" s="173"/>
    </row>
    <row r="37" spans="1:23" x14ac:dyDescent="0.25">
      <c r="B37" s="1" t="s">
        <v>288</v>
      </c>
      <c r="D37" s="6">
        <v>35980</v>
      </c>
      <c r="E37" s="6">
        <v>13802</v>
      </c>
      <c r="F37" s="6">
        <v>6922.5999999999995</v>
      </c>
      <c r="G37" s="6">
        <v>1287.8</v>
      </c>
      <c r="H37" s="6">
        <v>3490.7000000000003</v>
      </c>
      <c r="I37" s="6">
        <v>145.20000000000002</v>
      </c>
      <c r="J37" s="6">
        <v>1955.5</v>
      </c>
      <c r="K37" s="6">
        <v>8456</v>
      </c>
      <c r="L37" s="6">
        <v>5317</v>
      </c>
      <c r="M37" s="6">
        <v>3139</v>
      </c>
      <c r="N37" s="6">
        <v>3228</v>
      </c>
      <c r="O37" s="6">
        <v>10494</v>
      </c>
      <c r="P37" s="6">
        <v>10210.1</v>
      </c>
      <c r="Q37" s="6">
        <v>240.4</v>
      </c>
      <c r="R37" s="6">
        <v>43.300000000000004</v>
      </c>
      <c r="S37" s="6">
        <v>22</v>
      </c>
      <c r="T37" s="6"/>
      <c r="U37" s="6">
        <v>3372</v>
      </c>
      <c r="W37" s="173"/>
    </row>
    <row r="38" spans="1:23" x14ac:dyDescent="0.25">
      <c r="B38" s="1" t="s">
        <v>302</v>
      </c>
      <c r="D38" s="6">
        <v>520459</v>
      </c>
      <c r="E38" s="6">
        <v>283982</v>
      </c>
      <c r="F38" s="6">
        <v>138499</v>
      </c>
      <c r="G38" s="6">
        <v>12020.6</v>
      </c>
      <c r="H38" s="6">
        <v>36683.800000000003</v>
      </c>
      <c r="I38" s="6">
        <v>5036.5999999999995</v>
      </c>
      <c r="J38" s="6">
        <v>91741.999999999985</v>
      </c>
      <c r="K38" s="6">
        <v>111376</v>
      </c>
      <c r="L38" s="6">
        <v>98184.4</v>
      </c>
      <c r="M38" s="6">
        <v>13191.599999999999</v>
      </c>
      <c r="N38" s="6">
        <v>16807</v>
      </c>
      <c r="O38" s="6">
        <v>108294</v>
      </c>
      <c r="P38" s="6">
        <v>102323.8</v>
      </c>
      <c r="Q38" s="6">
        <v>4788.4999999999991</v>
      </c>
      <c r="R38" s="6">
        <v>1181.5999999999999</v>
      </c>
      <c r="S38" s="6">
        <v>170</v>
      </c>
      <c r="T38" s="6"/>
      <c r="U38" s="6">
        <v>28303</v>
      </c>
      <c r="W38" s="173"/>
    </row>
    <row r="39" spans="1:23" x14ac:dyDescent="0.25">
      <c r="D39" s="6"/>
      <c r="E39" s="6"/>
      <c r="F39" s="6"/>
      <c r="G39" s="6"/>
      <c r="H39" s="6"/>
      <c r="I39" s="6"/>
      <c r="J39" s="6"/>
      <c r="K39" s="6"/>
      <c r="L39" s="6"/>
      <c r="M39" s="6"/>
      <c r="N39" s="6"/>
      <c r="O39" s="6"/>
      <c r="P39" s="6"/>
      <c r="Q39" s="6"/>
      <c r="R39" s="6"/>
      <c r="S39" s="6"/>
      <c r="T39" s="6"/>
      <c r="U39" s="6"/>
      <c r="W39" s="173"/>
    </row>
    <row r="40" spans="1:23" x14ac:dyDescent="0.25">
      <c r="A40" s="1">
        <v>2020</v>
      </c>
      <c r="B40" s="1" t="s">
        <v>4</v>
      </c>
      <c r="D40" s="6">
        <v>43824</v>
      </c>
      <c r="E40" s="6">
        <v>26978</v>
      </c>
      <c r="F40" s="6">
        <v>16231.400000000001</v>
      </c>
      <c r="G40" s="6">
        <v>2812.2</v>
      </c>
      <c r="H40" s="6">
        <v>5926.2</v>
      </c>
      <c r="I40" s="6">
        <v>575.70000000000005</v>
      </c>
      <c r="J40" s="6">
        <v>1432.4</v>
      </c>
      <c r="K40" s="6">
        <v>1757</v>
      </c>
      <c r="L40" s="6">
        <v>1415.6</v>
      </c>
      <c r="M40" s="6">
        <v>341.4</v>
      </c>
      <c r="N40" s="6">
        <v>1212</v>
      </c>
      <c r="O40" s="6">
        <v>13877</v>
      </c>
      <c r="P40" s="6">
        <v>13512.2</v>
      </c>
      <c r="Q40" s="6">
        <v>206.8</v>
      </c>
      <c r="R40" s="6">
        <v>158.1</v>
      </c>
      <c r="S40" s="6">
        <v>0</v>
      </c>
      <c r="T40" s="6"/>
      <c r="U40" s="6">
        <v>10068</v>
      </c>
      <c r="W40" s="173"/>
    </row>
    <row r="41" spans="1:23" x14ac:dyDescent="0.25">
      <c r="B41" s="1" t="s">
        <v>19</v>
      </c>
      <c r="D41" s="6">
        <v>46313</v>
      </c>
      <c r="E41" s="6">
        <v>22965</v>
      </c>
      <c r="F41" s="6">
        <v>14715</v>
      </c>
      <c r="G41" s="6">
        <v>1944</v>
      </c>
      <c r="H41" s="6">
        <v>3031</v>
      </c>
      <c r="I41" s="6">
        <v>10</v>
      </c>
      <c r="J41" s="6">
        <v>3265</v>
      </c>
      <c r="K41" s="6">
        <v>1886</v>
      </c>
      <c r="L41" s="6">
        <v>1494</v>
      </c>
      <c r="M41" s="6">
        <v>392</v>
      </c>
      <c r="N41" s="6">
        <v>3853</v>
      </c>
      <c r="O41" s="6">
        <v>17609</v>
      </c>
      <c r="P41" s="6">
        <v>17340</v>
      </c>
      <c r="Q41" s="6">
        <v>199</v>
      </c>
      <c r="R41" s="6">
        <v>70</v>
      </c>
      <c r="S41" s="6">
        <v>5208</v>
      </c>
      <c r="T41" s="6"/>
      <c r="U41" s="6">
        <v>10883</v>
      </c>
      <c r="W41" s="173"/>
    </row>
    <row r="42" spans="1:23" x14ac:dyDescent="0.25">
      <c r="B42" s="1" t="s">
        <v>26</v>
      </c>
      <c r="D42" s="6">
        <v>54076</v>
      </c>
      <c r="E42" s="6">
        <v>27399</v>
      </c>
      <c r="F42" s="6">
        <v>19003.599999999999</v>
      </c>
      <c r="G42" s="6">
        <v>2194</v>
      </c>
      <c r="H42" s="6">
        <v>3528.2</v>
      </c>
      <c r="I42" s="6">
        <v>165</v>
      </c>
      <c r="J42" s="6">
        <v>2508.1999999999998</v>
      </c>
      <c r="K42" s="6">
        <v>8365</v>
      </c>
      <c r="L42" s="6">
        <v>6844</v>
      </c>
      <c r="M42" s="6">
        <v>1521</v>
      </c>
      <c r="N42" s="6">
        <v>3136</v>
      </c>
      <c r="O42" s="6">
        <v>15176</v>
      </c>
      <c r="P42" s="6">
        <v>14738.5</v>
      </c>
      <c r="Q42" s="6">
        <v>394.5</v>
      </c>
      <c r="R42" s="6">
        <v>43</v>
      </c>
      <c r="S42" s="6">
        <v>30</v>
      </c>
      <c r="T42" s="6"/>
      <c r="U42" s="6">
        <v>2672</v>
      </c>
      <c r="W42" s="173"/>
    </row>
    <row r="43" spans="1:23" x14ac:dyDescent="0.25">
      <c r="B43" s="1" t="s">
        <v>43</v>
      </c>
      <c r="D43" s="6">
        <v>178175</v>
      </c>
      <c r="E43" s="6">
        <v>85568</v>
      </c>
      <c r="F43" s="6">
        <v>47101.1</v>
      </c>
      <c r="G43" s="6">
        <v>4777.7999999999993</v>
      </c>
      <c r="H43" s="6">
        <v>16039.700000000003</v>
      </c>
      <c r="I43" s="6">
        <v>3345.5</v>
      </c>
      <c r="J43" s="6">
        <v>14303.900000000001</v>
      </c>
      <c r="K43" s="6">
        <v>23115</v>
      </c>
      <c r="L43" s="6">
        <v>17321.899999999998</v>
      </c>
      <c r="M43" s="6">
        <v>5793.0999999999995</v>
      </c>
      <c r="N43" s="6">
        <v>16825</v>
      </c>
      <c r="O43" s="6">
        <v>52667</v>
      </c>
      <c r="P43" s="6">
        <v>50709.000000000007</v>
      </c>
      <c r="Q43" s="6">
        <v>1414.3</v>
      </c>
      <c r="R43" s="6">
        <v>543.70000000000005</v>
      </c>
      <c r="S43" s="6">
        <v>58</v>
      </c>
      <c r="T43" s="6"/>
      <c r="U43" s="6">
        <v>24194</v>
      </c>
      <c r="W43" s="173"/>
    </row>
    <row r="44" spans="1:23" x14ac:dyDescent="0.25">
      <c r="B44" s="1" t="s">
        <v>95</v>
      </c>
      <c r="D44" s="6">
        <v>71828</v>
      </c>
      <c r="E44" s="6">
        <v>38165</v>
      </c>
      <c r="F44" s="6">
        <v>20222.5</v>
      </c>
      <c r="G44" s="6">
        <v>2082</v>
      </c>
      <c r="H44" s="6">
        <v>9331.9</v>
      </c>
      <c r="I44" s="6">
        <v>1685.5</v>
      </c>
      <c r="J44" s="6">
        <v>4843.2</v>
      </c>
      <c r="K44" s="6">
        <v>21297</v>
      </c>
      <c r="L44" s="6">
        <v>9143.6</v>
      </c>
      <c r="M44" s="6">
        <v>12153.4</v>
      </c>
      <c r="N44" s="6">
        <v>3716</v>
      </c>
      <c r="O44" s="6">
        <v>8650</v>
      </c>
      <c r="P44" s="6">
        <v>8255.4000000000015</v>
      </c>
      <c r="Q44" s="6">
        <v>255.5</v>
      </c>
      <c r="R44" s="6">
        <v>139.19999999999999</v>
      </c>
      <c r="S44" s="6">
        <v>1099</v>
      </c>
      <c r="T44" s="6"/>
      <c r="U44" s="6">
        <v>10426</v>
      </c>
      <c r="W44" s="173"/>
    </row>
    <row r="45" spans="1:23" x14ac:dyDescent="0.25">
      <c r="B45" s="1" t="s">
        <v>105</v>
      </c>
      <c r="D45" s="6">
        <v>117637</v>
      </c>
      <c r="E45" s="6">
        <v>73299</v>
      </c>
      <c r="F45" s="6">
        <v>42808.599999999991</v>
      </c>
      <c r="G45" s="6">
        <v>3035.9000000000005</v>
      </c>
      <c r="H45" s="6">
        <v>12830.8</v>
      </c>
      <c r="I45" s="6">
        <v>766.7</v>
      </c>
      <c r="J45" s="6">
        <v>13857.3</v>
      </c>
      <c r="K45" s="6">
        <v>9354</v>
      </c>
      <c r="L45" s="6">
        <v>7069.9</v>
      </c>
      <c r="M45" s="6">
        <v>2284.1000000000004</v>
      </c>
      <c r="N45" s="6">
        <v>10389</v>
      </c>
      <c r="O45" s="6">
        <v>24595</v>
      </c>
      <c r="P45" s="6">
        <v>22839.599999999995</v>
      </c>
      <c r="Q45" s="6">
        <v>1464.7</v>
      </c>
      <c r="R45" s="6">
        <v>290.7</v>
      </c>
      <c r="S45" s="6">
        <v>948</v>
      </c>
      <c r="T45" s="6"/>
      <c r="U45" s="6">
        <v>12500</v>
      </c>
      <c r="W45" s="173"/>
    </row>
    <row r="46" spans="1:23" x14ac:dyDescent="0.25">
      <c r="B46" s="1" t="s">
        <v>137</v>
      </c>
      <c r="D46" s="6">
        <v>259807</v>
      </c>
      <c r="E46" s="6">
        <v>149368</v>
      </c>
      <c r="F46" s="6">
        <v>79262.900000000009</v>
      </c>
      <c r="G46" s="6">
        <v>18518.300000000003</v>
      </c>
      <c r="H46" s="6">
        <v>32126.3</v>
      </c>
      <c r="I46" s="6">
        <v>2920.2</v>
      </c>
      <c r="J46" s="6">
        <v>16540.699999999997</v>
      </c>
      <c r="K46" s="6">
        <v>31644</v>
      </c>
      <c r="L46" s="6">
        <v>26353.799999999996</v>
      </c>
      <c r="M46" s="6">
        <v>5290.1999999999989</v>
      </c>
      <c r="N46" s="6">
        <v>16322</v>
      </c>
      <c r="O46" s="6">
        <v>62473</v>
      </c>
      <c r="P46" s="6">
        <v>57347.69999999999</v>
      </c>
      <c r="Q46" s="6">
        <v>2233.3000000000002</v>
      </c>
      <c r="R46" s="6">
        <v>2891.8999999999996</v>
      </c>
      <c r="S46" s="6">
        <v>383</v>
      </c>
      <c r="T46" s="6"/>
      <c r="U46" s="6">
        <v>33662</v>
      </c>
      <c r="W46" s="173"/>
    </row>
    <row r="47" spans="1:23" x14ac:dyDescent="0.25">
      <c r="B47" s="1" t="s">
        <v>192</v>
      </c>
      <c r="D47" s="6">
        <v>411096</v>
      </c>
      <c r="E47" s="6">
        <v>242571</v>
      </c>
      <c r="F47" s="6">
        <v>107013.36529445599</v>
      </c>
      <c r="G47" s="6">
        <v>8795.7724976907139</v>
      </c>
      <c r="H47" s="6">
        <v>35410.243059065484</v>
      </c>
      <c r="I47" s="6">
        <v>2357.9212681039444</v>
      </c>
      <c r="J47" s="6">
        <v>88993.797880683924</v>
      </c>
      <c r="K47" s="6">
        <v>69465</v>
      </c>
      <c r="L47" s="6">
        <v>54638.321301154247</v>
      </c>
      <c r="M47" s="6">
        <v>14826.67869884575</v>
      </c>
      <c r="N47" s="6">
        <v>16136</v>
      </c>
      <c r="O47" s="6">
        <v>82924</v>
      </c>
      <c r="P47" s="6">
        <v>76074.626627972393</v>
      </c>
      <c r="Q47" s="6">
        <v>5656.503944446089</v>
      </c>
      <c r="R47" s="6">
        <v>1192.859773756996</v>
      </c>
      <c r="S47" s="6">
        <v>632</v>
      </c>
      <c r="T47" s="6"/>
      <c r="U47" s="6">
        <v>58928</v>
      </c>
      <c r="W47" s="173"/>
    </row>
    <row r="48" spans="1:23" x14ac:dyDescent="0.25">
      <c r="B48" s="1" t="s">
        <v>236</v>
      </c>
      <c r="D48" s="6">
        <v>118332</v>
      </c>
      <c r="E48" s="6">
        <v>64222</v>
      </c>
      <c r="F48" s="6">
        <v>37498.000000000007</v>
      </c>
      <c r="G48" s="6">
        <v>4064.1</v>
      </c>
      <c r="H48" s="6">
        <v>14793.099999999999</v>
      </c>
      <c r="I48" s="6">
        <v>751.69999999999993</v>
      </c>
      <c r="J48" s="6">
        <v>7114.9</v>
      </c>
      <c r="K48" s="6">
        <v>13698</v>
      </c>
      <c r="L48" s="6">
        <v>9966.0000000000018</v>
      </c>
      <c r="M48" s="6">
        <v>3732.0000000000005</v>
      </c>
      <c r="N48" s="6">
        <v>7140</v>
      </c>
      <c r="O48" s="6">
        <v>33272</v>
      </c>
      <c r="P48" s="6">
        <v>31656.399999999994</v>
      </c>
      <c r="Q48" s="6">
        <v>960.00000000000011</v>
      </c>
      <c r="R48" s="6">
        <v>655.80000000000007</v>
      </c>
      <c r="S48" s="6">
        <v>583</v>
      </c>
      <c r="T48" s="6"/>
      <c r="U48" s="6">
        <v>12208</v>
      </c>
      <c r="W48" s="173"/>
    </row>
    <row r="49" spans="1:23" x14ac:dyDescent="0.25">
      <c r="B49" s="1" t="s">
        <v>262</v>
      </c>
      <c r="D49" s="6">
        <v>157367</v>
      </c>
      <c r="E49" s="6">
        <v>95334</v>
      </c>
      <c r="F49" s="6">
        <v>50810.2</v>
      </c>
      <c r="G49" s="6">
        <v>15132.9</v>
      </c>
      <c r="H49" s="6">
        <v>10076.9</v>
      </c>
      <c r="I49" s="6">
        <v>1555.2</v>
      </c>
      <c r="J49" s="6">
        <v>17758.7</v>
      </c>
      <c r="K49" s="6">
        <v>15376</v>
      </c>
      <c r="L49" s="6">
        <v>8530.2999999999993</v>
      </c>
      <c r="M49" s="6">
        <v>6845.7000000000007</v>
      </c>
      <c r="N49" s="6">
        <v>8521</v>
      </c>
      <c r="O49" s="6">
        <v>38135</v>
      </c>
      <c r="P49" s="6">
        <v>36517.9</v>
      </c>
      <c r="Q49" s="6">
        <v>1454.3</v>
      </c>
      <c r="R49" s="6">
        <v>162.6</v>
      </c>
      <c r="S49" s="6">
        <v>175</v>
      </c>
      <c r="T49" s="6"/>
      <c r="U49" s="6">
        <v>12676</v>
      </c>
      <c r="W49" s="173"/>
    </row>
    <row r="50" spans="1:23" x14ac:dyDescent="0.25">
      <c r="B50" s="1" t="s">
        <v>288</v>
      </c>
      <c r="D50" s="6">
        <v>32874</v>
      </c>
      <c r="E50" s="6">
        <v>12286</v>
      </c>
      <c r="F50" s="6">
        <v>6735</v>
      </c>
      <c r="G50" s="6">
        <v>1248.2</v>
      </c>
      <c r="H50" s="6">
        <v>2995.7</v>
      </c>
      <c r="I50" s="6">
        <v>119</v>
      </c>
      <c r="J50" s="6">
        <v>1188</v>
      </c>
      <c r="K50" s="6">
        <v>7675</v>
      </c>
      <c r="L50" s="6">
        <v>5150.2</v>
      </c>
      <c r="M50" s="6">
        <v>2524.8000000000002</v>
      </c>
      <c r="N50" s="6">
        <v>3431</v>
      </c>
      <c r="O50" s="6">
        <v>9482</v>
      </c>
      <c r="P50" s="6">
        <v>9200.1999999999989</v>
      </c>
      <c r="Q50" s="6">
        <v>238.4</v>
      </c>
      <c r="R50" s="6">
        <v>43.4</v>
      </c>
      <c r="S50" s="6">
        <v>4</v>
      </c>
      <c r="T50" s="6"/>
      <c r="U50" s="6">
        <v>3999</v>
      </c>
      <c r="W50" s="173"/>
    </row>
    <row r="51" spans="1:23" x14ac:dyDescent="0.25">
      <c r="B51" s="1" t="s">
        <v>302</v>
      </c>
      <c r="D51" s="6">
        <v>495568</v>
      </c>
      <c r="E51" s="6">
        <v>255842</v>
      </c>
      <c r="F51" s="6">
        <v>138716.5</v>
      </c>
      <c r="G51" s="6">
        <v>11814.4</v>
      </c>
      <c r="H51" s="6">
        <v>34429.199999999997</v>
      </c>
      <c r="I51" s="6">
        <v>4271.3</v>
      </c>
      <c r="J51" s="6">
        <v>66610.5</v>
      </c>
      <c r="K51" s="6">
        <v>111291</v>
      </c>
      <c r="L51" s="6">
        <v>98452.799999999988</v>
      </c>
      <c r="M51" s="6">
        <v>12838.199999999999</v>
      </c>
      <c r="N51" s="6">
        <v>21469</v>
      </c>
      <c r="O51" s="6">
        <v>106966</v>
      </c>
      <c r="P51" s="6">
        <v>100908.2</v>
      </c>
      <c r="Q51" s="6">
        <v>5080</v>
      </c>
      <c r="R51" s="6">
        <v>977.80000000000007</v>
      </c>
      <c r="S51" s="6">
        <v>193</v>
      </c>
      <c r="T51" s="6"/>
      <c r="U51" s="6">
        <v>42483</v>
      </c>
      <c r="W51" s="173"/>
    </row>
    <row r="52" spans="1:23" x14ac:dyDescent="0.25">
      <c r="D52" s="6"/>
      <c r="E52" s="6"/>
      <c r="F52" s="6"/>
      <c r="G52" s="6"/>
      <c r="H52" s="6"/>
      <c r="I52" s="6"/>
      <c r="J52" s="6"/>
      <c r="K52" s="6"/>
      <c r="L52" s="6"/>
      <c r="M52" s="6"/>
      <c r="N52" s="6"/>
      <c r="O52" s="6"/>
      <c r="P52" s="6"/>
      <c r="Q52" s="6"/>
      <c r="R52" s="6"/>
      <c r="S52" s="6"/>
      <c r="T52" s="6"/>
      <c r="U52" s="6"/>
      <c r="W52" s="173"/>
    </row>
    <row r="53" spans="1:23" x14ac:dyDescent="0.25">
      <c r="A53" s="1">
        <v>2019</v>
      </c>
      <c r="B53" s="1" t="s">
        <v>4</v>
      </c>
      <c r="D53" s="6">
        <v>41236</v>
      </c>
      <c r="E53" s="6">
        <v>24790</v>
      </c>
      <c r="F53" s="6">
        <v>15905.371029069054</v>
      </c>
      <c r="G53" s="6">
        <v>2233.8264033689029</v>
      </c>
      <c r="H53" s="6">
        <v>4425.0844270002863</v>
      </c>
      <c r="I53" s="6">
        <v>1338.8768960300913</v>
      </c>
      <c r="J53" s="6">
        <v>886.84124453166521</v>
      </c>
      <c r="K53" s="6">
        <v>2168</v>
      </c>
      <c r="L53" s="6">
        <v>1908.003777148253</v>
      </c>
      <c r="M53" s="6">
        <v>259.99622285174695</v>
      </c>
      <c r="N53" s="6">
        <v>942</v>
      </c>
      <c r="O53" s="6">
        <v>13336</v>
      </c>
      <c r="P53" s="6">
        <v>12806.00342199409</v>
      </c>
      <c r="Q53" s="6">
        <v>233.36444237050864</v>
      </c>
      <c r="R53" s="6">
        <v>296.63213563540211</v>
      </c>
      <c r="S53" s="6">
        <v>101</v>
      </c>
      <c r="T53" s="6"/>
      <c r="U53" s="6">
        <v>7893</v>
      </c>
      <c r="W53" s="173"/>
    </row>
    <row r="54" spans="1:23" x14ac:dyDescent="0.25">
      <c r="B54" s="1" t="s">
        <v>19</v>
      </c>
      <c r="D54" s="6">
        <v>41831</v>
      </c>
      <c r="E54" s="6">
        <v>22693</v>
      </c>
      <c r="F54" s="6">
        <v>14188</v>
      </c>
      <c r="G54" s="6">
        <v>322</v>
      </c>
      <c r="H54" s="6">
        <v>4711</v>
      </c>
      <c r="I54" s="6">
        <v>11</v>
      </c>
      <c r="J54" s="6">
        <v>3461</v>
      </c>
      <c r="K54" s="6">
        <v>1413</v>
      </c>
      <c r="L54" s="6">
        <v>481</v>
      </c>
      <c r="M54" s="6">
        <v>932</v>
      </c>
      <c r="N54" s="6">
        <v>619</v>
      </c>
      <c r="O54" s="6">
        <v>17106</v>
      </c>
      <c r="P54" s="6">
        <v>16939</v>
      </c>
      <c r="Q54" s="6">
        <v>167</v>
      </c>
      <c r="R54" s="6">
        <v>0</v>
      </c>
      <c r="S54" s="6">
        <v>190</v>
      </c>
      <c r="T54" s="6"/>
      <c r="U54" s="6">
        <v>8474</v>
      </c>
      <c r="W54" s="173"/>
    </row>
    <row r="55" spans="1:23" x14ac:dyDescent="0.25">
      <c r="B55" s="1" t="s">
        <v>26</v>
      </c>
      <c r="D55" s="6">
        <v>52513</v>
      </c>
      <c r="E55" s="6">
        <v>25969</v>
      </c>
      <c r="F55" s="6">
        <v>15968.783454199245</v>
      </c>
      <c r="G55" s="6">
        <v>435.56966333103759</v>
      </c>
      <c r="H55" s="6">
        <v>5603.4879876838313</v>
      </c>
      <c r="I55" s="6">
        <v>169.38820240651461</v>
      </c>
      <c r="J55" s="6">
        <v>3791.7706923793698</v>
      </c>
      <c r="K55" s="6">
        <v>8295</v>
      </c>
      <c r="L55" s="6">
        <v>7695.4382929642452</v>
      </c>
      <c r="M55" s="6">
        <v>599.56170703575549</v>
      </c>
      <c r="N55" s="6">
        <v>2812</v>
      </c>
      <c r="O55" s="6">
        <v>15437</v>
      </c>
      <c r="P55" s="6">
        <v>14974.807979532568</v>
      </c>
      <c r="Q55" s="6">
        <v>389.60759231088372</v>
      </c>
      <c r="R55" s="6">
        <v>72.584428156548199</v>
      </c>
      <c r="S55" s="6">
        <v>102</v>
      </c>
      <c r="T55" s="6"/>
      <c r="U55" s="6">
        <v>3751</v>
      </c>
      <c r="W55" s="173"/>
    </row>
    <row r="56" spans="1:23" x14ac:dyDescent="0.25">
      <c r="B56" s="1" t="s">
        <v>43</v>
      </c>
      <c r="D56" s="6">
        <v>176854</v>
      </c>
      <c r="E56" s="6">
        <v>91591</v>
      </c>
      <c r="F56" s="6">
        <v>47880.409066922526</v>
      </c>
      <c r="G56" s="6">
        <v>6655.6712520988249</v>
      </c>
      <c r="H56" s="6">
        <v>20679.925233869035</v>
      </c>
      <c r="I56" s="6">
        <v>4348.8698608779086</v>
      </c>
      <c r="J56" s="6">
        <v>12026.12458623171</v>
      </c>
      <c r="K56" s="6">
        <v>19531</v>
      </c>
      <c r="L56" s="6">
        <v>13238.203401959705</v>
      </c>
      <c r="M56" s="6">
        <v>6292.796598040296</v>
      </c>
      <c r="N56" s="6">
        <v>17372</v>
      </c>
      <c r="O56" s="6">
        <v>48360</v>
      </c>
      <c r="P56" s="6">
        <v>46201.177867915649</v>
      </c>
      <c r="Q56" s="6">
        <v>1672.2201555251777</v>
      </c>
      <c r="R56" s="6">
        <v>486.60197655917341</v>
      </c>
      <c r="S56" s="6">
        <v>818.38202000000001</v>
      </c>
      <c r="T56" s="6"/>
      <c r="U56" s="6">
        <v>25319</v>
      </c>
      <c r="W56" s="173"/>
    </row>
    <row r="57" spans="1:23" x14ac:dyDescent="0.25">
      <c r="B57" s="1" t="s">
        <v>95</v>
      </c>
      <c r="D57" s="6">
        <v>74073</v>
      </c>
      <c r="E57" s="6">
        <v>41384</v>
      </c>
      <c r="F57" s="6">
        <v>26366.988794926005</v>
      </c>
      <c r="G57" s="6">
        <v>1837.3446088794924</v>
      </c>
      <c r="H57" s="6">
        <v>7291.4145877378432</v>
      </c>
      <c r="I57" s="6">
        <v>1782.6617336152219</v>
      </c>
      <c r="J57" s="6">
        <v>4105.5902748414373</v>
      </c>
      <c r="K57" s="6">
        <v>21055</v>
      </c>
      <c r="L57" s="6">
        <v>9778.812796322014</v>
      </c>
      <c r="M57" s="6">
        <v>11276.187203677984</v>
      </c>
      <c r="N57" s="6">
        <v>3339</v>
      </c>
      <c r="O57" s="6">
        <v>8295</v>
      </c>
      <c r="P57" s="6">
        <v>7817.571158987259</v>
      </c>
      <c r="Q57" s="6">
        <v>203.49426010378991</v>
      </c>
      <c r="R57" s="6">
        <v>273.93458090894802</v>
      </c>
      <c r="S57" s="6">
        <v>2900</v>
      </c>
      <c r="T57" s="6"/>
      <c r="U57" s="6">
        <v>15068</v>
      </c>
      <c r="W57" s="173"/>
    </row>
    <row r="58" spans="1:23" x14ac:dyDescent="0.25">
      <c r="B58" s="1" t="s">
        <v>105</v>
      </c>
      <c r="D58" s="6">
        <v>124049</v>
      </c>
      <c r="E58" s="6">
        <v>77856</v>
      </c>
      <c r="F58" s="6">
        <v>42869.770320774827</v>
      </c>
      <c r="G58" s="6">
        <v>3629.1279441466941</v>
      </c>
      <c r="H58" s="6">
        <v>15055.123395728304</v>
      </c>
      <c r="I58" s="6">
        <v>2352.556497399768</v>
      </c>
      <c r="J58" s="6">
        <v>13949.421841950418</v>
      </c>
      <c r="K58" s="6">
        <v>8434</v>
      </c>
      <c r="L58" s="6">
        <v>5855.6422435573504</v>
      </c>
      <c r="M58" s="6">
        <v>2578.3577564426482</v>
      </c>
      <c r="N58" s="6">
        <v>13500</v>
      </c>
      <c r="O58" s="6">
        <v>24259</v>
      </c>
      <c r="P58" s="6">
        <v>22727.293759447202</v>
      </c>
      <c r="Q58" s="6">
        <v>1449.9873029583243</v>
      </c>
      <c r="R58" s="6">
        <v>81.718937594472038</v>
      </c>
      <c r="S58" s="6">
        <v>631</v>
      </c>
      <c r="T58" s="6"/>
      <c r="U58" s="6">
        <v>16528</v>
      </c>
      <c r="W58" s="173"/>
    </row>
    <row r="59" spans="1:23" x14ac:dyDescent="0.25">
      <c r="B59" s="1" t="s">
        <v>137</v>
      </c>
      <c r="D59" s="6">
        <v>256789</v>
      </c>
      <c r="E59" s="6">
        <v>156360</v>
      </c>
      <c r="F59" s="6">
        <v>70005.337886323716</v>
      </c>
      <c r="G59" s="6">
        <v>19552.899314576993</v>
      </c>
      <c r="H59" s="6">
        <v>35949.94185039468</v>
      </c>
      <c r="I59" s="6">
        <v>2033.8316878232249</v>
      </c>
      <c r="J59" s="6">
        <v>28817.989260881401</v>
      </c>
      <c r="K59" s="6">
        <v>38101</v>
      </c>
      <c r="L59" s="6">
        <v>24805.064827586197</v>
      </c>
      <c r="M59" s="6">
        <v>13295.935172413803</v>
      </c>
      <c r="N59" s="6">
        <v>12441</v>
      </c>
      <c r="O59" s="6">
        <v>49887</v>
      </c>
      <c r="P59" s="6">
        <v>46387.079990274739</v>
      </c>
      <c r="Q59" s="6">
        <v>2626.6246049112578</v>
      </c>
      <c r="R59" s="6">
        <v>873.29540481400454</v>
      </c>
      <c r="S59" s="6">
        <v>1433</v>
      </c>
      <c r="T59" s="6"/>
      <c r="U59" s="6">
        <v>37588</v>
      </c>
      <c r="W59" s="173"/>
    </row>
    <row r="60" spans="1:23" x14ac:dyDescent="0.25">
      <c r="B60" s="1" t="s">
        <v>192</v>
      </c>
      <c r="D60" s="6">
        <v>382421</v>
      </c>
      <c r="E60" s="6">
        <v>216292</v>
      </c>
      <c r="F60" s="6">
        <v>100560.61741148007</v>
      </c>
      <c r="G60" s="6">
        <v>9310.1461967025643</v>
      </c>
      <c r="H60" s="6">
        <v>32543.095279724414</v>
      </c>
      <c r="I60" s="6">
        <v>1583.2052320443818</v>
      </c>
      <c r="J60" s="6">
        <v>72294.935880048593</v>
      </c>
      <c r="K60" s="6">
        <v>72461</v>
      </c>
      <c r="L60" s="6">
        <v>54565.913422224716</v>
      </c>
      <c r="M60" s="6">
        <v>17895.086577775277</v>
      </c>
      <c r="N60" s="6">
        <v>12224</v>
      </c>
      <c r="O60" s="6">
        <v>81444</v>
      </c>
      <c r="P60" s="6">
        <v>74134.56229124275</v>
      </c>
      <c r="Q60" s="6">
        <v>5680.3701002034777</v>
      </c>
      <c r="R60" s="6">
        <v>1629.0676085537682</v>
      </c>
      <c r="S60" s="6">
        <v>700</v>
      </c>
      <c r="T60" s="6"/>
      <c r="U60" s="6">
        <v>59620</v>
      </c>
      <c r="W60" s="173"/>
    </row>
    <row r="61" spans="1:23" x14ac:dyDescent="0.25">
      <c r="B61" s="1" t="s">
        <v>236</v>
      </c>
      <c r="D61" s="6">
        <v>116951</v>
      </c>
      <c r="E61" s="6">
        <v>62197</v>
      </c>
      <c r="F61" s="6">
        <v>38613.918255900455</v>
      </c>
      <c r="G61" s="6">
        <v>3788.7298133495647</v>
      </c>
      <c r="H61" s="6">
        <v>13551.307550551159</v>
      </c>
      <c r="I61" s="6">
        <v>438.49579022114017</v>
      </c>
      <c r="J61" s="6">
        <v>5804.5485899776832</v>
      </c>
      <c r="K61" s="6">
        <v>12650</v>
      </c>
      <c r="L61" s="6">
        <v>11195.709834624909</v>
      </c>
      <c r="M61" s="6">
        <v>1454.2901653750898</v>
      </c>
      <c r="N61" s="6">
        <v>7875</v>
      </c>
      <c r="O61" s="6">
        <v>34229</v>
      </c>
      <c r="P61" s="6">
        <v>31639.468344285942</v>
      </c>
      <c r="Q61" s="6">
        <v>630.92402628626382</v>
      </c>
      <c r="R61" s="6">
        <v>1958.607629427793</v>
      </c>
      <c r="S61" s="6">
        <v>312</v>
      </c>
      <c r="T61" s="6"/>
      <c r="U61" s="6">
        <v>11655</v>
      </c>
      <c r="W61" s="173"/>
    </row>
    <row r="62" spans="1:23" x14ac:dyDescent="0.25">
      <c r="B62" s="1" t="s">
        <v>262</v>
      </c>
      <c r="D62" s="6">
        <v>152065</v>
      </c>
      <c r="E62" s="6">
        <v>82875</v>
      </c>
      <c r="F62" s="6">
        <v>43946.584896738575</v>
      </c>
      <c r="G62" s="6">
        <v>4919.6704708107554</v>
      </c>
      <c r="H62" s="6">
        <v>12118.594085471834</v>
      </c>
      <c r="I62" s="6">
        <v>1167.1640169716795</v>
      </c>
      <c r="J62" s="6">
        <v>20722.986530007158</v>
      </c>
      <c r="K62" s="6">
        <v>20304</v>
      </c>
      <c r="L62" s="6">
        <v>14686.288306136281</v>
      </c>
      <c r="M62" s="6">
        <v>5617.7116938637191</v>
      </c>
      <c r="N62" s="6">
        <v>8052</v>
      </c>
      <c r="O62" s="6">
        <v>40834</v>
      </c>
      <c r="P62" s="6">
        <v>38828.824861586392</v>
      </c>
      <c r="Q62" s="6">
        <v>1813.17819881479</v>
      </c>
      <c r="R62" s="6">
        <v>191.99693959880926</v>
      </c>
      <c r="S62" s="6">
        <v>380</v>
      </c>
      <c r="T62" s="6"/>
      <c r="U62" s="6">
        <v>13361</v>
      </c>
      <c r="W62" s="173"/>
    </row>
    <row r="63" spans="1:23" x14ac:dyDescent="0.25">
      <c r="B63" s="1" t="s">
        <v>288</v>
      </c>
      <c r="D63" s="6">
        <v>33854</v>
      </c>
      <c r="E63" s="6">
        <v>13391</v>
      </c>
      <c r="F63" s="6">
        <v>5835.669360568384</v>
      </c>
      <c r="G63" s="6">
        <v>1437.8080817051505</v>
      </c>
      <c r="H63" s="6">
        <v>4137.4146536412081</v>
      </c>
      <c r="I63" s="6">
        <v>368.66873889875666</v>
      </c>
      <c r="J63" s="6">
        <v>1611.439165186501</v>
      </c>
      <c r="K63" s="6">
        <v>6505</v>
      </c>
      <c r="L63" s="6">
        <v>4679.0535512053075</v>
      </c>
      <c r="M63" s="6">
        <v>1825.9464487946934</v>
      </c>
      <c r="N63" s="6">
        <v>4594</v>
      </c>
      <c r="O63" s="6">
        <v>9364</v>
      </c>
      <c r="P63" s="6">
        <v>8977.3617325083287</v>
      </c>
      <c r="Q63" s="6">
        <v>304.18514992860537</v>
      </c>
      <c r="R63" s="6">
        <v>82.453117563065206</v>
      </c>
      <c r="S63" s="6">
        <v>20</v>
      </c>
      <c r="T63" s="6"/>
      <c r="U63" s="6">
        <v>4298</v>
      </c>
      <c r="W63" s="173"/>
    </row>
    <row r="64" spans="1:23" x14ac:dyDescent="0.25">
      <c r="B64" s="1" t="s">
        <v>302</v>
      </c>
      <c r="D64" s="6">
        <v>468475</v>
      </c>
      <c r="E64" s="6">
        <v>242443</v>
      </c>
      <c r="F64" s="6">
        <v>103522.65107655402</v>
      </c>
      <c r="G64" s="6">
        <v>27128.336903545154</v>
      </c>
      <c r="H64" s="6">
        <v>33657.695236808097</v>
      </c>
      <c r="I64" s="6">
        <v>2979.6731482341811</v>
      </c>
      <c r="J64" s="6">
        <v>75154.643634858556</v>
      </c>
      <c r="K64" s="6">
        <v>102356</v>
      </c>
      <c r="L64" s="6">
        <v>88853.885908914759</v>
      </c>
      <c r="M64" s="6">
        <v>13502.114091085232</v>
      </c>
      <c r="N64" s="6">
        <v>17024</v>
      </c>
      <c r="O64" s="6">
        <v>106652</v>
      </c>
      <c r="P64" s="6">
        <v>100644.65780152139</v>
      </c>
      <c r="Q64" s="6">
        <v>4698.5260631399651</v>
      </c>
      <c r="R64" s="6">
        <v>1308.816135338637</v>
      </c>
      <c r="S64" s="6">
        <v>2235.8000000000002</v>
      </c>
      <c r="T64" s="6"/>
      <c r="U64" s="6">
        <v>48076</v>
      </c>
      <c r="W64" s="173"/>
    </row>
    <row r="65" spans="1:23" x14ac:dyDescent="0.25">
      <c r="D65" s="6"/>
      <c r="E65" s="6"/>
      <c r="F65" s="6"/>
      <c r="G65" s="6"/>
      <c r="H65" s="6"/>
      <c r="I65" s="6"/>
      <c r="J65" s="6"/>
      <c r="K65" s="6"/>
      <c r="L65" s="6"/>
      <c r="M65" s="6"/>
      <c r="N65" s="6"/>
      <c r="O65" s="6"/>
      <c r="P65" s="6"/>
      <c r="Q65" s="6"/>
      <c r="R65" s="6"/>
      <c r="S65" s="6"/>
      <c r="T65" s="6"/>
      <c r="U65" s="6"/>
      <c r="W65" s="173"/>
    </row>
    <row r="66" spans="1:23" x14ac:dyDescent="0.25">
      <c r="A66" s="1">
        <v>2017</v>
      </c>
      <c r="B66" s="1" t="s">
        <v>4</v>
      </c>
      <c r="D66" s="6">
        <v>39662</v>
      </c>
      <c r="E66" s="6">
        <v>24464</v>
      </c>
      <c r="F66" s="6">
        <v>16420</v>
      </c>
      <c r="G66" s="6">
        <v>1972</v>
      </c>
      <c r="H66" s="6">
        <v>4608</v>
      </c>
      <c r="I66" s="6">
        <v>39</v>
      </c>
      <c r="J66" s="6">
        <v>1425</v>
      </c>
      <c r="K66" s="6">
        <v>1954</v>
      </c>
      <c r="L66" s="6">
        <v>1954</v>
      </c>
      <c r="M66" s="6">
        <v>0</v>
      </c>
      <c r="N66" s="6">
        <v>843</v>
      </c>
      <c r="O66" s="6">
        <v>12401</v>
      </c>
      <c r="P66" s="6">
        <v>11733</v>
      </c>
      <c r="Q66" s="6">
        <v>645</v>
      </c>
      <c r="R66" s="6">
        <v>23</v>
      </c>
      <c r="S66" s="6">
        <v>120</v>
      </c>
      <c r="T66" s="6"/>
      <c r="U66" s="6">
        <v>7069</v>
      </c>
      <c r="W66" s="173"/>
    </row>
    <row r="67" spans="1:23" x14ac:dyDescent="0.25">
      <c r="B67" s="1" t="s">
        <v>19</v>
      </c>
      <c r="D67" s="6">
        <v>43722</v>
      </c>
      <c r="E67" s="6">
        <v>23428</v>
      </c>
      <c r="F67" s="6">
        <v>10314</v>
      </c>
      <c r="G67" s="6">
        <v>1325</v>
      </c>
      <c r="H67" s="6">
        <v>5562</v>
      </c>
      <c r="I67" s="6">
        <v>1174</v>
      </c>
      <c r="J67" s="6">
        <v>5053</v>
      </c>
      <c r="K67" s="6">
        <v>976</v>
      </c>
      <c r="L67" s="6">
        <v>516</v>
      </c>
      <c r="M67" s="6">
        <v>460</v>
      </c>
      <c r="N67" s="6">
        <v>3420</v>
      </c>
      <c r="O67" s="6">
        <v>15898</v>
      </c>
      <c r="P67" s="6">
        <v>15616</v>
      </c>
      <c r="Q67" s="6">
        <v>166</v>
      </c>
      <c r="R67" s="6">
        <v>116</v>
      </c>
      <c r="S67" s="6">
        <v>11</v>
      </c>
      <c r="T67" s="6"/>
      <c r="U67" s="6">
        <v>9087</v>
      </c>
      <c r="W67" s="173"/>
    </row>
    <row r="68" spans="1:23" x14ac:dyDescent="0.25">
      <c r="B68" s="1" t="s">
        <v>26</v>
      </c>
      <c r="D68" s="6">
        <v>53222.999999999956</v>
      </c>
      <c r="E68" s="6">
        <v>30826.999999999989</v>
      </c>
      <c r="F68" s="6">
        <v>22563.000000000004</v>
      </c>
      <c r="G68" s="6">
        <v>856</v>
      </c>
      <c r="H68" s="6">
        <v>2908.0000000000009</v>
      </c>
      <c r="I68" s="6">
        <v>257</v>
      </c>
      <c r="J68" s="6">
        <v>4243.0000000000036</v>
      </c>
      <c r="K68" s="6">
        <v>5852.0000000000036</v>
      </c>
      <c r="L68" s="6">
        <v>4786.9999999999991</v>
      </c>
      <c r="M68" s="6">
        <v>1065</v>
      </c>
      <c r="N68" s="6">
        <v>2930</v>
      </c>
      <c r="O68" s="6">
        <v>13614</v>
      </c>
      <c r="P68" s="6">
        <v>12879</v>
      </c>
      <c r="Q68" s="6">
        <v>452</v>
      </c>
      <c r="R68" s="6">
        <v>283</v>
      </c>
      <c r="S68" s="6">
        <v>66</v>
      </c>
      <c r="T68" s="6"/>
      <c r="U68" s="6">
        <v>3866</v>
      </c>
      <c r="W68" s="173"/>
    </row>
    <row r="69" spans="1:23" x14ac:dyDescent="0.25">
      <c r="B69" s="1" t="s">
        <v>43</v>
      </c>
      <c r="D69" s="6">
        <v>169544</v>
      </c>
      <c r="E69" s="6">
        <v>79952</v>
      </c>
      <c r="F69" s="6">
        <v>51368</v>
      </c>
      <c r="G69" s="6">
        <v>3501</v>
      </c>
      <c r="H69" s="6">
        <v>14480</v>
      </c>
      <c r="I69" s="6">
        <v>3144</v>
      </c>
      <c r="J69" s="6">
        <v>7459</v>
      </c>
      <c r="K69" s="6">
        <v>25000</v>
      </c>
      <c r="L69" s="6">
        <v>18975</v>
      </c>
      <c r="M69" s="6">
        <v>6025</v>
      </c>
      <c r="N69" s="6">
        <v>17145</v>
      </c>
      <c r="O69" s="6">
        <v>47447</v>
      </c>
      <c r="P69" s="6">
        <v>45523</v>
      </c>
      <c r="Q69" s="6">
        <v>1072</v>
      </c>
      <c r="R69" s="6">
        <v>852</v>
      </c>
      <c r="S69" s="6">
        <v>394</v>
      </c>
      <c r="T69" s="6"/>
      <c r="U69" s="6">
        <v>28929</v>
      </c>
      <c r="W69" s="173"/>
    </row>
    <row r="70" spans="1:23" x14ac:dyDescent="0.25">
      <c r="B70" s="1" t="s">
        <v>95</v>
      </c>
      <c r="D70" s="6">
        <v>70641</v>
      </c>
      <c r="E70" s="6">
        <v>40884</v>
      </c>
      <c r="F70" s="6">
        <v>26721</v>
      </c>
      <c r="G70" s="6">
        <v>3739</v>
      </c>
      <c r="H70" s="6">
        <v>2702</v>
      </c>
      <c r="I70" s="6">
        <v>6243</v>
      </c>
      <c r="J70" s="6">
        <v>1479</v>
      </c>
      <c r="K70" s="6">
        <v>18070</v>
      </c>
      <c r="L70" s="6">
        <v>15669</v>
      </c>
      <c r="M70" s="6">
        <v>2401</v>
      </c>
      <c r="N70" s="6">
        <v>2052</v>
      </c>
      <c r="O70" s="6">
        <v>9635.0000000000018</v>
      </c>
      <c r="P70" s="6">
        <v>9327.0000000000018</v>
      </c>
      <c r="Q70" s="6">
        <v>158</v>
      </c>
      <c r="R70" s="6">
        <v>150</v>
      </c>
      <c r="S70" s="6">
        <v>0</v>
      </c>
      <c r="T70" s="6"/>
      <c r="U70" s="6">
        <v>14700</v>
      </c>
      <c r="W70" s="173"/>
    </row>
    <row r="71" spans="1:23" x14ac:dyDescent="0.25">
      <c r="B71" s="1" t="s">
        <v>105</v>
      </c>
      <c r="D71" s="6">
        <v>118316</v>
      </c>
      <c r="E71" s="6">
        <v>75107</v>
      </c>
      <c r="F71" s="6">
        <v>29726</v>
      </c>
      <c r="G71" s="6">
        <v>5081</v>
      </c>
      <c r="H71" s="6">
        <v>19988</v>
      </c>
      <c r="I71" s="6">
        <v>1316</v>
      </c>
      <c r="J71" s="6">
        <v>18996</v>
      </c>
      <c r="K71" s="6">
        <v>7399</v>
      </c>
      <c r="L71" s="6">
        <v>5381</v>
      </c>
      <c r="M71" s="6">
        <v>2018</v>
      </c>
      <c r="N71" s="6">
        <v>12989</v>
      </c>
      <c r="O71" s="6">
        <v>22821</v>
      </c>
      <c r="P71" s="6">
        <v>21396</v>
      </c>
      <c r="Q71" s="6">
        <v>1089</v>
      </c>
      <c r="R71" s="6">
        <v>336</v>
      </c>
      <c r="S71" s="6">
        <v>1097</v>
      </c>
      <c r="T71" s="6"/>
      <c r="U71" s="6">
        <v>16964</v>
      </c>
      <c r="W71" s="173"/>
    </row>
    <row r="72" spans="1:23" x14ac:dyDescent="0.25">
      <c r="B72" s="1" t="s">
        <v>137</v>
      </c>
      <c r="D72" s="6">
        <v>254115</v>
      </c>
      <c r="E72" s="6">
        <v>154236</v>
      </c>
      <c r="F72" s="6">
        <v>67569</v>
      </c>
      <c r="G72" s="6">
        <v>16793</v>
      </c>
      <c r="H72" s="6">
        <v>41026</v>
      </c>
      <c r="I72" s="6">
        <v>2607</v>
      </c>
      <c r="J72" s="6">
        <v>26241</v>
      </c>
      <c r="K72" s="6">
        <v>37641</v>
      </c>
      <c r="L72" s="6">
        <v>28155</v>
      </c>
      <c r="M72" s="6">
        <v>9486</v>
      </c>
      <c r="N72" s="6">
        <v>13186</v>
      </c>
      <c r="O72" s="6">
        <v>49052</v>
      </c>
      <c r="P72" s="6">
        <v>45452</v>
      </c>
      <c r="Q72" s="6">
        <v>2034</v>
      </c>
      <c r="R72" s="6">
        <v>1566</v>
      </c>
      <c r="S72" s="6">
        <v>1055.7</v>
      </c>
      <c r="T72" s="6"/>
      <c r="U72" s="6">
        <v>39019</v>
      </c>
      <c r="W72" s="173"/>
    </row>
    <row r="73" spans="1:23" x14ac:dyDescent="0.25">
      <c r="B73" s="1" t="s">
        <v>192</v>
      </c>
      <c r="D73" s="6">
        <v>356836</v>
      </c>
      <c r="E73" s="6">
        <v>204603</v>
      </c>
      <c r="F73" s="6">
        <v>96060</v>
      </c>
      <c r="G73" s="6">
        <v>4380</v>
      </c>
      <c r="H73" s="6">
        <v>32946</v>
      </c>
      <c r="I73" s="6">
        <v>2822</v>
      </c>
      <c r="J73" s="6">
        <v>68395</v>
      </c>
      <c r="K73" s="6">
        <v>58428</v>
      </c>
      <c r="L73" s="6">
        <v>44661</v>
      </c>
      <c r="M73" s="6">
        <v>13767</v>
      </c>
      <c r="N73" s="6">
        <v>14593</v>
      </c>
      <c r="O73" s="6">
        <v>79212</v>
      </c>
      <c r="P73" s="6">
        <v>72050</v>
      </c>
      <c r="Q73" s="6">
        <v>6708</v>
      </c>
      <c r="R73" s="6">
        <v>454</v>
      </c>
      <c r="S73" s="6">
        <v>127</v>
      </c>
      <c r="T73" s="6"/>
      <c r="U73" s="6">
        <v>22424</v>
      </c>
      <c r="W73" s="173"/>
    </row>
    <row r="74" spans="1:23" x14ac:dyDescent="0.25">
      <c r="B74" s="1" t="s">
        <v>236</v>
      </c>
      <c r="D74" s="6">
        <v>105668</v>
      </c>
      <c r="E74" s="6">
        <v>57049</v>
      </c>
      <c r="F74" s="6">
        <v>31182</v>
      </c>
      <c r="G74" s="6">
        <v>2759</v>
      </c>
      <c r="H74" s="6">
        <v>15666</v>
      </c>
      <c r="I74" s="6">
        <v>1475</v>
      </c>
      <c r="J74" s="6">
        <v>5967</v>
      </c>
      <c r="K74" s="6">
        <v>10574</v>
      </c>
      <c r="L74" s="6">
        <v>9057</v>
      </c>
      <c r="M74" s="6">
        <v>1517</v>
      </c>
      <c r="N74" s="6">
        <v>6165</v>
      </c>
      <c r="O74" s="6">
        <v>31880</v>
      </c>
      <c r="P74" s="6">
        <v>28265</v>
      </c>
      <c r="Q74" s="6">
        <v>526</v>
      </c>
      <c r="R74" s="6">
        <v>3089</v>
      </c>
      <c r="S74" s="6">
        <v>720</v>
      </c>
      <c r="T74" s="6"/>
      <c r="U74" s="6">
        <v>10791</v>
      </c>
      <c r="W74" s="173"/>
    </row>
    <row r="75" spans="1:23" x14ac:dyDescent="0.25">
      <c r="B75" s="1" t="s">
        <v>262</v>
      </c>
      <c r="D75" s="6">
        <v>143764</v>
      </c>
      <c r="E75" s="6">
        <v>79373</v>
      </c>
      <c r="F75" s="6">
        <v>45361</v>
      </c>
      <c r="G75" s="6">
        <v>4456</v>
      </c>
      <c r="H75" s="6">
        <v>12386</v>
      </c>
      <c r="I75" s="6">
        <v>1515</v>
      </c>
      <c r="J75" s="6">
        <v>15655</v>
      </c>
      <c r="K75" s="6">
        <v>18716</v>
      </c>
      <c r="L75" s="6">
        <v>13591</v>
      </c>
      <c r="M75" s="6">
        <v>5125</v>
      </c>
      <c r="N75" s="6">
        <v>11435</v>
      </c>
      <c r="O75" s="6">
        <v>34240</v>
      </c>
      <c r="P75" s="6">
        <v>32505</v>
      </c>
      <c r="Q75" s="6">
        <v>1341</v>
      </c>
      <c r="R75" s="6">
        <v>394</v>
      </c>
      <c r="S75" s="6">
        <v>22</v>
      </c>
      <c r="T75" s="6"/>
      <c r="U75" s="6">
        <v>11850</v>
      </c>
      <c r="W75" s="173"/>
    </row>
    <row r="76" spans="1:23" x14ac:dyDescent="0.25">
      <c r="B76" s="1" t="s">
        <v>288</v>
      </c>
      <c r="D76" s="6">
        <v>35590</v>
      </c>
      <c r="E76" s="6">
        <v>12429</v>
      </c>
      <c r="F76" s="6">
        <v>5278</v>
      </c>
      <c r="G76" s="6">
        <v>1095</v>
      </c>
      <c r="H76" s="6">
        <v>3946</v>
      </c>
      <c r="I76" s="6">
        <v>155</v>
      </c>
      <c r="J76" s="6">
        <v>1955</v>
      </c>
      <c r="K76" s="6">
        <v>6949</v>
      </c>
      <c r="L76" s="6">
        <v>5051</v>
      </c>
      <c r="M76" s="6">
        <v>1898</v>
      </c>
      <c r="N76" s="6">
        <v>4162</v>
      </c>
      <c r="O76" s="6">
        <v>12050</v>
      </c>
      <c r="P76" s="6">
        <v>11385</v>
      </c>
      <c r="Q76" s="6">
        <v>302</v>
      </c>
      <c r="R76" s="6">
        <v>363</v>
      </c>
      <c r="S76" s="6">
        <v>264</v>
      </c>
      <c r="T76" s="6"/>
      <c r="U76" s="6">
        <v>4669</v>
      </c>
      <c r="W76" s="173"/>
    </row>
    <row r="77" spans="1:23" x14ac:dyDescent="0.25">
      <c r="B77" s="1" t="s">
        <v>302</v>
      </c>
      <c r="D77" s="6">
        <v>453735</v>
      </c>
      <c r="E77" s="6">
        <v>218166</v>
      </c>
      <c r="F77" s="6">
        <v>113955</v>
      </c>
      <c r="G77" s="6">
        <v>10468</v>
      </c>
      <c r="H77" s="6">
        <v>36373</v>
      </c>
      <c r="I77" s="6">
        <v>3449</v>
      </c>
      <c r="J77" s="6">
        <v>53921</v>
      </c>
      <c r="K77" s="6">
        <v>115386</v>
      </c>
      <c r="L77" s="6">
        <v>103092</v>
      </c>
      <c r="M77" s="6">
        <v>12294</v>
      </c>
      <c r="N77" s="6">
        <v>20910</v>
      </c>
      <c r="O77" s="6">
        <v>99273</v>
      </c>
      <c r="P77" s="6">
        <v>94010</v>
      </c>
      <c r="Q77" s="6">
        <v>4066</v>
      </c>
      <c r="R77" s="6">
        <v>1197</v>
      </c>
      <c r="S77" s="6">
        <v>4287</v>
      </c>
      <c r="T77" s="6"/>
      <c r="U77" s="6">
        <v>68704</v>
      </c>
      <c r="W77" s="173"/>
    </row>
    <row r="78" spans="1:23" x14ac:dyDescent="0.25">
      <c r="D78" s="6"/>
      <c r="E78" s="6"/>
      <c r="F78" s="6"/>
      <c r="G78" s="6"/>
      <c r="H78" s="6"/>
      <c r="I78" s="6"/>
      <c r="J78" s="6"/>
      <c r="K78" s="6"/>
      <c r="L78" s="6"/>
      <c r="M78" s="6"/>
      <c r="N78" s="6"/>
      <c r="O78" s="6"/>
      <c r="P78" s="6"/>
      <c r="Q78" s="6"/>
      <c r="R78" s="6"/>
      <c r="S78" s="6"/>
      <c r="T78" s="6"/>
      <c r="U78" s="6"/>
    </row>
    <row r="80" spans="1:23" x14ac:dyDescent="0.25">
      <c r="A80" s="18"/>
      <c r="B80" s="2"/>
      <c r="C80" s="2"/>
      <c r="D80" s="18" t="s">
        <v>586</v>
      </c>
      <c r="E80" s="105"/>
      <c r="F80" s="105"/>
      <c r="G80" s="105"/>
      <c r="H80" s="105"/>
      <c r="I80" s="105"/>
      <c r="J80" s="105"/>
      <c r="K80" s="105"/>
      <c r="L80" s="105"/>
      <c r="M80" s="105"/>
      <c r="N80" s="105"/>
      <c r="O80" s="105"/>
      <c r="P80" s="4"/>
      <c r="Q80" s="4"/>
      <c r="R80" s="4"/>
      <c r="S80" s="4"/>
      <c r="T80" s="4"/>
      <c r="U80" s="105"/>
    </row>
    <row r="81" spans="1:21" x14ac:dyDescent="0.25">
      <c r="A81" s="209" t="s">
        <v>634</v>
      </c>
      <c r="B81" s="13"/>
      <c r="C81" s="13"/>
      <c r="D81" s="170">
        <f t="shared" ref="D81:S81" si="1">D7/$D7</f>
        <v>1</v>
      </c>
      <c r="E81" s="170">
        <f t="shared" si="1"/>
        <v>0.54882687028820443</v>
      </c>
      <c r="F81" s="170">
        <f t="shared" si="1"/>
        <v>0.28627444846380595</v>
      </c>
      <c r="G81" s="170">
        <f t="shared" si="1"/>
        <v>4.0941984605013283E-2</v>
      </c>
      <c r="H81" s="170">
        <f t="shared" si="1"/>
        <v>8.9141335142780331E-2</v>
      </c>
      <c r="I81" s="170">
        <f t="shared" si="1"/>
        <v>1.0519437602717696E-2</v>
      </c>
      <c r="J81" s="170">
        <f t="shared" si="1"/>
        <v>0.12194953229025762</v>
      </c>
      <c r="K81" s="170">
        <f t="shared" si="1"/>
        <v>0.15353128566204172</v>
      </c>
      <c r="L81" s="170">
        <f t="shared" si="1"/>
        <v>0.11893103098824889</v>
      </c>
      <c r="M81" s="170">
        <f t="shared" si="1"/>
        <v>3.4600254673792831E-2</v>
      </c>
      <c r="N81" s="170">
        <f t="shared" si="1"/>
        <v>6.1327476129839575E-2</v>
      </c>
      <c r="O81" s="170">
        <f t="shared" si="1"/>
        <v>0.23631392730781603</v>
      </c>
      <c r="P81" s="170">
        <f t="shared" si="1"/>
        <v>0.2213071639121067</v>
      </c>
      <c r="Q81" s="170">
        <f t="shared" si="1"/>
        <v>1.0218807968029188E-2</v>
      </c>
      <c r="R81" s="170">
        <f t="shared" si="1"/>
        <v>4.7877351216309687E-3</v>
      </c>
      <c r="S81" s="170">
        <f t="shared" si="1"/>
        <v>6.1099679675004513E-3</v>
      </c>
      <c r="T81" s="170"/>
      <c r="U81" s="170">
        <f>U7/$D7</f>
        <v>0.13415669047440704</v>
      </c>
    </row>
    <row r="82" spans="1:21" x14ac:dyDescent="0.25">
      <c r="A82" s="13" t="s">
        <v>352</v>
      </c>
      <c r="B82" s="13"/>
      <c r="C82" s="13"/>
      <c r="D82" s="170">
        <f t="shared" ref="D82:S82" si="2">D8/$D8</f>
        <v>1</v>
      </c>
      <c r="E82" s="170">
        <f t="shared" si="2"/>
        <v>0.56110903807120271</v>
      </c>
      <c r="F82" s="170">
        <f t="shared" si="2"/>
        <v>0.28635660193142537</v>
      </c>
      <c r="G82" s="170">
        <f t="shared" si="2"/>
        <v>3.6460977316668496E-2</v>
      </c>
      <c r="H82" s="170">
        <f t="shared" si="2"/>
        <v>9.1268315191442961E-2</v>
      </c>
      <c r="I82" s="170">
        <f t="shared" si="2"/>
        <v>9.0195471623018778E-3</v>
      </c>
      <c r="J82" s="170">
        <f t="shared" si="2"/>
        <v>0.13800379056412765</v>
      </c>
      <c r="K82" s="170">
        <f t="shared" si="2"/>
        <v>0.15836822591077754</v>
      </c>
      <c r="L82" s="170">
        <f t="shared" si="2"/>
        <v>0.12387193772269656</v>
      </c>
      <c r="M82" s="170">
        <f t="shared" si="2"/>
        <v>3.4496288188080988E-2</v>
      </c>
      <c r="N82" s="170">
        <f t="shared" si="2"/>
        <v>5.3044158014488203E-2</v>
      </c>
      <c r="O82" s="170">
        <f t="shared" si="2"/>
        <v>0.22747954847735083</v>
      </c>
      <c r="P82" s="170">
        <f t="shared" si="2"/>
        <v>0.21568590294958515</v>
      </c>
      <c r="Q82" s="170">
        <f t="shared" si="2"/>
        <v>9.1554822029922284E-3</v>
      </c>
      <c r="R82" s="170">
        <f t="shared" si="2"/>
        <v>2.6377981243735247E-3</v>
      </c>
      <c r="S82" s="170">
        <f t="shared" si="2"/>
        <v>6.7035479067122337E-3</v>
      </c>
      <c r="T82" s="170"/>
      <c r="U82" s="170">
        <f>U8/$D8</f>
        <v>0.10268680529238193</v>
      </c>
    </row>
    <row r="83" spans="1:21" x14ac:dyDescent="0.25">
      <c r="A83" s="13" t="s">
        <v>353</v>
      </c>
      <c r="B83" s="13"/>
      <c r="C83" s="13"/>
      <c r="D83" s="170">
        <f t="shared" ref="D83:S83" si="3">D9/$D9</f>
        <v>1</v>
      </c>
      <c r="E83" s="170">
        <f t="shared" si="3"/>
        <v>0.55060579385846375</v>
      </c>
      <c r="F83" s="170">
        <f t="shared" si="3"/>
        <v>0.29197193679111488</v>
      </c>
      <c r="G83" s="170">
        <f t="shared" si="3"/>
        <v>3.8461768525339113E-2</v>
      </c>
      <c r="H83" s="170">
        <f t="shared" si="3"/>
        <v>9.0854857125993713E-2</v>
      </c>
      <c r="I83" s="170">
        <f t="shared" si="3"/>
        <v>9.3229398746406834E-3</v>
      </c>
      <c r="J83" s="170">
        <f t="shared" si="3"/>
        <v>0.11999444253058102</v>
      </c>
      <c r="K83" s="170">
        <f t="shared" si="3"/>
        <v>0.15849991217461196</v>
      </c>
      <c r="L83" s="170">
        <f t="shared" si="3"/>
        <v>0.12400261377472224</v>
      </c>
      <c r="M83" s="170">
        <f t="shared" si="3"/>
        <v>3.4497298399889756E-2</v>
      </c>
      <c r="N83" s="170">
        <f t="shared" si="3"/>
        <v>5.6444798094717544E-2</v>
      </c>
      <c r="O83" s="170">
        <f t="shared" si="3"/>
        <v>0.23444899257485416</v>
      </c>
      <c r="P83" s="170">
        <f t="shared" si="3"/>
        <v>0.22099772994169919</v>
      </c>
      <c r="Q83" s="170">
        <f t="shared" si="3"/>
        <v>9.8431392993426851E-3</v>
      </c>
      <c r="R83" s="170">
        <f t="shared" si="3"/>
        <v>3.6081688048031665E-3</v>
      </c>
      <c r="S83" s="170">
        <f t="shared" si="3"/>
        <v>4.6872082448159115E-3</v>
      </c>
      <c r="T83" s="170"/>
      <c r="U83" s="170">
        <f>U9/$D9</f>
        <v>0.11812338535918067</v>
      </c>
    </row>
    <row r="84" spans="1:21" x14ac:dyDescent="0.25">
      <c r="A84" s="13" t="s">
        <v>391</v>
      </c>
      <c r="B84" s="13"/>
      <c r="C84" s="13"/>
      <c r="D84" s="170">
        <f t="shared" ref="D84:S84" si="4">D10/$D10</f>
        <v>1</v>
      </c>
      <c r="E84" s="170">
        <f t="shared" si="4"/>
        <v>0.5506402284927836</v>
      </c>
      <c r="F84" s="170">
        <f t="shared" si="4"/>
        <v>0.27362505422823408</v>
      </c>
      <c r="G84" s="170">
        <f t="shared" si="4"/>
        <v>4.2293824069777934E-2</v>
      </c>
      <c r="H84" s="170">
        <f t="shared" si="4"/>
        <v>9.8757481628396634E-2</v>
      </c>
      <c r="I84" s="170">
        <f t="shared" si="4"/>
        <v>9.6685677217624947E-3</v>
      </c>
      <c r="J84" s="170">
        <f t="shared" si="4"/>
        <v>0.12629530084461255</v>
      </c>
      <c r="K84" s="170">
        <f t="shared" si="4"/>
        <v>0.16306866183161722</v>
      </c>
      <c r="L84" s="170">
        <f t="shared" si="4"/>
        <v>0.12375287860131133</v>
      </c>
      <c r="M84" s="170">
        <f t="shared" si="4"/>
        <v>3.931578323030592E-2</v>
      </c>
      <c r="N84" s="170">
        <f t="shared" si="4"/>
        <v>5.2466515469434094E-2</v>
      </c>
      <c r="O84" s="170">
        <f t="shared" si="4"/>
        <v>0.23382459420616508</v>
      </c>
      <c r="P84" s="170">
        <f t="shared" si="4"/>
        <v>0.21970506087846894</v>
      </c>
      <c r="Q84" s="170">
        <f t="shared" si="4"/>
        <v>1.0342703725371953E-2</v>
      </c>
      <c r="R84" s="170">
        <f t="shared" si="4"/>
        <v>3.7768296023241868E-3</v>
      </c>
      <c r="S84" s="170">
        <f t="shared" si="4"/>
        <v>5.1132818561759313E-3</v>
      </c>
      <c r="T84" s="170"/>
      <c r="U84" s="170">
        <f>U10/$D10</f>
        <v>0.13098202029971198</v>
      </c>
    </row>
    <row r="85" spans="1:21" x14ac:dyDescent="0.25">
      <c r="A85" s="13" t="s">
        <v>390</v>
      </c>
      <c r="B85" s="13"/>
      <c r="C85" s="13"/>
      <c r="D85" s="170">
        <f t="shared" ref="D85:S85" si="5">D11/$D11</f>
        <v>1</v>
      </c>
      <c r="E85" s="170">
        <f t="shared" si="5"/>
        <v>0.54234026591269802</v>
      </c>
      <c r="F85" s="170">
        <f t="shared" si="5"/>
        <v>0.27998293596759788</v>
      </c>
      <c r="G85" s="170">
        <f t="shared" si="5"/>
        <v>3.0585706108359857E-2</v>
      </c>
      <c r="H85" s="170">
        <f t="shared" si="5"/>
        <v>0.104395777139834</v>
      </c>
      <c r="I85" s="170">
        <f t="shared" si="5"/>
        <v>1.3115671156364646E-2</v>
      </c>
      <c r="J85" s="170">
        <f t="shared" si="5"/>
        <v>0.1142601755405417</v>
      </c>
      <c r="K85" s="170">
        <f t="shared" si="5"/>
        <v>0.16638244681312392</v>
      </c>
      <c r="L85" s="170">
        <f t="shared" si="5"/>
        <v>0.13599676065255287</v>
      </c>
      <c r="M85" s="170">
        <f t="shared" si="5"/>
        <v>3.0385686160571027E-2</v>
      </c>
      <c r="N85" s="170">
        <f t="shared" si="5"/>
        <v>5.95343925898301E-2</v>
      </c>
      <c r="O85" s="170">
        <f t="shared" si="5"/>
        <v>0.23174289468434792</v>
      </c>
      <c r="P85" s="170">
        <f t="shared" si="5"/>
        <v>0.21690022202756265</v>
      </c>
      <c r="Q85" s="170">
        <f t="shared" si="5"/>
        <v>1.0060081872663725E-2</v>
      </c>
      <c r="R85" s="170">
        <f t="shared" si="5"/>
        <v>4.78259078412156E-3</v>
      </c>
      <c r="S85" s="170">
        <f t="shared" si="5"/>
        <v>4.425210969549267E-3</v>
      </c>
      <c r="T85" s="170"/>
      <c r="U85" s="170">
        <f>U11/$D11</f>
        <v>0.12904918430889584</v>
      </c>
    </row>
    <row r="86" spans="1:21" x14ac:dyDescent="0.25">
      <c r="A86" s="13"/>
      <c r="B86" s="13"/>
      <c r="C86" s="13"/>
      <c r="D86" s="14"/>
      <c r="E86" s="14"/>
      <c r="F86" s="14"/>
      <c r="G86" s="14"/>
      <c r="H86" s="14"/>
      <c r="I86" s="14"/>
      <c r="J86" s="14"/>
      <c r="K86" s="14"/>
      <c r="L86" s="14"/>
      <c r="M86" s="14"/>
      <c r="N86" s="14"/>
      <c r="O86" s="14"/>
      <c r="P86" s="14"/>
      <c r="Q86" s="14"/>
      <c r="R86" s="14"/>
      <c r="S86" s="14"/>
      <c r="T86" s="14"/>
      <c r="U86" s="14"/>
    </row>
    <row r="87" spans="1:21" x14ac:dyDescent="0.25">
      <c r="A87" s="18"/>
      <c r="B87" s="2"/>
      <c r="C87" s="2"/>
      <c r="D87" s="18" t="s">
        <v>589</v>
      </c>
      <c r="E87" s="105"/>
      <c r="F87" s="105"/>
      <c r="G87" s="105"/>
      <c r="H87" s="105"/>
      <c r="I87" s="105"/>
      <c r="J87" s="105"/>
      <c r="K87" s="105"/>
      <c r="L87" s="105"/>
      <c r="M87" s="105"/>
      <c r="N87" s="105"/>
      <c r="O87" s="105"/>
      <c r="P87" s="4"/>
      <c r="Q87" s="4"/>
      <c r="R87" s="4"/>
      <c r="S87" s="4"/>
      <c r="T87" s="4"/>
      <c r="U87" s="105"/>
    </row>
    <row r="88" spans="1:21" x14ac:dyDescent="0.25">
      <c r="A88" s="204">
        <v>2023</v>
      </c>
      <c r="B88" s="13" t="s">
        <v>4</v>
      </c>
      <c r="C88" s="13"/>
      <c r="D88" s="170">
        <f t="shared" ref="D88:S88" si="6">D14/$D14</f>
        <v>1</v>
      </c>
      <c r="E88" s="170">
        <f>E14/$D14</f>
        <v>0.62253074025204136</v>
      </c>
      <c r="F88" s="170">
        <f t="shared" si="6"/>
        <v>0.41310882909758478</v>
      </c>
      <c r="G88" s="170">
        <f t="shared" si="6"/>
        <v>4.7654561796033883E-2</v>
      </c>
      <c r="H88" s="170">
        <f t="shared" si="6"/>
        <v>0.10805843994416078</v>
      </c>
      <c r="I88" s="170">
        <f t="shared" si="6"/>
        <v>2.0608876905130708E-2</v>
      </c>
      <c r="J88" s="170">
        <f t="shared" si="6"/>
        <v>3.3101944810968967E-2</v>
      </c>
      <c r="K88" s="170">
        <f t="shared" si="6"/>
        <v>4.4824355076205226E-2</v>
      </c>
      <c r="L88" s="170">
        <f t="shared" si="6"/>
        <v>3.2937486852924865E-2</v>
      </c>
      <c r="M88" s="170">
        <f t="shared" si="6"/>
        <v>1.1886868223280363E-2</v>
      </c>
      <c r="N88" s="170">
        <f t="shared" si="6"/>
        <v>2.7192932132407779E-2</v>
      </c>
      <c r="O88" s="170">
        <f t="shared" si="6"/>
        <v>0.30545197253934558</v>
      </c>
      <c r="P88" s="170">
        <f t="shared" si="6"/>
        <v>0.29304687051804257</v>
      </c>
      <c r="Q88" s="170">
        <f t="shared" si="6"/>
        <v>5.4366741246438342E-3</v>
      </c>
      <c r="R88" s="170">
        <f t="shared" si="6"/>
        <v>6.9684278966592079E-3</v>
      </c>
      <c r="S88" s="170">
        <f t="shared" si="6"/>
        <v>9.7527393723825372E-4</v>
      </c>
      <c r="T88" s="170"/>
      <c r="U88" s="170">
        <f t="shared" ref="U88:U99" si="7">U14/$D14</f>
        <v>0.17853249956973208</v>
      </c>
    </row>
    <row r="89" spans="1:21" x14ac:dyDescent="0.25">
      <c r="A89" s="204"/>
      <c r="B89" s="13" t="s">
        <v>19</v>
      </c>
      <c r="C89" s="13"/>
      <c r="D89" s="170">
        <f t="shared" ref="D89:S89" si="8">D15/$D15</f>
        <v>1</v>
      </c>
      <c r="E89" s="170">
        <f t="shared" si="8"/>
        <v>0.54707941772618385</v>
      </c>
      <c r="F89" s="170">
        <f t="shared" si="8"/>
        <v>0.34626865671641793</v>
      </c>
      <c r="G89" s="170">
        <f t="shared" si="8"/>
        <v>1.9366132301455685E-2</v>
      </c>
      <c r="H89" s="170">
        <f t="shared" si="8"/>
        <v>0.1279159756771697</v>
      </c>
      <c r="I89" s="170">
        <f t="shared" si="8"/>
        <v>9.2131932927952829E-5</v>
      </c>
      <c r="J89" s="170">
        <f t="shared" si="8"/>
        <v>5.343652109821264E-2</v>
      </c>
      <c r="K89" s="170">
        <f t="shared" si="8"/>
        <v>5.8927584300718629E-2</v>
      </c>
      <c r="L89" s="170">
        <f t="shared" si="8"/>
        <v>5.5444997236042015E-2</v>
      </c>
      <c r="M89" s="170">
        <f t="shared" si="8"/>
        <v>3.482587064676617E-3</v>
      </c>
      <c r="N89" s="170">
        <f t="shared" si="8"/>
        <v>2.2259074995393403E-2</v>
      </c>
      <c r="O89" s="170">
        <f t="shared" si="8"/>
        <v>0.37173392297770408</v>
      </c>
      <c r="P89" s="170">
        <f t="shared" si="8"/>
        <v>0.36596646397641425</v>
      </c>
      <c r="Q89" s="170">
        <f t="shared" si="8"/>
        <v>3.4273079049198453E-3</v>
      </c>
      <c r="R89" s="170">
        <f t="shared" si="8"/>
        <v>2.3401510963700018E-3</v>
      </c>
      <c r="S89" s="170">
        <f t="shared" si="8"/>
        <v>0.10952644186475033</v>
      </c>
      <c r="T89" s="170"/>
      <c r="U89" s="170">
        <f t="shared" si="7"/>
        <v>0.19907868067072046</v>
      </c>
    </row>
    <row r="90" spans="1:21" x14ac:dyDescent="0.25">
      <c r="A90" s="204"/>
      <c r="B90" s="13" t="s">
        <v>26</v>
      </c>
      <c r="C90" s="13"/>
      <c r="D90" s="170">
        <f t="shared" ref="D90:S90" si="9">D16/$D16</f>
        <v>1</v>
      </c>
      <c r="E90" s="170">
        <f t="shared" si="9"/>
        <v>0.51938759568817372</v>
      </c>
      <c r="F90" s="170">
        <f t="shared" si="9"/>
        <v>0.26683330729573507</v>
      </c>
      <c r="G90" s="170">
        <f t="shared" si="9"/>
        <v>7.0145289798468988E-3</v>
      </c>
      <c r="H90" s="170">
        <f t="shared" si="9"/>
        <v>0.12160599906264646</v>
      </c>
      <c r="I90" s="170">
        <f t="shared" si="9"/>
        <v>7.0926417747226994E-3</v>
      </c>
      <c r="J90" s="170">
        <f t="shared" si="9"/>
        <v>0.11684111857522263</v>
      </c>
      <c r="K90" s="170">
        <f t="shared" si="9"/>
        <v>0.14314950788939229</v>
      </c>
      <c r="L90" s="170">
        <f t="shared" si="9"/>
        <v>0.12433994688329948</v>
      </c>
      <c r="M90" s="170">
        <f t="shared" si="9"/>
        <v>1.8809561006092799E-2</v>
      </c>
      <c r="N90" s="170">
        <f t="shared" si="9"/>
        <v>5.4382127792532417E-2</v>
      </c>
      <c r="O90" s="170">
        <f t="shared" si="9"/>
        <v>0.28308076862990156</v>
      </c>
      <c r="P90" s="170">
        <f t="shared" si="9"/>
        <v>0.26619278237775346</v>
      </c>
      <c r="Q90" s="170">
        <f t="shared" si="9"/>
        <v>7.2957350413997814E-3</v>
      </c>
      <c r="R90" s="170">
        <f t="shared" si="9"/>
        <v>9.5922512107483211E-3</v>
      </c>
      <c r="S90" s="170">
        <f t="shared" si="9"/>
        <v>2.2340259334478986E-3</v>
      </c>
      <c r="T90" s="170"/>
      <c r="U90" s="170">
        <f t="shared" si="7"/>
        <v>0.12338697078581472</v>
      </c>
    </row>
    <row r="91" spans="1:21" x14ac:dyDescent="0.25">
      <c r="A91" s="204"/>
      <c r="B91" s="13" t="s">
        <v>43</v>
      </c>
      <c r="C91" s="13"/>
      <c r="D91" s="170">
        <f t="shared" ref="D91:S91" si="10">D17/$D17</f>
        <v>1</v>
      </c>
      <c r="E91" s="170">
        <f t="shared" si="10"/>
        <v>0.49169215038391262</v>
      </c>
      <c r="F91" s="170">
        <f t="shared" si="10"/>
        <v>0.24197759957584997</v>
      </c>
      <c r="G91" s="170">
        <f t="shared" si="10"/>
        <v>3.6934190469878725E-2</v>
      </c>
      <c r="H91" s="170">
        <f t="shared" si="10"/>
        <v>0.10938289955786144</v>
      </c>
      <c r="I91" s="170">
        <f t="shared" si="10"/>
        <v>1.6655936680457856E-2</v>
      </c>
      <c r="J91" s="170">
        <f t="shared" si="10"/>
        <v>8.6741997481609115E-2</v>
      </c>
      <c r="K91" s="170">
        <f t="shared" si="10"/>
        <v>0.12857521562538463</v>
      </c>
      <c r="L91" s="170">
        <f t="shared" si="10"/>
        <v>9.2430625905342581E-2</v>
      </c>
      <c r="M91" s="170">
        <f t="shared" si="10"/>
        <v>3.6144589720042038E-2</v>
      </c>
      <c r="N91" s="170">
        <f t="shared" si="10"/>
        <v>0.10291792507313748</v>
      </c>
      <c r="O91" s="170">
        <f t="shared" si="10"/>
        <v>0.27680997510012023</v>
      </c>
      <c r="P91" s="170">
        <f t="shared" si="10"/>
        <v>0.26394913986537027</v>
      </c>
      <c r="Q91" s="170">
        <f t="shared" si="10"/>
        <v>7.8273671454134035E-3</v>
      </c>
      <c r="R91" s="170">
        <f t="shared" si="10"/>
        <v>5.0325213258475892E-3</v>
      </c>
      <c r="S91" s="170">
        <f t="shared" si="10"/>
        <v>1.2165910833814605E-3</v>
      </c>
      <c r="T91" s="170"/>
      <c r="U91" s="170">
        <f t="shared" si="7"/>
        <v>0.15873910038533273</v>
      </c>
    </row>
    <row r="92" spans="1:21" x14ac:dyDescent="0.25">
      <c r="A92" s="204"/>
      <c r="B92" s="13" t="s">
        <v>95</v>
      </c>
      <c r="C92" s="13"/>
      <c r="D92" s="170">
        <f t="shared" ref="D92:S92" si="11">D18/$D18</f>
        <v>1</v>
      </c>
      <c r="E92" s="170">
        <f t="shared" si="11"/>
        <v>0.58990044922007268</v>
      </c>
      <c r="F92" s="170">
        <f t="shared" si="11"/>
        <v>0.35922029842660108</v>
      </c>
      <c r="G92" s="170">
        <f t="shared" si="11"/>
        <v>1.5828799747172623E-2</v>
      </c>
      <c r="H92" s="170">
        <f t="shared" si="11"/>
        <v>0.11381746766292693</v>
      </c>
      <c r="I92" s="170">
        <f t="shared" si="11"/>
        <v>1.885482742274092E-2</v>
      </c>
      <c r="J92" s="170">
        <f t="shared" si="11"/>
        <v>8.2179055960631159E-2</v>
      </c>
      <c r="K92" s="170">
        <f t="shared" si="11"/>
        <v>0.26151831869793901</v>
      </c>
      <c r="L92" s="170">
        <f t="shared" si="11"/>
        <v>0.11692476128129302</v>
      </c>
      <c r="M92" s="170">
        <f t="shared" si="11"/>
        <v>0.14459355741664598</v>
      </c>
      <c r="N92" s="170">
        <f t="shared" si="11"/>
        <v>4.6276439648750535E-2</v>
      </c>
      <c r="O92" s="170">
        <f t="shared" si="11"/>
        <v>0.10230479243323777</v>
      </c>
      <c r="P92" s="170">
        <f t="shared" si="11"/>
        <v>9.8222307501297984E-2</v>
      </c>
      <c r="Q92" s="170">
        <f t="shared" si="11"/>
        <v>2.7325673265762205E-3</v>
      </c>
      <c r="R92" s="170">
        <f t="shared" si="11"/>
        <v>1.3487889117135827E-3</v>
      </c>
      <c r="S92" s="170">
        <f t="shared" si="11"/>
        <v>3.3601209959592766E-2</v>
      </c>
      <c r="T92" s="170"/>
      <c r="U92" s="170">
        <f t="shared" si="7"/>
        <v>0.23315424727420483</v>
      </c>
    </row>
    <row r="93" spans="1:21" x14ac:dyDescent="0.25">
      <c r="A93" s="204"/>
      <c r="B93" s="13" t="s">
        <v>105</v>
      </c>
      <c r="C93" s="13"/>
      <c r="D93" s="170">
        <f t="shared" ref="D93:S93" si="12">D19/$D19</f>
        <v>1</v>
      </c>
      <c r="E93" s="170">
        <f t="shared" si="12"/>
        <v>0.5928293359427248</v>
      </c>
      <c r="F93" s="170">
        <f t="shared" si="12"/>
        <v>0.34436082815326891</v>
      </c>
      <c r="G93" s="170">
        <f t="shared" si="12"/>
        <v>1.5610590562544439E-2</v>
      </c>
      <c r="H93" s="170">
        <f t="shared" si="12"/>
        <v>6.0708477941021188E-2</v>
      </c>
      <c r="I93" s="170">
        <f t="shared" si="12"/>
        <v>1.0829913200188666E-2</v>
      </c>
      <c r="J93" s="170">
        <f t="shared" si="12"/>
        <v>0.16131671019563396</v>
      </c>
      <c r="K93" s="170">
        <f t="shared" si="12"/>
        <v>0.10012601108052742</v>
      </c>
      <c r="L93" s="170">
        <f t="shared" si="12"/>
        <v>7.6723148728273655E-2</v>
      </c>
      <c r="M93" s="170">
        <f t="shared" si="12"/>
        <v>2.3402862352253768E-2</v>
      </c>
      <c r="N93" s="170">
        <f t="shared" si="12"/>
        <v>8.847526592561826E-2</v>
      </c>
      <c r="O93" s="170">
        <f t="shared" si="12"/>
        <v>0.21856938705112952</v>
      </c>
      <c r="P93" s="170">
        <f t="shared" si="12"/>
        <v>0.20705028475688309</v>
      </c>
      <c r="Q93" s="170">
        <f t="shared" si="12"/>
        <v>9.6908856678235272E-3</v>
      </c>
      <c r="R93" s="170">
        <f t="shared" si="12"/>
        <v>1.8282166264229048E-3</v>
      </c>
      <c r="S93" s="170">
        <f t="shared" si="12"/>
        <v>7.9971277921309959E-3</v>
      </c>
      <c r="T93" s="170"/>
      <c r="U93" s="170">
        <f t="shared" si="7"/>
        <v>0.1601607873228629</v>
      </c>
    </row>
    <row r="94" spans="1:21" x14ac:dyDescent="0.25">
      <c r="A94" s="204"/>
      <c r="B94" s="13" t="s">
        <v>137</v>
      </c>
      <c r="C94" s="13"/>
      <c r="D94" s="170">
        <f t="shared" ref="D94:S94" si="13">D20/$D20</f>
        <v>1</v>
      </c>
      <c r="E94" s="170">
        <f t="shared" si="13"/>
        <v>0.56859720728993401</v>
      </c>
      <c r="F94" s="170">
        <f t="shared" si="13"/>
        <v>0.25845116678812197</v>
      </c>
      <c r="G94" s="170">
        <f t="shared" si="13"/>
        <v>7.8549137122521748E-2</v>
      </c>
      <c r="H94" s="170">
        <f t="shared" si="13"/>
        <v>0.10800984278342934</v>
      </c>
      <c r="I94" s="170">
        <f t="shared" si="13"/>
        <v>1.3710945031387759E-2</v>
      </c>
      <c r="J94" s="170">
        <f t="shared" si="13"/>
        <v>0.1098764423501116</v>
      </c>
      <c r="K94" s="170">
        <f t="shared" si="13"/>
        <v>0.11445993771465732</v>
      </c>
      <c r="L94" s="170">
        <f t="shared" si="13"/>
        <v>9.3356447970824569E-2</v>
      </c>
      <c r="M94" s="170">
        <f t="shared" si="13"/>
        <v>2.1103489743832738E-2</v>
      </c>
      <c r="N94" s="170">
        <f t="shared" si="13"/>
        <v>7.8431821078327246E-2</v>
      </c>
      <c r="O94" s="170">
        <f t="shared" si="13"/>
        <v>0.23851103391708142</v>
      </c>
      <c r="P94" s="170">
        <f t="shared" si="13"/>
        <v>0.22219299306234089</v>
      </c>
      <c r="Q94" s="170">
        <f t="shared" si="13"/>
        <v>9.752590593148612E-3</v>
      </c>
      <c r="R94" s="170">
        <f t="shared" si="13"/>
        <v>6.5654502615919031E-3</v>
      </c>
      <c r="S94" s="170">
        <f t="shared" si="13"/>
        <v>3.1763564054886916E-3</v>
      </c>
      <c r="T94" s="170"/>
      <c r="U94" s="170">
        <f t="shared" si="7"/>
        <v>0.14943580459525965</v>
      </c>
    </row>
    <row r="95" spans="1:21" x14ac:dyDescent="0.25">
      <c r="A95" s="204"/>
      <c r="B95" s="13" t="s">
        <v>192</v>
      </c>
      <c r="C95" s="13"/>
      <c r="D95" s="170">
        <f t="shared" ref="D95:S95" si="14">D21/$D21</f>
        <v>1</v>
      </c>
      <c r="E95" s="170">
        <f t="shared" si="14"/>
        <v>0.58030739002390708</v>
      </c>
      <c r="F95" s="170">
        <f t="shared" si="14"/>
        <v>0.26928736077656429</v>
      </c>
      <c r="G95" s="170">
        <f t="shared" si="14"/>
        <v>4.1573137509829855E-2</v>
      </c>
      <c r="H95" s="170">
        <f t="shared" si="14"/>
        <v>8.8308273302673948E-2</v>
      </c>
      <c r="I95" s="170">
        <f t="shared" si="14"/>
        <v>5.5150844635320781E-3</v>
      </c>
      <c r="J95" s="170">
        <f t="shared" si="14"/>
        <v>0.17562353397130695</v>
      </c>
      <c r="K95" s="170">
        <f t="shared" si="14"/>
        <v>0.16501089452254503</v>
      </c>
      <c r="L95" s="170">
        <f t="shared" si="14"/>
        <v>0.1265166144285389</v>
      </c>
      <c r="M95" s="170">
        <f t="shared" si="14"/>
        <v>3.8494280094006093E-2</v>
      </c>
      <c r="N95" s="170">
        <f t="shared" si="14"/>
        <v>3.749428234726826E-2</v>
      </c>
      <c r="O95" s="170">
        <f t="shared" si="14"/>
        <v>0.21718743310627961</v>
      </c>
      <c r="P95" s="170">
        <f t="shared" si="14"/>
        <v>0.19607616927406654</v>
      </c>
      <c r="Q95" s="170">
        <f t="shared" si="14"/>
        <v>1.6463234647961584E-2</v>
      </c>
      <c r="R95" s="170">
        <f t="shared" si="14"/>
        <v>4.6482545104675295E-3</v>
      </c>
      <c r="S95" s="170">
        <f t="shared" si="14"/>
        <v>3.0396506542346683E-3</v>
      </c>
      <c r="T95" s="170"/>
      <c r="U95" s="170">
        <f t="shared" si="7"/>
        <v>0.15011908490517145</v>
      </c>
    </row>
    <row r="96" spans="1:21" x14ac:dyDescent="0.25">
      <c r="A96" s="204"/>
      <c r="B96" s="13" t="s">
        <v>236</v>
      </c>
      <c r="C96" s="13"/>
      <c r="D96" s="170">
        <f t="shared" ref="D96:S96" si="15">D22/$D22</f>
        <v>1</v>
      </c>
      <c r="E96" s="170">
        <f t="shared" si="15"/>
        <v>0.55289839666283003</v>
      </c>
      <c r="F96" s="170">
        <f t="shared" si="15"/>
        <v>0.33605639172158969</v>
      </c>
      <c r="G96" s="170">
        <f t="shared" si="15"/>
        <v>2.5807350278219687E-2</v>
      </c>
      <c r="H96" s="170">
        <f t="shared" si="15"/>
        <v>0.10393319795019171</v>
      </c>
      <c r="I96" s="170">
        <f t="shared" si="15"/>
        <v>5.8701054962134267E-3</v>
      </c>
      <c r="J96" s="170">
        <f t="shared" si="15"/>
        <v>8.1232084338321006E-2</v>
      </c>
      <c r="K96" s="170">
        <f t="shared" si="15"/>
        <v>0.10166931812350168</v>
      </c>
      <c r="L96" s="170">
        <f t="shared" si="15"/>
        <v>5.9735489688643215E-2</v>
      </c>
      <c r="M96" s="170">
        <f t="shared" si="15"/>
        <v>4.1933828434858468E-2</v>
      </c>
      <c r="N96" s="170">
        <f t="shared" si="15"/>
        <v>7.6611218228338093E-2</v>
      </c>
      <c r="O96" s="170">
        <f t="shared" si="15"/>
        <v>0.26882106698533026</v>
      </c>
      <c r="P96" s="170">
        <f t="shared" si="15"/>
        <v>0.25265280089147596</v>
      </c>
      <c r="Q96" s="170">
        <f t="shared" si="15"/>
        <v>6.9148039265998548E-3</v>
      </c>
      <c r="R96" s="170">
        <f t="shared" si="15"/>
        <v>9.2527290455488506E-3</v>
      </c>
      <c r="S96" s="170">
        <f t="shared" si="15"/>
        <v>4.0688254657155632E-3</v>
      </c>
      <c r="T96" s="170"/>
      <c r="U96" s="170">
        <f t="shared" si="7"/>
        <v>0.14399976540105422</v>
      </c>
    </row>
    <row r="97" spans="1:21" x14ac:dyDescent="0.25">
      <c r="A97" s="204"/>
      <c r="B97" s="13" t="s">
        <v>262</v>
      </c>
      <c r="C97" s="13"/>
      <c r="D97" s="170">
        <f t="shared" ref="D97:S97" si="16">D23/$D23</f>
        <v>1</v>
      </c>
      <c r="E97" s="170">
        <f t="shared" si="16"/>
        <v>0.58483959496545845</v>
      </c>
      <c r="F97" s="170">
        <f t="shared" si="16"/>
        <v>0.29817912591363793</v>
      </c>
      <c r="G97" s="170">
        <f t="shared" si="16"/>
        <v>9.6004208440260738E-2</v>
      </c>
      <c r="H97" s="170">
        <f t="shared" si="16"/>
        <v>6.1957036055644933E-2</v>
      </c>
      <c r="I97" s="170">
        <f t="shared" si="16"/>
        <v>9.6181786805760432E-3</v>
      </c>
      <c r="J97" s="170">
        <f t="shared" si="16"/>
        <v>0.11908104587533887</v>
      </c>
      <c r="K97" s="170">
        <f t="shared" si="16"/>
        <v>9.2324049900077379E-2</v>
      </c>
      <c r="L97" s="170">
        <f t="shared" si="16"/>
        <v>5.2267603360072142E-2</v>
      </c>
      <c r="M97" s="170">
        <f t="shared" si="16"/>
        <v>4.0056446540005231E-2</v>
      </c>
      <c r="N97" s="170">
        <f t="shared" si="16"/>
        <v>7.8318182577279988E-2</v>
      </c>
      <c r="O97" s="170">
        <f t="shared" si="16"/>
        <v>0.24451817255718414</v>
      </c>
      <c r="P97" s="170">
        <f t="shared" si="16"/>
        <v>0.23255696146159799</v>
      </c>
      <c r="Q97" s="170">
        <f t="shared" si="16"/>
        <v>8.3133395309481807E-3</v>
      </c>
      <c r="R97" s="170">
        <f t="shared" si="16"/>
        <v>3.6473148926458067E-3</v>
      </c>
      <c r="S97" s="170">
        <f t="shared" si="16"/>
        <v>4.4533759372964669E-4</v>
      </c>
      <c r="T97" s="170"/>
      <c r="U97" s="170">
        <f t="shared" si="7"/>
        <v>8.5655119433975913E-2</v>
      </c>
    </row>
    <row r="98" spans="1:21" x14ac:dyDescent="0.25">
      <c r="A98" s="204"/>
      <c r="B98" s="13" t="s">
        <v>288</v>
      </c>
      <c r="C98" s="13"/>
      <c r="D98" s="170">
        <f t="shared" ref="D98:S98" si="17">D24/$D24</f>
        <v>1</v>
      </c>
      <c r="E98" s="170">
        <f t="shared" si="17"/>
        <v>0.38252612983954071</v>
      </c>
      <c r="F98" s="170">
        <f t="shared" si="17"/>
        <v>0.18796064576279503</v>
      </c>
      <c r="G98" s="170">
        <f t="shared" si="17"/>
        <v>2.888512684626331E-2</v>
      </c>
      <c r="H98" s="170">
        <f t="shared" si="17"/>
        <v>8.4064478139261004E-2</v>
      </c>
      <c r="I98" s="170">
        <f t="shared" si="17"/>
        <v>3.0914176358015602E-3</v>
      </c>
      <c r="J98" s="170">
        <f t="shared" si="17"/>
        <v>7.8522007949359637E-2</v>
      </c>
      <c r="K98" s="170">
        <f t="shared" si="17"/>
        <v>0.24122871583492811</v>
      </c>
      <c r="L98" s="170">
        <f t="shared" si="17"/>
        <v>0.15940919574071347</v>
      </c>
      <c r="M98" s="170">
        <f t="shared" si="17"/>
        <v>8.1819520094214643E-2</v>
      </c>
      <c r="N98" s="170">
        <f t="shared" si="17"/>
        <v>0.11548653025172972</v>
      </c>
      <c r="O98" s="170">
        <f t="shared" si="17"/>
        <v>0.26075862407380146</v>
      </c>
      <c r="P98" s="170">
        <f t="shared" si="17"/>
        <v>0.25204377054811322</v>
      </c>
      <c r="Q98" s="170">
        <f t="shared" si="17"/>
        <v>6.9360616320722308E-3</v>
      </c>
      <c r="R98" s="170">
        <f t="shared" si="17"/>
        <v>1.7763383875558174E-3</v>
      </c>
      <c r="S98" s="170">
        <f t="shared" si="17"/>
        <v>1.177682908876785E-3</v>
      </c>
      <c r="T98" s="170"/>
      <c r="U98" s="170">
        <f t="shared" si="7"/>
        <v>0.11396535649443054</v>
      </c>
    </row>
    <row r="99" spans="1:21" x14ac:dyDescent="0.25">
      <c r="A99" s="204"/>
      <c r="B99" s="13" t="s">
        <v>302</v>
      </c>
      <c r="C99" s="13"/>
      <c r="D99" s="170">
        <f t="shared" ref="D99:S99" si="18">D25/$D25</f>
        <v>1</v>
      </c>
      <c r="E99" s="170">
        <f t="shared" si="18"/>
        <v>0.51256335264945774</v>
      </c>
      <c r="F99" s="170">
        <f t="shared" si="18"/>
        <v>0.28106214463477991</v>
      </c>
      <c r="G99" s="170">
        <f t="shared" si="18"/>
        <v>2.3753201693037112E-2</v>
      </c>
      <c r="H99" s="170">
        <f t="shared" si="18"/>
        <v>7.1109193627495501E-2</v>
      </c>
      <c r="I99" s="170">
        <f t="shared" si="18"/>
        <v>1.1467419934967029E-2</v>
      </c>
      <c r="J99" s="170">
        <f t="shared" si="18"/>
        <v>0.12517102944649311</v>
      </c>
      <c r="K99" s="170">
        <f t="shared" si="18"/>
        <v>0.21916474413704154</v>
      </c>
      <c r="L99" s="170">
        <f t="shared" si="18"/>
        <v>0.19563933949753856</v>
      </c>
      <c r="M99" s="170">
        <f t="shared" si="18"/>
        <v>2.3525404639502989E-2</v>
      </c>
      <c r="N99" s="170">
        <f t="shared" si="18"/>
        <v>4.5050772947737468E-2</v>
      </c>
      <c r="O99" s="170">
        <f t="shared" si="18"/>
        <v>0.22322113026576323</v>
      </c>
      <c r="P99" s="170">
        <f t="shared" si="18"/>
        <v>0.2082719032135007</v>
      </c>
      <c r="Q99" s="170">
        <f t="shared" si="18"/>
        <v>1.0849788370360951E-2</v>
      </c>
      <c r="R99" s="170">
        <f t="shared" si="18"/>
        <v>4.0994386819015781E-3</v>
      </c>
      <c r="S99" s="170">
        <f t="shared" si="18"/>
        <v>6.4488001598575809E-4</v>
      </c>
      <c r="T99" s="170"/>
      <c r="U99" s="170">
        <f t="shared" si="7"/>
        <v>8.6237715489836331E-2</v>
      </c>
    </row>
    <row r="100" spans="1:21" x14ac:dyDescent="0.25">
      <c r="A100" s="204"/>
      <c r="B100" s="13"/>
      <c r="C100" s="13"/>
      <c r="D100" s="204"/>
      <c r="E100" s="52"/>
      <c r="F100" s="52"/>
      <c r="G100" s="52"/>
      <c r="H100" s="52"/>
      <c r="I100" s="52"/>
      <c r="J100" s="52"/>
      <c r="K100" s="52"/>
      <c r="L100" s="52"/>
      <c r="M100" s="52"/>
      <c r="N100" s="52"/>
      <c r="O100" s="52"/>
      <c r="P100" s="5"/>
      <c r="Q100" s="5"/>
      <c r="R100" s="5"/>
      <c r="S100" s="5"/>
      <c r="T100" s="5"/>
      <c r="U100" s="52"/>
    </row>
    <row r="101" spans="1:21" x14ac:dyDescent="0.25">
      <c r="A101" s="1">
        <v>2021</v>
      </c>
      <c r="B101" s="1" t="s">
        <v>4</v>
      </c>
      <c r="D101" s="170">
        <f t="shared" ref="D101:S101" si="19">D27/$D27</f>
        <v>1</v>
      </c>
      <c r="E101" s="170">
        <f t="shared" si="19"/>
        <v>0.60751094169137376</v>
      </c>
      <c r="F101" s="170">
        <f t="shared" si="19"/>
        <v>0.36228057790954871</v>
      </c>
      <c r="G101" s="170">
        <f t="shared" si="19"/>
        <v>5.2487175867099625E-2</v>
      </c>
      <c r="H101" s="170">
        <f t="shared" si="19"/>
        <v>0.13443926773024611</v>
      </c>
      <c r="I101" s="170">
        <f t="shared" si="19"/>
        <v>1.4727751894206786E-2</v>
      </c>
      <c r="J101" s="170">
        <f t="shared" si="19"/>
        <v>4.3578521342180807E-2</v>
      </c>
      <c r="K101" s="170">
        <f t="shared" si="19"/>
        <v>3.4683985128711937E-2</v>
      </c>
      <c r="L101" s="170">
        <f t="shared" si="19"/>
        <v>2.9166078403689587E-2</v>
      </c>
      <c r="M101" s="170">
        <f t="shared" si="19"/>
        <v>5.5179067250223542E-3</v>
      </c>
      <c r="N101" s="170">
        <f t="shared" si="19"/>
        <v>3.7837074685867569E-2</v>
      </c>
      <c r="O101" s="170">
        <f t="shared" si="19"/>
        <v>0.31996799849404678</v>
      </c>
      <c r="P101" s="170">
        <f t="shared" si="19"/>
        <v>0.30760741681961501</v>
      </c>
      <c r="Q101" s="170">
        <f t="shared" si="19"/>
        <v>5.1790672502235397E-3</v>
      </c>
      <c r="R101" s="170">
        <f t="shared" si="19"/>
        <v>7.181514424208198E-3</v>
      </c>
      <c r="S101" s="170">
        <f t="shared" si="19"/>
        <v>0</v>
      </c>
      <c r="T101" s="170"/>
      <c r="U101" s="170">
        <f t="shared" ref="U101:U112" si="20">U27/$D27</f>
        <v>0.17069038542990259</v>
      </c>
    </row>
    <row r="102" spans="1:21" x14ac:dyDescent="0.25">
      <c r="B102" s="1" t="s">
        <v>19</v>
      </c>
      <c r="D102" s="170">
        <f t="shared" ref="D102:S102" si="21">D28/$D28</f>
        <v>1</v>
      </c>
      <c r="E102" s="170">
        <f t="shared" si="21"/>
        <v>0.53203650779017242</v>
      </c>
      <c r="F102" s="170">
        <f t="shared" si="21"/>
        <v>0.29422881902830278</v>
      </c>
      <c r="G102" s="170">
        <f t="shared" si="21"/>
        <v>7.7901723978980363E-3</v>
      </c>
      <c r="H102" s="170">
        <f t="shared" si="21"/>
        <v>0.12650963400018439</v>
      </c>
      <c r="I102" s="170">
        <f t="shared" si="21"/>
        <v>1.1523923665529639E-4</v>
      </c>
      <c r="J102" s="170">
        <f t="shared" si="21"/>
        <v>0.10339264312713192</v>
      </c>
      <c r="K102" s="170">
        <f t="shared" si="21"/>
        <v>5.0705264128330416E-2</v>
      </c>
      <c r="L102" s="170">
        <f t="shared" si="21"/>
        <v>4.3237761593067206E-2</v>
      </c>
      <c r="M102" s="170">
        <f t="shared" si="21"/>
        <v>7.4675025352632061E-3</v>
      </c>
      <c r="N102" s="170">
        <f t="shared" si="21"/>
        <v>1.569558403245137E-2</v>
      </c>
      <c r="O102" s="170">
        <f t="shared" si="21"/>
        <v>0.40156264404904579</v>
      </c>
      <c r="P102" s="170">
        <f t="shared" si="21"/>
        <v>0.39303494053655391</v>
      </c>
      <c r="Q102" s="170">
        <f t="shared" si="21"/>
        <v>6.9604498939799019E-3</v>
      </c>
      <c r="R102" s="170">
        <f t="shared" si="21"/>
        <v>1.5672536185120309E-3</v>
      </c>
      <c r="S102" s="170">
        <f t="shared" si="21"/>
        <v>0.12079376786208168</v>
      </c>
      <c r="T102" s="170"/>
      <c r="U102" s="170">
        <f t="shared" si="20"/>
        <v>0.1264404904581912</v>
      </c>
    </row>
    <row r="103" spans="1:21" x14ac:dyDescent="0.25">
      <c r="B103" s="1" t="s">
        <v>26</v>
      </c>
      <c r="D103" s="170">
        <f t="shared" ref="D103:S103" si="22">D29/$D29</f>
        <v>1</v>
      </c>
      <c r="E103" s="170">
        <f t="shared" si="22"/>
        <v>0.50804859941695191</v>
      </c>
      <c r="F103" s="170">
        <f t="shared" si="22"/>
        <v>0.32368225686711211</v>
      </c>
      <c r="G103" s="170">
        <f t="shared" si="22"/>
        <v>4.0266536295652494E-2</v>
      </c>
      <c r="H103" s="170">
        <f t="shared" si="22"/>
        <v>7.7208611729769852E-2</v>
      </c>
      <c r="I103" s="170">
        <f t="shared" si="22"/>
        <v>2.3901352599272094E-3</v>
      </c>
      <c r="J103" s="170">
        <f t="shared" si="22"/>
        <v>6.4501059264490193E-2</v>
      </c>
      <c r="K103" s="170">
        <f t="shared" si="22"/>
        <v>0.15843699639669004</v>
      </c>
      <c r="L103" s="170">
        <f t="shared" si="22"/>
        <v>0.13393810998243613</v>
      </c>
      <c r="M103" s="170">
        <f t="shared" si="22"/>
        <v>2.4498886414253896E-2</v>
      </c>
      <c r="N103" s="170">
        <f t="shared" si="22"/>
        <v>5.3741829177757258E-2</v>
      </c>
      <c r="O103" s="170">
        <f t="shared" si="22"/>
        <v>0.27977257500860087</v>
      </c>
      <c r="P103" s="170">
        <f t="shared" si="22"/>
        <v>0.27078964999004107</v>
      </c>
      <c r="Q103" s="170">
        <f t="shared" si="22"/>
        <v>7.552465279663933E-3</v>
      </c>
      <c r="R103" s="170">
        <f t="shared" si="22"/>
        <v>1.43045973889583E-3</v>
      </c>
      <c r="S103" s="170">
        <f t="shared" si="22"/>
        <v>8.8724717982146411E-4</v>
      </c>
      <c r="T103" s="170"/>
      <c r="U103" s="170">
        <f t="shared" si="20"/>
        <v>5.5498216452097703E-2</v>
      </c>
    </row>
    <row r="104" spans="1:21" x14ac:dyDescent="0.25">
      <c r="B104" s="1" t="s">
        <v>43</v>
      </c>
      <c r="D104" s="170">
        <f t="shared" ref="D104:S104" si="23">D30/$D30</f>
        <v>1</v>
      </c>
      <c r="E104" s="170">
        <f t="shared" si="23"/>
        <v>0.50126781871257808</v>
      </c>
      <c r="F104" s="170">
        <f t="shared" si="23"/>
        <v>0.28166616948285783</v>
      </c>
      <c r="G104" s="170">
        <f t="shared" si="23"/>
        <v>2.6132513690311318E-2</v>
      </c>
      <c r="H104" s="170">
        <f t="shared" si="23"/>
        <v>8.9642240736400244E-2</v>
      </c>
      <c r="I104" s="170">
        <f t="shared" si="23"/>
        <v>1.7201316826830883E-2</v>
      </c>
      <c r="J104" s="170">
        <f t="shared" si="23"/>
        <v>8.6626643370053893E-2</v>
      </c>
      <c r="K104" s="170">
        <f t="shared" si="23"/>
        <v>0.1302230934776587</v>
      </c>
      <c r="L104" s="170">
        <f t="shared" si="23"/>
        <v>9.6756941041102926E-2</v>
      </c>
      <c r="M104" s="170">
        <f t="shared" si="23"/>
        <v>3.3466152436555791E-2</v>
      </c>
      <c r="N104" s="170">
        <f t="shared" si="23"/>
        <v>8.4251347723253281E-2</v>
      </c>
      <c r="O104" s="170">
        <f t="shared" si="23"/>
        <v>0.28425774008651</v>
      </c>
      <c r="P104" s="170">
        <f t="shared" si="23"/>
        <v>0.27580969934584815</v>
      </c>
      <c r="Q104" s="170">
        <f t="shared" si="23"/>
        <v>6.9170697406831291E-3</v>
      </c>
      <c r="R104" s="170">
        <f t="shared" si="23"/>
        <v>1.5293729091645182E-3</v>
      </c>
      <c r="S104" s="170">
        <f t="shared" si="23"/>
        <v>5.2736996867742004E-4</v>
      </c>
      <c r="T104" s="170"/>
      <c r="U104" s="170">
        <f t="shared" si="20"/>
        <v>0.13915642112889134</v>
      </c>
    </row>
    <row r="105" spans="1:21" x14ac:dyDescent="0.25">
      <c r="B105" s="1" t="s">
        <v>95</v>
      </c>
      <c r="D105" s="170">
        <f t="shared" ref="D105:S105" si="24">D31/$D31</f>
        <v>1</v>
      </c>
      <c r="E105" s="170">
        <f t="shared" si="24"/>
        <v>0.53062138003065529</v>
      </c>
      <c r="F105" s="170">
        <f t="shared" si="24"/>
        <v>0.28803087231935759</v>
      </c>
      <c r="G105" s="170">
        <f t="shared" si="24"/>
        <v>3.1494920174165456E-2</v>
      </c>
      <c r="H105" s="170">
        <f t="shared" si="24"/>
        <v>0.12595390854957067</v>
      </c>
      <c r="I105" s="170">
        <f t="shared" si="24"/>
        <v>2.1750335716126581E-2</v>
      </c>
      <c r="J105" s="170">
        <f t="shared" si="24"/>
        <v>6.3391343271434961E-2</v>
      </c>
      <c r="K105" s="170">
        <f t="shared" si="24"/>
        <v>0.29958086350257046</v>
      </c>
      <c r="L105" s="170">
        <f t="shared" si="24"/>
        <v>0.13931473217313456</v>
      </c>
      <c r="M105" s="170">
        <f t="shared" si="24"/>
        <v>0.16026613132943587</v>
      </c>
      <c r="N105" s="170">
        <f t="shared" si="24"/>
        <v>5.721416654232736E-2</v>
      </c>
      <c r="O105" s="170">
        <f t="shared" si="24"/>
        <v>0.11258358992444692</v>
      </c>
      <c r="P105" s="170">
        <f t="shared" si="24"/>
        <v>0.10831762136646637</v>
      </c>
      <c r="Q105" s="170">
        <f t="shared" si="24"/>
        <v>3.3666562673792442E-3</v>
      </c>
      <c r="R105" s="170">
        <f t="shared" si="24"/>
        <v>8.9795586180703446E-4</v>
      </c>
      <c r="S105" s="170">
        <f t="shared" si="24"/>
        <v>3.6406548838218734E-2</v>
      </c>
      <c r="T105" s="170"/>
      <c r="U105" s="170">
        <f t="shared" si="20"/>
        <v>0.13963078008219959</v>
      </c>
    </row>
    <row r="106" spans="1:21" x14ac:dyDescent="0.25">
      <c r="B106" s="1" t="s">
        <v>105</v>
      </c>
      <c r="D106" s="170">
        <f t="shared" ref="D106:S106" si="25">D32/$D32</f>
        <v>1</v>
      </c>
      <c r="E106" s="170">
        <f t="shared" si="25"/>
        <v>0.63936391949203697</v>
      </c>
      <c r="F106" s="170">
        <f t="shared" si="25"/>
        <v>0.34101528234924877</v>
      </c>
      <c r="G106" s="170">
        <f t="shared" si="25"/>
        <v>2.7145282912579165E-2</v>
      </c>
      <c r="H106" s="170">
        <f t="shared" si="25"/>
        <v>0.10169803880541763</v>
      </c>
      <c r="I106" s="170">
        <f t="shared" si="25"/>
        <v>6.2779150336791109E-3</v>
      </c>
      <c r="J106" s="170">
        <f t="shared" si="25"/>
        <v>0.16322659563338457</v>
      </c>
      <c r="K106" s="170">
        <f t="shared" si="25"/>
        <v>8.5473318257538566E-2</v>
      </c>
      <c r="L106" s="170">
        <f t="shared" si="25"/>
        <v>6.4837720604212112E-2</v>
      </c>
      <c r="M106" s="170">
        <f t="shared" si="25"/>
        <v>2.0635597653326468E-2</v>
      </c>
      <c r="N106" s="170">
        <f t="shared" si="25"/>
        <v>8.3598232752030002E-2</v>
      </c>
      <c r="O106" s="170">
        <f t="shared" si="25"/>
        <v>0.1915645294983945</v>
      </c>
      <c r="P106" s="170">
        <f t="shared" si="25"/>
        <v>0.17908837044607723</v>
      </c>
      <c r="Q106" s="170">
        <f t="shared" si="25"/>
        <v>1.058739266543807E-2</v>
      </c>
      <c r="R106" s="170">
        <f t="shared" si="25"/>
        <v>1.8871568714238578E-3</v>
      </c>
      <c r="S106" s="170">
        <f t="shared" si="25"/>
        <v>8.4982416043650061E-3</v>
      </c>
      <c r="T106" s="170"/>
      <c r="U106" s="170">
        <f t="shared" si="20"/>
        <v>7.9582491690876458E-2</v>
      </c>
    </row>
    <row r="107" spans="1:21" x14ac:dyDescent="0.25">
      <c r="B107" s="1" t="s">
        <v>137</v>
      </c>
      <c r="D107" s="170">
        <f t="shared" ref="D107:S107" si="26">D33/$D33</f>
        <v>1</v>
      </c>
      <c r="E107" s="170">
        <f t="shared" si="26"/>
        <v>0.58197148914286134</v>
      </c>
      <c r="F107" s="170">
        <f t="shared" si="26"/>
        <v>0.30401283099566012</v>
      </c>
      <c r="G107" s="170">
        <f t="shared" si="26"/>
        <v>6.5516514172182488E-2</v>
      </c>
      <c r="H107" s="170">
        <f t="shared" si="26"/>
        <v>0.12619513620908457</v>
      </c>
      <c r="I107" s="170">
        <f t="shared" si="26"/>
        <v>9.7101926499261904E-3</v>
      </c>
      <c r="J107" s="170">
        <f t="shared" si="26"/>
        <v>7.6537555081155673E-2</v>
      </c>
      <c r="K107" s="170">
        <f t="shared" si="26"/>
        <v>0.12446953748478447</v>
      </c>
      <c r="L107" s="170">
        <f t="shared" si="26"/>
        <v>0.10543282411398423</v>
      </c>
      <c r="M107" s="170">
        <f t="shared" si="26"/>
        <v>1.9036713370800235E-2</v>
      </c>
      <c r="N107" s="170">
        <f t="shared" si="26"/>
        <v>6.4643355297965471E-2</v>
      </c>
      <c r="O107" s="170">
        <f t="shared" si="26"/>
        <v>0.2289156180743887</v>
      </c>
      <c r="P107" s="170">
        <f t="shared" si="26"/>
        <v>0.21644905524949776</v>
      </c>
      <c r="Q107" s="170">
        <f t="shared" si="26"/>
        <v>8.1207475127921484E-3</v>
      </c>
      <c r="R107" s="170">
        <f t="shared" si="26"/>
        <v>4.3454453295249792E-3</v>
      </c>
      <c r="S107" s="170">
        <f t="shared" si="26"/>
        <v>1.2923491303559602E-2</v>
      </c>
      <c r="T107" s="170"/>
      <c r="U107" s="170">
        <f t="shared" si="20"/>
        <v>0.11985955461497763</v>
      </c>
    </row>
    <row r="108" spans="1:21" x14ac:dyDescent="0.25">
      <c r="B108" s="1" t="s">
        <v>192</v>
      </c>
      <c r="D108" s="170">
        <f t="shared" ref="D108:S108" si="27">D34/$D34</f>
        <v>1</v>
      </c>
      <c r="E108" s="170">
        <f t="shared" si="27"/>
        <v>0.58335918669307685</v>
      </c>
      <c r="F108" s="170">
        <f t="shared" si="27"/>
        <v>0.26322105036340199</v>
      </c>
      <c r="G108" s="170">
        <f t="shared" si="27"/>
        <v>2.2860102241078203E-2</v>
      </c>
      <c r="H108" s="170">
        <f t="shared" si="27"/>
        <v>8.0850812815239981E-2</v>
      </c>
      <c r="I108" s="170">
        <f t="shared" si="27"/>
        <v>4.9760751017413089E-3</v>
      </c>
      <c r="J108" s="170">
        <f t="shared" si="27"/>
        <v>0.21145186211080824</v>
      </c>
      <c r="K108" s="170">
        <f t="shared" si="27"/>
        <v>0.17837863637448392</v>
      </c>
      <c r="L108" s="170">
        <f t="shared" si="27"/>
        <v>0.13907657920407004</v>
      </c>
      <c r="M108" s="170">
        <f t="shared" si="27"/>
        <v>3.93020571704139E-2</v>
      </c>
      <c r="N108" s="170">
        <f t="shared" si="27"/>
        <v>3.6417440278738993E-2</v>
      </c>
      <c r="O108" s="170">
        <f t="shared" si="27"/>
        <v>0.20184712311767655</v>
      </c>
      <c r="P108" s="170">
        <f t="shared" si="27"/>
        <v>0.1859331728223505</v>
      </c>
      <c r="Q108" s="170">
        <f t="shared" si="27"/>
        <v>1.3034547270014867E-2</v>
      </c>
      <c r="R108" s="170">
        <f t="shared" si="27"/>
        <v>2.8792774427059036E-3</v>
      </c>
      <c r="S108" s="170">
        <f t="shared" si="27"/>
        <v>9.784502302937737E-4</v>
      </c>
      <c r="T108" s="170"/>
      <c r="U108" s="170">
        <f t="shared" si="20"/>
        <v>0.13902823186883995</v>
      </c>
    </row>
    <row r="109" spans="1:21" x14ac:dyDescent="0.25">
      <c r="B109" s="1" t="s">
        <v>236</v>
      </c>
      <c r="D109" s="170">
        <f t="shared" ref="D109:S109" si="28">D35/$D35</f>
        <v>1</v>
      </c>
      <c r="E109" s="170">
        <f t="shared" si="28"/>
        <v>0.54869589907921956</v>
      </c>
      <c r="F109" s="170">
        <f t="shared" si="28"/>
        <v>0.31047986046322967</v>
      </c>
      <c r="G109" s="170">
        <f t="shared" si="28"/>
        <v>3.4897172757879361E-2</v>
      </c>
      <c r="H109" s="170">
        <f t="shared" si="28"/>
        <v>0.12090374396625157</v>
      </c>
      <c r="I109" s="170">
        <f t="shared" si="28"/>
        <v>6.6117713868494698E-3</v>
      </c>
      <c r="J109" s="170">
        <f t="shared" si="28"/>
        <v>7.5802539244716693E-2</v>
      </c>
      <c r="K109" s="170">
        <f t="shared" si="28"/>
        <v>0.10948768912505577</v>
      </c>
      <c r="L109" s="170">
        <f t="shared" si="28"/>
        <v>7.8199813410132629E-2</v>
      </c>
      <c r="M109" s="170">
        <f t="shared" si="28"/>
        <v>3.1287875714923127E-2</v>
      </c>
      <c r="N109" s="170">
        <f t="shared" si="28"/>
        <v>7.7645722630105871E-2</v>
      </c>
      <c r="O109" s="170">
        <f t="shared" si="28"/>
        <v>0.26417068916561881</v>
      </c>
      <c r="P109" s="170">
        <f t="shared" si="28"/>
        <v>0.25124893522086561</v>
      </c>
      <c r="Q109" s="170">
        <f t="shared" si="28"/>
        <v>7.7783636879892913E-3</v>
      </c>
      <c r="R109" s="170">
        <f t="shared" si="28"/>
        <v>5.1450127773496127E-3</v>
      </c>
      <c r="S109" s="170">
        <f t="shared" si="28"/>
        <v>2.7420597898835841E-3</v>
      </c>
      <c r="T109" s="170"/>
      <c r="U109" s="170">
        <f t="shared" si="20"/>
        <v>0.11820873727335415</v>
      </c>
    </row>
    <row r="110" spans="1:21" x14ac:dyDescent="0.25">
      <c r="B110" s="1" t="s">
        <v>262</v>
      </c>
      <c r="D110" s="170">
        <f t="shared" ref="D110:S110" si="29">D36/$D36</f>
        <v>1</v>
      </c>
      <c r="E110" s="170">
        <f t="shared" si="29"/>
        <v>0.60343249843949798</v>
      </c>
      <c r="F110" s="170">
        <f t="shared" si="29"/>
        <v>0.31182587827478164</v>
      </c>
      <c r="G110" s="170">
        <f t="shared" si="29"/>
        <v>8.9996424480792189E-2</v>
      </c>
      <c r="H110" s="170">
        <f t="shared" si="29"/>
        <v>6.5498663725448603E-2</v>
      </c>
      <c r="I110" s="170">
        <f t="shared" si="29"/>
        <v>9.1260582627824809E-3</v>
      </c>
      <c r="J110" s="170">
        <f t="shared" si="29"/>
        <v>0.12698547369569302</v>
      </c>
      <c r="K110" s="170">
        <f t="shared" si="29"/>
        <v>9.1387846870814679E-2</v>
      </c>
      <c r="L110" s="170">
        <f t="shared" si="29"/>
        <v>5.0682075740405175E-2</v>
      </c>
      <c r="M110" s="170">
        <f t="shared" si="29"/>
        <v>4.070577113040949E-2</v>
      </c>
      <c r="N110" s="170">
        <f t="shared" si="29"/>
        <v>6.8474222930592507E-2</v>
      </c>
      <c r="O110" s="170">
        <f t="shared" si="29"/>
        <v>0.236711491961142</v>
      </c>
      <c r="P110" s="170">
        <f t="shared" si="29"/>
        <v>0.22714849313076099</v>
      </c>
      <c r="Q110" s="170">
        <f t="shared" si="29"/>
        <v>8.6182133312324629E-3</v>
      </c>
      <c r="R110" s="170">
        <f t="shared" si="29"/>
        <v>9.4539151935325524E-4</v>
      </c>
      <c r="S110" s="170">
        <f t="shared" si="29"/>
        <v>1.5332311179254716E-3</v>
      </c>
      <c r="T110" s="170"/>
      <c r="U110" s="170">
        <f t="shared" si="20"/>
        <v>7.6431268218482409E-2</v>
      </c>
    </row>
    <row r="111" spans="1:21" x14ac:dyDescent="0.25">
      <c r="B111" s="1" t="s">
        <v>288</v>
      </c>
      <c r="D111" s="170">
        <f t="shared" ref="D111:S111" si="30">D37/$D37</f>
        <v>1</v>
      </c>
      <c r="E111" s="170">
        <f t="shared" si="30"/>
        <v>0.38360200111172876</v>
      </c>
      <c r="F111" s="170">
        <f t="shared" si="30"/>
        <v>0.19240133407448581</v>
      </c>
      <c r="G111" s="170">
        <f t="shared" si="30"/>
        <v>3.5792106725958867E-2</v>
      </c>
      <c r="H111" s="170">
        <f t="shared" si="30"/>
        <v>9.7017787659811019E-2</v>
      </c>
      <c r="I111" s="170">
        <f t="shared" si="30"/>
        <v>4.0355753196220125E-3</v>
      </c>
      <c r="J111" s="170">
        <f t="shared" si="30"/>
        <v>5.434963868816009E-2</v>
      </c>
      <c r="K111" s="170">
        <f t="shared" si="30"/>
        <v>0.23501945525291829</v>
      </c>
      <c r="L111" s="170">
        <f t="shared" si="30"/>
        <v>0.14777654252362424</v>
      </c>
      <c r="M111" s="170">
        <f t="shared" si="30"/>
        <v>8.7242912729294048E-2</v>
      </c>
      <c r="N111" s="170">
        <f t="shared" si="30"/>
        <v>8.9716509171762091E-2</v>
      </c>
      <c r="O111" s="170">
        <f t="shared" si="30"/>
        <v>0.2916620344635909</v>
      </c>
      <c r="P111" s="170">
        <f t="shared" si="30"/>
        <v>0.28377153974430241</v>
      </c>
      <c r="Q111" s="170">
        <f t="shared" si="30"/>
        <v>6.681489716509172E-3</v>
      </c>
      <c r="R111" s="170">
        <f t="shared" si="30"/>
        <v>1.2034463590883825E-3</v>
      </c>
      <c r="S111" s="170">
        <f t="shared" si="30"/>
        <v>6.1145080600333518E-4</v>
      </c>
      <c r="T111" s="170"/>
      <c r="U111" s="170">
        <f t="shared" si="20"/>
        <v>9.3718732629238466E-2</v>
      </c>
    </row>
    <row r="112" spans="1:21" x14ac:dyDescent="0.25">
      <c r="B112" s="1" t="s">
        <v>302</v>
      </c>
      <c r="D112" s="170">
        <f t="shared" ref="D112:S112" si="31">D38/$D38</f>
        <v>1</v>
      </c>
      <c r="E112" s="170">
        <f t="shared" si="31"/>
        <v>0.5456376006563437</v>
      </c>
      <c r="F112" s="170">
        <f t="shared" si="31"/>
        <v>0.26610933810348175</v>
      </c>
      <c r="G112" s="170">
        <f t="shared" si="31"/>
        <v>2.309615166612548E-2</v>
      </c>
      <c r="H112" s="170">
        <f t="shared" si="31"/>
        <v>7.0483553939887686E-2</v>
      </c>
      <c r="I112" s="170">
        <f t="shared" si="31"/>
        <v>9.6772272167452173E-3</v>
      </c>
      <c r="J112" s="170">
        <f t="shared" si="31"/>
        <v>0.17627132973010359</v>
      </c>
      <c r="K112" s="170">
        <f t="shared" si="31"/>
        <v>0.21399572300603889</v>
      </c>
      <c r="L112" s="170">
        <f t="shared" si="31"/>
        <v>0.18864963426513903</v>
      </c>
      <c r="M112" s="170">
        <f t="shared" si="31"/>
        <v>2.5346088740899858E-2</v>
      </c>
      <c r="N112" s="170">
        <f t="shared" si="31"/>
        <v>3.2292649372957331E-2</v>
      </c>
      <c r="O112" s="170">
        <f t="shared" si="31"/>
        <v>0.20807402696466004</v>
      </c>
      <c r="P112" s="170">
        <f t="shared" si="31"/>
        <v>0.19660299850708701</v>
      </c>
      <c r="Q112" s="170">
        <f t="shared" si="31"/>
        <v>9.2005326067951549E-3</v>
      </c>
      <c r="R112" s="170">
        <f t="shared" si="31"/>
        <v>2.2703037126843803E-3</v>
      </c>
      <c r="S112" s="170">
        <f t="shared" si="31"/>
        <v>3.2663475893394099E-4</v>
      </c>
      <c r="T112" s="170"/>
      <c r="U112" s="170">
        <f t="shared" si="20"/>
        <v>5.4380844600631369E-2</v>
      </c>
    </row>
    <row r="113" spans="1:21" x14ac:dyDescent="0.25">
      <c r="D113" s="6"/>
      <c r="E113" s="6"/>
      <c r="F113" s="6"/>
      <c r="G113" s="6"/>
      <c r="H113" s="6"/>
      <c r="I113" s="6"/>
      <c r="J113" s="6"/>
      <c r="K113" s="6"/>
      <c r="L113" s="6"/>
      <c r="M113" s="6"/>
      <c r="N113" s="6"/>
      <c r="O113" s="6"/>
      <c r="P113" s="6"/>
      <c r="Q113" s="6"/>
      <c r="R113" s="6"/>
      <c r="S113" s="6"/>
      <c r="T113" s="6"/>
      <c r="U113" s="6"/>
    </row>
    <row r="114" spans="1:21" x14ac:dyDescent="0.25">
      <c r="A114" s="1">
        <v>2020</v>
      </c>
      <c r="B114" s="1" t="s">
        <v>4</v>
      </c>
      <c r="D114" s="170">
        <f t="shared" ref="D114:S114" si="32">D40/$D40</f>
        <v>1</v>
      </c>
      <c r="E114" s="170">
        <f t="shared" si="32"/>
        <v>0.61559875867104785</v>
      </c>
      <c r="F114" s="170">
        <f t="shared" si="32"/>
        <v>0.3703769623950347</v>
      </c>
      <c r="G114" s="170">
        <f t="shared" si="32"/>
        <v>6.4170317634173052E-2</v>
      </c>
      <c r="H114" s="170">
        <f t="shared" si="32"/>
        <v>0.13522727272727272</v>
      </c>
      <c r="I114" s="170">
        <f t="shared" si="32"/>
        <v>1.3136637458926617E-2</v>
      </c>
      <c r="J114" s="170">
        <f t="shared" si="32"/>
        <v>3.2685286600949257E-2</v>
      </c>
      <c r="K114" s="170">
        <f t="shared" si="32"/>
        <v>4.0092186929536325E-2</v>
      </c>
      <c r="L114" s="170">
        <f t="shared" si="32"/>
        <v>3.2301935012778386E-2</v>
      </c>
      <c r="M114" s="170">
        <f t="shared" si="32"/>
        <v>7.7902519167579402E-3</v>
      </c>
      <c r="N114" s="170">
        <f t="shared" si="32"/>
        <v>2.7656078860898138E-2</v>
      </c>
      <c r="O114" s="170">
        <f t="shared" si="32"/>
        <v>0.31665297553851773</v>
      </c>
      <c r="P114" s="170">
        <f t="shared" si="32"/>
        <v>0.30832876962395034</v>
      </c>
      <c r="Q114" s="170">
        <f t="shared" si="32"/>
        <v>4.7188755020080323E-3</v>
      </c>
      <c r="R114" s="170">
        <f t="shared" si="32"/>
        <v>3.6076122672508214E-3</v>
      </c>
      <c r="S114" s="170">
        <f t="shared" si="32"/>
        <v>0</v>
      </c>
      <c r="T114" s="170"/>
      <c r="U114" s="170">
        <f t="shared" ref="U114:U125" si="33">U40/$D40</f>
        <v>0.22973713033953999</v>
      </c>
    </row>
    <row r="115" spans="1:21" x14ac:dyDescent="0.25">
      <c r="B115" s="1" t="s">
        <v>19</v>
      </c>
      <c r="D115" s="170">
        <f t="shared" ref="D115:S115" si="34">D41/$D41</f>
        <v>1</v>
      </c>
      <c r="E115" s="170">
        <f t="shared" si="34"/>
        <v>0.49586509187485156</v>
      </c>
      <c r="F115" s="170">
        <f t="shared" si="34"/>
        <v>0.31772936324574091</v>
      </c>
      <c r="G115" s="170">
        <f t="shared" si="34"/>
        <v>4.19752553278777E-2</v>
      </c>
      <c r="H115" s="170">
        <f t="shared" si="34"/>
        <v>6.5445987087858704E-2</v>
      </c>
      <c r="I115" s="170">
        <f t="shared" si="34"/>
        <v>2.1592209530801288E-4</v>
      </c>
      <c r="J115" s="170">
        <f t="shared" si="34"/>
        <v>7.0498564118066195E-2</v>
      </c>
      <c r="K115" s="170">
        <f t="shared" si="34"/>
        <v>4.0722907175091229E-2</v>
      </c>
      <c r="L115" s="170">
        <f t="shared" si="34"/>
        <v>3.225876103901712E-2</v>
      </c>
      <c r="M115" s="170">
        <f t="shared" si="34"/>
        <v>8.4641461360741039E-3</v>
      </c>
      <c r="N115" s="170">
        <f t="shared" si="34"/>
        <v>8.3194783322177362E-2</v>
      </c>
      <c r="O115" s="170">
        <f t="shared" si="34"/>
        <v>0.38021721762787986</v>
      </c>
      <c r="P115" s="170">
        <f t="shared" si="34"/>
        <v>0.37440891326409431</v>
      </c>
      <c r="Q115" s="170">
        <f t="shared" si="34"/>
        <v>4.2968496966294557E-3</v>
      </c>
      <c r="R115" s="170">
        <f t="shared" si="34"/>
        <v>1.5114546671560901E-3</v>
      </c>
      <c r="S115" s="170">
        <f t="shared" si="34"/>
        <v>0.1124522272364131</v>
      </c>
      <c r="T115" s="170"/>
      <c r="U115" s="170">
        <f t="shared" si="33"/>
        <v>0.23498801632371041</v>
      </c>
    </row>
    <row r="116" spans="1:21" x14ac:dyDescent="0.25">
      <c r="B116" s="1" t="s">
        <v>26</v>
      </c>
      <c r="D116" s="170">
        <f t="shared" ref="D116:S116" si="35">D42/$D42</f>
        <v>1</v>
      </c>
      <c r="E116" s="170">
        <f t="shared" si="35"/>
        <v>0.50667578962941051</v>
      </c>
      <c r="F116" s="170">
        <f t="shared" si="35"/>
        <v>0.35142392188771354</v>
      </c>
      <c r="G116" s="170">
        <f t="shared" si="35"/>
        <v>4.0572527553813152E-2</v>
      </c>
      <c r="H116" s="170">
        <f t="shared" si="35"/>
        <v>6.5245210444559512E-2</v>
      </c>
      <c r="I116" s="170">
        <f t="shared" si="35"/>
        <v>3.0512611879576893E-3</v>
      </c>
      <c r="J116" s="170">
        <f t="shared" si="35"/>
        <v>4.6382868555366517E-2</v>
      </c>
      <c r="K116" s="170">
        <f t="shared" si="35"/>
        <v>0.15468969598343071</v>
      </c>
      <c r="L116" s="170">
        <f t="shared" si="35"/>
        <v>0.1265626155780753</v>
      </c>
      <c r="M116" s="170">
        <f t="shared" si="35"/>
        <v>2.8127080405355425E-2</v>
      </c>
      <c r="N116" s="170">
        <f t="shared" si="35"/>
        <v>5.7992455063244325E-2</v>
      </c>
      <c r="O116" s="170">
        <f t="shared" si="35"/>
        <v>0.28064205932391451</v>
      </c>
      <c r="P116" s="170">
        <f t="shared" si="35"/>
        <v>0.27255159405281454</v>
      </c>
      <c r="Q116" s="170">
        <f t="shared" si="35"/>
        <v>7.2952881130261115E-3</v>
      </c>
      <c r="R116" s="170">
        <f t="shared" si="35"/>
        <v>7.9517715807382204E-4</v>
      </c>
      <c r="S116" s="170">
        <f t="shared" si="35"/>
        <v>5.5477476144685258E-4</v>
      </c>
      <c r="T116" s="170"/>
      <c r="U116" s="170">
        <f t="shared" si="33"/>
        <v>4.9411938752866334E-2</v>
      </c>
    </row>
    <row r="117" spans="1:21" x14ac:dyDescent="0.25">
      <c r="B117" s="1" t="s">
        <v>43</v>
      </c>
      <c r="D117" s="170">
        <f t="shared" ref="D117:S117" si="36">D43/$D43</f>
        <v>1</v>
      </c>
      <c r="E117" s="170">
        <f t="shared" si="36"/>
        <v>0.48024694822505964</v>
      </c>
      <c r="F117" s="170">
        <f t="shared" si="36"/>
        <v>0.26435302371264208</v>
      </c>
      <c r="G117" s="170">
        <f t="shared" si="36"/>
        <v>2.6815209765679804E-2</v>
      </c>
      <c r="H117" s="170">
        <f t="shared" si="36"/>
        <v>9.0022169215658782E-2</v>
      </c>
      <c r="I117" s="170">
        <f t="shared" si="36"/>
        <v>1.877648379402273E-2</v>
      </c>
      <c r="J117" s="170">
        <f t="shared" si="36"/>
        <v>8.0280061737056277E-2</v>
      </c>
      <c r="K117" s="170">
        <f t="shared" si="36"/>
        <v>0.12973200505121368</v>
      </c>
      <c r="L117" s="170">
        <f t="shared" si="36"/>
        <v>9.7218464992282858E-2</v>
      </c>
      <c r="M117" s="170">
        <f t="shared" si="36"/>
        <v>3.2513540058930826E-2</v>
      </c>
      <c r="N117" s="170">
        <f t="shared" si="36"/>
        <v>9.4429633787007153E-2</v>
      </c>
      <c r="O117" s="170">
        <f t="shared" si="36"/>
        <v>0.29559141293671953</v>
      </c>
      <c r="P117" s="170">
        <f t="shared" si="36"/>
        <v>0.2846022169215659</v>
      </c>
      <c r="Q117" s="170">
        <f t="shared" si="36"/>
        <v>7.9377016977690475E-3</v>
      </c>
      <c r="R117" s="170">
        <f t="shared" si="36"/>
        <v>3.0514943173845939E-3</v>
      </c>
      <c r="S117" s="170">
        <f t="shared" si="36"/>
        <v>3.2552266030587906E-4</v>
      </c>
      <c r="T117" s="170"/>
      <c r="U117" s="170">
        <f t="shared" si="33"/>
        <v>0.13578784902483512</v>
      </c>
    </row>
    <row r="118" spans="1:21" x14ac:dyDescent="0.25">
      <c r="B118" s="1" t="s">
        <v>95</v>
      </c>
      <c r="D118" s="170">
        <f t="shared" ref="D118:S118" si="37">D44/$D44</f>
        <v>1</v>
      </c>
      <c r="E118" s="170">
        <f t="shared" si="37"/>
        <v>0.531338753689369</v>
      </c>
      <c r="F118" s="170">
        <f t="shared" si="37"/>
        <v>0.28154062482597314</v>
      </c>
      <c r="G118" s="170">
        <f t="shared" si="37"/>
        <v>2.898591078687977E-2</v>
      </c>
      <c r="H118" s="170">
        <f t="shared" si="37"/>
        <v>0.12992008687419948</v>
      </c>
      <c r="I118" s="170">
        <f t="shared" si="37"/>
        <v>2.3465779361808766E-2</v>
      </c>
      <c r="J118" s="170">
        <f t="shared" si="37"/>
        <v>6.7427744055243072E-2</v>
      </c>
      <c r="K118" s="170">
        <f t="shared" si="37"/>
        <v>0.29649997215570528</v>
      </c>
      <c r="L118" s="170">
        <f t="shared" si="37"/>
        <v>0.12729854652781644</v>
      </c>
      <c r="M118" s="170">
        <f t="shared" si="37"/>
        <v>0.16920142562788884</v>
      </c>
      <c r="N118" s="170">
        <f t="shared" si="37"/>
        <v>5.1734699560060146E-2</v>
      </c>
      <c r="O118" s="170">
        <f t="shared" si="37"/>
        <v>0.12042657459486551</v>
      </c>
      <c r="P118" s="170">
        <f t="shared" si="37"/>
        <v>0.11493289524976334</v>
      </c>
      <c r="Q118" s="170">
        <f t="shared" si="37"/>
        <v>3.5571086484379351E-3</v>
      </c>
      <c r="R118" s="170">
        <f t="shared" si="37"/>
        <v>1.9379629113994541E-3</v>
      </c>
      <c r="S118" s="170">
        <f t="shared" si="37"/>
        <v>1.5300439939856324E-2</v>
      </c>
      <c r="T118" s="170"/>
      <c r="U118" s="170">
        <f t="shared" si="33"/>
        <v>0.14515230829203096</v>
      </c>
    </row>
    <row r="119" spans="1:21" x14ac:dyDescent="0.25">
      <c r="B119" s="1" t="s">
        <v>105</v>
      </c>
      <c r="D119" s="170">
        <f t="shared" ref="D119:S119" si="38">D45/$D45</f>
        <v>1</v>
      </c>
      <c r="E119" s="170">
        <f t="shared" si="38"/>
        <v>0.6230947746032286</v>
      </c>
      <c r="F119" s="170">
        <f t="shared" si="38"/>
        <v>0.36390421381028071</v>
      </c>
      <c r="G119" s="170">
        <f t="shared" si="38"/>
        <v>2.5807356528983232E-2</v>
      </c>
      <c r="H119" s="170">
        <f t="shared" si="38"/>
        <v>0.10907112558123719</v>
      </c>
      <c r="I119" s="170">
        <f t="shared" si="38"/>
        <v>6.5175072468696077E-3</v>
      </c>
      <c r="J119" s="170">
        <f t="shared" si="38"/>
        <v>0.1177971216539014</v>
      </c>
      <c r="K119" s="170">
        <f t="shared" si="38"/>
        <v>7.9515798600780369E-2</v>
      </c>
      <c r="L119" s="170">
        <f t="shared" si="38"/>
        <v>6.009928848916582E-2</v>
      </c>
      <c r="M119" s="170">
        <f t="shared" si="38"/>
        <v>1.9416510111614545E-2</v>
      </c>
      <c r="N119" s="170">
        <f t="shared" si="38"/>
        <v>8.8314050851347789E-2</v>
      </c>
      <c r="O119" s="170">
        <f t="shared" si="38"/>
        <v>0.20907537594464326</v>
      </c>
      <c r="P119" s="170">
        <f t="shared" si="38"/>
        <v>0.1941532000986084</v>
      </c>
      <c r="Q119" s="170">
        <f t="shared" si="38"/>
        <v>1.2451014561745029E-2</v>
      </c>
      <c r="R119" s="170">
        <f t="shared" si="38"/>
        <v>2.4711612842898065E-3</v>
      </c>
      <c r="S119" s="170">
        <f t="shared" si="38"/>
        <v>8.0586890179110311E-3</v>
      </c>
      <c r="T119" s="170"/>
      <c r="U119" s="170">
        <f t="shared" si="33"/>
        <v>0.10625908515178048</v>
      </c>
    </row>
    <row r="120" spans="1:21" x14ac:dyDescent="0.25">
      <c r="B120" s="1" t="s">
        <v>137</v>
      </c>
      <c r="D120" s="170">
        <f t="shared" ref="D120:S120" si="39">D46/$D46</f>
        <v>1</v>
      </c>
      <c r="E120" s="170">
        <f t="shared" si="39"/>
        <v>0.57491907454379598</v>
      </c>
      <c r="F120" s="170">
        <f t="shared" si="39"/>
        <v>0.30508377372434159</v>
      </c>
      <c r="G120" s="170">
        <f t="shared" si="39"/>
        <v>7.1277140338789957E-2</v>
      </c>
      <c r="H120" s="170">
        <f t="shared" si="39"/>
        <v>0.12365448198085502</v>
      </c>
      <c r="I120" s="170">
        <f t="shared" si="39"/>
        <v>1.1239881912342624E-2</v>
      </c>
      <c r="J120" s="170">
        <f t="shared" si="39"/>
        <v>6.3665336191865485E-2</v>
      </c>
      <c r="K120" s="170">
        <f t="shared" si="39"/>
        <v>0.12179810397718306</v>
      </c>
      <c r="L120" s="170">
        <f t="shared" si="39"/>
        <v>0.10143606600284055</v>
      </c>
      <c r="M120" s="170">
        <f t="shared" si="39"/>
        <v>2.0362037974342488E-2</v>
      </c>
      <c r="N120" s="170">
        <f t="shared" si="39"/>
        <v>6.2823557486903742E-2</v>
      </c>
      <c r="O120" s="170">
        <f t="shared" si="39"/>
        <v>0.24045926399211723</v>
      </c>
      <c r="P120" s="170">
        <f t="shared" si="39"/>
        <v>0.22073192793111807</v>
      </c>
      <c r="Q120" s="170">
        <f t="shared" si="39"/>
        <v>8.5959962587613126E-3</v>
      </c>
      <c r="R120" s="170">
        <f t="shared" si="39"/>
        <v>1.113095490113815E-2</v>
      </c>
      <c r="S120" s="170">
        <f t="shared" si="39"/>
        <v>1.4741712117071518E-3</v>
      </c>
      <c r="T120" s="170"/>
      <c r="U120" s="170">
        <f t="shared" si="33"/>
        <v>0.12956540816837114</v>
      </c>
    </row>
    <row r="121" spans="1:21" x14ac:dyDescent="0.25">
      <c r="B121" s="1" t="s">
        <v>192</v>
      </c>
      <c r="D121" s="170">
        <f t="shared" ref="D121:S121" si="40">D47/$D47</f>
        <v>1</v>
      </c>
      <c r="E121" s="170">
        <f t="shared" si="40"/>
        <v>0.59005925623212097</v>
      </c>
      <c r="F121" s="170">
        <f t="shared" si="40"/>
        <v>0.26031234868365538</v>
      </c>
      <c r="G121" s="170">
        <f t="shared" si="40"/>
        <v>2.1395908735893109E-2</v>
      </c>
      <c r="H121" s="170">
        <f t="shared" si="40"/>
        <v>8.6136189744160693E-2</v>
      </c>
      <c r="I121" s="170">
        <f t="shared" si="40"/>
        <v>5.7356949912038659E-3</v>
      </c>
      <c r="J121" s="170">
        <f t="shared" si="40"/>
        <v>0.21647935732939247</v>
      </c>
      <c r="K121" s="170">
        <f t="shared" si="40"/>
        <v>0.16897512989666646</v>
      </c>
      <c r="L121" s="170">
        <f t="shared" si="40"/>
        <v>0.13290891008707029</v>
      </c>
      <c r="M121" s="170">
        <f t="shared" si="40"/>
        <v>3.6066219809596178E-2</v>
      </c>
      <c r="N121" s="170">
        <f t="shared" si="40"/>
        <v>3.9251172475528832E-2</v>
      </c>
      <c r="O121" s="170">
        <f t="shared" si="40"/>
        <v>0.20171444139568373</v>
      </c>
      <c r="P121" s="170">
        <f t="shared" si="40"/>
        <v>0.18505319105019849</v>
      </c>
      <c r="Q121" s="170">
        <f t="shared" si="40"/>
        <v>1.3759569405798375E-2</v>
      </c>
      <c r="R121" s="170">
        <f t="shared" si="40"/>
        <v>2.9016574565478527E-3</v>
      </c>
      <c r="S121" s="170">
        <f t="shared" si="40"/>
        <v>1.5373538054371729E-3</v>
      </c>
      <c r="T121" s="170"/>
      <c r="U121" s="170">
        <f t="shared" si="33"/>
        <v>0.14334364722595208</v>
      </c>
    </row>
    <row r="122" spans="1:21" x14ac:dyDescent="0.25">
      <c r="B122" s="1" t="s">
        <v>236</v>
      </c>
      <c r="D122" s="170">
        <f t="shared" ref="D122:S122" si="41">D48/$D48</f>
        <v>1</v>
      </c>
      <c r="E122" s="170">
        <f t="shared" si="41"/>
        <v>0.54272724199709288</v>
      </c>
      <c r="F122" s="170">
        <f t="shared" si="41"/>
        <v>0.31688807761214216</v>
      </c>
      <c r="G122" s="170">
        <f t="shared" si="41"/>
        <v>3.4344894026974951E-2</v>
      </c>
      <c r="H122" s="170">
        <f t="shared" si="41"/>
        <v>0.125013521279113</v>
      </c>
      <c r="I122" s="170">
        <f t="shared" si="41"/>
        <v>6.3524659432782331E-3</v>
      </c>
      <c r="J122" s="170">
        <f t="shared" si="41"/>
        <v>6.0126592975695496E-2</v>
      </c>
      <c r="K122" s="170">
        <f t="shared" si="41"/>
        <v>0.11575905080620627</v>
      </c>
      <c r="L122" s="170">
        <f t="shared" si="41"/>
        <v>8.4220667275124242E-2</v>
      </c>
      <c r="M122" s="170">
        <f t="shared" si="41"/>
        <v>3.1538383531082043E-2</v>
      </c>
      <c r="N122" s="170">
        <f t="shared" si="41"/>
        <v>6.033870804178075E-2</v>
      </c>
      <c r="O122" s="170">
        <f t="shared" si="41"/>
        <v>0.28117499915492006</v>
      </c>
      <c r="P122" s="170">
        <f t="shared" si="41"/>
        <v>0.26752188757056411</v>
      </c>
      <c r="Q122" s="170">
        <f t="shared" si="41"/>
        <v>8.1127674678024547E-3</v>
      </c>
      <c r="R122" s="170">
        <f t="shared" si="41"/>
        <v>5.5420342764425524E-3</v>
      </c>
      <c r="S122" s="170">
        <f t="shared" si="41"/>
        <v>4.9268160768008657E-3</v>
      </c>
      <c r="T122" s="170"/>
      <c r="U122" s="170">
        <f t="shared" si="33"/>
        <v>0.10316735963222121</v>
      </c>
    </row>
    <row r="123" spans="1:21" x14ac:dyDescent="0.25">
      <c r="B123" s="1" t="s">
        <v>262</v>
      </c>
      <c r="D123" s="170">
        <f t="shared" ref="D123:S123" si="42">D49/$D49</f>
        <v>1</v>
      </c>
      <c r="E123" s="170">
        <f t="shared" si="42"/>
        <v>0.60580680828890432</v>
      </c>
      <c r="F123" s="170">
        <f t="shared" si="42"/>
        <v>0.32287709621458116</v>
      </c>
      <c r="G123" s="170">
        <f t="shared" si="42"/>
        <v>9.6163109165199823E-2</v>
      </c>
      <c r="H123" s="170">
        <f t="shared" si="42"/>
        <v>6.4034390946005201E-2</v>
      </c>
      <c r="I123" s="170">
        <f t="shared" si="42"/>
        <v>9.8826310471699912E-3</v>
      </c>
      <c r="J123" s="170">
        <f t="shared" si="42"/>
        <v>0.11284894545870482</v>
      </c>
      <c r="K123" s="170">
        <f t="shared" si="42"/>
        <v>9.7707905723563387E-2</v>
      </c>
      <c r="L123" s="170">
        <f t="shared" si="42"/>
        <v>5.4206409221755507E-2</v>
      </c>
      <c r="M123" s="170">
        <f t="shared" si="42"/>
        <v>4.3501496501807881E-2</v>
      </c>
      <c r="N123" s="170">
        <f t="shared" si="42"/>
        <v>5.4147311698132389E-2</v>
      </c>
      <c r="O123" s="170">
        <f t="shared" si="42"/>
        <v>0.24233161971696734</v>
      </c>
      <c r="P123" s="170">
        <f t="shared" si="42"/>
        <v>0.23205564063621981</v>
      </c>
      <c r="Q123" s="170">
        <f t="shared" si="42"/>
        <v>9.2414546887212689E-3</v>
      </c>
      <c r="R123" s="170">
        <f t="shared" si="42"/>
        <v>1.0332534775397636E-3</v>
      </c>
      <c r="S123" s="170">
        <f t="shared" si="42"/>
        <v>1.1120501757039278E-3</v>
      </c>
      <c r="T123" s="170"/>
      <c r="U123" s="170">
        <f t="shared" si="33"/>
        <v>8.0550560155559933E-2</v>
      </c>
    </row>
    <row r="124" spans="1:21" x14ac:dyDescent="0.25">
      <c r="B124" s="1" t="s">
        <v>288</v>
      </c>
      <c r="D124" s="170">
        <f t="shared" ref="D124:S124" si="43">D50/$D50</f>
        <v>1</v>
      </c>
      <c r="E124" s="170">
        <f t="shared" si="43"/>
        <v>0.3737299993916165</v>
      </c>
      <c r="F124" s="170">
        <f t="shared" si="43"/>
        <v>0.20487315203504289</v>
      </c>
      <c r="G124" s="170">
        <f t="shared" si="43"/>
        <v>3.796921579363631E-2</v>
      </c>
      <c r="H124" s="170">
        <f t="shared" si="43"/>
        <v>9.1126726288252108E-2</v>
      </c>
      <c r="I124" s="170">
        <f t="shared" si="43"/>
        <v>3.6198819735961552E-3</v>
      </c>
      <c r="J124" s="170">
        <f t="shared" si="43"/>
        <v>3.6137981383464135E-2</v>
      </c>
      <c r="K124" s="170">
        <f t="shared" si="43"/>
        <v>0.23346717770882763</v>
      </c>
      <c r="L124" s="170">
        <f t="shared" si="43"/>
        <v>0.15666484151609175</v>
      </c>
      <c r="M124" s="170">
        <f t="shared" si="43"/>
        <v>7.6802336192735909E-2</v>
      </c>
      <c r="N124" s="170">
        <f t="shared" si="43"/>
        <v>0.10436819370931436</v>
      </c>
      <c r="O124" s="170">
        <f t="shared" si="43"/>
        <v>0.28843462919024154</v>
      </c>
      <c r="P124" s="170">
        <f t="shared" si="43"/>
        <v>0.27986250532335583</v>
      </c>
      <c r="Q124" s="170">
        <f t="shared" si="43"/>
        <v>7.2519316176917932E-3</v>
      </c>
      <c r="R124" s="170">
        <f t="shared" si="43"/>
        <v>1.3201922491938918E-3</v>
      </c>
      <c r="S124" s="170">
        <f t="shared" si="43"/>
        <v>1.2167670499482874E-4</v>
      </c>
      <c r="T124" s="170"/>
      <c r="U124" s="170">
        <f t="shared" si="33"/>
        <v>0.12164628581858003</v>
      </c>
    </row>
    <row r="125" spans="1:21" x14ac:dyDescent="0.25">
      <c r="B125" s="1" t="s">
        <v>302</v>
      </c>
      <c r="D125" s="170">
        <f t="shared" ref="D125:S125" si="44">D51/$D51</f>
        <v>1</v>
      </c>
      <c r="E125" s="170">
        <f t="shared" si="44"/>
        <v>0.51626012979046265</v>
      </c>
      <c r="F125" s="170">
        <f t="shared" si="44"/>
        <v>0.27991415910631839</v>
      </c>
      <c r="G125" s="170">
        <f t="shared" si="44"/>
        <v>2.3840118813159849E-2</v>
      </c>
      <c r="H125" s="170">
        <f t="shared" si="44"/>
        <v>6.947421948148387E-2</v>
      </c>
      <c r="I125" s="170">
        <f t="shared" si="44"/>
        <v>8.6189988054111641E-3</v>
      </c>
      <c r="J125" s="170">
        <f t="shared" si="44"/>
        <v>0.13441243179543474</v>
      </c>
      <c r="K125" s="170">
        <f t="shared" si="44"/>
        <v>0.22457261162948375</v>
      </c>
      <c r="L125" s="170">
        <f t="shared" si="44"/>
        <v>0.198666580570174</v>
      </c>
      <c r="M125" s="170">
        <f t="shared" si="44"/>
        <v>2.590603105930972E-2</v>
      </c>
      <c r="N125" s="170">
        <f t="shared" si="44"/>
        <v>4.3322006263519841E-2</v>
      </c>
      <c r="O125" s="170">
        <f t="shared" si="44"/>
        <v>0.21584525231653376</v>
      </c>
      <c r="P125" s="170">
        <f t="shared" si="44"/>
        <v>0.203621299196074</v>
      </c>
      <c r="Q125" s="170">
        <f t="shared" si="44"/>
        <v>1.0250863655441837E-2</v>
      </c>
      <c r="R125" s="170">
        <f t="shared" si="44"/>
        <v>1.9730894650179191E-3</v>
      </c>
      <c r="S125" s="170">
        <f t="shared" si="44"/>
        <v>3.8945210344493592E-4</v>
      </c>
      <c r="T125" s="170"/>
      <c r="U125" s="170">
        <f t="shared" si="33"/>
        <v>8.5725874148451883E-2</v>
      </c>
    </row>
    <row r="126" spans="1:21" x14ac:dyDescent="0.25">
      <c r="D126" s="6"/>
      <c r="E126" s="6"/>
      <c r="F126" s="6"/>
      <c r="G126" s="6"/>
      <c r="H126" s="6"/>
      <c r="I126" s="6"/>
      <c r="J126" s="6"/>
      <c r="K126" s="6"/>
      <c r="L126" s="6"/>
      <c r="M126" s="6"/>
      <c r="N126" s="6"/>
      <c r="O126" s="6"/>
      <c r="P126" s="6"/>
      <c r="Q126" s="6"/>
      <c r="R126" s="6"/>
      <c r="S126" s="6"/>
      <c r="T126" s="6"/>
      <c r="U126" s="6"/>
    </row>
    <row r="127" spans="1:21" x14ac:dyDescent="0.25">
      <c r="A127" s="1">
        <v>2019</v>
      </c>
      <c r="B127" s="1" t="s">
        <v>4</v>
      </c>
      <c r="D127" s="170">
        <f t="shared" ref="D127:S127" si="45">D53/$D53</f>
        <v>1</v>
      </c>
      <c r="E127" s="170">
        <f t="shared" si="45"/>
        <v>0.60117373169075561</v>
      </c>
      <c r="F127" s="170">
        <f t="shared" si="45"/>
        <v>0.38571566177779254</v>
      </c>
      <c r="G127" s="170">
        <f t="shared" si="45"/>
        <v>5.4171752919024707E-2</v>
      </c>
      <c r="H127" s="170">
        <f t="shared" si="45"/>
        <v>0.10731119475701538</v>
      </c>
      <c r="I127" s="170">
        <f t="shared" si="45"/>
        <v>3.2468641382047032E-2</v>
      </c>
      <c r="J127" s="170">
        <f t="shared" si="45"/>
        <v>2.1506480854875963E-2</v>
      </c>
      <c r="K127" s="170">
        <f t="shared" si="45"/>
        <v>5.2575419536327481E-2</v>
      </c>
      <c r="L127" s="170">
        <f t="shared" si="45"/>
        <v>4.6270340895049299E-2</v>
      </c>
      <c r="M127" s="170">
        <f t="shared" si="45"/>
        <v>6.3050786412781777E-3</v>
      </c>
      <c r="N127" s="170">
        <f t="shared" si="45"/>
        <v>2.2844116791153363E-2</v>
      </c>
      <c r="O127" s="170">
        <f t="shared" si="45"/>
        <v>0.32340673198176351</v>
      </c>
      <c r="P127" s="170">
        <f t="shared" si="45"/>
        <v>0.31055396794049106</v>
      </c>
      <c r="Q127" s="170">
        <f t="shared" si="45"/>
        <v>5.6592405269790631E-3</v>
      </c>
      <c r="R127" s="170">
        <f t="shared" si="45"/>
        <v>7.1935235142933868E-3</v>
      </c>
      <c r="S127" s="170">
        <f t="shared" si="45"/>
        <v>2.4493161315355515E-3</v>
      </c>
      <c r="T127" s="170"/>
      <c r="U127" s="170">
        <f t="shared" ref="U127:U138" si="46">U53/$D53</f>
        <v>0.1914104180812882</v>
      </c>
    </row>
    <row r="128" spans="1:21" x14ac:dyDescent="0.25">
      <c r="B128" s="1" t="s">
        <v>19</v>
      </c>
      <c r="D128" s="170">
        <f t="shared" ref="D128:S128" si="47">D54/$D54</f>
        <v>1</v>
      </c>
      <c r="E128" s="170">
        <f t="shared" si="47"/>
        <v>0.54249240993521552</v>
      </c>
      <c r="F128" s="170">
        <f t="shared" si="47"/>
        <v>0.33917429657431092</v>
      </c>
      <c r="G128" s="170">
        <f t="shared" si="47"/>
        <v>7.6976405058449479E-3</v>
      </c>
      <c r="H128" s="170">
        <f t="shared" si="47"/>
        <v>0.11261982740073151</v>
      </c>
      <c r="I128" s="170">
        <f t="shared" si="47"/>
        <v>2.6296287442327461E-4</v>
      </c>
      <c r="J128" s="170">
        <f t="shared" si="47"/>
        <v>8.2737682579904853E-2</v>
      </c>
      <c r="K128" s="170">
        <f t="shared" si="47"/>
        <v>3.3778776505462453E-2</v>
      </c>
      <c r="L128" s="170">
        <f t="shared" si="47"/>
        <v>1.1498649327054099E-2</v>
      </c>
      <c r="M128" s="170">
        <f t="shared" si="47"/>
        <v>2.2280127178408358E-2</v>
      </c>
      <c r="N128" s="170">
        <f t="shared" si="47"/>
        <v>1.4797638115273362E-2</v>
      </c>
      <c r="O128" s="170">
        <f t="shared" si="47"/>
        <v>0.40893117544404867</v>
      </c>
      <c r="P128" s="170">
        <f t="shared" si="47"/>
        <v>0.40493892089598621</v>
      </c>
      <c r="Q128" s="170">
        <f t="shared" si="47"/>
        <v>3.9922545480624416E-3</v>
      </c>
      <c r="R128" s="170">
        <f t="shared" si="47"/>
        <v>0</v>
      </c>
      <c r="S128" s="170">
        <f t="shared" si="47"/>
        <v>4.5420860127656521E-3</v>
      </c>
      <c r="T128" s="170"/>
      <c r="U128" s="170">
        <f t="shared" si="46"/>
        <v>0.20257703616934808</v>
      </c>
    </row>
    <row r="129" spans="1:21" x14ac:dyDescent="0.25">
      <c r="B129" s="1" t="s">
        <v>26</v>
      </c>
      <c r="D129" s="170">
        <f t="shared" ref="D129:S129" si="48">D55/$D55</f>
        <v>1</v>
      </c>
      <c r="E129" s="170">
        <f t="shared" si="48"/>
        <v>0.49452516519718925</v>
      </c>
      <c r="F129" s="170">
        <f t="shared" si="48"/>
        <v>0.30409200491686333</v>
      </c>
      <c r="G129" s="170">
        <f t="shared" si="48"/>
        <v>8.2945111368811081E-3</v>
      </c>
      <c r="H129" s="170">
        <f t="shared" si="48"/>
        <v>0.10670668192035937</v>
      </c>
      <c r="I129" s="170">
        <f t="shared" si="48"/>
        <v>3.2256432198982084E-3</v>
      </c>
      <c r="J129" s="170">
        <f t="shared" si="48"/>
        <v>7.2206324003187203E-2</v>
      </c>
      <c r="K129" s="170">
        <f t="shared" si="48"/>
        <v>0.15796088587587837</v>
      </c>
      <c r="L129" s="170">
        <f t="shared" si="48"/>
        <v>0.14654349004940195</v>
      </c>
      <c r="M129" s="170">
        <f t="shared" si="48"/>
        <v>1.1417395826476405E-2</v>
      </c>
      <c r="N129" s="170">
        <f t="shared" si="48"/>
        <v>5.3548645097404451E-2</v>
      </c>
      <c r="O129" s="170">
        <f t="shared" si="48"/>
        <v>0.2939653038295279</v>
      </c>
      <c r="P129" s="170">
        <f t="shared" si="48"/>
        <v>0.28516382571044441</v>
      </c>
      <c r="Q129" s="170">
        <f t="shared" si="48"/>
        <v>7.4192598463405958E-3</v>
      </c>
      <c r="R129" s="170">
        <f t="shared" si="48"/>
        <v>1.3822182727429055E-3</v>
      </c>
      <c r="S129" s="170">
        <f t="shared" si="48"/>
        <v>1.9423761735189381E-3</v>
      </c>
      <c r="T129" s="170"/>
      <c r="U129" s="170">
        <f t="shared" si="46"/>
        <v>7.1429931635975857E-2</v>
      </c>
    </row>
    <row r="130" spans="1:21" x14ac:dyDescent="0.25">
      <c r="B130" s="1" t="s">
        <v>43</v>
      </c>
      <c r="D130" s="170">
        <f t="shared" ref="D130:S130" si="49">D56/$D56</f>
        <v>1</v>
      </c>
      <c r="E130" s="170">
        <f t="shared" si="49"/>
        <v>0.51789046332002664</v>
      </c>
      <c r="F130" s="170">
        <f t="shared" si="49"/>
        <v>0.2707341030845925</v>
      </c>
      <c r="G130" s="170">
        <f t="shared" si="49"/>
        <v>3.7633704932310406E-2</v>
      </c>
      <c r="H130" s="170">
        <f t="shared" si="49"/>
        <v>0.11693218832409238</v>
      </c>
      <c r="I130" s="170">
        <f t="shared" si="49"/>
        <v>2.4590169636411439E-2</v>
      </c>
      <c r="J130" s="170">
        <f t="shared" si="49"/>
        <v>6.8000297342619961E-2</v>
      </c>
      <c r="K130" s="170">
        <f t="shared" si="49"/>
        <v>0.11043572664457688</v>
      </c>
      <c r="L130" s="170">
        <f t="shared" si="49"/>
        <v>7.485385347212789E-2</v>
      </c>
      <c r="M130" s="170">
        <f t="shared" si="49"/>
        <v>3.5581873172449006E-2</v>
      </c>
      <c r="N130" s="170">
        <f t="shared" si="49"/>
        <v>9.8227916812738195E-2</v>
      </c>
      <c r="O130" s="170">
        <f t="shared" si="49"/>
        <v>0.27344589322265822</v>
      </c>
      <c r="P130" s="170">
        <f t="shared" si="49"/>
        <v>0.26123908912388549</v>
      </c>
      <c r="Q130" s="170">
        <f t="shared" si="49"/>
        <v>9.4553708455854986E-3</v>
      </c>
      <c r="R130" s="170">
        <f t="shared" si="49"/>
        <v>2.7514332531872244E-3</v>
      </c>
      <c r="S130" s="170">
        <f t="shared" si="49"/>
        <v>4.6274442195257106E-3</v>
      </c>
      <c r="T130" s="170"/>
      <c r="U130" s="170">
        <f t="shared" si="46"/>
        <v>0.14316328723127553</v>
      </c>
    </row>
    <row r="131" spans="1:21" x14ac:dyDescent="0.25">
      <c r="B131" s="1" t="s">
        <v>95</v>
      </c>
      <c r="D131" s="170">
        <f t="shared" ref="D131:S131" si="50">D57/$D57</f>
        <v>1</v>
      </c>
      <c r="E131" s="170">
        <f t="shared" si="50"/>
        <v>0.55869210103546496</v>
      </c>
      <c r="F131" s="170">
        <f t="shared" si="50"/>
        <v>0.35595951014439814</v>
      </c>
      <c r="G131" s="170">
        <f t="shared" si="50"/>
        <v>2.4804511885295484E-2</v>
      </c>
      <c r="H131" s="170">
        <f t="shared" si="50"/>
        <v>9.8435524249562506E-2</v>
      </c>
      <c r="I131" s="170">
        <f t="shared" si="50"/>
        <v>2.4066282364899785E-2</v>
      </c>
      <c r="J131" s="170">
        <f t="shared" si="50"/>
        <v>5.5426272391309081E-2</v>
      </c>
      <c r="K131" s="170">
        <f t="shared" si="50"/>
        <v>0.28424662157601283</v>
      </c>
      <c r="L131" s="170">
        <f t="shared" si="50"/>
        <v>0.1320158869807084</v>
      </c>
      <c r="M131" s="170">
        <f t="shared" si="50"/>
        <v>0.15223073459530442</v>
      </c>
      <c r="N131" s="170">
        <f t="shared" si="50"/>
        <v>4.5077153618727474E-2</v>
      </c>
      <c r="O131" s="170">
        <f t="shared" si="50"/>
        <v>0.11198412376979466</v>
      </c>
      <c r="P131" s="170">
        <f t="shared" si="50"/>
        <v>0.10553874095807189</v>
      </c>
      <c r="Q131" s="170">
        <f t="shared" si="50"/>
        <v>2.7472123459801804E-3</v>
      </c>
      <c r="R131" s="170">
        <f t="shared" si="50"/>
        <v>3.6981704657425515E-3</v>
      </c>
      <c r="S131" s="170">
        <f t="shared" si="50"/>
        <v>3.9150567683231406E-2</v>
      </c>
      <c r="T131" s="170"/>
      <c r="U131" s="170">
        <f t="shared" si="46"/>
        <v>0.20342094960376925</v>
      </c>
    </row>
    <row r="132" spans="1:21" x14ac:dyDescent="0.25">
      <c r="B132" s="1" t="s">
        <v>105</v>
      </c>
      <c r="D132" s="170">
        <f t="shared" ref="D132:S132" si="51">D58/$D58</f>
        <v>1</v>
      </c>
      <c r="E132" s="170">
        <f t="shared" si="51"/>
        <v>0.62762295544502578</v>
      </c>
      <c r="F132" s="170">
        <f t="shared" si="51"/>
        <v>0.34558739144027623</v>
      </c>
      <c r="G132" s="170">
        <f t="shared" si="51"/>
        <v>2.925560015918463E-2</v>
      </c>
      <c r="H132" s="170">
        <f t="shared" si="51"/>
        <v>0.12136432696537904</v>
      </c>
      <c r="I132" s="170">
        <f t="shared" si="51"/>
        <v>1.8964735688314843E-2</v>
      </c>
      <c r="J132" s="170">
        <f t="shared" si="51"/>
        <v>0.11245090119187109</v>
      </c>
      <c r="K132" s="170">
        <f t="shared" si="51"/>
        <v>6.7989262307636494E-2</v>
      </c>
      <c r="L132" s="170">
        <f t="shared" si="51"/>
        <v>4.7204268019551548E-2</v>
      </c>
      <c r="M132" s="170">
        <f t="shared" si="51"/>
        <v>2.0784994288084935E-2</v>
      </c>
      <c r="N132" s="170">
        <f t="shared" si="51"/>
        <v>0.10882796314359648</v>
      </c>
      <c r="O132" s="170">
        <f t="shared" si="51"/>
        <v>0.19555981910374126</v>
      </c>
      <c r="P132" s="170">
        <f t="shared" si="51"/>
        <v>0.18321222871161558</v>
      </c>
      <c r="Q132" s="170">
        <f t="shared" si="51"/>
        <v>1.1688827019631955E-2</v>
      </c>
      <c r="R132" s="170">
        <f t="shared" si="51"/>
        <v>6.5876337249370844E-4</v>
      </c>
      <c r="S132" s="170">
        <f t="shared" si="51"/>
        <v>5.0866996106377314E-3</v>
      </c>
      <c r="T132" s="170"/>
      <c r="U132" s="170">
        <f t="shared" si="46"/>
        <v>0.13323767221017502</v>
      </c>
    </row>
    <row r="133" spans="1:21" x14ac:dyDescent="0.25">
      <c r="B133" s="1" t="s">
        <v>137</v>
      </c>
      <c r="D133" s="170">
        <f t="shared" ref="D133:S133" si="52">D59/$D59</f>
        <v>1</v>
      </c>
      <c r="E133" s="170">
        <f t="shared" si="52"/>
        <v>0.60890458703449135</v>
      </c>
      <c r="F133" s="170">
        <f t="shared" si="52"/>
        <v>0.27261813351165243</v>
      </c>
      <c r="G133" s="170">
        <f t="shared" si="52"/>
        <v>7.6143835267776239E-2</v>
      </c>
      <c r="H133" s="170">
        <f t="shared" si="52"/>
        <v>0.13999798219703602</v>
      </c>
      <c r="I133" s="170">
        <f t="shared" si="52"/>
        <v>7.9202445892278279E-3</v>
      </c>
      <c r="J133" s="170">
        <f t="shared" si="52"/>
        <v>0.1122243914687989</v>
      </c>
      <c r="K133" s="170">
        <f t="shared" si="52"/>
        <v>0.14837473567793014</v>
      </c>
      <c r="L133" s="170">
        <f t="shared" si="52"/>
        <v>9.6597069296528268E-2</v>
      </c>
      <c r="M133" s="170">
        <f t="shared" si="52"/>
        <v>5.1777666381401861E-2</v>
      </c>
      <c r="N133" s="170">
        <f t="shared" si="52"/>
        <v>4.8448336961474207E-2</v>
      </c>
      <c r="O133" s="170">
        <f t="shared" si="52"/>
        <v>0.1942723403261043</v>
      </c>
      <c r="P133" s="170">
        <f t="shared" si="52"/>
        <v>0.18064278450507903</v>
      </c>
      <c r="Q133" s="170">
        <f t="shared" si="52"/>
        <v>1.0228727106345124E-2</v>
      </c>
      <c r="R133" s="170">
        <f t="shared" si="52"/>
        <v>3.4008287146801638E-3</v>
      </c>
      <c r="S133" s="170">
        <f t="shared" si="52"/>
        <v>5.5804571068075346E-3</v>
      </c>
      <c r="T133" s="170"/>
      <c r="U133" s="170">
        <f t="shared" si="46"/>
        <v>0.14637698655316234</v>
      </c>
    </row>
    <row r="134" spans="1:21" x14ac:dyDescent="0.25">
      <c r="B134" s="1" t="s">
        <v>192</v>
      </c>
      <c r="D134" s="170">
        <f t="shared" ref="D134:S134" si="53">D60/$D60</f>
        <v>1</v>
      </c>
      <c r="E134" s="170">
        <f t="shared" si="53"/>
        <v>0.56558609490587597</v>
      </c>
      <c r="F134" s="170">
        <f t="shared" si="53"/>
        <v>0.26295788518799978</v>
      </c>
      <c r="G134" s="170">
        <f t="shared" si="53"/>
        <v>2.4345279670056206E-2</v>
      </c>
      <c r="H134" s="170">
        <f t="shared" si="53"/>
        <v>8.5097563365307896E-2</v>
      </c>
      <c r="I134" s="170">
        <f t="shared" si="53"/>
        <v>4.1399536951275736E-3</v>
      </c>
      <c r="J134" s="170">
        <f t="shared" si="53"/>
        <v>0.18904541298738456</v>
      </c>
      <c r="K134" s="170">
        <f t="shared" si="53"/>
        <v>0.18947965723639654</v>
      </c>
      <c r="L134" s="170">
        <f t="shared" si="53"/>
        <v>0.14268545247835426</v>
      </c>
      <c r="M134" s="170">
        <f t="shared" si="53"/>
        <v>4.6794204758042253E-2</v>
      </c>
      <c r="N134" s="170">
        <f t="shared" si="53"/>
        <v>3.1964771809079522E-2</v>
      </c>
      <c r="O134" s="170">
        <f t="shared" si="53"/>
        <v>0.21296947604864797</v>
      </c>
      <c r="P134" s="170">
        <f t="shared" si="53"/>
        <v>0.19385588733684278</v>
      </c>
      <c r="Q134" s="170">
        <f t="shared" si="53"/>
        <v>1.4853708609630428E-2</v>
      </c>
      <c r="R134" s="170">
        <f t="shared" si="53"/>
        <v>4.259880102174745E-3</v>
      </c>
      <c r="S134" s="170">
        <f t="shared" si="53"/>
        <v>1.8304434118419229E-3</v>
      </c>
      <c r="T134" s="170"/>
      <c r="U134" s="170">
        <f t="shared" si="46"/>
        <v>0.15590148030573636</v>
      </c>
    </row>
    <row r="135" spans="1:21" x14ac:dyDescent="0.25">
      <c r="B135" s="1" t="s">
        <v>236</v>
      </c>
      <c r="D135" s="170">
        <f t="shared" ref="D135:S135" si="54">D61/$D61</f>
        <v>1</v>
      </c>
      <c r="E135" s="170">
        <f t="shared" si="54"/>
        <v>0.53182101905926416</v>
      </c>
      <c r="F135" s="170">
        <f t="shared" si="54"/>
        <v>0.3301717664312443</v>
      </c>
      <c r="G135" s="170">
        <f t="shared" si="54"/>
        <v>3.2395873599623475E-2</v>
      </c>
      <c r="H135" s="170">
        <f t="shared" si="54"/>
        <v>0.11587166890878367</v>
      </c>
      <c r="I135" s="170">
        <f t="shared" si="54"/>
        <v>3.7493975273502592E-3</v>
      </c>
      <c r="J135" s="170">
        <f t="shared" si="54"/>
        <v>4.9632312592262424E-2</v>
      </c>
      <c r="K135" s="170">
        <f t="shared" si="54"/>
        <v>0.1081649579738523</v>
      </c>
      <c r="L135" s="170">
        <f t="shared" si="54"/>
        <v>9.5729919664003807E-2</v>
      </c>
      <c r="M135" s="170">
        <f t="shared" si="54"/>
        <v>1.2435038309848483E-2</v>
      </c>
      <c r="N135" s="170">
        <f t="shared" si="54"/>
        <v>6.7335892809809242E-2</v>
      </c>
      <c r="O135" s="170">
        <f t="shared" si="54"/>
        <v>0.29267813015707433</v>
      </c>
      <c r="P135" s="170">
        <f t="shared" si="54"/>
        <v>0.27053610780827819</v>
      </c>
      <c r="Q135" s="170">
        <f t="shared" si="54"/>
        <v>5.3947723943041431E-3</v>
      </c>
      <c r="R135" s="170">
        <f t="shared" si="54"/>
        <v>1.6747249954491991E-2</v>
      </c>
      <c r="S135" s="170">
        <f t="shared" si="54"/>
        <v>2.6677839437029183E-3</v>
      </c>
      <c r="T135" s="170"/>
      <c r="U135" s="170">
        <f t="shared" si="46"/>
        <v>9.9657121358517675E-2</v>
      </c>
    </row>
    <row r="136" spans="1:21" x14ac:dyDescent="0.25">
      <c r="B136" s="1" t="s">
        <v>262</v>
      </c>
      <c r="D136" s="170">
        <f t="shared" ref="D136:S136" si="55">D62/$D62</f>
        <v>1</v>
      </c>
      <c r="E136" s="170">
        <f t="shared" si="55"/>
        <v>0.54499720514253769</v>
      </c>
      <c r="F136" s="170">
        <f t="shared" si="55"/>
        <v>0.28899868409389784</v>
      </c>
      <c r="G136" s="170">
        <f t="shared" si="55"/>
        <v>3.2352418181769343E-2</v>
      </c>
      <c r="H136" s="170">
        <f t="shared" si="55"/>
        <v>7.9693513204694269E-2</v>
      </c>
      <c r="I136" s="170">
        <f t="shared" si="55"/>
        <v>7.6754283824133074E-3</v>
      </c>
      <c r="J136" s="170">
        <f t="shared" si="55"/>
        <v>0.13627716127976297</v>
      </c>
      <c r="K136" s="170">
        <f t="shared" si="55"/>
        <v>0.13352184920921975</v>
      </c>
      <c r="L136" s="170">
        <f t="shared" si="55"/>
        <v>9.6579017565753336E-2</v>
      </c>
      <c r="M136" s="170">
        <f t="shared" si="55"/>
        <v>3.6942831643466408E-2</v>
      </c>
      <c r="N136" s="170">
        <f t="shared" si="55"/>
        <v>5.2951040673396246E-2</v>
      </c>
      <c r="O136" s="170">
        <f t="shared" si="55"/>
        <v>0.2685299049748463</v>
      </c>
      <c r="P136" s="170">
        <f t="shared" si="55"/>
        <v>0.25534360215425239</v>
      </c>
      <c r="Q136" s="170">
        <f t="shared" si="55"/>
        <v>1.1923704986780588E-2</v>
      </c>
      <c r="R136" s="170">
        <f t="shared" si="55"/>
        <v>1.2625978338132329E-3</v>
      </c>
      <c r="S136" s="170">
        <f t="shared" si="55"/>
        <v>2.4989313780291321E-3</v>
      </c>
      <c r="T136" s="170"/>
      <c r="U136" s="170">
        <f t="shared" si="46"/>
        <v>8.7863742478545365E-2</v>
      </c>
    </row>
    <row r="137" spans="1:21" x14ac:dyDescent="0.25">
      <c r="B137" s="1" t="s">
        <v>288</v>
      </c>
      <c r="D137" s="170">
        <f t="shared" ref="D137:S137" si="56">D63/$D63</f>
        <v>1</v>
      </c>
      <c r="E137" s="170">
        <f t="shared" si="56"/>
        <v>0.39555148579193006</v>
      </c>
      <c r="F137" s="170">
        <f t="shared" si="56"/>
        <v>0.17237754358623453</v>
      </c>
      <c r="G137" s="170">
        <f t="shared" si="56"/>
        <v>4.2470847808387502E-2</v>
      </c>
      <c r="H137" s="170">
        <f t="shared" si="56"/>
        <v>0.12221346528153861</v>
      </c>
      <c r="I137" s="170">
        <f t="shared" si="56"/>
        <v>1.088996097650962E-2</v>
      </c>
      <c r="J137" s="170">
        <f t="shared" si="56"/>
        <v>4.7599668139259789E-2</v>
      </c>
      <c r="K137" s="170">
        <f t="shared" si="56"/>
        <v>0.19214863827021916</v>
      </c>
      <c r="L137" s="170">
        <f t="shared" si="56"/>
        <v>0.13821272379055083</v>
      </c>
      <c r="M137" s="170">
        <f t="shared" si="56"/>
        <v>5.3935914479668383E-2</v>
      </c>
      <c r="N137" s="170">
        <f t="shared" si="56"/>
        <v>0.13570036037100491</v>
      </c>
      <c r="O137" s="170">
        <f t="shared" si="56"/>
        <v>0.27659951556684587</v>
      </c>
      <c r="P137" s="170">
        <f t="shared" si="56"/>
        <v>0.26517875974798633</v>
      </c>
      <c r="Q137" s="170">
        <f t="shared" si="56"/>
        <v>8.9852055865955391E-3</v>
      </c>
      <c r="R137" s="170">
        <f t="shared" si="56"/>
        <v>2.4355502322639926E-3</v>
      </c>
      <c r="S137" s="170">
        <f t="shared" si="56"/>
        <v>5.9077213918591598E-4</v>
      </c>
      <c r="T137" s="170"/>
      <c r="U137" s="170">
        <f t="shared" si="46"/>
        <v>0.12695693271105335</v>
      </c>
    </row>
    <row r="138" spans="1:21" x14ac:dyDescent="0.25">
      <c r="B138" s="1" t="s">
        <v>302</v>
      </c>
      <c r="D138" s="170">
        <f t="shared" ref="D138:S138" si="57">D64/$D64</f>
        <v>1</v>
      </c>
      <c r="E138" s="170">
        <f t="shared" si="57"/>
        <v>0.5175153423341694</v>
      </c>
      <c r="F138" s="170">
        <f t="shared" si="57"/>
        <v>0.22097796270143341</v>
      </c>
      <c r="G138" s="170">
        <f t="shared" si="57"/>
        <v>5.790775794555772E-2</v>
      </c>
      <c r="H138" s="170">
        <f t="shared" si="57"/>
        <v>7.1845232374850521E-2</v>
      </c>
      <c r="I138" s="170">
        <f t="shared" si="57"/>
        <v>6.3603674651458051E-3</v>
      </c>
      <c r="J138" s="170">
        <f t="shared" si="57"/>
        <v>0.16042402184718194</v>
      </c>
      <c r="K138" s="170">
        <f t="shared" si="57"/>
        <v>0.21848764608570362</v>
      </c>
      <c r="L138" s="170">
        <f t="shared" si="57"/>
        <v>0.18966622745912751</v>
      </c>
      <c r="M138" s="170">
        <f t="shared" si="57"/>
        <v>2.8821418626576088E-2</v>
      </c>
      <c r="N138" s="170">
        <f t="shared" si="57"/>
        <v>3.633918565558461E-2</v>
      </c>
      <c r="O138" s="170">
        <f t="shared" si="57"/>
        <v>0.2276578259245424</v>
      </c>
      <c r="P138" s="170">
        <f t="shared" si="57"/>
        <v>0.21483463963182964</v>
      </c>
      <c r="Q138" s="170">
        <f t="shared" si="57"/>
        <v>1.0029406186327904E-2</v>
      </c>
      <c r="R138" s="170">
        <f t="shared" si="57"/>
        <v>2.7937801063848381E-3</v>
      </c>
      <c r="S138" s="170">
        <f t="shared" si="57"/>
        <v>4.7725065371684722E-3</v>
      </c>
      <c r="T138" s="170"/>
      <c r="U138" s="170">
        <f t="shared" si="46"/>
        <v>0.10262233843855062</v>
      </c>
    </row>
    <row r="139" spans="1:21" x14ac:dyDescent="0.25">
      <c r="D139" s="6"/>
      <c r="E139" s="6"/>
      <c r="F139" s="6"/>
      <c r="G139" s="6"/>
      <c r="H139" s="6"/>
      <c r="I139" s="6"/>
      <c r="J139" s="6"/>
      <c r="K139" s="6"/>
      <c r="L139" s="6"/>
      <c r="M139" s="6"/>
      <c r="N139" s="6"/>
      <c r="O139" s="6"/>
      <c r="P139" s="6"/>
      <c r="Q139" s="6"/>
      <c r="R139" s="6"/>
      <c r="S139" s="6"/>
      <c r="T139" s="6"/>
      <c r="U139" s="6"/>
    </row>
    <row r="140" spans="1:21" x14ac:dyDescent="0.25">
      <c r="A140" s="1">
        <v>2017</v>
      </c>
      <c r="B140" s="1" t="s">
        <v>4</v>
      </c>
      <c r="D140" s="170">
        <f t="shared" ref="D140:S140" si="58">D66/$D66</f>
        <v>1</v>
      </c>
      <c r="E140" s="170">
        <f t="shared" si="58"/>
        <v>0.61681206192325144</v>
      </c>
      <c r="F140" s="170">
        <f t="shared" si="58"/>
        <v>0.41399828551258133</v>
      </c>
      <c r="G140" s="170">
        <f t="shared" si="58"/>
        <v>4.9720135141949472E-2</v>
      </c>
      <c r="H140" s="170">
        <f t="shared" si="58"/>
        <v>0.11618173566638092</v>
      </c>
      <c r="I140" s="170">
        <f t="shared" si="58"/>
        <v>9.8330896071806761E-4</v>
      </c>
      <c r="J140" s="170">
        <f t="shared" si="58"/>
        <v>3.59285966416217E-2</v>
      </c>
      <c r="K140" s="170">
        <f t="shared" si="58"/>
        <v>4.9266300237002673E-2</v>
      </c>
      <c r="L140" s="170">
        <f t="shared" si="58"/>
        <v>4.9266300237002673E-2</v>
      </c>
      <c r="M140" s="170">
        <f t="shared" si="58"/>
        <v>0</v>
      </c>
      <c r="N140" s="170">
        <f t="shared" si="58"/>
        <v>2.1254601381675155E-2</v>
      </c>
      <c r="O140" s="170">
        <f t="shared" si="58"/>
        <v>0.3126670364580707</v>
      </c>
      <c r="P140" s="170">
        <f t="shared" si="58"/>
        <v>0.29582471887448941</v>
      </c>
      <c r="Q140" s="170">
        <f t="shared" si="58"/>
        <v>1.626241742726035E-2</v>
      </c>
      <c r="R140" s="170">
        <f t="shared" si="58"/>
        <v>5.7990015632091167E-4</v>
      </c>
      <c r="S140" s="170">
        <f t="shared" si="58"/>
        <v>3.0255660329786696E-3</v>
      </c>
      <c r="T140" s="170"/>
      <c r="U140" s="170">
        <f t="shared" ref="U140:U151" si="59">U66/$D66</f>
        <v>0.17823105239271847</v>
      </c>
    </row>
    <row r="141" spans="1:21" x14ac:dyDescent="0.25">
      <c r="B141" s="1" t="s">
        <v>19</v>
      </c>
      <c r="D141" s="170">
        <f t="shared" ref="D141:S141" si="60">D67/$D67</f>
        <v>1</v>
      </c>
      <c r="E141" s="170">
        <f t="shared" si="60"/>
        <v>0.53584008050866838</v>
      </c>
      <c r="F141" s="170">
        <f t="shared" si="60"/>
        <v>0.23589954713874023</v>
      </c>
      <c r="G141" s="170">
        <f t="shared" si="60"/>
        <v>3.0305109555830018E-2</v>
      </c>
      <c r="H141" s="170">
        <f t="shared" si="60"/>
        <v>0.12721284479209552</v>
      </c>
      <c r="I141" s="170">
        <f t="shared" si="60"/>
        <v>2.6851470655505239E-2</v>
      </c>
      <c r="J141" s="170">
        <f t="shared" si="60"/>
        <v>0.11557110836649742</v>
      </c>
      <c r="K141" s="170">
        <f t="shared" si="60"/>
        <v>2.2322858057728375E-2</v>
      </c>
      <c r="L141" s="170">
        <f t="shared" si="60"/>
        <v>1.1801838891176067E-2</v>
      </c>
      <c r="M141" s="170">
        <f t="shared" si="60"/>
        <v>1.0521019166552308E-2</v>
      </c>
      <c r="N141" s="170">
        <f t="shared" si="60"/>
        <v>7.8221490325236717E-2</v>
      </c>
      <c r="O141" s="170">
        <f t="shared" si="60"/>
        <v>0.36361557110836651</v>
      </c>
      <c r="P141" s="170">
        <f t="shared" si="60"/>
        <v>0.357165728923654</v>
      </c>
      <c r="Q141" s="170">
        <f t="shared" si="60"/>
        <v>3.7967156122775719E-3</v>
      </c>
      <c r="R141" s="170">
        <f t="shared" si="60"/>
        <v>2.6531265724349298E-3</v>
      </c>
      <c r="S141" s="170">
        <f t="shared" si="60"/>
        <v>2.5158958876538126E-4</v>
      </c>
      <c r="T141" s="170"/>
      <c r="U141" s="170">
        <f t="shared" si="59"/>
        <v>0.2078358721010018</v>
      </c>
    </row>
    <row r="142" spans="1:21" x14ac:dyDescent="0.25">
      <c r="B142" s="1" t="s">
        <v>26</v>
      </c>
      <c r="D142" s="170">
        <f t="shared" ref="D142:S142" si="61">D68/$D68</f>
        <v>1</v>
      </c>
      <c r="E142" s="170">
        <f t="shared" si="61"/>
        <v>0.57920447926648277</v>
      </c>
      <c r="F142" s="170">
        <f t="shared" si="61"/>
        <v>0.42393326193562975</v>
      </c>
      <c r="G142" s="170">
        <f t="shared" si="61"/>
        <v>1.6083272269507558E-2</v>
      </c>
      <c r="H142" s="170">
        <f t="shared" si="61"/>
        <v>5.463803242958877E-2</v>
      </c>
      <c r="I142" s="170">
        <f t="shared" si="61"/>
        <v>4.828739454747012E-3</v>
      </c>
      <c r="J142" s="170">
        <f t="shared" si="61"/>
        <v>7.972117317701008E-2</v>
      </c>
      <c r="K142" s="170">
        <f t="shared" si="61"/>
        <v>0.10995246416023163</v>
      </c>
      <c r="L142" s="170">
        <f t="shared" si="61"/>
        <v>8.9942318170715727E-2</v>
      </c>
      <c r="M142" s="170">
        <f t="shared" si="61"/>
        <v>2.0010145989515827E-2</v>
      </c>
      <c r="N142" s="170">
        <f t="shared" si="61"/>
        <v>5.505138755801068E-2</v>
      </c>
      <c r="O142" s="170">
        <f t="shared" si="61"/>
        <v>0.25579166901527556</v>
      </c>
      <c r="P142" s="170">
        <f t="shared" si="61"/>
        <v>0.24198184995208857</v>
      </c>
      <c r="Q142" s="170">
        <f t="shared" si="61"/>
        <v>8.492569002123149E-3</v>
      </c>
      <c r="R142" s="170">
        <f t="shared" si="61"/>
        <v>5.3172500610638301E-3</v>
      </c>
      <c r="S142" s="170">
        <f t="shared" si="61"/>
        <v>1.2400653852657696E-3</v>
      </c>
      <c r="T142" s="170"/>
      <c r="U142" s="170">
        <f t="shared" si="59"/>
        <v>7.2637769385416134E-2</v>
      </c>
    </row>
    <row r="143" spans="1:21" x14ac:dyDescent="0.25">
      <c r="B143" s="1" t="s">
        <v>43</v>
      </c>
      <c r="D143" s="170">
        <f t="shared" ref="D143:S143" si="62">D69/$D69</f>
        <v>1</v>
      </c>
      <c r="E143" s="170">
        <f t="shared" si="62"/>
        <v>0.47157080167979992</v>
      </c>
      <c r="F143" s="170">
        <f t="shared" si="62"/>
        <v>0.30297739819751807</v>
      </c>
      <c r="G143" s="170">
        <f t="shared" si="62"/>
        <v>2.0649506912659842E-2</v>
      </c>
      <c r="H143" s="170">
        <f t="shared" si="62"/>
        <v>8.5405558439107257E-2</v>
      </c>
      <c r="I143" s="170">
        <f t="shared" si="62"/>
        <v>1.8543858821308924E-2</v>
      </c>
      <c r="J143" s="170">
        <f t="shared" si="62"/>
        <v>4.3994479309205872E-2</v>
      </c>
      <c r="K143" s="170">
        <f t="shared" si="62"/>
        <v>0.14745434813381778</v>
      </c>
      <c r="L143" s="170">
        <f t="shared" si="62"/>
        <v>0.11191785023356769</v>
      </c>
      <c r="M143" s="170">
        <f t="shared" si="62"/>
        <v>3.5536497900250083E-2</v>
      </c>
      <c r="N143" s="170">
        <f t="shared" si="62"/>
        <v>0.10112419195017222</v>
      </c>
      <c r="O143" s="170">
        <f t="shared" si="62"/>
        <v>0.27985065823621008</v>
      </c>
      <c r="P143" s="170">
        <f t="shared" si="62"/>
        <v>0.26850257160383145</v>
      </c>
      <c r="Q143" s="170">
        <f t="shared" si="62"/>
        <v>6.3228424479781064E-3</v>
      </c>
      <c r="R143" s="170">
        <f t="shared" si="62"/>
        <v>5.0252441844005095E-3</v>
      </c>
      <c r="S143" s="170">
        <f t="shared" si="62"/>
        <v>2.3238805265889681E-3</v>
      </c>
      <c r="T143" s="170"/>
      <c r="U143" s="170">
        <f t="shared" si="59"/>
        <v>0.17062827348652856</v>
      </c>
    </row>
    <row r="144" spans="1:21" x14ac:dyDescent="0.25">
      <c r="B144" s="1" t="s">
        <v>95</v>
      </c>
      <c r="D144" s="170">
        <f t="shared" ref="D144:S144" si="63">D70/$D70</f>
        <v>1</v>
      </c>
      <c r="E144" s="170">
        <f t="shared" si="63"/>
        <v>0.57875737885930267</v>
      </c>
      <c r="F144" s="170">
        <f t="shared" si="63"/>
        <v>0.37826474710154162</v>
      </c>
      <c r="G144" s="170">
        <f t="shared" si="63"/>
        <v>5.2929601789329143E-2</v>
      </c>
      <c r="H144" s="170">
        <f t="shared" si="63"/>
        <v>3.8249741651448878E-2</v>
      </c>
      <c r="I144" s="170">
        <f t="shared" si="63"/>
        <v>8.8376438612137426E-2</v>
      </c>
      <c r="J144" s="170">
        <f t="shared" si="63"/>
        <v>2.0936849704845627E-2</v>
      </c>
      <c r="K144" s="170">
        <f t="shared" si="63"/>
        <v>0.2558004558259368</v>
      </c>
      <c r="L144" s="170">
        <f t="shared" si="63"/>
        <v>0.22181169575742132</v>
      </c>
      <c r="M144" s="170">
        <f t="shared" si="63"/>
        <v>3.398876006851545E-2</v>
      </c>
      <c r="N144" s="170">
        <f t="shared" si="63"/>
        <v>2.9048286405911582E-2</v>
      </c>
      <c r="O144" s="170">
        <f t="shared" si="63"/>
        <v>0.13639387890884899</v>
      </c>
      <c r="P144" s="170">
        <f t="shared" si="63"/>
        <v>0.13203380473096363</v>
      </c>
      <c r="Q144" s="170">
        <f t="shared" si="63"/>
        <v>2.2366614289152193E-3</v>
      </c>
      <c r="R144" s="170">
        <f t="shared" si="63"/>
        <v>2.1234127489701449E-3</v>
      </c>
      <c r="S144" s="170">
        <f t="shared" si="63"/>
        <v>0</v>
      </c>
      <c r="T144" s="170"/>
      <c r="U144" s="170">
        <f t="shared" si="59"/>
        <v>0.20809444939907421</v>
      </c>
    </row>
    <row r="145" spans="2:21" x14ac:dyDescent="0.25">
      <c r="B145" s="1" t="s">
        <v>105</v>
      </c>
      <c r="D145" s="170">
        <f t="shared" ref="D145:S145" si="64">D71/$D71</f>
        <v>1</v>
      </c>
      <c r="E145" s="170">
        <f t="shared" si="64"/>
        <v>0.63480002704621519</v>
      </c>
      <c r="F145" s="170">
        <f t="shared" si="64"/>
        <v>0.25124243551168057</v>
      </c>
      <c r="G145" s="170">
        <f t="shared" si="64"/>
        <v>4.2944318604415298E-2</v>
      </c>
      <c r="H145" s="170">
        <f t="shared" si="64"/>
        <v>0.16893742181953414</v>
      </c>
      <c r="I145" s="170">
        <f t="shared" si="64"/>
        <v>1.1122756009330945E-2</v>
      </c>
      <c r="J145" s="170">
        <f t="shared" si="64"/>
        <v>0.16055309510125426</v>
      </c>
      <c r="K145" s="170">
        <f t="shared" si="64"/>
        <v>6.25359207545894E-2</v>
      </c>
      <c r="L145" s="170">
        <f t="shared" si="64"/>
        <v>4.5479901281314447E-2</v>
      </c>
      <c r="M145" s="170">
        <f t="shared" si="64"/>
        <v>1.705601947327496E-2</v>
      </c>
      <c r="N145" s="170">
        <f t="shared" si="64"/>
        <v>0.10978227796747693</v>
      </c>
      <c r="O145" s="170">
        <f t="shared" si="64"/>
        <v>0.19288177423171846</v>
      </c>
      <c r="P145" s="170">
        <f t="shared" si="64"/>
        <v>0.18083775651644748</v>
      </c>
      <c r="Q145" s="170">
        <f t="shared" si="64"/>
        <v>9.2041651171439198E-3</v>
      </c>
      <c r="R145" s="170">
        <f t="shared" si="64"/>
        <v>2.8398525981270495E-3</v>
      </c>
      <c r="S145" s="170">
        <f t="shared" si="64"/>
        <v>9.2717806551945638E-3</v>
      </c>
      <c r="T145" s="170"/>
      <c r="U145" s="170">
        <f t="shared" si="59"/>
        <v>0.14337874843639067</v>
      </c>
    </row>
    <row r="146" spans="2:21" x14ac:dyDescent="0.25">
      <c r="B146" s="1" t="s">
        <v>137</v>
      </c>
      <c r="D146" s="170">
        <f t="shared" ref="D146:S146" si="65">D72/$D72</f>
        <v>1</v>
      </c>
      <c r="E146" s="170">
        <f t="shared" si="65"/>
        <v>0.60695354465497908</v>
      </c>
      <c r="F146" s="170">
        <f t="shared" si="65"/>
        <v>0.26589929756212738</v>
      </c>
      <c r="G146" s="170">
        <f t="shared" si="65"/>
        <v>6.608425319245223E-2</v>
      </c>
      <c r="H146" s="170">
        <f t="shared" si="65"/>
        <v>0.16144658914271098</v>
      </c>
      <c r="I146" s="170">
        <f t="shared" si="65"/>
        <v>1.025913464376365E-2</v>
      </c>
      <c r="J146" s="170">
        <f t="shared" si="65"/>
        <v>0.10326427011392479</v>
      </c>
      <c r="K146" s="170">
        <f t="shared" si="65"/>
        <v>0.14812584853314445</v>
      </c>
      <c r="L146" s="170">
        <f t="shared" si="65"/>
        <v>0.11079629301694115</v>
      </c>
      <c r="M146" s="170">
        <f t="shared" si="65"/>
        <v>3.7329555516203296E-2</v>
      </c>
      <c r="N146" s="170">
        <f t="shared" si="65"/>
        <v>5.1889892371564057E-2</v>
      </c>
      <c r="O146" s="170">
        <f t="shared" si="65"/>
        <v>0.19303071444031245</v>
      </c>
      <c r="P146" s="170">
        <f t="shared" si="65"/>
        <v>0.17886390020266416</v>
      </c>
      <c r="Q146" s="170">
        <f t="shared" si="65"/>
        <v>8.0042500442712942E-3</v>
      </c>
      <c r="R146" s="170">
        <f t="shared" si="65"/>
        <v>6.1625641933770146E-3</v>
      </c>
      <c r="S146" s="170">
        <f t="shared" si="65"/>
        <v>4.154418275190367E-3</v>
      </c>
      <c r="T146" s="170"/>
      <c r="U146" s="170">
        <f t="shared" si="59"/>
        <v>0.15354859020522205</v>
      </c>
    </row>
    <row r="147" spans="2:21" x14ac:dyDescent="0.25">
      <c r="B147" s="1" t="s">
        <v>192</v>
      </c>
      <c r="D147" s="170">
        <f t="shared" ref="D147:S147" si="66">D73/$D73</f>
        <v>1</v>
      </c>
      <c r="E147" s="170">
        <f t="shared" si="66"/>
        <v>0.57338104899729847</v>
      </c>
      <c r="F147" s="170">
        <f t="shared" si="66"/>
        <v>0.26919929603515341</v>
      </c>
      <c r="G147" s="170">
        <f t="shared" si="66"/>
        <v>1.2274546290172517E-2</v>
      </c>
      <c r="H147" s="170">
        <f t="shared" si="66"/>
        <v>9.2328128327859291E-2</v>
      </c>
      <c r="I147" s="170">
        <f t="shared" si="66"/>
        <v>7.908394892891973E-3</v>
      </c>
      <c r="J147" s="170">
        <f t="shared" si="66"/>
        <v>0.19167068345122129</v>
      </c>
      <c r="K147" s="170">
        <f t="shared" si="66"/>
        <v>0.1637390846215068</v>
      </c>
      <c r="L147" s="170">
        <f t="shared" si="66"/>
        <v>0.12515833604232757</v>
      </c>
      <c r="M147" s="170">
        <f t="shared" si="66"/>
        <v>3.858074857917923E-2</v>
      </c>
      <c r="N147" s="170">
        <f t="shared" si="66"/>
        <v>4.0895537445773407E-2</v>
      </c>
      <c r="O147" s="170">
        <f t="shared" si="66"/>
        <v>0.2219843289354213</v>
      </c>
      <c r="P147" s="170">
        <f t="shared" si="66"/>
        <v>0.20191348406550907</v>
      </c>
      <c r="Q147" s="170">
        <f t="shared" si="66"/>
        <v>1.8798551715634073E-2</v>
      </c>
      <c r="R147" s="170">
        <f t="shared" si="66"/>
        <v>1.2722931542781559E-3</v>
      </c>
      <c r="S147" s="170">
        <f t="shared" si="66"/>
        <v>3.5590579425842683E-4</v>
      </c>
      <c r="T147" s="170"/>
      <c r="U147" s="170">
        <f t="shared" si="59"/>
        <v>6.2841193153157199E-2</v>
      </c>
    </row>
    <row r="148" spans="2:21" x14ac:dyDescent="0.25">
      <c r="B148" s="1" t="s">
        <v>236</v>
      </c>
      <c r="D148" s="170">
        <f t="shared" ref="D148:S148" si="67">D74/$D74</f>
        <v>1</v>
      </c>
      <c r="E148" s="170">
        <f t="shared" si="67"/>
        <v>0.53988908657304013</v>
      </c>
      <c r="F148" s="170">
        <f t="shared" si="67"/>
        <v>0.29509406821365031</v>
      </c>
      <c r="G148" s="170">
        <f t="shared" si="67"/>
        <v>2.6110080629897416E-2</v>
      </c>
      <c r="H148" s="170">
        <f t="shared" si="67"/>
        <v>0.14825680433054472</v>
      </c>
      <c r="I148" s="170">
        <f t="shared" si="67"/>
        <v>1.3958814399818298E-2</v>
      </c>
      <c r="J148" s="170">
        <f t="shared" si="67"/>
        <v>5.6469318999129346E-2</v>
      </c>
      <c r="K148" s="170">
        <f t="shared" si="67"/>
        <v>0.10006813794147708</v>
      </c>
      <c r="L148" s="170">
        <f t="shared" si="67"/>
        <v>8.5711852216375825E-2</v>
      </c>
      <c r="M148" s="170">
        <f t="shared" si="67"/>
        <v>1.435628572510126E-2</v>
      </c>
      <c r="N148" s="170">
        <f t="shared" si="67"/>
        <v>5.8343112389749027E-2</v>
      </c>
      <c r="O148" s="170">
        <f t="shared" si="67"/>
        <v>0.30169966309573382</v>
      </c>
      <c r="P148" s="170">
        <f t="shared" si="67"/>
        <v>0.26748873831245029</v>
      </c>
      <c r="Q148" s="170">
        <f t="shared" si="67"/>
        <v>4.9778551690199489E-3</v>
      </c>
      <c r="R148" s="170">
        <f t="shared" si="67"/>
        <v>2.9233069614263543E-2</v>
      </c>
      <c r="S148" s="170">
        <f t="shared" si="67"/>
        <v>6.8137941477079151E-3</v>
      </c>
      <c r="T148" s="170"/>
      <c r="U148" s="170">
        <f t="shared" si="59"/>
        <v>0.10212173978877238</v>
      </c>
    </row>
    <row r="149" spans="2:21" x14ac:dyDescent="0.25">
      <c r="B149" s="1" t="s">
        <v>262</v>
      </c>
      <c r="D149" s="170">
        <f t="shared" ref="D149:S149" si="68">D75/$D75</f>
        <v>1</v>
      </c>
      <c r="E149" s="170">
        <f t="shared" si="68"/>
        <v>0.55210622965415546</v>
      </c>
      <c r="F149" s="170">
        <f t="shared" si="68"/>
        <v>0.31552405330959071</v>
      </c>
      <c r="G149" s="170">
        <f t="shared" si="68"/>
        <v>3.0995242202498538E-2</v>
      </c>
      <c r="H149" s="170">
        <f t="shared" si="68"/>
        <v>8.6155087504521305E-2</v>
      </c>
      <c r="I149" s="170">
        <f t="shared" si="68"/>
        <v>1.0538104115077489E-2</v>
      </c>
      <c r="J149" s="170">
        <f t="shared" si="68"/>
        <v>0.10889374252246738</v>
      </c>
      <c r="K149" s="170">
        <f t="shared" si="68"/>
        <v>0.13018558192593416</v>
      </c>
      <c r="L149" s="170">
        <f t="shared" si="68"/>
        <v>9.4536879886480615E-2</v>
      </c>
      <c r="M149" s="170">
        <f t="shared" si="68"/>
        <v>3.5648702039453549E-2</v>
      </c>
      <c r="N149" s="170">
        <f t="shared" si="68"/>
        <v>7.9540079574858799E-2</v>
      </c>
      <c r="O149" s="170">
        <f t="shared" si="68"/>
        <v>0.2381681088450516</v>
      </c>
      <c r="P149" s="170">
        <f t="shared" si="68"/>
        <v>0.22609971898389025</v>
      </c>
      <c r="Q149" s="170">
        <f t="shared" si="68"/>
        <v>9.3277872068111625E-3</v>
      </c>
      <c r="R149" s="170">
        <f t="shared" si="68"/>
        <v>2.7406026543501851E-3</v>
      </c>
      <c r="S149" s="170">
        <f t="shared" si="68"/>
        <v>1.5302857460838598E-4</v>
      </c>
      <c r="T149" s="170"/>
      <c r="U149" s="170">
        <f t="shared" si="59"/>
        <v>8.2426754959516985E-2</v>
      </c>
    </row>
    <row r="150" spans="2:21" x14ac:dyDescent="0.25">
      <c r="B150" s="1" t="s">
        <v>288</v>
      </c>
      <c r="D150" s="170">
        <f t="shared" ref="D150:S150" si="69">D76/$D76</f>
        <v>1</v>
      </c>
      <c r="E150" s="170">
        <f t="shared" si="69"/>
        <v>0.34922731104242766</v>
      </c>
      <c r="F150" s="170">
        <f t="shared" si="69"/>
        <v>0.14830008429334082</v>
      </c>
      <c r="G150" s="170">
        <f t="shared" si="69"/>
        <v>3.0767069401517279E-2</v>
      </c>
      <c r="H150" s="170">
        <f t="shared" si="69"/>
        <v>0.11087384096656364</v>
      </c>
      <c r="I150" s="170">
        <f t="shared" si="69"/>
        <v>4.3551559426805286E-3</v>
      </c>
      <c r="J150" s="170">
        <f t="shared" si="69"/>
        <v>5.4931160438325376E-2</v>
      </c>
      <c r="K150" s="170">
        <f t="shared" si="69"/>
        <v>0.19525147513346447</v>
      </c>
      <c r="L150" s="170">
        <f t="shared" si="69"/>
        <v>0.14192188817083451</v>
      </c>
      <c r="M150" s="170">
        <f t="shared" si="69"/>
        <v>5.3329586962629953E-2</v>
      </c>
      <c r="N150" s="170">
        <f t="shared" si="69"/>
        <v>0.11694296150604103</v>
      </c>
      <c r="O150" s="170">
        <f t="shared" si="69"/>
        <v>0.33857825231806687</v>
      </c>
      <c r="P150" s="170">
        <f t="shared" si="69"/>
        <v>0.31989322843495366</v>
      </c>
      <c r="Q150" s="170">
        <f t="shared" si="69"/>
        <v>8.4855296431581902E-3</v>
      </c>
      <c r="R150" s="170">
        <f t="shared" si="69"/>
        <v>1.0199494239955044E-2</v>
      </c>
      <c r="S150" s="170">
        <f t="shared" si="69"/>
        <v>7.4178139926945772E-3</v>
      </c>
      <c r="T150" s="170"/>
      <c r="U150" s="170">
        <f t="shared" si="59"/>
        <v>0.13118853610564765</v>
      </c>
    </row>
    <row r="151" spans="2:21" x14ac:dyDescent="0.25">
      <c r="B151" s="1" t="s">
        <v>302</v>
      </c>
      <c r="D151" s="170">
        <f t="shared" ref="D151:S151" si="70">D77/$D77</f>
        <v>1</v>
      </c>
      <c r="E151" s="170">
        <f t="shared" si="70"/>
        <v>0.48082250652914144</v>
      </c>
      <c r="F151" s="170">
        <f t="shared" si="70"/>
        <v>0.25114879830738207</v>
      </c>
      <c r="G151" s="170">
        <f t="shared" si="70"/>
        <v>2.3070735120720245E-2</v>
      </c>
      <c r="H151" s="170">
        <f t="shared" si="70"/>
        <v>8.0163531576801436E-2</v>
      </c>
      <c r="I151" s="170">
        <f t="shared" si="70"/>
        <v>7.6013532127783843E-3</v>
      </c>
      <c r="J151" s="170">
        <f t="shared" si="70"/>
        <v>0.11883808831145933</v>
      </c>
      <c r="K151" s="170">
        <f t="shared" si="70"/>
        <v>0.25430262157426692</v>
      </c>
      <c r="L151" s="170">
        <f t="shared" si="70"/>
        <v>0.2272075109920989</v>
      </c>
      <c r="M151" s="170">
        <f t="shared" si="70"/>
        <v>2.7095110582168007E-2</v>
      </c>
      <c r="N151" s="170">
        <f t="shared" si="70"/>
        <v>4.6084168071671788E-2</v>
      </c>
      <c r="O151" s="170">
        <f t="shared" si="70"/>
        <v>0.21879070382491983</v>
      </c>
      <c r="P151" s="170">
        <f t="shared" si="70"/>
        <v>0.20719142230597154</v>
      </c>
      <c r="Q151" s="170">
        <f t="shared" si="70"/>
        <v>8.9611777799817067E-3</v>
      </c>
      <c r="R151" s="170">
        <f t="shared" si="70"/>
        <v>2.6381037389665773E-3</v>
      </c>
      <c r="S151" s="170">
        <f t="shared" si="70"/>
        <v>9.4482462230156376E-3</v>
      </c>
      <c r="T151" s="170"/>
      <c r="U151" s="170">
        <f t="shared" si="59"/>
        <v>0.15141877968417689</v>
      </c>
    </row>
  </sheetData>
  <mergeCells count="2">
    <mergeCell ref="E3:J3"/>
    <mergeCell ref="K3:M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V78"/>
  <sheetViews>
    <sheetView showGridLines="0" zoomScale="85" zoomScaleNormal="85" workbookViewId="0">
      <pane ySplit="4" topLeftCell="A5" activePane="bottomLeft" state="frozen"/>
      <selection pane="bottomLeft" activeCell="C7" sqref="C7"/>
    </sheetView>
  </sheetViews>
  <sheetFormatPr defaultRowHeight="15" x14ac:dyDescent="0.25"/>
  <cols>
    <col min="1" max="1" width="9.140625" style="1"/>
    <col min="2" max="2" width="15" style="1" bestFit="1" customWidth="1"/>
    <col min="3" max="3" width="15" style="1" customWidth="1"/>
    <col min="4" max="4" width="5.28515625" style="1" customWidth="1"/>
    <col min="5" max="20" width="10.140625" style="1" customWidth="1"/>
    <col min="21" max="21" width="4.28515625" style="1" customWidth="1"/>
    <col min="22" max="22" width="10.140625" style="1" customWidth="1"/>
  </cols>
  <sheetData>
    <row r="2" spans="1:22" x14ac:dyDescent="0.25">
      <c r="A2" s="2" t="s">
        <v>581</v>
      </c>
      <c r="B2" s="2"/>
      <c r="C2" s="2"/>
      <c r="D2" s="2"/>
      <c r="E2" s="2"/>
      <c r="F2" s="2"/>
      <c r="G2" s="2"/>
      <c r="H2" s="2"/>
      <c r="I2" s="2"/>
      <c r="J2" s="2"/>
      <c r="K2" s="2"/>
      <c r="L2" s="2"/>
      <c r="M2" s="2"/>
      <c r="N2" s="2"/>
      <c r="O2" s="2"/>
      <c r="P2" s="2"/>
      <c r="Q2" s="2"/>
      <c r="R2" s="2"/>
      <c r="S2" s="2"/>
      <c r="T2" s="2"/>
      <c r="U2" s="2"/>
      <c r="V2" s="2"/>
    </row>
    <row r="3" spans="1:22" ht="27.75" customHeight="1" x14ac:dyDescent="0.25">
      <c r="A3" s="2"/>
      <c r="B3" s="2"/>
      <c r="C3" s="15"/>
      <c r="D3" s="13"/>
      <c r="E3" s="83" t="s">
        <v>366</v>
      </c>
      <c r="F3" s="229" t="s">
        <v>367</v>
      </c>
      <c r="G3" s="229"/>
      <c r="H3" s="229"/>
      <c r="I3" s="229"/>
      <c r="J3" s="229"/>
      <c r="K3" s="229"/>
      <c r="L3" s="229" t="s">
        <v>368</v>
      </c>
      <c r="M3" s="229"/>
      <c r="N3" s="229"/>
      <c r="O3" s="4" t="s">
        <v>369</v>
      </c>
      <c r="P3" s="4" t="s">
        <v>370</v>
      </c>
      <c r="Q3" s="4"/>
      <c r="R3" s="4"/>
      <c r="S3" s="4"/>
      <c r="T3" s="4" t="s">
        <v>371</v>
      </c>
      <c r="U3" s="5"/>
      <c r="V3" s="83" t="s">
        <v>387</v>
      </c>
    </row>
    <row r="4" spans="1:22" ht="51" x14ac:dyDescent="0.25">
      <c r="A4" s="2" t="s">
        <v>0</v>
      </c>
      <c r="B4" s="2" t="s">
        <v>1</v>
      </c>
      <c r="C4" s="106" t="s">
        <v>457</v>
      </c>
      <c r="D4" s="2"/>
      <c r="E4" s="83" t="s">
        <v>3</v>
      </c>
      <c r="F4" s="83" t="s">
        <v>372</v>
      </c>
      <c r="G4" s="83" t="s">
        <v>373</v>
      </c>
      <c r="H4" s="83" t="s">
        <v>374</v>
      </c>
      <c r="I4" s="83" t="s">
        <v>375</v>
      </c>
      <c r="J4" s="83" t="s">
        <v>376</v>
      </c>
      <c r="K4" s="83" t="s">
        <v>377</v>
      </c>
      <c r="L4" s="83" t="s">
        <v>378</v>
      </c>
      <c r="M4" s="83" t="s">
        <v>379</v>
      </c>
      <c r="N4" s="83" t="s">
        <v>380</v>
      </c>
      <c r="O4" s="83" t="s">
        <v>381</v>
      </c>
      <c r="P4" s="83" t="s">
        <v>382</v>
      </c>
      <c r="Q4" s="4" t="s">
        <v>383</v>
      </c>
      <c r="R4" s="4" t="s">
        <v>384</v>
      </c>
      <c r="S4" s="4" t="s">
        <v>385</v>
      </c>
      <c r="T4" s="4" t="s">
        <v>3</v>
      </c>
      <c r="U4" s="4"/>
      <c r="V4" s="83" t="s">
        <v>386</v>
      </c>
    </row>
    <row r="5" spans="1:22" s="197" customFormat="1" x14ac:dyDescent="0.25">
      <c r="A5" s="13"/>
      <c r="B5" s="13"/>
      <c r="C5" s="198"/>
      <c r="D5" s="13"/>
      <c r="E5" s="52"/>
      <c r="F5" s="52"/>
      <c r="G5" s="52"/>
      <c r="H5" s="52"/>
      <c r="I5" s="52"/>
      <c r="J5" s="52"/>
      <c r="K5" s="52"/>
      <c r="L5" s="52"/>
      <c r="M5" s="52"/>
      <c r="N5" s="52"/>
      <c r="O5" s="52"/>
      <c r="P5" s="52"/>
      <c r="Q5" s="5"/>
      <c r="R5" s="5"/>
      <c r="S5" s="5"/>
      <c r="T5" s="5"/>
      <c r="U5" s="5"/>
      <c r="V5" s="52"/>
    </row>
    <row r="6" spans="1:22" x14ac:dyDescent="0.25">
      <c r="A6" s="18"/>
      <c r="B6" s="2"/>
      <c r="C6" s="2"/>
      <c r="D6" s="2"/>
      <c r="E6" s="18" t="s">
        <v>455</v>
      </c>
      <c r="F6" s="105"/>
      <c r="G6" s="105"/>
      <c r="H6" s="105"/>
      <c r="I6" s="105"/>
      <c r="J6" s="105"/>
      <c r="K6" s="105"/>
      <c r="L6" s="105"/>
      <c r="M6" s="105"/>
      <c r="N6" s="105"/>
      <c r="O6" s="105"/>
      <c r="P6" s="105"/>
      <c r="Q6" s="4"/>
      <c r="R6" s="4"/>
      <c r="S6" s="4"/>
      <c r="T6" s="4"/>
      <c r="U6" s="4"/>
      <c r="V6" s="105"/>
    </row>
    <row r="7" spans="1:22" x14ac:dyDescent="0.25">
      <c r="A7" s="13" t="s">
        <v>634</v>
      </c>
      <c r="B7" s="13"/>
      <c r="C7" s="97">
        <f>SUM(C14:C25)</f>
        <v>75100.031934700004</v>
      </c>
      <c r="D7" s="13"/>
      <c r="E7" s="99">
        <f>+'Tabel 8'!D7/'Tabel 9'!$C7/1000</f>
        <v>3.0220626297115385E-2</v>
      </c>
      <c r="F7" s="99">
        <f>+'Tabel 8'!E7/'Tabel 9'!$C7/1000</f>
        <v>1.658589174879524E-2</v>
      </c>
      <c r="G7" s="99">
        <f>+'Tabel 8'!F7/'Tabel 9'!$C7/1000</f>
        <v>8.6513931254374957E-3</v>
      </c>
      <c r="H7" s="99">
        <f>+'Tabel 8'!G7/'Tabel 9'!$C7/1000</f>
        <v>1.2372924166103576E-3</v>
      </c>
      <c r="I7" s="99">
        <f>+'Tabel 8'!H7/'Tabel 9'!$C7/1000</f>
        <v>2.6939069769758824E-3</v>
      </c>
      <c r="J7" s="99">
        <f>+'Tabel 8'!I7/'Tabel 9'!$C7/1000</f>
        <v>3.1790399264755483E-4</v>
      </c>
      <c r="K7" s="99">
        <f>+'Tabel 8'!J7/'Tabel 9'!$C7/1000</f>
        <v>3.6853912424518812E-3</v>
      </c>
      <c r="L7" s="99">
        <f>+'Tabel 8'!K7/'Tabel 9'!$C7/1000</f>
        <v>4.6398116089082309E-3</v>
      </c>
      <c r="M7" s="99">
        <f>+'Tabel 8'!L7/'Tabel 9'!$C7/1000</f>
        <v>3.594170242626519E-3</v>
      </c>
      <c r="N7" s="99">
        <f>+'Tabel 8'!M7/'Tabel 9'!$C7/1000</f>
        <v>1.045641366281713E-3</v>
      </c>
      <c r="O7" s="99">
        <f>+'Tabel 8'!N7/'Tabel 9'!$C7/1000</f>
        <v>1.8533547378651459E-3</v>
      </c>
      <c r="P7" s="99">
        <f>+'Tabel 8'!O7/'Tabel 9'!$C7/1000</f>
        <v>7.1415548859731981E-3</v>
      </c>
      <c r="Q7" s="99">
        <f>+'Tabel 8'!P7/'Tabel 9'!$C7/1000</f>
        <v>6.6880410974622358E-3</v>
      </c>
      <c r="R7" s="99">
        <f>+'Tabel 8'!Q7/'Tabel 9'!$C7/1000</f>
        <v>3.0881877680379505E-4</v>
      </c>
      <c r="S7" s="99">
        <f>+'Tabel 8'!R7/'Tabel 9'!$C7/1000</f>
        <v>1.446883539203838E-4</v>
      </c>
      <c r="T7" s="99">
        <f>+'Tabel 8'!S7/'Tabel 9'!$C7/1000</f>
        <v>1.8464705863317676E-4</v>
      </c>
      <c r="U7" s="99"/>
      <c r="V7" s="99">
        <f>+'Tabel 8'!U7/'Tabel 9'!$C7/1000</f>
        <v>4.054299208084834E-3</v>
      </c>
    </row>
    <row r="8" spans="1:22" x14ac:dyDescent="0.25">
      <c r="A8" s="13" t="s">
        <v>352</v>
      </c>
      <c r="B8" s="13"/>
      <c r="C8" s="97">
        <f>SUM(C27:C38)</f>
        <v>65714.816629299967</v>
      </c>
      <c r="D8" s="13"/>
      <c r="E8" s="99">
        <f>+'Tabel 8'!D8/'Tabel 9'!$C8/1000</f>
        <v>3.1360492286318556E-2</v>
      </c>
      <c r="F8" s="99">
        <f>+'Tabel 8'!E8/'Tabel 9'!$C8/1000</f>
        <v>1.7596655660215579E-2</v>
      </c>
      <c r="G8" s="99">
        <f>+'Tabel 8'!F8/'Tabel 9'!$C8/1000</f>
        <v>8.980284006006858E-3</v>
      </c>
      <c r="H8" s="99">
        <f>+'Tabel 8'!G8/'Tabel 9'!$C8/1000</f>
        <v>1.1434341978910183E-3</v>
      </c>
      <c r="I8" s="99">
        <f>+'Tabel 8'!H8/'Tabel 9'!$C8/1000</f>
        <v>2.8622192945465374E-3</v>
      </c>
      <c r="J8" s="99">
        <f>+'Tabel 8'!I8/'Tabel 9'!$C8/1000</f>
        <v>2.8285743920945442E-4</v>
      </c>
      <c r="K8" s="99">
        <f>+'Tabel 8'!J8/'Tabel 9'!$C8/1000</f>
        <v>4.327866809469047E-3</v>
      </c>
      <c r="L8" s="99">
        <f>+'Tabel 8'!K8/'Tabel 9'!$C8/1000</f>
        <v>4.9665055270728935E-3</v>
      </c>
      <c r="M8" s="99">
        <f>+'Tabel 8'!L8/'Tabel 9'!$C8/1000</f>
        <v>3.8846849474439582E-3</v>
      </c>
      <c r="N8" s="99">
        <f>+'Tabel 8'!M8/'Tabel 9'!$C8/1000</f>
        <v>1.0818205796289358E-3</v>
      </c>
      <c r="O8" s="99">
        <f>+'Tabel 8'!N8/'Tabel 9'!$C8/1000</f>
        <v>1.66349090824762E-3</v>
      </c>
      <c r="P8" s="99">
        <f>+'Tabel 8'!O8/'Tabel 9'!$C8/1000</f>
        <v>7.1338706253191893E-3</v>
      </c>
      <c r="Q8" s="99">
        <f>+'Tabel 8'!P8/'Tabel 9'!$C8/1000</f>
        <v>6.7640160957181178E-3</v>
      </c>
      <c r="R8" s="99">
        <f>+'Tabel 8'!Q8/'Tabel 9'!$C8/1000</f>
        <v>2.8712042900446463E-4</v>
      </c>
      <c r="S8" s="99">
        <f>+'Tabel 8'!R8/'Tabel 9'!$C8/1000</f>
        <v>8.2722647732281465E-5</v>
      </c>
      <c r="T8" s="99">
        <f>+'Tabel 8'!S8/'Tabel 9'!$C8/1000</f>
        <v>2.1022656241941591E-4</v>
      </c>
      <c r="U8" s="99"/>
      <c r="V8" s="99">
        <f>+'Tabel 8'!U8/'Tabel 9'!$C8/1000</f>
        <v>3.220308765278439E-3</v>
      </c>
    </row>
    <row r="9" spans="1:22" x14ac:dyDescent="0.25">
      <c r="A9" s="13" t="s">
        <v>353</v>
      </c>
      <c r="B9" s="13"/>
      <c r="C9" s="97">
        <f>SUM(C40:C51)</f>
        <v>64946.258513500012</v>
      </c>
      <c r="D9" s="13"/>
      <c r="E9" s="99">
        <f>+'Tabel 8'!D9/'Tabel 9'!$C9/1000</f>
        <v>3.0592940155082144E-2</v>
      </c>
      <c r="F9" s="99">
        <f>+'Tabel 8'!E9/'Tabel 9'!$C9/1000</f>
        <v>1.6844650100553478E-2</v>
      </c>
      <c r="G9" s="99">
        <f>+'Tabel 8'!F9/'Tabel 9'!$C9/1000</f>
        <v>8.9322799892140037E-3</v>
      </c>
      <c r="H9" s="99">
        <f>+'Tabel 8'!G9/'Tabel 9'!$C9/1000</f>
        <v>1.1766585827543215E-3</v>
      </c>
      <c r="I9" s="99">
        <f>+'Tabel 8'!H9/'Tabel 9'!$C9/1000</f>
        <v>2.7795172068540643E-3</v>
      </c>
      <c r="J9" s="99">
        <f>+'Tabel 8'!I9/'Tabel 9'!$C9/1000</f>
        <v>2.8521614165431141E-4</v>
      </c>
      <c r="K9" s="99">
        <f>+'Tabel 8'!J9/'Tabel 9'!$C9/1000</f>
        <v>3.6709827992805087E-3</v>
      </c>
      <c r="L9" s="99">
        <f>+'Tabel 8'!K9/'Tabel 9'!$C9/1000</f>
        <v>4.8489783277436797E-3</v>
      </c>
      <c r="M9" s="99">
        <f>+'Tabel 8'!L9/'Tabel 9'!$C9/1000</f>
        <v>3.7936045422838419E-3</v>
      </c>
      <c r="N9" s="99">
        <f>+'Tabel 8'!M9/'Tabel 9'!$C9/1000</f>
        <v>1.0553737854598381E-3</v>
      </c>
      <c r="O9" s="99">
        <f>+'Tabel 8'!N9/'Tabel 9'!$C9/1000</f>
        <v>1.7268123301773883E-3</v>
      </c>
      <c r="P9" s="99">
        <f>+'Tabel 8'!O9/'Tabel 9'!$C9/1000</f>
        <v>7.1724839992618108E-3</v>
      </c>
      <c r="Q9" s="99">
        <f>+'Tabel 8'!P9/'Tabel 9'!$C9/1000</f>
        <v>6.7609703265154092E-3</v>
      </c>
      <c r="R9" s="99">
        <f>+'Tabel 8'!Q9/'Tabel 9'!$C9/1000</f>
        <v>3.0113057152292798E-4</v>
      </c>
      <c r="S9" s="99">
        <f>+'Tabel 8'!R9/'Tabel 9'!$C9/1000</f>
        <v>1.1038449231477753E-4</v>
      </c>
      <c r="T9" s="99">
        <f>+'Tabel 8'!S9/'Tabel 9'!$C9/1000</f>
        <v>1.4339548132806079E-4</v>
      </c>
      <c r="U9" s="99"/>
      <c r="V9" s="99">
        <f>+'Tabel 8'!U9/'Tabel 9'!$C9/1000</f>
        <v>3.6137416592091202E-3</v>
      </c>
    </row>
    <row r="10" spans="1:22" x14ac:dyDescent="0.25">
      <c r="A10" s="13" t="s">
        <v>391</v>
      </c>
      <c r="B10" s="13"/>
      <c r="C10" s="97">
        <f>SUM(C53:C64)</f>
        <v>60542.647351499967</v>
      </c>
      <c r="D10" s="13"/>
      <c r="E10" s="99">
        <f>+'Tabel 8'!D10/'Tabel 9'!$C10/1000</f>
        <v>3.1731532796152227E-2</v>
      </c>
      <c r="F10" s="99">
        <f>+'Tabel 8'!E10/'Tabel 9'!$C10/1000</f>
        <v>1.7472658469299518E-2</v>
      </c>
      <c r="G10" s="99">
        <f>+'Tabel 8'!F10/'Tabel 9'!$C10/1000</f>
        <v>8.6825423820921406E-3</v>
      </c>
      <c r="H10" s="99">
        <f>+'Tabel 8'!G10/'Tabel 9'!$C10/1000</f>
        <v>1.3420478655448511E-3</v>
      </c>
      <c r="I10" s="99">
        <f>+'Tabel 8'!H10/'Tabel 9'!$C10/1000</f>
        <v>3.1337262671568694E-3</v>
      </c>
      <c r="J10" s="99">
        <f>+'Tabel 8'!I10/'Tabel 9'!$C10/1000</f>
        <v>3.0679847375492543E-4</v>
      </c>
      <c r="K10" s="99">
        <f>+'Tabel 8'!J10/'Tabel 9'!$C10/1000</f>
        <v>4.0075434807507349E-3</v>
      </c>
      <c r="L10" s="99">
        <f>+'Tabel 8'!K10/'Tabel 9'!$C10/1000</f>
        <v>5.174418590934619E-3</v>
      </c>
      <c r="M10" s="99">
        <f>+'Tabel 8'!L10/'Tabel 9'!$C10/1000</f>
        <v>3.9268685259557555E-3</v>
      </c>
      <c r="N10" s="99">
        <f>+'Tabel 8'!M10/'Tabel 9'!$C10/1000</f>
        <v>1.2475500649788641E-3</v>
      </c>
      <c r="O10" s="99">
        <f>+'Tabel 8'!N10/'Tabel 9'!$C10/1000</f>
        <v>1.6648429563181761E-3</v>
      </c>
      <c r="P10" s="99">
        <f>+'Tabel 8'!O10/'Tabel 9'!$C10/1000</f>
        <v>7.4196127795999132E-3</v>
      </c>
      <c r="Q10" s="99">
        <f>+'Tabel 8'!P10/'Tabel 9'!$C10/1000</f>
        <v>6.9715783447457588E-3</v>
      </c>
      <c r="R10" s="99">
        <f>+'Tabel 8'!Q10/'Tabel 9'!$C10/1000</f>
        <v>3.2818984246252595E-4</v>
      </c>
      <c r="S10" s="99">
        <f>+'Tabel 8'!R10/'Tabel 9'!$C10/1000</f>
        <v>1.1984459239162851E-4</v>
      </c>
      <c r="T10" s="99">
        <f>+'Tabel 8'!S10/'Tabel 9'!$C10/1000</f>
        <v>1.6225227091521671E-4</v>
      </c>
      <c r="U10" s="99"/>
      <c r="V10" s="99">
        <f>+'Tabel 8'!U10/'Tabel 9'!$C10/1000</f>
        <v>4.1562602728465875E-3</v>
      </c>
    </row>
    <row r="11" spans="1:22" x14ac:dyDescent="0.25">
      <c r="A11" s="13" t="s">
        <v>390</v>
      </c>
      <c r="B11" s="13"/>
      <c r="C11" s="97">
        <f>SUM(C66:C77)</f>
        <v>57271.335957499978</v>
      </c>
      <c r="D11" s="13"/>
      <c r="E11" s="99">
        <f>+'Tabel 8'!D11/'Tabel 9'!$C11/1000</f>
        <v>3.2211855532216054E-2</v>
      </c>
      <c r="F11" s="99">
        <f>+'Tabel 8'!E11/'Tabel 9'!$C11/1000</f>
        <v>1.7469786294883469E-2</v>
      </c>
      <c r="G11" s="99">
        <f>+'Tabel 8'!F11/'Tabel 9'!$C11/1000</f>
        <v>9.0187698848739617E-3</v>
      </c>
      <c r="H11" s="99">
        <f>+'Tabel 8'!G11/'Tabel 9'!$C11/1000</f>
        <v>9.852223465133059E-4</v>
      </c>
      <c r="I11" s="99">
        <f>+'Tabel 8'!H11/'Tabel 9'!$C11/1000</f>
        <v>3.3627816914017562E-3</v>
      </c>
      <c r="J11" s="99">
        <f>+'Tabel 8'!I11/'Tabel 9'!$C11/1000</f>
        <v>4.2248010449687104E-4</v>
      </c>
      <c r="K11" s="99">
        <f>+'Tabel 8'!J11/'Tabel 9'!$C11/1000</f>
        <v>3.6805322675975754E-3</v>
      </c>
      <c r="L11" s="99">
        <f>+'Tabel 8'!K11/'Tabel 9'!$C11/1000</f>
        <v>5.3594873398409692E-3</v>
      </c>
      <c r="M11" s="99">
        <f>+'Tabel 8'!L11/'Tabel 9'!$C11/1000</f>
        <v>4.3807080069893974E-3</v>
      </c>
      <c r="N11" s="99">
        <f>+'Tabel 8'!M11/'Tabel 9'!$C11/1000</f>
        <v>9.7877933285157068E-4</v>
      </c>
      <c r="O11" s="99">
        <f>+'Tabel 8'!N11/'Tabel 9'!$C11/1000</f>
        <v>1.9177132533018412E-3</v>
      </c>
      <c r="P11" s="99">
        <f>+'Tabel 8'!O11/'Tabel 9'!$C11/1000</f>
        <v>7.4648686441897757E-3</v>
      </c>
      <c r="Q11" s="99">
        <f>+'Tabel 8'!P11/'Tabel 9'!$C11/1000</f>
        <v>6.9867586168574341E-3</v>
      </c>
      <c r="R11" s="99">
        <f>+'Tabel 8'!Q11/'Tabel 9'!$C11/1000</f>
        <v>3.2405390392450944E-4</v>
      </c>
      <c r="S11" s="99">
        <f>+'Tabel 8'!R11/'Tabel 9'!$C11/1000</f>
        <v>1.5405612340783158E-4</v>
      </c>
      <c r="T11" s="99">
        <f>+'Tabel 8'!S11/'Tabel 9'!$C11/1000</f>
        <v>1.4254425645069871E-4</v>
      </c>
      <c r="U11" s="99"/>
      <c r="V11" s="99">
        <f>+'Tabel 8'!U11/'Tabel 9'!$C11/1000</f>
        <v>4.1569136815084754E-3</v>
      </c>
    </row>
    <row r="12" spans="1:22" x14ac:dyDescent="0.25">
      <c r="A12" s="13"/>
      <c r="B12" s="13"/>
      <c r="C12" s="13"/>
      <c r="D12" s="13"/>
      <c r="E12" s="14"/>
      <c r="F12" s="14"/>
      <c r="G12" s="14"/>
      <c r="H12" s="14"/>
      <c r="I12" s="14"/>
      <c r="J12" s="14"/>
      <c r="K12" s="14"/>
      <c r="L12" s="14"/>
      <c r="M12" s="14"/>
      <c r="N12" s="14"/>
      <c r="O12" s="14"/>
      <c r="P12" s="14"/>
      <c r="Q12" s="14"/>
      <c r="R12" s="14"/>
      <c r="S12" s="14"/>
      <c r="T12" s="14"/>
      <c r="U12" s="14"/>
      <c r="V12" s="14"/>
    </row>
    <row r="13" spans="1:22" x14ac:dyDescent="0.25">
      <c r="A13" s="18"/>
      <c r="B13" s="2"/>
      <c r="C13" s="2"/>
      <c r="D13" s="2"/>
      <c r="E13" s="18" t="s">
        <v>456</v>
      </c>
      <c r="F13" s="83"/>
      <c r="G13" s="83"/>
      <c r="H13" s="83"/>
      <c r="I13" s="83"/>
      <c r="J13" s="83"/>
      <c r="K13" s="83"/>
      <c r="L13" s="83"/>
      <c r="M13" s="83"/>
      <c r="N13" s="83"/>
      <c r="O13" s="83"/>
      <c r="P13" s="83"/>
      <c r="Q13" s="4"/>
      <c r="R13" s="4"/>
      <c r="S13" s="4"/>
      <c r="T13" s="4"/>
      <c r="U13" s="4"/>
      <c r="V13" s="83"/>
    </row>
    <row r="14" spans="1:22" x14ac:dyDescent="0.25">
      <c r="A14" s="13">
        <v>2023</v>
      </c>
      <c r="B14" s="13" t="s">
        <v>4</v>
      </c>
      <c r="C14" s="97">
        <v>1995.1262899000001</v>
      </c>
      <c r="D14" s="13"/>
      <c r="E14" s="99">
        <f>+'Tabel 8'!D14/'Tabel 9'!$C14/1000</f>
        <v>2.621037087462821E-2</v>
      </c>
      <c r="F14" s="99">
        <f>+'Tabel 8'!E14/'Tabel 9'!$C14/1000</f>
        <v>1.6316761582862847E-2</v>
      </c>
      <c r="G14" s="99">
        <f>+'Tabel 8'!F14/'Tabel 9'!$C14/1000</f>
        <v>1.08277356222311E-2</v>
      </c>
      <c r="H14" s="99">
        <f>+'Tabel 8'!G14/'Tabel 9'!$C14/1000</f>
        <v>1.2490437385419368E-3</v>
      </c>
      <c r="I14" s="99">
        <f>+'Tabel 8'!H14/'Tabel 9'!$C14/1000</f>
        <v>2.8322517870701933E-3</v>
      </c>
      <c r="J14" s="99">
        <f>+'Tabel 8'!I14/'Tabel 9'!$C14/1000</f>
        <v>5.4016630699303583E-4</v>
      </c>
      <c r="K14" s="99">
        <f>+'Tabel 8'!J14/'Tabel 9'!$C14/1000</f>
        <v>8.676142501669714E-4</v>
      </c>
      <c r="L14" s="99">
        <f>+'Tabel 8'!K14/'Tabel 9'!$C14/1000</f>
        <v>1.1748629707633627E-3</v>
      </c>
      <c r="M14" s="99">
        <f>+'Tabel 8'!L14/'Tabel 9'!$C14/1000</f>
        <v>8.6330374609335143E-4</v>
      </c>
      <c r="N14" s="99">
        <f>+'Tabel 8'!M14/'Tabel 9'!$C14/1000</f>
        <v>3.1155922467001115E-4</v>
      </c>
      <c r="O14" s="99">
        <f>+'Tabel 8'!N14/'Tabel 9'!$C14/1000</f>
        <v>7.127368363590024E-4</v>
      </c>
      <c r="P14" s="99">
        <f>+'Tabel 8'!O14/'Tabel 9'!$C14/1000</f>
        <v>8.0060094846430008E-3</v>
      </c>
      <c r="Q14" s="99">
        <f>+'Tabel 8'!P14/'Tabel 9'!$C14/1000</f>
        <v>7.6808671599270465E-3</v>
      </c>
      <c r="R14" s="99">
        <f>+'Tabel 8'!Q14/'Tabel 9'!$C14/1000</f>
        <v>1.4249724513140958E-4</v>
      </c>
      <c r="S14" s="99">
        <f>+'Tabel 8'!R14/'Tabel 9'!$C14/1000</f>
        <v>1.8264507958454324E-4</v>
      </c>
      <c r="T14" s="99">
        <f>+'Tabel 8'!S14/'Tabel 9'!$C14/1000</f>
        <v>2.5562291599373507E-5</v>
      </c>
      <c r="U14" s="99"/>
      <c r="V14" s="99">
        <f>+'Tabel 8'!U14/'Tabel 9'!$C14/1000</f>
        <v>4.6794030268970787E-3</v>
      </c>
    </row>
    <row r="15" spans="1:22" x14ac:dyDescent="0.25">
      <c r="A15" s="204"/>
      <c r="B15" s="13" t="s">
        <v>19</v>
      </c>
      <c r="C15" s="97">
        <v>2098.52</v>
      </c>
      <c r="D15" s="13"/>
      <c r="E15" s="99">
        <f>+'Tabel 8'!D15/'Tabel 9'!$C15/1000</f>
        <v>2.5861083049005966E-2</v>
      </c>
      <c r="F15" s="99">
        <f>+'Tabel 8'!E15/'Tabel 9'!$C15/1000</f>
        <v>1.4148066256218667E-2</v>
      </c>
      <c r="G15" s="99">
        <f>+'Tabel 8'!F15/'Tabel 9'!$C15/1000</f>
        <v>8.9548824886110222E-3</v>
      </c>
      <c r="H15" s="99">
        <f>+'Tabel 8'!G15/'Tabel 9'!$C15/1000</f>
        <v>5.0082915578598247E-4</v>
      </c>
      <c r="I15" s="99">
        <f>+'Tabel 8'!H15/'Tabel 9'!$C15/1000</f>
        <v>3.3080456702819128E-3</v>
      </c>
      <c r="J15" s="99">
        <f>+'Tabel 8'!I15/'Tabel 9'!$C15/1000</f>
        <v>2.3826315689152352E-6</v>
      </c>
      <c r="K15" s="99">
        <f>+'Tabel 8'!J15/'Tabel 9'!$C15/1000</f>
        <v>1.3819263099708364E-3</v>
      </c>
      <c r="L15" s="99">
        <f>+'Tabel 8'!K15/'Tabel 9'!$C15/1000</f>
        <v>1.5239311514781847E-3</v>
      </c>
      <c r="M15" s="99">
        <f>+'Tabel 8'!L15/'Tabel 9'!$C15/1000</f>
        <v>1.4338676781731887E-3</v>
      </c>
      <c r="N15" s="99">
        <f>+'Tabel 8'!M15/'Tabel 9'!$C15/1000</f>
        <v>9.0063473304995912E-5</v>
      </c>
      <c r="O15" s="99">
        <f>+'Tabel 8'!N15/'Tabel 9'!$C15/1000</f>
        <v>5.7564378704992093E-4</v>
      </c>
      <c r="P15" s="99">
        <f>+'Tabel 8'!O15/'Tabel 9'!$C15/1000</f>
        <v>9.6134418542591932E-3</v>
      </c>
      <c r="Q15" s="99">
        <f>+'Tabel 8'!P15/'Tabel 9'!$C15/1000</f>
        <v>9.4642891180450987E-3</v>
      </c>
      <c r="R15" s="99">
        <f>+'Tabel 8'!Q15/'Tabel 9'!$C15/1000</f>
        <v>8.8633894363646757E-5</v>
      </c>
      <c r="S15" s="99">
        <f>+'Tabel 8'!R15/'Tabel 9'!$C15/1000</f>
        <v>6.0518841850446977E-5</v>
      </c>
      <c r="T15" s="99">
        <f>+'Tabel 8'!S15/'Tabel 9'!$C15/1000</f>
        <v>2.8324724091264319E-3</v>
      </c>
      <c r="U15" s="99"/>
      <c r="V15" s="99">
        <f>+'Tabel 8'!U15/'Tabel 9'!$C15/1000</f>
        <v>5.1483902941120404E-3</v>
      </c>
    </row>
    <row r="16" spans="1:22" x14ac:dyDescent="0.25">
      <c r="A16" s="204"/>
      <c r="B16" s="13" t="s">
        <v>26</v>
      </c>
      <c r="C16" s="97">
        <v>2761.92</v>
      </c>
      <c r="D16" s="13"/>
      <c r="E16" s="99">
        <f>+'Tabel 8'!D16/'Tabel 9'!$C16/1000</f>
        <v>2.3175906615687636E-2</v>
      </c>
      <c r="F16" s="99">
        <f>+'Tabel 8'!E16/'Tabel 9'!$C16/1000</f>
        <v>1.203727841501564E-2</v>
      </c>
      <c r="G16" s="99">
        <f>+'Tabel 8'!F16/'Tabel 9'!$C16/1000</f>
        <v>6.1841038118410387E-3</v>
      </c>
      <c r="H16" s="99">
        <f>+'Tabel 8'!G16/'Tabel 9'!$C16/1000</f>
        <v>1.6256806858996639E-4</v>
      </c>
      <c r="I16" s="99">
        <f>+'Tabel 8'!H16/'Tabel 9'!$C16/1000</f>
        <v>2.8183292781832929E-3</v>
      </c>
      <c r="J16" s="99">
        <f>+'Tabel 8'!I16/'Tabel 9'!$C16/1000</f>
        <v>1.6437840342949829E-4</v>
      </c>
      <c r="K16" s="99">
        <f>+'Tabel 8'!J16/'Tabel 9'!$C16/1000</f>
        <v>2.7078988529718457E-3</v>
      </c>
      <c r="L16" s="99">
        <f>+'Tabel 8'!K16/'Tabel 9'!$C16/1000</f>
        <v>3.3176196269261962E-3</v>
      </c>
      <c r="M16" s="99">
        <f>+'Tabel 8'!L16/'Tabel 9'!$C16/1000</f>
        <v>2.8816909975669098E-3</v>
      </c>
      <c r="N16" s="99">
        <f>+'Tabel 8'!M16/'Tabel 9'!$C16/1000</f>
        <v>4.3592862935928629E-4</v>
      </c>
      <c r="O16" s="99">
        <f>+'Tabel 8'!N16/'Tabel 9'!$C16/1000</f>
        <v>1.2603551152821227E-3</v>
      </c>
      <c r="P16" s="99">
        <f>+'Tabel 8'!O16/'Tabel 9'!$C16/1000</f>
        <v>6.5606534584636772E-3</v>
      </c>
      <c r="Q16" s="99">
        <f>+'Tabel 8'!P16/'Tabel 9'!$C16/1000</f>
        <v>6.1692590661568758E-3</v>
      </c>
      <c r="R16" s="99">
        <f>+'Tabel 8'!Q16/'Tabel 9'!$C16/1000</f>
        <v>1.6908527401228129E-4</v>
      </c>
      <c r="S16" s="99">
        <f>+'Tabel 8'!R16/'Tabel 9'!$C16/1000</f>
        <v>2.2230911829451973E-4</v>
      </c>
      <c r="T16" s="99">
        <f>+'Tabel 8'!S16/'Tabel 9'!$C16/1000</f>
        <v>5.177557641061291E-5</v>
      </c>
      <c r="U16" s="99"/>
      <c r="V16" s="99">
        <f>+'Tabel 8'!U16/'Tabel 9'!$C16/1000</f>
        <v>2.8596049125246205E-3</v>
      </c>
    </row>
    <row r="17" spans="1:22" x14ac:dyDescent="0.25">
      <c r="A17" s="204"/>
      <c r="B17" s="13" t="s">
        <v>43</v>
      </c>
      <c r="C17" s="97">
        <v>8077.7459252000008</v>
      </c>
      <c r="D17" s="13"/>
      <c r="E17" s="99">
        <f>+'Tabel 8'!D17/'Tabel 9'!$C17/1000</f>
        <v>2.6151602434161689E-2</v>
      </c>
      <c r="F17" s="99">
        <f>+'Tabel 8'!E17/'Tabel 9'!$C17/1000</f>
        <v>1.2858537636838124E-2</v>
      </c>
      <c r="G17" s="99">
        <f>+'Tabel 8'!F17/'Tabel 9'!$C17/1000</f>
        <v>6.3281019820804005E-3</v>
      </c>
      <c r="H17" s="99">
        <f>+'Tabel 8'!G17/'Tabel 9'!$C17/1000</f>
        <v>9.6588826539587176E-4</v>
      </c>
      <c r="I17" s="99">
        <f>+'Tabel 8'!H17/'Tabel 9'!$C17/1000</f>
        <v>2.8605381023330328E-3</v>
      </c>
      <c r="J17" s="99">
        <f>+'Tabel 8'!I17/'Tabel 9'!$C17/1000</f>
        <v>4.3557943423590457E-4</v>
      </c>
      <c r="K17" s="99">
        <f>+'Tabel 8'!J17/'Tabel 9'!$C17/1000</f>
        <v>2.2684422324840956E-3</v>
      </c>
      <c r="L17" s="99">
        <f>+'Tabel 8'!K17/'Tabel 9'!$C17/1000</f>
        <v>3.3624479219216724E-3</v>
      </c>
      <c r="M17" s="99">
        <f>+'Tabel 8'!L17/'Tabel 9'!$C17/1000</f>
        <v>2.4172089814172453E-3</v>
      </c>
      <c r="N17" s="99">
        <f>+'Tabel 8'!M17/'Tabel 9'!$C17/1000</f>
        <v>9.4523894050442677E-4</v>
      </c>
      <c r="O17" s="99">
        <f>+'Tabel 8'!N17/'Tabel 9'!$C17/1000</f>
        <v>2.6914686598615324E-3</v>
      </c>
      <c r="P17" s="99">
        <f>+'Tabel 8'!O17/'Tabel 9'!$C17/1000</f>
        <v>7.23902441862854E-3</v>
      </c>
      <c r="Q17" s="99">
        <f>+'Tabel 8'!P17/'Tabel 9'!$C17/1000</f>
        <v>6.9026929685981004E-3</v>
      </c>
      <c r="R17" s="99">
        <f>+'Tabel 8'!Q17/'Tabel 9'!$C17/1000</f>
        <v>2.0469819369307041E-4</v>
      </c>
      <c r="S17" s="99">
        <f>+'Tabel 8'!R17/'Tabel 9'!$C17/1000</f>
        <v>1.3160849695500643E-4</v>
      </c>
      <c r="T17" s="99">
        <f>+'Tabel 8'!S17/'Tabel 9'!$C17/1000</f>
        <v>3.1815806337538006E-5</v>
      </c>
      <c r="U17" s="99"/>
      <c r="V17" s="99">
        <f>+'Tabel 8'!U17/'Tabel 9'!$C17/1000</f>
        <v>4.1512818440337046E-3</v>
      </c>
    </row>
    <row r="18" spans="1:22" x14ac:dyDescent="0.25">
      <c r="A18" s="204"/>
      <c r="B18" s="13" t="s">
        <v>95</v>
      </c>
      <c r="C18" s="97">
        <v>2976.15</v>
      </c>
      <c r="D18" s="13"/>
      <c r="E18" s="99">
        <f>+'Tabel 8'!D18/'Tabel 9'!$C18/1000</f>
        <v>2.9769332862926934E-2</v>
      </c>
      <c r="F18" s="99">
        <f>+'Tabel 8'!E18/'Tabel 9'!$C18/1000</f>
        <v>1.7560942828822472E-2</v>
      </c>
      <c r="G18" s="99">
        <f>+'Tabel 8'!F18/'Tabel 9'!$C18/1000</f>
        <v>1.0693748634981435E-2</v>
      </c>
      <c r="H18" s="99">
        <f>+'Tabel 8'!G18/'Tabel 9'!$C18/1000</f>
        <v>4.7121280849419557E-4</v>
      </c>
      <c r="I18" s="99">
        <f>+'Tabel 8'!H18/'Tabel 9'!$C18/1000</f>
        <v>3.3882700804730944E-3</v>
      </c>
      <c r="J18" s="99">
        <f>+'Tabel 8'!I18/'Tabel 9'!$C18/1000</f>
        <v>5.612956336206172E-4</v>
      </c>
      <c r="K18" s="99">
        <f>+'Tabel 8'!J18/'Tabel 9'!$C18/1000</f>
        <v>2.4464156712531286E-3</v>
      </c>
      <c r="L18" s="99">
        <f>+'Tabel 8'!K18/'Tabel 9'!$C18/1000</f>
        <v>7.7852258790719556E-3</v>
      </c>
      <c r="M18" s="99">
        <f>+'Tabel 8'!L18/'Tabel 9'!$C18/1000</f>
        <v>3.4807721385010835E-3</v>
      </c>
      <c r="N18" s="99">
        <f>+'Tabel 8'!M18/'Tabel 9'!$C18/1000</f>
        <v>4.3044537405708717E-3</v>
      </c>
      <c r="O18" s="99">
        <f>+'Tabel 8'!N18/'Tabel 9'!$C18/1000</f>
        <v>1.3776187356148045E-3</v>
      </c>
      <c r="P18" s="99">
        <f>+'Tabel 8'!O18/'Tabel 9'!$C18/1000</f>
        <v>3.0455454194177039E-3</v>
      </c>
      <c r="Q18" s="99">
        <f>+'Tabel 8'!P18/'Tabel 9'!$C18/1000</f>
        <v>2.9240125665709053E-3</v>
      </c>
      <c r="R18" s="99">
        <f>+'Tabel 8'!Q18/'Tabel 9'!$C18/1000</f>
        <v>8.1346706315205884E-5</v>
      </c>
      <c r="S18" s="99">
        <f>+'Tabel 8'!R18/'Tabel 9'!$C18/1000</f>
        <v>4.0152546074626616E-5</v>
      </c>
      <c r="T18" s="99">
        <f>+'Tabel 8'!S18/'Tabel 9'!$C18/1000</f>
        <v>1.0002856038842127E-3</v>
      </c>
      <c r="U18" s="99"/>
      <c r="V18" s="99">
        <f>+'Tabel 8'!U18/'Tabel 9'!$C18/1000</f>
        <v>6.9408463955109795E-3</v>
      </c>
    </row>
    <row r="19" spans="1:22" x14ac:dyDescent="0.25">
      <c r="A19" s="204"/>
      <c r="B19" s="13" t="s">
        <v>105</v>
      </c>
      <c r="C19" s="97">
        <v>4603.2710440999999</v>
      </c>
      <c r="D19" s="13"/>
      <c r="E19" s="99">
        <f>+'Tabel 8'!D19/'Tabel 9'!$C19/1000</f>
        <v>3.0858708652853797E-2</v>
      </c>
      <c r="F19" s="99">
        <f>+'Tabel 8'!E19/'Tabel 9'!$C19/1000</f>
        <v>1.829394775872133E-2</v>
      </c>
      <c r="G19" s="99">
        <f>+'Tabel 8'!F19/'Tabel 9'!$C19/1000</f>
        <v>1.062653046743718E-2</v>
      </c>
      <c r="H19" s="99">
        <f>+'Tabel 8'!G19/'Tabel 9'!$C19/1000</f>
        <v>4.8172266606854783E-4</v>
      </c>
      <c r="I19" s="99">
        <f>+'Tabel 8'!H19/'Tabel 9'!$C19/1000</f>
        <v>1.8733852335401744E-3</v>
      </c>
      <c r="J19" s="99">
        <f>+'Tabel 8'!I19/'Tabel 9'!$C19/1000</f>
        <v>3.3419713618031756E-4</v>
      </c>
      <c r="K19" s="99">
        <f>+'Tabel 8'!J19/'Tabel 9'!$C19/1000</f>
        <v>4.9780253607639184E-3</v>
      </c>
      <c r="L19" s="99">
        <f>+'Tabel 8'!K19/'Tabel 9'!$C19/1000</f>
        <v>3.0897594045064063E-3</v>
      </c>
      <c r="M19" s="99">
        <f>+'Tabel 8'!L19/'Tabel 9'!$C19/1000</f>
        <v>2.3675772935353671E-3</v>
      </c>
      <c r="N19" s="99">
        <f>+'Tabel 8'!M19/'Tabel 9'!$C19/1000</f>
        <v>7.2218211097103968E-4</v>
      </c>
      <c r="O19" s="99">
        <f>+'Tabel 8'!N19/'Tabel 9'!$C19/1000</f>
        <v>2.7302324541824169E-3</v>
      </c>
      <c r="P19" s="99">
        <f>+'Tabel 8'!O19/'Tabel 9'!$C19/1000</f>
        <v>6.7447690354436414E-3</v>
      </c>
      <c r="Q19" s="99">
        <f>+'Tabel 8'!P19/'Tabel 9'!$C19/1000</f>
        <v>6.389304413803071E-3</v>
      </c>
      <c r="R19" s="99">
        <f>+'Tabel 8'!Q19/'Tabel 9'!$C19/1000</f>
        <v>2.9904821741148275E-4</v>
      </c>
      <c r="S19" s="99">
        <f>+'Tabel 8'!R19/'Tabel 9'!$C19/1000</f>
        <v>5.6416404229087672E-5</v>
      </c>
      <c r="T19" s="99">
        <f>+'Tabel 8'!S19/'Tabel 9'!$C19/1000</f>
        <v>2.4678103659701031E-4</v>
      </c>
      <c r="U19" s="99"/>
      <c r="V19" s="99">
        <f>+'Tabel 8'!U19/'Tabel 9'!$C19/1000</f>
        <v>4.9423550736079061E-3</v>
      </c>
    </row>
    <row r="20" spans="1:22" x14ac:dyDescent="0.25">
      <c r="A20" s="204"/>
      <c r="B20" s="13" t="s">
        <v>137</v>
      </c>
      <c r="C20" s="97">
        <v>9974.9776743000002</v>
      </c>
      <c r="D20" s="13"/>
      <c r="E20" s="99">
        <f>+'Tabel 8'!D20/'Tabel 9'!$C20/1000</f>
        <v>3.0677863148347796E-2</v>
      </c>
      <c r="F20" s="99">
        <f>+'Tabel 8'!E20/'Tabel 9'!$C20/1000</f>
        <v>1.7443347311773341E-2</v>
      </c>
      <c r="G20" s="99">
        <f>+'Tabel 8'!F20/'Tabel 9'!$C20/1000</f>
        <v>7.9287295252568179E-3</v>
      </c>
      <c r="H20" s="99">
        <f>+'Tabel 8'!G20/'Tabel 9'!$C20/1000</f>
        <v>2.4097196790655276E-3</v>
      </c>
      <c r="I20" s="99">
        <f>+'Tabel 8'!H20/'Tabel 9'!$C20/1000</f>
        <v>3.3135111755846066E-3</v>
      </c>
      <c r="J20" s="99">
        <f>+'Tabel 8'!I20/'Tabel 9'!$C20/1000</f>
        <v>4.2062249530743287E-4</v>
      </c>
      <c r="K20" s="99">
        <f>+'Tabel 8'!J20/'Tabel 9'!$C20/1000</f>
        <v>3.3707744616440502E-3</v>
      </c>
      <c r="L20" s="99">
        <f>+'Tabel 8'!K20/'Tabel 9'!$C20/1000</f>
        <v>3.5113863051786697E-3</v>
      </c>
      <c r="M20" s="99">
        <f>+'Tabel 8'!L20/'Tabel 9'!$C20/1000</f>
        <v>2.863976334864808E-3</v>
      </c>
      <c r="N20" s="99">
        <f>+'Tabel 8'!M20/'Tabel 9'!$C20/1000</f>
        <v>6.4740997031386208E-4</v>
      </c>
      <c r="O20" s="99">
        <f>+'Tabel 8'!N20/'Tabel 9'!$C20/1000</f>
        <v>2.4061206735166234E-3</v>
      </c>
      <c r="P20" s="99">
        <f>+'Tabel 8'!O20/'Tabel 9'!$C20/1000</f>
        <v>7.3170088578791634E-3</v>
      </c>
      <c r="Q20" s="99">
        <f>+'Tabel 8'!P20/'Tabel 9'!$C20/1000</f>
        <v>6.8164062336882854E-3</v>
      </c>
      <c r="R20" s="99">
        <f>+'Tabel 8'!Q20/'Tabel 9'!$C20/1000</f>
        <v>2.9918863955847718E-4</v>
      </c>
      <c r="S20" s="99">
        <f>+'Tabel 8'!R20/'Tabel 9'!$C20/1000</f>
        <v>2.0141398463240066E-4</v>
      </c>
      <c r="T20" s="99">
        <f>+'Tabel 8'!S20/'Tabel 9'!$C20/1000</f>
        <v>9.7443827117960015E-5</v>
      </c>
      <c r="U20" s="99"/>
      <c r="V20" s="99">
        <f>+'Tabel 8'!U20/'Tabel 9'!$C20/1000</f>
        <v>4.5843711628366186E-3</v>
      </c>
    </row>
    <row r="21" spans="1:22" x14ac:dyDescent="0.25">
      <c r="A21" s="204"/>
      <c r="B21" s="13" t="s">
        <v>192</v>
      </c>
      <c r="C21" s="97">
        <v>13699.9671139</v>
      </c>
      <c r="D21" s="13"/>
      <c r="E21" s="99">
        <f>+'Tabel 8'!D21/'Tabel 9'!$C21/1000</f>
        <v>3.2394311337413294E-2</v>
      </c>
      <c r="F21" s="99">
        <f>+'Tabel 8'!E21/'Tabel 9'!$C21/1000</f>
        <v>1.8798658263836171E-2</v>
      </c>
      <c r="G21" s="99">
        <f>+'Tabel 8'!F21/'Tabel 9'!$C21/1000</f>
        <v>8.7233786042263586E-3</v>
      </c>
      <c r="H21" s="99">
        <f>+'Tabel 8'!G21/'Tabel 9'!$C21/1000</f>
        <v>1.3467331597665231E-3</v>
      </c>
      <c r="I21" s="99">
        <f>+'Tabel 8'!H21/'Tabel 9'!$C21/1000</f>
        <v>2.8606856990362022E-3</v>
      </c>
      <c r="J21" s="99">
        <f>+'Tabel 8'!I21/'Tabel 9'!$C21/1000</f>
        <v>1.7865736316378911E-4</v>
      </c>
      <c r="K21" s="99">
        <f>+'Tabel 8'!J21/'Tabel 9'!$C21/1000</f>
        <v>5.6892034376432969E-3</v>
      </c>
      <c r="L21" s="99">
        <f>+'Tabel 8'!K21/'Tabel 9'!$C21/1000</f>
        <v>5.3454142912283892E-3</v>
      </c>
      <c r="M21" s="99">
        <f>+'Tabel 8'!L21/'Tabel 9'!$C21/1000</f>
        <v>4.0984185971535639E-3</v>
      </c>
      <c r="N21" s="99">
        <f>+'Tabel 8'!M21/'Tabel 9'!$C21/1000</f>
        <v>1.2469956940748244E-3</v>
      </c>
      <c r="O21" s="99">
        <f>+'Tabel 8'!N21/'Tabel 9'!$C21/1000</f>
        <v>1.2146014557302871E-3</v>
      </c>
      <c r="P21" s="99">
        <f>+'Tabel 8'!O21/'Tabel 9'!$C21/1000</f>
        <v>7.0356373266184441E-3</v>
      </c>
      <c r="Q21" s="99">
        <f>+'Tabel 8'!P21/'Tabel 9'!$C21/1000</f>
        <v>6.3517524733114608E-3</v>
      </c>
      <c r="R21" s="99">
        <f>+'Tabel 8'!Q21/'Tabel 9'!$C21/1000</f>
        <v>5.3331514880695734E-4</v>
      </c>
      <c r="S21" s="99">
        <f>+'Tabel 8'!R21/'Tabel 9'!$C21/1000</f>
        <v>1.5057700378762076E-4</v>
      </c>
      <c r="T21" s="99">
        <f>+'Tabel 8'!S21/'Tabel 9'!$C21/1000</f>
        <v>9.8467389650249841E-5</v>
      </c>
      <c r="U21" s="99"/>
      <c r="V21" s="99">
        <f>+'Tabel 8'!U21/'Tabel 9'!$C21/1000</f>
        <v>4.8630043741057036E-3</v>
      </c>
    </row>
    <row r="22" spans="1:22" x14ac:dyDescent="0.25">
      <c r="A22" s="204"/>
      <c r="B22" s="13" t="s">
        <v>236</v>
      </c>
      <c r="C22" s="97">
        <v>4796.9151381000001</v>
      </c>
      <c r="D22" s="13"/>
      <c r="E22" s="99">
        <f>+'Tabel 8'!D22/'Tabel 9'!$C22/1000</f>
        <v>2.8435566624184137E-2</v>
      </c>
      <c r="F22" s="99">
        <f>+'Tabel 8'!E22/'Tabel 9'!$C22/1000</f>
        <v>1.5721979194710491E-2</v>
      </c>
      <c r="G22" s="99">
        <f>+'Tabel 8'!F22/'Tabel 9'!$C22/1000</f>
        <v>9.5559539162821845E-3</v>
      </c>
      <c r="H22" s="99">
        <f>+'Tabel 8'!G22/'Tabel 9'!$C22/1000</f>
        <v>7.3384662822997295E-4</v>
      </c>
      <c r="I22" s="99">
        <f>+'Tabel 8'!H22/'Tabel 9'!$C22/1000</f>
        <v>2.9553993747771946E-3</v>
      </c>
      <c r="J22" s="99">
        <f>+'Tabel 8'!I22/'Tabel 9'!$C22/1000</f>
        <v>1.6691977592856637E-4</v>
      </c>
      <c r="K22" s="99">
        <f>+'Tabel 8'!J22/'Tabel 9'!$C22/1000</f>
        <v>2.3098803462236715E-3</v>
      </c>
      <c r="L22" s="99">
        <f>+'Tabel 8'!K22/'Tabel 9'!$C22/1000</f>
        <v>2.8910246691362038E-3</v>
      </c>
      <c r="M22" s="99">
        <f>+'Tabel 8'!L22/'Tabel 9'!$C22/1000</f>
        <v>1.6986124968696786E-3</v>
      </c>
      <c r="N22" s="99">
        <f>+'Tabel 8'!M22/'Tabel 9'!$C22/1000</f>
        <v>1.1924121722665252E-3</v>
      </c>
      <c r="O22" s="99">
        <f>+'Tabel 8'!N22/'Tabel 9'!$C22/1000</f>
        <v>2.1784834000918179E-3</v>
      </c>
      <c r="P22" s="99">
        <f>+'Tabel 8'!O22/'Tabel 9'!$C22/1000</f>
        <v>7.6440793602456239E-3</v>
      </c>
      <c r="Q22" s="99">
        <f>+'Tabel 8'!P22/'Tabel 9'!$C22/1000</f>
        <v>7.1843255525362946E-3</v>
      </c>
      <c r="R22" s="99">
        <f>+'Tabel 8'!Q22/'Tabel 9'!$C22/1000</f>
        <v>1.9662636774800025E-4</v>
      </c>
      <c r="S22" s="99">
        <f>+'Tabel 8'!R22/'Tabel 9'!$C22/1000</f>
        <v>2.6310659323022805E-4</v>
      </c>
      <c r="T22" s="99">
        <f>+'Tabel 8'!S22/'Tabel 9'!$C22/1000</f>
        <v>1.1569935761253194E-4</v>
      </c>
      <c r="U22" s="99"/>
      <c r="V22" s="99">
        <f>+'Tabel 8'!U22/'Tabel 9'!$C22/1000</f>
        <v>4.0947149229285636E-3</v>
      </c>
    </row>
    <row r="23" spans="1:22" x14ac:dyDescent="0.25">
      <c r="A23" s="204"/>
      <c r="B23" s="13" t="s">
        <v>262</v>
      </c>
      <c r="C23" s="97">
        <v>5233.3256413999998</v>
      </c>
      <c r="D23" s="13"/>
      <c r="E23" s="99">
        <f>+'Tabel 8'!D23/'Tabel 9'!$C23/1000</f>
        <v>3.4325974019064412E-2</v>
      </c>
      <c r="F23" s="99">
        <f>+'Tabel 8'!E23/'Tabel 9'!$C23/1000</f>
        <v>2.0075188742104483E-2</v>
      </c>
      <c r="G23" s="99">
        <f>+'Tabel 8'!F23/'Tabel 9'!$C23/1000</f>
        <v>1.0235288929138874E-2</v>
      </c>
      <c r="H23" s="99">
        <f>+'Tabel 8'!G23/'Tabel 9'!$C23/1000</f>
        <v>3.2954379646412345E-3</v>
      </c>
      <c r="I23" s="99">
        <f>+'Tabel 8'!H23/'Tabel 9'!$C23/1000</f>
        <v>2.126735609944305E-3</v>
      </c>
      <c r="J23" s="99">
        <f>+'Tabel 8'!I23/'Tabel 9'!$C23/1000</f>
        <v>3.3015335150017252E-4</v>
      </c>
      <c r="K23" s="99">
        <f>+'Tabel 8'!J23/'Tabel 9'!$C23/1000</f>
        <v>4.0875728868798988E-3</v>
      </c>
      <c r="L23" s="99">
        <f>+'Tabel 8'!K23/'Tabel 9'!$C23/1000</f>
        <v>3.1691129382048623E-3</v>
      </c>
      <c r="M23" s="99">
        <f>+'Tabel 8'!L23/'Tabel 9'!$C23/1000</f>
        <v>1.7941363949766E-3</v>
      </c>
      <c r="N23" s="99">
        <f>+'Tabel 8'!M23/'Tabel 9'!$C23/1000</f>
        <v>1.374976543228262E-3</v>
      </c>
      <c r="O23" s="99">
        <f>+'Tabel 8'!N23/'Tabel 9'!$C23/1000</f>
        <v>2.6883479003680559E-3</v>
      </c>
      <c r="P23" s="99">
        <f>+'Tabel 8'!O23/'Tabel 9'!$C23/1000</f>
        <v>8.3933244383870113E-3</v>
      </c>
      <c r="Q23" s="99">
        <f>+'Tabel 8'!P23/'Tabel 9'!$C23/1000</f>
        <v>7.9827442170833773E-3</v>
      </c>
      <c r="R23" s="99">
        <f>+'Tabel 8'!Q23/'Tabel 9'!$C23/1000</f>
        <v>2.8536347675098836E-4</v>
      </c>
      <c r="S23" s="99">
        <f>+'Tabel 8'!R23/'Tabel 9'!$C23/1000</f>
        <v>1.2519763624430666E-4</v>
      </c>
      <c r="T23" s="99">
        <f>+'Tabel 8'!S23/'Tabel 9'!$C23/1000</f>
        <v>1.5286646672076516E-5</v>
      </c>
      <c r="U23" s="99"/>
      <c r="V23" s="99">
        <f>+'Tabel 8'!U23/'Tabel 9'!$C23/1000</f>
        <v>2.9401954042905169E-3</v>
      </c>
    </row>
    <row r="24" spans="1:22" x14ac:dyDescent="0.25">
      <c r="A24" s="204"/>
      <c r="B24" s="13" t="s">
        <v>288</v>
      </c>
      <c r="C24" s="97">
        <v>1547.17598</v>
      </c>
      <c r="D24" s="13"/>
      <c r="E24" s="99">
        <f>+'Tabel 8'!D24/'Tabel 9'!$C24/1000</f>
        <v>2.6343480332470002E-2</v>
      </c>
      <c r="F24" s="99">
        <f>+'Tabel 8'!E24/'Tabel 9'!$C24/1000</f>
        <v>1.0077069578083806E-2</v>
      </c>
      <c r="G24" s="99">
        <f>+'Tabel 8'!F24/'Tabel 9'!$C24/1000</f>
        <v>4.9515375749305509E-3</v>
      </c>
      <c r="H24" s="99">
        <f>+'Tabel 8'!G24/'Tabel 9'!$C24/1000</f>
        <v>7.6093477097543866E-4</v>
      </c>
      <c r="I24" s="99">
        <f>+'Tabel 8'!H24/'Tabel 9'!$C24/1000</f>
        <v>2.2145509265209767E-3</v>
      </c>
      <c r="J24" s="99">
        <f>+'Tabel 8'!I24/'Tabel 9'!$C24/1000</f>
        <v>8.143869968818932E-5</v>
      </c>
      <c r="K24" s="99">
        <f>+'Tabel 8'!J24/'Tabel 9'!$C24/1000</f>
        <v>2.068542972080009E-3</v>
      </c>
      <c r="L24" s="99">
        <f>+'Tabel 8'!K24/'Tabel 9'!$C24/1000</f>
        <v>6.3548039312244231E-3</v>
      </c>
      <c r="M24" s="99">
        <f>+'Tabel 8'!L24/'Tabel 9'!$C24/1000</f>
        <v>4.1993930128103466E-3</v>
      </c>
      <c r="N24" s="99">
        <f>+'Tabel 8'!M24/'Tabel 9'!$C24/1000</f>
        <v>2.1554109184140774E-3</v>
      </c>
      <c r="O24" s="99">
        <f>+'Tabel 8'!N24/'Tabel 9'!$C24/1000</f>
        <v>3.0423171383516436E-3</v>
      </c>
      <c r="P24" s="99">
        <f>+'Tabel 8'!O24/'Tabel 9'!$C24/1000</f>
        <v>6.8692896848101277E-3</v>
      </c>
      <c r="Q24" s="99">
        <f>+'Tabel 8'!P24/'Tabel 9'!$C24/1000</f>
        <v>6.6397101123558027E-3</v>
      </c>
      <c r="R24" s="99">
        <f>+'Tabel 8'!Q24/'Tabel 9'!$C24/1000</f>
        <v>1.827200031892946E-4</v>
      </c>
      <c r="S24" s="99">
        <f>+'Tabel 8'!R24/'Tabel 9'!$C24/1000</f>
        <v>4.6794935376388154E-5</v>
      </c>
      <c r="T24" s="99">
        <f>+'Tabel 8'!S24/'Tabel 9'!$C24/1000</f>
        <v>3.1024266547881646E-5</v>
      </c>
      <c r="U24" s="99"/>
      <c r="V24" s="99">
        <f>+'Tabel 8'!U24/'Tabel 9'!$C24/1000</f>
        <v>3.0022441273939637E-3</v>
      </c>
    </row>
    <row r="25" spans="1:22" x14ac:dyDescent="0.25">
      <c r="A25" s="204"/>
      <c r="B25" s="13" t="s">
        <v>302</v>
      </c>
      <c r="C25" s="97">
        <v>17334.9371278</v>
      </c>
      <c r="D25" s="13"/>
      <c r="E25" s="99">
        <f>+'Tabel 8'!D25/'Tabel 9'!$C25/1000</f>
        <v>3.1756100177437643E-2</v>
      </c>
      <c r="F25" s="99">
        <f>+'Tabel 8'!E25/'Tabel 9'!$C25/1000</f>
        <v>1.6277013174019479E-2</v>
      </c>
      <c r="G25" s="99">
        <f>+'Tabel 8'!F25/'Tabel 9'!$C25/1000</f>
        <v>8.92543762110754E-3</v>
      </c>
      <c r="H25" s="99">
        <f>+'Tabel 8'!G25/'Tabel 9'!$C25/1000</f>
        <v>7.5430905249896795E-4</v>
      </c>
      <c r="I25" s="99">
        <f>+'Tabel 8'!H25/'Tabel 9'!$C25/1000</f>
        <v>2.2581506763715582E-3</v>
      </c>
      <c r="J25" s="99">
        <f>+'Tabel 8'!I25/'Tabel 9'!$C25/1000</f>
        <v>3.6416053623155849E-4</v>
      </c>
      <c r="K25" s="99">
        <f>+'Tabel 8'!J25/'Tabel 9'!$C25/1000</f>
        <v>3.9749437504158327E-3</v>
      </c>
      <c r="L25" s="99">
        <f>+'Tabel 8'!K25/'Tabel 9'!$C25/1000</f>
        <v>6.9598175701783812E-3</v>
      </c>
      <c r="M25" s="99">
        <f>+'Tabel 8'!L25/'Tabel 9'!$C25/1000</f>
        <v>6.2127424637315682E-3</v>
      </c>
      <c r="N25" s="99">
        <f>+'Tabel 8'!M25/'Tabel 9'!$C25/1000</f>
        <v>7.4707510644681332E-4</v>
      </c>
      <c r="O25" s="99">
        <f>+'Tabel 8'!N25/'Tabel 9'!$C25/1000</f>
        <v>1.430636858799349E-3</v>
      </c>
      <c r="P25" s="99">
        <f>+'Tabel 8'!O25/'Tabel 9'!$C25/1000</f>
        <v>7.0886325744404354E-3</v>
      </c>
      <c r="Q25" s="99">
        <f>+'Tabel 8'!P25/'Tabel 9'!$C25/1000</f>
        <v>6.6139034225935261E-3</v>
      </c>
      <c r="R25" s="99">
        <f>+'Tabel 8'!Q25/'Tabel 9'!$C25/1000</f>
        <v>3.4454696639318026E-4</v>
      </c>
      <c r="S25" s="99">
        <f>+'Tabel 8'!R25/'Tabel 9'!$C25/1000</f>
        <v>1.3018218545372945E-4</v>
      </c>
      <c r="T25" s="99">
        <f>+'Tabel 8'!S25/'Tabel 9'!$C25/1000</f>
        <v>2.0478874390071327E-5</v>
      </c>
      <c r="U25" s="99"/>
      <c r="V25" s="99">
        <f>+'Tabel 8'!U25/'Tabel 9'!$C25/1000</f>
        <v>2.7385735321686084E-3</v>
      </c>
    </row>
    <row r="26" spans="1:22" x14ac:dyDescent="0.25">
      <c r="A26" s="204"/>
      <c r="B26" s="13"/>
      <c r="C26" s="13"/>
      <c r="D26" s="13"/>
      <c r="E26" s="204"/>
      <c r="F26" s="52"/>
      <c r="G26" s="52"/>
      <c r="H26" s="52"/>
      <c r="I26" s="52"/>
      <c r="J26" s="52"/>
      <c r="K26" s="52"/>
      <c r="L26" s="52"/>
      <c r="M26" s="52"/>
      <c r="N26" s="52"/>
      <c r="O26" s="52"/>
      <c r="P26" s="52"/>
      <c r="Q26" s="5"/>
      <c r="R26" s="5"/>
      <c r="S26" s="5"/>
      <c r="T26" s="5"/>
      <c r="U26" s="5"/>
      <c r="V26" s="52"/>
    </row>
    <row r="27" spans="1:22" x14ac:dyDescent="0.25">
      <c r="A27" s="1">
        <v>2021</v>
      </c>
      <c r="B27" s="1" t="s">
        <v>4</v>
      </c>
      <c r="C27" s="20">
        <v>1750.4641149999991</v>
      </c>
      <c r="E27" s="99">
        <f>+'Tabel 8'!D27/'Tabel 9'!$C27/1000</f>
        <v>2.4278132659691809E-2</v>
      </c>
      <c r="F27" s="99">
        <f>+'Tabel 8'!E27/'Tabel 9'!$C27/1000</f>
        <v>1.4749231234597466E-2</v>
      </c>
      <c r="G27" s="99">
        <f>+'Tabel 8'!F27/'Tabel 9'!$C27/1000</f>
        <v>8.7954959305178385E-3</v>
      </c>
      <c r="H27" s="99">
        <f>+'Tabel 8'!G27/'Tabel 9'!$C27/1000</f>
        <v>1.2742906186340192E-3</v>
      </c>
      <c r="I27" s="99">
        <f>+'Tabel 8'!H27/'Tabel 9'!$C27/1000</f>
        <v>3.2639343766267398E-3</v>
      </c>
      <c r="J27" s="99">
        <f>+'Tabel 8'!I27/'Tabel 9'!$C27/1000</f>
        <v>3.5756231426657968E-4</v>
      </c>
      <c r="K27" s="99">
        <f>+'Tabel 8'!J27/'Tabel 9'!$C27/1000</f>
        <v>1.0580051222586766E-3</v>
      </c>
      <c r="L27" s="99">
        <f>+'Tabel 8'!K27/'Tabel 9'!$C27/1000</f>
        <v>8.4206239212164643E-4</v>
      </c>
      <c r="M27" s="99">
        <f>+'Tabel 8'!L27/'Tabel 9'!$C27/1000</f>
        <v>7.0809792064774812E-4</v>
      </c>
      <c r="N27" s="99">
        <f>+'Tabel 8'!M27/'Tabel 9'!$C27/1000</f>
        <v>1.3396447147389829E-4</v>
      </c>
      <c r="O27" s="99">
        <f>+'Tabel 8'!N27/'Tabel 9'!$C27/1000</f>
        <v>9.1861351867815976E-4</v>
      </c>
      <c r="P27" s="99">
        <f>+'Tabel 8'!O27/'Tabel 9'!$C27/1000</f>
        <v>7.7682255142945368E-3</v>
      </c>
      <c r="Q27" s="99">
        <f>+'Tabel 8'!P27/'Tabel 9'!$C27/1000</f>
        <v>7.4681336726517269E-3</v>
      </c>
      <c r="R27" s="99">
        <f>+'Tabel 8'!Q27/'Tabel 9'!$C27/1000</f>
        <v>1.2573808175439239E-4</v>
      </c>
      <c r="S27" s="99">
        <f>+'Tabel 8'!R27/'Tabel 9'!$C27/1000</f>
        <v>1.7435375988841687E-4</v>
      </c>
      <c r="T27" s="99">
        <f>+'Tabel 8'!S27/'Tabel 9'!$C27/1000</f>
        <v>0</v>
      </c>
      <c r="U27" s="99"/>
      <c r="V27" s="99">
        <f>+'Tabel 8'!U27/'Tabel 9'!$C27/1000</f>
        <v>4.1440438212011011E-3</v>
      </c>
    </row>
    <row r="28" spans="1:22" x14ac:dyDescent="0.25">
      <c r="B28" s="1" t="s">
        <v>19</v>
      </c>
      <c r="C28" s="20">
        <v>1697.0820000000001</v>
      </c>
      <c r="E28" s="99">
        <f>+'Tabel 8'!D28/'Tabel 9'!$C28/1000</f>
        <v>2.55662366344113E-2</v>
      </c>
      <c r="F28" s="99">
        <f>+'Tabel 8'!E28/'Tabel 9'!$C28/1000</f>
        <v>1.3602171256309357E-2</v>
      </c>
      <c r="G28" s="99">
        <f>+'Tabel 8'!F28/'Tabel 9'!$C28/1000</f>
        <v>7.5223236119409667E-3</v>
      </c>
      <c r="H28" s="99">
        <f>+'Tabel 8'!G28/'Tabel 9'!$C28/1000</f>
        <v>1.9916539094752051E-4</v>
      </c>
      <c r="I28" s="99">
        <f>+'Tabel 8'!H28/'Tabel 9'!$C28/1000</f>
        <v>3.2343752393814789E-3</v>
      </c>
      <c r="J28" s="99">
        <f>+'Tabel 8'!I28/'Tabel 9'!$C28/1000</f>
        <v>2.9462335938982323E-6</v>
      </c>
      <c r="K28" s="99">
        <f>+'Tabel 8'!J28/'Tabel 9'!$C28/1000</f>
        <v>2.6433607804454938E-3</v>
      </c>
      <c r="L28" s="99">
        <f>+'Tabel 8'!K28/'Tabel 9'!$C28/1000</f>
        <v>1.2963427813152222E-3</v>
      </c>
      <c r="M28" s="99">
        <f>+'Tabel 8'!L28/'Tabel 9'!$C28/1000</f>
        <v>1.1054268444306169E-3</v>
      </c>
      <c r="N28" s="99">
        <f>+'Tabel 8'!M28/'Tabel 9'!$C28/1000</f>
        <v>1.9091593688460546E-4</v>
      </c>
      <c r="O28" s="99">
        <f>+'Tabel 8'!N28/'Tabel 9'!$C28/1000</f>
        <v>4.0127701548893925E-4</v>
      </c>
      <c r="P28" s="99">
        <f>+'Tabel 8'!O28/'Tabel 9'!$C28/1000</f>
        <v>1.026644558129778E-2</v>
      </c>
      <c r="Q28" s="99">
        <f>+'Tabel 8'!P28/'Tabel 9'!$C28/1000</f>
        <v>1.0048424295349309E-2</v>
      </c>
      <c r="R28" s="99">
        <f>+'Tabel 8'!Q28/'Tabel 9'!$C28/1000</f>
        <v>1.7795250907145322E-4</v>
      </c>
      <c r="S28" s="99">
        <f>+'Tabel 8'!R28/'Tabel 9'!$C28/1000</f>
        <v>4.0068776877015961E-5</v>
      </c>
      <c r="T28" s="99">
        <f>+'Tabel 8'!S28/'Tabel 9'!$C28/1000</f>
        <v>3.0882420531241272E-3</v>
      </c>
      <c r="U28" s="99"/>
      <c r="V28" s="99">
        <f>+'Tabel 8'!U28/'Tabel 9'!$C28/1000</f>
        <v>3.2326074992251406E-3</v>
      </c>
    </row>
    <row r="29" spans="1:22" x14ac:dyDescent="0.25">
      <c r="B29" s="1" t="s">
        <v>26</v>
      </c>
      <c r="C29" s="20">
        <v>2300.009</v>
      </c>
      <c r="E29" s="99">
        <f>+'Tabel 8'!D29/'Tabel 9'!$C29/1000</f>
        <v>2.4011645171823241E-2</v>
      </c>
      <c r="F29" s="99">
        <f>+'Tabel 8'!E29/'Tabel 9'!$C29/1000</f>
        <v>1.2199082699241611E-2</v>
      </c>
      <c r="G29" s="99">
        <f>+'Tabel 8'!F29/'Tabel 9'!$C29/1000</f>
        <v>7.772143500308042E-3</v>
      </c>
      <c r="H29" s="99">
        <f>+'Tabel 8'!G29/'Tabel 9'!$C29/1000</f>
        <v>9.6686578182954936E-4</v>
      </c>
      <c r="I29" s="99">
        <f>+'Tabel 8'!H29/'Tabel 9'!$C29/1000</f>
        <v>1.8539057890643036E-3</v>
      </c>
      <c r="J29" s="99">
        <f>+'Tabel 8'!I29/'Tabel 9'!$C29/1000</f>
        <v>5.7391079774035664E-5</v>
      </c>
      <c r="K29" s="99">
        <f>+'Tabel 8'!J29/'Tabel 9'!$C29/1000</f>
        <v>1.5487765482656807E-3</v>
      </c>
      <c r="L29" s="99">
        <f>+'Tabel 8'!K29/'Tabel 9'!$C29/1000</f>
        <v>3.8043329395667583E-3</v>
      </c>
      <c r="M29" s="99">
        <f>+'Tabel 8'!L29/'Tabel 9'!$C29/1000</f>
        <v>3.2160743718828927E-3</v>
      </c>
      <c r="N29" s="99">
        <f>+'Tabel 8'!M29/'Tabel 9'!$C29/1000</f>
        <v>5.8825856768386555E-4</v>
      </c>
      <c r="O29" s="99">
        <f>+'Tabel 8'!N29/'Tabel 9'!$C29/1000</f>
        <v>1.2904297331010443E-3</v>
      </c>
      <c r="P29" s="99">
        <f>+'Tabel 8'!O29/'Tabel 9'!$C29/1000</f>
        <v>6.7177997999138261E-3</v>
      </c>
      <c r="Q29" s="99">
        <f>+'Tabel 8'!P29/'Tabel 9'!$C29/1000</f>
        <v>6.5021049917630752E-3</v>
      </c>
      <c r="R29" s="99">
        <f>+'Tabel 8'!Q29/'Tabel 9'!$C29/1000</f>
        <v>1.8134711646780512E-4</v>
      </c>
      <c r="S29" s="99">
        <f>+'Tabel 8'!R29/'Tabel 9'!$C29/1000</f>
        <v>3.4347691682945588E-5</v>
      </c>
      <c r="T29" s="99">
        <f>+'Tabel 8'!S29/'Tabel 9'!$C29/1000</f>
        <v>2.1304264461573844E-5</v>
      </c>
      <c r="U29" s="99"/>
      <c r="V29" s="99">
        <f>+'Tabel 8'!U29/'Tabel 9'!$C29/1000</f>
        <v>1.332603481116813E-3</v>
      </c>
    </row>
    <row r="30" spans="1:22" x14ac:dyDescent="0.25">
      <c r="B30" s="1" t="s">
        <v>43</v>
      </c>
      <c r="C30" s="20">
        <v>6850.8026531999985</v>
      </c>
      <c r="E30" s="99">
        <f>+'Tabel 8'!D30/'Tabel 9'!$C30/1000</f>
        <v>2.7401752685477582E-2</v>
      </c>
      <c r="F30" s="99">
        <f>+'Tabel 8'!E30/'Tabel 9'!$C30/1000</f>
        <v>1.3735616797550875E-2</v>
      </c>
      <c r="G30" s="99">
        <f>+'Tabel 8'!F30/'Tabel 9'!$C30/1000</f>
        <v>7.718146716035084E-3</v>
      </c>
      <c r="H30" s="99">
        <f>+'Tabel 8'!G30/'Tabel 9'!$C30/1000</f>
        <v>7.1607667719176778E-4</v>
      </c>
      <c r="I30" s="99">
        <f>+'Tabel 8'!H30/'Tabel 9'!$C30/1000</f>
        <v>2.4563545108308837E-3</v>
      </c>
      <c r="J30" s="99">
        <f>+'Tabel 8'!I30/'Tabel 9'!$C30/1000</f>
        <v>4.7134622955336382E-4</v>
      </c>
      <c r="K30" s="99">
        <f>+'Tabel 8'!J30/'Tabel 9'!$C30/1000</f>
        <v>2.3737218575992829E-3</v>
      </c>
      <c r="L30" s="99">
        <f>+'Tabel 8'!K30/'Tabel 9'!$C30/1000</f>
        <v>3.5683410014126322E-3</v>
      </c>
      <c r="M30" s="99">
        <f>+'Tabel 8'!L30/'Tabel 9'!$C30/1000</f>
        <v>2.6513097690116384E-3</v>
      </c>
      <c r="N30" s="99">
        <f>+'Tabel 8'!M30/'Tabel 9'!$C30/1000</f>
        <v>9.1703123240099483E-4</v>
      </c>
      <c r="O30" s="99">
        <f>+'Tabel 8'!N30/'Tabel 9'!$C30/1000</f>
        <v>2.3086345937307611E-3</v>
      </c>
      <c r="P30" s="99">
        <f>+'Tabel 8'!O30/'Tabel 9'!$C30/1000</f>
        <v>7.7891602927833131E-3</v>
      </c>
      <c r="Q30" s="99">
        <f>+'Tabel 8'!P30/'Tabel 9'!$C30/1000</f>
        <v>7.5576691697308591E-3</v>
      </c>
      <c r="R30" s="99">
        <f>+'Tabel 8'!Q30/'Tabel 9'!$C30/1000</f>
        <v>1.8953983434239966E-4</v>
      </c>
      <c r="S30" s="99">
        <f>+'Tabel 8'!R30/'Tabel 9'!$C30/1000</f>
        <v>4.1907498220795502E-5</v>
      </c>
      <c r="T30" s="99">
        <f>+'Tabel 8'!S30/'Tabel 9'!$C30/1000</f>
        <v>1.4450861455446723E-5</v>
      </c>
      <c r="U30" s="99"/>
      <c r="V30" s="99">
        <f>+'Tabel 8'!U30/'Tabel 9'!$C30/1000</f>
        <v>3.813129836370048E-3</v>
      </c>
    </row>
    <row r="31" spans="1:22" x14ac:dyDescent="0.25">
      <c r="B31" s="1" t="s">
        <v>95</v>
      </c>
      <c r="C31" s="20">
        <v>2552.0889999999999</v>
      </c>
      <c r="E31" s="99">
        <f>+'Tabel 8'!D31/'Tabel 9'!$C31/1000</f>
        <v>2.8887315450205696E-2</v>
      </c>
      <c r="F31" s="99">
        <f>+'Tabel 8'!E31/'Tabel 9'!$C31/1000</f>
        <v>1.5328227189569017E-2</v>
      </c>
      <c r="G31" s="99">
        <f>+'Tabel 8'!F31/'Tabel 9'!$C31/1000</f>
        <v>8.3204386680872031E-3</v>
      </c>
      <c r="H31" s="99">
        <f>+'Tabel 8'!G31/'Tabel 9'!$C31/1000</f>
        <v>9.0980369415016491E-4</v>
      </c>
      <c r="I31" s="99">
        <f>+'Tabel 8'!H31/'Tabel 9'!$C31/1000</f>
        <v>3.638470288457808E-3</v>
      </c>
      <c r="J31" s="99">
        <f>+'Tabel 8'!I31/'Tabel 9'!$C31/1000</f>
        <v>6.2830880897962412E-4</v>
      </c>
      <c r="K31" s="99">
        <f>+'Tabel 8'!J31/'Tabel 9'!$C31/1000</f>
        <v>1.8312057298942158E-3</v>
      </c>
      <c r="L31" s="99">
        <f>+'Tabel 8'!K31/'Tabel 9'!$C31/1000</f>
        <v>8.6540869068437651E-3</v>
      </c>
      <c r="M31" s="99">
        <f>+'Tabel 8'!L31/'Tabel 9'!$C31/1000</f>
        <v>4.0244286151462586E-3</v>
      </c>
      <c r="N31" s="99">
        <f>+'Tabel 8'!M31/'Tabel 9'!$C31/1000</f>
        <v>4.6296582916975082E-3</v>
      </c>
      <c r="O31" s="99">
        <f>+'Tabel 8'!N31/'Tabel 9'!$C31/1000</f>
        <v>1.6527636771288151E-3</v>
      </c>
      <c r="P31" s="99">
        <f>+'Tabel 8'!O31/'Tabel 9'!$C31/1000</f>
        <v>3.2522376766640979E-3</v>
      </c>
      <c r="Q31" s="99">
        <f>+'Tabel 8'!P31/'Tabel 9'!$C31/1000</f>
        <v>3.1290052972290545E-3</v>
      </c>
      <c r="R31" s="99">
        <f>+'Tabel 8'!Q31/'Tabel 9'!$C31/1000</f>
        <v>9.7253661608196274E-5</v>
      </c>
      <c r="S31" s="99">
        <f>+'Tabel 8'!R31/'Tabel 9'!$C31/1000</f>
        <v>2.5939534240381118E-5</v>
      </c>
      <c r="T31" s="99">
        <f>+'Tabel 8'!S31/'Tabel 9'!$C31/1000</f>
        <v>1.0516874607429444E-3</v>
      </c>
      <c r="U31" s="99"/>
      <c r="V31" s="99">
        <f>+'Tabel 8'!U31/'Tabel 9'!$C31/1000</f>
        <v>4.033558390792797E-3</v>
      </c>
    </row>
    <row r="32" spans="1:22" x14ac:dyDescent="0.25">
      <c r="B32" s="1" t="s">
        <v>105</v>
      </c>
      <c r="C32" s="20">
        <v>3940.0252000000005</v>
      </c>
      <c r="E32" s="99">
        <f>+'Tabel 8'!D32/'Tabel 9'!$C32/1000</f>
        <v>3.1538123157181831E-2</v>
      </c>
      <c r="F32" s="99">
        <f>+'Tabel 8'!E32/'Tabel 9'!$C32/1000</f>
        <v>2.0164338035198352E-2</v>
      </c>
      <c r="G32" s="99">
        <f>+'Tabel 8'!F32/'Tabel 9'!$C32/1000</f>
        <v>1.0754981973211742E-2</v>
      </c>
      <c r="H32" s="99">
        <f>+'Tabel 8'!G32/'Tabel 9'!$C32/1000</f>
        <v>8.5611127563346527E-4</v>
      </c>
      <c r="I32" s="99">
        <f>+'Tabel 8'!H32/'Tabel 9'!$C32/1000</f>
        <v>3.2073652726891185E-3</v>
      </c>
      <c r="J32" s="99">
        <f>+'Tabel 8'!I32/'Tabel 9'!$C32/1000</f>
        <v>1.9799365750249514E-4</v>
      </c>
      <c r="K32" s="99">
        <f>+'Tabel 8'!J32/'Tabel 9'!$C32/1000</f>
        <v>5.1478604756132005E-3</v>
      </c>
      <c r="L32" s="99">
        <f>+'Tabel 8'!K32/'Tabel 9'!$C32/1000</f>
        <v>2.69566803785925E-3</v>
      </c>
      <c r="M32" s="99">
        <f>+'Tabel 8'!L32/'Tabel 9'!$C32/1000</f>
        <v>2.0448600176465877E-3</v>
      </c>
      <c r="N32" s="99">
        <f>+'Tabel 8'!M32/'Tabel 9'!$C32/1000</f>
        <v>6.5080802021266261E-4</v>
      </c>
      <c r="O32" s="99">
        <f>+'Tabel 8'!N32/'Tabel 9'!$C32/1000</f>
        <v>2.6365313602562741E-3</v>
      </c>
      <c r="P32" s="99">
        <f>+'Tabel 8'!O32/'Tabel 9'!$C32/1000</f>
        <v>6.0415857238679581E-3</v>
      </c>
      <c r="Q32" s="99">
        <f>+'Tabel 8'!P32/'Tabel 9'!$C32/1000</f>
        <v>5.6481110831473865E-3</v>
      </c>
      <c r="R32" s="99">
        <f>+'Tabel 8'!Q32/'Tabel 9'!$C32/1000</f>
        <v>3.3390649379602954E-4</v>
      </c>
      <c r="S32" s="99">
        <f>+'Tabel 8'!R32/'Tabel 9'!$C32/1000</f>
        <v>5.951738582788759E-5</v>
      </c>
      <c r="T32" s="99">
        <f>+'Tabel 8'!S32/'Tabel 9'!$C32/1000</f>
        <v>2.6801859033795009E-4</v>
      </c>
      <c r="U32" s="99"/>
      <c r="V32" s="99">
        <f>+'Tabel 8'!U32/'Tabel 9'!$C32/1000</f>
        <v>2.5098824241022617E-3</v>
      </c>
    </row>
    <row r="33" spans="1:22" x14ac:dyDescent="0.25">
      <c r="B33" s="1" t="s">
        <v>137</v>
      </c>
      <c r="C33" s="20">
        <v>8660.1550426999984</v>
      </c>
      <c r="E33" s="99">
        <f>+'Tabel 8'!D33/'Tabel 9'!$C33/1000</f>
        <v>3.1209949321615516E-2</v>
      </c>
      <c r="F33" s="99">
        <f>+'Tabel 8'!E33/'Tabel 9'!$C33/1000</f>
        <v>1.816330068277382E-2</v>
      </c>
      <c r="G33" s="99">
        <f>+'Tabel 8'!F33/'Tabel 9'!$C33/1000</f>
        <v>9.4882250484954137E-3</v>
      </c>
      <c r="H33" s="99">
        <f>+'Tabel 8'!G33/'Tabel 9'!$C33/1000</f>
        <v>2.0447670870427205E-3</v>
      </c>
      <c r="I33" s="99">
        <f>+'Tabel 8'!H33/'Tabel 9'!$C33/1000</f>
        <v>3.9385438057198963E-3</v>
      </c>
      <c r="J33" s="99">
        <f>+'Tabel 8'!I33/'Tabel 9'!$C33/1000</f>
        <v>3.0305462050731987E-4</v>
      </c>
      <c r="K33" s="99">
        <f>+'Tabel 8'!J33/'Tabel 9'!$C33/1000</f>
        <v>2.3887332152832249E-3</v>
      </c>
      <c r="L33" s="99">
        <f>+'Tabel 8'!K33/'Tabel 9'!$C33/1000</f>
        <v>3.8846879569850458E-3</v>
      </c>
      <c r="M33" s="99">
        <f>+'Tabel 8'!L33/'Tabel 9'!$C33/1000</f>
        <v>3.2905530974322505E-3</v>
      </c>
      <c r="N33" s="99">
        <f>+'Tabel 8'!M33/'Tabel 9'!$C33/1000</f>
        <v>5.9413485955279587E-4</v>
      </c>
      <c r="O33" s="99">
        <f>+'Tabel 8'!N33/'Tabel 9'!$C33/1000</f>
        <v>2.017515842828688E-3</v>
      </c>
      <c r="P33" s="99">
        <f>+'Tabel 8'!O33/'Tabel 9'!$C33/1000</f>
        <v>7.1444448390279632E-3</v>
      </c>
      <c r="Q33" s="99">
        <f>+'Tabel 8'!P33/'Tabel 9'!$C33/1000</f>
        <v>6.7553640450483815E-3</v>
      </c>
      <c r="R33" s="99">
        <f>+'Tabel 8'!Q33/'Tabel 9'!$C33/1000</f>
        <v>2.5344811832787818E-4</v>
      </c>
      <c r="S33" s="99">
        <f>+'Tabel 8'!R33/'Tabel 9'!$C33/1000</f>
        <v>1.3562112851432545E-4</v>
      </c>
      <c r="T33" s="99">
        <f>+'Tabel 8'!S33/'Tabel 9'!$C33/1000</f>
        <v>4.0334150864243398E-4</v>
      </c>
      <c r="U33" s="99"/>
      <c r="V33" s="99">
        <f>+'Tabel 8'!U33/'Tabel 9'!$C33/1000</f>
        <v>3.7408106252448592E-3</v>
      </c>
    </row>
    <row r="34" spans="1:22" x14ac:dyDescent="0.25">
      <c r="B34" s="1" t="s">
        <v>192</v>
      </c>
      <c r="C34" s="20">
        <v>12827.03605509999</v>
      </c>
      <c r="E34" s="99">
        <f>+'Tabel 8'!D34/'Tabel 9'!$C34/1000</f>
        <v>3.2667718263206635E-2</v>
      </c>
      <c r="F34" s="99">
        <f>+'Tabel 8'!E34/'Tabel 9'!$C34/1000</f>
        <v>1.9057013557142798E-2</v>
      </c>
      <c r="G34" s="99">
        <f>+'Tabel 8'!F34/'Tabel 9'!$C34/1000</f>
        <v>8.5988311142169427E-3</v>
      </c>
      <c r="H34" s="99">
        <f>+'Tabel 8'!G34/'Tabel 9'!$C34/1000</f>
        <v>7.4678737947964135E-4</v>
      </c>
      <c r="I34" s="99">
        <f>+'Tabel 8'!H34/'Tabel 9'!$C34/1000</f>
        <v>2.6412115743995167E-3</v>
      </c>
      <c r="J34" s="99">
        <f>+'Tabel 8'!I34/'Tabel 9'!$C34/1000</f>
        <v>1.6255701948024239E-4</v>
      </c>
      <c r="K34" s="99">
        <f>+'Tabel 8'!J34/'Tabel 9'!$C34/1000</f>
        <v>6.9076498576663026E-3</v>
      </c>
      <c r="L34" s="99">
        <f>+'Tabel 8'!K34/'Tabel 9'!$C34/1000</f>
        <v>5.8272230372566243E-3</v>
      </c>
      <c r="M34" s="99">
        <f>+'Tabel 8'!L34/'Tabel 9'!$C34/1000</f>
        <v>4.5433145064491037E-3</v>
      </c>
      <c r="N34" s="99">
        <f>+'Tabel 8'!M34/'Tabel 9'!$C34/1000</f>
        <v>1.2839085308075215E-3</v>
      </c>
      <c r="O34" s="99">
        <f>+'Tabel 8'!N34/'Tabel 9'!$C34/1000</f>
        <v>1.1896746788929988E-3</v>
      </c>
      <c r="P34" s="99">
        <f>+'Tabel 8'!O34/'Tabel 9'!$C34/1000</f>
        <v>6.5938849502470412E-3</v>
      </c>
      <c r="Q34" s="99">
        <f>+'Tabel 8'!P34/'Tabel 9'!$C34/1000</f>
        <v>6.0740125055446558E-3</v>
      </c>
      <c r="R34" s="99">
        <f>+'Tabel 8'!Q34/'Tabel 9'!$C34/1000</f>
        <v>4.2580891790529497E-4</v>
      </c>
      <c r="S34" s="99">
        <f>+'Tabel 8'!R34/'Tabel 9'!$C34/1000</f>
        <v>9.4059424299922551E-5</v>
      </c>
      <c r="T34" s="99">
        <f>+'Tabel 8'!S34/'Tabel 9'!$C34/1000</f>
        <v>3.1963736457806656E-5</v>
      </c>
      <c r="U34" s="99"/>
      <c r="V34" s="99">
        <f>+'Tabel 8'!U34/'Tabel 9'!$C34/1000</f>
        <v>4.5417351093230297E-3</v>
      </c>
    </row>
    <row r="35" spans="1:22" x14ac:dyDescent="0.25">
      <c r="B35" s="1" t="s">
        <v>236</v>
      </c>
      <c r="C35" s="20">
        <v>4054.8101252999991</v>
      </c>
      <c r="E35" s="99">
        <f>+'Tabel 8'!D35/'Tabel 9'!$C35/1000</f>
        <v>3.0399697196889119E-2</v>
      </c>
      <c r="F35" s="99">
        <f>+'Tabel 8'!E35/'Tabel 9'!$C35/1000</f>
        <v>1.6680189185183106E-2</v>
      </c>
      <c r="G35" s="99">
        <f>+'Tabel 8'!F35/'Tabel 9'!$C35/1000</f>
        <v>9.4384937438145664E-3</v>
      </c>
      <c r="H35" s="99">
        <f>+'Tabel 8'!G35/'Tabel 9'!$C35/1000</f>
        <v>1.0608634848670606E-3</v>
      </c>
      <c r="I35" s="99">
        <f>+'Tabel 8'!H35/'Tabel 9'!$C35/1000</f>
        <v>3.675437206544258E-3</v>
      </c>
      <c r="J35" s="99">
        <f>+'Tabel 8'!I35/'Tabel 9'!$C35/1000</f>
        <v>2.0099584809527951E-4</v>
      </c>
      <c r="K35" s="99">
        <f>+'Tabel 8'!J35/'Tabel 9'!$C35/1000</f>
        <v>2.3043742397946916E-3</v>
      </c>
      <c r="L35" s="99">
        <f>+'Tabel 8'!K35/'Tabel 9'!$C35/1000</f>
        <v>3.3283925961888256E-3</v>
      </c>
      <c r="M35" s="99">
        <f>+'Tabel 8'!L35/'Tabel 9'!$C35/1000</f>
        <v>2.377250648521261E-3</v>
      </c>
      <c r="N35" s="99">
        <f>+'Tabel 8'!M35/'Tabel 9'!$C35/1000</f>
        <v>9.5114194766756375E-4</v>
      </c>
      <c r="O35" s="99">
        <f>+'Tabel 8'!N35/'Tabel 9'!$C35/1000</f>
        <v>2.3604064565888594E-3</v>
      </c>
      <c r="P35" s="99">
        <f>+'Tabel 8'!O35/'Tabel 9'!$C35/1000</f>
        <v>8.0307089589283284E-3</v>
      </c>
      <c r="Q35" s="99">
        <f>+'Tabel 8'!P35/'Tabel 9'!$C35/1000</f>
        <v>7.637891551755125E-3</v>
      </c>
      <c r="R35" s="99">
        <f>+'Tabel 8'!Q35/'Tabel 9'!$C35/1000</f>
        <v>2.3645990080215214E-4</v>
      </c>
      <c r="S35" s="99">
        <f>+'Tabel 8'!R35/'Tabel 9'!$C35/1000</f>
        <v>1.5640683050555373E-4</v>
      </c>
      <c r="T35" s="99">
        <f>+'Tabel 8'!S35/'Tabel 9'!$C35/1000</f>
        <v>8.3357787308226366E-5</v>
      </c>
      <c r="U35" s="99"/>
      <c r="V35" s="99">
        <f>+'Tabel 8'!U35/'Tabel 9'!$C35/1000</f>
        <v>3.5935098191365866E-3</v>
      </c>
    </row>
    <row r="36" spans="1:22" x14ac:dyDescent="0.25">
      <c r="B36" s="1" t="s">
        <v>262</v>
      </c>
      <c r="C36" s="20">
        <v>4465.9958912000011</v>
      </c>
      <c r="E36" s="99">
        <f>+'Tabel 8'!D36/'Tabel 9'!$C36/1000</f>
        <v>3.6948309855175887E-2</v>
      </c>
      <c r="F36" s="99">
        <f>+'Tabel 8'!E36/'Tabel 9'!$C36/1000</f>
        <v>2.2295810929025509E-2</v>
      </c>
      <c r="G36" s="99">
        <f>+'Tabel 8'!F36/'Tabel 9'!$C36/1000</f>
        <v>1.1521439171358991E-2</v>
      </c>
      <c r="H36" s="99">
        <f>+'Tabel 8'!G36/'Tabel 9'!$C36/1000</f>
        <v>3.3252157775742457E-3</v>
      </c>
      <c r="I36" s="99">
        <f>+'Tabel 8'!H36/'Tabel 9'!$C36/1000</f>
        <v>2.4200649224278437E-3</v>
      </c>
      <c r="J36" s="99">
        <f>+'Tabel 8'!I36/'Tabel 9'!$C36/1000</f>
        <v>3.3719242844967531E-4</v>
      </c>
      <c r="K36" s="99">
        <f>+'Tabel 8'!J36/'Tabel 9'!$C36/1000</f>
        <v>4.6918986292147523E-3</v>
      </c>
      <c r="L36" s="99">
        <f>+'Tabel 8'!K36/'Tabel 9'!$C36/1000</f>
        <v>3.3766264831802265E-3</v>
      </c>
      <c r="M36" s="99">
        <f>+'Tabel 8'!L36/'Tabel 9'!$C36/1000</f>
        <v>1.8726170385599831E-3</v>
      </c>
      <c r="N36" s="99">
        <f>+'Tabel 8'!M36/'Tabel 9'!$C36/1000</f>
        <v>1.5040094446202429E-3</v>
      </c>
      <c r="O36" s="99">
        <f>+'Tabel 8'!N36/'Tabel 9'!$C36/1000</f>
        <v>2.5300068059319215E-3</v>
      </c>
      <c r="P36" s="99">
        <f>+'Tabel 8'!O36/'Tabel 9'!$C36/1000</f>
        <v>8.7460895512612487E-3</v>
      </c>
      <c r="Q36" s="99">
        <f>+'Tabel 8'!P36/'Tabel 9'!$C36/1000</f>
        <v>8.3927529073316472E-3</v>
      </c>
      <c r="R36" s="99">
        <f>+'Tabel 8'!Q36/'Tabel 9'!$C36/1000</f>
        <v>3.1842841656038454E-4</v>
      </c>
      <c r="S36" s="99">
        <f>+'Tabel 8'!R36/'Tabel 9'!$C36/1000</f>
        <v>3.4930618791519583E-5</v>
      </c>
      <c r="T36" s="99">
        <f>+'Tabel 8'!S36/'Tabel 9'!$C36/1000</f>
        <v>5.6650298424708042E-5</v>
      </c>
      <c r="U36" s="99"/>
      <c r="V36" s="99">
        <f>+'Tabel 8'!U36/'Tabel 9'!$C36/1000</f>
        <v>2.8240061807605446E-3</v>
      </c>
    </row>
    <row r="37" spans="1:22" x14ac:dyDescent="0.25">
      <c r="B37" s="1" t="s">
        <v>288</v>
      </c>
      <c r="C37" s="20">
        <v>1341.0029999999999</v>
      </c>
      <c r="E37" s="99">
        <f>+'Tabel 8'!D37/'Tabel 9'!$C37/1000</f>
        <v>2.6830663316935163E-2</v>
      </c>
      <c r="F37" s="99">
        <f>+'Tabel 8'!E37/'Tabel 9'!$C37/1000</f>
        <v>1.0292296139531381E-2</v>
      </c>
      <c r="G37" s="99">
        <f>+'Tabel 8'!F37/'Tabel 9'!$C37/1000</f>
        <v>5.1622554162816933E-3</v>
      </c>
      <c r="H37" s="99">
        <f>+'Tabel 8'!G37/'Tabel 9'!$C37/1000</f>
        <v>9.6032596496801277E-4</v>
      </c>
      <c r="I37" s="99">
        <f>+'Tabel 8'!H37/'Tabel 9'!$C37/1000</f>
        <v>2.603051596454296E-3</v>
      </c>
      <c r="J37" s="99">
        <f>+'Tabel 8'!I37/'Tabel 9'!$C37/1000</f>
        <v>1.0827716269091123E-4</v>
      </c>
      <c r="K37" s="99">
        <f>+'Tabel 8'!J37/'Tabel 9'!$C37/1000</f>
        <v>1.4582368570390969E-3</v>
      </c>
      <c r="L37" s="99">
        <f>+'Tabel 8'!K37/'Tabel 9'!$C37/1000</f>
        <v>6.3057278768205594E-3</v>
      </c>
      <c r="M37" s="99">
        <f>+'Tabel 8'!L37/'Tabel 9'!$C37/1000</f>
        <v>3.9649426585921139E-3</v>
      </c>
      <c r="N37" s="99">
        <f>+'Tabel 8'!M37/'Tabel 9'!$C37/1000</f>
        <v>2.3407852182284455E-3</v>
      </c>
      <c r="O37" s="99">
        <f>+'Tabel 8'!N37/'Tabel 9'!$C37/1000</f>
        <v>2.4071534515582738E-3</v>
      </c>
      <c r="P37" s="99">
        <f>+'Tabel 8'!O37/'Tabel 9'!$C37/1000</f>
        <v>7.8254858490249476E-3</v>
      </c>
      <c r="Q37" s="99">
        <f>+'Tabel 8'!P37/'Tabel 9'!$C37/1000</f>
        <v>7.6137786418076633E-3</v>
      </c>
      <c r="R37" s="99">
        <f>+'Tabel 8'!Q37/'Tabel 9'!$C37/1000</f>
        <v>1.7926880103922216E-4</v>
      </c>
      <c r="S37" s="99">
        <f>+'Tabel 8'!R37/'Tabel 9'!$C37/1000</f>
        <v>3.2289264080691846E-5</v>
      </c>
      <c r="T37" s="99">
        <f>+'Tabel 8'!S37/'Tabel 9'!$C37/1000</f>
        <v>1.6405630710744123E-5</v>
      </c>
      <c r="U37" s="99"/>
      <c r="V37" s="99">
        <f>+'Tabel 8'!U37/'Tabel 9'!$C37/1000</f>
        <v>2.5145357616649629E-3</v>
      </c>
    </row>
    <row r="38" spans="1:22" x14ac:dyDescent="0.25">
      <c r="B38" s="1" t="s">
        <v>302</v>
      </c>
      <c r="C38" s="20">
        <v>15275.34454679999</v>
      </c>
      <c r="E38" s="99">
        <f>+'Tabel 8'!D38/'Tabel 9'!$C38/1000</f>
        <v>3.4071833758344279E-2</v>
      </c>
      <c r="F38" s="99">
        <f>+'Tabel 8'!E38/'Tabel 9'!$C38/1000</f>
        <v>1.8590873621864783E-2</v>
      </c>
      <c r="G38" s="99">
        <f>+'Tabel 8'!F38/'Tabel 9'!$C38/1000</f>
        <v>9.0668331294048599E-3</v>
      </c>
      <c r="H38" s="99">
        <f>+'Tabel 8'!G38/'Tabel 9'!$C38/1000</f>
        <v>7.8692824002573334E-4</v>
      </c>
      <c r="I38" s="99">
        <f>+'Tabel 8'!H38/'Tabel 9'!$C38/1000</f>
        <v>2.4015039325371449E-3</v>
      </c>
      <c r="J38" s="99">
        <f>+'Tabel 8'!I38/'Tabel 9'!$C38/1000</f>
        <v>3.2972087697066772E-4</v>
      </c>
      <c r="K38" s="99">
        <f>+'Tabel 8'!J38/'Tabel 9'!$C38/1000</f>
        <v>6.0058874429263776E-3</v>
      </c>
      <c r="L38" s="99">
        <f>+'Tabel 8'!K38/'Tabel 9'!$C38/1000</f>
        <v>7.2912266992584468E-3</v>
      </c>
      <c r="M38" s="99">
        <f>+'Tabel 8'!L38/'Tabel 9'!$C38/1000</f>
        <v>6.4276389772542639E-3</v>
      </c>
      <c r="N38" s="99">
        <f>+'Tabel 8'!M38/'Tabel 9'!$C38/1000</f>
        <v>8.6358772200418146E-4</v>
      </c>
      <c r="O38" s="99">
        <f>+'Tabel 8'!N38/'Tabel 9'!$C38/1000</f>
        <v>1.1002697810519027E-3</v>
      </c>
      <c r="P38" s="99">
        <f>+'Tabel 8'!O38/'Tabel 9'!$C38/1000</f>
        <v>7.0894636561691406E-3</v>
      </c>
      <c r="Q38" s="99">
        <f>+'Tabel 8'!P38/'Tabel 9'!$C38/1000</f>
        <v>6.6986246815254769E-3</v>
      </c>
      <c r="R38" s="99">
        <f>+'Tabel 8'!Q38/'Tabel 9'!$C38/1000</f>
        <v>3.1347901746695038E-4</v>
      </c>
      <c r="S38" s="99">
        <f>+'Tabel 8'!R38/'Tabel 9'!$C38/1000</f>
        <v>7.7353410679534016E-5</v>
      </c>
      <c r="T38" s="99">
        <f>+'Tabel 8'!S38/'Tabel 9'!$C38/1000</f>
        <v>1.1129045206094095E-5</v>
      </c>
      <c r="U38" s="99"/>
      <c r="V38" s="99">
        <f>+'Tabel 8'!U38/'Tabel 9'!$C38/1000</f>
        <v>1.8528550968710657E-3</v>
      </c>
    </row>
    <row r="39" spans="1:22" x14ac:dyDescent="0.25">
      <c r="C39" s="20"/>
      <c r="E39" s="6"/>
      <c r="F39" s="6"/>
      <c r="G39" s="6"/>
      <c r="H39" s="6"/>
      <c r="I39" s="6"/>
      <c r="J39" s="6"/>
      <c r="K39" s="6"/>
      <c r="L39" s="6"/>
      <c r="M39" s="6"/>
      <c r="N39" s="6"/>
      <c r="O39" s="6"/>
      <c r="P39" s="6"/>
      <c r="Q39" s="6"/>
      <c r="R39" s="6"/>
      <c r="S39" s="6"/>
      <c r="T39" s="6"/>
      <c r="U39" s="6"/>
      <c r="V39" s="6"/>
    </row>
    <row r="40" spans="1:22" x14ac:dyDescent="0.25">
      <c r="A40" s="1">
        <v>2020</v>
      </c>
      <c r="B40" s="1" t="s">
        <v>4</v>
      </c>
      <c r="C40" s="20">
        <v>1781.4959079999994</v>
      </c>
      <c r="E40" s="99">
        <f>+'Tabel 8'!D40/'Tabel 9'!$C40/1000</f>
        <v>2.459955131145887E-2</v>
      </c>
      <c r="F40" s="99">
        <f>+'Tabel 8'!E40/'Tabel 9'!$C40/1000</f>
        <v>1.5143453251198829E-2</v>
      </c>
      <c r="G40" s="99">
        <f>+'Tabel 8'!F40/'Tabel 9'!$C40/1000</f>
        <v>9.1111070910189305E-3</v>
      </c>
      <c r="H40" s="99">
        <f>+'Tabel 8'!G40/'Tabel 9'!$C40/1000</f>
        <v>1.5785610213144541E-3</v>
      </c>
      <c r="I40" s="99">
        <f>+'Tabel 8'!H40/'Tabel 9'!$C40/1000</f>
        <v>3.3265302341631883E-3</v>
      </c>
      <c r="J40" s="99">
        <f>+'Tabel 8'!I40/'Tabel 9'!$C40/1000</f>
        <v>3.23155387230898E-4</v>
      </c>
      <c r="K40" s="99">
        <f>+'Tabel 8'!J40/'Tabel 9'!$C40/1000</f>
        <v>8.0404338486979028E-4</v>
      </c>
      <c r="L40" s="99">
        <f>+'Tabel 8'!K40/'Tabel 9'!$C40/1000</f>
        <v>9.8624980956172953E-4</v>
      </c>
      <c r="M40" s="99">
        <f>+'Tabel 8'!L40/'Tabel 9'!$C40/1000</f>
        <v>7.9461310780625167E-4</v>
      </c>
      <c r="N40" s="99">
        <f>+'Tabel 8'!M40/'Tabel 9'!$C40/1000</f>
        <v>1.9163670175547778E-4</v>
      </c>
      <c r="O40" s="99">
        <f>+'Tabel 8'!N40/'Tabel 9'!$C40/1000</f>
        <v>6.8032713101241684E-4</v>
      </c>
      <c r="P40" s="99">
        <f>+'Tabel 8'!O40/'Tabel 9'!$C40/1000</f>
        <v>7.7895211196858972E-3</v>
      </c>
      <c r="Q40" s="99">
        <f>+'Tabel 8'!P40/'Tabel 9'!$C40/1000</f>
        <v>7.5847493891633491E-3</v>
      </c>
      <c r="R40" s="99">
        <f>+'Tabel 8'!Q40/'Tabel 9'!$C40/1000</f>
        <v>1.1608222004403283E-4</v>
      </c>
      <c r="S40" s="99">
        <f>+'Tabel 8'!R40/'Tabel 9'!$C40/1000</f>
        <v>8.8745643080085065E-5</v>
      </c>
      <c r="T40" s="99">
        <f>+'Tabel 8'!S40/'Tabel 9'!$C40/1000</f>
        <v>0</v>
      </c>
      <c r="U40" s="99"/>
      <c r="V40" s="99">
        <f>+'Tabel 8'!U40/'Tabel 9'!$C40/1000</f>
        <v>5.6514303259348284E-3</v>
      </c>
    </row>
    <row r="41" spans="1:22" x14ac:dyDescent="0.25">
      <c r="B41" s="1" t="s">
        <v>19</v>
      </c>
      <c r="C41" s="20">
        <v>1568.6089999999999</v>
      </c>
      <c r="E41" s="99">
        <f>+'Tabel 8'!D41/'Tabel 9'!$C41/1000</f>
        <v>2.9524884786457303E-2</v>
      </c>
      <c r="F41" s="99">
        <f>+'Tabel 8'!E41/'Tabel 9'!$C41/1000</f>
        <v>1.4640359707231057E-2</v>
      </c>
      <c r="G41" s="99">
        <f>+'Tabel 8'!F41/'Tabel 9'!$C41/1000</f>
        <v>9.3809228431049416E-3</v>
      </c>
      <c r="H41" s="99">
        <f>+'Tabel 8'!G41/'Tabel 9'!$C41/1000</f>
        <v>1.2393145774377173E-3</v>
      </c>
      <c r="I41" s="99">
        <f>+'Tabel 8'!H41/'Tabel 9'!$C41/1000</f>
        <v>1.9322852285050002E-3</v>
      </c>
      <c r="J41" s="99">
        <f>+'Tabel 8'!I41/'Tabel 9'!$C41/1000</f>
        <v>6.375074986819533E-6</v>
      </c>
      <c r="K41" s="99">
        <f>+'Tabel 8'!J41/'Tabel 9'!$C41/1000</f>
        <v>2.0814619831965777E-3</v>
      </c>
      <c r="L41" s="99">
        <f>+'Tabel 8'!K41/'Tabel 9'!$C41/1000</f>
        <v>1.2023391425141638E-3</v>
      </c>
      <c r="M41" s="99">
        <f>+'Tabel 8'!L41/'Tabel 9'!$C41/1000</f>
        <v>9.5243620303083821E-4</v>
      </c>
      <c r="N41" s="99">
        <f>+'Tabel 8'!M41/'Tabel 9'!$C41/1000</f>
        <v>2.499029394833257E-4</v>
      </c>
      <c r="O41" s="99">
        <f>+'Tabel 8'!N41/'Tabel 9'!$C41/1000</f>
        <v>2.4563163924215662E-3</v>
      </c>
      <c r="P41" s="99">
        <f>+'Tabel 8'!O41/'Tabel 9'!$C41/1000</f>
        <v>1.1225869544290517E-2</v>
      </c>
      <c r="Q41" s="99">
        <f>+'Tabel 8'!P41/'Tabel 9'!$C41/1000</f>
        <v>1.105438002714507E-2</v>
      </c>
      <c r="R41" s="99">
        <f>+'Tabel 8'!Q41/'Tabel 9'!$C41/1000</f>
        <v>1.268639922377087E-4</v>
      </c>
      <c r="S41" s="99">
        <f>+'Tabel 8'!R41/'Tabel 9'!$C41/1000</f>
        <v>4.4625524907736729E-5</v>
      </c>
      <c r="T41" s="99">
        <f>+'Tabel 8'!S41/'Tabel 9'!$C41/1000</f>
        <v>3.3201390531356124E-3</v>
      </c>
      <c r="U41" s="99"/>
      <c r="V41" s="99">
        <f>+'Tabel 8'!U41/'Tabel 9'!$C41/1000</f>
        <v>6.9379941081556974E-3</v>
      </c>
    </row>
    <row r="42" spans="1:22" x14ac:dyDescent="0.25">
      <c r="B42" s="1" t="s">
        <v>26</v>
      </c>
      <c r="C42" s="20">
        <v>2328.9450000000002</v>
      </c>
      <c r="E42" s="99">
        <f>+'Tabel 8'!D42/'Tabel 9'!$C42/1000</f>
        <v>2.3219097058968761E-2</v>
      </c>
      <c r="F42" s="99">
        <f>+'Tabel 8'!E42/'Tabel 9'!$C42/1000</f>
        <v>1.1764554336834918E-2</v>
      </c>
      <c r="G42" s="99">
        <f>+'Tabel 8'!F42/'Tabel 9'!$C42/1000</f>
        <v>8.1597461511542773E-3</v>
      </c>
      <c r="H42" s="99">
        <f>+'Tabel 8'!G42/'Tabel 9'!$C42/1000</f>
        <v>9.4205745519967184E-4</v>
      </c>
      <c r="I42" s="99">
        <f>+'Tabel 8'!H42/'Tabel 9'!$C42/1000</f>
        <v>1.5149348739450694E-3</v>
      </c>
      <c r="J42" s="99">
        <f>+'Tabel 8'!I42/'Tabel 9'!$C42/1000</f>
        <v>7.084752967545391E-5</v>
      </c>
      <c r="K42" s="99">
        <f>+'Tabel 8'!J42/'Tabel 9'!$C42/1000</f>
        <v>1.0769683268604454E-3</v>
      </c>
      <c r="L42" s="99">
        <f>+'Tabel 8'!K42/'Tabel 9'!$C42/1000</f>
        <v>3.5917550650616478E-3</v>
      </c>
      <c r="M42" s="99">
        <f>+'Tabel 8'!L42/'Tabel 9'!$C42/1000</f>
        <v>2.9386696551442818E-3</v>
      </c>
      <c r="N42" s="99">
        <f>+'Tabel 8'!M42/'Tabel 9'!$C42/1000</f>
        <v>6.5308540991736597E-4</v>
      </c>
      <c r="O42" s="99">
        <f>+'Tabel 8'!N42/'Tabel 9'!$C42/1000</f>
        <v>1.3465324428013541E-3</v>
      </c>
      <c r="P42" s="99">
        <f>+'Tabel 8'!O42/'Tabel 9'!$C42/1000</f>
        <v>6.5162552142708384E-3</v>
      </c>
      <c r="Q42" s="99">
        <f>+'Tabel 8'!P42/'Tabel 9'!$C42/1000</f>
        <v>6.3284019158889532E-3</v>
      </c>
      <c r="R42" s="99">
        <f>+'Tabel 8'!Q42/'Tabel 9'!$C42/1000</f>
        <v>1.6939000276949435E-4</v>
      </c>
      <c r="S42" s="99">
        <f>+'Tabel 8'!R42/'Tabel 9'!$C42/1000</f>
        <v>1.8463295612391017E-5</v>
      </c>
      <c r="T42" s="99">
        <f>+'Tabel 8'!S42/'Tabel 9'!$C42/1000</f>
        <v>1.2881369031900709E-5</v>
      </c>
      <c r="U42" s="99"/>
      <c r="V42" s="99">
        <f>+'Tabel 8'!U42/'Tabel 9'!$C42/1000</f>
        <v>1.1473006017746232E-3</v>
      </c>
    </row>
    <row r="43" spans="1:22" x14ac:dyDescent="0.25">
      <c r="B43" s="1" t="s">
        <v>43</v>
      </c>
      <c r="C43" s="20">
        <v>6935.7008688999977</v>
      </c>
      <c r="E43" s="99">
        <f>+'Tabel 8'!D43/'Tabel 9'!$C43/1000</f>
        <v>2.5689545060823615E-2</v>
      </c>
      <c r="F43" s="99">
        <f>+'Tabel 8'!E43/'Tabel 9'!$C43/1000</f>
        <v>1.2337325616750697E-2</v>
      </c>
      <c r="G43" s="99">
        <f>+'Tabel 8'!F43/'Tabel 9'!$C43/1000</f>
        <v>6.7911089146308924E-3</v>
      </c>
      <c r="H43" s="99">
        <f>+'Tabel 8'!G43/'Tabel 9'!$C43/1000</f>
        <v>6.888705395908689E-4</v>
      </c>
      <c r="I43" s="99">
        <f>+'Tabel 8'!H43/'Tabel 9'!$C43/1000</f>
        <v>2.3126285725387549E-3</v>
      </c>
      <c r="J43" s="99">
        <f>+'Tabel 8'!I43/'Tabel 9'!$C43/1000</f>
        <v>4.8235932651037133E-4</v>
      </c>
      <c r="K43" s="99">
        <f>+'Tabel 8'!J43/'Tabel 9'!$C43/1000</f>
        <v>2.062358263479809E-3</v>
      </c>
      <c r="L43" s="99">
        <f>+'Tabel 8'!K43/'Tabel 9'!$C43/1000</f>
        <v>3.3327561895941512E-3</v>
      </c>
      <c r="M43" s="99">
        <f>+'Tabel 8'!L43/'Tabel 9'!$C43/1000</f>
        <v>2.4974981371633539E-3</v>
      </c>
      <c r="N43" s="99">
        <f>+'Tabel 8'!M43/'Tabel 9'!$C43/1000</f>
        <v>8.3525805243079708E-4</v>
      </c>
      <c r="O43" s="99">
        <f>+'Tabel 8'!N43/'Tabel 9'!$C43/1000</f>
        <v>2.4258543322483927E-3</v>
      </c>
      <c r="P43" s="99">
        <f>+'Tabel 8'!O43/'Tabel 9'!$C43/1000</f>
        <v>7.5936089222303771E-3</v>
      </c>
      <c r="Q43" s="99">
        <f>+'Tabel 8'!P43/'Tabel 9'!$C43/1000</f>
        <v>7.3113014760168649E-3</v>
      </c>
      <c r="R43" s="99">
        <f>+'Tabel 8'!Q43/'Tabel 9'!$C43/1000</f>
        <v>2.0391594544421406E-4</v>
      </c>
      <c r="S43" s="99">
        <f>+'Tabel 8'!R43/'Tabel 9'!$C43/1000</f>
        <v>7.8391500769298724E-5</v>
      </c>
      <c r="T43" s="99">
        <f>+'Tabel 8'!S43/'Tabel 9'!$C43/1000</f>
        <v>8.3625290502470593E-6</v>
      </c>
      <c r="U43" s="99"/>
      <c r="V43" s="99">
        <f>+'Tabel 8'!U43/'Tabel 9'!$C43/1000</f>
        <v>3.4883280662358165E-3</v>
      </c>
    </row>
    <row r="44" spans="1:22" x14ac:dyDescent="0.25">
      <c r="B44" s="1" t="s">
        <v>95</v>
      </c>
      <c r="C44" s="20">
        <v>2458.2950000000001</v>
      </c>
      <c r="E44" s="99">
        <f>+'Tabel 8'!D44/'Tabel 9'!$C44/1000</f>
        <v>2.921862510398467E-2</v>
      </c>
      <c r="F44" s="99">
        <f>+'Tabel 8'!E44/'Tabel 9'!$C44/1000</f>
        <v>1.5524987847268128E-2</v>
      </c>
      <c r="G44" s="99">
        <f>+'Tabel 8'!F44/'Tabel 9'!$C44/1000</f>
        <v>8.2262299683317098E-3</v>
      </c>
      <c r="H44" s="99">
        <f>+'Tabel 8'!G44/'Tabel 9'!$C44/1000</f>
        <v>8.4692846057938533E-4</v>
      </c>
      <c r="I44" s="99">
        <f>+'Tabel 8'!H44/'Tabel 9'!$C44/1000</f>
        <v>3.7960863118543541E-3</v>
      </c>
      <c r="J44" s="99">
        <f>+'Tabel 8'!I44/'Tabel 9'!$C44/1000</f>
        <v>6.8563780994551106E-4</v>
      </c>
      <c r="K44" s="99">
        <f>+'Tabel 8'!J44/'Tabel 9'!$C44/1000</f>
        <v>1.9701459751575784E-3</v>
      </c>
      <c r="L44" s="99">
        <f>+'Tabel 8'!K44/'Tabel 9'!$C44/1000</f>
        <v>8.6633215297594462E-3</v>
      </c>
      <c r="M44" s="99">
        <f>+'Tabel 8'!L44/'Tabel 9'!$C44/1000</f>
        <v>3.7194885072784185E-3</v>
      </c>
      <c r="N44" s="99">
        <f>+'Tabel 8'!M44/'Tabel 9'!$C44/1000</f>
        <v>4.9438330224810282E-3</v>
      </c>
      <c r="O44" s="99">
        <f>+'Tabel 8'!N44/'Tabel 9'!$C44/1000</f>
        <v>1.5116167913126781E-3</v>
      </c>
      <c r="P44" s="99">
        <f>+'Tabel 8'!O44/'Tabel 9'!$C44/1000</f>
        <v>3.5186989356444202E-3</v>
      </c>
      <c r="Q44" s="99">
        <f>+'Tabel 8'!P44/'Tabel 9'!$C44/1000</f>
        <v>3.3581811784183756E-3</v>
      </c>
      <c r="R44" s="99">
        <f>+'Tabel 8'!Q44/'Tabel 9'!$C44/1000</f>
        <v>1.0393382405284963E-4</v>
      </c>
      <c r="S44" s="99">
        <f>+'Tabel 8'!R44/'Tabel 9'!$C44/1000</f>
        <v>5.662461177360731E-5</v>
      </c>
      <c r="T44" s="99">
        <f>+'Tabel 8'!S44/'Tabel 9'!$C44/1000</f>
        <v>4.4705781852869567E-4</v>
      </c>
      <c r="U44" s="99"/>
      <c r="V44" s="99">
        <f>+'Tabel 8'!U44/'Tabel 9'!$C44/1000</f>
        <v>4.2411508789628582E-3</v>
      </c>
    </row>
    <row r="45" spans="1:22" x14ac:dyDescent="0.25">
      <c r="B45" s="1" t="s">
        <v>105</v>
      </c>
      <c r="C45" s="20">
        <v>3905.0900000000006</v>
      </c>
      <c r="E45" s="99">
        <f>+'Tabel 8'!D45/'Tabel 9'!$C45/1000</f>
        <v>3.012401762827489E-2</v>
      </c>
      <c r="F45" s="99">
        <f>+'Tabel 8'!E45/'Tabel 9'!$C45/1000</f>
        <v>1.8770117974233624E-2</v>
      </c>
      <c r="G45" s="99">
        <f>+'Tabel 8'!F45/'Tabel 9'!$C45/1000</f>
        <v>1.0962256951824409E-2</v>
      </c>
      <c r="H45" s="99">
        <f>+'Tabel 8'!G45/'Tabel 9'!$C45/1000</f>
        <v>7.7742126301826595E-4</v>
      </c>
      <c r="I45" s="99">
        <f>+'Tabel 8'!H45/'Tabel 9'!$C45/1000</f>
        <v>3.2856605097449734E-3</v>
      </c>
      <c r="J45" s="99">
        <f>+'Tabel 8'!I45/'Tabel 9'!$C45/1000</f>
        <v>1.9633350319710939E-4</v>
      </c>
      <c r="K45" s="99">
        <f>+'Tabel 8'!J45/'Tabel 9'!$C45/1000</f>
        <v>3.5485225692621675E-3</v>
      </c>
      <c r="L45" s="99">
        <f>+'Tabel 8'!K45/'Tabel 9'!$C45/1000</f>
        <v>2.3953353187762634E-3</v>
      </c>
      <c r="M45" s="99">
        <f>+'Tabel 8'!L45/'Tabel 9'!$C45/1000</f>
        <v>1.8104320258944093E-3</v>
      </c>
      <c r="N45" s="99">
        <f>+'Tabel 8'!M45/'Tabel 9'!$C45/1000</f>
        <v>5.8490329288185419E-4</v>
      </c>
      <c r="O45" s="99">
        <f>+'Tabel 8'!N45/'Tabel 9'!$C45/1000</f>
        <v>2.6603740246703656E-3</v>
      </c>
      <c r="P45" s="99">
        <f>+'Tabel 8'!O45/'Tabel 9'!$C45/1000</f>
        <v>6.2981903105946337E-3</v>
      </c>
      <c r="Q45" s="99">
        <f>+'Tabel 8'!P45/'Tabel 9'!$C45/1000</f>
        <v>5.8486744223564605E-3</v>
      </c>
      <c r="R45" s="99">
        <f>+'Tabel 8'!Q45/'Tabel 9'!$C45/1000</f>
        <v>3.750745821479146E-4</v>
      </c>
      <c r="S45" s="99">
        <f>+'Tabel 8'!R45/'Tabel 9'!$C45/1000</f>
        <v>7.4441306090256549E-5</v>
      </c>
      <c r="T45" s="99">
        <f>+'Tabel 8'!S45/'Tabel 9'!$C45/1000</f>
        <v>2.4276009003633718E-4</v>
      </c>
      <c r="U45" s="99"/>
      <c r="V45" s="99">
        <f>+'Tabel 8'!U45/'Tabel 9'!$C45/1000</f>
        <v>3.2009505542765979E-3</v>
      </c>
    </row>
    <row r="46" spans="1:22" x14ac:dyDescent="0.25">
      <c r="B46" s="1" t="s">
        <v>137</v>
      </c>
      <c r="C46" s="20">
        <v>8709.8391415000006</v>
      </c>
      <c r="E46" s="99">
        <f>+'Tabel 8'!D46/'Tabel 9'!$C46/1000</f>
        <v>2.9829138722217121E-2</v>
      </c>
      <c r="F46" s="99">
        <f>+'Tabel 8'!E46/'Tabel 9'!$C46/1000</f>
        <v>1.7149340828615574E-2</v>
      </c>
      <c r="G46" s="99">
        <f>+'Tabel 8'!F46/'Tabel 9'!$C46/1000</f>
        <v>9.1003862083208834E-3</v>
      </c>
      <c r="H46" s="99">
        <f>+'Tabel 8'!G46/'Tabel 9'!$C46/1000</f>
        <v>2.1261357068887037E-3</v>
      </c>
      <c r="I46" s="99">
        <f>+'Tabel 8'!H46/'Tabel 9'!$C46/1000</f>
        <v>3.6885066966308219E-3</v>
      </c>
      <c r="J46" s="99">
        <f>+'Tabel 8'!I46/'Tabel 9'!$C46/1000</f>
        <v>3.3527599678460717E-4</v>
      </c>
      <c r="K46" s="99">
        <f>+'Tabel 8'!J46/'Tabel 9'!$C46/1000</f>
        <v>1.899082145063746E-3</v>
      </c>
      <c r="L46" s="99">
        <f>+'Tabel 8'!K46/'Tabel 9'!$C46/1000</f>
        <v>3.6331325396384184E-3</v>
      </c>
      <c r="M46" s="99">
        <f>+'Tabel 8'!L46/'Tabel 9'!$C46/1000</f>
        <v>3.0257504842347029E-3</v>
      </c>
      <c r="N46" s="99">
        <f>+'Tabel 8'!M46/'Tabel 9'!$C46/1000</f>
        <v>6.0738205540371499E-4</v>
      </c>
      <c r="O46" s="99">
        <f>+'Tabel 8'!N46/'Tabel 9'!$C46/1000</f>
        <v>1.8739726113000336E-3</v>
      </c>
      <c r="P46" s="99">
        <f>+'Tabel 8'!O46/'Tabel 9'!$C46/1000</f>
        <v>7.172692742663093E-3</v>
      </c>
      <c r="Q46" s="99">
        <f>+'Tabel 8'!P46/'Tabel 9'!$C46/1000</f>
        <v>6.5842432986797528E-3</v>
      </c>
      <c r="R46" s="99">
        <f>+'Tabel 8'!Q46/'Tabel 9'!$C46/1000</f>
        <v>2.5641116485825054E-4</v>
      </c>
      <c r="S46" s="99">
        <f>+'Tabel 8'!R46/'Tabel 9'!$C46/1000</f>
        <v>3.3202679785679243E-4</v>
      </c>
      <c r="T46" s="99">
        <f>+'Tabel 8'!S46/'Tabel 9'!$C46/1000</f>
        <v>4.3973257574311537E-5</v>
      </c>
      <c r="U46" s="99"/>
      <c r="V46" s="99">
        <f>+'Tabel 8'!U46/'Tabel 9'!$C46/1000</f>
        <v>3.8648245338550259E-3</v>
      </c>
    </row>
    <row r="47" spans="1:22" x14ac:dyDescent="0.25">
      <c r="B47" s="1" t="s">
        <v>192</v>
      </c>
      <c r="C47" s="20">
        <v>12324.277296100021</v>
      </c>
      <c r="E47" s="99">
        <f>+'Tabel 8'!D47/'Tabel 9'!$C47/1000</f>
        <v>3.3356600969217894E-2</v>
      </c>
      <c r="F47" s="99">
        <f>+'Tabel 8'!E47/'Tabel 9'!$C47/1000</f>
        <v>1.9682371158328354E-2</v>
      </c>
      <c r="G47" s="99">
        <f>+'Tabel 8'!F47/'Tabel 9'!$C47/1000</f>
        <v>8.6831351424006033E-3</v>
      </c>
      <c r="H47" s="99">
        <f>+'Tabel 8'!G47/'Tabel 9'!$C47/1000</f>
        <v>7.1369479007698969E-4</v>
      </c>
      <c r="I47" s="99">
        <f>+'Tabel 8'!H47/'Tabel 9'!$C47/1000</f>
        <v>2.8732105103048068E-3</v>
      </c>
      <c r="J47" s="99">
        <f>+'Tabel 8'!I47/'Tabel 9'!$C47/1000</f>
        <v>1.9132328910272906E-4</v>
      </c>
      <c r="K47" s="99">
        <f>+'Tabel 8'!J47/'Tabel 9'!$C47/1000</f>
        <v>7.2210155405092787E-3</v>
      </c>
      <c r="L47" s="99">
        <f>+'Tabel 8'!K47/'Tabel 9'!$C47/1000</f>
        <v>5.636435981684864E-3</v>
      </c>
      <c r="M47" s="99">
        <f>+'Tabel 8'!L47/'Tabel 9'!$C47/1000</f>
        <v>4.4333894790280623E-3</v>
      </c>
      <c r="N47" s="99">
        <f>+'Tabel 8'!M47/'Tabel 9'!$C47/1000</f>
        <v>1.2030465026568013E-3</v>
      </c>
      <c r="O47" s="99">
        <f>+'Tabel 8'!N47/'Tabel 9'!$C47/1000</f>
        <v>1.3092856978401636E-3</v>
      </c>
      <c r="P47" s="99">
        <f>+'Tabel 8'!O47/'Tabel 9'!$C47/1000</f>
        <v>6.7285081313645089E-3</v>
      </c>
      <c r="Q47" s="99">
        <f>+'Tabel 8'!P47/'Tabel 9'!$C47/1000</f>
        <v>6.1727454519419139E-3</v>
      </c>
      <c r="R47" s="99">
        <f>+'Tabel 8'!Q47/'Tabel 9'!$C47/1000</f>
        <v>4.5897246617747497E-4</v>
      </c>
      <c r="S47" s="99">
        <f>+'Tabel 8'!R47/'Tabel 9'!$C47/1000</f>
        <v>9.678942992742241E-5</v>
      </c>
      <c r="T47" s="99">
        <f>+'Tabel 8'!S47/'Tabel 9'!$C47/1000</f>
        <v>5.1280897436476407E-5</v>
      </c>
      <c r="U47" s="99"/>
      <c r="V47" s="99">
        <f>+'Tabel 8'!U47/'Tabel 9'!$C47/1000</f>
        <v>4.7814568419884207E-3</v>
      </c>
    </row>
    <row r="48" spans="1:22" x14ac:dyDescent="0.25">
      <c r="B48" s="1" t="s">
        <v>236</v>
      </c>
      <c r="C48" s="20">
        <v>4172.5336486000006</v>
      </c>
      <c r="E48" s="99">
        <f>+'Tabel 8'!D48/'Tabel 9'!$C48/1000</f>
        <v>2.8359747329947511E-2</v>
      </c>
      <c r="F48" s="99">
        <f>+'Tabel 8'!E48/'Tabel 9'!$C48/1000</f>
        <v>1.5391607452116832E-2</v>
      </c>
      <c r="G48" s="99">
        <f>+'Tabel 8'!F48/'Tabel 9'!$C48/1000</f>
        <v>8.9868658129531476E-3</v>
      </c>
      <c r="H48" s="99">
        <f>+'Tabel 8'!G48/'Tabel 9'!$C48/1000</f>
        <v>9.7401251667883308E-4</v>
      </c>
      <c r="I48" s="99">
        <f>+'Tabel 8'!H48/'Tabel 9'!$C48/1000</f>
        <v>3.5453518763026606E-3</v>
      </c>
      <c r="J48" s="99">
        <f>+'Tabel 8'!I48/'Tabel 9'!$C48/1000</f>
        <v>1.8015432907346737E-4</v>
      </c>
      <c r="K48" s="99">
        <f>+'Tabel 8'!J48/'Tabel 9'!$C48/1000</f>
        <v>1.7051749846013209E-3</v>
      </c>
      <c r="L48" s="99">
        <f>+'Tabel 8'!K48/'Tabel 9'!$C48/1000</f>
        <v>3.2828974320185658E-3</v>
      </c>
      <c r="M48" s="99">
        <f>+'Tabel 8'!L48/'Tabel 9'!$C48/1000</f>
        <v>2.3884768438821023E-3</v>
      </c>
      <c r="N48" s="99">
        <f>+'Tabel 8'!M48/'Tabel 9'!$C48/1000</f>
        <v>8.9442058813646438E-4</v>
      </c>
      <c r="O48" s="99">
        <f>+'Tabel 8'!N48/'Tabel 9'!$C48/1000</f>
        <v>1.7111905142803737E-3</v>
      </c>
      <c r="P48" s="99">
        <f>+'Tabel 8'!O48/'Tabel 9'!$C48/1000</f>
        <v>7.9740519315317365E-3</v>
      </c>
      <c r="Q48" s="99">
        <f>+'Tabel 8'!P48/'Tabel 9'!$C48/1000</f>
        <v>7.586853136731824E-3</v>
      </c>
      <c r="R48" s="99">
        <f>+'Tabel 8'!Q48/'Tabel 9'!$C48/1000</f>
        <v>2.3007603553349567E-4</v>
      </c>
      <c r="S48" s="99">
        <f>+'Tabel 8'!R48/'Tabel 9'!$C48/1000</f>
        <v>1.5717069177381923E-4</v>
      </c>
      <c r="T48" s="99">
        <f>+'Tabel 8'!S48/'Tabel 9'!$C48/1000</f>
        <v>1.397232590791958E-4</v>
      </c>
      <c r="U48" s="99"/>
      <c r="V48" s="99">
        <f>+'Tabel 8'!U48/'Tabel 9'!$C48/1000</f>
        <v>2.9258002518676197E-3</v>
      </c>
    </row>
    <row r="49" spans="1:22" x14ac:dyDescent="0.25">
      <c r="B49" s="1" t="s">
        <v>262</v>
      </c>
      <c r="C49" s="20">
        <v>4447.1299851999993</v>
      </c>
      <c r="E49" s="99">
        <f>+'Tabel 8'!D49/'Tabel 9'!$C49/1000</f>
        <v>3.5386193010709305E-2</v>
      </c>
      <c r="F49" s="99">
        <f>+'Tabel 8'!E49/'Tabel 9'!$C49/1000</f>
        <v>2.1437196645312937E-2</v>
      </c>
      <c r="G49" s="99">
        <f>+'Tabel 8'!F49/'Tabel 9'!$C49/1000</f>
        <v>1.1425391245386531E-2</v>
      </c>
      <c r="H49" s="99">
        <f>+'Tabel 8'!G49/'Tabel 9'!$C49/1000</f>
        <v>3.4028463414296699E-3</v>
      </c>
      <c r="I49" s="99">
        <f>+'Tabel 8'!H49/'Tabel 9'!$C49/1000</f>
        <v>2.2659333173385564E-3</v>
      </c>
      <c r="J49" s="99">
        <f>+'Tabel 8'!I49/'Tabel 9'!$C49/1000</f>
        <v>3.4970868968878553E-4</v>
      </c>
      <c r="K49" s="99">
        <f>+'Tabel 8'!J49/'Tabel 9'!$C49/1000</f>
        <v>3.9932945650567363E-3</v>
      </c>
      <c r="L49" s="99">
        <f>+'Tabel 8'!K49/'Tabel 9'!$C49/1000</f>
        <v>3.4575108106062028E-3</v>
      </c>
      <c r="M49" s="99">
        <f>+'Tabel 8'!L49/'Tabel 9'!$C49/1000</f>
        <v>1.9181584591385335E-3</v>
      </c>
      <c r="N49" s="99">
        <f>+'Tabel 8'!M49/'Tabel 9'!$C49/1000</f>
        <v>1.5393523514676695E-3</v>
      </c>
      <c r="O49" s="99">
        <f>+'Tabel 8'!N49/'Tabel 9'!$C49/1000</f>
        <v>1.9160672227611509E-3</v>
      </c>
      <c r="P49" s="99">
        <f>+'Tabel 8'!O49/'Tabel 9'!$C49/1000</f>
        <v>8.5751934679024165E-3</v>
      </c>
      <c r="Q49" s="99">
        <f>+'Tabel 8'!P49/'Tabel 9'!$C49/1000</f>
        <v>8.2115656887770706E-3</v>
      </c>
      <c r="R49" s="99">
        <f>+'Tabel 8'!Q49/'Tabel 9'!$C49/1000</f>
        <v>3.2701989931481533E-4</v>
      </c>
      <c r="S49" s="99">
        <f>+'Tabel 8'!R49/'Tabel 9'!$C49/1000</f>
        <v>3.6562906985208671E-5</v>
      </c>
      <c r="T49" s="99">
        <f>+'Tabel 8'!S49/'Tabel 9'!$C49/1000</f>
        <v>3.9351222155052387E-5</v>
      </c>
      <c r="U49" s="99"/>
      <c r="V49" s="99">
        <f>+'Tabel 8'!U49/'Tabel 9'!$C49/1000</f>
        <v>2.8503776687853945E-3</v>
      </c>
    </row>
    <row r="50" spans="1:22" x14ac:dyDescent="0.25">
      <c r="B50" s="1" t="s">
        <v>288</v>
      </c>
      <c r="C50" s="20">
        <v>1339.538</v>
      </c>
      <c r="E50" s="99">
        <f>+'Tabel 8'!D50/'Tabel 9'!$C50/1000</f>
        <v>2.4541297074065833E-2</v>
      </c>
      <c r="F50" s="99">
        <f>+'Tabel 8'!E50/'Tabel 9'!$C50/1000</f>
        <v>9.171818940560102E-3</v>
      </c>
      <c r="G50" s="99">
        <f>+'Tabel 8'!F50/'Tabel 9'!$C50/1000</f>
        <v>5.0278528865922434E-3</v>
      </c>
      <c r="H50" s="99">
        <f>+'Tabel 8'!G50/'Tabel 9'!$C50/1000</f>
        <v>9.3181380446094109E-4</v>
      </c>
      <c r="I50" s="99">
        <f>+'Tabel 8'!H50/'Tabel 9'!$C50/1000</f>
        <v>2.2363680612270797E-3</v>
      </c>
      <c r="J50" s="99">
        <f>+'Tabel 8'!I50/'Tabel 9'!$C50/1000</f>
        <v>8.8836598887078981E-5</v>
      </c>
      <c r="K50" s="99">
        <f>+'Tabel 8'!J50/'Tabel 9'!$C50/1000</f>
        <v>8.8687293678865395E-4</v>
      </c>
      <c r="L50" s="99">
        <f>+'Tabel 8'!K50/'Tabel 9'!$C50/1000</f>
        <v>5.7295873651960604E-3</v>
      </c>
      <c r="M50" s="99">
        <f>+'Tabel 8'!L50/'Tabel 9'!$C50/1000</f>
        <v>3.8447584167078499E-3</v>
      </c>
      <c r="N50" s="99">
        <f>+'Tabel 8'!M50/'Tabel 9'!$C50/1000</f>
        <v>1.8848289484882101E-3</v>
      </c>
      <c r="O50" s="99">
        <f>+'Tabel 8'!N50/'Tabel 9'!$C50/1000</f>
        <v>2.5613308469039325E-3</v>
      </c>
      <c r="P50" s="99">
        <f>+'Tabel 8'!O50/'Tabel 9'!$C50/1000</f>
        <v>7.0785599214057389E-3</v>
      </c>
      <c r="Q50" s="99">
        <f>+'Tabel 8'!P50/'Tabel 9'!$C50/1000</f>
        <v>6.8681888830328056E-3</v>
      </c>
      <c r="R50" s="99">
        <f>+'Tabel 8'!Q50/'Tabel 9'!$C50/1000</f>
        <v>1.7797180819058511E-4</v>
      </c>
      <c r="S50" s="99">
        <f>+'Tabel 8'!R50/'Tabel 9'!$C50/1000</f>
        <v>3.2399230182346449E-5</v>
      </c>
      <c r="T50" s="99">
        <f>+'Tabel 8'!S50/'Tabel 9'!$C50/1000</f>
        <v>2.9861041642715625E-6</v>
      </c>
      <c r="U50" s="99"/>
      <c r="V50" s="99">
        <f>+'Tabel 8'!U50/'Tabel 9'!$C50/1000</f>
        <v>2.9853576382304942E-3</v>
      </c>
    </row>
    <row r="51" spans="1:22" x14ac:dyDescent="0.25">
      <c r="B51" s="1" t="s">
        <v>302</v>
      </c>
      <c r="C51" s="20">
        <v>14974.804665199992</v>
      </c>
      <c r="E51" s="99">
        <f>+'Tabel 8'!D51/'Tabel 9'!$C51/1000</f>
        <v>3.3093453375832839E-2</v>
      </c>
      <c r="F51" s="99">
        <f>+'Tabel 8'!E51/'Tabel 9'!$C51/1000</f>
        <v>1.7084830535022084E-2</v>
      </c>
      <c r="G51" s="99">
        <f>+'Tabel 8'!F51/'Tabel 9'!$C51/1000</f>
        <v>9.2633261736204033E-3</v>
      </c>
      <c r="H51" s="99">
        <f>+'Tabel 8'!G51/'Tabel 9'!$C51/1000</f>
        <v>7.889518604176207E-4</v>
      </c>
      <c r="I51" s="99">
        <f>+'Tabel 8'!H51/'Tabel 9'!$C51/1000</f>
        <v>2.2991418432328635E-3</v>
      </c>
      <c r="J51" s="99">
        <f>+'Tabel 8'!I51/'Tabel 9'!$C51/1000</f>
        <v>2.8523243511323332E-4</v>
      </c>
      <c r="K51" s="99">
        <f>+'Tabel 8'!J51/'Tabel 9'!$C51/1000</f>
        <v>4.4481715447545304E-3</v>
      </c>
      <c r="L51" s="99">
        <f>+'Tabel 8'!K51/'Tabel 9'!$C51/1000</f>
        <v>7.4318832524493351E-3</v>
      </c>
      <c r="M51" s="99">
        <f>+'Tabel 8'!L51/'Tabel 9'!$C51/1000</f>
        <v>6.5745632214351916E-3</v>
      </c>
      <c r="N51" s="99">
        <f>+'Tabel 8'!M51/'Tabel 9'!$C51/1000</f>
        <v>8.5732003101414358E-4</v>
      </c>
      <c r="O51" s="99">
        <f>+'Tabel 8'!N51/'Tabel 9'!$C51/1000</f>
        <v>1.433674794429332E-3</v>
      </c>
      <c r="P51" s="99">
        <f>+'Tabel 8'!O51/'Tabel 9'!$C51/1000</f>
        <v>7.1430647939320843E-3</v>
      </c>
      <c r="Q51" s="99">
        <f>+'Tabel 8'!P51/'Tabel 9'!$C51/1000</f>
        <v>6.7385319712717833E-3</v>
      </c>
      <c r="R51" s="99">
        <f>+'Tabel 8'!Q51/'Tabel 9'!$C51/1000</f>
        <v>3.3923647844338379E-4</v>
      </c>
      <c r="S51" s="99">
        <f>+'Tabel 8'!R51/'Tabel 9'!$C51/1000</f>
        <v>6.5296344216917468E-5</v>
      </c>
      <c r="T51" s="99">
        <f>+'Tabel 8'!S51/'Tabel 9'!$C51/1000</f>
        <v>1.2888315027475014E-5</v>
      </c>
      <c r="U51" s="99"/>
      <c r="V51" s="99">
        <f>+'Tabel 8'!U51/'Tabel 9'!$C51/1000</f>
        <v>2.8369652192343055E-3</v>
      </c>
    </row>
    <row r="52" spans="1:22" x14ac:dyDescent="0.25">
      <c r="C52" s="20"/>
      <c r="E52" s="6"/>
      <c r="F52" s="6"/>
      <c r="G52" s="6"/>
      <c r="H52" s="6"/>
      <c r="I52" s="6"/>
      <c r="J52" s="6"/>
      <c r="K52" s="6"/>
      <c r="L52" s="6"/>
      <c r="M52" s="6"/>
      <c r="N52" s="6"/>
      <c r="O52" s="6"/>
      <c r="P52" s="6"/>
      <c r="Q52" s="6"/>
      <c r="R52" s="6"/>
      <c r="S52" s="6"/>
      <c r="T52" s="6"/>
      <c r="U52" s="6"/>
      <c r="V52" s="6"/>
    </row>
    <row r="53" spans="1:22" x14ac:dyDescent="0.25">
      <c r="A53" s="1">
        <v>2019</v>
      </c>
      <c r="B53" s="1" t="s">
        <v>4</v>
      </c>
      <c r="C53" s="20">
        <v>1690.2016150999993</v>
      </c>
      <c r="E53" s="99">
        <f>+'Tabel 8'!D53/'Tabel 9'!$C53/1000</f>
        <v>2.439708945465675E-2</v>
      </c>
      <c r="F53" s="99">
        <f>+'Tabel 8'!E53/'Tabel 9'!$C53/1000</f>
        <v>1.466688930984918E-2</v>
      </c>
      <c r="G53" s="99">
        <f>+'Tabel 8'!F53/'Tabel 9'!$C53/1000</f>
        <v>9.4103395044549312E-3</v>
      </c>
      <c r="H53" s="99">
        <f>+'Tabel 8'!G53/'Tabel 9'!$C53/1000</f>
        <v>1.3216331018810088E-3</v>
      </c>
      <c r="I53" s="99">
        <f>+'Tabel 8'!H53/'Tabel 9'!$C53/1000</f>
        <v>2.6180808179729963E-3</v>
      </c>
      <c r="J53" s="99">
        <f>+'Tabel 8'!I53/'Tabel 9'!$C53/1000</f>
        <v>7.9214034826897127E-4</v>
      </c>
      <c r="K53" s="99">
        <f>+'Tabel 8'!J53/'Tabel 9'!$C53/1000</f>
        <v>5.2469553727127157E-4</v>
      </c>
      <c r="L53" s="99">
        <f>+'Tabel 8'!K53/'Tabel 9'!$C53/1000</f>
        <v>1.2826872135438896E-3</v>
      </c>
      <c r="M53" s="99">
        <f>+'Tabel 8'!L53/'Tabel 9'!$C53/1000</f>
        <v>1.1288616459139802E-3</v>
      </c>
      <c r="N53" s="99">
        <f>+'Tabel 8'!M53/'Tabel 9'!$C53/1000</f>
        <v>1.5382556762990934E-4</v>
      </c>
      <c r="O53" s="99">
        <f>+'Tabel 8'!N53/'Tabel 9'!$C53/1000</f>
        <v>5.5732996086639488E-4</v>
      </c>
      <c r="P53" s="99">
        <f>+'Tabel 8'!O53/'Tabel 9'!$C53/1000</f>
        <v>7.8901829703972842E-3</v>
      </c>
      <c r="Q53" s="99">
        <f>+'Tabel 8'!P53/'Tabel 9'!$C53/1000</f>
        <v>7.5766129363427654E-3</v>
      </c>
      <c r="R53" s="99">
        <f>+'Tabel 8'!Q53/'Tabel 9'!$C53/1000</f>
        <v>1.3806899738212701E-4</v>
      </c>
      <c r="S53" s="99">
        <f>+'Tabel 8'!R53/'Tabel 9'!$C53/1000</f>
        <v>1.7550103667239255E-4</v>
      </c>
      <c r="T53" s="99">
        <f>+'Tabel 8'!S53/'Tabel 9'!$C53/1000</f>
        <v>5.9756184763806666E-5</v>
      </c>
      <c r="U53" s="99"/>
      <c r="V53" s="99">
        <f>+'Tabel 8'!U53/'Tabel 9'!$C53/1000</f>
        <v>4.6698570924824353E-3</v>
      </c>
    </row>
    <row r="54" spans="1:22" x14ac:dyDescent="0.25">
      <c r="B54" s="1" t="s">
        <v>19</v>
      </c>
      <c r="C54" s="20">
        <v>1491.165</v>
      </c>
      <c r="E54" s="99">
        <f>+'Tabel 8'!D54/'Tabel 9'!$C54/1000</f>
        <v>2.8052562928985059E-2</v>
      </c>
      <c r="F54" s="99">
        <f>+'Tabel 8'!E54/'Tabel 9'!$C54/1000</f>
        <v>1.521830246820439E-2</v>
      </c>
      <c r="G54" s="99">
        <f>+'Tabel 8'!F54/'Tabel 9'!$C54/1000</f>
        <v>9.5147082985450968E-3</v>
      </c>
      <c r="H54" s="99">
        <f>+'Tabel 8'!G54/'Tabel 9'!$C54/1000</f>
        <v>2.1593854469491975E-4</v>
      </c>
      <c r="I54" s="99">
        <f>+'Tabel 8'!H54/'Tabel 9'!$C54/1000</f>
        <v>3.1592747952104566E-3</v>
      </c>
      <c r="J54" s="99">
        <f>+'Tabel 8'!I54/'Tabel 9'!$C54/1000</f>
        <v>7.3767825827457057E-6</v>
      </c>
      <c r="K54" s="99">
        <f>+'Tabel 8'!J54/'Tabel 9'!$C54/1000</f>
        <v>2.3210040471711717E-3</v>
      </c>
      <c r="L54" s="99">
        <f>+'Tabel 8'!K54/'Tabel 9'!$C54/1000</f>
        <v>9.4758125358360742E-4</v>
      </c>
      <c r="M54" s="99">
        <f>+'Tabel 8'!L54/'Tabel 9'!$C54/1000</f>
        <v>3.2256658384551679E-4</v>
      </c>
      <c r="N54" s="99">
        <f>+'Tabel 8'!M54/'Tabel 9'!$C54/1000</f>
        <v>6.2501466973809074E-4</v>
      </c>
      <c r="O54" s="99">
        <f>+'Tabel 8'!N54/'Tabel 9'!$C54/1000</f>
        <v>4.151116744290538E-4</v>
      </c>
      <c r="P54" s="99">
        <f>+'Tabel 8'!O54/'Tabel 9'!$C54/1000</f>
        <v>1.1471567532768004E-2</v>
      </c>
      <c r="Q54" s="99">
        <f>+'Tabel 8'!P54/'Tabel 9'!$C54/1000</f>
        <v>1.1359574560829954E-2</v>
      </c>
      <c r="R54" s="99">
        <f>+'Tabel 8'!Q54/'Tabel 9'!$C54/1000</f>
        <v>1.1199297193804844E-4</v>
      </c>
      <c r="S54" s="99">
        <f>+'Tabel 8'!R54/'Tabel 9'!$C54/1000</f>
        <v>0</v>
      </c>
      <c r="T54" s="99">
        <f>+'Tabel 8'!S54/'Tabel 9'!$C54/1000</f>
        <v>1.2741715370197129E-4</v>
      </c>
      <c r="U54" s="99"/>
      <c r="V54" s="99">
        <f>+'Tabel 8'!U54/'Tabel 9'!$C54/1000</f>
        <v>5.6828050551079191E-3</v>
      </c>
    </row>
    <row r="55" spans="1:22" x14ac:dyDescent="0.25">
      <c r="B55" s="1" t="s">
        <v>26</v>
      </c>
      <c r="C55" s="20">
        <v>2245.5279999999989</v>
      </c>
      <c r="E55" s="99">
        <f>+'Tabel 8'!D55/'Tabel 9'!$C55/1000</f>
        <v>2.3385591272965658E-2</v>
      </c>
      <c r="F55" s="99">
        <f>+'Tabel 8'!E55/'Tabel 9'!$C55/1000</f>
        <v>1.1564763387497288E-2</v>
      </c>
      <c r="G55" s="99">
        <f>+'Tabel 8'!F55/'Tabel 9'!$C55/1000</f>
        <v>7.1113713363624292E-3</v>
      </c>
      <c r="H55" s="99">
        <f>+'Tabel 8'!G55/'Tabel 9'!$C55/1000</f>
        <v>1.9397204725616328E-4</v>
      </c>
      <c r="I55" s="99">
        <f>+'Tabel 8'!H55/'Tabel 9'!$C55/1000</f>
        <v>2.495398849483878E-3</v>
      </c>
      <c r="J55" s="99">
        <f>+'Tabel 8'!I55/'Tabel 9'!$C55/1000</f>
        <v>7.5433573932952387E-5</v>
      </c>
      <c r="K55" s="99">
        <f>+'Tabel 8'!J55/'Tabel 9'!$C55/1000</f>
        <v>1.6885875804618655E-3</v>
      </c>
      <c r="L55" s="99">
        <f>+'Tabel 8'!K55/'Tabel 9'!$C55/1000</f>
        <v>3.6940087142088652E-3</v>
      </c>
      <c r="M55" s="99">
        <f>+'Tabel 8'!L55/'Tabel 9'!$C55/1000</f>
        <v>3.4270061620092244E-3</v>
      </c>
      <c r="N55" s="99">
        <f>+'Tabel 8'!M55/'Tabel 9'!$C55/1000</f>
        <v>2.6700255219964112E-4</v>
      </c>
      <c r="O55" s="99">
        <f>+'Tabel 8'!N55/'Tabel 9'!$C55/1000</f>
        <v>1.2522667274689966E-3</v>
      </c>
      <c r="P55" s="99">
        <f>+'Tabel 8'!O55/'Tabel 9'!$C55/1000</f>
        <v>6.874552443790506E-3</v>
      </c>
      <c r="Q55" s="99">
        <f>+'Tabel 8'!P55/'Tabel 9'!$C55/1000</f>
        <v>6.6687246738996687E-3</v>
      </c>
      <c r="R55" s="99">
        <f>+'Tabel 8'!Q55/'Tabel 9'!$C55/1000</f>
        <v>1.7350377831444716E-4</v>
      </c>
      <c r="S55" s="99">
        <f>+'Tabel 8'!R55/'Tabel 9'!$C55/1000</f>
        <v>3.2323991576390152E-5</v>
      </c>
      <c r="T55" s="99">
        <f>+'Tabel 8'!S55/'Tabel 9'!$C55/1000</f>
        <v>4.542361529226091E-5</v>
      </c>
      <c r="U55" s="99"/>
      <c r="V55" s="99">
        <f>+'Tabel 8'!U55/'Tabel 9'!$C55/1000</f>
        <v>1.6704311858948104E-3</v>
      </c>
    </row>
    <row r="56" spans="1:22" x14ac:dyDescent="0.25">
      <c r="B56" s="1" t="s">
        <v>43</v>
      </c>
      <c r="C56" s="20">
        <v>6490.5409913000003</v>
      </c>
      <c r="E56" s="99">
        <f>+'Tabel 8'!D56/'Tabel 9'!$C56/1000</f>
        <v>2.724795979827525E-2</v>
      </c>
      <c r="F56" s="99">
        <f>+'Tabel 8'!E56/'Tabel 9'!$C56/1000</f>
        <v>1.411145852445423E-2</v>
      </c>
      <c r="G56" s="99">
        <f>+'Tabel 8'!F56/'Tabel 9'!$C56/1000</f>
        <v>7.3769519568710846E-3</v>
      </c>
      <c r="H56" s="99">
        <f>+'Tabel 8'!G56/'Tabel 9'!$C56/1000</f>
        <v>1.0254416790557469E-3</v>
      </c>
      <c r="I56" s="99">
        <f>+'Tabel 8'!H56/'Tabel 9'!$C56/1000</f>
        <v>3.1861635665792203E-3</v>
      </c>
      <c r="J56" s="99">
        <f>+'Tabel 8'!I56/'Tabel 9'!$C56/1000</f>
        <v>6.7003195368570763E-4</v>
      </c>
      <c r="K56" s="99">
        <f>+'Tabel 8'!J56/'Tabel 9'!$C56/1000</f>
        <v>1.852869368262472E-3</v>
      </c>
      <c r="L56" s="99">
        <f>+'Tabel 8'!K56/'Tabel 9'!$C56/1000</f>
        <v>3.0091482399047459E-3</v>
      </c>
      <c r="M56" s="99">
        <f>+'Tabel 8'!L56/'Tabel 9'!$C56/1000</f>
        <v>2.0396147901545268E-3</v>
      </c>
      <c r="N56" s="99">
        <f>+'Tabel 8'!M56/'Tabel 9'!$C56/1000</f>
        <v>9.6953344975021902E-4</v>
      </c>
      <c r="O56" s="99">
        <f>+'Tabel 8'!N56/'Tabel 9'!$C56/1000</f>
        <v>2.6765103283818161E-3</v>
      </c>
      <c r="P56" s="99">
        <f>+'Tabel 8'!O56/'Tabel 9'!$C56/1000</f>
        <v>7.4508427055344582E-3</v>
      </c>
      <c r="Q56" s="99">
        <f>+'Tabel 8'!P56/'Tabel 9'!$C56/1000</f>
        <v>7.1182321981856774E-3</v>
      </c>
      <c r="R56" s="99">
        <f>+'Tabel 8'!Q56/'Tabel 9'!$C56/1000</f>
        <v>2.5763956467829749E-4</v>
      </c>
      <c r="S56" s="99">
        <f>+'Tabel 8'!R56/'Tabel 9'!$C56/1000</f>
        <v>7.4970942670483186E-5</v>
      </c>
      <c r="T56" s="99">
        <f>+'Tabel 8'!S56/'Tabel 9'!$C56/1000</f>
        <v>1.2608841406239776E-4</v>
      </c>
      <c r="U56" s="99"/>
      <c r="V56" s="99">
        <f>+'Tabel 8'!U56/'Tabel 9'!$C56/1000</f>
        <v>3.9009074950667275E-3</v>
      </c>
    </row>
    <row r="57" spans="1:22" x14ac:dyDescent="0.25">
      <c r="B57" s="1" t="s">
        <v>95</v>
      </c>
      <c r="C57" s="20">
        <v>2329.556</v>
      </c>
      <c r="E57" s="99">
        <f>+'Tabel 8'!D57/'Tabel 9'!$C57/1000</f>
        <v>3.1797046304102586E-2</v>
      </c>
      <c r="F57" s="99">
        <f>+'Tabel 8'!E57/'Tabel 9'!$C57/1000</f>
        <v>1.7764758606361043E-2</v>
      </c>
      <c r="G57" s="99">
        <f>+'Tabel 8'!F57/'Tabel 9'!$C57/1000</f>
        <v>1.1318461026447102E-2</v>
      </c>
      <c r="H57" s="99">
        <f>+'Tabel 8'!G57/'Tabel 9'!$C57/1000</f>
        <v>7.8871021296740345E-4</v>
      </c>
      <c r="I57" s="99">
        <f>+'Tabel 8'!H57/'Tabel 9'!$C57/1000</f>
        <v>3.1299589225319514E-3</v>
      </c>
      <c r="J57" s="99">
        <f>+'Tabel 8'!I57/'Tabel 9'!$C57/1000</f>
        <v>7.65236694724326E-4</v>
      </c>
      <c r="K57" s="99">
        <f>+'Tabel 8'!J57/'Tabel 9'!$C57/1000</f>
        <v>1.7623917496902574E-3</v>
      </c>
      <c r="L57" s="99">
        <f>+'Tabel 8'!K57/'Tabel 9'!$C57/1000</f>
        <v>9.0382029880372063E-3</v>
      </c>
      <c r="M57" s="99">
        <f>+'Tabel 8'!L57/'Tabel 9'!$C57/1000</f>
        <v>4.1977152712027585E-3</v>
      </c>
      <c r="N57" s="99">
        <f>+'Tabel 8'!M57/'Tabel 9'!$C57/1000</f>
        <v>4.8404877168344452E-3</v>
      </c>
      <c r="O57" s="99">
        <f>+'Tabel 8'!N57/'Tabel 9'!$C57/1000</f>
        <v>1.4333203408718226E-3</v>
      </c>
      <c r="P57" s="99">
        <f>+'Tabel 8'!O57/'Tabel 9'!$C57/1000</f>
        <v>3.5607643688325154E-3</v>
      </c>
      <c r="Q57" s="99">
        <f>+'Tabel 8'!P57/'Tabel 9'!$C57/1000</f>
        <v>3.3558202331204997E-3</v>
      </c>
      <c r="R57" s="99">
        <f>+'Tabel 8'!Q57/'Tabel 9'!$C57/1000</f>
        <v>8.7353238172334098E-5</v>
      </c>
      <c r="S57" s="99">
        <f>+'Tabel 8'!R57/'Tabel 9'!$C57/1000</f>
        <v>1.1759089753968053E-4</v>
      </c>
      <c r="T57" s="99">
        <f>+'Tabel 8'!S57/'Tabel 9'!$C57/1000</f>
        <v>1.2448724134556113E-3</v>
      </c>
      <c r="U57" s="99"/>
      <c r="V57" s="99">
        <f>+'Tabel 8'!U57/'Tabel 9'!$C57/1000</f>
        <v>6.4681853537755692E-3</v>
      </c>
    </row>
    <row r="58" spans="1:22" x14ac:dyDescent="0.25">
      <c r="B58" s="1" t="s">
        <v>105</v>
      </c>
      <c r="C58" s="20">
        <v>3864.6020000000003</v>
      </c>
      <c r="E58" s="99">
        <f>+'Tabel 8'!D58/'Tabel 9'!$C58/1000</f>
        <v>3.2098777571403211E-2</v>
      </c>
      <c r="F58" s="99">
        <f>+'Tabel 8'!E58/'Tabel 9'!$C58/1000</f>
        <v>2.0145929645536589E-2</v>
      </c>
      <c r="G58" s="99">
        <f>+'Tabel 8'!F58/'Tabel 9'!$C58/1000</f>
        <v>1.1092932809322879E-2</v>
      </c>
      <c r="H58" s="99">
        <f>+'Tabel 8'!G58/'Tabel 9'!$C58/1000</f>
        <v>9.3906900222757571E-4</v>
      </c>
      <c r="I58" s="99">
        <f>+'Tabel 8'!H58/'Tabel 9'!$C58/1000</f>
        <v>3.8956465363647547E-3</v>
      </c>
      <c r="J58" s="99">
        <f>+'Tabel 8'!I58/'Tabel 9'!$C58/1000</f>
        <v>6.0874483255967044E-4</v>
      </c>
      <c r="K58" s="99">
        <f>+'Tabel 8'!J58/'Tabel 9'!$C58/1000</f>
        <v>3.6095364650617105E-3</v>
      </c>
      <c r="L58" s="99">
        <f>+'Tabel 8'!K58/'Tabel 9'!$C58/1000</f>
        <v>2.182372208056612E-3</v>
      </c>
      <c r="M58" s="99">
        <f>+'Tabel 8'!L58/'Tabel 9'!$C58/1000</f>
        <v>1.5151992995804872E-3</v>
      </c>
      <c r="N58" s="99">
        <f>+'Tabel 8'!M58/'Tabel 9'!$C58/1000</f>
        <v>6.6717290847612457E-4</v>
      </c>
      <c r="O58" s="99">
        <f>+'Tabel 8'!N58/'Tabel 9'!$C58/1000</f>
        <v>3.4932445824951701E-3</v>
      </c>
      <c r="P58" s="99">
        <f>+'Tabel 8'!O58/'Tabel 9'!$C58/1000</f>
        <v>6.2772311353148386E-3</v>
      </c>
      <c r="Q58" s="99">
        <f>+'Tabel 8'!P58/'Tabel 9'!$C58/1000</f>
        <v>5.8808885777752017E-3</v>
      </c>
      <c r="R58" s="99">
        <f>+'Tabel 8'!Q58/'Tabel 9'!$C58/1000</f>
        <v>3.75197058573774E-4</v>
      </c>
      <c r="S58" s="99">
        <f>+'Tabel 8'!R58/'Tabel 9'!$C58/1000</f>
        <v>2.1145498965862987E-5</v>
      </c>
      <c r="T58" s="99">
        <f>+'Tabel 8'!S58/'Tabel 9'!$C58/1000</f>
        <v>1.6327683937440387E-4</v>
      </c>
      <c r="U58" s="99"/>
      <c r="V58" s="99">
        <f>+'Tabel 8'!U58/'Tabel 9'!$C58/1000</f>
        <v>4.276766404405938E-3</v>
      </c>
    </row>
    <row r="59" spans="1:22" x14ac:dyDescent="0.25">
      <c r="B59" s="1" t="s">
        <v>137</v>
      </c>
      <c r="C59" s="20">
        <v>8219.7314026000022</v>
      </c>
      <c r="E59" s="99">
        <f>+'Tabel 8'!D59/'Tabel 9'!$C59/1000</f>
        <v>3.1240558531970337E-2</v>
      </c>
      <c r="F59" s="99">
        <f>+'Tabel 8'!E59/'Tabel 9'!$C59/1000</f>
        <v>1.9022519391636256E-2</v>
      </c>
      <c r="G59" s="99">
        <f>+'Tabel 8'!F59/'Tabel 9'!$C59/1000</f>
        <v>8.5167427568472818E-3</v>
      </c>
      <c r="H59" s="99">
        <f>+'Tabel 8'!G59/'Tabel 9'!$C59/1000</f>
        <v>2.3787759425316708E-3</v>
      </c>
      <c r="I59" s="99">
        <f>+'Tabel 8'!H59/'Tabel 9'!$C59/1000</f>
        <v>4.3736151571842439E-3</v>
      </c>
      <c r="J59" s="99">
        <f>+'Tabel 8'!I59/'Tabel 9'!$C59/1000</f>
        <v>2.4743286467729332E-4</v>
      </c>
      <c r="K59" s="99">
        <f>+'Tabel 8'!J59/'Tabel 9'!$C59/1000</f>
        <v>3.5059526703957646E-3</v>
      </c>
      <c r="L59" s="99">
        <f>+'Tabel 8'!K59/'Tabel 9'!$C59/1000</f>
        <v>4.6353096146120034E-3</v>
      </c>
      <c r="M59" s="99">
        <f>+'Tabel 8'!L59/'Tabel 9'!$C59/1000</f>
        <v>3.0177463973749862E-3</v>
      </c>
      <c r="N59" s="99">
        <f>+'Tabel 8'!M59/'Tabel 9'!$C59/1000</f>
        <v>1.6175632172370175E-3</v>
      </c>
      <c r="O59" s="99">
        <f>+'Tabel 8'!N59/'Tabel 9'!$C59/1000</f>
        <v>1.5135531066215568E-3</v>
      </c>
      <c r="P59" s="99">
        <f>+'Tabel 8'!O59/'Tabel 9'!$C59/1000</f>
        <v>6.0691764191005224E-3</v>
      </c>
      <c r="Q59" s="99">
        <f>+'Tabel 8'!P59/'Tabel 9'!$C59/1000</f>
        <v>5.6433814827090258E-3</v>
      </c>
      <c r="R59" s="99">
        <f>+'Tabel 8'!Q59/'Tabel 9'!$C59/1000</f>
        <v>3.1955114787332638E-4</v>
      </c>
      <c r="S59" s="99">
        <f>+'Tabel 8'!R59/'Tabel 9'!$C59/1000</f>
        <v>1.0624378851817109E-4</v>
      </c>
      <c r="T59" s="99">
        <f>+'Tabel 8'!S59/'Tabel 9'!$C59/1000</f>
        <v>1.7433659688037063E-4</v>
      </c>
      <c r="U59" s="99"/>
      <c r="V59" s="99">
        <f>+'Tabel 8'!U59/'Tabel 9'!$C59/1000</f>
        <v>4.5728988161475026E-3</v>
      </c>
    </row>
    <row r="60" spans="1:22" x14ac:dyDescent="0.25">
      <c r="B60" s="1" t="s">
        <v>192</v>
      </c>
      <c r="C60" s="20">
        <v>11175.060253399979</v>
      </c>
      <c r="E60" s="99">
        <f>+'Tabel 8'!D60/'Tabel 9'!$C60/1000</f>
        <v>3.4220934055693306E-2</v>
      </c>
      <c r="F60" s="99">
        <f>+'Tabel 8'!E60/'Tabel 9'!$C60/1000</f>
        <v>1.9354884456591077E-2</v>
      </c>
      <c r="G60" s="99">
        <f>+'Tabel 8'!F60/'Tabel 9'!$C60/1000</f>
        <v>8.9986644484431125E-3</v>
      </c>
      <c r="H60" s="99">
        <f>+'Tabel 8'!G60/'Tabel 9'!$C60/1000</f>
        <v>8.3311821015640431E-4</v>
      </c>
      <c r="I60" s="99">
        <f>+'Tabel 8'!H60/'Tabel 9'!$C60/1000</f>
        <v>2.9121181042243843E-3</v>
      </c>
      <c r="J60" s="99">
        <f>+'Tabel 8'!I60/'Tabel 9'!$C60/1000</f>
        <v>1.4167308239458452E-4</v>
      </c>
      <c r="K60" s="99">
        <f>+'Tabel 8'!J60/'Tabel 9'!$C60/1000</f>
        <v>6.4693106113725939E-3</v>
      </c>
      <c r="L60" s="99">
        <f>+'Tabel 8'!K60/'Tabel 9'!$C60/1000</f>
        <v>6.4841708551820962E-3</v>
      </c>
      <c r="M60" s="99">
        <f>+'Tabel 8'!L60/'Tabel 9'!$C60/1000</f>
        <v>4.8828294599685216E-3</v>
      </c>
      <c r="N60" s="99">
        <f>+'Tabel 8'!M60/'Tabel 9'!$C60/1000</f>
        <v>1.6013413952135739E-3</v>
      </c>
      <c r="O60" s="99">
        <f>+'Tabel 8'!N60/'Tabel 9'!$C60/1000</f>
        <v>1.0938643481837947E-3</v>
      </c>
      <c r="P60" s="99">
        <f>+'Tabel 8'!O60/'Tabel 9'!$C60/1000</f>
        <v>7.2880143957363367E-3</v>
      </c>
      <c r="Q60" s="99">
        <f>+'Tabel 8'!P60/'Tabel 9'!$C60/1000</f>
        <v>6.6339295368620073E-3</v>
      </c>
      <c r="R60" s="99">
        <f>+'Tabel 8'!Q60/'Tabel 9'!$C60/1000</f>
        <v>5.0830778281264679E-4</v>
      </c>
      <c r="S60" s="99">
        <f>+'Tabel 8'!R60/'Tabel 9'!$C60/1000</f>
        <v>1.45777076061682E-4</v>
      </c>
      <c r="T60" s="99">
        <f>+'Tabel 8'!S60/'Tabel 9'!$C60/1000</f>
        <v>6.2639483289320707E-5</v>
      </c>
      <c r="U60" s="99"/>
      <c r="V60" s="99">
        <f>+'Tabel 8'!U60/'Tabel 9'!$C60/1000</f>
        <v>5.3350942767275726E-3</v>
      </c>
    </row>
    <row r="61" spans="1:22" x14ac:dyDescent="0.25">
      <c r="B61" s="1" t="s">
        <v>236</v>
      </c>
      <c r="C61" s="20">
        <v>3981.1310000000003</v>
      </c>
      <c r="E61" s="99">
        <f>+'Tabel 8'!D61/'Tabel 9'!$C61/1000</f>
        <v>2.937632547132963E-2</v>
      </c>
      <c r="F61" s="99">
        <f>+'Tabel 8'!E61/'Tabel 9'!$C61/1000</f>
        <v>1.5622947348379141E-2</v>
      </c>
      <c r="G61" s="99">
        <f>+'Tabel 8'!F61/'Tabel 9'!$C61/1000</f>
        <v>9.6992332721280577E-3</v>
      </c>
      <c r="H61" s="99">
        <f>+'Tabel 8'!G61/'Tabel 9'!$C61/1000</f>
        <v>9.5167172679059392E-4</v>
      </c>
      <c r="I61" s="99">
        <f>+'Tabel 8'!H61/'Tabel 9'!$C61/1000</f>
        <v>3.403883858770575E-3</v>
      </c>
      <c r="J61" s="99">
        <f>+'Tabel 8'!I61/'Tabel 9'!$C61/1000</f>
        <v>1.1014352208483974E-4</v>
      </c>
      <c r="K61" s="99">
        <f>+'Tabel 8'!J61/'Tabel 9'!$C61/1000</f>
        <v>1.458014968605073E-3</v>
      </c>
      <c r="L61" s="99">
        <f>+'Tabel 8'!K61/'Tabel 9'!$C61/1000</f>
        <v>3.1774890100325763E-3</v>
      </c>
      <c r="M61" s="99">
        <f>+'Tabel 8'!L61/'Tabel 9'!$C61/1000</f>
        <v>2.8121932773940142E-3</v>
      </c>
      <c r="N61" s="99">
        <f>+'Tabel 8'!M61/'Tabel 9'!$C61/1000</f>
        <v>3.6529573263856171E-4</v>
      </c>
      <c r="O61" s="99">
        <f>+'Tabel 8'!N61/'Tabel 9'!$C61/1000</f>
        <v>1.9780811030835205E-3</v>
      </c>
      <c r="P61" s="99">
        <f>+'Tabel 8'!O61/'Tabel 9'!$C61/1000</f>
        <v>8.5978080098343904E-3</v>
      </c>
      <c r="Q61" s="99">
        <f>+'Tabel 8'!P61/'Tabel 9'!$C61/1000</f>
        <v>7.9473567547227002E-3</v>
      </c>
      <c r="R61" s="99">
        <f>+'Tabel 8'!Q61/'Tabel 9'!$C61/1000</f>
        <v>1.5847858969882271E-4</v>
      </c>
      <c r="S61" s="99">
        <f>+'Tabel 8'!R61/'Tabel 9'!$C61/1000</f>
        <v>4.9197266541286709E-4</v>
      </c>
      <c r="T61" s="99">
        <f>+'Tabel 8'!S61/'Tabel 9'!$C61/1000</f>
        <v>7.8369689417404236E-5</v>
      </c>
      <c r="U61" s="99"/>
      <c r="V61" s="99">
        <f>+'Tabel 8'!U61/'Tabel 9'!$C61/1000</f>
        <v>2.9275600325636107E-3</v>
      </c>
    </row>
    <row r="62" spans="1:22" x14ac:dyDescent="0.25">
      <c r="B62" s="1" t="s">
        <v>262</v>
      </c>
      <c r="C62" s="20">
        <v>4174.522502200005</v>
      </c>
      <c r="E62" s="99">
        <f>+'Tabel 8'!D62/'Tabel 9'!$C62/1000</f>
        <v>3.6426920664545608E-2</v>
      </c>
      <c r="F62" s="99">
        <f>+'Tabel 8'!E62/'Tabel 9'!$C62/1000</f>
        <v>1.985256995412631E-2</v>
      </c>
      <c r="G62" s="99">
        <f>+'Tabel 8'!F62/'Tabel 9'!$C62/1000</f>
        <v>1.0527332137646497E-2</v>
      </c>
      <c r="H62" s="99">
        <f>+'Tabel 8'!G62/'Tabel 9'!$C62/1000</f>
        <v>1.1784989704135148E-3</v>
      </c>
      <c r="I62" s="99">
        <f>+'Tabel 8'!H62/'Tabel 9'!$C62/1000</f>
        <v>2.9029892829863162E-3</v>
      </c>
      <c r="J62" s="99">
        <f>+'Tabel 8'!I62/'Tabel 9'!$C62/1000</f>
        <v>2.7959222075257117E-4</v>
      </c>
      <c r="K62" s="99">
        <f>+'Tabel 8'!J62/'Tabel 9'!$C62/1000</f>
        <v>4.9641573423274124E-3</v>
      </c>
      <c r="L62" s="99">
        <f>+'Tabel 8'!K62/'Tabel 9'!$C62/1000</f>
        <v>4.8637898081276693E-3</v>
      </c>
      <c r="M62" s="99">
        <f>+'Tabel 8'!L62/'Tabel 9'!$C62/1000</f>
        <v>3.5180762107274535E-3</v>
      </c>
      <c r="N62" s="99">
        <f>+'Tabel 8'!M62/'Tabel 9'!$C62/1000</f>
        <v>1.345713597400216E-3</v>
      </c>
      <c r="O62" s="99">
        <f>+'Tabel 8'!N62/'Tabel 9'!$C62/1000</f>
        <v>1.9288433577149327E-3</v>
      </c>
      <c r="P62" s="99">
        <f>+'Tabel 8'!O62/'Tabel 9'!$C62/1000</f>
        <v>9.7817175445766968E-3</v>
      </c>
      <c r="Q62" s="99">
        <f>+'Tabel 8'!P62/'Tabel 9'!$C62/1000</f>
        <v>9.3013811378722493E-3</v>
      </c>
      <c r="R62" s="99">
        <f>+'Tabel 8'!Q62/'Tabel 9'!$C62/1000</f>
        <v>4.3434385558090328E-4</v>
      </c>
      <c r="S62" s="99">
        <f>+'Tabel 8'!R62/'Tabel 9'!$C62/1000</f>
        <v>4.5992551123541771E-5</v>
      </c>
      <c r="T62" s="99">
        <f>+'Tabel 8'!S62/'Tabel 9'!$C62/1000</f>
        <v>9.1028375053610832E-5</v>
      </c>
      <c r="U62" s="99"/>
      <c r="V62" s="99">
        <f>+'Tabel 8'!U62/'Tabel 9'!$C62/1000</f>
        <v>3.2006055765560373E-3</v>
      </c>
    </row>
    <row r="63" spans="1:22" x14ac:dyDescent="0.25">
      <c r="B63" s="1" t="s">
        <v>288</v>
      </c>
      <c r="C63" s="20">
        <v>1321.7660000000001</v>
      </c>
      <c r="E63" s="99">
        <f>+'Tabel 8'!D63/'Tabel 9'!$C63/1000</f>
        <v>2.5612703004919177E-2</v>
      </c>
      <c r="F63" s="99">
        <f>+'Tabel 8'!E63/'Tabel 9'!$C63/1000</f>
        <v>1.0131142728743211E-2</v>
      </c>
      <c r="G63" s="99">
        <f>+'Tabel 8'!F63/'Tabel 9'!$C63/1000</f>
        <v>4.415054828591735E-3</v>
      </c>
      <c r="H63" s="99">
        <f>+'Tabel 8'!G63/'Tabel 9'!$C63/1000</f>
        <v>1.0877932112833516E-3</v>
      </c>
      <c r="I63" s="99">
        <f>+'Tabel 8'!H63/'Tabel 9'!$C63/1000</f>
        <v>3.1302171894580493E-3</v>
      </c>
      <c r="J63" s="99">
        <f>+'Tabel 8'!I63/'Tabel 9'!$C63/1000</f>
        <v>2.7892133622650048E-4</v>
      </c>
      <c r="K63" s="99">
        <f>+'Tabel 8'!J63/'Tabel 9'!$C63/1000</f>
        <v>1.2191561631835748E-3</v>
      </c>
      <c r="L63" s="99">
        <f>+'Tabel 8'!K63/'Tabel 9'!$C63/1000</f>
        <v>4.9214460048147704E-3</v>
      </c>
      <c r="M63" s="99">
        <f>+'Tabel 8'!L63/'Tabel 9'!$C63/1000</f>
        <v>3.5400014459483053E-3</v>
      </c>
      <c r="N63" s="99">
        <f>+'Tabel 8'!M63/'Tabel 9'!$C63/1000</f>
        <v>1.381444558866466E-3</v>
      </c>
      <c r="O63" s="99">
        <f>+'Tabel 8'!N63/'Tabel 9'!$C63/1000</f>
        <v>3.4756530278430521E-3</v>
      </c>
      <c r="P63" s="99">
        <f>+'Tabel 8'!O63/'Tabel 9'!$C63/1000</f>
        <v>7.0844612435181408E-3</v>
      </c>
      <c r="Q63" s="99">
        <f>+'Tabel 8'!P63/'Tabel 9'!$C63/1000</f>
        <v>6.7919448166379893E-3</v>
      </c>
      <c r="R63" s="99">
        <f>+'Tabel 8'!Q63/'Tabel 9'!$C63/1000</f>
        <v>2.301354021276121E-4</v>
      </c>
      <c r="S63" s="99">
        <f>+'Tabel 8'!R63/'Tabel 9'!$C63/1000</f>
        <v>6.2381024752539561E-5</v>
      </c>
      <c r="T63" s="99">
        <f>+'Tabel 8'!S63/'Tabel 9'!$C63/1000</f>
        <v>1.5131271344549639E-5</v>
      </c>
      <c r="U63" s="99"/>
      <c r="V63" s="99">
        <f>+'Tabel 8'!U63/'Tabel 9'!$C63/1000</f>
        <v>3.2517102119437175E-3</v>
      </c>
    </row>
    <row r="64" spans="1:22" x14ac:dyDescent="0.25">
      <c r="B64" s="1" t="s">
        <v>302</v>
      </c>
      <c r="C64" s="20">
        <v>13558.84258689998</v>
      </c>
      <c r="E64" s="99">
        <f>+'Tabel 8'!D64/'Tabel 9'!$C64/1000</f>
        <v>3.4551252955220685E-2</v>
      </c>
      <c r="F64" s="99">
        <f>+'Tabel 8'!E64/'Tabel 9'!$C64/1000</f>
        <v>1.7880803501195513E-2</v>
      </c>
      <c r="G64" s="99">
        <f>+'Tabel 8'!F64/'Tabel 9'!$C64/1000</f>
        <v>7.6350654868265469E-3</v>
      </c>
      <c r="H64" s="99">
        <f>+'Tabel 8'!G64/'Tabel 9'!$C64/1000</f>
        <v>2.0007855928466552E-3</v>
      </c>
      <c r="I64" s="99">
        <f>+'Tabel 8'!H64/'Tabel 9'!$C64/1000</f>
        <v>2.4823427974100709E-3</v>
      </c>
      <c r="J64" s="99">
        <f>+'Tabel 8'!I64/'Tabel 9'!$C64/1000</f>
        <v>2.1975866517640849E-4</v>
      </c>
      <c r="K64" s="99">
        <f>+'Tabel 8'!J64/'Tabel 9'!$C64/1000</f>
        <v>5.5428509589358329E-3</v>
      </c>
      <c r="L64" s="99">
        <f>+'Tabel 8'!K64/'Tabel 9'!$C64/1000</f>
        <v>7.5490219274978775E-3</v>
      </c>
      <c r="M64" s="99">
        <f>+'Tabel 8'!L64/'Tabel 9'!$C64/1000</f>
        <v>6.5532058020027371E-3</v>
      </c>
      <c r="N64" s="99">
        <f>+'Tabel 8'!M64/'Tabel 9'!$C64/1000</f>
        <v>9.9581612549513952E-4</v>
      </c>
      <c r="O64" s="99">
        <f>+'Tabel 8'!N64/'Tabel 9'!$C64/1000</f>
        <v>1.2555643957728308E-3</v>
      </c>
      <c r="P64" s="99">
        <f>+'Tabel 8'!O64/'Tabel 9'!$C64/1000</f>
        <v>7.8658631307544618E-3</v>
      </c>
      <c r="Q64" s="99">
        <f>+'Tabel 8'!P64/'Tabel 9'!$C64/1000</f>
        <v>7.4228059774630248E-3</v>
      </c>
      <c r="R64" s="99">
        <f>+'Tabel 8'!Q64/'Tabel 9'!$C64/1000</f>
        <v>3.4652855013447067E-4</v>
      </c>
      <c r="S64" s="99">
        <f>+'Tabel 8'!R64/'Tabel 9'!$C64/1000</f>
        <v>9.6528603156965896E-5</v>
      </c>
      <c r="T64" s="99">
        <f>+'Tabel 8'!S64/'Tabel 9'!$C64/1000</f>
        <v>1.6489608059615222E-4</v>
      </c>
      <c r="U64" s="99"/>
      <c r="V64" s="99">
        <f>+'Tabel 8'!U64/'Tabel 9'!$C64/1000</f>
        <v>3.5457303742466289E-3</v>
      </c>
    </row>
    <row r="65" spans="1:22" x14ac:dyDescent="0.25">
      <c r="C65" s="20"/>
      <c r="E65" s="6"/>
      <c r="F65" s="6"/>
      <c r="G65" s="6"/>
      <c r="H65" s="6"/>
      <c r="I65" s="6"/>
      <c r="J65" s="6"/>
      <c r="K65" s="6"/>
      <c r="L65" s="6"/>
      <c r="M65" s="6"/>
      <c r="N65" s="6"/>
      <c r="O65" s="6"/>
      <c r="P65" s="6"/>
      <c r="Q65" s="6"/>
      <c r="R65" s="6"/>
      <c r="S65" s="6"/>
      <c r="T65" s="6"/>
      <c r="U65" s="6"/>
      <c r="V65" s="6"/>
    </row>
    <row r="66" spans="1:22" x14ac:dyDescent="0.25">
      <c r="A66" s="1">
        <v>2017</v>
      </c>
      <c r="B66" s="1" t="s">
        <v>4</v>
      </c>
      <c r="C66" s="20">
        <v>1688.0003173999989</v>
      </c>
      <c r="E66" s="99">
        <f>+'Tabel 8'!D66/'Tabel 9'!$C66/1000</f>
        <v>2.3496441079519922E-2</v>
      </c>
      <c r="F66" s="99">
        <f>+'Tabel 8'!E66/'Tabel 9'!$C66/1000</f>
        <v>1.4492888270116872E-2</v>
      </c>
      <c r="G66" s="99">
        <f>+'Tabel 8'!F66/'Tabel 9'!$C66/1000</f>
        <v>9.727486322568632E-3</v>
      </c>
      <c r="H66" s="99">
        <f>+'Tabel 8'!G66/'Tabel 9'!$C66/1000</f>
        <v>1.1682462258285837E-3</v>
      </c>
      <c r="I66" s="99">
        <f>+'Tabel 8'!H66/'Tabel 9'!$C66/1000</f>
        <v>2.7298573066014773E-3</v>
      </c>
      <c r="J66" s="99">
        <f>+'Tabel 8'!I66/'Tabel 9'!$C66/1000</f>
        <v>2.3104261058476046E-5</v>
      </c>
      <c r="K66" s="99">
        <f>+'Tabel 8'!J66/'Tabel 9'!$C66/1000</f>
        <v>8.4419415405970167E-4</v>
      </c>
      <c r="L66" s="99">
        <f>+'Tabel 8'!K66/'Tabel 9'!$C66/1000</f>
        <v>1.1575827207246717E-3</v>
      </c>
      <c r="M66" s="99">
        <f>+'Tabel 8'!L66/'Tabel 9'!$C66/1000</f>
        <v>1.1575827207246717E-3</v>
      </c>
      <c r="N66" s="99">
        <f>+'Tabel 8'!M66/'Tabel 9'!$C66/1000</f>
        <v>0</v>
      </c>
      <c r="O66" s="99">
        <f>+'Tabel 8'!N66/'Tabel 9'!$C66/1000</f>
        <v>4.9940748903321301E-4</v>
      </c>
      <c r="P66" s="99">
        <f>+'Tabel 8'!O66/'Tabel 9'!$C66/1000</f>
        <v>7.3465625996451652E-3</v>
      </c>
      <c r="Q66" s="99">
        <f>+'Tabel 8'!P66/'Tabel 9'!$C66/1000</f>
        <v>6.9508280768999856E-3</v>
      </c>
      <c r="R66" s="99">
        <f>+'Tabel 8'!Q66/'Tabel 9'!$C66/1000</f>
        <v>3.8210893289018078E-4</v>
      </c>
      <c r="S66" s="99">
        <f>+'Tabel 8'!R66/'Tabel 9'!$C66/1000</f>
        <v>1.3625589854998694E-5</v>
      </c>
      <c r="T66" s="99">
        <f>+'Tabel 8'!S66/'Tabel 9'!$C66/1000</f>
        <v>7.1090034026080129E-5</v>
      </c>
      <c r="U66" s="99"/>
      <c r="V66" s="99">
        <f>+'Tabel 8'!U66/'Tabel 9'!$C66/1000</f>
        <v>4.1877954210863379E-3</v>
      </c>
    </row>
    <row r="67" spans="1:22" x14ac:dyDescent="0.25">
      <c r="B67" s="1" t="s">
        <v>19</v>
      </c>
      <c r="C67" s="20">
        <v>1343.461</v>
      </c>
      <c r="E67" s="99">
        <f>+'Tabel 8'!D67/'Tabel 9'!$C67/1000</f>
        <v>3.2544301620962571E-2</v>
      </c>
      <c r="F67" s="99">
        <f>+'Tabel 8'!E67/'Tabel 9'!$C67/1000</f>
        <v>1.7438541200674972E-2</v>
      </c>
      <c r="G67" s="99">
        <f>+'Tabel 8'!F67/'Tabel 9'!$C67/1000</f>
        <v>7.6771860143316408E-3</v>
      </c>
      <c r="H67" s="99">
        <f>+'Tabel 8'!G67/'Tabel 9'!$C67/1000</f>
        <v>9.8625862604124711E-4</v>
      </c>
      <c r="I67" s="99">
        <f>+'Tabel 8'!H67/'Tabel 9'!$C67/1000</f>
        <v>4.1400531909746539E-3</v>
      </c>
      <c r="J67" s="99">
        <f>+'Tabel 8'!I67/'Tabel 9'!$C67/1000</f>
        <v>8.7386235997918805E-4</v>
      </c>
      <c r="K67" s="99">
        <f>+'Tabel 8'!J67/'Tabel 9'!$C67/1000</f>
        <v>3.7611810093482433E-3</v>
      </c>
      <c r="L67" s="99">
        <f>+'Tabel 8'!K67/'Tabel 9'!$C67/1000</f>
        <v>7.2648182567264697E-4</v>
      </c>
      <c r="M67" s="99">
        <f>+'Tabel 8'!L67/'Tabel 9'!$C67/1000</f>
        <v>3.8408260455644039E-4</v>
      </c>
      <c r="N67" s="99">
        <f>+'Tabel 8'!M67/'Tabel 9'!$C67/1000</f>
        <v>3.4239922111620657E-4</v>
      </c>
      <c r="O67" s="99">
        <f>+'Tabel 8'!N67/'Tabel 9'!$C67/1000</f>
        <v>2.5456637743857097E-3</v>
      </c>
      <c r="P67" s="99">
        <f>+'Tabel 8'!O67/'Tabel 9'!$C67/1000</f>
        <v>1.1833614820229243E-2</v>
      </c>
      <c r="Q67" s="99">
        <f>+'Tabel 8'!P67/'Tabel 9'!$C67/1000</f>
        <v>1.1623709210762351E-2</v>
      </c>
      <c r="R67" s="99">
        <f>+'Tabel 8'!Q67/'Tabel 9'!$C67/1000</f>
        <v>1.2356145805497891E-4</v>
      </c>
      <c r="S67" s="99">
        <f>+'Tabel 8'!R67/'Tabel 9'!$C67/1000</f>
        <v>8.6344151411912954E-5</v>
      </c>
      <c r="T67" s="99">
        <f>+'Tabel 8'!S67/'Tabel 9'!$C67/1000</f>
        <v>8.1878074614745041E-6</v>
      </c>
      <c r="U67" s="99"/>
      <c r="V67" s="99">
        <f>+'Tabel 8'!U67/'Tabel 9'!$C67/1000</f>
        <v>6.7638733093108019E-3</v>
      </c>
    </row>
    <row r="68" spans="1:22" x14ac:dyDescent="0.25">
      <c r="B68" s="1" t="s">
        <v>26</v>
      </c>
      <c r="C68" s="20">
        <v>2193.4187289000015</v>
      </c>
      <c r="E68" s="99">
        <f>+'Tabel 8'!D68/'Tabel 9'!$C68/1000</f>
        <v>2.426486073942264E-2</v>
      </c>
      <c r="F68" s="99">
        <f>+'Tabel 8'!E68/'Tabel 9'!$C68/1000</f>
        <v>1.4054316029051012E-2</v>
      </c>
      <c r="G68" s="99">
        <f>+'Tabel 8'!F68/'Tabel 9'!$C68/1000</f>
        <v>1.0286681563677236E-2</v>
      </c>
      <c r="H68" s="99">
        <f>+'Tabel 8'!G68/'Tabel 9'!$C68/1000</f>
        <v>3.9025836185381882E-4</v>
      </c>
      <c r="I68" s="99">
        <f>+'Tabel 8'!H68/'Tabel 9'!$C68/1000</f>
        <v>1.3257842479800297E-3</v>
      </c>
      <c r="J68" s="99">
        <f>+'Tabel 8'!I68/'Tabel 9'!$C68/1000</f>
        <v>1.1716869041639186E-4</v>
      </c>
      <c r="K68" s="99">
        <f>+'Tabel 8'!J68/'Tabel 9'!$C68/1000</f>
        <v>1.9344231651235448E-3</v>
      </c>
      <c r="L68" s="99">
        <f>+'Tabel 8'!K68/'Tabel 9'!$C68/1000</f>
        <v>2.6679812308043793E-3</v>
      </c>
      <c r="M68" s="99">
        <f>+'Tabel 8'!L68/'Tabel 9'!$C68/1000</f>
        <v>2.1824378249932597E-3</v>
      </c>
      <c r="N68" s="99">
        <f>+'Tabel 8'!M68/'Tabel 9'!$C68/1000</f>
        <v>4.8554340581111801E-4</v>
      </c>
      <c r="O68" s="99">
        <f>+'Tabel 8'!N68/'Tabel 9'!$C68/1000</f>
        <v>1.3358142526071132E-3</v>
      </c>
      <c r="P68" s="99">
        <f>+'Tabel 8'!O68/'Tabel 9'!$C68/1000</f>
        <v>6.2067492269601504E-3</v>
      </c>
      <c r="Q68" s="99">
        <f>+'Tabel 8'!P68/'Tabel 9'!$C68/1000</f>
        <v>5.8716558905552944E-3</v>
      </c>
      <c r="R68" s="99">
        <f>+'Tabel 8'!Q68/'Tabel 9'!$C68/1000</f>
        <v>2.0607100415645572E-4</v>
      </c>
      <c r="S68" s="99">
        <f>+'Tabel 8'!R68/'Tabel 9'!$C68/1000</f>
        <v>1.2902233224840038E-4</v>
      </c>
      <c r="T68" s="99">
        <f>+'Tabel 8'!S68/'Tabel 9'!$C68/1000</f>
        <v>3.0090013881252381E-5</v>
      </c>
      <c r="U68" s="99"/>
      <c r="V68" s="99">
        <f>+'Tabel 8'!U68/'Tabel 9'!$C68/1000</f>
        <v>1.7625453585594197E-3</v>
      </c>
    </row>
    <row r="69" spans="1:22" x14ac:dyDescent="0.25">
      <c r="B69" s="1" t="s">
        <v>43</v>
      </c>
      <c r="C69" s="20">
        <v>6514.7812279999998</v>
      </c>
      <c r="E69" s="99">
        <f>+'Tabel 8'!D69/'Tabel 9'!$C69/1000</f>
        <v>2.6024511655328295E-2</v>
      </c>
      <c r="F69" s="99">
        <f>+'Tabel 8'!E69/'Tabel 9'!$C69/1000</f>
        <v>1.2272399824628463E-2</v>
      </c>
      <c r="G69" s="99">
        <f>+'Tabel 8'!F69/'Tabel 9'!$C69/1000</f>
        <v>7.8848388306923516E-3</v>
      </c>
      <c r="H69" s="99">
        <f>+'Tabel 8'!G69/'Tabel 9'!$C69/1000</f>
        <v>5.3739333332529829E-4</v>
      </c>
      <c r="I69" s="99">
        <f>+'Tabel 8'!H69/'Tabel 9'!$C69/1000</f>
        <v>2.2226379510283689E-3</v>
      </c>
      <c r="J69" s="99">
        <f>+'Tabel 8'!I69/'Tabel 9'!$C69/1000</f>
        <v>4.8259487002991653E-4</v>
      </c>
      <c r="K69" s="99">
        <f>+'Tabel 8'!J69/'Tabel 9'!$C69/1000</f>
        <v>1.1449348395525278E-3</v>
      </c>
      <c r="L69" s="99">
        <f>+'Tabel 8'!K69/'Tabel 9'!$C69/1000</f>
        <v>3.837427401637377E-3</v>
      </c>
      <c r="M69" s="99">
        <f>+'Tabel 8'!L69/'Tabel 9'!$C69/1000</f>
        <v>2.9126073978427694E-3</v>
      </c>
      <c r="N69" s="99">
        <f>+'Tabel 8'!M69/'Tabel 9'!$C69/1000</f>
        <v>9.2482000379460777E-4</v>
      </c>
      <c r="O69" s="99">
        <f>+'Tabel 8'!N69/'Tabel 9'!$C69/1000</f>
        <v>2.631707712042913E-3</v>
      </c>
      <c r="P69" s="99">
        <f>+'Tabel 8'!O69/'Tabel 9'!$C69/1000</f>
        <v>7.2829767170195453E-3</v>
      </c>
      <c r="Q69" s="99">
        <f>+'Tabel 8'!P69/'Tabel 9'!$C69/1000</f>
        <v>6.987648304189532E-3</v>
      </c>
      <c r="R69" s="99">
        <f>+'Tabel 8'!Q69/'Tabel 9'!$C69/1000</f>
        <v>1.6454888698221073E-4</v>
      </c>
      <c r="S69" s="99">
        <f>+'Tabel 8'!R69/'Tabel 9'!$C69/1000</f>
        <v>1.307795258478018E-4</v>
      </c>
      <c r="T69" s="99">
        <f>+'Tabel 8'!S69/'Tabel 9'!$C69/1000</f>
        <v>6.0477855849805065E-5</v>
      </c>
      <c r="U69" s="99"/>
      <c r="V69" s="99">
        <f>+'Tabel 8'!U69/'Tabel 9'!$C69/1000</f>
        <v>4.4405174920787074E-3</v>
      </c>
    </row>
    <row r="70" spans="1:22" x14ac:dyDescent="0.25">
      <c r="B70" s="1" t="s">
        <v>95</v>
      </c>
      <c r="C70" s="20">
        <v>2274.4490000000001</v>
      </c>
      <c r="E70" s="99">
        <f>+'Tabel 8'!D70/'Tabel 9'!$C70/1000</f>
        <v>3.1058511314168837E-2</v>
      </c>
      <c r="F70" s="99">
        <f>+'Tabel 8'!E70/'Tabel 9'!$C70/1000</f>
        <v>1.7975342599460351E-2</v>
      </c>
      <c r="G70" s="99">
        <f>+'Tabel 8'!F70/'Tabel 9'!$C70/1000</f>
        <v>1.1748339927604445E-2</v>
      </c>
      <c r="H70" s="99">
        <f>+'Tabel 8'!G70/'Tabel 9'!$C70/1000</f>
        <v>1.6439146360283303E-3</v>
      </c>
      <c r="I70" s="99">
        <f>+'Tabel 8'!H70/'Tabel 9'!$C70/1000</f>
        <v>1.18798003384556E-3</v>
      </c>
      <c r="J70" s="99">
        <f>+'Tabel 8'!I70/'Tabel 9'!$C70/1000</f>
        <v>2.744840618541018E-3</v>
      </c>
      <c r="K70" s="99">
        <f>+'Tabel 8'!J70/'Tabel 9'!$C70/1000</f>
        <v>6.5026738344100047E-4</v>
      </c>
      <c r="L70" s="99">
        <f>+'Tabel 8'!K70/'Tabel 9'!$C70/1000</f>
        <v>7.9447813514394033E-3</v>
      </c>
      <c r="M70" s="99">
        <f>+'Tabel 8'!L70/'Tabel 9'!$C70/1000</f>
        <v>6.8891410622968462E-3</v>
      </c>
      <c r="N70" s="99">
        <f>+'Tabel 8'!M70/'Tabel 9'!$C70/1000</f>
        <v>1.0556402891425572E-3</v>
      </c>
      <c r="O70" s="99">
        <f>+'Tabel 8'!N70/'Tabel 9'!$C70/1000</f>
        <v>9.021965319952216E-4</v>
      </c>
      <c r="P70" s="99">
        <f>+'Tabel 8'!O70/'Tabel 9'!$C70/1000</f>
        <v>4.2361908312738613E-3</v>
      </c>
      <c r="Q70" s="99">
        <f>+'Tabel 8'!P70/'Tabel 9'!$C70/1000</f>
        <v>4.1007734180893924E-3</v>
      </c>
      <c r="R70" s="99">
        <f>+'Tabel 8'!Q70/'Tabel 9'!$C70/1000</f>
        <v>6.9467374295928376E-5</v>
      </c>
      <c r="S70" s="99">
        <f>+'Tabel 8'!R70/'Tabel 9'!$C70/1000</f>
        <v>6.5950038888539596E-5</v>
      </c>
      <c r="T70" s="99">
        <f>+'Tabel 8'!S70/'Tabel 9'!$C70/1000</f>
        <v>0</v>
      </c>
      <c r="U70" s="99"/>
      <c r="V70" s="99">
        <f>+'Tabel 8'!U70/'Tabel 9'!$C70/1000</f>
        <v>6.4631038110768806E-3</v>
      </c>
    </row>
    <row r="71" spans="1:22" x14ac:dyDescent="0.25">
      <c r="B71" s="1" t="s">
        <v>105</v>
      </c>
      <c r="C71" s="20">
        <v>3671.1350000000002</v>
      </c>
      <c r="E71" s="99">
        <f>+'Tabel 8'!D71/'Tabel 9'!$C71/1000</f>
        <v>3.22287249038785E-2</v>
      </c>
      <c r="F71" s="99">
        <f>+'Tabel 8'!E71/'Tabel 9'!$C71/1000</f>
        <v>2.0458795440647101E-2</v>
      </c>
      <c r="G71" s="99">
        <f>+'Tabel 8'!F71/'Tabel 9'!$C71/1000</f>
        <v>8.0972233382863874E-3</v>
      </c>
      <c r="H71" s="99">
        <f>+'Tabel 8'!G71/'Tabel 9'!$C71/1000</f>
        <v>1.3840406304862119E-3</v>
      </c>
      <c r="I71" s="99">
        <f>+'Tabel 8'!H71/'Tabel 9'!$C71/1000</f>
        <v>5.4446376937922463E-3</v>
      </c>
      <c r="J71" s="99">
        <f>+'Tabel 8'!I71/'Tabel 9'!$C71/1000</f>
        <v>3.5847224359768844E-4</v>
      </c>
      <c r="K71" s="99">
        <f>+'Tabel 8'!J71/'Tabel 9'!$C71/1000</f>
        <v>5.1744215344845662E-3</v>
      </c>
      <c r="L71" s="99">
        <f>+'Tabel 8'!K71/'Tabel 9'!$C71/1000</f>
        <v>2.015452986610408E-3</v>
      </c>
      <c r="M71" s="99">
        <f>+'Tabel 8'!L71/'Tabel 9'!$C71/1000</f>
        <v>1.4657592270510345E-3</v>
      </c>
      <c r="N71" s="99">
        <f>+'Tabel 8'!M71/'Tabel 9'!$C71/1000</f>
        <v>5.4969375955937327E-4</v>
      </c>
      <c r="O71" s="99">
        <f>+'Tabel 8'!N71/'Tabel 9'!$C71/1000</f>
        <v>3.5381428359349356E-3</v>
      </c>
      <c r="P71" s="99">
        <f>+'Tabel 8'!O71/'Tabel 9'!$C71/1000</f>
        <v>6.2163336406860538E-3</v>
      </c>
      <c r="Q71" s="99">
        <f>+'Tabel 8'!P71/'Tabel 9'!$C71/1000</f>
        <v>5.8281703070031474E-3</v>
      </c>
      <c r="R71" s="99">
        <f>+'Tabel 8'!Q71/'Tabel 9'!$C71/1000</f>
        <v>2.9663850553030604E-4</v>
      </c>
      <c r="S71" s="99">
        <f>+'Tabel 8'!R71/'Tabel 9'!$C71/1000</f>
        <v>9.1524828152601291E-5</v>
      </c>
      <c r="T71" s="99">
        <f>+'Tabel 8'!S71/'Tabel 9'!$C71/1000</f>
        <v>2.988176681053679E-4</v>
      </c>
      <c r="U71" s="99"/>
      <c r="V71" s="99">
        <f>+'Tabel 8'!U71/'Tabel 9'!$C71/1000</f>
        <v>4.6209142404188353E-3</v>
      </c>
    </row>
    <row r="72" spans="1:22" x14ac:dyDescent="0.25">
      <c r="B72" s="1" t="s">
        <v>137</v>
      </c>
      <c r="C72" s="20">
        <v>7566.0517958999963</v>
      </c>
      <c r="E72" s="99">
        <f>+'Tabel 8'!D72/'Tabel 9'!$C72/1000</f>
        <v>3.3586209406827432E-2</v>
      </c>
      <c r="F72" s="99">
        <f>+'Tabel 8'!E72/'Tabel 9'!$C72/1000</f>
        <v>2.0385268850998308E-2</v>
      </c>
      <c r="G72" s="99">
        <f>+'Tabel 8'!F72/'Tabel 9'!$C72/1000</f>
        <v>8.9305494890499285E-3</v>
      </c>
      <c r="H72" s="99">
        <f>+'Tabel 8'!G72/'Tabel 9'!$C72/1000</f>
        <v>2.2195195662155047E-3</v>
      </c>
      <c r="I72" s="99">
        <f>+'Tabel 8'!H72/'Tabel 9'!$C72/1000</f>
        <v>5.422378950965122E-3</v>
      </c>
      <c r="J72" s="99">
        <f>+'Tabel 8'!I72/'Tabel 9'!$C72/1000</f>
        <v>3.4456544447828384E-4</v>
      </c>
      <c r="K72" s="99">
        <f>+'Tabel 8'!J72/'Tabel 9'!$C72/1000</f>
        <v>3.4682554002894691E-3</v>
      </c>
      <c r="L72" s="99">
        <f>+'Tabel 8'!K72/'Tabel 9'!$C72/1000</f>
        <v>4.9749857673981905E-3</v>
      </c>
      <c r="M72" s="99">
        <f>+'Tabel 8'!L72/'Tabel 9'!$C72/1000</f>
        <v>3.7212274987671965E-3</v>
      </c>
      <c r="N72" s="99">
        <f>+'Tabel 8'!M72/'Tabel 9'!$C72/1000</f>
        <v>1.2537582686309938E-3</v>
      </c>
      <c r="O72" s="99">
        <f>+'Tabel 8'!N72/'Tabel 9'!$C72/1000</f>
        <v>1.7427847912890875E-3</v>
      </c>
      <c r="P72" s="99">
        <f>+'Tabel 8'!O72/'Tabel 9'!$C72/1000</f>
        <v>6.4831699971418409E-3</v>
      </c>
      <c r="Q72" s="99">
        <f>+'Tabel 8'!P72/'Tabel 9'!$C72/1000</f>
        <v>6.0073604075285602E-3</v>
      </c>
      <c r="R72" s="99">
        <f>+'Tabel 8'!Q72/'Tabel 9'!$C72/1000</f>
        <v>2.6883241813150337E-4</v>
      </c>
      <c r="S72" s="99">
        <f>+'Tabel 8'!R72/'Tabel 9'!$C72/1000</f>
        <v>2.0697717148177695E-4</v>
      </c>
      <c r="T72" s="99">
        <f>+'Tabel 8'!S72/'Tabel 9'!$C72/1000</f>
        <v>1.3953116215409446E-4</v>
      </c>
      <c r="U72" s="99"/>
      <c r="V72" s="99">
        <f>+'Tabel 8'!U72/'Tabel 9'!$C72/1000</f>
        <v>5.1571151047557183E-3</v>
      </c>
    </row>
    <row r="73" spans="1:22" x14ac:dyDescent="0.25">
      <c r="B73" s="1" t="s">
        <v>192</v>
      </c>
      <c r="C73" s="20">
        <v>10258.228591799983</v>
      </c>
      <c r="E73" s="99">
        <f>+'Tabel 8'!D73/'Tabel 9'!$C73/1000</f>
        <v>3.4785342986530868E-2</v>
      </c>
      <c r="F73" s="99">
        <f>+'Tabel 8'!E73/'Tabel 9'!$C73/1000</f>
        <v>1.9945256451347891E-2</v>
      </c>
      <c r="G73" s="99">
        <f>+'Tabel 8'!F73/'Tabel 9'!$C73/1000</f>
        <v>9.3641898443154702E-3</v>
      </c>
      <c r="H73" s="99">
        <f>+'Tabel 8'!G73/'Tabel 9'!$C73/1000</f>
        <v>4.2697430270770102E-4</v>
      </c>
      <c r="I73" s="99">
        <f>+'Tabel 8'!H73/'Tabel 9'!$C73/1000</f>
        <v>3.2116656111890224E-3</v>
      </c>
      <c r="J73" s="99">
        <f>+'Tabel 8'!I73/'Tabel 9'!$C73/1000</f>
        <v>2.7509622882217633E-4</v>
      </c>
      <c r="K73" s="99">
        <f>+'Tabel 8'!J73/'Tabel 9'!$C73/1000</f>
        <v>6.667330464313519E-3</v>
      </c>
      <c r="L73" s="99">
        <f>+'Tabel 8'!K73/'Tabel 9'!$C73/1000</f>
        <v>5.6957202188597155E-3</v>
      </c>
      <c r="M73" s="99">
        <f>+'Tabel 8'!L73/'Tabel 9'!$C73/1000</f>
        <v>4.3536756468558532E-3</v>
      </c>
      <c r="N73" s="99">
        <f>+'Tabel 8'!M73/'Tabel 9'!$C73/1000</f>
        <v>1.3420445720038632E-3</v>
      </c>
      <c r="O73" s="99">
        <f>+'Tabel 8'!N73/'Tabel 9'!$C73/1000</f>
        <v>1.4225652966697445E-3</v>
      </c>
      <c r="P73" s="99">
        <f>+'Tabel 8'!O73/'Tabel 9'!$C73/1000</f>
        <v>7.7218010196535196E-3</v>
      </c>
      <c r="Q73" s="99">
        <f>+'Tabel 8'!P73/'Tabel 9'!$C73/1000</f>
        <v>7.0236297968241691E-3</v>
      </c>
      <c r="R73" s="99">
        <f>+'Tabel 8'!Q73/'Tabel 9'!$C73/1000</f>
        <v>6.5391406907836956E-4</v>
      </c>
      <c r="S73" s="99">
        <f>+'Tabel 8'!R73/'Tabel 9'!$C73/1000</f>
        <v>4.425715375098088E-5</v>
      </c>
      <c r="T73" s="99">
        <f>+'Tabel 8'!S73/'Tabel 9'!$C73/1000</f>
        <v>1.2380305124173068E-5</v>
      </c>
      <c r="U73" s="99"/>
      <c r="V73" s="99">
        <f>+'Tabel 8'!U73/'Tabel 9'!$C73/1000</f>
        <v>2.1859524575154081E-3</v>
      </c>
    </row>
    <row r="74" spans="1:22" x14ac:dyDescent="0.25">
      <c r="B74" s="1" t="s">
        <v>236</v>
      </c>
      <c r="C74" s="20">
        <v>3796.835</v>
      </c>
      <c r="E74" s="99">
        <f>+'Tabel 8'!D74/'Tabel 9'!$C74/1000</f>
        <v>2.783054833828702E-2</v>
      </c>
      <c r="F74" s="99">
        <f>+'Tabel 8'!E74/'Tabel 9'!$C74/1000</f>
        <v>1.5025409321184619E-2</v>
      </c>
      <c r="G74" s="99">
        <f>+'Tabel 8'!F74/'Tabel 9'!$C74/1000</f>
        <v>8.2126297297617622E-3</v>
      </c>
      <c r="H74" s="99">
        <f>+'Tabel 8'!G74/'Tabel 9'!$C74/1000</f>
        <v>7.266578610869316E-4</v>
      </c>
      <c r="I74" s="99">
        <f>+'Tabel 8'!H74/'Tabel 9'!$C74/1000</f>
        <v>4.1260681594011859E-3</v>
      </c>
      <c r="J74" s="99">
        <f>+'Tabel 8'!I74/'Tabel 9'!$C74/1000</f>
        <v>3.8848145889932006E-4</v>
      </c>
      <c r="K74" s="99">
        <f>+'Tabel 8'!J74/'Tabel 9'!$C74/1000</f>
        <v>1.5715721120354189E-3</v>
      </c>
      <c r="L74" s="99">
        <f>+'Tabel 8'!K74/'Tabel 9'!$C74/1000</f>
        <v>2.7849511501026511E-3</v>
      </c>
      <c r="M74" s="99">
        <f>+'Tabel 8'!L74/'Tabel 9'!$C74/1000</f>
        <v>2.3854078462719609E-3</v>
      </c>
      <c r="N74" s="99">
        <f>+'Tabel 8'!M74/'Tabel 9'!$C74/1000</f>
        <v>3.9954330383069051E-4</v>
      </c>
      <c r="O74" s="99">
        <f>+'Tabel 8'!N74/'Tabel 9'!$C74/1000</f>
        <v>1.6237208095690224E-3</v>
      </c>
      <c r="P74" s="99">
        <f>+'Tabel 8'!O74/'Tabel 9'!$C74/1000</f>
        <v>8.396467057430728E-3</v>
      </c>
      <c r="Q74" s="99">
        <f>+'Tabel 8'!P74/'Tabel 9'!$C74/1000</f>
        <v>7.4443582615520559E-3</v>
      </c>
      <c r="R74" s="99">
        <f>+'Tabel 8'!Q74/'Tabel 9'!$C74/1000</f>
        <v>1.3853643890240162E-4</v>
      </c>
      <c r="S74" s="99">
        <f>+'Tabel 8'!R74/'Tabel 9'!$C74/1000</f>
        <v>8.1357235697627106E-4</v>
      </c>
      <c r="T74" s="99">
        <f>+'Tabel 8'!S74/'Tabel 9'!$C74/1000</f>
        <v>1.8963162739492234E-4</v>
      </c>
      <c r="U74" s="99"/>
      <c r="V74" s="99">
        <f>+'Tabel 8'!U74/'Tabel 9'!$C74/1000</f>
        <v>2.8421040155813988E-3</v>
      </c>
    </row>
    <row r="75" spans="1:22" x14ac:dyDescent="0.25">
      <c r="B75" s="1" t="s">
        <v>262</v>
      </c>
      <c r="C75" s="20">
        <v>3685.2899930999974</v>
      </c>
      <c r="E75" s="99">
        <f>+'Tabel 8'!D75/'Tabel 9'!$C75/1000</f>
        <v>3.9010227219342483E-2</v>
      </c>
      <c r="F75" s="99">
        <f>+'Tabel 8'!E75/'Tabel 9'!$C75/1000</f>
        <v>2.1537789468023084E-2</v>
      </c>
      <c r="G75" s="99">
        <f>+'Tabel 8'!F75/'Tabel 9'!$C75/1000</f>
        <v>1.2308665012775066E-2</v>
      </c>
      <c r="H75" s="99">
        <f>+'Tabel 8'!G75/'Tabel 9'!$C75/1000</f>
        <v>1.2091314410380214E-3</v>
      </c>
      <c r="I75" s="99">
        <f>+'Tabel 8'!H75/'Tabel 9'!$C75/1000</f>
        <v>3.3609295396537101E-3</v>
      </c>
      <c r="J75" s="99">
        <f>+'Tabel 8'!I75/'Tabel 9'!$C75/1000</f>
        <v>4.1109383599026087E-4</v>
      </c>
      <c r="K75" s="99">
        <f>+'Tabel 8'!J75/'Tabel 9'!$C75/1000</f>
        <v>4.2479696385660289E-3</v>
      </c>
      <c r="L75" s="99">
        <f>+'Tabel 8'!K75/'Tabel 9'!$C75/1000</f>
        <v>5.078569131613018E-3</v>
      </c>
      <c r="M75" s="99">
        <f>+'Tabel 8'!L75/'Tabel 9'!$C75/1000</f>
        <v>3.6879051649792976E-3</v>
      </c>
      <c r="N75" s="99">
        <f>+'Tabel 8'!M75/'Tabel 9'!$C75/1000</f>
        <v>1.3906639666337209E-3</v>
      </c>
      <c r="O75" s="99">
        <f>+'Tabel 8'!N75/'Tabel 9'!$C75/1000</f>
        <v>3.1028765772598238E-3</v>
      </c>
      <c r="P75" s="99">
        <f>+'Tabel 8'!O75/'Tabel 9'!$C75/1000</f>
        <v>9.2909920424465563E-3</v>
      </c>
      <c r="Q75" s="99">
        <f>+'Tabel 8'!P75/'Tabel 9'!$C75/1000</f>
        <v>8.8202014117910437E-3</v>
      </c>
      <c r="R75" s="99">
        <f>+'Tabel 8'!Q75/'Tabel 9'!$C75/1000</f>
        <v>3.6387909839137947E-4</v>
      </c>
      <c r="S75" s="99">
        <f>+'Tabel 8'!R75/'Tabel 9'!$C75/1000</f>
        <v>1.0691153226413386E-4</v>
      </c>
      <c r="T75" s="99">
        <f>+'Tabel 8'!S75/'Tabel 9'!$C75/1000</f>
        <v>5.9696794665252405E-6</v>
      </c>
      <c r="U75" s="99"/>
      <c r="V75" s="99">
        <f>+'Tabel 8'!U75/'Tabel 9'!$C75/1000</f>
        <v>3.2154864399238227E-3</v>
      </c>
    </row>
    <row r="76" spans="1:22" x14ac:dyDescent="0.25">
      <c r="B76" s="1" t="s">
        <v>288</v>
      </c>
      <c r="C76" s="20">
        <v>1180.7149999999999</v>
      </c>
      <c r="E76" s="99">
        <f>+'Tabel 8'!D76/'Tabel 9'!$C76/1000</f>
        <v>3.0142752484723243E-2</v>
      </c>
      <c r="F76" s="99">
        <f>+'Tabel 8'!E76/'Tabel 9'!$C76/1000</f>
        <v>1.0526672397657352E-2</v>
      </c>
      <c r="G76" s="99">
        <f>+'Tabel 8'!F76/'Tabel 9'!$C76/1000</f>
        <v>4.4701727343177651E-3</v>
      </c>
      <c r="H76" s="99">
        <f>+'Tabel 8'!G76/'Tabel 9'!$C76/1000</f>
        <v>9.2740415765023743E-4</v>
      </c>
      <c r="I76" s="99">
        <f>+'Tabel 8'!H76/'Tabel 9'!$C76/1000</f>
        <v>3.3420427452856955E-3</v>
      </c>
      <c r="J76" s="99">
        <f>+'Tabel 8'!I76/'Tabel 9'!$C76/1000</f>
        <v>1.312763876125907E-4</v>
      </c>
      <c r="K76" s="99">
        <f>+'Tabel 8'!J76/'Tabel 9'!$C76/1000</f>
        <v>1.6557763727910633E-3</v>
      </c>
      <c r="L76" s="99">
        <f>+'Tabel 8'!K76/'Tabel 9'!$C76/1000</f>
        <v>5.8854168872251138E-3</v>
      </c>
      <c r="M76" s="99">
        <f>+'Tabel 8'!L76/'Tabel 9'!$C76/1000</f>
        <v>4.2779163472980363E-3</v>
      </c>
      <c r="N76" s="99">
        <f>+'Tabel 8'!M76/'Tabel 9'!$C76/1000</f>
        <v>1.6075005399270781E-3</v>
      </c>
      <c r="O76" s="99">
        <f>+'Tabel 8'!N76/'Tabel 9'!$C76/1000</f>
        <v>3.5249827435071125E-3</v>
      </c>
      <c r="P76" s="99">
        <f>+'Tabel 8'!O76/'Tabel 9'!$C76/1000</f>
        <v>1.0205680456333664E-2</v>
      </c>
      <c r="Q76" s="99">
        <f>+'Tabel 8'!P76/'Tabel 9'!$C76/1000</f>
        <v>9.6424624062538371E-3</v>
      </c>
      <c r="R76" s="99">
        <f>+'Tabel 8'!Q76/'Tabel 9'!$C76/1000</f>
        <v>2.5577721973549927E-4</v>
      </c>
      <c r="S76" s="99">
        <f>+'Tabel 8'!R76/'Tabel 9'!$C76/1000</f>
        <v>3.0744083034432528E-4</v>
      </c>
      <c r="T76" s="99">
        <f>+'Tabel 8'!S76/'Tabel 9'!$C76/1000</f>
        <v>2.2359333115950931E-4</v>
      </c>
      <c r="U76" s="99"/>
      <c r="V76" s="99">
        <f>+'Tabel 8'!U76/'Tabel 9'!$C76/1000</f>
        <v>3.9543835726657157E-3</v>
      </c>
    </row>
    <row r="77" spans="1:22" x14ac:dyDescent="0.25">
      <c r="B77" s="1" t="s">
        <v>302</v>
      </c>
      <c r="C77" s="20">
        <v>13098.970302399995</v>
      </c>
      <c r="E77" s="99">
        <f>+'Tabel 8'!D77/'Tabel 9'!$C77/1000</f>
        <v>3.4638982265412614E-2</v>
      </c>
      <c r="F77" s="99">
        <f>+'Tabel 8'!E77/'Tabel 9'!$C77/1000</f>
        <v>1.6655202276474174E-2</v>
      </c>
      <c r="G77" s="99">
        <f>+'Tabel 8'!F77/'Tabel 9'!$C77/1000</f>
        <v>8.6995387705490965E-3</v>
      </c>
      <c r="H77" s="99">
        <f>+'Tabel 8'!G77/'Tabel 9'!$C77/1000</f>
        <v>7.9914678469666055E-4</v>
      </c>
      <c r="I77" s="99">
        <f>+'Tabel 8'!H77/'Tabel 9'!$C77/1000</f>
        <v>2.7767831486216693E-3</v>
      </c>
      <c r="J77" s="99">
        <f>+'Tabel 8'!I77/'Tabel 9'!$C77/1000</f>
        <v>2.6330313913056769E-4</v>
      </c>
      <c r="K77" s="99">
        <f>+'Tabel 8'!J77/'Tabel 9'!$C77/1000</f>
        <v>4.1164304334761776E-3</v>
      </c>
      <c r="L77" s="99">
        <f>+'Tabel 8'!K77/'Tabel 9'!$C77/1000</f>
        <v>8.8087839987589667E-3</v>
      </c>
      <c r="M77" s="99">
        <f>+'Tabel 8'!L77/'Tabel 9'!$C77/1000</f>
        <v>7.8702369438238568E-3</v>
      </c>
      <c r="N77" s="99">
        <f>+'Tabel 8'!M77/'Tabel 9'!$C77/1000</f>
        <v>9.3854705493511123E-4</v>
      </c>
      <c r="O77" s="99">
        <f>+'Tabel 8'!N77/'Tabel 9'!$C77/1000</f>
        <v>1.5963086805509336E-3</v>
      </c>
      <c r="P77" s="99">
        <f>+'Tabel 8'!O77/'Tabel 9'!$C77/1000</f>
        <v>7.578687309628543E-3</v>
      </c>
      <c r="Q77" s="99">
        <f>+'Tabel 8'!P77/'Tabel 9'!$C77/1000</f>
        <v>7.1769000028021647E-3</v>
      </c>
      <c r="R77" s="99">
        <f>+'Tabel 8'!Q77/'Tabel 9'!$C77/1000</f>
        <v>3.1040607819799598E-4</v>
      </c>
      <c r="S77" s="99">
        <f>+'Tabel 8'!R77/'Tabel 9'!$C77/1000</f>
        <v>9.1381228628381999E-5</v>
      </c>
      <c r="T77" s="99">
        <f>+'Tabel 8'!S77/'Tabel 9'!$C77/1000</f>
        <v>3.2727763335829041E-4</v>
      </c>
      <c r="U77" s="99"/>
      <c r="V77" s="99">
        <f>+'Tabel 8'!U77/'Tabel 9'!$C77/1000</f>
        <v>5.2449924241306243E-3</v>
      </c>
    </row>
    <row r="78" spans="1:22" x14ac:dyDescent="0.25">
      <c r="E78" s="6"/>
      <c r="F78" s="6"/>
      <c r="G78" s="6"/>
      <c r="H78" s="6"/>
      <c r="I78" s="6"/>
      <c r="J78" s="6"/>
      <c r="K78" s="6"/>
      <c r="L78" s="6"/>
      <c r="M78" s="6"/>
      <c r="N78" s="6"/>
      <c r="O78" s="6"/>
      <c r="P78" s="6"/>
      <c r="Q78" s="6"/>
      <c r="R78" s="6"/>
      <c r="S78" s="6"/>
      <c r="T78" s="6"/>
      <c r="U78" s="6"/>
      <c r="V78" s="6"/>
    </row>
  </sheetData>
  <mergeCells count="2">
    <mergeCell ref="F3:K3"/>
    <mergeCell ref="L3:N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V78"/>
  <sheetViews>
    <sheetView showGridLines="0" zoomScale="85" zoomScaleNormal="85" workbookViewId="0">
      <pane ySplit="4" topLeftCell="A5" activePane="bottomLeft" state="frozen"/>
      <selection pane="bottomLeft" activeCell="E19" sqref="E19"/>
    </sheetView>
  </sheetViews>
  <sheetFormatPr defaultRowHeight="15" x14ac:dyDescent="0.25"/>
  <cols>
    <col min="1" max="1" width="9.140625" style="1"/>
    <col min="2" max="2" width="15" style="1" bestFit="1" customWidth="1"/>
    <col min="3" max="3" width="15" style="1" customWidth="1"/>
    <col min="4" max="4" width="5.28515625" style="1" customWidth="1"/>
    <col min="5" max="20" width="10.140625" style="1" customWidth="1"/>
    <col min="21" max="21" width="4.28515625" style="1" customWidth="1"/>
    <col min="22" max="22" width="10.140625" style="1" customWidth="1"/>
  </cols>
  <sheetData>
    <row r="2" spans="1:22" x14ac:dyDescent="0.25">
      <c r="A2" s="2" t="s">
        <v>580</v>
      </c>
      <c r="B2" s="2"/>
      <c r="C2" s="2"/>
      <c r="D2" s="2"/>
      <c r="E2" s="2"/>
      <c r="F2" s="2"/>
      <c r="G2" s="2"/>
      <c r="H2" s="2"/>
      <c r="I2" s="2"/>
      <c r="J2" s="2"/>
      <c r="K2" s="2"/>
      <c r="L2" s="2"/>
      <c r="M2" s="2"/>
      <c r="N2" s="2"/>
      <c r="O2" s="2"/>
      <c r="P2" s="2"/>
      <c r="Q2" s="2"/>
      <c r="R2" s="2"/>
      <c r="S2" s="2"/>
      <c r="T2" s="2"/>
      <c r="U2" s="2"/>
      <c r="V2" s="2"/>
    </row>
    <row r="3" spans="1:22" ht="27.75" customHeight="1" x14ac:dyDescent="0.25">
      <c r="A3" s="2"/>
      <c r="B3" s="2"/>
      <c r="C3" s="13"/>
      <c r="D3" s="13"/>
      <c r="E3" s="83" t="s">
        <v>366</v>
      </c>
      <c r="F3" s="229" t="s">
        <v>367</v>
      </c>
      <c r="G3" s="229"/>
      <c r="H3" s="229"/>
      <c r="I3" s="229"/>
      <c r="J3" s="229"/>
      <c r="K3" s="229"/>
      <c r="L3" s="229" t="s">
        <v>368</v>
      </c>
      <c r="M3" s="229"/>
      <c r="N3" s="229"/>
      <c r="O3" s="4" t="s">
        <v>369</v>
      </c>
      <c r="P3" s="4" t="s">
        <v>370</v>
      </c>
      <c r="Q3" s="4"/>
      <c r="R3" s="4"/>
      <c r="S3" s="4"/>
      <c r="T3" s="4" t="s">
        <v>371</v>
      </c>
      <c r="U3" s="5"/>
      <c r="V3" s="83" t="s">
        <v>387</v>
      </c>
    </row>
    <row r="4" spans="1:22" ht="51" x14ac:dyDescent="0.25">
      <c r="A4" s="2" t="s">
        <v>0</v>
      </c>
      <c r="B4" s="2" t="s">
        <v>1</v>
      </c>
      <c r="C4" s="2" t="s">
        <v>447</v>
      </c>
      <c r="D4" s="2"/>
      <c r="E4" s="83" t="s">
        <v>3</v>
      </c>
      <c r="F4" s="83" t="s">
        <v>372</v>
      </c>
      <c r="G4" s="83" t="s">
        <v>373</v>
      </c>
      <c r="H4" s="83" t="s">
        <v>374</v>
      </c>
      <c r="I4" s="83" t="s">
        <v>375</v>
      </c>
      <c r="J4" s="83" t="s">
        <v>376</v>
      </c>
      <c r="K4" s="83" t="s">
        <v>377</v>
      </c>
      <c r="L4" s="83" t="s">
        <v>378</v>
      </c>
      <c r="M4" s="83" t="s">
        <v>379</v>
      </c>
      <c r="N4" s="83" t="s">
        <v>380</v>
      </c>
      <c r="O4" s="83" t="s">
        <v>381</v>
      </c>
      <c r="P4" s="83" t="s">
        <v>382</v>
      </c>
      <c r="Q4" s="4" t="s">
        <v>383</v>
      </c>
      <c r="R4" s="4" t="s">
        <v>384</v>
      </c>
      <c r="S4" s="4" t="s">
        <v>385</v>
      </c>
      <c r="T4" s="4" t="s">
        <v>3</v>
      </c>
      <c r="U4" s="4"/>
      <c r="V4" s="83" t="s">
        <v>386</v>
      </c>
    </row>
    <row r="5" spans="1:22" s="197" customFormat="1" x14ac:dyDescent="0.25">
      <c r="A5" s="13"/>
      <c r="B5" s="13"/>
      <c r="C5" s="13"/>
      <c r="D5" s="13"/>
      <c r="E5" s="52"/>
      <c r="F5" s="52"/>
      <c r="G5" s="52"/>
      <c r="H5" s="52"/>
      <c r="I5" s="52"/>
      <c r="J5" s="52"/>
      <c r="K5" s="52"/>
      <c r="L5" s="52"/>
      <c r="M5" s="52"/>
      <c r="N5" s="52"/>
      <c r="O5" s="52"/>
      <c r="P5" s="52"/>
      <c r="Q5" s="5"/>
      <c r="R5" s="5"/>
      <c r="S5" s="5"/>
      <c r="T5" s="5"/>
      <c r="U5" s="5"/>
      <c r="V5" s="52"/>
    </row>
    <row r="6" spans="1:22" x14ac:dyDescent="0.25">
      <c r="A6" s="18"/>
      <c r="B6" s="2"/>
      <c r="C6" s="2"/>
      <c r="D6" s="2"/>
      <c r="E6" s="18" t="s">
        <v>448</v>
      </c>
      <c r="F6" s="105"/>
      <c r="G6" s="105"/>
      <c r="H6" s="105"/>
      <c r="I6" s="105"/>
      <c r="J6" s="105"/>
      <c r="K6" s="105"/>
      <c r="L6" s="105"/>
      <c r="M6" s="105"/>
      <c r="N6" s="105"/>
      <c r="O6" s="105"/>
      <c r="P6" s="105"/>
      <c r="Q6" s="4"/>
      <c r="R6" s="4"/>
      <c r="S6" s="4"/>
      <c r="T6" s="4"/>
      <c r="U6" s="4"/>
      <c r="V6" s="105"/>
    </row>
    <row r="7" spans="1:22" x14ac:dyDescent="0.25">
      <c r="A7" s="13" t="s">
        <v>634</v>
      </c>
      <c r="B7" s="13"/>
      <c r="C7" s="97">
        <v>17815508</v>
      </c>
      <c r="D7" s="13"/>
      <c r="E7" s="14">
        <f>+'Tabel 8'!D7/'Tabel 10'!$C7*1000</f>
        <v>127.39294327167094</v>
      </c>
      <c r="F7" s="14">
        <f>+'Tabel 8'!E7/'Tabel 10'!$C7*1000</f>
        <v>69.916670352593925</v>
      </c>
      <c r="G7" s="14">
        <f>+'Tabel 8'!F7/'Tabel 10'!$C7*1000</f>
        <v>36.469344573278512</v>
      </c>
      <c r="H7" s="14">
        <f>+'Tabel 8'!G7/'Tabel 10'!$C7*1000</f>
        <v>5.215719922216083</v>
      </c>
      <c r="I7" s="14">
        <f>+'Tabel 8'!H7/'Tabel 10'!$C7*1000</f>
        <v>11.355977051005222</v>
      </c>
      <c r="J7" s="14">
        <f>+'Tabel 8'!I7/'Tabel 10'!$C7*1000</f>
        <v>1.3401021177728978</v>
      </c>
      <c r="K7" s="14">
        <f>+'Tabel 8'!J7/'Tabel 10'!$C7*1000</f>
        <v>15.535509849059595</v>
      </c>
      <c r="L7" s="14">
        <f>+'Tabel 8'!K7/'Tabel 10'!$C7*1000</f>
        <v>19.558802364771186</v>
      </c>
      <c r="M7" s="14">
        <f>+'Tabel 8'!L7/'Tabel 10'!$C7*1000</f>
        <v>15.150974083927331</v>
      </c>
      <c r="N7" s="14">
        <f>+'Tabel 8'!M7/'Tabel 10'!$C7*1000</f>
        <v>4.4078282808438578</v>
      </c>
      <c r="O7" s="14">
        <f>+'Tabel 8'!N7/'Tabel 10'!$C7*1000</f>
        <v>7.8126876876034066</v>
      </c>
      <c r="P7" s="14">
        <f>+'Tabel 8'!O7/'Tabel 10'!$C7*1000</f>
        <v>30.104726735830379</v>
      </c>
      <c r="Q7" s="14">
        <f>+'Tabel 8'!P7/'Tabel 10'!$C7*1000</f>
        <v>28.19297097786939</v>
      </c>
      <c r="R7" s="14">
        <f>+'Tabel 8'!Q7/'Tabel 10'!$C7*1000</f>
        <v>1.3018040237752415</v>
      </c>
      <c r="S7" s="14">
        <f>+'Tabel 8'!R7/'Tabel 10'!$C7*1000</f>
        <v>0.6099236687497207</v>
      </c>
      <c r="T7" s="14">
        <f>+'Tabel 8'!S7/'Tabel 10'!$C7*1000</f>
        <v>0.77836680267551173</v>
      </c>
      <c r="U7" s="14"/>
      <c r="V7" s="14">
        <f>+'Tabel 8'!U7/'Tabel 10'!$C7*1000</f>
        <v>17.090615659121255</v>
      </c>
    </row>
    <row r="8" spans="1:22" x14ac:dyDescent="0.25">
      <c r="A8" s="13" t="s">
        <v>352</v>
      </c>
      <c r="B8" s="13"/>
      <c r="C8" s="97">
        <f>SUM(C27:C38)</f>
        <v>17475415</v>
      </c>
      <c r="D8" s="13"/>
      <c r="E8" s="14">
        <f>+'Tabel 8'!D8/'Tabel 10'!$C8*1000</f>
        <v>117.92847265715864</v>
      </c>
      <c r="F8" s="14">
        <f>+'Tabel 8'!E8/'Tabel 10'!$C8*1000</f>
        <v>66.170731853864424</v>
      </c>
      <c r="G8" s="14">
        <f>+'Tabel 8'!F8/'Tabel 10'!$C8*1000</f>
        <v>33.769596701066959</v>
      </c>
      <c r="H8" s="14">
        <f>+'Tabel 8'!G8/'Tabel 10'!$C8*1000</f>
        <v>4.2997873665420228</v>
      </c>
      <c r="I8" s="14">
        <f>+'Tabel 8'!H8/'Tabel 10'!$C8*1000</f>
        <v>10.763133012519019</v>
      </c>
      <c r="J8" s="14">
        <f>+'Tabel 8'!I8/'Tabel 10'!$C8*1000</f>
        <v>1.0636614209094699</v>
      </c>
      <c r="K8" s="14">
        <f>+'Tabel 8'!J8/'Tabel 10'!$C8*1000</f>
        <v>16.274576242125974</v>
      </c>
      <c r="L8" s="14">
        <f>+'Tabel 8'!K8/'Tabel 10'!$C8*1000</f>
        <v>18.676122999081851</v>
      </c>
      <c r="M8" s="14">
        <f>+'Tabel 8'!L8/'Tabel 10'!$C8*1000</f>
        <v>14.608028420720281</v>
      </c>
      <c r="N8" s="14">
        <f>+'Tabel 8'!M8/'Tabel 10'!$C8*1000</f>
        <v>4.0680945783615732</v>
      </c>
      <c r="O8" s="14">
        <f>+'Tabel 8'!N8/'Tabel 10'!$C8*1000</f>
        <v>6.2554165380335753</v>
      </c>
      <c r="P8" s="14">
        <f>+'Tabel 8'!O8/'Tabel 10'!$C8*1000</f>
        <v>26.826315712674063</v>
      </c>
      <c r="Q8" s="14">
        <f>+'Tabel 8'!P8/'Tabel 10'!$C8*1000</f>
        <v>25.435509108524727</v>
      </c>
      <c r="R8" s="14">
        <f>+'Tabel 8'!Q8/'Tabel 10'!$C8*1000</f>
        <v>1.0796920326386716</v>
      </c>
      <c r="S8" s="14">
        <f>+'Tabel 8'!R8/'Tabel 10'!$C8*1000</f>
        <v>0.31107150398528755</v>
      </c>
      <c r="T8" s="14">
        <f>+'Tabel 8'!S8/'Tabel 10'!$C8*1000</f>
        <v>0.79053916602266672</v>
      </c>
      <c r="U8" s="14"/>
      <c r="V8" s="14">
        <f>+'Tabel 8'!U8/'Tabel 10'!$C8*1000</f>
        <v>12.109698110173635</v>
      </c>
    </row>
    <row r="9" spans="1:22" x14ac:dyDescent="0.25">
      <c r="A9" s="13" t="s">
        <v>353</v>
      </c>
      <c r="B9" s="13"/>
      <c r="C9" s="97">
        <f>SUM(C40:C51)</f>
        <v>17407585</v>
      </c>
      <c r="D9" s="13"/>
      <c r="E9" s="14">
        <f>+'Tabel 8'!D9/'Tabel 10'!$C9*1000</f>
        <v>114.1397270212956</v>
      </c>
      <c r="F9" s="14">
        <f>+'Tabel 8'!E9/'Tabel 10'!$C9*1000</f>
        <v>62.845995007348805</v>
      </c>
      <c r="G9" s="14">
        <f>+'Tabel 8'!F9/'Tabel 10'!$C9*1000</f>
        <v>33.325597163216827</v>
      </c>
      <c r="H9" s="14">
        <f>+'Tabel 8'!G9/'Tabel 10'!$C9*1000</f>
        <v>4.390015760238466</v>
      </c>
      <c r="I9" s="14">
        <f>+'Tabel 8'!H9/'Tabel 10'!$C9*1000</f>
        <v>10.370148590919737</v>
      </c>
      <c r="J9" s="14">
        <f>+'Tabel 8'!I9/'Tabel 10'!$C9*1000</f>
        <v>1.0641178123274393</v>
      </c>
      <c r="K9" s="14">
        <f>+'Tabel 8'!J9/'Tabel 10'!$C9*1000</f>
        <v>13.696132914513061</v>
      </c>
      <c r="L9" s="14">
        <f>+'Tabel 8'!K9/'Tabel 10'!$C9*1000</f>
        <v>18.091136708509538</v>
      </c>
      <c r="M9" s="14">
        <f>+'Tabel 8'!L9/'Tabel 10'!$C9*1000</f>
        <v>14.153624486173946</v>
      </c>
      <c r="N9" s="14">
        <f>+'Tabel 8'!M9/'Tabel 10'!$C9*1000</f>
        <v>3.9375122223355943</v>
      </c>
      <c r="O9" s="14">
        <f>+'Tabel 8'!N9/'Tabel 10'!$C9*1000</f>
        <v>6.4425938463032066</v>
      </c>
      <c r="P9" s="14">
        <f>+'Tabel 8'!O9/'Tabel 10'!$C9*1000</f>
        <v>26.759944012911614</v>
      </c>
      <c r="Q9" s="14">
        <f>+'Tabel 8'!P9/'Tabel 10'!$C9*1000</f>
        <v>25.22462056787155</v>
      </c>
      <c r="R9" s="14">
        <f>+'Tabel 8'!Q9/'Tabel 10'!$C9*1000</f>
        <v>1.123493232659561</v>
      </c>
      <c r="S9" s="14">
        <f>+'Tabel 8'!R9/'Tabel 10'!$C9*1000</f>
        <v>0.41183540242698785</v>
      </c>
      <c r="T9" s="14">
        <f>+'Tabel 8'!S9/'Tabel 10'!$C9*1000</f>
        <v>0.53499666955525427</v>
      </c>
      <c r="U9" s="14"/>
      <c r="V9" s="14">
        <f>+'Tabel 8'!U9/'Tabel 10'!$C9*1000</f>
        <v>13.482570959728188</v>
      </c>
    </row>
    <row r="10" spans="1:22" x14ac:dyDescent="0.25">
      <c r="A10" s="13" t="s">
        <v>391</v>
      </c>
      <c r="B10" s="13"/>
      <c r="C10" s="97">
        <f>SUM(C53:C64)</f>
        <v>17282163</v>
      </c>
      <c r="D10" s="13"/>
      <c r="E10" s="14">
        <f>+'Tabel 8'!D10/'Tabel 10'!$C10*1000</f>
        <v>111.16149060739677</v>
      </c>
      <c r="F10" s="14">
        <f>+'Tabel 8'!E10/'Tabel 10'!$C10*1000</f>
        <v>61.209988587655374</v>
      </c>
      <c r="G10" s="14">
        <f>+'Tabel 8'!F10/'Tabel 10'!$C10*1000</f>
        <v>30.416568895540273</v>
      </c>
      <c r="H10" s="14">
        <f>+'Tabel 8'!G10/'Tabel 10'!$C10*1000</f>
        <v>4.7014445270835115</v>
      </c>
      <c r="I10" s="14">
        <f>+'Tabel 8'!H10/'Tabel 10'!$C10*1000</f>
        <v>10.978028866445172</v>
      </c>
      <c r="J10" s="14">
        <f>+'Tabel 8'!I10/'Tabel 10'!$C10*1000</f>
        <v>1.074772399989681</v>
      </c>
      <c r="K10" s="14">
        <f>+'Tabel 8'!J10/'Tabel 10'!$C10*1000</f>
        <v>14.039173898596747</v>
      </c>
      <c r="L10" s="14">
        <f>+'Tabel 8'!K10/'Tabel 10'!$C10*1000</f>
        <v>18.126955520556077</v>
      </c>
      <c r="M10" s="14">
        <f>+'Tabel 8'!L10/'Tabel 10'!$C10*1000</f>
        <v>13.756554452277982</v>
      </c>
      <c r="N10" s="14">
        <f>+'Tabel 8'!M10/'Tabel 10'!$C10*1000</f>
        <v>4.3704010682780998</v>
      </c>
      <c r="O10" s="14">
        <f>+'Tabel 8'!N10/'Tabel 10'!$C10*1000</f>
        <v>5.832256066558335</v>
      </c>
      <c r="P10" s="14">
        <f>+'Tabel 8'!O10/'Tabel 10'!$C10*1000</f>
        <v>25.99229043262698</v>
      </c>
      <c r="Q10" s="14">
        <f>+'Tabel 8'!P10/'Tabel 10'!$C10*1000</f>
        <v>24.422742061239461</v>
      </c>
      <c r="R10" s="14">
        <f>+'Tabel 8'!Q10/'Tabel 10'!$C10*1000</f>
        <v>1.1497103630230219</v>
      </c>
      <c r="S10" s="14">
        <f>+'Tabel 8'!R10/'Tabel 10'!$C10*1000</f>
        <v>0.41983800836449819</v>
      </c>
      <c r="T10" s="14">
        <f>+'Tabel 8'!S10/'Tabel 10'!$C10*1000</f>
        <v>0.56840003302827324</v>
      </c>
      <c r="U10" s="14"/>
      <c r="V10" s="14">
        <f>+'Tabel 8'!U10/'Tabel 10'!$C10*1000</f>
        <v>14.560156619284289</v>
      </c>
    </row>
    <row r="11" spans="1:22" x14ac:dyDescent="0.25">
      <c r="A11" s="13" t="s">
        <v>390</v>
      </c>
      <c r="B11" s="13"/>
      <c r="C11" s="97">
        <f>SUM(C66:C77)</f>
        <v>17081507</v>
      </c>
      <c r="D11" s="13"/>
      <c r="E11" s="14">
        <f>+'Tabel 8'!D11/'Tabel 10'!$C11*1000</f>
        <v>108.00077534142626</v>
      </c>
      <c r="F11" s="14">
        <f>+'Tabel 8'!E11/'Tabel 10'!$C11*1000</f>
        <v>58.573169217446683</v>
      </c>
      <c r="G11" s="14">
        <f>+'Tabel 8'!F11/'Tabel 10'!$C11*1000</f>
        <v>30.23837416686947</v>
      </c>
      <c r="H11" s="14">
        <f>+'Tabel 8'!G11/'Tabel 10'!$C11*1000</f>
        <v>3.3032799740678618</v>
      </c>
      <c r="I11" s="14">
        <f>+'Tabel 8'!H11/'Tabel 10'!$C11*1000</f>
        <v>11.274824873472815</v>
      </c>
      <c r="J11" s="14">
        <f>+'Tabel 8'!I11/'Tabel 10'!$C11*1000</f>
        <v>1.4165026540105623</v>
      </c>
      <c r="K11" s="14">
        <f>+'Tabel 8'!J11/'Tabel 10'!$C11*1000</f>
        <v>12.340187549025972</v>
      </c>
      <c r="L11" s="14">
        <f>+'Tabel 8'!K11/'Tabel 10'!$C11*1000</f>
        <v>17.969433259020999</v>
      </c>
      <c r="M11" s="14">
        <f>+'Tabel 8'!L11/'Tabel 10'!$C11*1000</f>
        <v>14.68775559439808</v>
      </c>
      <c r="N11" s="14">
        <f>+'Tabel 8'!M11/'Tabel 10'!$C11*1000</f>
        <v>3.2816776646229164</v>
      </c>
      <c r="O11" s="14">
        <f>+'Tabel 8'!N11/'Tabel 10'!$C11*1000</f>
        <v>6.4297605591825127</v>
      </c>
      <c r="P11" s="14">
        <f>+'Tabel 8'!O11/'Tabel 10'!$C11*1000</f>
        <v>25.028412305776065</v>
      </c>
      <c r="Q11" s="14">
        <f>+'Tabel 8'!P11/'Tabel 10'!$C11*1000</f>
        <v>23.425392150704269</v>
      </c>
      <c r="R11" s="14">
        <f>+'Tabel 8'!Q11/'Tabel 10'!$C11*1000</f>
        <v>1.0864966422459097</v>
      </c>
      <c r="S11" s="14">
        <f>+'Tabel 8'!R11/'Tabel 10'!$C11*1000</f>
        <v>0.51652351282588826</v>
      </c>
      <c r="T11" s="14">
        <f>+'Tabel 8'!S11/'Tabel 10'!$C11*1000</f>
        <v>0.47792621576070543</v>
      </c>
      <c r="U11" s="14"/>
      <c r="V11" s="14">
        <f>+'Tabel 8'!U11/'Tabel 10'!$C11*1000</f>
        <v>13.937411962539372</v>
      </c>
    </row>
    <row r="12" spans="1:22" x14ac:dyDescent="0.25">
      <c r="A12" s="13"/>
      <c r="B12" s="13"/>
      <c r="C12" s="13"/>
      <c r="D12" s="13"/>
      <c r="E12" s="14"/>
      <c r="F12" s="14"/>
      <c r="G12" s="14"/>
      <c r="H12" s="14"/>
      <c r="I12" s="14"/>
      <c r="J12" s="14"/>
      <c r="K12" s="14"/>
      <c r="L12" s="14"/>
      <c r="M12" s="14"/>
      <c r="N12" s="14"/>
      <c r="O12" s="14"/>
      <c r="P12" s="14"/>
      <c r="Q12" s="14"/>
      <c r="R12" s="14"/>
      <c r="S12" s="14"/>
      <c r="T12" s="14"/>
      <c r="U12" s="14"/>
      <c r="V12" s="14"/>
    </row>
    <row r="13" spans="1:22" x14ac:dyDescent="0.25">
      <c r="A13" s="18"/>
      <c r="B13" s="2"/>
      <c r="C13" s="2"/>
      <c r="D13" s="2"/>
      <c r="E13" s="18" t="s">
        <v>451</v>
      </c>
      <c r="F13" s="83"/>
      <c r="G13" s="83"/>
      <c r="H13" s="83"/>
      <c r="I13" s="83"/>
      <c r="J13" s="83"/>
      <c r="K13" s="83"/>
      <c r="L13" s="83"/>
      <c r="M13" s="83"/>
      <c r="N13" s="83"/>
      <c r="O13" s="83"/>
      <c r="P13" s="83"/>
      <c r="Q13" s="4"/>
      <c r="R13" s="4"/>
      <c r="S13" s="4"/>
      <c r="T13" s="4"/>
      <c r="U13" s="4"/>
      <c r="V13" s="83"/>
    </row>
    <row r="14" spans="1:22" x14ac:dyDescent="0.25">
      <c r="A14" s="13">
        <v>2023</v>
      </c>
      <c r="B14" s="13" t="s">
        <v>4</v>
      </c>
      <c r="C14" s="20">
        <v>502120</v>
      </c>
      <c r="D14" s="13"/>
      <c r="E14" s="6">
        <f>+'Tabel 8'!D14/'Tabel 10'!$C14*1000</f>
        <v>104.1444276268621</v>
      </c>
      <c r="F14" s="6">
        <f>+'Tabel 8'!E14/'Tabel 10'!$C14*1000</f>
        <v>64.833107623675616</v>
      </c>
      <c r="G14" s="6">
        <f>+'Tabel 8'!F14/'Tabel 10'!$C14*1000</f>
        <v>43.022982553971161</v>
      </c>
      <c r="H14" s="6">
        <f>+'Tabel 8'!G14/'Tabel 10'!$C14*1000</f>
        <v>4.962957062056879</v>
      </c>
      <c r="I14" s="6">
        <f>+'Tabel 8'!H14/'Tabel 10'!$C14*1000</f>
        <v>11.253684378236278</v>
      </c>
      <c r="J14" s="6">
        <f>+'Tabel 8'!I14/'Tabel 10'!$C14*1000</f>
        <v>2.1462996893172948</v>
      </c>
      <c r="K14" s="6">
        <f>+'Tabel 8'!J14/'Tabel 10'!$C14*1000</f>
        <v>3.4473830956743408</v>
      </c>
      <c r="L14" s="6">
        <f>+'Tabel 8'!K14/'Tabel 10'!$C14*1000</f>
        <v>4.6682068031546251</v>
      </c>
      <c r="M14" s="6">
        <f>+'Tabel 8'!L14/'Tabel 10'!$C14*1000</f>
        <v>3.4302557157651559</v>
      </c>
      <c r="N14" s="6">
        <f>+'Tabel 8'!M14/'Tabel 10'!$C14*1000</f>
        <v>1.2379510873894686</v>
      </c>
      <c r="O14" s="6">
        <f>+'Tabel 8'!N14/'Tabel 10'!$C14*1000</f>
        <v>2.8319923524257149</v>
      </c>
      <c r="P14" s="6">
        <f>+'Tabel 8'!O14/'Tabel 10'!$C14*1000</f>
        <v>31.811120847606151</v>
      </c>
      <c r="Q14" s="6">
        <f>+'Tabel 8'!P14/'Tabel 10'!$C14*1000</f>
        <v>30.519198597944712</v>
      </c>
      <c r="R14" s="6">
        <f>+'Tabel 8'!Q14/'Tabel 10'!$C14*1000</f>
        <v>0.56619931490480369</v>
      </c>
      <c r="S14" s="6">
        <f>+'Tabel 8'!R14/'Tabel 10'!$C14*1000</f>
        <v>0.72572293475663185</v>
      </c>
      <c r="T14" s="6">
        <f>+'Tabel 8'!S14/'Tabel 10'!$C14*1000</f>
        <v>0.10156934597307417</v>
      </c>
      <c r="U14" s="6"/>
      <c r="V14" s="6">
        <f>+'Tabel 8'!U14/'Tabel 10'!$C14*1000</f>
        <v>18.593164980482754</v>
      </c>
    </row>
    <row r="15" spans="1:22" x14ac:dyDescent="0.25">
      <c r="A15" s="204"/>
      <c r="B15" s="13" t="s">
        <v>19</v>
      </c>
      <c r="C15" s="20">
        <v>444850</v>
      </c>
      <c r="D15" s="13"/>
      <c r="E15" s="6">
        <f>+'Tabel 8'!D15/'Tabel 10'!$C15*1000</f>
        <v>121.99617848713049</v>
      </c>
      <c r="F15" s="6">
        <f>+'Tabel 8'!E15/'Tabel 10'!$C15*1000</f>
        <v>66.741598291558958</v>
      </c>
      <c r="G15" s="6">
        <f>+'Tabel 8'!F15/'Tabel 10'!$C15*1000</f>
        <v>42.243452849275037</v>
      </c>
      <c r="H15" s="6">
        <f>+'Tabel 8'!G15/'Tabel 10'!$C15*1000</f>
        <v>2.3625941328537707</v>
      </c>
      <c r="I15" s="6">
        <f>+'Tabel 8'!H15/'Tabel 10'!$C15*1000</f>
        <v>15.605260200067439</v>
      </c>
      <c r="J15" s="6">
        <f>+'Tabel 8'!I15/'Tabel 10'!$C15*1000</f>
        <v>1.1239743733842868E-2</v>
      </c>
      <c r="K15" s="6">
        <f>+'Tabel 8'!J15/'Tabel 10'!$C15*1000</f>
        <v>6.5190513656288633</v>
      </c>
      <c r="L15" s="6">
        <f>+'Tabel 8'!K15/'Tabel 10'!$C15*1000</f>
        <v>7.1889400921658986</v>
      </c>
      <c r="M15" s="6">
        <f>+'Tabel 8'!L15/'Tabel 10'!$C15*1000</f>
        <v>6.7640777790266382</v>
      </c>
      <c r="N15" s="6">
        <f>+'Tabel 8'!M15/'Tabel 10'!$C15*1000</f>
        <v>0.42486231313926043</v>
      </c>
      <c r="O15" s="6">
        <f>+'Tabel 8'!N15/'Tabel 10'!$C15*1000</f>
        <v>2.7155220860964371</v>
      </c>
      <c r="P15" s="6">
        <f>+'Tabel 8'!O15/'Tabel 10'!$C15*1000</f>
        <v>45.350118017309207</v>
      </c>
      <c r="Q15" s="6">
        <f>+'Tabel 8'!P15/'Tabel 10'!$C15*1000</f>
        <v>44.646510059570637</v>
      </c>
      <c r="R15" s="6">
        <f>+'Tabel 8'!Q15/'Tabel 10'!$C15*1000</f>
        <v>0.41811846689895471</v>
      </c>
      <c r="S15" s="6">
        <f>+'Tabel 8'!R15/'Tabel 10'!$C15*1000</f>
        <v>0.28548949083960884</v>
      </c>
      <c r="T15" s="6">
        <f>+'Tabel 8'!S15/'Tabel 10'!$C15*1000</f>
        <v>13.361807350792402</v>
      </c>
      <c r="U15" s="6"/>
      <c r="V15" s="6">
        <f>+'Tabel 8'!U15/'Tabel 10'!$C15*1000</f>
        <v>24.28683826008767</v>
      </c>
    </row>
    <row r="16" spans="1:22" x14ac:dyDescent="0.25">
      <c r="A16" s="204"/>
      <c r="B16" s="13" t="s">
        <v>26</v>
      </c>
      <c r="C16" s="20">
        <v>659612</v>
      </c>
      <c r="D16" s="13"/>
      <c r="E16" s="6">
        <f>+'Tabel 8'!D16/'Tabel 10'!$C16*1000</f>
        <v>97.041897357840682</v>
      </c>
      <c r="F16" s="6">
        <f>+'Tabel 8'!E16/'Tabel 10'!$C16*1000</f>
        <v>50.402357749707399</v>
      </c>
      <c r="G16" s="6">
        <f>+'Tabel 8'!F16/'Tabel 10'!$C16*1000</f>
        <v>25.894010418245877</v>
      </c>
      <c r="H16" s="6">
        <f>+'Tabel 8'!G16/'Tabel 10'!$C16*1000</f>
        <v>0.68070320127590156</v>
      </c>
      <c r="I16" s="6">
        <f>+'Tabel 8'!H16/'Tabel 10'!$C16*1000</f>
        <v>11.800876879135005</v>
      </c>
      <c r="J16" s="6">
        <f>+'Tabel 8'!I16/'Tabel 10'!$C16*1000</f>
        <v>0.68828341509857305</v>
      </c>
      <c r="K16" s="6">
        <f>+'Tabel 8'!J16/'Tabel 10'!$C16*1000</f>
        <v>11.338483835952045</v>
      </c>
      <c r="L16" s="6">
        <f>+'Tabel 8'!K16/'Tabel 10'!$C16*1000</f>
        <v>13.891499851427808</v>
      </c>
      <c r="M16" s="6">
        <f>+'Tabel 8'!L16/'Tabel 10'!$C16*1000</f>
        <v>12.066184362928508</v>
      </c>
      <c r="N16" s="6">
        <f>+'Tabel 8'!M16/'Tabel 10'!$C16*1000</f>
        <v>1.8253154884992995</v>
      </c>
      <c r="O16" s="6">
        <f>+'Tabel 8'!N16/'Tabel 10'!$C16*1000</f>
        <v>5.2773448633439051</v>
      </c>
      <c r="P16" s="6">
        <f>+'Tabel 8'!O16/'Tabel 10'!$C16*1000</f>
        <v>27.47069489336155</v>
      </c>
      <c r="Q16" s="6">
        <f>+'Tabel 8'!P16/'Tabel 10'!$C16*1000</f>
        <v>25.831852664899969</v>
      </c>
      <c r="R16" s="6">
        <f>+'Tabel 8'!Q16/'Tabel 10'!$C16*1000</f>
        <v>0.70799197103751899</v>
      </c>
      <c r="S16" s="6">
        <f>+'Tabel 8'!R16/'Tabel 10'!$C16*1000</f>
        <v>0.93085025742406147</v>
      </c>
      <c r="T16" s="6">
        <f>+'Tabel 8'!S16/'Tabel 10'!$C16*1000</f>
        <v>0.2167941153284052</v>
      </c>
      <c r="U16" s="6"/>
      <c r="V16" s="6">
        <f>+'Tabel 8'!U16/'Tabel 10'!$C16*1000</f>
        <v>11.973705754291917</v>
      </c>
    </row>
    <row r="17" spans="1:22" x14ac:dyDescent="0.25">
      <c r="A17" s="204"/>
      <c r="B17" s="13" t="s">
        <v>43</v>
      </c>
      <c r="C17" s="20">
        <v>2133751</v>
      </c>
      <c r="D17" s="13"/>
      <c r="E17" s="6">
        <f>+'Tabel 8'!D17/'Tabel 10'!$C17*1000</f>
        <v>99.002179729499829</v>
      </c>
      <c r="F17" s="6">
        <f>+'Tabel 8'!E17/'Tabel 10'!$C17*1000</f>
        <v>48.678594643892374</v>
      </c>
      <c r="G17" s="6">
        <f>+'Tabel 8'!F17/'Tabel 10'!$C17*1000</f>
        <v>23.95630980372124</v>
      </c>
      <c r="H17" s="6">
        <f>+'Tabel 8'!G17/'Tabel 10'!$C17*1000</f>
        <v>3.6565653630625135</v>
      </c>
      <c r="I17" s="6">
        <f>+'Tabel 8'!H17/'Tabel 10'!$C17*1000</f>
        <v>10.829145481361225</v>
      </c>
      <c r="J17" s="6">
        <f>+'Tabel 8'!I17/'Tabel 10'!$C17*1000</f>
        <v>1.6489740368018575</v>
      </c>
      <c r="K17" s="6">
        <f>+'Tabel 8'!J17/'Tabel 10'!$C17*1000</f>
        <v>8.5876468247700863</v>
      </c>
      <c r="L17" s="6">
        <f>+'Tabel 8'!K17/'Tabel 10'!$C17*1000</f>
        <v>12.729226606103524</v>
      </c>
      <c r="M17" s="6">
        <f>+'Tabel 8'!L17/'Tabel 10'!$C17*1000</f>
        <v>9.1508334383908903</v>
      </c>
      <c r="N17" s="6">
        <f>+'Tabel 8'!M17/'Tabel 10'!$C17*1000</f>
        <v>3.5783931677126337</v>
      </c>
      <c r="O17" s="6">
        <f>+'Tabel 8'!N17/'Tabel 10'!$C17*1000</f>
        <v>10.189098915477954</v>
      </c>
      <c r="P17" s="6">
        <f>+'Tabel 8'!O17/'Tabel 10'!$C17*1000</f>
        <v>27.404790905780477</v>
      </c>
      <c r="Q17" s="6">
        <f>+'Tabel 8'!P17/'Tabel 10'!$C17*1000</f>
        <v>26.131540184398276</v>
      </c>
      <c r="R17" s="6">
        <f>+'Tabel 8'!Q17/'Tabel 10'!$C17*1000</f>
        <v>0.774926408939</v>
      </c>
      <c r="S17" s="6">
        <f>+'Tabel 8'!R17/'Tabel 10'!$C17*1000</f>
        <v>0.49823058079410387</v>
      </c>
      <c r="T17" s="6">
        <f>+'Tabel 8'!S17/'Tabel 10'!$C17*1000</f>
        <v>0.12044516909423827</v>
      </c>
      <c r="U17" s="6"/>
      <c r="V17" s="6">
        <f>+'Tabel 8'!U17/'Tabel 10'!$C17*1000</f>
        <v>15.715516946447829</v>
      </c>
    </row>
    <row r="18" spans="1:22" x14ac:dyDescent="0.25">
      <c r="A18" s="204"/>
      <c r="B18" s="13" t="s">
        <v>95</v>
      </c>
      <c r="C18" s="20">
        <v>596163</v>
      </c>
      <c r="D18" s="13"/>
      <c r="E18" s="6">
        <f>+'Tabel 8'!D18/'Tabel 10'!$C18*1000</f>
        <v>148.61371806032915</v>
      </c>
      <c r="F18" s="6">
        <f>+'Tabel 8'!E18/'Tabel 10'!$C18*1000</f>
        <v>87.667299044053394</v>
      </c>
      <c r="G18" s="6">
        <f>+'Tabel 8'!F18/'Tabel 10'!$C18*1000</f>
        <v>53.385064151918179</v>
      </c>
      <c r="H18" s="6">
        <f>+'Tabel 8'!G18/'Tabel 10'!$C18*1000</f>
        <v>2.3523767828597211</v>
      </c>
      <c r="I18" s="6">
        <f>+'Tabel 8'!H18/'Tabel 10'!$C18*1000</f>
        <v>16.914837049598852</v>
      </c>
      <c r="J18" s="6">
        <f>+'Tabel 8'!I18/'Tabel 10'!$C18*1000</f>
        <v>2.8020860066793816</v>
      </c>
      <c r="K18" s="6">
        <f>+'Tabel 8'!J18/'Tabel 10'!$C18*1000</f>
        <v>12.212935052997251</v>
      </c>
      <c r="L18" s="6">
        <f>+'Tabel 8'!K18/'Tabel 10'!$C18*1000</f>
        <v>38.865209682586809</v>
      </c>
      <c r="M18" s="6">
        <f>+'Tabel 8'!L18/'Tabel 10'!$C18*1000</f>
        <v>17.37662350732937</v>
      </c>
      <c r="N18" s="6">
        <f>+'Tabel 8'!M18/'Tabel 10'!$C18*1000</f>
        <v>21.488586175257439</v>
      </c>
      <c r="O18" s="6">
        <f>+'Tabel 8'!N18/'Tabel 10'!$C18*1000</f>
        <v>6.8773137547952494</v>
      </c>
      <c r="P18" s="6">
        <f>+'Tabel 8'!O18/'Tabel 10'!$C18*1000</f>
        <v>15.203895578893691</v>
      </c>
      <c r="Q18" s="6">
        <f>+'Tabel 8'!P18/'Tabel 10'!$C18*1000</f>
        <v>14.597182314232851</v>
      </c>
      <c r="R18" s="6">
        <f>+'Tabel 8'!Q18/'Tabel 10'!$C18*1000</f>
        <v>0.40609699025266577</v>
      </c>
      <c r="S18" s="6">
        <f>+'Tabel 8'!R18/'Tabel 10'!$C18*1000</f>
        <v>0.20044853504830054</v>
      </c>
      <c r="T18" s="6">
        <f>+'Tabel 8'!S18/'Tabel 10'!$C18*1000</f>
        <v>4.9936007434208429</v>
      </c>
      <c r="U18" s="6"/>
      <c r="V18" s="6">
        <f>+'Tabel 8'!U18/'Tabel 10'!$C18*1000</f>
        <v>34.649919568976941</v>
      </c>
    </row>
    <row r="19" spans="1:22" x14ac:dyDescent="0.25">
      <c r="A19" s="204"/>
      <c r="B19" s="13" t="s">
        <v>105</v>
      </c>
      <c r="C19" s="20">
        <v>1128334</v>
      </c>
      <c r="D19" s="13"/>
      <c r="E19" s="6">
        <f>+'Tabel 8'!D19/'Tabel 10'!$C19*1000</f>
        <v>125.89446032823615</v>
      </c>
      <c r="F19" s="6">
        <f>+'Tabel 8'!E19/'Tabel 10'!$C19*1000</f>
        <v>74.633929315255955</v>
      </c>
      <c r="G19" s="6">
        <f>+'Tabel 8'!F19/'Tabel 10'!$C19*1000</f>
        <v>43.353120618540252</v>
      </c>
      <c r="H19" s="6">
        <f>+'Tabel 8'!G19/'Tabel 10'!$C19*1000</f>
        <v>1.9652868742765883</v>
      </c>
      <c r="I19" s="6">
        <f>+'Tabel 8'!H19/'Tabel 10'!$C19*1000</f>
        <v>7.6428610677334907</v>
      </c>
      <c r="J19" s="6">
        <f>+'Tabel 8'!I19/'Tabel 10'!$C19*1000</f>
        <v>1.3634260777393929</v>
      </c>
      <c r="K19" s="6">
        <f>+'Tabel 8'!J19/'Tabel 10'!$C19*1000</f>
        <v>20.308880172005807</v>
      </c>
      <c r="L19" s="6">
        <f>+'Tabel 8'!K19/'Tabel 10'!$C19*1000</f>
        <v>12.605310129801993</v>
      </c>
      <c r="M19" s="6">
        <f>+'Tabel 8'!L19/'Tabel 10'!$C19*1000</f>
        <v>9.6590194038290083</v>
      </c>
      <c r="N19" s="6">
        <f>+'Tabel 8'!M19/'Tabel 10'!$C19*1000</f>
        <v>2.9462907259729834</v>
      </c>
      <c r="O19" s="6">
        <f>+'Tabel 8'!N19/'Tabel 10'!$C19*1000</f>
        <v>11.138545856102892</v>
      </c>
      <c r="P19" s="6">
        <f>+'Tabel 8'!O19/'Tabel 10'!$C19*1000</f>
        <v>27.516675027075316</v>
      </c>
      <c r="Q19" s="6">
        <f>+'Tabel 8'!P19/'Tabel 10'!$C19*1000</f>
        <v>26.066483860275415</v>
      </c>
      <c r="R19" s="6">
        <f>+'Tabel 8'!Q19/'Tabel 10'!$C19*1000</f>
        <v>1.2200288212532813</v>
      </c>
      <c r="S19" s="6">
        <f>+'Tabel 8'!R19/'Tabel 10'!$C19*1000</f>
        <v>0.2301623455466201</v>
      </c>
      <c r="T19" s="6">
        <f>+'Tabel 8'!S19/'Tabel 10'!$C19*1000</f>
        <v>1.0067940875662702</v>
      </c>
      <c r="U19" s="6"/>
      <c r="V19" s="6">
        <f>+'Tabel 8'!U19/'Tabel 10'!$C19*1000</f>
        <v>20.163355885757234</v>
      </c>
    </row>
    <row r="20" spans="1:22" x14ac:dyDescent="0.25">
      <c r="A20" s="204"/>
      <c r="B20" s="13" t="s">
        <v>137</v>
      </c>
      <c r="C20" s="20">
        <v>2626368</v>
      </c>
      <c r="D20" s="13"/>
      <c r="E20" s="6">
        <f>+'Tabel 8'!D20/'Tabel 10'!$C20*1000</f>
        <v>116.51489814070229</v>
      </c>
      <c r="F20" s="6">
        <f>+'Tabel 8'!E20/'Tabel 10'!$C20*1000</f>
        <v>66.250045690474451</v>
      </c>
      <c r="G20" s="6">
        <f>+'Tabel 8'!F20/'Tabel 10'!$C20*1000</f>
        <v>30.113411372663691</v>
      </c>
      <c r="H20" s="6">
        <f>+'Tabel 8'!G20/'Tabel 10'!$C20*1000</f>
        <v>9.1521447108706777</v>
      </c>
      <c r="I20" s="6">
        <f>+'Tabel 8'!H20/'Tabel 10'!$C20*1000</f>
        <v>12.584755830104539</v>
      </c>
      <c r="J20" s="6">
        <f>+'Tabel 8'!I20/'Tabel 10'!$C20*1000</f>
        <v>1.5975293637449131</v>
      </c>
      <c r="K20" s="6">
        <f>+'Tabel 8'!J20/'Tabel 10'!$C20*1000</f>
        <v>12.802242488486002</v>
      </c>
      <c r="L20" s="6">
        <f>+'Tabel 8'!K20/'Tabel 10'!$C20*1000</f>
        <v>13.336287984014426</v>
      </c>
      <c r="M20" s="6">
        <f>+'Tabel 8'!L20/'Tabel 10'!$C20*1000</f>
        <v>10.877417026098398</v>
      </c>
      <c r="N20" s="6">
        <f>+'Tabel 8'!M20/'Tabel 10'!$C20*1000</f>
        <v>2.4588709579160271</v>
      </c>
      <c r="O20" s="6">
        <f>+'Tabel 8'!N20/'Tabel 10'!$C20*1000</f>
        <v>9.1384756439310877</v>
      </c>
      <c r="P20" s="6">
        <f>+'Tabel 8'!O20/'Tabel 10'!$C20*1000</f>
        <v>27.790088822282328</v>
      </c>
      <c r="Q20" s="6">
        <f>+'Tabel 8'!P20/'Tabel 10'!$C20*1000</f>
        <v>25.888793954236419</v>
      </c>
      <c r="R20" s="6">
        <f>+'Tabel 8'!Q20/'Tabel 10'!$C20*1000</f>
        <v>1.136322099568682</v>
      </c>
      <c r="S20" s="6">
        <f>+'Tabel 8'!R20/'Tabel 10'!$C20*1000</f>
        <v>0.76497276847722784</v>
      </c>
      <c r="T20" s="6">
        <f>+'Tabel 8'!S20/'Tabel 10'!$C20*1000</f>
        <v>0.37009284304408219</v>
      </c>
      <c r="U20" s="6"/>
      <c r="V20" s="6">
        <f>+'Tabel 8'!U20/'Tabel 10'!$C20*1000</f>
        <v>17.411497550990571</v>
      </c>
    </row>
    <row r="21" spans="1:22" x14ac:dyDescent="0.25">
      <c r="A21" s="204"/>
      <c r="B21" s="13" t="s">
        <v>192</v>
      </c>
      <c r="C21" s="20">
        <v>2956223</v>
      </c>
      <c r="D21" s="13"/>
      <c r="E21" s="6">
        <f>+'Tabel 8'!D21/'Tabel 10'!$C21*1000</f>
        <v>150.12433094526358</v>
      </c>
      <c r="F21" s="6">
        <f>+'Tabel 8'!E21/'Tabel 10'!$C21*1000</f>
        <v>87.118258669931194</v>
      </c>
      <c r="G21" s="6">
        <f>+'Tabel 8'!F21/'Tabel 10'!$C21*1000</f>
        <v>40.42658486859753</v>
      </c>
      <c r="H21" s="6">
        <f>+'Tabel 8'!G21/'Tabel 10'!$C21*1000</f>
        <v>6.2411394539586498</v>
      </c>
      <c r="I21" s="6">
        <f>+'Tabel 8'!H21/'Tabel 10'!$C21*1000</f>
        <v>13.25722044649541</v>
      </c>
      <c r="J21" s="6">
        <f>+'Tabel 8'!I21/'Tabel 10'!$C21*1000</f>
        <v>0.82794836519437132</v>
      </c>
      <c r="K21" s="6">
        <f>+'Tabel 8'!J21/'Tabel 10'!$C21*1000</f>
        <v>26.365365535685232</v>
      </c>
      <c r="L21" s="6">
        <f>+'Tabel 8'!K21/'Tabel 10'!$C21*1000</f>
        <v>24.772150138876533</v>
      </c>
      <c r="M21" s="6">
        <f>+'Tabel 8'!L21/'Tabel 10'!$C21*1000</f>
        <v>18.993222094544286</v>
      </c>
      <c r="N21" s="6">
        <f>+'Tabel 8'!M21/'Tabel 10'!$C21*1000</f>
        <v>5.7789280443322433</v>
      </c>
      <c r="O21" s="6">
        <f>+'Tabel 8'!N21/'Tabel 10'!$C21*1000</f>
        <v>5.6288040516564548</v>
      </c>
      <c r="P21" s="6">
        <f>+'Tabel 8'!O21/'Tabel 10'!$C21*1000</f>
        <v>32.605118084799422</v>
      </c>
      <c r="Q21" s="6">
        <f>+'Tabel 8'!P21/'Tabel 10'!$C21*1000</f>
        <v>29.43580372657949</v>
      </c>
      <c r="R21" s="6">
        <f>+'Tabel 8'!Q21/'Tabel 10'!$C21*1000</f>
        <v>2.4715320867201154</v>
      </c>
      <c r="S21" s="6">
        <f>+'Tabel 8'!R21/'Tabel 10'!$C21*1000</f>
        <v>0.69781609844724168</v>
      </c>
      <c r="T21" s="6">
        <f>+'Tabel 8'!S21/'Tabel 10'!$C21*1000</f>
        <v>0.45632552077431232</v>
      </c>
      <c r="U21" s="6"/>
      <c r="V21" s="6">
        <f>+'Tabel 8'!U21/'Tabel 10'!$C21*1000</f>
        <v>22.536527183504088</v>
      </c>
    </row>
    <row r="22" spans="1:22" x14ac:dyDescent="0.25">
      <c r="A22" s="204"/>
      <c r="B22" s="13" t="s">
        <v>236</v>
      </c>
      <c r="C22" s="20">
        <v>1184551</v>
      </c>
      <c r="D22" s="13"/>
      <c r="E22" s="6">
        <f>+'Tabel 8'!D22/'Tabel 10'!$C22*1000</f>
        <v>115.15164817724184</v>
      </c>
      <c r="F22" s="6">
        <f>+'Tabel 8'!E22/'Tabel 10'!$C22*1000</f>
        <v>63.667161650279304</v>
      </c>
      <c r="G22" s="6">
        <f>+'Tabel 8'!F22/'Tabel 10'!$C22*1000</f>
        <v>38.697447387237865</v>
      </c>
      <c r="H22" s="6">
        <f>+'Tabel 8'!G22/'Tabel 10'!$C22*1000</f>
        <v>2.9717589196243974</v>
      </c>
      <c r="I22" s="6">
        <f>+'Tabel 8'!H22/'Tabel 10'!$C22*1000</f>
        <v>11.968079044296108</v>
      </c>
      <c r="J22" s="6">
        <f>+'Tabel 8'!I22/'Tabel 10'!$C22*1000</f>
        <v>0.67595232286326212</v>
      </c>
      <c r="K22" s="6">
        <f>+'Tabel 8'!J22/'Tabel 10'!$C22*1000</f>
        <v>9.3540083964303768</v>
      </c>
      <c r="L22" s="6">
        <f>+'Tabel 8'!K22/'Tabel 10'!$C22*1000</f>
        <v>11.707389550977544</v>
      </c>
      <c r="M22" s="6">
        <f>+'Tabel 8'!L22/'Tabel 10'!$C22*1000</f>
        <v>6.8786400923219011</v>
      </c>
      <c r="N22" s="6">
        <f>+'Tabel 8'!M22/'Tabel 10'!$C22*1000</f>
        <v>4.8287494586556425</v>
      </c>
      <c r="O22" s="6">
        <f>+'Tabel 8'!N22/'Tabel 10'!$C22*1000</f>
        <v>8.821908047859484</v>
      </c>
      <c r="P22" s="6">
        <f>+'Tabel 8'!O22/'Tabel 10'!$C22*1000</f>
        <v>30.955188928125509</v>
      </c>
      <c r="Q22" s="6">
        <f>+'Tabel 8'!P22/'Tabel 10'!$C22*1000</f>
        <v>29.093386439249976</v>
      </c>
      <c r="R22" s="6">
        <f>+'Tabel 8'!Q22/'Tabel 10'!$C22*1000</f>
        <v>0.79625106897043696</v>
      </c>
      <c r="S22" s="6">
        <f>+'Tabel 8'!R22/'Tabel 10'!$C22*1000</f>
        <v>1.065466999732388</v>
      </c>
      <c r="T22" s="6">
        <f>+'Tabel 8'!S22/'Tabel 10'!$C22*1000</f>
        <v>0.4685319585226807</v>
      </c>
      <c r="U22" s="6"/>
      <c r="V22" s="6">
        <f>+'Tabel 8'!U22/'Tabel 10'!$C22*1000</f>
        <v>16.581810323067558</v>
      </c>
    </row>
    <row r="23" spans="1:22" x14ac:dyDescent="0.25">
      <c r="A23" s="204"/>
      <c r="B23" s="13" t="s">
        <v>262</v>
      </c>
      <c r="C23" s="20">
        <v>1387657</v>
      </c>
      <c r="D23" s="13"/>
      <c r="E23" s="6">
        <f>+'Tabel 8'!D23/'Tabel 10'!$C23*1000</f>
        <v>129.45490131927414</v>
      </c>
      <c r="F23" s="6">
        <f>+'Tabel 8'!E23/'Tabel 10'!$C23*1000</f>
        <v>75.71035205385769</v>
      </c>
      <c r="G23" s="6">
        <f>+'Tabel 8'!F23/'Tabel 10'!$C23*1000</f>
        <v>38.600749320617417</v>
      </c>
      <c r="H23" s="6">
        <f>+'Tabel 8'!G23/'Tabel 10'!$C23*1000</f>
        <v>12.428215329868978</v>
      </c>
      <c r="I23" s="6">
        <f>+'Tabel 8'!H23/'Tabel 10'!$C23*1000</f>
        <v>8.0206419886182232</v>
      </c>
      <c r="J23" s="6">
        <f>+'Tabel 8'!I23/'Tabel 10'!$C23*1000</f>
        <v>1.2451203719651183</v>
      </c>
      <c r="K23" s="6">
        <f>+'Tabel 8'!J23/'Tabel 10'!$C23*1000</f>
        <v>15.415625042787951</v>
      </c>
      <c r="L23" s="6">
        <f>+'Tabel 8'!K23/'Tabel 10'!$C23*1000</f>
        <v>11.951800769210259</v>
      </c>
      <c r="M23" s="6">
        <f>+'Tabel 8'!L23/'Tabel 10'!$C23*1000</f>
        <v>6.7662974351731009</v>
      </c>
      <c r="N23" s="6">
        <f>+'Tabel 8'!M23/'Tabel 10'!$C23*1000</f>
        <v>5.1855033340371577</v>
      </c>
      <c r="O23" s="6">
        <f>+'Tabel 8'!N23/'Tabel 10'!$C23*1000</f>
        <v>10.138672597046677</v>
      </c>
      <c r="P23" s="6">
        <f>+'Tabel 8'!O23/'Tabel 10'!$C23*1000</f>
        <v>31.654075899159523</v>
      </c>
      <c r="Q23" s="6">
        <f>+'Tabel 8'!P23/'Tabel 10'!$C23*1000</f>
        <v>30.105638497121411</v>
      </c>
      <c r="R23" s="6">
        <f>+'Tabel 8'!Q23/'Tabel 10'!$C23*1000</f>
        <v>1.0762025486125175</v>
      </c>
      <c r="S23" s="6">
        <f>+'Tabel 8'!R23/'Tabel 10'!$C23*1000</f>
        <v>0.47216278950778184</v>
      </c>
      <c r="T23" s="6">
        <f>+'Tabel 8'!S23/'Tabel 10'!$C23*1000</f>
        <v>5.765113425003441E-2</v>
      </c>
      <c r="U23" s="6"/>
      <c r="V23" s="6">
        <f>+'Tabel 8'!U23/'Tabel 10'!$C23*1000</f>
        <v>11.088475033815994</v>
      </c>
    </row>
    <row r="24" spans="1:22" x14ac:dyDescent="0.25">
      <c r="A24" s="204"/>
      <c r="B24" s="13" t="s">
        <v>288</v>
      </c>
      <c r="C24" s="20">
        <v>391142</v>
      </c>
      <c r="D24" s="13"/>
      <c r="E24" s="6">
        <f>+'Tabel 8'!D24/'Tabel 10'!$C24*1000</f>
        <v>104.20256582008579</v>
      </c>
      <c r="F24" s="6">
        <f>+'Tabel 8'!E24/'Tabel 10'!$C24*1000</f>
        <v>39.860204222507427</v>
      </c>
      <c r="G24" s="6">
        <f>+'Tabel 8'!F24/'Tabel 10'!$C24*1000</f>
        <v>19.585981561683479</v>
      </c>
      <c r="H24" s="6">
        <f>+'Tabel 8'!G24/'Tabel 10'!$C24*1000</f>
        <v>3.0099043314192797</v>
      </c>
      <c r="I24" s="6">
        <f>+'Tabel 8'!H24/'Tabel 10'!$C24*1000</f>
        <v>8.759734316437509</v>
      </c>
      <c r="J24" s="6">
        <f>+'Tabel 8'!I24/'Tabel 10'!$C24*1000</f>
        <v>0.32213364967198616</v>
      </c>
      <c r="K24" s="6">
        <f>+'Tabel 8'!J24/'Tabel 10'!$C24*1000</f>
        <v>8.1821947016684469</v>
      </c>
      <c r="L24" s="6">
        <f>+'Tabel 8'!K24/'Tabel 10'!$C24*1000</f>
        <v>25.13665113948387</v>
      </c>
      <c r="M24" s="6">
        <f>+'Tabel 8'!L24/'Tabel 10'!$C24*1000</f>
        <v>16.610847211498637</v>
      </c>
      <c r="N24" s="6">
        <f>+'Tabel 8'!M24/'Tabel 10'!$C24*1000</f>
        <v>8.5258039279852333</v>
      </c>
      <c r="O24" s="6">
        <f>+'Tabel 8'!N24/'Tabel 10'!$C24*1000</f>
        <v>12.033992769889196</v>
      </c>
      <c r="P24" s="6">
        <f>+'Tabel 8'!O24/'Tabel 10'!$C24*1000</f>
        <v>27.171717688205305</v>
      </c>
      <c r="Q24" s="6">
        <f>+'Tabel 8'!P24/'Tabel 10'!$C24*1000</f>
        <v>26.263607590082373</v>
      </c>
      <c r="R24" s="6">
        <f>+'Tabel 8'!Q24/'Tabel 10'!$C24*1000</f>
        <v>0.72275541874817828</v>
      </c>
      <c r="S24" s="6">
        <f>+'Tabel 8'!R24/'Tabel 10'!$C24*1000</f>
        <v>0.18509901774803014</v>
      </c>
      <c r="T24" s="6">
        <f>+'Tabel 8'!S24/'Tabel 10'!$C24*1000</f>
        <v>0.12271758082742329</v>
      </c>
      <c r="U24" s="6"/>
      <c r="V24" s="6">
        <f>+'Tabel 8'!U24/'Tabel 10'!$C24*1000</f>
        <v>11.875482561320441</v>
      </c>
    </row>
    <row r="25" spans="1:22" x14ac:dyDescent="0.25">
      <c r="A25" s="204"/>
      <c r="B25" s="13" t="s">
        <v>302</v>
      </c>
      <c r="C25" s="20">
        <v>3804737</v>
      </c>
      <c r="D25" s="13"/>
      <c r="E25" s="6">
        <f>+'Tabel 8'!D25/'Tabel 10'!$C25*1000</f>
        <v>144.68542766556533</v>
      </c>
      <c r="F25" s="6">
        <f>+'Tabel 8'!E25/'Tabel 10'!$C25*1000</f>
        <v>74.16044788378278</v>
      </c>
      <c r="G25" s="6">
        <f>+'Tabel 8'!F25/'Tabel 10'!$C25*1000</f>
        <v>40.665596597084111</v>
      </c>
      <c r="H25" s="6">
        <f>+'Tabel 8'!G25/'Tabel 10'!$C25*1000</f>
        <v>3.4367421453835045</v>
      </c>
      <c r="I25" s="6">
        <f>+'Tabel 8'!H25/'Tabel 10'!$C25*1000</f>
        <v>10.288464090947679</v>
      </c>
      <c r="J25" s="6">
        <f>+'Tabel 8'!I25/'Tabel 10'!$C25*1000</f>
        <v>1.659168557511334</v>
      </c>
      <c r="K25" s="6">
        <f>+'Tabel 8'!J25/'Tabel 10'!$C25*1000</f>
        <v>18.110423926804923</v>
      </c>
      <c r="L25" s="6">
        <f>+'Tabel 8'!K25/'Tabel 10'!$C25*1000</f>
        <v>31.709944734682054</v>
      </c>
      <c r="M25" s="6">
        <f>+'Tabel 8'!L25/'Tabel 10'!$C25*1000</f>
        <v>28.306161503410092</v>
      </c>
      <c r="N25" s="6">
        <f>+'Tabel 8'!M25/'Tabel 10'!$C25*1000</f>
        <v>3.4037832312719645</v>
      </c>
      <c r="O25" s="6">
        <f>+'Tabel 8'!N25/'Tabel 10'!$C25*1000</f>
        <v>6.5181903506076768</v>
      </c>
      <c r="P25" s="6">
        <f>+'Tabel 8'!O25/'Tabel 10'!$C25*1000</f>
        <v>32.296844696492819</v>
      </c>
      <c r="Q25" s="6">
        <f>+'Tabel 8'!P25/'Tabel 10'!$C25*1000</f>
        <v>30.133909387166575</v>
      </c>
      <c r="R25" s="6">
        <f>+'Tabel 8'!Q25/'Tabel 10'!$C25*1000</f>
        <v>1.5698062704465512</v>
      </c>
      <c r="S25" s="6">
        <f>+'Tabel 8'!R25/'Tabel 10'!$C25*1000</f>
        <v>0.59312903887969126</v>
      </c>
      <c r="T25" s="6">
        <f>+'Tabel 8'!S25/'Tabel 10'!$C25*1000</f>
        <v>9.330474090587601E-2</v>
      </c>
      <c r="U25" s="6"/>
      <c r="V25" s="6">
        <f>+'Tabel 8'!U25/'Tabel 10'!$C25*1000</f>
        <v>12.477340746548316</v>
      </c>
    </row>
    <row r="26" spans="1:22" x14ac:dyDescent="0.25">
      <c r="A26" s="204"/>
      <c r="B26" s="13"/>
      <c r="C26" s="13"/>
      <c r="D26" s="13"/>
      <c r="E26" s="204"/>
      <c r="F26" s="52"/>
      <c r="G26" s="52"/>
      <c r="H26" s="52"/>
      <c r="I26" s="52"/>
      <c r="J26" s="52"/>
      <c r="K26" s="52"/>
      <c r="L26" s="52"/>
      <c r="M26" s="52"/>
      <c r="N26" s="52"/>
      <c r="O26" s="52"/>
      <c r="P26" s="52"/>
      <c r="Q26" s="5"/>
      <c r="R26" s="5"/>
      <c r="S26" s="5"/>
      <c r="T26" s="5"/>
      <c r="U26" s="5"/>
      <c r="V26" s="52"/>
    </row>
    <row r="27" spans="1:22" x14ac:dyDescent="0.25">
      <c r="A27" s="1">
        <v>2021</v>
      </c>
      <c r="B27" s="1" t="s">
        <v>4</v>
      </c>
      <c r="C27" s="20">
        <v>494771</v>
      </c>
      <c r="E27" s="6">
        <f>+'Tabel 8'!D27/'Tabel 10'!$C27*1000</f>
        <v>85.894282405395629</v>
      </c>
      <c r="F27" s="6">
        <f>+'Tabel 8'!E27/'Tabel 10'!$C27*1000</f>
        <v>52.181716390006692</v>
      </c>
      <c r="G27" s="6">
        <f>+'Tabel 8'!F27/'Tabel 10'!$C27*1000</f>
        <v>31.117830268952709</v>
      </c>
      <c r="H27" s="6">
        <f>+'Tabel 8'!G27/'Tabel 10'!$C27*1000</f>
        <v>4.5083483065903218</v>
      </c>
      <c r="I27" s="6">
        <f>+'Tabel 8'!H27/'Tabel 10'!$C27*1000</f>
        <v>11.547564428796353</v>
      </c>
      <c r="J27" s="6">
        <f>+'Tabel 8'!I27/'Tabel 10'!$C27*1000</f>
        <v>1.265029680397598</v>
      </c>
      <c r="K27" s="6">
        <f>+'Tabel 8'!J27/'Tabel 10'!$C27*1000</f>
        <v>3.7431458189748388</v>
      </c>
      <c r="L27" s="6">
        <f>+'Tabel 8'!K27/'Tabel 10'!$C27*1000</f>
        <v>2.9791560135901256</v>
      </c>
      <c r="M27" s="6">
        <f>+'Tabel 8'!L27/'Tabel 10'!$C27*1000</f>
        <v>2.5051993750644237</v>
      </c>
      <c r="N27" s="6">
        <f>+'Tabel 8'!M27/'Tabel 10'!$C27*1000</f>
        <v>0.4739566385257018</v>
      </c>
      <c r="O27" s="6">
        <f>+'Tabel 8'!N27/'Tabel 10'!$C27*1000</f>
        <v>3.2499883784619552</v>
      </c>
      <c r="P27" s="6">
        <f>+'Tabel 8'!O27/'Tabel 10'!$C27*1000</f>
        <v>27.483421623336856</v>
      </c>
      <c r="Q27" s="6">
        <f>+'Tabel 8'!P27/'Tabel 10'!$C27*1000</f>
        <v>26.421718330298258</v>
      </c>
      <c r="R27" s="6">
        <f>+'Tabel 8'!Q27/'Tabel 10'!$C27*1000</f>
        <v>0.44485226498723651</v>
      </c>
      <c r="S27" s="6">
        <f>+'Tabel 8'!R27/'Tabel 10'!$C27*1000</f>
        <v>0.61685102805136116</v>
      </c>
      <c r="T27" s="6">
        <f>+'Tabel 8'!S27/'Tabel 10'!$C27*1000</f>
        <v>0</v>
      </c>
      <c r="U27" s="6"/>
      <c r="V27" s="6">
        <f>+'Tabel 8'!U27/'Tabel 10'!$C27*1000</f>
        <v>14.66132817000188</v>
      </c>
    </row>
    <row r="28" spans="1:22" x14ac:dyDescent="0.25">
      <c r="B28" s="1" t="s">
        <v>19</v>
      </c>
      <c r="C28" s="20">
        <v>428226</v>
      </c>
      <c r="E28" s="6">
        <f>+'Tabel 8'!D28/'Tabel 10'!$C28*1000</f>
        <v>101.32033085333445</v>
      </c>
      <c r="F28" s="6">
        <f>+'Tabel 8'!E28/'Tabel 10'!$C28*1000</f>
        <v>53.906114995352922</v>
      </c>
      <c r="G28" s="6">
        <f>+'Tabel 8'!F28/'Tabel 10'!$C28*1000</f>
        <v>29.811361290533505</v>
      </c>
      <c r="H28" s="6">
        <f>+'Tabel 8'!G28/'Tabel 10'!$C28*1000</f>
        <v>0.78930284475954293</v>
      </c>
      <c r="I28" s="6">
        <f>+'Tabel 8'!H28/'Tabel 10'!$C28*1000</f>
        <v>12.817997973032931</v>
      </c>
      <c r="J28" s="6">
        <f>+'Tabel 8'!I28/'Tabel 10'!$C28*1000</f>
        <v>1.167607758520034E-2</v>
      </c>
      <c r="K28" s="6">
        <f>+'Tabel 8'!J28/'Tabel 10'!$C28*1000</f>
        <v>10.475776809441744</v>
      </c>
      <c r="L28" s="6">
        <f>+'Tabel 8'!K28/'Tabel 10'!$C28*1000</f>
        <v>5.137474137488149</v>
      </c>
      <c r="M28" s="6">
        <f>+'Tabel 8'!L28/'Tabel 10'!$C28*1000</f>
        <v>4.3808643099671665</v>
      </c>
      <c r="N28" s="6">
        <f>+'Tabel 8'!M28/'Tabel 10'!$C28*1000</f>
        <v>0.75660982752098194</v>
      </c>
      <c r="O28" s="6">
        <f>+'Tabel 8'!N28/'Tabel 10'!$C28*1000</f>
        <v>1.5902817671042861</v>
      </c>
      <c r="P28" s="6">
        <f>+'Tabel 8'!O28/'Tabel 10'!$C28*1000</f>
        <v>40.686459953389097</v>
      </c>
      <c r="Q28" s="6">
        <f>+'Tabel 8'!P28/'Tabel 10'!$C28*1000</f>
        <v>39.822430212084271</v>
      </c>
      <c r="R28" s="6">
        <f>+'Tabel 8'!Q28/'Tabel 10'!$C28*1000</f>
        <v>0.70523508614610042</v>
      </c>
      <c r="S28" s="6">
        <f>+'Tabel 8'!R28/'Tabel 10'!$C28*1000</f>
        <v>0.1587946551587246</v>
      </c>
      <c r="T28" s="6">
        <f>+'Tabel 8'!S28/'Tabel 10'!$C28*1000</f>
        <v>12.238864524806996</v>
      </c>
      <c r="U28" s="6"/>
      <c r="V28" s="6">
        <f>+'Tabel 8'!U28/'Tabel 10'!$C28*1000</f>
        <v>12.810992326481811</v>
      </c>
    </row>
    <row r="29" spans="1:22" x14ac:dyDescent="0.25">
      <c r="B29" s="1" t="s">
        <v>26</v>
      </c>
      <c r="C29" s="20">
        <v>651435</v>
      </c>
      <c r="E29" s="6">
        <f>+'Tabel 8'!D29/'Tabel 10'!$C29*1000</f>
        <v>84.777452854083677</v>
      </c>
      <c r="F29" s="6">
        <f>+'Tabel 8'!E29/'Tabel 10'!$C29*1000</f>
        <v>43.07106618465388</v>
      </c>
      <c r="G29" s="6">
        <f>+'Tabel 8'!F29/'Tabel 10'!$C29*1000</f>
        <v>27.440957271254998</v>
      </c>
      <c r="H29" s="6">
        <f>+'Tabel 8'!G29/'Tabel 10'!$C29*1000</f>
        <v>3.4136943824019284</v>
      </c>
      <c r="I29" s="6">
        <f>+'Tabel 8'!H29/'Tabel 10'!$C29*1000</f>
        <v>6.5455494408498165</v>
      </c>
      <c r="J29" s="6">
        <f>+'Tabel 8'!I29/'Tabel 10'!$C29*1000</f>
        <v>0.20262957931336206</v>
      </c>
      <c r="K29" s="6">
        <f>+'Tabel 8'!J29/'Tabel 10'!$C29*1000</f>
        <v>5.4682355108337743</v>
      </c>
      <c r="L29" s="6">
        <f>+'Tabel 8'!K29/'Tabel 10'!$C29*1000</f>
        <v>13.431884992363015</v>
      </c>
      <c r="M29" s="6">
        <f>+'Tabel 8'!L29/'Tabel 10'!$C29*1000</f>
        <v>11.354931804401053</v>
      </c>
      <c r="N29" s="6">
        <f>+'Tabel 8'!M29/'Tabel 10'!$C29*1000</f>
        <v>2.0769531879619612</v>
      </c>
      <c r="O29" s="6">
        <f>+'Tabel 8'!N29/'Tabel 10'!$C29*1000</f>
        <v>4.5560953894095348</v>
      </c>
      <c r="P29" s="6">
        <f>+'Tabel 8'!O29/'Tabel 10'!$C29*1000</f>
        <v>23.718406287657249</v>
      </c>
      <c r="Q29" s="6">
        <f>+'Tabel 8'!P29/'Tabel 10'!$C29*1000</f>
        <v>22.956856785404529</v>
      </c>
      <c r="R29" s="6">
        <f>+'Tabel 8'!Q29/'Tabel 10'!$C29*1000</f>
        <v>0.64027876917881299</v>
      </c>
      <c r="S29" s="6">
        <f>+'Tabel 8'!R29/'Tabel 10'!$C29*1000</f>
        <v>0.12127073307390607</v>
      </c>
      <c r="T29" s="6">
        <f>+'Tabel 8'!S29/'Tabel 10'!$C29*1000</f>
        <v>7.5218555957232883E-2</v>
      </c>
      <c r="U29" s="6"/>
      <c r="V29" s="6">
        <f>+'Tabel 8'!U29/'Tabel 10'!$C29*1000</f>
        <v>4.704997428753444</v>
      </c>
    </row>
    <row r="30" spans="1:22" x14ac:dyDescent="0.25">
      <c r="B30" s="1" t="s">
        <v>43</v>
      </c>
      <c r="C30" s="20">
        <v>2096603</v>
      </c>
      <c r="E30" s="6">
        <f>+'Tabel 8'!D30/'Tabel 10'!$C30*1000</f>
        <v>89.537218061788522</v>
      </c>
      <c r="F30" s="6">
        <f>+'Tabel 8'!E30/'Tabel 10'!$C30*1000</f>
        <v>44.882125991425177</v>
      </c>
      <c r="G30" s="6">
        <f>+'Tabel 8'!F30/'Tabel 10'!$C30*1000</f>
        <v>25.219605237615326</v>
      </c>
      <c r="H30" s="6">
        <f>+'Tabel 8'!G30/'Tabel 10'!$C30*1000</f>
        <v>2.339832576792078</v>
      </c>
      <c r="I30" s="6">
        <f>+'Tabel 8'!H30/'Tabel 10'!$C30*1000</f>
        <v>8.0263168563624099</v>
      </c>
      <c r="J30" s="6">
        <f>+'Tabel 8'!I30/'Tabel 10'!$C30*1000</f>
        <v>1.5401580556738688</v>
      </c>
      <c r="K30" s="6">
        <f>+'Tabel 8'!J30/'Tabel 10'!$C30*1000</f>
        <v>7.7563086573853024</v>
      </c>
      <c r="L30" s="6">
        <f>+'Tabel 8'!K30/'Tabel 10'!$C30*1000</f>
        <v>11.659813517389798</v>
      </c>
      <c r="M30" s="6">
        <f>+'Tabel 8'!L30/'Tabel 10'!$C30*1000</f>
        <v>8.6633473289888485</v>
      </c>
      <c r="N30" s="6">
        <f>+'Tabel 8'!M30/'Tabel 10'!$C30*1000</f>
        <v>2.9964661884009511</v>
      </c>
      <c r="O30" s="6">
        <f>+'Tabel 8'!N30/'Tabel 10'!$C30*1000</f>
        <v>7.5436312930964995</v>
      </c>
      <c r="P30" s="6">
        <f>+'Tabel 8'!O30/'Tabel 10'!$C30*1000</f>
        <v>25.451647259877049</v>
      </c>
      <c r="Q30" s="6">
        <f>+'Tabel 8'!P30/'Tabel 10'!$C30*1000</f>
        <v>24.695233193885535</v>
      </c>
      <c r="R30" s="6">
        <f>+'Tabel 8'!Q30/'Tabel 10'!$C30*1000</f>
        <v>0.61933518172014435</v>
      </c>
      <c r="S30" s="6">
        <f>+'Tabel 8'!R30/'Tabel 10'!$C30*1000</f>
        <v>0.13693579566565536</v>
      </c>
      <c r="T30" s="6">
        <f>+'Tabel 8'!S30/'Tabel 10'!$C30*1000</f>
        <v>4.721923988470874E-2</v>
      </c>
      <c r="U30" s="6"/>
      <c r="V30" s="6">
        <f>+'Tabel 8'!U30/'Tabel 10'!$C30*1000</f>
        <v>12.45967882331562</v>
      </c>
    </row>
    <row r="31" spans="1:22" x14ac:dyDescent="0.25">
      <c r="B31" s="1" t="s">
        <v>95</v>
      </c>
      <c r="C31" s="20">
        <v>586937</v>
      </c>
      <c r="E31" s="6">
        <f>+'Tabel 8'!D31/'Tabel 10'!$C31*1000</f>
        <v>125.60632572149993</v>
      </c>
      <c r="F31" s="6">
        <f>+'Tabel 8'!E31/'Tabel 10'!$C31*1000</f>
        <v>66.649401894922292</v>
      </c>
      <c r="G31" s="6">
        <f>+'Tabel 8'!F31/'Tabel 10'!$C31*1000</f>
        <v>36.178499566392986</v>
      </c>
      <c r="H31" s="6">
        <f>+'Tabel 8'!G31/'Tabel 10'!$C31*1000</f>
        <v>3.9559612019688655</v>
      </c>
      <c r="I31" s="6">
        <f>+'Tabel 8'!H31/'Tabel 10'!$C31*1000</f>
        <v>15.820607663173389</v>
      </c>
      <c r="J31" s="6">
        <f>+'Tabel 8'!I31/'Tabel 10'!$C31*1000</f>
        <v>2.7319797525117688</v>
      </c>
      <c r="K31" s="6">
        <f>+'Tabel 8'!J31/'Tabel 10'!$C31*1000</f>
        <v>7.9623537108752718</v>
      </c>
      <c r="L31" s="6">
        <f>+'Tabel 8'!K31/'Tabel 10'!$C31*1000</f>
        <v>37.629251521032067</v>
      </c>
      <c r="M31" s="6">
        <f>+'Tabel 8'!L31/'Tabel 10'!$C31*1000</f>
        <v>17.498811627142263</v>
      </c>
      <c r="N31" s="6">
        <f>+'Tabel 8'!M31/'Tabel 10'!$C31*1000</f>
        <v>20.130439893889807</v>
      </c>
      <c r="O31" s="6">
        <f>+'Tabel 8'!N31/'Tabel 10'!$C31*1000</f>
        <v>7.1864612385997138</v>
      </c>
      <c r="P31" s="6">
        <f>+'Tabel 8'!O31/'Tabel 10'!$C31*1000</f>
        <v>14.141211066945855</v>
      </c>
      <c r="Q31" s="6">
        <f>+'Tabel 8'!P31/'Tabel 10'!$C31*1000</f>
        <v>13.605378430734474</v>
      </c>
      <c r="R31" s="6">
        <f>+'Tabel 8'!Q31/'Tabel 10'!$C31*1000</f>
        <v>0.42287332371276648</v>
      </c>
      <c r="S31" s="6">
        <f>+'Tabel 8'!R31/'Tabel 10'!$C31*1000</f>
        <v>0.11278893646166453</v>
      </c>
      <c r="T31" s="6">
        <f>+'Tabel 8'!S31/'Tabel 10'!$C31*1000</f>
        <v>4.5728928317689981</v>
      </c>
      <c r="U31" s="6"/>
      <c r="V31" s="6">
        <f>+'Tabel 8'!U31/'Tabel 10'!$C31*1000</f>
        <v>17.538509243751886</v>
      </c>
    </row>
    <row r="32" spans="1:22" x14ac:dyDescent="0.25">
      <c r="B32" s="1" t="s">
        <v>105</v>
      </c>
      <c r="C32" s="20">
        <v>1115872</v>
      </c>
      <c r="E32" s="6">
        <f>+'Tabel 8'!D32/'Tabel 10'!$C32*1000</f>
        <v>111.35775429439936</v>
      </c>
      <c r="F32" s="6">
        <f>+'Tabel 8'!E32/'Tabel 10'!$C32*1000</f>
        <v>71.19813025149837</v>
      </c>
      <c r="G32" s="6">
        <f>+'Tabel 8'!F32/'Tabel 10'!$C32*1000</f>
        <v>37.974696022482867</v>
      </c>
      <c r="H32" s="6">
        <f>+'Tabel 8'!G32/'Tabel 10'!$C32*1000</f>
        <v>3.0228377448309476</v>
      </c>
      <c r="I32" s="6">
        <f>+'Tabel 8'!H32/'Tabel 10'!$C32*1000</f>
        <v>11.324865217515988</v>
      </c>
      <c r="J32" s="6">
        <f>+'Tabel 8'!I32/'Tabel 10'!$C32*1000</f>
        <v>0.69909451980155424</v>
      </c>
      <c r="K32" s="6">
        <f>+'Tabel 8'!J32/'Tabel 10'!$C32*1000</f>
        <v>18.176547130853717</v>
      </c>
      <c r="L32" s="6">
        <f>+'Tabel 8'!K32/'Tabel 10'!$C32*1000</f>
        <v>9.5181167732499787</v>
      </c>
      <c r="M32" s="6">
        <f>+'Tabel 8'!L32/'Tabel 10'!$C32*1000</f>
        <v>7.2201829600527665</v>
      </c>
      <c r="N32" s="6">
        <f>+'Tabel 8'!M32/'Tabel 10'!$C32*1000</f>
        <v>2.2979338131972131</v>
      </c>
      <c r="O32" s="6">
        <f>+'Tabel 8'!N32/'Tabel 10'!$C32*1000</f>
        <v>9.3093114622465656</v>
      </c>
      <c r="P32" s="6">
        <f>+'Tabel 8'!O32/'Tabel 10'!$C32*1000</f>
        <v>21.332195807404432</v>
      </c>
      <c r="Q32" s="6">
        <f>+'Tabel 8'!P32/'Tabel 10'!$C32*1000</f>
        <v>19.942878753118638</v>
      </c>
      <c r="R32" s="6">
        <f>+'Tabel 8'!Q32/'Tabel 10'!$C32*1000</f>
        <v>1.1789882710561785</v>
      </c>
      <c r="S32" s="6">
        <f>+'Tabel 8'!R32/'Tabel 10'!$C32*1000</f>
        <v>0.21014955120300535</v>
      </c>
      <c r="T32" s="6">
        <f>+'Tabel 8'!S32/'Tabel 10'!$C32*1000</f>
        <v>0.94634510051332055</v>
      </c>
      <c r="U32" s="6"/>
      <c r="V32" s="6">
        <f>+'Tabel 8'!U32/'Tabel 10'!$C32*1000</f>
        <v>8.8621275558486996</v>
      </c>
    </row>
    <row r="33" spans="1:22" x14ac:dyDescent="0.25">
      <c r="B33" s="1" t="s">
        <v>137</v>
      </c>
      <c r="C33" s="20">
        <v>2573949</v>
      </c>
      <c r="E33" s="6">
        <f>+'Tabel 8'!D33/'Tabel 10'!$C33*1000</f>
        <v>105.00713106592244</v>
      </c>
      <c r="F33" s="6">
        <f>+'Tabel 8'!E33/'Tabel 10'!$C33*1000</f>
        <v>61.111156437054504</v>
      </c>
      <c r="G33" s="6">
        <f>+'Tabel 8'!F33/'Tabel 10'!$C33*1000</f>
        <v>31.923515190083407</v>
      </c>
      <c r="H33" s="6">
        <f>+'Tabel 8'!G33/'Tabel 10'!$C33*1000</f>
        <v>6.8797011906607324</v>
      </c>
      <c r="I33" s="6">
        <f>+'Tabel 8'!H33/'Tabel 10'!$C33*1000</f>
        <v>13.251389207789277</v>
      </c>
      <c r="J33" s="6">
        <f>+'Tabel 8'!I33/'Tabel 10'!$C33*1000</f>
        <v>1.0196394722661561</v>
      </c>
      <c r="K33" s="6">
        <f>+'Tabel 8'!J33/'Tabel 10'!$C33*1000</f>
        <v>8.0369890778721711</v>
      </c>
      <c r="L33" s="6">
        <f>+'Tabel 8'!K33/'Tabel 10'!$C33*1000</f>
        <v>13.070189036379508</v>
      </c>
      <c r="M33" s="6">
        <f>+'Tabel 8'!L33/'Tabel 10'!$C33*1000</f>
        <v>11.071198380387489</v>
      </c>
      <c r="N33" s="6">
        <f>+'Tabel 8'!M33/'Tabel 10'!$C33*1000</f>
        <v>1.9989906559920185</v>
      </c>
      <c r="O33" s="6">
        <f>+'Tabel 8'!N33/'Tabel 10'!$C33*1000</f>
        <v>6.7880132823144512</v>
      </c>
      <c r="P33" s="6">
        <f>+'Tabel 8'!O33/'Tabel 10'!$C33*1000</f>
        <v>24.037772310173978</v>
      </c>
      <c r="Q33" s="6">
        <f>+'Tabel 8'!P33/'Tabel 10'!$C33*1000</f>
        <v>22.728694313679096</v>
      </c>
      <c r="R33" s="6">
        <f>+'Tabel 8'!Q33/'Tabel 10'!$C33*1000</f>
        <v>0.85273639842902871</v>
      </c>
      <c r="S33" s="6">
        <f>+'Tabel 8'!R33/'Tabel 10'!$C33*1000</f>
        <v>0.45630274725723008</v>
      </c>
      <c r="T33" s="6">
        <f>+'Tabel 8'!S33/'Tabel 10'!$C33*1000</f>
        <v>1.357058745142192</v>
      </c>
      <c r="U33" s="6"/>
      <c r="V33" s="6">
        <f>+'Tabel 8'!U33/'Tabel 10'!$C33*1000</f>
        <v>12.586107960958046</v>
      </c>
    </row>
    <row r="34" spans="1:22" x14ac:dyDescent="0.25">
      <c r="B34" s="1" t="s">
        <v>192</v>
      </c>
      <c r="C34" s="20">
        <v>2888486</v>
      </c>
      <c r="E34" s="6">
        <f>+'Tabel 8'!D34/'Tabel 10'!$C34*1000</f>
        <v>145.06907771060688</v>
      </c>
      <c r="F34" s="6">
        <f>+'Tabel 8'!E34/'Tabel 10'!$C34*1000</f>
        <v>84.627379187574391</v>
      </c>
      <c r="G34" s="6">
        <f>+'Tabel 8'!F34/'Tabel 10'!$C34*1000</f>
        <v>38.185235010235928</v>
      </c>
      <c r="H34" s="6">
        <f>+'Tabel 8'!G34/'Tabel 10'!$C34*1000</f>
        <v>3.3162939484833918</v>
      </c>
      <c r="I34" s="6">
        <f>+'Tabel 8'!H34/'Tabel 10'!$C34*1000</f>
        <v>11.728952847259778</v>
      </c>
      <c r="J34" s="6">
        <f>+'Tabel 8'!I34/'Tabel 10'!$C34*1000</f>
        <v>0.72187462562832594</v>
      </c>
      <c r="K34" s="6">
        <f>+'Tabel 8'!J34/'Tabel 10'!$C34*1000</f>
        <v>30.675126616605372</v>
      </c>
      <c r="L34" s="6">
        <f>+'Tabel 8'!K34/'Tabel 10'!$C34*1000</f>
        <v>25.877224262122095</v>
      </c>
      <c r="M34" s="6">
        <f>+'Tabel 8'!L34/'Tabel 10'!$C34*1000</f>
        <v>20.17571107628061</v>
      </c>
      <c r="N34" s="6">
        <f>+'Tabel 8'!M34/'Tabel 10'!$C34*1000</f>
        <v>5.7015131858414883</v>
      </c>
      <c r="O34" s="6">
        <f>+'Tabel 8'!N34/'Tabel 10'!$C34*1000</f>
        <v>5.2830444738177711</v>
      </c>
      <c r="P34" s="6">
        <f>+'Tabel 8'!O34/'Tabel 10'!$C34*1000</f>
        <v>29.281775989220648</v>
      </c>
      <c r="Q34" s="6">
        <f>+'Tabel 8'!P34/'Tabel 10'!$C34*1000</f>
        <v>26.973153897145259</v>
      </c>
      <c r="R34" s="6">
        <f>+'Tabel 8'!Q34/'Tabel 10'!$C34*1000</f>
        <v>1.8909097508363655</v>
      </c>
      <c r="S34" s="6">
        <f>+'Tabel 8'!R34/'Tabel 10'!$C34*1000</f>
        <v>0.41769412308630011</v>
      </c>
      <c r="T34" s="6">
        <f>+'Tabel 8'!S34/'Tabel 10'!$C34*1000</f>
        <v>0.14194287249444865</v>
      </c>
      <c r="U34" s="6"/>
      <c r="V34" s="6">
        <f>+'Tabel 8'!U34/'Tabel 10'!$C34*1000</f>
        <v>20.168697372949012</v>
      </c>
    </row>
    <row r="35" spans="1:22" x14ac:dyDescent="0.25">
      <c r="B35" s="1" t="s">
        <v>236</v>
      </c>
      <c r="C35" s="20">
        <v>1166533</v>
      </c>
      <c r="E35" s="6">
        <f>+'Tabel 8'!D35/'Tabel 10'!$C35*1000</f>
        <v>105.66782079889725</v>
      </c>
      <c r="F35" s="6">
        <f>+'Tabel 8'!E35/'Tabel 10'!$C35*1000</f>
        <v>57.979499936992781</v>
      </c>
      <c r="G35" s="6">
        <f>+'Tabel 8'!F35/'Tabel 10'!$C35*1000</f>
        <v>32.807730257095173</v>
      </c>
      <c r="H35" s="6">
        <f>+'Tabel 8'!G35/'Tabel 10'!$C35*1000</f>
        <v>3.6875081973677548</v>
      </c>
      <c r="I35" s="6">
        <f>+'Tabel 8'!H35/'Tabel 10'!$C35*1000</f>
        <v>12.775635151341625</v>
      </c>
      <c r="J35" s="6">
        <f>+'Tabel 8'!I35/'Tabel 10'!$C35*1000</f>
        <v>0.69865147406888606</v>
      </c>
      <c r="K35" s="6">
        <f>+'Tabel 8'!J35/'Tabel 10'!$C35*1000</f>
        <v>8.0098891330120985</v>
      </c>
      <c r="L35" s="6">
        <f>+'Tabel 8'!K35/'Tabel 10'!$C35*1000</f>
        <v>11.569325514151764</v>
      </c>
      <c r="M35" s="6">
        <f>+'Tabel 8'!L35/'Tabel 10'!$C35*1000</f>
        <v>8.2632038699290984</v>
      </c>
      <c r="N35" s="6">
        <f>+'Tabel 8'!M35/'Tabel 10'!$C35*1000</f>
        <v>3.306121644222666</v>
      </c>
      <c r="O35" s="6">
        <f>+'Tabel 8'!N35/'Tabel 10'!$C35*1000</f>
        <v>8.2046543046789076</v>
      </c>
      <c r="P35" s="6">
        <f>+'Tabel 8'!O35/'Tabel 10'!$C35*1000</f>
        <v>27.914341043073794</v>
      </c>
      <c r="Q35" s="6">
        <f>+'Tabel 8'!P35/'Tabel 10'!$C35*1000</f>
        <v>26.548927462832172</v>
      </c>
      <c r="R35" s="6">
        <f>+'Tabel 8'!Q35/'Tabel 10'!$C35*1000</f>
        <v>0.82192274029110191</v>
      </c>
      <c r="S35" s="6">
        <f>+'Tabel 8'!R35/'Tabel 10'!$C35*1000</f>
        <v>0.54366228816501549</v>
      </c>
      <c r="T35" s="6">
        <f>+'Tabel 8'!S35/'Tabel 10'!$C35*1000</f>
        <v>0.28974748249728038</v>
      </c>
      <c r="U35" s="6"/>
      <c r="V35" s="6">
        <f>+'Tabel 8'!U35/'Tabel 10'!$C35*1000</f>
        <v>12.490859667064713</v>
      </c>
    </row>
    <row r="36" spans="1:22" x14ac:dyDescent="0.25">
      <c r="B36" s="1" t="s">
        <v>262</v>
      </c>
      <c r="C36" s="20">
        <v>1361153</v>
      </c>
      <c r="E36" s="6">
        <f>+'Tabel 8'!D36/'Tabel 10'!$C36*1000</f>
        <v>121.22884054915208</v>
      </c>
      <c r="F36" s="6">
        <f>+'Tabel 8'!E36/'Tabel 10'!$C36*1000</f>
        <v>73.15342213549836</v>
      </c>
      <c r="G36" s="6">
        <f>+'Tabel 8'!F36/'Tabel 10'!$C36*1000</f>
        <v>37.80228967647281</v>
      </c>
      <c r="H36" s="6">
        <f>+'Tabel 8'!G36/'Tabel 10'!$C36*1000</f>
        <v>10.910162193375763</v>
      </c>
      <c r="I36" s="6">
        <f>+'Tabel 8'!H36/'Tabel 10'!$C36*1000</f>
        <v>7.9403270609549415</v>
      </c>
      <c r="J36" s="6">
        <f>+'Tabel 8'!I36/'Tabel 10'!$C36*1000</f>
        <v>1.1063414619811294</v>
      </c>
      <c r="K36" s="6">
        <f>+'Tabel 8'!J36/'Tabel 10'!$C36*1000</f>
        <v>15.394301742713715</v>
      </c>
      <c r="L36" s="6">
        <f>+'Tabel 8'!K36/'Tabel 10'!$C36*1000</f>
        <v>11.078842716432318</v>
      </c>
      <c r="M36" s="6">
        <f>+'Tabel 8'!L36/'Tabel 10'!$C36*1000</f>
        <v>6.1441292786336286</v>
      </c>
      <c r="N36" s="6">
        <f>+'Tabel 8'!M36/'Tabel 10'!$C36*1000</f>
        <v>4.9347134377986901</v>
      </c>
      <c r="O36" s="6">
        <f>+'Tabel 8'!N36/'Tabel 10'!$C36*1000</f>
        <v>8.3010506533798925</v>
      </c>
      <c r="P36" s="6">
        <f>+'Tabel 8'!O36/'Tabel 10'!$C36*1000</f>
        <v>28.696259715109175</v>
      </c>
      <c r="Q36" s="6">
        <f>+'Tabel 8'!P36/'Tabel 10'!$C36*1000</f>
        <v>27.536948454729192</v>
      </c>
      <c r="R36" s="6">
        <f>+'Tabel 8'!Q36/'Tabel 10'!$C36*1000</f>
        <v>1.044776009750557</v>
      </c>
      <c r="S36" s="6">
        <f>+'Tabel 8'!R36/'Tabel 10'!$C36*1000</f>
        <v>0.1146087177561964</v>
      </c>
      <c r="T36" s="6">
        <f>+'Tabel 8'!S36/'Tabel 10'!$C36*1000</f>
        <v>0.1858718307199852</v>
      </c>
      <c r="U36" s="6"/>
      <c r="V36" s="6">
        <f>+'Tabel 8'!U36/'Tabel 10'!$C36*1000</f>
        <v>9.2656740278278793</v>
      </c>
    </row>
    <row r="37" spans="1:22" x14ac:dyDescent="0.25">
      <c r="B37" s="1" t="s">
        <v>288</v>
      </c>
      <c r="C37" s="20">
        <v>385400</v>
      </c>
      <c r="E37" s="6">
        <f>+'Tabel 8'!D37/'Tabel 10'!$C37*1000</f>
        <v>93.357550596782559</v>
      </c>
      <c r="F37" s="6">
        <f>+'Tabel 8'!E37/'Tabel 10'!$C37*1000</f>
        <v>35.812143227815255</v>
      </c>
      <c r="G37" s="6">
        <f>+'Tabel 8'!F37/'Tabel 10'!$C37*1000</f>
        <v>17.962117280747275</v>
      </c>
      <c r="H37" s="6">
        <f>+'Tabel 8'!G37/'Tabel 10'!$C37*1000</f>
        <v>3.3414634146341462</v>
      </c>
      <c r="I37" s="6">
        <f>+'Tabel 8'!H37/'Tabel 10'!$C37*1000</f>
        <v>9.0573430202387133</v>
      </c>
      <c r="J37" s="6">
        <f>+'Tabel 8'!I37/'Tabel 10'!$C37*1000</f>
        <v>0.37675142708873904</v>
      </c>
      <c r="K37" s="6">
        <f>+'Tabel 8'!J37/'Tabel 10'!$C37*1000</f>
        <v>5.0739491437467574</v>
      </c>
      <c r="L37" s="6">
        <f>+'Tabel 8'!K37/'Tabel 10'!$C37*1000</f>
        <v>21.940840685002595</v>
      </c>
      <c r="M37" s="6">
        <f>+'Tabel 8'!L37/'Tabel 10'!$C37*1000</f>
        <v>13.796056045666839</v>
      </c>
      <c r="N37" s="6">
        <f>+'Tabel 8'!M37/'Tabel 10'!$C37*1000</f>
        <v>8.1447846393357555</v>
      </c>
      <c r="O37" s="6">
        <f>+'Tabel 8'!N37/'Tabel 10'!$C37*1000</f>
        <v>8.3757135443694875</v>
      </c>
      <c r="P37" s="6">
        <f>+'Tabel 8'!O37/'Tabel 10'!$C37*1000</f>
        <v>27.228853139595223</v>
      </c>
      <c r="Q37" s="6">
        <f>+'Tabel 8'!P37/'Tabel 10'!$C37*1000</f>
        <v>26.492215879605606</v>
      </c>
      <c r="R37" s="6">
        <f>+'Tabel 8'!Q37/'Tabel 10'!$C37*1000</f>
        <v>0.62376751427088739</v>
      </c>
      <c r="S37" s="6">
        <f>+'Tabel 8'!R37/'Tabel 10'!$C37*1000</f>
        <v>0.11235080435910744</v>
      </c>
      <c r="T37" s="6">
        <f>+'Tabel 8'!S37/'Tabel 10'!$C37*1000</f>
        <v>5.7083549558899847E-2</v>
      </c>
      <c r="U37" s="6"/>
      <c r="V37" s="6">
        <f>+'Tabel 8'!U37/'Tabel 10'!$C37*1000</f>
        <v>8.7493513233004663</v>
      </c>
    </row>
    <row r="38" spans="1:22" x14ac:dyDescent="0.25">
      <c r="B38" s="1" t="s">
        <v>302</v>
      </c>
      <c r="C38" s="20">
        <v>3726050</v>
      </c>
      <c r="E38" s="6">
        <f>+'Tabel 8'!D38/'Tabel 10'!$C38*1000</f>
        <v>139.68116369882316</v>
      </c>
      <c r="F38" s="6">
        <f>+'Tabel 8'!E38/'Tabel 10'!$C38*1000</f>
        <v>76.215295017511835</v>
      </c>
      <c r="G38" s="6">
        <f>+'Tabel 8'!F38/'Tabel 10'!$C38*1000</f>
        <v>37.170462017417911</v>
      </c>
      <c r="H38" s="6">
        <f>+'Tabel 8'!G38/'Tabel 10'!$C38*1000</f>
        <v>3.22609734168892</v>
      </c>
      <c r="I38" s="6">
        <f>+'Tabel 8'!H38/'Tabel 10'!$C38*1000</f>
        <v>9.8452248359522834</v>
      </c>
      <c r="J38" s="6">
        <f>+'Tabel 8'!I38/'Tabel 10'!$C38*1000</f>
        <v>1.3517263590128956</v>
      </c>
      <c r="K38" s="6">
        <f>+'Tabel 8'!J38/'Tabel 10'!$C38*1000</f>
        <v>24.621784463439834</v>
      </c>
      <c r="L38" s="6">
        <f>+'Tabel 8'!K38/'Tabel 10'!$C38*1000</f>
        <v>29.891171616054535</v>
      </c>
      <c r="M38" s="6">
        <f>+'Tabel 8'!L38/'Tabel 10'!$C38*1000</f>
        <v>26.350800445512004</v>
      </c>
      <c r="N38" s="6">
        <f>+'Tabel 8'!M38/'Tabel 10'!$C38*1000</f>
        <v>3.5403711705425311</v>
      </c>
      <c r="O38" s="6">
        <f>+'Tabel 8'!N38/'Tabel 10'!$C38*1000</f>
        <v>4.5106748433327519</v>
      </c>
      <c r="P38" s="6">
        <f>+'Tabel 8'!O38/'Tabel 10'!$C38*1000</f>
        <v>29.064022221924024</v>
      </c>
      <c r="Q38" s="6">
        <f>+'Tabel 8'!P38/'Tabel 10'!$C38*1000</f>
        <v>27.461735618147905</v>
      </c>
      <c r="R38" s="6">
        <f>+'Tabel 8'!Q38/'Tabel 10'!$C38*1000</f>
        <v>1.285141101166114</v>
      </c>
      <c r="S38" s="6">
        <f>+'Tabel 8'!R38/'Tabel 10'!$C38*1000</f>
        <v>0.31711866453751286</v>
      </c>
      <c r="T38" s="6">
        <f>+'Tabel 8'!S38/'Tabel 10'!$C38*1000</f>
        <v>4.562472323237745E-2</v>
      </c>
      <c r="U38" s="6"/>
      <c r="V38" s="6">
        <f>+'Tabel 8'!U38/'Tabel 10'!$C38*1000</f>
        <v>7.5959796567410534</v>
      </c>
    </row>
    <row r="39" spans="1:22" x14ac:dyDescent="0.25">
      <c r="C39" s="20"/>
      <c r="E39" s="6"/>
      <c r="F39" s="6"/>
      <c r="G39" s="6"/>
      <c r="H39" s="6"/>
      <c r="I39" s="6"/>
      <c r="J39" s="6"/>
      <c r="K39" s="6"/>
      <c r="L39" s="6"/>
      <c r="M39" s="6"/>
      <c r="N39" s="6"/>
      <c r="O39" s="6"/>
      <c r="P39" s="6"/>
      <c r="Q39" s="6"/>
      <c r="R39" s="6"/>
      <c r="S39" s="6"/>
      <c r="T39" s="6"/>
      <c r="U39" s="6"/>
      <c r="V39" s="6"/>
    </row>
    <row r="40" spans="1:22" x14ac:dyDescent="0.25">
      <c r="A40" s="1">
        <v>2020</v>
      </c>
      <c r="B40" s="1" t="s">
        <v>4</v>
      </c>
      <c r="C40" s="20">
        <v>493682</v>
      </c>
      <c r="E40" s="6">
        <f>+'Tabel 8'!D40/'Tabel 10'!$C40*1000</f>
        <v>88.769693851507654</v>
      </c>
      <c r="F40" s="6">
        <f>+'Tabel 8'!E40/'Tabel 10'!$C40*1000</f>
        <v>54.646513342597054</v>
      </c>
      <c r="G40" s="6">
        <f>+'Tabel 8'!F40/'Tabel 10'!$C40*1000</f>
        <v>32.878249561458595</v>
      </c>
      <c r="H40" s="6">
        <f>+'Tabel 8'!G40/'Tabel 10'!$C40*1000</f>
        <v>5.6963794507395447</v>
      </c>
      <c r="I40" s="6">
        <f>+'Tabel 8'!H40/'Tabel 10'!$C40*1000</f>
        <v>12.004083600374329</v>
      </c>
      <c r="J40" s="6">
        <f>+'Tabel 8'!I40/'Tabel 10'!$C40*1000</f>
        <v>1.1661352854671632</v>
      </c>
      <c r="K40" s="6">
        <f>+'Tabel 8'!J40/'Tabel 10'!$C40*1000</f>
        <v>2.9014628850150506</v>
      </c>
      <c r="L40" s="6">
        <f>+'Tabel 8'!K40/'Tabel 10'!$C40*1000</f>
        <v>3.5589711595723563</v>
      </c>
      <c r="M40" s="6">
        <f>+'Tabel 8'!L40/'Tabel 10'!$C40*1000</f>
        <v>2.8674328818956329</v>
      </c>
      <c r="N40" s="6">
        <f>+'Tabel 8'!M40/'Tabel 10'!$C40*1000</f>
        <v>0.69153827767672293</v>
      </c>
      <c r="O40" s="6">
        <f>+'Tabel 8'!N40/'Tabel 10'!$C40*1000</f>
        <v>2.4550216536150802</v>
      </c>
      <c r="P40" s="6">
        <f>+'Tabel 8'!O40/'Tabel 10'!$C40*1000</f>
        <v>28.109187695723158</v>
      </c>
      <c r="Q40" s="6">
        <f>+'Tabel 8'!P40/'Tabel 10'!$C40*1000</f>
        <v>27.370250485130104</v>
      </c>
      <c r="R40" s="6">
        <f>+'Tabel 8'!Q40/'Tabel 10'!$C40*1000</f>
        <v>0.4188931336366325</v>
      </c>
      <c r="S40" s="6">
        <f>+'Tabel 8'!R40/'Tabel 10'!$C40*1000</f>
        <v>0.32024663649879881</v>
      </c>
      <c r="T40" s="6">
        <f>+'Tabel 8'!S40/'Tabel 10'!$C40*1000</f>
        <v>0</v>
      </c>
      <c r="U40" s="6"/>
      <c r="V40" s="6">
        <f>+'Tabel 8'!U40/'Tabel 10'!$C40*1000</f>
        <v>20.393694726564874</v>
      </c>
    </row>
    <row r="41" spans="1:22" x14ac:dyDescent="0.25">
      <c r="B41" s="1" t="s">
        <v>19</v>
      </c>
      <c r="C41" s="20">
        <v>423021</v>
      </c>
      <c r="E41" s="6">
        <f>+'Tabel 8'!D41/'Tabel 10'!$C41*1000</f>
        <v>109.48156238106382</v>
      </c>
      <c r="F41" s="6">
        <f>+'Tabel 8'!E41/'Tabel 10'!$C41*1000</f>
        <v>54.288084988688503</v>
      </c>
      <c r="G41" s="6">
        <f>+'Tabel 8'!F41/'Tabel 10'!$C41*1000</f>
        <v>34.785507102484274</v>
      </c>
      <c r="H41" s="6">
        <f>+'Tabel 8'!G41/'Tabel 10'!$C41*1000</f>
        <v>4.5955165346401241</v>
      </c>
      <c r="I41" s="6">
        <f>+'Tabel 8'!H41/'Tabel 10'!$C41*1000</f>
        <v>7.1651289179496995</v>
      </c>
      <c r="J41" s="6">
        <f>+'Tabel 8'!I41/'Tabel 10'!$C41*1000</f>
        <v>2.363948834691422E-2</v>
      </c>
      <c r="K41" s="6">
        <f>+'Tabel 8'!J41/'Tabel 10'!$C41*1000</f>
        <v>7.7182929452674927</v>
      </c>
      <c r="L41" s="6">
        <f>+'Tabel 8'!K41/'Tabel 10'!$C41*1000</f>
        <v>4.4584075022280212</v>
      </c>
      <c r="M41" s="6">
        <f>+'Tabel 8'!L41/'Tabel 10'!$C41*1000</f>
        <v>3.5317395590289844</v>
      </c>
      <c r="N41" s="6">
        <f>+'Tabel 8'!M41/'Tabel 10'!$C41*1000</f>
        <v>0.92666794319903734</v>
      </c>
      <c r="O41" s="6">
        <f>+'Tabel 8'!N41/'Tabel 10'!$C41*1000</f>
        <v>9.1082948600660494</v>
      </c>
      <c r="P41" s="6">
        <f>+'Tabel 8'!O41/'Tabel 10'!$C41*1000</f>
        <v>41.626775030081248</v>
      </c>
      <c r="Q41" s="6">
        <f>+'Tabel 8'!P41/'Tabel 10'!$C41*1000</f>
        <v>40.990872793549258</v>
      </c>
      <c r="R41" s="6">
        <f>+'Tabel 8'!Q41/'Tabel 10'!$C41*1000</f>
        <v>0.47042581810359296</v>
      </c>
      <c r="S41" s="6">
        <f>+'Tabel 8'!R41/'Tabel 10'!$C41*1000</f>
        <v>0.16547641842839952</v>
      </c>
      <c r="T41" s="6">
        <f>+'Tabel 8'!S41/'Tabel 10'!$C41*1000</f>
        <v>12.311445531072925</v>
      </c>
      <c r="U41" s="6"/>
      <c r="V41" s="6">
        <f>+'Tabel 8'!U41/'Tabel 10'!$C41*1000</f>
        <v>25.726855167946745</v>
      </c>
    </row>
    <row r="42" spans="1:22" x14ac:dyDescent="0.25">
      <c r="B42" s="1" t="s">
        <v>26</v>
      </c>
      <c r="C42" s="20">
        <v>649957</v>
      </c>
      <c r="E42" s="6">
        <f>+'Tabel 8'!D42/'Tabel 10'!$C42*1000</f>
        <v>83.199350110853487</v>
      </c>
      <c r="F42" s="6">
        <f>+'Tabel 8'!E42/'Tabel 10'!$C42*1000</f>
        <v>42.155096414070471</v>
      </c>
      <c r="G42" s="6">
        <f>+'Tabel 8'!F42/'Tabel 10'!$C42*1000</f>
        <v>29.23824191446511</v>
      </c>
      <c r="H42" s="6">
        <f>+'Tabel 8'!G42/'Tabel 10'!$C42*1000</f>
        <v>3.3756079248319502</v>
      </c>
      <c r="I42" s="6">
        <f>+'Tabel 8'!H42/'Tabel 10'!$C42*1000</f>
        <v>5.4283591068332209</v>
      </c>
      <c r="J42" s="6">
        <f>+'Tabel 8'!I42/'Tabel 10'!$C42*1000</f>
        <v>0.2538629478565505</v>
      </c>
      <c r="K42" s="6">
        <f>+'Tabel 8'!J42/'Tabel 10'!$C42*1000</f>
        <v>3.8590245200836359</v>
      </c>
      <c r="L42" s="6">
        <f>+'Tabel 8'!K42/'Tabel 10'!$C42*1000</f>
        <v>12.87008217466694</v>
      </c>
      <c r="M42" s="6">
        <f>+'Tabel 8'!L42/'Tabel 10'!$C42*1000</f>
        <v>10.529927364425648</v>
      </c>
      <c r="N42" s="6">
        <f>+'Tabel 8'!M42/'Tabel 10'!$C42*1000</f>
        <v>2.3401548102412928</v>
      </c>
      <c r="O42" s="6">
        <f>+'Tabel 8'!N42/'Tabel 10'!$C42*1000</f>
        <v>4.8249345725948025</v>
      </c>
      <c r="P42" s="6">
        <f>+'Tabel 8'!O42/'Tabel 10'!$C42*1000</f>
        <v>23.349236949521277</v>
      </c>
      <c r="Q42" s="6">
        <f>+'Tabel 8'!P42/'Tabel 10'!$C42*1000</f>
        <v>22.676115496871333</v>
      </c>
      <c r="R42" s="6">
        <f>+'Tabel 8'!Q42/'Tabel 10'!$C42*1000</f>
        <v>0.60696322987520712</v>
      </c>
      <c r="S42" s="6">
        <f>+'Tabel 8'!R42/'Tabel 10'!$C42*1000</f>
        <v>6.6158222774737402E-2</v>
      </c>
      <c r="T42" s="6">
        <f>+'Tabel 8'!S42/'Tabel 10'!$C42*1000</f>
        <v>4.615689961028191E-2</v>
      </c>
      <c r="U42" s="6"/>
      <c r="V42" s="6">
        <f>+'Tabel 8'!U42/'Tabel 10'!$C42*1000</f>
        <v>4.111041191955775</v>
      </c>
    </row>
    <row r="43" spans="1:22" x14ac:dyDescent="0.25">
      <c r="B43" s="1" t="s">
        <v>43</v>
      </c>
      <c r="C43" s="20">
        <v>2085952</v>
      </c>
      <c r="E43" s="6">
        <f>+'Tabel 8'!D43/'Tabel 10'!$C43*1000</f>
        <v>85.416634706838892</v>
      </c>
      <c r="F43" s="6">
        <f>+'Tabel 8'!E43/'Tabel 10'!$C43*1000</f>
        <v>41.021078145614084</v>
      </c>
      <c r="G43" s="6">
        <f>+'Tabel 8'!F43/'Tabel 10'!$C43*1000</f>
        <v>22.580145660111064</v>
      </c>
      <c r="H43" s="6">
        <f>+'Tabel 8'!G43/'Tabel 10'!$C43*1000</f>
        <v>2.2904649771423311</v>
      </c>
      <c r="I43" s="6">
        <f>+'Tabel 8'!H43/'Tabel 10'!$C43*1000</f>
        <v>7.6893907434111632</v>
      </c>
      <c r="J43" s="6">
        <f>+'Tabel 8'!I43/'Tabel 10'!$C43*1000</f>
        <v>1.6038240573129201</v>
      </c>
      <c r="K43" s="6">
        <f>+'Tabel 8'!J43/'Tabel 10'!$C43*1000</f>
        <v>6.8572527076366105</v>
      </c>
      <c r="L43" s="6">
        <f>+'Tabel 8'!K43/'Tabel 10'!$C43*1000</f>
        <v>11.081271285245299</v>
      </c>
      <c r="M43" s="6">
        <f>+'Tabel 8'!L43/'Tabel 10'!$C43*1000</f>
        <v>8.3040741110054306</v>
      </c>
      <c r="N43" s="6">
        <f>+'Tabel 8'!M43/'Tabel 10'!$C43*1000</f>
        <v>2.7771971742398671</v>
      </c>
      <c r="O43" s="6">
        <f>+'Tabel 8'!N43/'Tabel 10'!$C43*1000</f>
        <v>8.0658615346853626</v>
      </c>
      <c r="P43" s="6">
        <f>+'Tabel 8'!O43/'Tabel 10'!$C43*1000</f>
        <v>25.248423741294143</v>
      </c>
      <c r="Q43" s="6">
        <f>+'Tabel 8'!P43/'Tabel 10'!$C43*1000</f>
        <v>24.309763599545917</v>
      </c>
      <c r="R43" s="6">
        <f>+'Tabel 8'!Q43/'Tabel 10'!$C43*1000</f>
        <v>0.67801176633019355</v>
      </c>
      <c r="S43" s="6">
        <f>+'Tabel 8'!R43/'Tabel 10'!$C43*1000</f>
        <v>0.26064837541803459</v>
      </c>
      <c r="T43" s="6">
        <f>+'Tabel 8'!S43/'Tabel 10'!$C43*1000</f>
        <v>2.7805050164145678E-2</v>
      </c>
      <c r="U43" s="6"/>
      <c r="V43" s="6">
        <f>+'Tabel 8'!U43/'Tabel 10'!$C43*1000</f>
        <v>11.598541097781732</v>
      </c>
    </row>
    <row r="44" spans="1:22" x14ac:dyDescent="0.25">
      <c r="B44" s="1" t="s">
        <v>95</v>
      </c>
      <c r="C44" s="20">
        <v>585866</v>
      </c>
      <c r="E44" s="6">
        <f>+'Tabel 8'!D44/'Tabel 10'!$C44*1000</f>
        <v>122.60141397520935</v>
      </c>
      <c r="F44" s="6">
        <f>+'Tabel 8'!E44/'Tabel 10'!$C44*1000</f>
        <v>65.142882502142129</v>
      </c>
      <c r="G44" s="6">
        <f>+'Tabel 8'!F44/'Tabel 10'!$C44*1000</f>
        <v>34.51727869512824</v>
      </c>
      <c r="H44" s="6">
        <f>+'Tabel 8'!G44/'Tabel 10'!$C44*1000</f>
        <v>3.5537136478307327</v>
      </c>
      <c r="I44" s="6">
        <f>+'Tabel 8'!H44/'Tabel 10'!$C44*1000</f>
        <v>15.928386354558892</v>
      </c>
      <c r="J44" s="6">
        <f>+'Tabel 8'!I44/'Tabel 10'!$C44*1000</f>
        <v>2.8769377297880405</v>
      </c>
      <c r="K44" s="6">
        <f>+'Tabel 8'!J44/'Tabel 10'!$C44*1000</f>
        <v>8.2667367623313179</v>
      </c>
      <c r="L44" s="6">
        <f>+'Tabel 8'!K44/'Tabel 10'!$C44*1000</f>
        <v>36.351315829899669</v>
      </c>
      <c r="M44" s="6">
        <f>+'Tabel 8'!L44/'Tabel 10'!$C44*1000</f>
        <v>15.606981801299273</v>
      </c>
      <c r="N44" s="6">
        <f>+'Tabel 8'!M44/'Tabel 10'!$C44*1000</f>
        <v>20.744334028600395</v>
      </c>
      <c r="O44" s="6">
        <f>+'Tabel 8'!N44/'Tabel 10'!$C44*1000</f>
        <v>6.3427473176460145</v>
      </c>
      <c r="P44" s="6">
        <f>+'Tabel 8'!O44/'Tabel 10'!$C44*1000</f>
        <v>14.764468325521536</v>
      </c>
      <c r="Q44" s="6">
        <f>+'Tabel 8'!P44/'Tabel 10'!$C44*1000</f>
        <v>14.090935469885608</v>
      </c>
      <c r="R44" s="6">
        <f>+'Tabel 8'!Q44/'Tabel 10'!$C44*1000</f>
        <v>0.43610654996193671</v>
      </c>
      <c r="S44" s="6">
        <f>+'Tabel 8'!R44/'Tabel 10'!$C44*1000</f>
        <v>0.23759699316908645</v>
      </c>
      <c r="T44" s="6">
        <f>+'Tabel 8'!S44/'Tabel 10'!$C44*1000</f>
        <v>1.8758555710691522</v>
      </c>
      <c r="U44" s="6"/>
      <c r="V44" s="6">
        <f>+'Tabel 8'!U44/'Tabel 10'!$C44*1000</f>
        <v>17.795878238368498</v>
      </c>
    </row>
    <row r="45" spans="1:22" x14ac:dyDescent="0.25">
      <c r="B45" s="1" t="s">
        <v>105</v>
      </c>
      <c r="C45" s="20">
        <v>1117201</v>
      </c>
      <c r="E45" s="6">
        <f>+'Tabel 8'!D45/'Tabel 10'!$C45*1000</f>
        <v>105.29618215522544</v>
      </c>
      <c r="F45" s="6">
        <f>+'Tabel 8'!E45/'Tabel 10'!$C45*1000</f>
        <v>65.609500886590695</v>
      </c>
      <c r="G45" s="6">
        <f>+'Tabel 8'!F45/'Tabel 10'!$C45*1000</f>
        <v>38.317724384421417</v>
      </c>
      <c r="H45" s="6">
        <f>+'Tabel 8'!G45/'Tabel 10'!$C45*1000</f>
        <v>2.7174161140206645</v>
      </c>
      <c r="I45" s="6">
        <f>+'Tabel 8'!H45/'Tabel 10'!$C45*1000</f>
        <v>11.484773107077418</v>
      </c>
      <c r="J45" s="6">
        <f>+'Tabel 8'!I45/'Tabel 10'!$C45*1000</f>
        <v>0.68626863026438389</v>
      </c>
      <c r="K45" s="6">
        <f>+'Tabel 8'!J45/'Tabel 10'!$C45*1000</f>
        <v>12.403587179030451</v>
      </c>
      <c r="L45" s="6">
        <f>+'Tabel 8'!K45/'Tabel 10'!$C45*1000</f>
        <v>8.3727100136859889</v>
      </c>
      <c r="M45" s="6">
        <f>+'Tabel 8'!L45/'Tabel 10'!$C45*1000</f>
        <v>6.3282256281546472</v>
      </c>
      <c r="N45" s="6">
        <f>+'Tabel 8'!M45/'Tabel 10'!$C45*1000</f>
        <v>2.0444843855313417</v>
      </c>
      <c r="O45" s="6">
        <f>+'Tabel 8'!N45/'Tabel 10'!$C45*1000</f>
        <v>9.2991323853093579</v>
      </c>
      <c r="P45" s="6">
        <f>+'Tabel 8'!O45/'Tabel 10'!$C45*1000</f>
        <v>22.014838869639394</v>
      </c>
      <c r="Q45" s="6">
        <f>+'Tabel 8'!P45/'Tabel 10'!$C45*1000</f>
        <v>20.443590723602998</v>
      </c>
      <c r="R45" s="6">
        <f>+'Tabel 8'!Q45/'Tabel 10'!$C45*1000</f>
        <v>1.3110442973108689</v>
      </c>
      <c r="S45" s="6">
        <f>+'Tabel 8'!R45/'Tabel 10'!$C45*1000</f>
        <v>0.26020384872552027</v>
      </c>
      <c r="T45" s="6">
        <f>+'Tabel 8'!S45/'Tabel 10'!$C45*1000</f>
        <v>0.84854918676227464</v>
      </c>
      <c r="U45" s="6"/>
      <c r="V45" s="6">
        <f>+'Tabel 8'!U45/'Tabel 10'!$C45*1000</f>
        <v>11.188675985789487</v>
      </c>
    </row>
    <row r="46" spans="1:22" x14ac:dyDescent="0.25">
      <c r="B46" s="1" t="s">
        <v>137</v>
      </c>
      <c r="C46" s="20">
        <v>2562955</v>
      </c>
      <c r="E46" s="6">
        <f>+'Tabel 8'!D46/'Tabel 10'!$C46*1000</f>
        <v>101.37009818744379</v>
      </c>
      <c r="F46" s="6">
        <f>+'Tabel 8'!E46/'Tabel 10'!$C46*1000</f>
        <v>58.279603036338912</v>
      </c>
      <c r="G46" s="6">
        <f>+'Tabel 8'!F46/'Tabel 10'!$C46*1000</f>
        <v>30.926372097832388</v>
      </c>
      <c r="H46" s="6">
        <f>+'Tabel 8'!G46/'Tabel 10'!$C46*1000</f>
        <v>7.2253707146633488</v>
      </c>
      <c r="I46" s="6">
        <f>+'Tabel 8'!H46/'Tabel 10'!$C46*1000</f>
        <v>12.534866979716771</v>
      </c>
      <c r="J46" s="6">
        <f>+'Tabel 8'!I46/'Tabel 10'!$C46*1000</f>
        <v>1.1393879330694452</v>
      </c>
      <c r="K46" s="6">
        <f>+'Tabel 8'!J46/'Tabel 10'!$C46*1000</f>
        <v>6.4537613809060232</v>
      </c>
      <c r="L46" s="6">
        <f>+'Tabel 8'!K46/'Tabel 10'!$C46*1000</f>
        <v>12.346685759211535</v>
      </c>
      <c r="M46" s="6">
        <f>+'Tabel 8'!L46/'Tabel 10'!$C46*1000</f>
        <v>10.282583970455976</v>
      </c>
      <c r="N46" s="6">
        <f>+'Tabel 8'!M46/'Tabel 10'!$C46*1000</f>
        <v>2.0641017887555568</v>
      </c>
      <c r="O46" s="6">
        <f>+'Tabel 8'!N46/'Tabel 10'!$C46*1000</f>
        <v>6.3684301909319512</v>
      </c>
      <c r="P46" s="6">
        <f>+'Tabel 8'!O46/'Tabel 10'!$C46*1000</f>
        <v>24.37537920096139</v>
      </c>
      <c r="Q46" s="6">
        <f>+'Tabel 8'!P46/'Tabel 10'!$C46*1000</f>
        <v>22.375617207481202</v>
      </c>
      <c r="R46" s="6">
        <f>+'Tabel 8'!Q46/'Tabel 10'!$C46*1000</f>
        <v>0.87137698476953374</v>
      </c>
      <c r="S46" s="6">
        <f>+'Tabel 8'!R46/'Tabel 10'!$C46*1000</f>
        <v>1.1283459912483831</v>
      </c>
      <c r="T46" s="6">
        <f>+'Tabel 8'!S46/'Tabel 10'!$C46*1000</f>
        <v>0.14943688047585696</v>
      </c>
      <c r="U46" s="6"/>
      <c r="V46" s="6">
        <f>+'Tabel 8'!U46/'Tabel 10'!$C46*1000</f>
        <v>13.134058147724014</v>
      </c>
    </row>
    <row r="47" spans="1:22" x14ac:dyDescent="0.25">
      <c r="B47" s="1" t="s">
        <v>192</v>
      </c>
      <c r="C47" s="20">
        <v>2879527</v>
      </c>
      <c r="E47" s="6">
        <f>+'Tabel 8'!D47/'Tabel 10'!$C47*1000</f>
        <v>142.76511385376833</v>
      </c>
      <c r="F47" s="6">
        <f>+'Tabel 8'!E47/'Tabel 10'!$C47*1000</f>
        <v>84.239876896448621</v>
      </c>
      <c r="G47" s="6">
        <f>+'Tabel 8'!F47/'Tabel 10'!$C47*1000</f>
        <v>37.163522097363909</v>
      </c>
      <c r="H47" s="6">
        <f>+'Tabel 8'!G47/'Tabel 10'!$C47*1000</f>
        <v>3.0545893466846166</v>
      </c>
      <c r="I47" s="6">
        <f>+'Tabel 8'!H47/'Tabel 10'!$C47*1000</f>
        <v>12.297242935754893</v>
      </c>
      <c r="J47" s="6">
        <f>+'Tabel 8'!I47/'Tabel 10'!$C47*1000</f>
        <v>0.81885714844970869</v>
      </c>
      <c r="K47" s="6">
        <f>+'Tabel 8'!J47/'Tabel 10'!$C47*1000</f>
        <v>30.905700096121318</v>
      </c>
      <c r="L47" s="6">
        <f>+'Tabel 8'!K47/'Tabel 10'!$C47*1000</f>
        <v>24.123753658152886</v>
      </c>
      <c r="M47" s="6">
        <f>+'Tabel 8'!L47/'Tabel 10'!$C47*1000</f>
        <v>18.97475568076085</v>
      </c>
      <c r="N47" s="6">
        <f>+'Tabel 8'!M47/'Tabel 10'!$C47*1000</f>
        <v>5.1489979773920336</v>
      </c>
      <c r="O47" s="6">
        <f>+'Tabel 8'!N47/'Tabel 10'!$C47*1000</f>
        <v>5.6036981073627725</v>
      </c>
      <c r="P47" s="6">
        <f>+'Tabel 8'!O47/'Tabel 10'!$C47*1000</f>
        <v>28.797785191804071</v>
      </c>
      <c r="Q47" s="6">
        <f>+'Tabel 8'!P47/'Tabel 10'!$C47*1000</f>
        <v>26.419139889284729</v>
      </c>
      <c r="R47" s="6">
        <f>+'Tabel 8'!Q47/'Tabel 10'!$C47*1000</f>
        <v>1.9643864927976329</v>
      </c>
      <c r="S47" s="6">
        <f>+'Tabel 8'!R47/'Tabel 10'!$C47*1000</f>
        <v>0.41425545714869005</v>
      </c>
      <c r="T47" s="6">
        <f>+'Tabel 8'!S47/'Tabel 10'!$C47*1000</f>
        <v>0.21948049106676198</v>
      </c>
      <c r="U47" s="6"/>
      <c r="V47" s="6">
        <f>+'Tabel 8'!U47/'Tabel 10'!$C47*1000</f>
        <v>20.464472116427455</v>
      </c>
    </row>
    <row r="48" spans="1:22" x14ac:dyDescent="0.25">
      <c r="B48" s="1" t="s">
        <v>236</v>
      </c>
      <c r="C48" s="20">
        <v>1162406</v>
      </c>
      <c r="E48" s="6">
        <f>+'Tabel 8'!D48/'Tabel 10'!$C48*1000</f>
        <v>101.7991992470789</v>
      </c>
      <c r="F48" s="6">
        <f>+'Tabel 8'!E48/'Tabel 10'!$C48*1000</f>
        <v>55.249198644879669</v>
      </c>
      <c r="G48" s="6">
        <f>+'Tabel 8'!F48/'Tabel 10'!$C48*1000</f>
        <v>32.258952551862265</v>
      </c>
      <c r="H48" s="6">
        <f>+'Tabel 8'!G48/'Tabel 10'!$C48*1000</f>
        <v>3.4962827101718332</v>
      </c>
      <c r="I48" s="6">
        <f>+'Tabel 8'!H48/'Tabel 10'!$C48*1000</f>
        <v>12.726276361271362</v>
      </c>
      <c r="J48" s="6">
        <f>+'Tabel 8'!I48/'Tabel 10'!$C48*1000</f>
        <v>0.64667594627006397</v>
      </c>
      <c r="K48" s="6">
        <f>+'Tabel 8'!J48/'Tabel 10'!$C48*1000</f>
        <v>6.120839018380841</v>
      </c>
      <c r="L48" s="6">
        <f>+'Tabel 8'!K48/'Tabel 10'!$C48*1000</f>
        <v>11.784178677673722</v>
      </c>
      <c r="M48" s="6">
        <f>+'Tabel 8'!L48/'Tabel 10'!$C48*1000</f>
        <v>8.5735964886623108</v>
      </c>
      <c r="N48" s="6">
        <f>+'Tabel 8'!M48/'Tabel 10'!$C48*1000</f>
        <v>3.2105821890114128</v>
      </c>
      <c r="O48" s="6">
        <f>+'Tabel 8'!N48/'Tabel 10'!$C48*1000</f>
        <v>6.1424321622565614</v>
      </c>
      <c r="P48" s="6">
        <f>+'Tabel 8'!O48/'Tabel 10'!$C48*1000</f>
        <v>28.62338976226895</v>
      </c>
      <c r="Q48" s="6">
        <f>+'Tabel 8'!P48/'Tabel 10'!$C48*1000</f>
        <v>27.233513935750498</v>
      </c>
      <c r="R48" s="6">
        <f>+'Tabel 8'!Q48/'Tabel 10'!$C48*1000</f>
        <v>0.82587323190004192</v>
      </c>
      <c r="S48" s="6">
        <f>+'Tabel 8'!R48/'Tabel 10'!$C48*1000</f>
        <v>0.5641746515417162</v>
      </c>
      <c r="T48" s="6">
        <f>+'Tabel 8'!S48/'Tabel 10'!$C48*1000</f>
        <v>0.50154593145596282</v>
      </c>
      <c r="U48" s="6"/>
      <c r="V48" s="6">
        <f>+'Tabel 8'!U48/'Tabel 10'!$C48*1000</f>
        <v>10.502354598995533</v>
      </c>
    </row>
    <row r="49" spans="1:22" x14ac:dyDescent="0.25">
      <c r="B49" s="1" t="s">
        <v>262</v>
      </c>
      <c r="C49" s="20">
        <v>1354834</v>
      </c>
      <c r="E49" s="6">
        <f>+'Tabel 8'!D49/'Tabel 10'!$C49*1000</f>
        <v>116.15223710063373</v>
      </c>
      <c r="F49" s="6">
        <f>+'Tabel 8'!E49/'Tabel 10'!$C49*1000</f>
        <v>70.365816033550985</v>
      </c>
      <c r="G49" s="6">
        <f>+'Tabel 8'!F49/'Tabel 10'!$C49*1000</f>
        <v>37.50289703388016</v>
      </c>
      <c r="H49" s="6">
        <f>+'Tabel 8'!G49/'Tabel 10'!$C49*1000</f>
        <v>11.169560256090413</v>
      </c>
      <c r="I49" s="6">
        <f>+'Tabel 8'!H49/'Tabel 10'!$C49*1000</f>
        <v>7.4377377597550698</v>
      </c>
      <c r="J49" s="6">
        <f>+'Tabel 8'!I49/'Tabel 10'!$C49*1000</f>
        <v>1.1478897045689731</v>
      </c>
      <c r="K49" s="6">
        <f>+'Tabel 8'!J49/'Tabel 10'!$C49*1000</f>
        <v>13.107657469475965</v>
      </c>
      <c r="L49" s="6">
        <f>+'Tabel 8'!K49/'Tabel 10'!$C49*1000</f>
        <v>11.348991832209704</v>
      </c>
      <c r="M49" s="6">
        <f>+'Tabel 8'!L49/'Tabel 10'!$C49*1000</f>
        <v>6.2961956962993249</v>
      </c>
      <c r="N49" s="6">
        <f>+'Tabel 8'!M49/'Tabel 10'!$C49*1000</f>
        <v>5.0527961359103779</v>
      </c>
      <c r="O49" s="6">
        <f>+'Tabel 8'!N49/'Tabel 10'!$C49*1000</f>
        <v>6.2893313867233918</v>
      </c>
      <c r="P49" s="6">
        <f>+'Tabel 8'!O49/'Tabel 10'!$C49*1000</f>
        <v>28.1473597503458</v>
      </c>
      <c r="Q49" s="6">
        <f>+'Tabel 8'!P49/'Tabel 10'!$C49*1000</f>
        <v>26.953781791717656</v>
      </c>
      <c r="R49" s="6">
        <f>+'Tabel 8'!Q49/'Tabel 10'!$C49*1000</f>
        <v>1.0734156361591161</v>
      </c>
      <c r="S49" s="6">
        <f>+'Tabel 8'!R49/'Tabel 10'!$C49*1000</f>
        <v>0.12001470290825296</v>
      </c>
      <c r="T49" s="6">
        <f>+'Tabel 8'!S49/'Tabel 10'!$C49*1000</f>
        <v>0.12916711567616401</v>
      </c>
      <c r="U49" s="6"/>
      <c r="V49" s="6">
        <f>+'Tabel 8'!U49/'Tabel 10'!$C49*1000</f>
        <v>9.3561277617774579</v>
      </c>
    </row>
    <row r="50" spans="1:22" x14ac:dyDescent="0.25">
      <c r="B50" s="1" t="s">
        <v>288</v>
      </c>
      <c r="C50" s="20">
        <v>383488</v>
      </c>
      <c r="E50" s="6">
        <f>+'Tabel 8'!D50/'Tabel 10'!$C50*1000</f>
        <v>85.723673230974626</v>
      </c>
      <c r="F50" s="6">
        <f>+'Tabel 8'!E50/'Tabel 10'!$C50*1000</f>
        <v>32.037508344459283</v>
      </c>
      <c r="G50" s="6">
        <f>+'Tabel 8'!F50/'Tabel 10'!$C50*1000</f>
        <v>17.562479138851803</v>
      </c>
      <c r="H50" s="6">
        <f>+'Tabel 8'!G50/'Tabel 10'!$C50*1000</f>
        <v>3.2548606475300401</v>
      </c>
      <c r="I50" s="6">
        <f>+'Tabel 8'!H50/'Tabel 10'!$C50*1000</f>
        <v>7.8117177069425896</v>
      </c>
      <c r="J50" s="6">
        <f>+'Tabel 8'!I50/'Tabel 10'!$C50*1000</f>
        <v>0.3103095794392523</v>
      </c>
      <c r="K50" s="6">
        <f>+'Tabel 8'!J50/'Tabel 10'!$C50*1000</f>
        <v>3.0978805073431239</v>
      </c>
      <c r="L50" s="6">
        <f>+'Tabel 8'!K50/'Tabel 10'!$C50*1000</f>
        <v>20.013664052069426</v>
      </c>
      <c r="M50" s="6">
        <f>+'Tabel 8'!L50/'Tabel 10'!$C50*1000</f>
        <v>13.429885680907876</v>
      </c>
      <c r="N50" s="6">
        <f>+'Tabel 8'!M50/'Tabel 10'!$C50*1000</f>
        <v>6.5837783711615492</v>
      </c>
      <c r="O50" s="6">
        <f>+'Tabel 8'!N50/'Tabel 10'!$C50*1000</f>
        <v>8.9468249332443257</v>
      </c>
      <c r="P50" s="6">
        <f>+'Tabel 8'!O50/'Tabel 10'!$C50*1000</f>
        <v>24.725675901201601</v>
      </c>
      <c r="Q50" s="6">
        <f>+'Tabel 8'!P50/'Tabel 10'!$C50*1000</f>
        <v>23.990841955941253</v>
      </c>
      <c r="R50" s="6">
        <f>+'Tabel 8'!Q50/'Tabel 10'!$C50*1000</f>
        <v>0.62166221628838447</v>
      </c>
      <c r="S50" s="6">
        <f>+'Tabel 8'!R50/'Tabel 10'!$C50*1000</f>
        <v>0.11317172897196262</v>
      </c>
      <c r="T50" s="6">
        <f>+'Tabel 8'!S50/'Tabel 10'!$C50*1000</f>
        <v>1.0430574098798398E-2</v>
      </c>
      <c r="U50" s="6"/>
      <c r="V50" s="6">
        <f>+'Tabel 8'!U50/'Tabel 10'!$C50*1000</f>
        <v>10.427966455273697</v>
      </c>
    </row>
    <row r="51" spans="1:22" x14ac:dyDescent="0.25">
      <c r="B51" s="1" t="s">
        <v>302</v>
      </c>
      <c r="C51" s="20">
        <v>3708696</v>
      </c>
      <c r="E51" s="6">
        <f>+'Tabel 8'!D51/'Tabel 10'!$C51*1000</f>
        <v>133.6232465535056</v>
      </c>
      <c r="F51" s="6">
        <f>+'Tabel 8'!E51/'Tabel 10'!$C51*1000</f>
        <v>68.984354608735799</v>
      </c>
      <c r="G51" s="6">
        <f>+'Tabel 8'!F51/'Tabel 10'!$C51*1000</f>
        <v>37.403038696080777</v>
      </c>
      <c r="H51" s="6">
        <f>+'Tabel 8'!G51/'Tabel 10'!$C51*1000</f>
        <v>3.185594074035726</v>
      </c>
      <c r="I51" s="6">
        <f>+'Tabel 8'!H51/'Tabel 10'!$C51*1000</f>
        <v>9.2833707588866794</v>
      </c>
      <c r="J51" s="6">
        <f>+'Tabel 8'!I51/'Tabel 10'!$C51*1000</f>
        <v>1.1516986024198264</v>
      </c>
      <c r="K51" s="6">
        <f>+'Tabel 8'!J51/'Tabel 10'!$C51*1000</f>
        <v>17.960625513657632</v>
      </c>
      <c r="L51" s="6">
        <f>+'Tabel 8'!K51/'Tabel 10'!$C51*1000</f>
        <v>30.008121452931164</v>
      </c>
      <c r="M51" s="6">
        <f>+'Tabel 8'!L51/'Tabel 10'!$C51*1000</f>
        <v>26.546473477470244</v>
      </c>
      <c r="N51" s="6">
        <f>+'Tabel 8'!M51/'Tabel 10'!$C51*1000</f>
        <v>3.4616479754609166</v>
      </c>
      <c r="O51" s="6">
        <f>+'Tabel 8'!N51/'Tabel 10'!$C51*1000</f>
        <v>5.7888271241428253</v>
      </c>
      <c r="P51" s="6">
        <f>+'Tabel 8'!O51/'Tabel 10'!$C51*1000</f>
        <v>28.841943367695816</v>
      </c>
      <c r="Q51" s="6">
        <f>+'Tabel 8'!P51/'Tabel 10'!$C51*1000</f>
        <v>27.208539066022126</v>
      </c>
      <c r="R51" s="6">
        <f>+'Tabel 8'!Q51/'Tabel 10'!$C51*1000</f>
        <v>1.369753681617474</v>
      </c>
      <c r="S51" s="6">
        <f>+'Tabel 8'!R51/'Tabel 10'!$C51*1000</f>
        <v>0.26365062005621381</v>
      </c>
      <c r="T51" s="6">
        <f>+'Tabel 8'!S51/'Tabel 10'!$C51*1000</f>
        <v>5.2039854439404037E-2</v>
      </c>
      <c r="U51" s="6"/>
      <c r="V51" s="6">
        <f>+'Tabel 8'!U51/'Tabel 10'!$C51*1000</f>
        <v>11.454969617353377</v>
      </c>
    </row>
    <row r="52" spans="1:22" x14ac:dyDescent="0.25">
      <c r="C52" s="20"/>
      <c r="E52" s="6"/>
      <c r="F52" s="6"/>
      <c r="G52" s="6"/>
      <c r="H52" s="6"/>
      <c r="I52" s="6"/>
      <c r="J52" s="6"/>
      <c r="K52" s="6"/>
      <c r="L52" s="6"/>
      <c r="M52" s="6"/>
      <c r="N52" s="6"/>
      <c r="O52" s="6"/>
      <c r="P52" s="6"/>
      <c r="Q52" s="6"/>
      <c r="R52" s="6"/>
      <c r="S52" s="6"/>
      <c r="T52" s="6"/>
      <c r="U52" s="6"/>
      <c r="V52" s="6"/>
    </row>
    <row r="53" spans="1:22" x14ac:dyDescent="0.25">
      <c r="A53" s="1">
        <v>2019</v>
      </c>
      <c r="B53" s="1" t="s">
        <v>4</v>
      </c>
      <c r="C53" s="20">
        <v>492167</v>
      </c>
      <c r="E53" s="6">
        <f>+'Tabel 8'!D53/'Tabel 10'!$C53*1000</f>
        <v>83.784569058876357</v>
      </c>
      <c r="F53" s="6">
        <f>+'Tabel 8'!E53/'Tabel 10'!$C53*1000</f>
        <v>50.369082039226519</v>
      </c>
      <c r="G53" s="6">
        <f>+'Tabel 8'!F53/'Tabel 10'!$C53*1000</f>
        <v>32.317020501311653</v>
      </c>
      <c r="H53" s="6">
        <f>+'Tabel 8'!G53/'Tabel 10'!$C53*1000</f>
        <v>4.5387569734844124</v>
      </c>
      <c r="I53" s="6">
        <f>+'Tabel 8'!H53/'Tabel 10'!$C53*1000</f>
        <v>8.9910222079096851</v>
      </c>
      <c r="J53" s="6">
        <f>+'Tabel 8'!I53/'Tabel 10'!$C53*1000</f>
        <v>2.7203711261220103</v>
      </c>
      <c r="K53" s="6">
        <f>+'Tabel 8'!J53/'Tabel 10'!$C53*1000</f>
        <v>1.8019112303987574</v>
      </c>
      <c r="L53" s="6">
        <f>+'Tabel 8'!K53/'Tabel 10'!$C53*1000</f>
        <v>4.4050088689408264</v>
      </c>
      <c r="M53" s="6">
        <f>+'Tabel 8'!L53/'Tabel 10'!$C53*1000</f>
        <v>3.8767405720990094</v>
      </c>
      <c r="N53" s="6">
        <f>+'Tabel 8'!M53/'Tabel 10'!$C53*1000</f>
        <v>0.52826829684181786</v>
      </c>
      <c r="O53" s="6">
        <f>+'Tabel 8'!N53/'Tabel 10'!$C53*1000</f>
        <v>1.9139844808774258</v>
      </c>
      <c r="P53" s="6">
        <f>+'Tabel 8'!O53/'Tabel 10'!$C53*1000</f>
        <v>27.096493669831581</v>
      </c>
      <c r="Q53" s="6">
        <f>+'Tabel 8'!P53/'Tabel 10'!$C53*1000</f>
        <v>26.019630373418149</v>
      </c>
      <c r="R53" s="6">
        <f>+'Tabel 8'!Q53/'Tabel 10'!$C53*1000</f>
        <v>0.4741570287534691</v>
      </c>
      <c r="S53" s="6">
        <f>+'Tabel 8'!R53/'Tabel 10'!$C53*1000</f>
        <v>0.60270626765996516</v>
      </c>
      <c r="T53" s="6">
        <f>+'Tabel 8'!S53/'Tabel 10'!$C53*1000</f>
        <v>0.2052148965696603</v>
      </c>
      <c r="U53" s="6"/>
      <c r="V53" s="6">
        <f>+'Tabel 8'!U53/'Tabel 10'!$C53*1000</f>
        <v>16.037239392320089</v>
      </c>
    </row>
    <row r="54" spans="1:22" x14ac:dyDescent="0.25">
      <c r="B54" s="1" t="s">
        <v>19</v>
      </c>
      <c r="C54" s="20">
        <v>416546</v>
      </c>
      <c r="E54" s="6">
        <f>+'Tabel 8'!D54/'Tabel 10'!$C54*1000</f>
        <v>100.42348264057271</v>
      </c>
      <c r="F54" s="6">
        <f>+'Tabel 8'!E54/'Tabel 10'!$C54*1000</f>
        <v>54.47897711177157</v>
      </c>
      <c r="G54" s="6">
        <f>+'Tabel 8'!F54/'Tabel 10'!$C54*1000</f>
        <v>34.061064084158772</v>
      </c>
      <c r="H54" s="6">
        <f>+'Tabel 8'!G54/'Tabel 10'!$C54*1000</f>
        <v>0.77302386771208942</v>
      </c>
      <c r="I54" s="6">
        <f>+'Tabel 8'!H54/'Tabel 10'!$C54*1000</f>
        <v>11.309675281961656</v>
      </c>
      <c r="J54" s="6">
        <f>+'Tabel 8'!I54/'Tabel 10'!$C54*1000</f>
        <v>2.6407647654760818E-2</v>
      </c>
      <c r="K54" s="6">
        <f>+'Tabel 8'!J54/'Tabel 10'!$C54*1000</f>
        <v>8.30880623028429</v>
      </c>
      <c r="L54" s="6">
        <f>+'Tabel 8'!K54/'Tabel 10'!$C54*1000</f>
        <v>3.3921823760160943</v>
      </c>
      <c r="M54" s="6">
        <f>+'Tabel 8'!L54/'Tabel 10'!$C54*1000</f>
        <v>1.1547344110854503</v>
      </c>
      <c r="N54" s="6">
        <f>+'Tabel 8'!M54/'Tabel 10'!$C54*1000</f>
        <v>2.2374479649306442</v>
      </c>
      <c r="O54" s="6">
        <f>+'Tabel 8'!N54/'Tabel 10'!$C54*1000</f>
        <v>1.4860303543906317</v>
      </c>
      <c r="P54" s="6">
        <f>+'Tabel 8'!O54/'Tabel 10'!$C54*1000</f>
        <v>41.066292798394414</v>
      </c>
      <c r="Q54" s="6">
        <f>+'Tabel 8'!P54/'Tabel 10'!$C54*1000</f>
        <v>40.665376693090316</v>
      </c>
      <c r="R54" s="6">
        <f>+'Tabel 8'!Q54/'Tabel 10'!$C54*1000</f>
        <v>0.4009161053040961</v>
      </c>
      <c r="S54" s="6">
        <f>+'Tabel 8'!R54/'Tabel 10'!$C54*1000</f>
        <v>0</v>
      </c>
      <c r="T54" s="6">
        <f>+'Tabel 8'!S54/'Tabel 10'!$C54*1000</f>
        <v>0.45613209585495962</v>
      </c>
      <c r="U54" s="6"/>
      <c r="V54" s="6">
        <f>+'Tabel 8'!U54/'Tabel 10'!$C54*1000</f>
        <v>20.343491475131195</v>
      </c>
    </row>
    <row r="55" spans="1:22" x14ac:dyDescent="0.25">
      <c r="B55" s="1" t="s">
        <v>26</v>
      </c>
      <c r="C55" s="20">
        <v>647672</v>
      </c>
      <c r="E55" s="6">
        <f>+'Tabel 8'!D55/'Tabel 10'!$C55*1000</f>
        <v>81.079620548672779</v>
      </c>
      <c r="F55" s="6">
        <f>+'Tabel 8'!E55/'Tabel 10'!$C55*1000</f>
        <v>40.095912745957826</v>
      </c>
      <c r="G55" s="6">
        <f>+'Tabel 8'!F55/'Tabel 10'!$C55*1000</f>
        <v>24.655664370544418</v>
      </c>
      <c r="H55" s="6">
        <f>+'Tabel 8'!G55/'Tabel 10'!$C55*1000</f>
        <v>0.67251581561506069</v>
      </c>
      <c r="I55" s="6">
        <f>+'Tabel 8'!H55/'Tabel 10'!$C55*1000</f>
        <v>8.6517372801106607</v>
      </c>
      <c r="J55" s="6">
        <f>+'Tabel 8'!I55/'Tabel 10'!$C55*1000</f>
        <v>0.26153392829474581</v>
      </c>
      <c r="K55" s="6">
        <f>+'Tabel 8'!J55/'Tabel 10'!$C55*1000</f>
        <v>5.8544613513929429</v>
      </c>
      <c r="L55" s="6">
        <f>+'Tabel 8'!K55/'Tabel 10'!$C55*1000</f>
        <v>12.807408688348422</v>
      </c>
      <c r="M55" s="6">
        <f>+'Tabel 8'!L55/'Tabel 10'!$C55*1000</f>
        <v>11.881690567083718</v>
      </c>
      <c r="N55" s="6">
        <f>+'Tabel 8'!M55/'Tabel 10'!$C55*1000</f>
        <v>0.92571812126470721</v>
      </c>
      <c r="O55" s="6">
        <f>+'Tabel 8'!N55/'Tabel 10'!$C55*1000</f>
        <v>4.3417038253930995</v>
      </c>
      <c r="P55" s="6">
        <f>+'Tabel 8'!O55/'Tabel 10'!$C55*1000</f>
        <v>23.834595288973432</v>
      </c>
      <c r="Q55" s="6">
        <f>+'Tabel 8'!P55/'Tabel 10'!$C55*1000</f>
        <v>23.120974782810695</v>
      </c>
      <c r="R55" s="6">
        <f>+'Tabel 8'!Q55/'Tabel 10'!$C55*1000</f>
        <v>0.60155077309329985</v>
      </c>
      <c r="S55" s="6">
        <f>+'Tabel 8'!R55/'Tabel 10'!$C55*1000</f>
        <v>0.11206973306943668</v>
      </c>
      <c r="T55" s="6">
        <f>+'Tabel 8'!S55/'Tabel 10'!$C55*1000</f>
        <v>0.15748712311169852</v>
      </c>
      <c r="U55" s="6"/>
      <c r="V55" s="6">
        <f>+'Tabel 8'!U55/'Tabel 10'!$C55*1000</f>
        <v>5.7915117528625597</v>
      </c>
    </row>
    <row r="56" spans="1:22" x14ac:dyDescent="0.25">
      <c r="B56" s="1" t="s">
        <v>43</v>
      </c>
      <c r="C56" s="20">
        <v>2071972</v>
      </c>
      <c r="E56" s="6">
        <f>+'Tabel 8'!D56/'Tabel 10'!$C56*1000</f>
        <v>85.355400555605968</v>
      </c>
      <c r="F56" s="6">
        <f>+'Tabel 8'!E56/'Tabel 10'!$C56*1000</f>
        <v>44.204747940609238</v>
      </c>
      <c r="G56" s="6">
        <f>+'Tabel 8'!F56/'Tabel 10'!$C56*1000</f>
        <v>23.108617812848109</v>
      </c>
      <c r="H56" s="6">
        <f>+'Tabel 8'!G56/'Tabel 10'!$C56*1000</f>
        <v>3.2122399588888384</v>
      </c>
      <c r="I56" s="6">
        <f>+'Tabel 8'!H56/'Tabel 10'!$C56*1000</f>
        <v>9.9807937722464555</v>
      </c>
      <c r="J56" s="6">
        <f>+'Tabel 8'!I56/'Tabel 10'!$C56*1000</f>
        <v>2.0989037790461977</v>
      </c>
      <c r="K56" s="6">
        <f>+'Tabel 8'!J56/'Tabel 10'!$C56*1000</f>
        <v>5.804192617579635</v>
      </c>
      <c r="L56" s="6">
        <f>+'Tabel 8'!K56/'Tabel 10'!$C56*1000</f>
        <v>9.4262856833972659</v>
      </c>
      <c r="M56" s="6">
        <f>+'Tabel 8'!L56/'Tabel 10'!$C56*1000</f>
        <v>6.3891806462441112</v>
      </c>
      <c r="N56" s="6">
        <f>+'Tabel 8'!M56/'Tabel 10'!$C56*1000</f>
        <v>3.0371050371531547</v>
      </c>
      <c r="O56" s="6">
        <f>+'Tabel 8'!N56/'Tabel 10'!$C56*1000</f>
        <v>8.3842831852940112</v>
      </c>
      <c r="P56" s="6">
        <f>+'Tabel 8'!O56/'Tabel 10'!$C56*1000</f>
        <v>23.340083746305453</v>
      </c>
      <c r="Q56" s="6">
        <f>+'Tabel 8'!P56/'Tabel 10'!$C56*1000</f>
        <v>22.298167092950894</v>
      </c>
      <c r="R56" s="6">
        <f>+'Tabel 8'!Q56/'Tabel 10'!$C56*1000</f>
        <v>0.80706696592674887</v>
      </c>
      <c r="S56" s="6">
        <f>+'Tabel 8'!R56/'Tabel 10'!$C56*1000</f>
        <v>0.23484968742780957</v>
      </c>
      <c r="T56" s="6">
        <f>+'Tabel 8'!S56/'Tabel 10'!$C56*1000</f>
        <v>0.39497735490634045</v>
      </c>
      <c r="U56" s="6"/>
      <c r="V56" s="6">
        <f>+'Tabel 8'!U56/'Tabel 10'!$C56*1000</f>
        <v>12.21975972648279</v>
      </c>
    </row>
    <row r="57" spans="1:22" x14ac:dyDescent="0.25">
      <c r="B57" s="1" t="s">
        <v>95</v>
      </c>
      <c r="C57" s="20">
        <v>583990</v>
      </c>
      <c r="E57" s="6">
        <f>+'Tabel 8'!D57/'Tabel 10'!$C57*1000</f>
        <v>126.83950067638145</v>
      </c>
      <c r="F57" s="6">
        <f>+'Tabel 8'!E57/'Tabel 10'!$C57*1000</f>
        <v>70.864227127176846</v>
      </c>
      <c r="G57" s="6">
        <f>+'Tabel 8'!F57/'Tabel 10'!$C57*1000</f>
        <v>45.149726527724795</v>
      </c>
      <c r="H57" s="6">
        <f>+'Tabel 8'!G57/'Tabel 10'!$C57*1000</f>
        <v>3.146191902052248</v>
      </c>
      <c r="I57" s="6">
        <f>+'Tabel 8'!H57/'Tabel 10'!$C57*1000</f>
        <v>12.485512744632345</v>
      </c>
      <c r="J57" s="6">
        <f>+'Tabel 8'!I57/'Tabel 10'!$C57*1000</f>
        <v>3.0525552383006933</v>
      </c>
      <c r="K57" s="6">
        <f>+'Tabel 8'!J57/'Tabel 10'!$C57*1000</f>
        <v>7.0302407144667498</v>
      </c>
      <c r="L57" s="6">
        <f>+'Tabel 8'!K57/'Tabel 10'!$C57*1000</f>
        <v>36.053699549649821</v>
      </c>
      <c r="M57" s="6">
        <f>+'Tabel 8'!L57/'Tabel 10'!$C57*1000</f>
        <v>16.74482918598266</v>
      </c>
      <c r="N57" s="6">
        <f>+'Tabel 8'!M57/'Tabel 10'!$C57*1000</f>
        <v>19.308870363667157</v>
      </c>
      <c r="O57" s="6">
        <f>+'Tabel 8'!N57/'Tabel 10'!$C57*1000</f>
        <v>5.717563656911933</v>
      </c>
      <c r="P57" s="6">
        <f>+'Tabel 8'!O57/'Tabel 10'!$C57*1000</f>
        <v>14.204010342642853</v>
      </c>
      <c r="Q57" s="6">
        <f>+'Tabel 8'!P57/'Tabel 10'!$C57*1000</f>
        <v>13.386481205135805</v>
      </c>
      <c r="R57" s="6">
        <f>+'Tabel 8'!Q57/'Tabel 10'!$C57*1000</f>
        <v>0.34845504221611656</v>
      </c>
      <c r="S57" s="6">
        <f>+'Tabel 8'!R57/'Tabel 10'!$C57*1000</f>
        <v>0.46907409529092625</v>
      </c>
      <c r="T57" s="6">
        <f>+'Tabel 8'!S57/'Tabel 10'!$C57*1000</f>
        <v>4.9658384561379476</v>
      </c>
      <c r="U57" s="6"/>
      <c r="V57" s="6">
        <f>+'Tabel 8'!U57/'Tabel 10'!$C57*1000</f>
        <v>25.801811674857444</v>
      </c>
    </row>
    <row r="58" spans="1:22" x14ac:dyDescent="0.25">
      <c r="B58" s="1" t="s">
        <v>105</v>
      </c>
      <c r="C58" s="20">
        <v>1116137</v>
      </c>
      <c r="E58" s="6">
        <f>+'Tabel 8'!D58/'Tabel 10'!$C58*1000</f>
        <v>111.14137422198171</v>
      </c>
      <c r="F58" s="6">
        <f>+'Tabel 8'!E58/'Tabel 10'!$C58*1000</f>
        <v>69.754877761421767</v>
      </c>
      <c r="G58" s="6">
        <f>+'Tabel 8'!F58/'Tabel 10'!$C58*1000</f>
        <v>38.409057598462219</v>
      </c>
      <c r="H58" s="6">
        <f>+'Tabel 8'!G58/'Tabel 10'!$C58*1000</f>
        <v>3.2515076053806067</v>
      </c>
      <c r="I58" s="6">
        <f>+'Tabel 8'!H58/'Tabel 10'!$C58*1000</f>
        <v>13.488598080458138</v>
      </c>
      <c r="J58" s="6">
        <f>+'Tabel 8'!I58/'Tabel 10'!$C58*1000</f>
        <v>2.1077667861559721</v>
      </c>
      <c r="K58" s="6">
        <f>+'Tabel 8'!J58/'Tabel 10'!$C58*1000</f>
        <v>12.497947690964834</v>
      </c>
      <c r="L58" s="6">
        <f>+'Tabel 8'!K58/'Tabel 10'!$C58*1000</f>
        <v>7.5564200452095038</v>
      </c>
      <c r="M58" s="6">
        <f>+'Tabel 8'!L58/'Tabel 10'!$C58*1000</f>
        <v>5.2463472168357024</v>
      </c>
      <c r="N58" s="6">
        <f>+'Tabel 8'!M58/'Tabel 10'!$C58*1000</f>
        <v>2.3100728283738006</v>
      </c>
      <c r="O58" s="6">
        <f>+'Tabel 8'!N58/'Tabel 10'!$C58*1000</f>
        <v>12.09528937755849</v>
      </c>
      <c r="P58" s="6">
        <f>+'Tabel 8'!O58/'Tabel 10'!$C58*1000</f>
        <v>21.734787037791957</v>
      </c>
      <c r="Q58" s="6">
        <f>+'Tabel 8'!P58/'Tabel 10'!$C58*1000</f>
        <v>20.362458873280971</v>
      </c>
      <c r="R58" s="6">
        <f>+'Tabel 8'!Q58/'Tabel 10'!$C58*1000</f>
        <v>1.2991122980049261</v>
      </c>
      <c r="S58" s="6">
        <f>+'Tabel 8'!R58/'Tabel 10'!$C58*1000</f>
        <v>7.3215866506057978E-2</v>
      </c>
      <c r="T58" s="6">
        <f>+'Tabel 8'!S58/'Tabel 10'!$C58*1000</f>
        <v>0.56534278498069679</v>
      </c>
      <c r="U58" s="6"/>
      <c r="V58" s="6">
        <f>+'Tabel 8'!U58/'Tabel 10'!$C58*1000</f>
        <v>14.808217987576793</v>
      </c>
    </row>
    <row r="59" spans="1:22" x14ac:dyDescent="0.25">
      <c r="B59" s="1" t="s">
        <v>137</v>
      </c>
      <c r="C59" s="20">
        <v>2544806</v>
      </c>
      <c r="E59" s="6">
        <f>+'Tabel 8'!D59/'Tabel 10'!$C59*1000</f>
        <v>100.90710254534137</v>
      </c>
      <c r="F59" s="6">
        <f>+'Tabel 8'!E59/'Tabel 10'!$C59*1000</f>
        <v>61.442797604218164</v>
      </c>
      <c r="G59" s="6">
        <f>+'Tabel 8'!F59/'Tabel 10'!$C59*1000</f>
        <v>27.509105953979876</v>
      </c>
      <c r="H59" s="6">
        <f>+'Tabel 8'!G59/'Tabel 10'!$C59*1000</f>
        <v>7.6834537935610774</v>
      </c>
      <c r="I59" s="6">
        <f>+'Tabel 8'!H59/'Tabel 10'!$C59*1000</f>
        <v>14.126790745697189</v>
      </c>
      <c r="J59" s="6">
        <f>+'Tabel 8'!I59/'Tabel 10'!$C59*1000</f>
        <v>0.79920893294939765</v>
      </c>
      <c r="K59" s="6">
        <f>+'Tabel 8'!J59/'Tabel 10'!$C59*1000</f>
        <v>11.324238178030624</v>
      </c>
      <c r="L59" s="6">
        <f>+'Tabel 8'!K59/'Tabel 10'!$C59*1000</f>
        <v>14.972064668190818</v>
      </c>
      <c r="M59" s="6">
        <f>+'Tabel 8'!L59/'Tabel 10'!$C59*1000</f>
        <v>9.747330377084225</v>
      </c>
      <c r="N59" s="6">
        <f>+'Tabel 8'!M59/'Tabel 10'!$C59*1000</f>
        <v>5.2247342911065928</v>
      </c>
      <c r="O59" s="6">
        <f>+'Tabel 8'!N59/'Tabel 10'!$C59*1000</f>
        <v>4.8887813059227305</v>
      </c>
      <c r="P59" s="6">
        <f>+'Tabel 8'!O59/'Tabel 10'!$C59*1000</f>
        <v>19.603458967009669</v>
      </c>
      <c r="Q59" s="6">
        <f>+'Tabel 8'!P59/'Tabel 10'!$C59*1000</f>
        <v>18.228139980130013</v>
      </c>
      <c r="R59" s="6">
        <f>+'Tabel 8'!Q59/'Tabel 10'!$C59*1000</f>
        <v>1.0321512150282803</v>
      </c>
      <c r="S59" s="6">
        <f>+'Tabel 8'!R59/'Tabel 10'!$C59*1000</f>
        <v>0.34316777185137276</v>
      </c>
      <c r="T59" s="6">
        <f>+'Tabel 8'!S59/'Tabel 10'!$C59*1000</f>
        <v>0.56310775752650688</v>
      </c>
      <c r="U59" s="6"/>
      <c r="V59" s="6">
        <f>+'Tabel 8'!U59/'Tabel 10'!$C59*1000</f>
        <v>14.770477592398006</v>
      </c>
    </row>
    <row r="60" spans="1:22" x14ac:dyDescent="0.25">
      <c r="B60" s="1" t="s">
        <v>192</v>
      </c>
      <c r="C60" s="20">
        <v>2853359</v>
      </c>
      <c r="E60" s="6">
        <f>+'Tabel 8'!D60/'Tabel 10'!$C60*1000</f>
        <v>134.02484580454123</v>
      </c>
      <c r="F60" s="6">
        <f>+'Tabel 8'!E60/'Tabel 10'!$C60*1000</f>
        <v>75.802589158952657</v>
      </c>
      <c r="G60" s="6">
        <f>+'Tabel 8'!F60/'Tabel 10'!$C60*1000</f>
        <v>35.242890015409927</v>
      </c>
      <c r="H60" s="6">
        <f>+'Tabel 8'!G60/'Tabel 10'!$C60*1000</f>
        <v>3.2628723538477158</v>
      </c>
      <c r="I60" s="6">
        <f>+'Tabel 8'!H60/'Tabel 10'!$C60*1000</f>
        <v>11.405187808377571</v>
      </c>
      <c r="J60" s="6">
        <f>+'Tabel 8'!I60/'Tabel 10'!$C60*1000</f>
        <v>0.55485665562741371</v>
      </c>
      <c r="K60" s="6">
        <f>+'Tabel 8'!J60/'Tabel 10'!$C60*1000</f>
        <v>25.336782325690034</v>
      </c>
      <c r="L60" s="6">
        <f>+'Tabel 8'!K60/'Tabel 10'!$C60*1000</f>
        <v>25.394981844205372</v>
      </c>
      <c r="M60" s="6">
        <f>+'Tabel 8'!L60/'Tabel 10'!$C60*1000</f>
        <v>19.123395766962627</v>
      </c>
      <c r="N60" s="6">
        <f>+'Tabel 8'!M60/'Tabel 10'!$C60*1000</f>
        <v>6.2715860772427439</v>
      </c>
      <c r="O60" s="6">
        <f>+'Tabel 8'!N60/'Tabel 10'!$C60*1000</f>
        <v>4.2840736128892303</v>
      </c>
      <c r="P60" s="6">
        <f>+'Tabel 8'!O60/'Tabel 10'!$C60*1000</f>
        <v>28.543201188493981</v>
      </c>
      <c r="Q60" s="6">
        <f>+'Tabel 8'!P60/'Tabel 10'!$C60*1000</f>
        <v>25.981505408622873</v>
      </c>
      <c r="R60" s="6">
        <f>+'Tabel 8'!Q60/'Tabel 10'!$C60*1000</f>
        <v>1.990766006031305</v>
      </c>
      <c r="S60" s="6">
        <f>+'Tabel 8'!R60/'Tabel 10'!$C60*1000</f>
        <v>0.57092977383980359</v>
      </c>
      <c r="T60" s="6">
        <f>+'Tabel 8'!S60/'Tabel 10'!$C60*1000</f>
        <v>0.24532489602605212</v>
      </c>
      <c r="U60" s="6"/>
      <c r="V60" s="6">
        <f>+'Tabel 8'!U60/'Tabel 10'!$C60*1000</f>
        <v>20.894671858676038</v>
      </c>
    </row>
    <row r="61" spans="1:22" x14ac:dyDescent="0.25">
      <c r="B61" s="1" t="s">
        <v>236</v>
      </c>
      <c r="C61" s="20">
        <v>1156431</v>
      </c>
      <c r="E61" s="6">
        <f>+'Tabel 8'!D61/'Tabel 10'!$C61*1000</f>
        <v>101.13097971258121</v>
      </c>
      <c r="F61" s="6">
        <f>+'Tabel 8'!E61/'Tabel 10'!$C61*1000</f>
        <v>53.783580689206701</v>
      </c>
      <c r="G61" s="6">
        <f>+'Tabel 8'!F61/'Tabel 10'!$C61*1000</f>
        <v>33.390594212625274</v>
      </c>
      <c r="H61" s="6">
        <f>+'Tabel 8'!G61/'Tabel 10'!$C61*1000</f>
        <v>3.2762264357748663</v>
      </c>
      <c r="I61" s="6">
        <f>+'Tabel 8'!H61/'Tabel 10'!$C61*1000</f>
        <v>11.718215397677127</v>
      </c>
      <c r="J61" s="6">
        <f>+'Tabel 8'!I61/'Tabel 10'!$C61*1000</f>
        <v>0.3791802452728612</v>
      </c>
      <c r="K61" s="6">
        <f>+'Tabel 8'!J61/'Tabel 10'!$C61*1000</f>
        <v>5.0193643978565801</v>
      </c>
      <c r="L61" s="6">
        <f>+'Tabel 8'!K61/'Tabel 10'!$C61*1000</f>
        <v>10.938828170465856</v>
      </c>
      <c r="M61" s="6">
        <f>+'Tabel 8'!L61/'Tabel 10'!$C61*1000</f>
        <v>9.6812605634273972</v>
      </c>
      <c r="N61" s="6">
        <f>+'Tabel 8'!M61/'Tabel 10'!$C61*1000</f>
        <v>1.2575676070384572</v>
      </c>
      <c r="O61" s="6">
        <f>+'Tabel 8'!N61/'Tabel 10'!$C61*1000</f>
        <v>6.809744809677361</v>
      </c>
      <c r="P61" s="6">
        <f>+'Tabel 8'!O61/'Tabel 10'!$C61*1000</f>
        <v>29.598826043231288</v>
      </c>
      <c r="Q61" s="6">
        <f>+'Tabel 8'!P61/'Tabel 10'!$C61*1000</f>
        <v>27.359581630279664</v>
      </c>
      <c r="R61" s="6">
        <f>+'Tabel 8'!Q61/'Tabel 10'!$C61*1000</f>
        <v>0.54557861756236536</v>
      </c>
      <c r="S61" s="6">
        <f>+'Tabel 8'!R61/'Tabel 10'!$C61*1000</f>
        <v>1.6936657953892562</v>
      </c>
      <c r="T61" s="6">
        <f>+'Tabel 8'!S61/'Tabel 10'!$C61*1000</f>
        <v>0.2697956038881697</v>
      </c>
      <c r="U61" s="6"/>
      <c r="V61" s="6">
        <f>+'Tabel 8'!U61/'Tabel 10'!$C61*1000</f>
        <v>10.078422318322493</v>
      </c>
    </row>
    <row r="62" spans="1:22" x14ac:dyDescent="0.25">
      <c r="B62" s="1" t="s">
        <v>262</v>
      </c>
      <c r="C62" s="20">
        <v>1342158</v>
      </c>
      <c r="E62" s="6">
        <f>+'Tabel 8'!D62/'Tabel 10'!$C62*1000</f>
        <v>113.29888135376014</v>
      </c>
      <c r="F62" s="6">
        <f>+'Tabel 8'!E62/'Tabel 10'!$C62*1000</f>
        <v>61.747573683575261</v>
      </c>
      <c r="G62" s="6">
        <f>+'Tabel 8'!F62/'Tabel 10'!$C62*1000</f>
        <v>32.743227620547344</v>
      </c>
      <c r="H62" s="6">
        <f>+'Tabel 8'!G62/'Tabel 10'!$C62*1000</f>
        <v>3.6654927890835176</v>
      </c>
      <c r="I62" s="6">
        <f>+'Tabel 8'!H62/'Tabel 10'!$C62*1000</f>
        <v>9.0291858972429733</v>
      </c>
      <c r="J62" s="6">
        <f>+'Tabel 8'!I62/'Tabel 10'!$C62*1000</f>
        <v>0.86961744963832832</v>
      </c>
      <c r="K62" s="6">
        <f>+'Tabel 8'!J62/'Tabel 10'!$C62*1000</f>
        <v>15.4400499270631</v>
      </c>
      <c r="L62" s="6">
        <f>+'Tabel 8'!K62/'Tabel 10'!$C62*1000</f>
        <v>15.127876151690039</v>
      </c>
      <c r="M62" s="6">
        <f>+'Tabel 8'!L62/'Tabel 10'!$C62*1000</f>
        <v>10.942294652445005</v>
      </c>
      <c r="N62" s="6">
        <f>+'Tabel 8'!M62/'Tabel 10'!$C62*1000</f>
        <v>4.1855814992450355</v>
      </c>
      <c r="O62" s="6">
        <f>+'Tabel 8'!N62/'Tabel 10'!$C62*1000</f>
        <v>5.9992936748132486</v>
      </c>
      <c r="P62" s="6">
        <f>+'Tabel 8'!O62/'Tabel 10'!$C62*1000</f>
        <v>30.424137843681592</v>
      </c>
      <c r="Q62" s="6">
        <f>+'Tabel 8'!P62/'Tabel 10'!$C62*1000</f>
        <v>28.930144484916376</v>
      </c>
      <c r="R62" s="6">
        <f>+'Tabel 8'!Q62/'Tabel 10'!$C62*1000</f>
        <v>1.3509424365944918</v>
      </c>
      <c r="S62" s="6">
        <f>+'Tabel 8'!R62/'Tabel 10'!$C62*1000</f>
        <v>0.14305092217072002</v>
      </c>
      <c r="T62" s="6">
        <f>+'Tabel 8'!S62/'Tabel 10'!$C62*1000</f>
        <v>0.28312612971051099</v>
      </c>
      <c r="U62" s="6"/>
      <c r="V62" s="6">
        <f>+'Tabel 8'!U62/'Tabel 10'!$C62*1000</f>
        <v>9.9548637343740456</v>
      </c>
    </row>
    <row r="63" spans="1:22" x14ac:dyDescent="0.25">
      <c r="B63" s="1" t="s">
        <v>288</v>
      </c>
      <c r="C63" s="20">
        <v>383032</v>
      </c>
      <c r="E63" s="6">
        <f>+'Tabel 8'!D63/'Tabel 10'!$C63*1000</f>
        <v>88.384260322897305</v>
      </c>
      <c r="F63" s="6">
        <f>+'Tabel 8'!E63/'Tabel 10'!$C63*1000</f>
        <v>34.960525491342757</v>
      </c>
      <c r="G63" s="6">
        <f>+'Tabel 8'!F63/'Tabel 10'!$C63*1000</f>
        <v>15.23546168614733</v>
      </c>
      <c r="H63" s="6">
        <f>+'Tabel 8'!G63/'Tabel 10'!$C63*1000</f>
        <v>3.7537544688306732</v>
      </c>
      <c r="I63" s="6">
        <f>+'Tabel 8'!H63/'Tabel 10'!$C63*1000</f>
        <v>10.801746730406879</v>
      </c>
      <c r="J63" s="6">
        <f>+'Tabel 8'!I63/'Tabel 10'!$C63*1000</f>
        <v>0.96250114585401914</v>
      </c>
      <c r="K63" s="6">
        <f>+'Tabel 8'!J63/'Tabel 10'!$C63*1000</f>
        <v>4.2070614601038585</v>
      </c>
      <c r="L63" s="6">
        <f>+'Tabel 8'!K63/'Tabel 10'!$C63*1000</f>
        <v>16.982915265565278</v>
      </c>
      <c r="M63" s="6">
        <f>+'Tabel 8'!L63/'Tabel 10'!$C63*1000</f>
        <v>12.215829359440745</v>
      </c>
      <c r="N63" s="6">
        <f>+'Tabel 8'!M63/'Tabel 10'!$C63*1000</f>
        <v>4.7670859061245361</v>
      </c>
      <c r="O63" s="6">
        <f>+'Tabel 8'!N63/'Tabel 10'!$C63*1000</f>
        <v>11.993775976941874</v>
      </c>
      <c r="P63" s="6">
        <f>+'Tabel 8'!O63/'Tabel 10'!$C63*1000</f>
        <v>24.447043589047389</v>
      </c>
      <c r="Q63" s="6">
        <f>+'Tabel 8'!P63/'Tabel 10'!$C63*1000</f>
        <v>23.437628533669063</v>
      </c>
      <c r="R63" s="6">
        <f>+'Tabel 8'!Q63/'Tabel 10'!$C63*1000</f>
        <v>0.79415074962041132</v>
      </c>
      <c r="S63" s="6">
        <f>+'Tabel 8'!R63/'Tabel 10'!$C63*1000</f>
        <v>0.21526430575791369</v>
      </c>
      <c r="T63" s="6">
        <f>+'Tabel 8'!S63/'Tabel 10'!$C63*1000</f>
        <v>5.2214958541322923E-2</v>
      </c>
      <c r="U63" s="6"/>
      <c r="V63" s="6">
        <f>+'Tabel 8'!U63/'Tabel 10'!$C63*1000</f>
        <v>11.220994590530294</v>
      </c>
    </row>
    <row r="64" spans="1:22" x14ac:dyDescent="0.25">
      <c r="B64" s="1" t="s">
        <v>302</v>
      </c>
      <c r="C64" s="20">
        <v>3673893</v>
      </c>
      <c r="E64" s="6">
        <f>+'Tabel 8'!D64/'Tabel 10'!$C64*1000</f>
        <v>127.51460099681728</v>
      </c>
      <c r="F64" s="6">
        <f>+'Tabel 8'!E64/'Tabel 10'!$C64*1000</f>
        <v>65.990762387472913</v>
      </c>
      <c r="G64" s="6">
        <f>+'Tabel 8'!F64/'Tabel 10'!$C64*1000</f>
        <v>28.17791674296285</v>
      </c>
      <c r="H64" s="6">
        <f>+'Tabel 8'!G64/'Tabel 10'!$C64*1000</f>
        <v>7.3840846490480683</v>
      </c>
      <c r="I64" s="6">
        <f>+'Tabel 8'!H64/'Tabel 10'!$C64*1000</f>
        <v>9.1613161398026826</v>
      </c>
      <c r="J64" s="6">
        <f>+'Tabel 8'!I64/'Tabel 10'!$C64*1000</f>
        <v>0.81103971951120546</v>
      </c>
      <c r="K64" s="6">
        <f>+'Tabel 8'!J64/'Tabel 10'!$C64*1000</f>
        <v>20.456405136148099</v>
      </c>
      <c r="L64" s="6">
        <f>+'Tabel 8'!K64/'Tabel 10'!$C64*1000</f>
        <v>27.860365013352322</v>
      </c>
      <c r="M64" s="6">
        <f>+'Tabel 8'!L64/'Tabel 10'!$C64*1000</f>
        <v>24.185213317022232</v>
      </c>
      <c r="N64" s="6">
        <f>+'Tabel 8'!M64/'Tabel 10'!$C64*1000</f>
        <v>3.6751516963300865</v>
      </c>
      <c r="O64" s="6">
        <f>+'Tabel 8'!N64/'Tabel 10'!$C64*1000</f>
        <v>4.6337767594211368</v>
      </c>
      <c r="P64" s="6">
        <f>+'Tabel 8'!O64/'Tabel 10'!$C64*1000</f>
        <v>29.029696836570906</v>
      </c>
      <c r="Q64" s="6">
        <f>+'Tabel 8'!P64/'Tabel 10'!$C64*1000</f>
        <v>27.394553352947785</v>
      </c>
      <c r="R64" s="6">
        <f>+'Tabel 8'!Q64/'Tabel 10'!$C64*1000</f>
        <v>1.2788957280846136</v>
      </c>
      <c r="S64" s="6">
        <f>+'Tabel 8'!R64/'Tabel 10'!$C64*1000</f>
        <v>0.35624775553850835</v>
      </c>
      <c r="T64" s="6">
        <f>+'Tabel 8'!S64/'Tabel 10'!$C64*1000</f>
        <v>0.60856426684173981</v>
      </c>
      <c r="U64" s="6"/>
      <c r="V64" s="6">
        <f>+'Tabel 8'!U64/'Tabel 10'!$C64*1000</f>
        <v>13.085846539352126</v>
      </c>
    </row>
    <row r="65" spans="1:22" x14ac:dyDescent="0.25">
      <c r="C65" s="20"/>
      <c r="E65" s="6"/>
      <c r="F65" s="6"/>
      <c r="G65" s="6"/>
      <c r="H65" s="6"/>
      <c r="I65" s="6"/>
      <c r="J65" s="6"/>
      <c r="K65" s="6"/>
      <c r="L65" s="6"/>
      <c r="M65" s="6"/>
      <c r="N65" s="6"/>
      <c r="O65" s="6"/>
      <c r="P65" s="6"/>
      <c r="Q65" s="6"/>
      <c r="R65" s="6"/>
      <c r="S65" s="6"/>
      <c r="T65" s="6"/>
      <c r="U65" s="6"/>
      <c r="V65" s="6"/>
    </row>
    <row r="66" spans="1:22" x14ac:dyDescent="0.25">
      <c r="A66" s="1">
        <v>2017</v>
      </c>
      <c r="B66" s="1" t="s">
        <v>4</v>
      </c>
      <c r="C66" s="20">
        <v>491792</v>
      </c>
      <c r="E66" s="6">
        <f>+'Tabel 8'!D66/'Tabel 10'!$C66*1000</f>
        <v>80.647916192211341</v>
      </c>
      <c r="F66" s="6">
        <f>+'Tabel 8'!E66/'Tabel 10'!$C66*1000</f>
        <v>49.74460747633146</v>
      </c>
      <c r="G66" s="6">
        <f>+'Tabel 8'!F66/'Tabel 10'!$C66*1000</f>
        <v>33.388099033737845</v>
      </c>
      <c r="H66" s="6">
        <f>+'Tabel 8'!G66/'Tabel 10'!$C66*1000</f>
        <v>4.009825291993363</v>
      </c>
      <c r="I66" s="6">
        <f>+'Tabel 8'!H66/'Tabel 10'!$C66*1000</f>
        <v>9.3698148810879385</v>
      </c>
      <c r="J66" s="6">
        <f>+'Tabel 8'!I66/'Tabel 10'!$C66*1000</f>
        <v>7.9301818655041156E-2</v>
      </c>
      <c r="K66" s="6">
        <f>+'Tabel 8'!J66/'Tabel 10'!$C66*1000</f>
        <v>2.8975664508572727</v>
      </c>
      <c r="L66" s="6">
        <f>+'Tabel 8'!K66/'Tabel 10'!$C66*1000</f>
        <v>3.9732244526141129</v>
      </c>
      <c r="M66" s="6">
        <f>+'Tabel 8'!L66/'Tabel 10'!$C66*1000</f>
        <v>3.9732244526141129</v>
      </c>
      <c r="N66" s="6">
        <f>+'Tabel 8'!M66/'Tabel 10'!$C66*1000</f>
        <v>0</v>
      </c>
      <c r="O66" s="6">
        <f>+'Tabel 8'!N66/'Tabel 10'!$C66*1000</f>
        <v>1.7141393109281973</v>
      </c>
      <c r="P66" s="6">
        <f>+'Tabel 8'!O66/'Tabel 10'!$C66*1000</f>
        <v>25.215944952337573</v>
      </c>
      <c r="Q66" s="6">
        <f>+'Tabel 8'!P66/'Tabel 10'!$C66*1000</f>
        <v>23.857647135374304</v>
      </c>
      <c r="R66" s="6">
        <f>+'Tabel 8'!Q66/'Tabel 10'!$C66*1000</f>
        <v>1.31153007775645</v>
      </c>
      <c r="S66" s="6">
        <f>+'Tabel 8'!R66/'Tabel 10'!$C66*1000</f>
        <v>4.6767739206819141E-2</v>
      </c>
      <c r="T66" s="6">
        <f>+'Tabel 8'!S66/'Tabel 10'!$C66*1000</f>
        <v>0.24400559586166509</v>
      </c>
      <c r="U66" s="6"/>
      <c r="V66" s="6">
        <f>+'Tabel 8'!U66/'Tabel 10'!$C66*1000</f>
        <v>14.373962976217587</v>
      </c>
    </row>
    <row r="67" spans="1:22" x14ac:dyDescent="0.25">
      <c r="B67" s="1" t="s">
        <v>19</v>
      </c>
      <c r="C67" s="20">
        <v>407818</v>
      </c>
      <c r="E67" s="6">
        <f>+'Tabel 8'!D67/'Tabel 10'!$C67*1000</f>
        <v>107.20958859098911</v>
      </c>
      <c r="F67" s="6">
        <f>+'Tabel 8'!E67/'Tabel 10'!$C67*1000</f>
        <v>57.447194581896831</v>
      </c>
      <c r="G67" s="6">
        <f>+'Tabel 8'!F67/'Tabel 10'!$C67*1000</f>
        <v>25.290693397544981</v>
      </c>
      <c r="H67" s="6">
        <f>+'Tabel 8'!G67/'Tabel 10'!$C67*1000</f>
        <v>3.2489983276853893</v>
      </c>
      <c r="I67" s="6">
        <f>+'Tabel 8'!H67/'Tabel 10'!$C67*1000</f>
        <v>13.638436753649913</v>
      </c>
      <c r="J67" s="6">
        <f>+'Tabel 8'!I67/'Tabel 10'!$C67*1000</f>
        <v>2.8787351220397333</v>
      </c>
      <c r="K67" s="6">
        <f>+'Tabel 8'!J67/'Tabel 10'!$C67*1000</f>
        <v>12.390330980976808</v>
      </c>
      <c r="L67" s="6">
        <f>+'Tabel 8'!K67/'Tabel 10'!$C67*1000</f>
        <v>2.3932244285441056</v>
      </c>
      <c r="M67" s="6">
        <f>+'Tabel 8'!L67/'Tabel 10'!$C67*1000</f>
        <v>1.2652702921401213</v>
      </c>
      <c r="N67" s="6">
        <f>+'Tabel 8'!M67/'Tabel 10'!$C67*1000</f>
        <v>1.127954136403984</v>
      </c>
      <c r="O67" s="6">
        <f>+'Tabel 8'!N67/'Tabel 10'!$C67*1000</f>
        <v>8.3860937967426636</v>
      </c>
      <c r="P67" s="6">
        <f>+'Tabel 8'!O67/'Tabel 10'!$C67*1000</f>
        <v>38.983075783805518</v>
      </c>
      <c r="Q67" s="6">
        <f>+'Tabel 8'!P67/'Tabel 10'!$C67*1000</f>
        <v>38.291590856705689</v>
      </c>
      <c r="R67" s="6">
        <f>+'Tabel 8'!Q67/'Tabel 10'!$C67*1000</f>
        <v>0.40704431878926384</v>
      </c>
      <c r="S67" s="6">
        <f>+'Tabel 8'!R67/'Tabel 10'!$C67*1000</f>
        <v>0.28444060831056989</v>
      </c>
      <c r="T67" s="6">
        <f>+'Tabel 8'!S67/'Tabel 10'!$C67*1000</f>
        <v>2.6972816305312664E-2</v>
      </c>
      <c r="U67" s="6"/>
      <c r="V67" s="6">
        <f>+'Tabel 8'!U67/'Tabel 10'!$C67*1000</f>
        <v>22.281998342397834</v>
      </c>
    </row>
    <row r="68" spans="1:22" x14ac:dyDescent="0.25">
      <c r="B68" s="1" t="s">
        <v>26</v>
      </c>
      <c r="C68" s="20">
        <v>646874</v>
      </c>
      <c r="E68" s="6">
        <f>+'Tabel 8'!D68/'Tabel 10'!$C68*1000</f>
        <v>82.277228641126342</v>
      </c>
      <c r="F68" s="6">
        <f>+'Tabel 8'!E68/'Tabel 10'!$C68*1000</f>
        <v>47.655339370572925</v>
      </c>
      <c r="G68" s="6">
        <f>+'Tabel 8'!F68/'Tabel 10'!$C68*1000</f>
        <v>34.880053920856312</v>
      </c>
      <c r="H68" s="6">
        <f>+'Tabel 8'!G68/'Tabel 10'!$C68*1000</f>
        <v>1.3232870698157602</v>
      </c>
      <c r="I68" s="6">
        <f>+'Tabel 8'!H68/'Tabel 10'!$C68*1000</f>
        <v>4.4954658867105515</v>
      </c>
      <c r="J68" s="6">
        <f>+'Tabel 8'!I68/'Tabel 10'!$C68*1000</f>
        <v>0.3972953001666476</v>
      </c>
      <c r="K68" s="6">
        <f>+'Tabel 8'!J68/'Tabel 10'!$C68*1000</f>
        <v>6.5592371930236855</v>
      </c>
      <c r="L68" s="6">
        <f>+'Tabel 8'!K68/'Tabel 10'!$C68*1000</f>
        <v>9.0465840333666279</v>
      </c>
      <c r="M68" s="6">
        <f>+'Tabel 8'!L68/'Tabel 10'!$C68*1000</f>
        <v>7.4002046766449094</v>
      </c>
      <c r="N68" s="6">
        <f>+'Tabel 8'!M68/'Tabel 10'!$C68*1000</f>
        <v>1.6463793567217109</v>
      </c>
      <c r="O68" s="6">
        <f>+'Tabel 8'!N68/'Tabel 10'!$C68*1000</f>
        <v>4.5294756011217023</v>
      </c>
      <c r="P68" s="6">
        <f>+'Tabel 8'!O68/'Tabel 10'!$C68*1000</f>
        <v>21.045829636065136</v>
      </c>
      <c r="Q68" s="6">
        <f>+'Tabel 8'!P68/'Tabel 10'!$C68*1000</f>
        <v>19.909595995510717</v>
      </c>
      <c r="R68" s="6">
        <f>+'Tabel 8'!Q68/'Tabel 10'!$C68*1000</f>
        <v>0.69874504153822847</v>
      </c>
      <c r="S68" s="6">
        <f>+'Tabel 8'!R68/'Tabel 10'!$C68*1000</f>
        <v>0.43748859901619175</v>
      </c>
      <c r="T68" s="6">
        <f>+'Tabel 8'!S68/'Tabel 10'!$C68*1000</f>
        <v>0.10202914323345814</v>
      </c>
      <c r="U68" s="6"/>
      <c r="V68" s="6">
        <f>+'Tabel 8'!U68/'Tabel 10'!$C68*1000</f>
        <v>5.9764343597052898</v>
      </c>
    </row>
    <row r="69" spans="1:22" x14ac:dyDescent="0.25">
      <c r="B69" s="1" t="s">
        <v>43</v>
      </c>
      <c r="C69" s="20">
        <v>2047901</v>
      </c>
      <c r="E69" s="6">
        <f>+'Tabel 8'!D69/'Tabel 10'!$C69*1000</f>
        <v>82.789158264974731</v>
      </c>
      <c r="F69" s="6">
        <f>+'Tabel 8'!E69/'Tabel 10'!$C69*1000</f>
        <v>39.04094973340996</v>
      </c>
      <c r="G69" s="6">
        <f>+'Tabel 8'!F69/'Tabel 10'!$C69*1000</f>
        <v>25.083243770084589</v>
      </c>
      <c r="H69" s="6">
        <f>+'Tabel 8'!G69/'Tabel 10'!$C69*1000</f>
        <v>1.7095552958858853</v>
      </c>
      <c r="I69" s="6">
        <f>+'Tabel 8'!H69/'Tabel 10'!$C69*1000</f>
        <v>7.0706542943237976</v>
      </c>
      <c r="J69" s="6">
        <f>+'Tabel 8'!I69/'Tabel 10'!$C69*1000</f>
        <v>1.5352304628006919</v>
      </c>
      <c r="K69" s="6">
        <f>+'Tabel 8'!J69/'Tabel 10'!$C69*1000</f>
        <v>3.6422659103150004</v>
      </c>
      <c r="L69" s="6">
        <f>+'Tabel 8'!K69/'Tabel 10'!$C69*1000</f>
        <v>12.20762136450932</v>
      </c>
      <c r="M69" s="6">
        <f>+'Tabel 8'!L69/'Tabel 10'!$C69*1000</f>
        <v>9.2655846156625739</v>
      </c>
      <c r="N69" s="6">
        <f>+'Tabel 8'!M69/'Tabel 10'!$C69*1000</f>
        <v>2.9420367488467463</v>
      </c>
      <c r="O69" s="6">
        <f>+'Tabel 8'!N69/'Tabel 10'!$C69*1000</f>
        <v>8.3719867317804919</v>
      </c>
      <c r="P69" s="6">
        <f>+'Tabel 8'!O69/'Tabel 10'!$C69*1000</f>
        <v>23.16860043527495</v>
      </c>
      <c r="Q69" s="6">
        <f>+'Tabel 8'!P69/'Tabel 10'!$C69*1000</f>
        <v>22.22910189506231</v>
      </c>
      <c r="R69" s="6">
        <f>+'Tabel 8'!Q69/'Tabel 10'!$C69*1000</f>
        <v>0.52346280411015955</v>
      </c>
      <c r="S69" s="6">
        <f>+'Tabel 8'!R69/'Tabel 10'!$C69*1000</f>
        <v>0.41603573610247763</v>
      </c>
      <c r="T69" s="6">
        <f>+'Tabel 8'!S69/'Tabel 10'!$C69*1000</f>
        <v>0.19239211270466688</v>
      </c>
      <c r="U69" s="6"/>
      <c r="V69" s="6">
        <f>+'Tabel 8'!U69/'Tabel 10'!$C69*1000</f>
        <v>14.126171138155605</v>
      </c>
    </row>
    <row r="70" spans="1:22" x14ac:dyDescent="0.25">
      <c r="B70" s="1" t="s">
        <v>95</v>
      </c>
      <c r="C70" s="20">
        <v>583581</v>
      </c>
      <c r="E70" s="6">
        <f>+'Tabel 8'!D70/'Tabel 10'!$C70*1000</f>
        <v>121.04746384820616</v>
      </c>
      <c r="F70" s="6">
        <f>+'Tabel 8'!E70/'Tabel 10'!$C70*1000</f>
        <v>70.057112894353992</v>
      </c>
      <c r="G70" s="6">
        <f>+'Tabel 8'!F70/'Tabel 10'!$C70*1000</f>
        <v>45.787988299824704</v>
      </c>
      <c r="H70" s="6">
        <f>+'Tabel 8'!G70/'Tabel 10'!$C70*1000</f>
        <v>6.4069940590937673</v>
      </c>
      <c r="I70" s="6">
        <f>+'Tabel 8'!H70/'Tabel 10'!$C70*1000</f>
        <v>4.6300342197569835</v>
      </c>
      <c r="J70" s="6">
        <f>+'Tabel 8'!I70/'Tabel 10'!$C70*1000</f>
        <v>10.697743757935916</v>
      </c>
      <c r="K70" s="6">
        <f>+'Tabel 8'!J70/'Tabel 10'!$C70*1000</f>
        <v>2.5343525577426269</v>
      </c>
      <c r="L70" s="6">
        <f>+'Tabel 8'!K70/'Tabel 10'!$C70*1000</f>
        <v>30.963996428944739</v>
      </c>
      <c r="M70" s="6">
        <f>+'Tabel 8'!L70/'Tabel 10'!$C70*1000</f>
        <v>26.849743223305762</v>
      </c>
      <c r="N70" s="6">
        <f>+'Tabel 8'!M70/'Tabel 10'!$C70*1000</f>
        <v>4.1142532056389776</v>
      </c>
      <c r="O70" s="6">
        <f>+'Tabel 8'!N70/'Tabel 10'!$C70*1000</f>
        <v>3.5162213985719206</v>
      </c>
      <c r="P70" s="6">
        <f>+'Tabel 8'!O70/'Tabel 10'!$C70*1000</f>
        <v>16.510133126335507</v>
      </c>
      <c r="Q70" s="6">
        <f>+'Tabel 8'!P70/'Tabel 10'!$C70*1000</f>
        <v>15.982357204912434</v>
      </c>
      <c r="R70" s="6">
        <f>+'Tabel 8'!Q70/'Tabel 10'!$C70*1000</f>
        <v>0.27074219345729217</v>
      </c>
      <c r="S70" s="6">
        <f>+'Tabel 8'!R70/'Tabel 10'!$C70*1000</f>
        <v>0.25703372796578366</v>
      </c>
      <c r="T70" s="6">
        <f>+'Tabel 8'!S70/'Tabel 10'!$C70*1000</f>
        <v>0</v>
      </c>
      <c r="U70" s="6"/>
      <c r="V70" s="6">
        <f>+'Tabel 8'!U70/'Tabel 10'!$C70*1000</f>
        <v>25.189305340646801</v>
      </c>
    </row>
    <row r="71" spans="1:22" x14ac:dyDescent="0.25">
      <c r="B71" s="1" t="s">
        <v>105</v>
      </c>
      <c r="C71" s="20">
        <v>1117546</v>
      </c>
      <c r="E71" s="6">
        <f>+'Tabel 8'!D71/'Tabel 10'!$C71*1000</f>
        <v>105.87125720104585</v>
      </c>
      <c r="F71" s="6">
        <f>+'Tabel 8'!E71/'Tabel 10'!$C71*1000</f>
        <v>67.20707693464071</v>
      </c>
      <c r="G71" s="6">
        <f>+'Tabel 8'!F71/'Tabel 10'!$C71*1000</f>
        <v>26.599352509874311</v>
      </c>
      <c r="H71" s="6">
        <f>+'Tabel 8'!G71/'Tabel 10'!$C71*1000</f>
        <v>4.5465690002917105</v>
      </c>
      <c r="I71" s="6">
        <f>+'Tabel 8'!H71/'Tabel 10'!$C71*1000</f>
        <v>17.885617236337477</v>
      </c>
      <c r="J71" s="6">
        <f>+'Tabel 8'!I71/'Tabel 10'!$C71*1000</f>
        <v>1.1775801622483548</v>
      </c>
      <c r="K71" s="6">
        <f>+'Tabel 8'!J71/'Tabel 10'!$C71*1000</f>
        <v>16.997958025888867</v>
      </c>
      <c r="L71" s="6">
        <f>+'Tabel 8'!K71/'Tabel 10'!$C71*1000</f>
        <v>6.6207565505133577</v>
      </c>
      <c r="M71" s="6">
        <f>+'Tabel 8'!L71/'Tabel 10'!$C71*1000</f>
        <v>4.8150143260322169</v>
      </c>
      <c r="N71" s="6">
        <f>+'Tabel 8'!M71/'Tabel 10'!$C71*1000</f>
        <v>1.8057422244811401</v>
      </c>
      <c r="O71" s="6">
        <f>+'Tabel 8'!N71/'Tabel 10'!$C71*1000</f>
        <v>11.622787786811461</v>
      </c>
      <c r="P71" s="6">
        <f>+'Tabel 8'!O71/'Tabel 10'!$C71*1000</f>
        <v>20.420635929080323</v>
      </c>
      <c r="Q71" s="6">
        <f>+'Tabel 8'!P71/'Tabel 10'!$C71*1000</f>
        <v>19.145520631812918</v>
      </c>
      <c r="R71" s="6">
        <f>+'Tabel 8'!Q71/'Tabel 10'!$C71*1000</f>
        <v>0.97445653243803843</v>
      </c>
      <c r="S71" s="6">
        <f>+'Tabel 8'!R71/'Tabel 10'!$C71*1000</f>
        <v>0.30065876482936721</v>
      </c>
      <c r="T71" s="6">
        <f>+'Tabel 8'!S71/'Tabel 10'!$C71*1000</f>
        <v>0.98161507445778517</v>
      </c>
      <c r="U71" s="6"/>
      <c r="V71" s="6">
        <f>+'Tabel 8'!U71/'Tabel 10'!$C71*1000</f>
        <v>15.179688352873169</v>
      </c>
    </row>
    <row r="72" spans="1:22" x14ac:dyDescent="0.25">
      <c r="B72" s="1" t="s">
        <v>137</v>
      </c>
      <c r="C72" s="20">
        <v>2512531</v>
      </c>
      <c r="E72" s="6">
        <f>+'Tabel 8'!D72/'Tabel 10'!$C72*1000</f>
        <v>101.13905062265898</v>
      </c>
      <c r="F72" s="6">
        <f>+'Tabel 8'!E72/'Tabel 10'!$C72*1000</f>
        <v>61.386705278462237</v>
      </c>
      <c r="G72" s="6">
        <f>+'Tabel 8'!F72/'Tabel 10'!$C72*1000</f>
        <v>26.892802516665469</v>
      </c>
      <c r="H72" s="6">
        <f>+'Tabel 8'!G72/'Tabel 10'!$C72*1000</f>
        <v>6.6836986289920404</v>
      </c>
      <c r="I72" s="6">
        <f>+'Tabel 8'!H72/'Tabel 10'!$C72*1000</f>
        <v>16.328554752160269</v>
      </c>
      <c r="J72" s="6">
        <f>+'Tabel 8'!I72/'Tabel 10'!$C72*1000</f>
        <v>1.0375991380802863</v>
      </c>
      <c r="K72" s="6">
        <f>+'Tabel 8'!J72/'Tabel 10'!$C72*1000</f>
        <v>10.444050242564172</v>
      </c>
      <c r="L72" s="6">
        <f>+'Tabel 8'!K72/'Tabel 10'!$C72*1000</f>
        <v>14.981307693318014</v>
      </c>
      <c r="M72" s="6">
        <f>+'Tabel 8'!L72/'Tabel 10'!$C72*1000</f>
        <v>11.205831888243369</v>
      </c>
      <c r="N72" s="6">
        <f>+'Tabel 8'!M72/'Tabel 10'!$C72*1000</f>
        <v>3.775475805074644</v>
      </c>
      <c r="O72" s="6">
        <f>+'Tabel 8'!N72/'Tabel 10'!$C72*1000</f>
        <v>5.2480944513719434</v>
      </c>
      <c r="P72" s="6">
        <f>+'Tabel 8'!O72/'Tabel 10'!$C72*1000</f>
        <v>19.522943199506791</v>
      </c>
      <c r="Q72" s="6">
        <f>+'Tabel 8'!P72/'Tabel 10'!$C72*1000</f>
        <v>18.090125057163473</v>
      </c>
      <c r="R72" s="6">
        <f>+'Tabel 8'!Q72/'Tabel 10'!$C72*1000</f>
        <v>0.80954225042397487</v>
      </c>
      <c r="S72" s="6">
        <f>+'Tabel 8'!R72/'Tabel 10'!$C72*1000</f>
        <v>0.62327589191934352</v>
      </c>
      <c r="T72" s="6">
        <f>+'Tabel 8'!S72/'Tabel 10'!$C72*1000</f>
        <v>0.42017392024217814</v>
      </c>
      <c r="U72" s="6"/>
      <c r="V72" s="6">
        <f>+'Tabel 8'!U72/'Tabel 10'!$C72*1000</f>
        <v>15.529758637803871</v>
      </c>
    </row>
    <row r="73" spans="1:22" x14ac:dyDescent="0.25">
      <c r="B73" s="1" t="s">
        <v>192</v>
      </c>
      <c r="C73" s="20">
        <v>2809483</v>
      </c>
      <c r="E73" s="6">
        <f>+'Tabel 8'!D73/'Tabel 10'!$C73*1000</f>
        <v>127.01126862130863</v>
      </c>
      <c r="F73" s="6">
        <f>+'Tabel 8'!E73/'Tabel 10'!$C73*1000</f>
        <v>72.825854436563603</v>
      </c>
      <c r="G73" s="6">
        <f>+'Tabel 8'!F73/'Tabel 10'!$C73*1000</f>
        <v>34.191344101388047</v>
      </c>
      <c r="H73" s="6">
        <f>+'Tabel 8'!G73/'Tabel 10'!$C73*1000</f>
        <v>1.5590056960657885</v>
      </c>
      <c r="I73" s="6">
        <f>+'Tabel 8'!H73/'Tabel 10'!$C73*1000</f>
        <v>11.726712708352391</v>
      </c>
      <c r="J73" s="6">
        <f>+'Tabel 8'!I73/'Tabel 10'!$C73*1000</f>
        <v>1.0044552681044876</v>
      </c>
      <c r="K73" s="6">
        <f>+'Tabel 8'!J73/'Tabel 10'!$C73*1000</f>
        <v>24.344336662652879</v>
      </c>
      <c r="L73" s="6">
        <f>+'Tabel 8'!K73/'Tabel 10'!$C73*1000</f>
        <v>20.796708860669384</v>
      </c>
      <c r="M73" s="6">
        <f>+'Tabel 8'!L73/'Tabel 10'!$C73*1000</f>
        <v>15.89651903926808</v>
      </c>
      <c r="N73" s="6">
        <f>+'Tabel 8'!M73/'Tabel 10'!$C73*1000</f>
        <v>4.9001898214013035</v>
      </c>
      <c r="O73" s="6">
        <f>+'Tabel 8'!N73/'Tabel 10'!$C73*1000</f>
        <v>5.194194091937911</v>
      </c>
      <c r="P73" s="6">
        <f>+'Tabel 8'!O73/'Tabel 10'!$C73*1000</f>
        <v>28.194511232137728</v>
      </c>
      <c r="Q73" s="6">
        <f>+'Tabel 8'!P73/'Tabel 10'!$C73*1000</f>
        <v>25.645287762908691</v>
      </c>
      <c r="R73" s="6">
        <f>+'Tabel 8'!Q73/'Tabel 10'!$C73*1000</f>
        <v>2.3876279016459612</v>
      </c>
      <c r="S73" s="6">
        <f>+'Tabel 8'!R73/'Tabel 10'!$C73*1000</f>
        <v>0.16159556758307489</v>
      </c>
      <c r="T73" s="6">
        <f>+'Tabel 8'!S73/'Tabel 10'!$C73*1000</f>
        <v>4.520404643843725E-2</v>
      </c>
      <c r="U73" s="6"/>
      <c r="V73" s="6">
        <f>+'Tabel 8'!U73/'Tabel 10'!$C73*1000</f>
        <v>7.9815396640591887</v>
      </c>
    </row>
    <row r="74" spans="1:22" x14ac:dyDescent="0.25">
      <c r="B74" s="1" t="s">
        <v>236</v>
      </c>
      <c r="C74" s="20">
        <v>1147687</v>
      </c>
      <c r="E74" s="6">
        <f>+'Tabel 8'!D74/'Tabel 10'!$C74*1000</f>
        <v>92.070398985089142</v>
      </c>
      <c r="F74" s="6">
        <f>+'Tabel 8'!E74/'Tabel 10'!$C74*1000</f>
        <v>49.707803608475132</v>
      </c>
      <c r="G74" s="6">
        <f>+'Tabel 8'!F74/'Tabel 10'!$C74*1000</f>
        <v>27.169428598563897</v>
      </c>
      <c r="H74" s="6">
        <f>+'Tabel 8'!G74/'Tabel 10'!$C74*1000</f>
        <v>2.4039655411275027</v>
      </c>
      <c r="I74" s="6">
        <f>+'Tabel 8'!H74/'Tabel 10'!$C74*1000</f>
        <v>13.650063126967545</v>
      </c>
      <c r="J74" s="6">
        <f>+'Tabel 8'!I74/'Tabel 10'!$C74*1000</f>
        <v>1.2851936111500786</v>
      </c>
      <c r="K74" s="6">
        <f>+'Tabel 8'!J74/'Tabel 10'!$C74*1000</f>
        <v>5.1991527306661141</v>
      </c>
      <c r="L74" s="6">
        <f>+'Tabel 8'!K74/'Tabel 10'!$C74*1000</f>
        <v>9.2133133859667318</v>
      </c>
      <c r="M74" s="6">
        <f>+'Tabel 8'!L74/'Tabel 10'!$C74*1000</f>
        <v>7.8915244313127184</v>
      </c>
      <c r="N74" s="6">
        <f>+'Tabel 8'!M74/'Tabel 10'!$C74*1000</f>
        <v>1.3217889546540129</v>
      </c>
      <c r="O74" s="6">
        <f>+'Tabel 8'!N74/'Tabel 10'!$C74*1000</f>
        <v>5.3716736357560908</v>
      </c>
      <c r="P74" s="6">
        <f>+'Tabel 8'!O74/'Tabel 10'!$C74*1000</f>
        <v>27.777608354891186</v>
      </c>
      <c r="Q74" s="6">
        <f>+'Tabel 8'!P74/'Tabel 10'!$C74*1000</f>
        <v>24.627794860445402</v>
      </c>
      <c r="R74" s="6">
        <f>+'Tabel 8'!Q74/'Tabel 10'!$C74*1000</f>
        <v>0.4583131115016551</v>
      </c>
      <c r="S74" s="6">
        <f>+'Tabel 8'!R74/'Tabel 10'!$C74*1000</f>
        <v>2.6915003829441302</v>
      </c>
      <c r="T74" s="6">
        <f>+'Tabel 8'!S74/'Tabel 10'!$C74*1000</f>
        <v>0.62734874578173316</v>
      </c>
      <c r="U74" s="6"/>
      <c r="V74" s="6">
        <f>+'Tabel 8'!U74/'Tabel 10'!$C74*1000</f>
        <v>9.4023893274037267</v>
      </c>
    </row>
    <row r="75" spans="1:22" x14ac:dyDescent="0.25">
      <c r="B75" s="1" t="s">
        <v>262</v>
      </c>
      <c r="C75" s="20">
        <v>1319251</v>
      </c>
      <c r="E75" s="6">
        <f>+'Tabel 8'!D75/'Tabel 10'!$C75*1000</f>
        <v>108.97395567636485</v>
      </c>
      <c r="F75" s="6">
        <f>+'Tabel 8'!E75/'Tabel 10'!$C75*1000</f>
        <v>60.165199798976843</v>
      </c>
      <c r="G75" s="6">
        <f>+'Tabel 8'!F75/'Tabel 10'!$C75*1000</f>
        <v>34.383904200186322</v>
      </c>
      <c r="H75" s="6">
        <f>+'Tabel 8'!G75/'Tabel 10'!$C75*1000</f>
        <v>3.3776741499532688</v>
      </c>
      <c r="I75" s="6">
        <f>+'Tabel 8'!H75/'Tabel 10'!$C75*1000</f>
        <v>9.3886606870110381</v>
      </c>
      <c r="J75" s="6">
        <f>+'Tabel 8'!I75/'Tabel 10'!$C75*1000</f>
        <v>1.1483788907493722</v>
      </c>
      <c r="K75" s="6">
        <f>+'Tabel 8'!J75/'Tabel 10'!$C75*1000</f>
        <v>11.866581871076846</v>
      </c>
      <c r="L75" s="6">
        <f>+'Tabel 8'!K75/'Tabel 10'!$C75*1000</f>
        <v>14.186837834498515</v>
      </c>
      <c r="M75" s="6">
        <f>+'Tabel 8'!L75/'Tabel 10'!$C75*1000</f>
        <v>10.302057758531166</v>
      </c>
      <c r="N75" s="6">
        <f>+'Tabel 8'!M75/'Tabel 10'!$C75*1000</f>
        <v>3.8847800759673481</v>
      </c>
      <c r="O75" s="6">
        <f>+'Tabel 8'!N75/'Tabel 10'!$C75*1000</f>
        <v>8.6677971060851959</v>
      </c>
      <c r="P75" s="6">
        <f>+'Tabel 8'!O75/'Tabel 10'!$C75*1000</f>
        <v>25.954120936804291</v>
      </c>
      <c r="Q75" s="6">
        <f>+'Tabel 8'!P75/'Tabel 10'!$C75*1000</f>
        <v>24.638980754989007</v>
      </c>
      <c r="R75" s="6">
        <f>+'Tabel 8'!Q75/'Tabel 10'!$C75*1000</f>
        <v>1.0164858696336028</v>
      </c>
      <c r="S75" s="6">
        <f>+'Tabel 8'!R75/'Tabel 10'!$C75*1000</f>
        <v>0.29865431218168487</v>
      </c>
      <c r="T75" s="6">
        <f>+'Tabel 8'!S75/'Tabel 10'!$C75*1000</f>
        <v>1.6676129106591546E-2</v>
      </c>
      <c r="U75" s="6"/>
      <c r="V75" s="6">
        <f>+'Tabel 8'!U75/'Tabel 10'!$C75*1000</f>
        <v>8.9823695415049905</v>
      </c>
    </row>
    <row r="76" spans="1:22" x14ac:dyDescent="0.25">
      <c r="B76" s="1" t="s">
        <v>288</v>
      </c>
      <c r="C76" s="20">
        <v>381568</v>
      </c>
      <c r="E76" s="6">
        <f>+'Tabel 8'!D76/'Tabel 10'!$C76*1000</f>
        <v>93.273020798389794</v>
      </c>
      <c r="F76" s="6">
        <f>+'Tabel 8'!E76/'Tabel 10'!$C76*1000</f>
        <v>32.573486246226103</v>
      </c>
      <c r="G76" s="6">
        <f>+'Tabel 8'!F76/'Tabel 10'!$C76*1000</f>
        <v>13.83239684669574</v>
      </c>
      <c r="H76" s="6">
        <f>+'Tabel 8'!G76/'Tabel 10'!$C76*1000</f>
        <v>2.8697375041932238</v>
      </c>
      <c r="I76" s="6">
        <f>+'Tabel 8'!H76/'Tabel 10'!$C76*1000</f>
        <v>10.341538074471654</v>
      </c>
      <c r="J76" s="6">
        <f>+'Tabel 8'!I76/'Tabel 10'!$C76*1000</f>
        <v>0.40621855082187186</v>
      </c>
      <c r="K76" s="6">
        <f>+'Tabel 8'!J76/'Tabel 10'!$C76*1000</f>
        <v>5.1235952700436096</v>
      </c>
      <c r="L76" s="6">
        <f>+'Tabel 8'!K76/'Tabel 10'!$C76*1000</f>
        <v>18.21169490103992</v>
      </c>
      <c r="M76" s="6">
        <f>+'Tabel 8'!L76/'Tabel 10'!$C76*1000</f>
        <v>13.237483227104997</v>
      </c>
      <c r="N76" s="6">
        <f>+'Tabel 8'!M76/'Tabel 10'!$C76*1000</f>
        <v>4.9742116739349207</v>
      </c>
      <c r="O76" s="6">
        <f>+'Tabel 8'!N76/'Tabel 10'!$C76*1000</f>
        <v>10.907623280778262</v>
      </c>
      <c r="P76" s="6">
        <f>+'Tabel 8'!O76/'Tabel 10'!$C76*1000</f>
        <v>31.580216370345518</v>
      </c>
      <c r="Q76" s="6">
        <f>+'Tabel 8'!P76/'Tabel 10'!$C76*1000</f>
        <v>29.837407749077492</v>
      </c>
      <c r="R76" s="6">
        <f>+'Tabel 8'!Q76/'Tabel 10'!$C76*1000</f>
        <v>0.79147098289164719</v>
      </c>
      <c r="S76" s="6">
        <f>+'Tabel 8'!R76/'Tabel 10'!$C76*1000</f>
        <v>0.95133763837638374</v>
      </c>
      <c r="T76" s="6">
        <f>+'Tabel 8'!S76/'Tabel 10'!$C76*1000</f>
        <v>0.69188191881918815</v>
      </c>
      <c r="U76" s="6"/>
      <c r="V76" s="6">
        <f>+'Tabel 8'!U76/'Tabel 10'!$C76*1000</f>
        <v>12.236351056692385</v>
      </c>
    </row>
    <row r="77" spans="1:22" x14ac:dyDescent="0.25">
      <c r="B77" s="1" t="s">
        <v>302</v>
      </c>
      <c r="C77" s="20">
        <v>3615475</v>
      </c>
      <c r="E77" s="6">
        <f>+'Tabel 8'!D77/'Tabel 10'!$C77*1000</f>
        <v>125.4980327619469</v>
      </c>
      <c r="F77" s="6">
        <f>+'Tabel 8'!E77/'Tabel 10'!$C77*1000</f>
        <v>60.342278677075626</v>
      </c>
      <c r="G77" s="6">
        <f>+'Tabel 8'!F77/'Tabel 10'!$C77*1000</f>
        <v>31.518680118103429</v>
      </c>
      <c r="H77" s="6">
        <f>+'Tabel 8'!G77/'Tabel 10'!$C77*1000</f>
        <v>2.8953318720223487</v>
      </c>
      <c r="I77" s="6">
        <f>+'Tabel 8'!H77/'Tabel 10'!$C77*1000</f>
        <v>10.060365512138793</v>
      </c>
      <c r="J77" s="6">
        <f>+'Tabel 8'!I77/'Tabel 10'!$C77*1000</f>
        <v>0.95395487453239203</v>
      </c>
      <c r="K77" s="6">
        <f>+'Tabel 8'!J77/'Tabel 10'!$C77*1000</f>
        <v>14.913946300278663</v>
      </c>
      <c r="L77" s="6">
        <f>+'Tabel 8'!K77/'Tabel 10'!$C77*1000</f>
        <v>31.914478733776335</v>
      </c>
      <c r="M77" s="6">
        <f>+'Tabel 8'!L77/'Tabel 10'!$C77*1000</f>
        <v>28.514095658246841</v>
      </c>
      <c r="N77" s="6">
        <f>+'Tabel 8'!M77/'Tabel 10'!$C77*1000</f>
        <v>3.4003830755294948</v>
      </c>
      <c r="O77" s="6">
        <f>+'Tabel 8'!N77/'Tabel 10'!$C77*1000</f>
        <v>5.7834724344657342</v>
      </c>
      <c r="P77" s="6">
        <f>+'Tabel 8'!O77/'Tabel 10'!$C77*1000</f>
        <v>27.457802916629213</v>
      </c>
      <c r="Q77" s="6">
        <f>+'Tabel 8'!P77/'Tabel 10'!$C77*1000</f>
        <v>26.002115904549196</v>
      </c>
      <c r="R77" s="6">
        <f>+'Tabel 8'!Q77/'Tabel 10'!$C77*1000</f>
        <v>1.124610182617775</v>
      </c>
      <c r="S77" s="6">
        <f>+'Tabel 8'!R77/'Tabel 10'!$C77*1000</f>
        <v>0.33107682946224221</v>
      </c>
      <c r="T77" s="6">
        <f>+'Tabel 8'!S77/'Tabel 10'!$C77*1000</f>
        <v>1.1857363140389576</v>
      </c>
      <c r="U77" s="6"/>
      <c r="V77" s="6">
        <f>+'Tabel 8'!U77/'Tabel 10'!$C77*1000</f>
        <v>19.00275897357885</v>
      </c>
    </row>
    <row r="78" spans="1:22" x14ac:dyDescent="0.25">
      <c r="E78" s="6"/>
      <c r="F78" s="6"/>
      <c r="G78" s="6"/>
      <c r="H78" s="6"/>
      <c r="I78" s="6"/>
      <c r="J78" s="6"/>
      <c r="K78" s="6"/>
      <c r="L78" s="6"/>
      <c r="M78" s="6"/>
      <c r="N78" s="6"/>
      <c r="O78" s="6"/>
      <c r="P78" s="6"/>
      <c r="Q78" s="6"/>
      <c r="R78" s="6"/>
      <c r="S78" s="6"/>
      <c r="T78" s="6"/>
      <c r="U78" s="6"/>
      <c r="V78" s="6"/>
    </row>
  </sheetData>
  <mergeCells count="2">
    <mergeCell ref="F3:K3"/>
    <mergeCell ref="L3:N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Y760"/>
  <sheetViews>
    <sheetView showGridLines="0" topLeftCell="B1" zoomScale="85" zoomScaleNormal="85" workbookViewId="0">
      <pane ySplit="4" topLeftCell="A5" activePane="bottomLeft" state="frozen"/>
      <selection pane="bottomLeft" activeCell="D14" sqref="D14:D375"/>
    </sheetView>
  </sheetViews>
  <sheetFormatPr defaultRowHeight="15" x14ac:dyDescent="0.25"/>
  <cols>
    <col min="1" max="1" width="9.140625" style="1"/>
    <col min="2" max="2" width="15" style="1" bestFit="1" customWidth="1"/>
    <col min="3" max="3" width="11" style="1" bestFit="1" customWidth="1"/>
    <col min="4" max="4" width="9.140625" style="1"/>
    <col min="5" max="5" width="24.85546875" style="1" bestFit="1" customWidth="1"/>
    <col min="6" max="6" width="3" style="1" customWidth="1"/>
    <col min="7" max="7" width="12" style="1" customWidth="1"/>
    <col min="8" max="8" width="12.7109375" style="1" bestFit="1" customWidth="1"/>
    <col min="9" max="9" width="10.85546875" style="1" bestFit="1" customWidth="1"/>
    <col min="10" max="10" width="11" style="1" bestFit="1" customWidth="1"/>
    <col min="11" max="11" width="10.85546875" style="1" bestFit="1" customWidth="1"/>
    <col min="12" max="14" width="11" style="1" bestFit="1" customWidth="1"/>
    <col min="15" max="15" width="10.85546875" style="1" bestFit="1" customWidth="1"/>
    <col min="16" max="18" width="11" style="1" bestFit="1" customWidth="1"/>
    <col min="19" max="19" width="10.85546875" style="1" bestFit="1" customWidth="1"/>
    <col min="20" max="20" width="9.85546875" style="1" bestFit="1" customWidth="1"/>
    <col min="21" max="21" width="10" style="1" bestFit="1" customWidth="1"/>
    <col min="22" max="22" width="12.5703125" style="1" bestFit="1" customWidth="1"/>
    <col min="23" max="23" width="3.5703125" style="1" customWidth="1"/>
    <col min="24" max="24" width="13.140625" style="1" customWidth="1"/>
  </cols>
  <sheetData>
    <row r="2" spans="1:25" x14ac:dyDescent="0.25">
      <c r="A2" s="2" t="s">
        <v>574</v>
      </c>
      <c r="B2" s="2"/>
      <c r="C2" s="2"/>
      <c r="D2" s="2"/>
      <c r="E2" s="2"/>
      <c r="F2" s="2"/>
      <c r="G2" s="2"/>
      <c r="H2" s="2"/>
      <c r="I2" s="2"/>
      <c r="J2" s="2"/>
      <c r="K2" s="2"/>
      <c r="L2" s="2"/>
      <c r="M2" s="2"/>
      <c r="N2" s="2"/>
      <c r="O2" s="2"/>
      <c r="P2" s="2"/>
      <c r="Q2" s="2"/>
      <c r="R2" s="2"/>
      <c r="S2" s="2"/>
      <c r="T2" s="2"/>
      <c r="U2" s="2"/>
      <c r="V2" s="2"/>
      <c r="W2" s="2"/>
      <c r="X2" s="2"/>
    </row>
    <row r="3" spans="1:25" ht="27.75" customHeight="1" x14ac:dyDescent="0.25">
      <c r="A3" s="2"/>
      <c r="B3" s="2"/>
      <c r="C3" s="2"/>
      <c r="D3" s="2"/>
      <c r="E3" s="2"/>
      <c r="F3" s="13"/>
      <c r="G3" s="3" t="s">
        <v>366</v>
      </c>
      <c r="H3" s="229" t="s">
        <v>367</v>
      </c>
      <c r="I3" s="229"/>
      <c r="J3" s="229"/>
      <c r="K3" s="229"/>
      <c r="L3" s="229"/>
      <c r="M3" s="229"/>
      <c r="N3" s="229" t="s">
        <v>368</v>
      </c>
      <c r="O3" s="229"/>
      <c r="P3" s="229"/>
      <c r="Q3" s="4" t="s">
        <v>369</v>
      </c>
      <c r="R3" s="4" t="s">
        <v>370</v>
      </c>
      <c r="S3" s="4"/>
      <c r="T3" s="4"/>
      <c r="U3" s="4"/>
      <c r="V3" s="4" t="s">
        <v>371</v>
      </c>
      <c r="W3" s="5"/>
      <c r="X3" s="3" t="s">
        <v>387</v>
      </c>
    </row>
    <row r="4" spans="1:25" ht="51" x14ac:dyDescent="0.25">
      <c r="A4" s="2" t="s">
        <v>0</v>
      </c>
      <c r="B4" s="2" t="s">
        <v>394</v>
      </c>
      <c r="C4" s="2" t="s">
        <v>2</v>
      </c>
      <c r="D4" s="2" t="s">
        <v>388</v>
      </c>
      <c r="E4" s="2" t="s">
        <v>389</v>
      </c>
      <c r="F4" s="2"/>
      <c r="G4" s="3" t="s">
        <v>3</v>
      </c>
      <c r="H4" s="3" t="s">
        <v>372</v>
      </c>
      <c r="I4" s="3" t="s">
        <v>373</v>
      </c>
      <c r="J4" s="3" t="s">
        <v>374</v>
      </c>
      <c r="K4" s="3" t="s">
        <v>375</v>
      </c>
      <c r="L4" s="3" t="s">
        <v>376</v>
      </c>
      <c r="M4" s="3" t="s">
        <v>377</v>
      </c>
      <c r="N4" s="3" t="s">
        <v>378</v>
      </c>
      <c r="O4" s="3" t="s">
        <v>379</v>
      </c>
      <c r="P4" s="3" t="s">
        <v>380</v>
      </c>
      <c r="Q4" s="3" t="s">
        <v>381</v>
      </c>
      <c r="R4" s="3" t="s">
        <v>382</v>
      </c>
      <c r="S4" s="4" t="s">
        <v>383</v>
      </c>
      <c r="T4" s="4" t="s">
        <v>384</v>
      </c>
      <c r="U4" s="4" t="s">
        <v>385</v>
      </c>
      <c r="V4" s="4" t="s">
        <v>3</v>
      </c>
      <c r="W4" s="4"/>
      <c r="X4" s="3" t="s">
        <v>386</v>
      </c>
    </row>
    <row r="5" spans="1:25" s="197" customFormat="1" x14ac:dyDescent="0.25">
      <c r="A5" s="13"/>
      <c r="B5" s="13"/>
      <c r="C5" s="13"/>
      <c r="D5" s="13"/>
      <c r="E5" s="13"/>
      <c r="F5" s="13"/>
      <c r="G5" s="52"/>
      <c r="H5" s="52"/>
      <c r="I5" s="52"/>
      <c r="J5" s="52"/>
      <c r="K5" s="52"/>
      <c r="L5" s="52"/>
      <c r="M5" s="52"/>
      <c r="N5" s="52"/>
      <c r="O5" s="52"/>
      <c r="P5" s="52"/>
      <c r="Q5" s="52"/>
      <c r="R5" s="52"/>
      <c r="S5" s="5"/>
      <c r="T5" s="5"/>
      <c r="U5" s="5"/>
      <c r="V5" s="5"/>
      <c r="W5" s="5"/>
      <c r="X5" s="52"/>
    </row>
    <row r="6" spans="1:25" x14ac:dyDescent="0.25">
      <c r="A6" s="18"/>
      <c r="B6" s="2"/>
      <c r="C6" s="2"/>
      <c r="D6" s="2"/>
      <c r="E6" s="2"/>
      <c r="F6" s="2"/>
      <c r="G6" s="18" t="s">
        <v>393</v>
      </c>
      <c r="H6" s="105"/>
      <c r="I6" s="105"/>
      <c r="J6" s="105"/>
      <c r="K6" s="105"/>
      <c r="L6" s="105"/>
      <c r="M6" s="105"/>
      <c r="N6" s="105"/>
      <c r="O6" s="105"/>
      <c r="P6" s="105"/>
      <c r="Q6" s="105"/>
      <c r="R6" s="105"/>
      <c r="S6" s="4"/>
      <c r="T6" s="4"/>
      <c r="U6" s="4"/>
      <c r="V6" s="4"/>
      <c r="W6" s="4"/>
      <c r="X6" s="105"/>
    </row>
    <row r="7" spans="1:25" x14ac:dyDescent="0.25">
      <c r="A7" s="13" t="s">
        <v>634</v>
      </c>
      <c r="B7" s="13"/>
      <c r="C7" s="13"/>
      <c r="D7" s="13"/>
      <c r="E7" s="13"/>
      <c r="F7" s="13"/>
      <c r="G7" s="14">
        <f>G19+G36+G53+G116+G303+G360+G370+G377</f>
        <v>2269570</v>
      </c>
      <c r="H7" s="14">
        <f t="shared" ref="H7:V7" si="0">H19+H36+H53+H116+H303+H360+H370+H377</f>
        <v>1245601</v>
      </c>
      <c r="I7" s="14">
        <f t="shared" si="0"/>
        <v>649719.9</v>
      </c>
      <c r="J7" s="14">
        <f t="shared" si="0"/>
        <v>92920.700000000012</v>
      </c>
      <c r="K7" s="14">
        <f t="shared" si="0"/>
        <v>202312.50000000003</v>
      </c>
      <c r="L7" s="14">
        <f t="shared" si="0"/>
        <v>23874.6</v>
      </c>
      <c r="M7" s="14">
        <f t="shared" si="0"/>
        <v>276773</v>
      </c>
      <c r="N7" s="14">
        <f t="shared" si="0"/>
        <v>348450</v>
      </c>
      <c r="O7" s="14">
        <f t="shared" si="0"/>
        <v>269922.3</v>
      </c>
      <c r="P7" s="14">
        <f t="shared" si="0"/>
        <v>78527.7</v>
      </c>
      <c r="Q7" s="14">
        <f t="shared" si="0"/>
        <v>139187</v>
      </c>
      <c r="R7" s="14">
        <f t="shared" si="0"/>
        <v>536331</v>
      </c>
      <c r="S7" s="14">
        <f t="shared" si="0"/>
        <v>502272.1</v>
      </c>
      <c r="T7" s="14">
        <f t="shared" si="0"/>
        <v>23192.3</v>
      </c>
      <c r="U7" s="14">
        <f t="shared" si="0"/>
        <v>10866.099999999999</v>
      </c>
      <c r="V7" s="14">
        <f t="shared" si="0"/>
        <v>13867</v>
      </c>
      <c r="W7" s="14"/>
      <c r="X7" s="14">
        <f>SUM(X19,X36,X53,X116,X303,X360,X370,X377)</f>
        <v>304478</v>
      </c>
    </row>
    <row r="8" spans="1:25" x14ac:dyDescent="0.25">
      <c r="A8" s="13" t="s">
        <v>352</v>
      </c>
      <c r="B8" s="13"/>
      <c r="C8" s="13"/>
      <c r="D8" s="13"/>
      <c r="E8" s="13"/>
      <c r="F8" s="13"/>
      <c r="G8" s="14">
        <v>2060849</v>
      </c>
      <c r="H8" s="14">
        <v>1156361</v>
      </c>
      <c r="I8" s="14">
        <v>590137.71673377603</v>
      </c>
      <c r="J8" s="14">
        <v>75140.568642078957</v>
      </c>
      <c r="K8" s="14">
        <v>188090.21609397003</v>
      </c>
      <c r="L8" s="14">
        <v>18587.924749882663</v>
      </c>
      <c r="M8" s="14">
        <v>284404.97378029191</v>
      </c>
      <c r="N8" s="14">
        <v>326373</v>
      </c>
      <c r="O8" s="14">
        <v>255281.35898388148</v>
      </c>
      <c r="P8" s="14">
        <v>71091.641016118519</v>
      </c>
      <c r="Q8" s="14">
        <v>109316</v>
      </c>
      <c r="R8" s="14">
        <v>468801</v>
      </c>
      <c r="S8" s="14">
        <v>444496.0774077496</v>
      </c>
      <c r="T8" s="14">
        <v>18868.066342554332</v>
      </c>
      <c r="U8" s="14">
        <v>5436.1036268170537</v>
      </c>
      <c r="V8" s="14">
        <v>13815</v>
      </c>
      <c r="W8" s="14"/>
      <c r="X8" s="14">
        <v>211622</v>
      </c>
    </row>
    <row r="9" spans="1:25" x14ac:dyDescent="0.25">
      <c r="A9" s="13" t="s">
        <v>353</v>
      </c>
      <c r="B9" s="13"/>
      <c r="C9" s="13"/>
      <c r="D9" s="13"/>
      <c r="E9" s="13"/>
      <c r="F9" s="13"/>
      <c r="G9" s="14">
        <v>1986897</v>
      </c>
      <c r="H9" s="14">
        <v>1093997</v>
      </c>
      <c r="I9" s="14">
        <v>580118.16529445583</v>
      </c>
      <c r="J9" s="14">
        <v>76419.572497690708</v>
      </c>
      <c r="K9" s="14">
        <v>180519.24305906554</v>
      </c>
      <c r="L9" s="14">
        <v>18523.721268103949</v>
      </c>
      <c r="M9" s="14">
        <v>238416.59788068384</v>
      </c>
      <c r="N9" s="14">
        <v>314923</v>
      </c>
      <c r="O9" s="14">
        <v>246380.4213011543</v>
      </c>
      <c r="P9" s="14">
        <v>68542.578698845755</v>
      </c>
      <c r="Q9" s="14">
        <v>112150</v>
      </c>
      <c r="R9" s="14">
        <v>465826</v>
      </c>
      <c r="S9" s="14">
        <v>439099.72662797233</v>
      </c>
      <c r="T9" s="14">
        <v>19557.303944446085</v>
      </c>
      <c r="U9" s="14">
        <v>7169.0597737569969</v>
      </c>
      <c r="V9" s="14">
        <v>9313</v>
      </c>
      <c r="W9" s="14"/>
      <c r="X9" s="14">
        <v>234699</v>
      </c>
    </row>
    <row r="10" spans="1:25" x14ac:dyDescent="0.25">
      <c r="A10" s="13" t="s">
        <v>391</v>
      </c>
      <c r="B10" s="13"/>
      <c r="C10" s="13"/>
      <c r="D10" s="13"/>
      <c r="E10" s="13"/>
      <c r="F10" s="13"/>
      <c r="G10" s="14">
        <v>1921111</v>
      </c>
      <c r="H10" s="14">
        <v>1057841</v>
      </c>
      <c r="I10" s="14">
        <v>525664.10155345697</v>
      </c>
      <c r="J10" s="14">
        <v>81251.130652515159</v>
      </c>
      <c r="K10" s="14">
        <v>189724.0842886107</v>
      </c>
      <c r="L10" s="14">
        <v>18574.391804522867</v>
      </c>
      <c r="M10" s="14">
        <v>242627.29170089448</v>
      </c>
      <c r="N10" s="14">
        <v>313273</v>
      </c>
      <c r="O10" s="14">
        <v>237743.0163626438</v>
      </c>
      <c r="P10" s="14">
        <v>75529.983637356243</v>
      </c>
      <c r="Q10" s="14">
        <v>100794</v>
      </c>
      <c r="R10" s="14">
        <v>449203</v>
      </c>
      <c r="S10" s="14">
        <v>422077.80920929636</v>
      </c>
      <c r="T10" s="14">
        <v>19869.481896553039</v>
      </c>
      <c r="U10" s="14">
        <v>7255.7088941506208</v>
      </c>
      <c r="V10" s="14">
        <v>9823.1820200000002</v>
      </c>
      <c r="W10" s="14"/>
      <c r="X10" s="14">
        <v>251631</v>
      </c>
    </row>
    <row r="11" spans="1:25" x14ac:dyDescent="0.25">
      <c r="A11" s="13" t="s">
        <v>390</v>
      </c>
      <c r="B11" s="13"/>
      <c r="C11" s="13"/>
      <c r="D11" s="13"/>
      <c r="E11" s="13"/>
      <c r="F11" s="13"/>
      <c r="G11" s="14">
        <v>1844816</v>
      </c>
      <c r="H11" s="14">
        <v>1000518</v>
      </c>
      <c r="I11" s="14">
        <v>516517</v>
      </c>
      <c r="J11" s="14">
        <v>56425</v>
      </c>
      <c r="K11" s="14">
        <v>192591</v>
      </c>
      <c r="L11" s="14">
        <v>24196</v>
      </c>
      <c r="M11" s="14">
        <v>210788.99999999997</v>
      </c>
      <c r="N11" s="14">
        <v>306945</v>
      </c>
      <c r="O11" s="14">
        <v>250888.99999999997</v>
      </c>
      <c r="P11" s="14">
        <v>56056</v>
      </c>
      <c r="Q11" s="14">
        <v>109830</v>
      </c>
      <c r="R11" s="14">
        <v>427523</v>
      </c>
      <c r="S11" s="14">
        <v>400141</v>
      </c>
      <c r="T11" s="14">
        <v>18559</v>
      </c>
      <c r="U11" s="14">
        <v>8823</v>
      </c>
      <c r="V11" s="14">
        <v>8163.7</v>
      </c>
      <c r="W11" s="14"/>
      <c r="X11" s="14">
        <v>238072</v>
      </c>
    </row>
    <row r="12" spans="1:25" x14ac:dyDescent="0.25">
      <c r="A12" s="13"/>
      <c r="B12" s="13"/>
      <c r="C12" s="13"/>
      <c r="D12" s="13"/>
      <c r="E12" s="13"/>
      <c r="F12" s="13"/>
      <c r="G12" s="14"/>
      <c r="H12" s="14"/>
      <c r="I12" s="14"/>
      <c r="J12" s="14"/>
      <c r="K12" s="14"/>
      <c r="L12" s="14"/>
      <c r="M12" s="14"/>
      <c r="N12" s="14"/>
      <c r="O12" s="14"/>
      <c r="P12" s="14"/>
      <c r="Q12" s="14"/>
      <c r="R12" s="14"/>
      <c r="S12" s="14"/>
      <c r="T12" s="14"/>
      <c r="U12" s="14"/>
      <c r="V12" s="14"/>
      <c r="W12" s="14"/>
      <c r="X12" s="14"/>
    </row>
    <row r="13" spans="1:25" x14ac:dyDescent="0.25">
      <c r="A13" s="18"/>
      <c r="B13" s="2"/>
      <c r="C13" s="2"/>
      <c r="D13" s="2"/>
      <c r="E13" s="2"/>
      <c r="F13" s="2"/>
      <c r="G13" s="18" t="s">
        <v>403</v>
      </c>
      <c r="H13" s="3"/>
      <c r="I13" s="3"/>
      <c r="J13" s="3"/>
      <c r="K13" s="3"/>
      <c r="L13" s="3"/>
      <c r="M13" s="3"/>
      <c r="N13" s="3"/>
      <c r="O13" s="3"/>
      <c r="P13" s="3"/>
      <c r="Q13" s="3"/>
      <c r="R13" s="3"/>
      <c r="S13" s="4"/>
      <c r="T13" s="4"/>
      <c r="U13" s="4"/>
      <c r="V13" s="4"/>
      <c r="W13" s="4"/>
      <c r="X13" s="3"/>
    </row>
    <row r="14" spans="1:25" x14ac:dyDescent="0.25">
      <c r="A14" s="1">
        <v>2023</v>
      </c>
      <c r="B14" s="1">
        <v>1</v>
      </c>
      <c r="C14" s="1" t="s">
        <v>437</v>
      </c>
      <c r="D14" s="1" t="s">
        <v>683</v>
      </c>
      <c r="E14" s="1" t="s">
        <v>195</v>
      </c>
      <c r="G14" s="20">
        <v>237150</v>
      </c>
      <c r="H14" s="20">
        <v>147724</v>
      </c>
      <c r="I14" s="20">
        <v>64271</v>
      </c>
      <c r="J14" s="20">
        <v>6244</v>
      </c>
      <c r="K14" s="20">
        <v>14436</v>
      </c>
      <c r="L14" s="20">
        <v>1119</v>
      </c>
      <c r="M14" s="20">
        <v>61654</v>
      </c>
      <c r="N14" s="20">
        <v>47604</v>
      </c>
      <c r="O14" s="20">
        <v>38750</v>
      </c>
      <c r="P14" s="20">
        <v>8854</v>
      </c>
      <c r="Q14" s="20">
        <v>4335</v>
      </c>
      <c r="R14" s="20">
        <v>37487</v>
      </c>
      <c r="S14" s="20">
        <v>32168</v>
      </c>
      <c r="T14" s="20">
        <v>5276</v>
      </c>
      <c r="U14" s="20">
        <v>43</v>
      </c>
      <c r="V14" s="20">
        <v>0</v>
      </c>
      <c r="W14" s="20"/>
      <c r="X14" s="20">
        <v>38084</v>
      </c>
      <c r="Y14" s="173"/>
    </row>
    <row r="15" spans="1:25" x14ac:dyDescent="0.25">
      <c r="D15" s="1" t="s">
        <v>910</v>
      </c>
      <c r="E15" s="1" t="s">
        <v>326</v>
      </c>
      <c r="G15" s="20">
        <v>176849</v>
      </c>
      <c r="H15" s="20">
        <v>106702</v>
      </c>
      <c r="I15" s="20">
        <v>68463</v>
      </c>
      <c r="J15" s="20">
        <v>2361</v>
      </c>
      <c r="K15" s="20">
        <v>10599</v>
      </c>
      <c r="L15" s="20">
        <v>2872</v>
      </c>
      <c r="M15" s="20">
        <v>22407</v>
      </c>
      <c r="N15" s="20">
        <v>41901</v>
      </c>
      <c r="O15" s="20">
        <v>41901</v>
      </c>
      <c r="P15" s="20">
        <v>0</v>
      </c>
      <c r="Q15" s="20">
        <v>3095</v>
      </c>
      <c r="R15" s="20">
        <v>25151</v>
      </c>
      <c r="S15" s="20">
        <v>24355</v>
      </c>
      <c r="T15" s="20">
        <v>745</v>
      </c>
      <c r="U15" s="20">
        <v>51</v>
      </c>
      <c r="V15" s="20">
        <v>0</v>
      </c>
      <c r="W15" s="20"/>
      <c r="X15" s="20">
        <v>3815</v>
      </c>
      <c r="Y15" s="173"/>
    </row>
    <row r="16" spans="1:25" x14ac:dyDescent="0.25">
      <c r="D16" s="1" t="s">
        <v>771</v>
      </c>
      <c r="E16" s="1" t="s">
        <v>311</v>
      </c>
      <c r="G16" s="20">
        <v>137406</v>
      </c>
      <c r="H16" s="20">
        <v>78548</v>
      </c>
      <c r="I16" s="20">
        <v>39680</v>
      </c>
      <c r="J16" s="20">
        <v>3279</v>
      </c>
      <c r="K16" s="20">
        <v>4362</v>
      </c>
      <c r="L16" s="20">
        <v>1297</v>
      </c>
      <c r="M16" s="20">
        <v>29930</v>
      </c>
      <c r="N16" s="20">
        <v>28073</v>
      </c>
      <c r="O16" s="20">
        <v>24429</v>
      </c>
      <c r="P16" s="20">
        <v>3644</v>
      </c>
      <c r="Q16" s="20">
        <v>3136</v>
      </c>
      <c r="R16" s="20">
        <v>27649</v>
      </c>
      <c r="S16" s="20">
        <v>24795</v>
      </c>
      <c r="T16" s="20">
        <v>1728</v>
      </c>
      <c r="U16" s="20">
        <v>1126</v>
      </c>
      <c r="V16" s="20">
        <v>0</v>
      </c>
      <c r="W16" s="20"/>
      <c r="X16" s="20">
        <v>13506</v>
      </c>
      <c r="Y16" s="173"/>
    </row>
    <row r="17" spans="1:25" x14ac:dyDescent="0.25">
      <c r="D17" s="1" t="s">
        <v>949</v>
      </c>
      <c r="E17" s="1" t="s">
        <v>262</v>
      </c>
      <c r="G17" s="20">
        <v>89499</v>
      </c>
      <c r="H17" s="20">
        <v>59442</v>
      </c>
      <c r="I17" s="20">
        <v>29923</v>
      </c>
      <c r="J17" s="20">
        <v>14012</v>
      </c>
      <c r="K17" s="20">
        <v>1723</v>
      </c>
      <c r="L17" s="20">
        <v>1085</v>
      </c>
      <c r="M17" s="20">
        <v>12699</v>
      </c>
      <c r="N17" s="20">
        <v>4994</v>
      </c>
      <c r="O17" s="20">
        <v>1505</v>
      </c>
      <c r="P17" s="20">
        <v>3489</v>
      </c>
      <c r="Q17" s="20">
        <v>6892</v>
      </c>
      <c r="R17" s="20">
        <v>18171</v>
      </c>
      <c r="S17" s="20">
        <v>17477</v>
      </c>
      <c r="T17" s="20">
        <v>694</v>
      </c>
      <c r="U17" s="20">
        <v>0</v>
      </c>
      <c r="V17" s="20">
        <v>0</v>
      </c>
      <c r="W17" s="20"/>
      <c r="X17" s="20">
        <v>1563</v>
      </c>
      <c r="Y17" s="173"/>
    </row>
    <row r="18" spans="1:25" s="11" customFormat="1" x14ac:dyDescent="0.25">
      <c r="A18" s="10"/>
      <c r="B18" s="10"/>
      <c r="C18" s="10" t="s">
        <v>438</v>
      </c>
      <c r="D18" s="1"/>
      <c r="E18" s="10"/>
      <c r="F18" s="10"/>
      <c r="G18" s="22">
        <f>SUM(G14:G17)</f>
        <v>640904</v>
      </c>
      <c r="H18" s="22">
        <f t="shared" ref="H18:X18" si="1">SUM(H14:H17)</f>
        <v>392416</v>
      </c>
      <c r="I18" s="22">
        <f t="shared" si="1"/>
        <v>202337</v>
      </c>
      <c r="J18" s="22">
        <f t="shared" si="1"/>
        <v>25896</v>
      </c>
      <c r="K18" s="22">
        <f t="shared" si="1"/>
        <v>31120</v>
      </c>
      <c r="L18" s="22">
        <f t="shared" si="1"/>
        <v>6373</v>
      </c>
      <c r="M18" s="22">
        <f t="shared" si="1"/>
        <v>126690</v>
      </c>
      <c r="N18" s="22">
        <f t="shared" si="1"/>
        <v>122572</v>
      </c>
      <c r="O18" s="22">
        <f t="shared" si="1"/>
        <v>106585</v>
      </c>
      <c r="P18" s="22">
        <f t="shared" si="1"/>
        <v>15987</v>
      </c>
      <c r="Q18" s="22">
        <f t="shared" si="1"/>
        <v>17458</v>
      </c>
      <c r="R18" s="22">
        <f t="shared" si="1"/>
        <v>108458</v>
      </c>
      <c r="S18" s="22">
        <f t="shared" si="1"/>
        <v>98795</v>
      </c>
      <c r="T18" s="22">
        <f t="shared" si="1"/>
        <v>8443</v>
      </c>
      <c r="U18" s="22">
        <f t="shared" si="1"/>
        <v>1220</v>
      </c>
      <c r="V18" s="22">
        <f t="shared" si="1"/>
        <v>0</v>
      </c>
      <c r="W18" s="22"/>
      <c r="X18" s="22">
        <f t="shared" si="1"/>
        <v>56968</v>
      </c>
      <c r="Y18" s="173"/>
    </row>
    <row r="19" spans="1:25" s="8" customFormat="1" x14ac:dyDescent="0.25">
      <c r="A19" s="7"/>
      <c r="B19" s="7" t="s">
        <v>395</v>
      </c>
      <c r="C19" s="7"/>
      <c r="D19" s="1"/>
      <c r="E19" s="7"/>
      <c r="F19" s="7"/>
      <c r="G19" s="21">
        <f>G18</f>
        <v>640904</v>
      </c>
      <c r="H19" s="21">
        <f t="shared" ref="H19:X19" si="2">H18</f>
        <v>392416</v>
      </c>
      <c r="I19" s="21">
        <f t="shared" si="2"/>
        <v>202337</v>
      </c>
      <c r="J19" s="21">
        <f t="shared" si="2"/>
        <v>25896</v>
      </c>
      <c r="K19" s="21">
        <f t="shared" si="2"/>
        <v>31120</v>
      </c>
      <c r="L19" s="21">
        <f t="shared" si="2"/>
        <v>6373</v>
      </c>
      <c r="M19" s="21">
        <f t="shared" si="2"/>
        <v>126690</v>
      </c>
      <c r="N19" s="21">
        <f t="shared" si="2"/>
        <v>122572</v>
      </c>
      <c r="O19" s="21">
        <f t="shared" si="2"/>
        <v>106585</v>
      </c>
      <c r="P19" s="21">
        <f t="shared" si="2"/>
        <v>15987</v>
      </c>
      <c r="Q19" s="21">
        <f t="shared" si="2"/>
        <v>17458</v>
      </c>
      <c r="R19" s="21">
        <f t="shared" si="2"/>
        <v>108458</v>
      </c>
      <c r="S19" s="21">
        <f t="shared" si="2"/>
        <v>98795</v>
      </c>
      <c r="T19" s="21">
        <f t="shared" si="2"/>
        <v>8443</v>
      </c>
      <c r="U19" s="21">
        <f t="shared" si="2"/>
        <v>1220</v>
      </c>
      <c r="V19" s="21">
        <f t="shared" si="2"/>
        <v>0</v>
      </c>
      <c r="W19" s="21"/>
      <c r="X19" s="21">
        <f t="shared" si="2"/>
        <v>56968</v>
      </c>
      <c r="Y19" s="173"/>
    </row>
    <row r="20" spans="1:25" x14ac:dyDescent="0.25">
      <c r="B20" s="1">
        <v>2</v>
      </c>
      <c r="C20" s="1" t="s">
        <v>437</v>
      </c>
      <c r="D20" s="1" t="s">
        <v>676</v>
      </c>
      <c r="E20" s="1" t="s">
        <v>20</v>
      </c>
      <c r="G20" s="20">
        <v>37156</v>
      </c>
      <c r="H20" s="20">
        <v>21124</v>
      </c>
      <c r="I20" s="20">
        <v>14969</v>
      </c>
      <c r="J20" s="20">
        <v>732</v>
      </c>
      <c r="K20" s="20">
        <v>2956</v>
      </c>
      <c r="L20" s="20">
        <v>0</v>
      </c>
      <c r="M20" s="20">
        <v>2467</v>
      </c>
      <c r="N20" s="20">
        <v>2566</v>
      </c>
      <c r="O20" s="20">
        <v>2380</v>
      </c>
      <c r="P20" s="20">
        <v>186</v>
      </c>
      <c r="Q20" s="20">
        <v>282</v>
      </c>
      <c r="R20" s="20">
        <v>13184</v>
      </c>
      <c r="S20" s="20">
        <v>13074</v>
      </c>
      <c r="T20" s="20">
        <v>110</v>
      </c>
      <c r="U20" s="20">
        <v>0</v>
      </c>
      <c r="V20" s="20">
        <v>0</v>
      </c>
      <c r="W20" s="20"/>
      <c r="X20" s="20">
        <v>9801</v>
      </c>
      <c r="Y20" s="173"/>
    </row>
    <row r="21" spans="1:25" x14ac:dyDescent="0.25">
      <c r="D21" s="1" t="s">
        <v>684</v>
      </c>
      <c r="E21" s="1" t="s">
        <v>45</v>
      </c>
      <c r="G21" s="20">
        <v>22958</v>
      </c>
      <c r="H21" s="20">
        <v>13451</v>
      </c>
      <c r="I21" s="20">
        <v>7355</v>
      </c>
      <c r="J21" s="20">
        <v>1365</v>
      </c>
      <c r="K21" s="20">
        <v>1711</v>
      </c>
      <c r="L21" s="20">
        <v>503</v>
      </c>
      <c r="M21" s="20">
        <v>2517</v>
      </c>
      <c r="N21" s="20">
        <v>2347</v>
      </c>
      <c r="O21" s="20">
        <v>2347</v>
      </c>
      <c r="P21" s="20">
        <v>0</v>
      </c>
      <c r="Q21" s="20">
        <v>999</v>
      </c>
      <c r="R21" s="20">
        <v>6161</v>
      </c>
      <c r="S21" s="20">
        <v>6161</v>
      </c>
      <c r="T21" s="20">
        <v>0</v>
      </c>
      <c r="U21" s="20">
        <v>0</v>
      </c>
      <c r="V21" s="20">
        <v>0</v>
      </c>
      <c r="W21" s="20"/>
      <c r="X21" s="20">
        <v>4760</v>
      </c>
      <c r="Y21" s="173"/>
    </row>
    <row r="22" spans="1:25" x14ac:dyDescent="0.25">
      <c r="D22" s="1" t="s">
        <v>715</v>
      </c>
      <c r="E22" s="1" t="s">
        <v>143</v>
      </c>
      <c r="G22" s="20">
        <v>32646</v>
      </c>
      <c r="H22" s="20">
        <v>17526</v>
      </c>
      <c r="I22" s="20">
        <v>8042</v>
      </c>
      <c r="J22" s="20">
        <v>7063</v>
      </c>
      <c r="K22" s="20">
        <v>0</v>
      </c>
      <c r="L22" s="20">
        <v>0</v>
      </c>
      <c r="M22" s="20">
        <v>2421</v>
      </c>
      <c r="N22" s="20">
        <v>39</v>
      </c>
      <c r="O22" s="20">
        <v>39</v>
      </c>
      <c r="P22" s="20">
        <v>0</v>
      </c>
      <c r="Q22" s="20">
        <v>3082</v>
      </c>
      <c r="R22" s="20">
        <v>11999</v>
      </c>
      <c r="S22" s="20">
        <v>11863</v>
      </c>
      <c r="T22" s="20">
        <v>136</v>
      </c>
      <c r="U22" s="20">
        <v>0</v>
      </c>
      <c r="V22" s="20">
        <v>0</v>
      </c>
      <c r="W22" s="20"/>
      <c r="X22" s="20">
        <v>3977</v>
      </c>
      <c r="Y22" s="173"/>
    </row>
    <row r="23" spans="1:25" x14ac:dyDescent="0.25">
      <c r="D23" s="1" t="s">
        <v>751</v>
      </c>
      <c r="E23" s="1" t="s">
        <v>146</v>
      </c>
      <c r="G23" s="20">
        <v>51322</v>
      </c>
      <c r="H23" s="20">
        <v>34646</v>
      </c>
      <c r="I23" s="20">
        <v>14614</v>
      </c>
      <c r="J23" s="20">
        <v>1652</v>
      </c>
      <c r="K23" s="20">
        <v>6569</v>
      </c>
      <c r="L23" s="20">
        <v>1194</v>
      </c>
      <c r="M23" s="20">
        <v>10617</v>
      </c>
      <c r="N23" s="20">
        <v>9170</v>
      </c>
      <c r="O23" s="20">
        <v>9170</v>
      </c>
      <c r="P23" s="20">
        <v>0</v>
      </c>
      <c r="Q23" s="20">
        <v>3357</v>
      </c>
      <c r="R23" s="20">
        <v>4149</v>
      </c>
      <c r="S23" s="20">
        <v>4149</v>
      </c>
      <c r="T23" s="20">
        <v>0</v>
      </c>
      <c r="U23" s="20">
        <v>0</v>
      </c>
      <c r="V23" s="20">
        <v>0</v>
      </c>
      <c r="W23" s="20"/>
      <c r="X23" s="20">
        <v>6847</v>
      </c>
      <c r="Y23" s="173"/>
    </row>
    <row r="24" spans="1:25" x14ac:dyDescent="0.25">
      <c r="D24" s="1" t="s">
        <v>755</v>
      </c>
      <c r="E24" s="1" t="s">
        <v>254</v>
      </c>
      <c r="G24" s="20">
        <v>27048</v>
      </c>
      <c r="H24" s="20">
        <v>21665</v>
      </c>
      <c r="I24" s="20">
        <v>12747</v>
      </c>
      <c r="J24" s="20">
        <v>1170</v>
      </c>
      <c r="K24" s="20">
        <v>2661</v>
      </c>
      <c r="L24" s="20">
        <v>496</v>
      </c>
      <c r="M24" s="20">
        <v>4591</v>
      </c>
      <c r="N24" s="20">
        <v>2339</v>
      </c>
      <c r="O24" s="20">
        <v>1825</v>
      </c>
      <c r="P24" s="20">
        <v>514</v>
      </c>
      <c r="Q24" s="20">
        <v>0</v>
      </c>
      <c r="R24" s="20">
        <v>3044</v>
      </c>
      <c r="S24" s="20">
        <v>3044</v>
      </c>
      <c r="T24" s="20">
        <v>0</v>
      </c>
      <c r="U24" s="20">
        <v>0</v>
      </c>
      <c r="V24" s="20">
        <v>0</v>
      </c>
      <c r="W24" s="20"/>
      <c r="X24" s="20">
        <v>5616</v>
      </c>
      <c r="Y24" s="173"/>
    </row>
    <row r="25" spans="1:25" x14ac:dyDescent="0.25">
      <c r="D25" s="1" t="s">
        <v>772</v>
      </c>
      <c r="E25" s="1" t="s">
        <v>95</v>
      </c>
      <c r="G25" s="20">
        <v>59997</v>
      </c>
      <c r="H25" s="20">
        <v>37201</v>
      </c>
      <c r="I25" s="20">
        <v>23653</v>
      </c>
      <c r="J25" s="20">
        <v>597</v>
      </c>
      <c r="K25" s="20">
        <v>7841</v>
      </c>
      <c r="L25" s="20">
        <v>663</v>
      </c>
      <c r="M25" s="20">
        <v>4447</v>
      </c>
      <c r="N25" s="20">
        <v>21430</v>
      </c>
      <c r="O25" s="20">
        <v>8705</v>
      </c>
      <c r="P25" s="20">
        <v>12725</v>
      </c>
      <c r="Q25" s="20">
        <v>1321</v>
      </c>
      <c r="R25" s="20">
        <v>45</v>
      </c>
      <c r="S25" s="20">
        <v>9</v>
      </c>
      <c r="T25" s="20">
        <v>0</v>
      </c>
      <c r="U25" s="20">
        <v>36</v>
      </c>
      <c r="V25" s="20">
        <v>2904</v>
      </c>
      <c r="W25" s="20"/>
      <c r="X25" s="20">
        <v>16178</v>
      </c>
      <c r="Y25" s="173"/>
    </row>
    <row r="26" spans="1:25" x14ac:dyDescent="0.25">
      <c r="D26" s="1" t="s">
        <v>775</v>
      </c>
      <c r="E26" s="1" t="s">
        <v>203</v>
      </c>
      <c r="G26" s="20">
        <v>38757</v>
      </c>
      <c r="H26" s="20">
        <v>27094</v>
      </c>
      <c r="I26" s="20">
        <v>17155</v>
      </c>
      <c r="J26" s="20">
        <v>6712</v>
      </c>
      <c r="K26" s="20">
        <v>2835</v>
      </c>
      <c r="L26" s="20">
        <v>0</v>
      </c>
      <c r="M26" s="20">
        <v>392</v>
      </c>
      <c r="N26" s="20">
        <v>4290</v>
      </c>
      <c r="O26" s="20">
        <v>670</v>
      </c>
      <c r="P26" s="20">
        <v>3620</v>
      </c>
      <c r="Q26" s="20">
        <v>1576</v>
      </c>
      <c r="R26" s="20">
        <v>5797</v>
      </c>
      <c r="S26" s="20">
        <v>5523</v>
      </c>
      <c r="T26" s="20">
        <v>115</v>
      </c>
      <c r="U26" s="20">
        <v>159</v>
      </c>
      <c r="V26" s="20">
        <v>0</v>
      </c>
      <c r="W26" s="20"/>
      <c r="X26" s="20">
        <v>8494</v>
      </c>
      <c r="Y26" s="173"/>
    </row>
    <row r="27" spans="1:25" x14ac:dyDescent="0.25">
      <c r="D27" s="1" t="s">
        <v>776</v>
      </c>
      <c r="E27" s="1" t="s">
        <v>204</v>
      </c>
      <c r="G27" s="20">
        <v>24793</v>
      </c>
      <c r="H27" s="20">
        <v>15831</v>
      </c>
      <c r="I27" s="20">
        <v>7168</v>
      </c>
      <c r="J27" s="20">
        <v>553</v>
      </c>
      <c r="K27" s="20">
        <v>7976</v>
      </c>
      <c r="L27" s="20">
        <v>0</v>
      </c>
      <c r="M27" s="20">
        <v>134</v>
      </c>
      <c r="N27" s="20">
        <v>1094</v>
      </c>
      <c r="O27" s="20">
        <v>405</v>
      </c>
      <c r="P27" s="20">
        <v>689</v>
      </c>
      <c r="Q27" s="20">
        <v>635</v>
      </c>
      <c r="R27" s="20">
        <v>7233</v>
      </c>
      <c r="S27" s="20">
        <v>7123</v>
      </c>
      <c r="T27" s="20">
        <v>110</v>
      </c>
      <c r="U27" s="20">
        <v>0</v>
      </c>
      <c r="V27" s="20">
        <v>0</v>
      </c>
      <c r="W27" s="20"/>
      <c r="X27" s="20">
        <v>3948</v>
      </c>
      <c r="Y27" s="173"/>
    </row>
    <row r="28" spans="1:25" x14ac:dyDescent="0.25">
      <c r="D28" s="1" t="s">
        <v>862</v>
      </c>
      <c r="E28" s="1" t="s">
        <v>58</v>
      </c>
      <c r="G28" s="20">
        <v>38856</v>
      </c>
      <c r="H28" s="20">
        <v>20231</v>
      </c>
      <c r="I28" s="20">
        <v>12222</v>
      </c>
      <c r="J28" s="20">
        <v>212</v>
      </c>
      <c r="K28" s="20">
        <v>5636</v>
      </c>
      <c r="L28" s="20">
        <v>1721</v>
      </c>
      <c r="M28" s="20">
        <v>440</v>
      </c>
      <c r="N28" s="20">
        <v>5865</v>
      </c>
      <c r="O28" s="20">
        <v>4020</v>
      </c>
      <c r="P28" s="20">
        <v>1845</v>
      </c>
      <c r="Q28" s="20">
        <v>6025</v>
      </c>
      <c r="R28" s="20">
        <v>6735</v>
      </c>
      <c r="S28" s="20">
        <v>6401</v>
      </c>
      <c r="T28" s="20">
        <v>192</v>
      </c>
      <c r="U28" s="20">
        <v>142</v>
      </c>
      <c r="V28" s="20">
        <v>82</v>
      </c>
      <c r="W28" s="20"/>
      <c r="X28" s="20">
        <v>4700</v>
      </c>
      <c r="Y28" s="173"/>
    </row>
    <row r="29" spans="1:25" x14ac:dyDescent="0.25">
      <c r="D29" s="1" t="s">
        <v>795</v>
      </c>
      <c r="E29" s="1" t="s">
        <v>151</v>
      </c>
      <c r="G29" s="20">
        <v>32453</v>
      </c>
      <c r="H29" s="20">
        <v>20031</v>
      </c>
      <c r="I29" s="20">
        <v>5968</v>
      </c>
      <c r="J29" s="20">
        <v>3011</v>
      </c>
      <c r="K29" s="20">
        <v>2324</v>
      </c>
      <c r="L29" s="20">
        <v>0</v>
      </c>
      <c r="M29" s="20">
        <v>8728</v>
      </c>
      <c r="N29" s="20">
        <v>2657</v>
      </c>
      <c r="O29" s="20">
        <v>2657</v>
      </c>
      <c r="P29" s="20">
        <v>0</v>
      </c>
      <c r="Q29" s="20">
        <v>5342</v>
      </c>
      <c r="R29" s="20">
        <v>4423</v>
      </c>
      <c r="S29" s="20">
        <v>4134</v>
      </c>
      <c r="T29" s="20">
        <v>254</v>
      </c>
      <c r="U29" s="20">
        <v>35</v>
      </c>
      <c r="V29" s="20">
        <v>0</v>
      </c>
      <c r="W29" s="20"/>
      <c r="X29" s="20">
        <v>4369</v>
      </c>
      <c r="Y29" s="173"/>
    </row>
    <row r="30" spans="1:25" x14ac:dyDescent="0.25">
      <c r="D30" s="1" t="s">
        <v>941</v>
      </c>
      <c r="E30" s="1" t="s">
        <v>163</v>
      </c>
      <c r="G30" s="20">
        <v>40749</v>
      </c>
      <c r="H30" s="20">
        <v>22672</v>
      </c>
      <c r="I30" s="20">
        <v>12121</v>
      </c>
      <c r="J30" s="20">
        <v>2410</v>
      </c>
      <c r="K30" s="20">
        <v>6392</v>
      </c>
      <c r="L30" s="20">
        <v>0</v>
      </c>
      <c r="M30" s="20">
        <v>1749</v>
      </c>
      <c r="N30" s="20">
        <v>7572</v>
      </c>
      <c r="O30" s="20">
        <v>7572</v>
      </c>
      <c r="P30" s="20">
        <v>0</v>
      </c>
      <c r="Q30" s="20">
        <v>2144</v>
      </c>
      <c r="R30" s="20">
        <v>8361</v>
      </c>
      <c r="S30" s="20">
        <v>7817</v>
      </c>
      <c r="T30" s="20">
        <v>544</v>
      </c>
      <c r="U30" s="20">
        <v>0</v>
      </c>
      <c r="V30" s="20">
        <v>323</v>
      </c>
      <c r="W30" s="20"/>
      <c r="X30" s="20">
        <v>7402</v>
      </c>
      <c r="Y30" s="173"/>
    </row>
    <row r="31" spans="1:25" x14ac:dyDescent="0.25">
      <c r="D31" s="1" t="s">
        <v>996</v>
      </c>
      <c r="E31" s="1" t="s">
        <v>221</v>
      </c>
      <c r="G31" s="20">
        <v>13210</v>
      </c>
      <c r="H31" s="20">
        <v>7631</v>
      </c>
      <c r="I31" s="20">
        <v>4024</v>
      </c>
      <c r="J31" s="20">
        <v>203</v>
      </c>
      <c r="K31" s="20">
        <v>2286</v>
      </c>
      <c r="L31" s="20">
        <v>0</v>
      </c>
      <c r="M31" s="20">
        <v>1118</v>
      </c>
      <c r="N31" s="20">
        <v>2050</v>
      </c>
      <c r="O31" s="20">
        <v>2050</v>
      </c>
      <c r="P31" s="20">
        <v>0</v>
      </c>
      <c r="Q31" s="20">
        <v>0</v>
      </c>
      <c r="R31" s="20">
        <v>3529</v>
      </c>
      <c r="S31" s="20">
        <v>3421</v>
      </c>
      <c r="T31" s="20">
        <v>108</v>
      </c>
      <c r="U31" s="20">
        <v>0</v>
      </c>
      <c r="V31" s="20">
        <v>729</v>
      </c>
      <c r="W31" s="20"/>
      <c r="X31" s="20">
        <v>2213</v>
      </c>
      <c r="Y31" s="173"/>
    </row>
    <row r="32" spans="1:25" s="11" customFormat="1" x14ac:dyDescent="0.25">
      <c r="A32" s="10"/>
      <c r="B32" s="10"/>
      <c r="C32" s="10" t="s">
        <v>438</v>
      </c>
      <c r="D32" s="1"/>
      <c r="E32" s="10"/>
      <c r="F32" s="10"/>
      <c r="G32" s="22">
        <f>SUM(G20:G31)</f>
        <v>419945</v>
      </c>
      <c r="H32" s="22">
        <f t="shared" ref="H32:X32" si="3">SUM(H20:H31)</f>
        <v>259103</v>
      </c>
      <c r="I32" s="22">
        <f t="shared" si="3"/>
        <v>140038</v>
      </c>
      <c r="J32" s="22">
        <f t="shared" si="3"/>
        <v>25680</v>
      </c>
      <c r="K32" s="22">
        <f t="shared" si="3"/>
        <v>49187</v>
      </c>
      <c r="L32" s="22">
        <f t="shared" si="3"/>
        <v>4577</v>
      </c>
      <c r="M32" s="22">
        <f t="shared" si="3"/>
        <v>39621</v>
      </c>
      <c r="N32" s="22">
        <f t="shared" si="3"/>
        <v>61419</v>
      </c>
      <c r="O32" s="22">
        <f t="shared" si="3"/>
        <v>41840</v>
      </c>
      <c r="P32" s="22">
        <f t="shared" si="3"/>
        <v>19579</v>
      </c>
      <c r="Q32" s="22">
        <f t="shared" si="3"/>
        <v>24763</v>
      </c>
      <c r="R32" s="22">
        <f t="shared" si="3"/>
        <v>74660</v>
      </c>
      <c r="S32" s="22">
        <f t="shared" si="3"/>
        <v>72719</v>
      </c>
      <c r="T32" s="22">
        <f t="shared" si="3"/>
        <v>1569</v>
      </c>
      <c r="U32" s="22">
        <f t="shared" si="3"/>
        <v>372</v>
      </c>
      <c r="V32" s="22">
        <f t="shared" si="3"/>
        <v>4038</v>
      </c>
      <c r="W32" s="22"/>
      <c r="X32" s="22">
        <f t="shared" si="3"/>
        <v>78305</v>
      </c>
      <c r="Y32" s="173"/>
    </row>
    <row r="33" spans="1:25" x14ac:dyDescent="0.25">
      <c r="C33" s="1" t="s">
        <v>439</v>
      </c>
      <c r="D33" s="1" t="s">
        <v>681</v>
      </c>
      <c r="E33" s="1" t="s">
        <v>282</v>
      </c>
      <c r="G33" s="20">
        <v>31472</v>
      </c>
      <c r="H33" s="20">
        <v>19961</v>
      </c>
      <c r="I33" s="20">
        <v>10788.4</v>
      </c>
      <c r="J33" s="20">
        <v>1978.4</v>
      </c>
      <c r="K33" s="20">
        <v>3789.3</v>
      </c>
      <c r="L33" s="20">
        <v>352.6</v>
      </c>
      <c r="M33" s="20">
        <v>3052.4</v>
      </c>
      <c r="N33" s="20">
        <v>5936</v>
      </c>
      <c r="O33" s="20">
        <v>4043.7</v>
      </c>
      <c r="P33" s="20">
        <v>1892.3</v>
      </c>
      <c r="Q33" s="20">
        <v>483</v>
      </c>
      <c r="R33" s="20">
        <v>5092</v>
      </c>
      <c r="S33" s="20">
        <v>4959.6000000000004</v>
      </c>
      <c r="T33" s="20">
        <v>107</v>
      </c>
      <c r="U33" s="20">
        <v>25.4</v>
      </c>
      <c r="V33" s="20">
        <v>0</v>
      </c>
      <c r="W33" s="20"/>
      <c r="X33" s="20">
        <v>4861</v>
      </c>
      <c r="Y33" s="173"/>
    </row>
    <row r="34" spans="1:25" x14ac:dyDescent="0.25">
      <c r="D34" s="1" t="s">
        <v>685</v>
      </c>
      <c r="E34" s="1" t="s">
        <v>46</v>
      </c>
      <c r="G34" s="20">
        <v>42231</v>
      </c>
      <c r="H34" s="20">
        <v>22963</v>
      </c>
      <c r="I34" s="20">
        <v>12410.9</v>
      </c>
      <c r="J34" s="20">
        <v>2275.9</v>
      </c>
      <c r="K34" s="20">
        <v>4359.2</v>
      </c>
      <c r="L34" s="20">
        <v>405.6</v>
      </c>
      <c r="M34" s="20">
        <v>3511.4</v>
      </c>
      <c r="N34" s="20">
        <v>6585</v>
      </c>
      <c r="O34" s="20">
        <v>4485.8</v>
      </c>
      <c r="P34" s="20">
        <v>2099.1999999999998</v>
      </c>
      <c r="Q34" s="20">
        <v>2312</v>
      </c>
      <c r="R34" s="20">
        <v>10371</v>
      </c>
      <c r="S34" s="20">
        <v>10101.4</v>
      </c>
      <c r="T34" s="20">
        <v>217.9</v>
      </c>
      <c r="U34" s="20">
        <v>51.7</v>
      </c>
      <c r="V34" s="20">
        <v>0</v>
      </c>
      <c r="W34" s="20"/>
      <c r="X34" s="20">
        <v>9964</v>
      </c>
      <c r="Y34" s="173"/>
    </row>
    <row r="35" spans="1:25" s="11" customFormat="1" x14ac:dyDescent="0.25">
      <c r="A35" s="10"/>
      <c r="B35" s="10"/>
      <c r="C35" s="10" t="s">
        <v>440</v>
      </c>
      <c r="D35" s="1"/>
      <c r="E35" s="10"/>
      <c r="F35" s="10"/>
      <c r="G35" s="22">
        <f>SUM(G33:G34)</f>
        <v>73703</v>
      </c>
      <c r="H35" s="22">
        <f t="shared" ref="H35:X35" si="4">SUM(H33:H34)</f>
        <v>42924</v>
      </c>
      <c r="I35" s="22">
        <f t="shared" si="4"/>
        <v>23199.3</v>
      </c>
      <c r="J35" s="22">
        <f t="shared" si="4"/>
        <v>4254.3</v>
      </c>
      <c r="K35" s="22">
        <f t="shared" si="4"/>
        <v>8148.5</v>
      </c>
      <c r="L35" s="22">
        <f t="shared" si="4"/>
        <v>758.2</v>
      </c>
      <c r="M35" s="22">
        <f t="shared" si="4"/>
        <v>6563.8</v>
      </c>
      <c r="N35" s="22">
        <f t="shared" si="4"/>
        <v>12521</v>
      </c>
      <c r="O35" s="22">
        <f t="shared" si="4"/>
        <v>8529.5</v>
      </c>
      <c r="P35" s="22">
        <f t="shared" si="4"/>
        <v>3991.5</v>
      </c>
      <c r="Q35" s="22">
        <f t="shared" si="4"/>
        <v>2795</v>
      </c>
      <c r="R35" s="22">
        <f t="shared" si="4"/>
        <v>15463</v>
      </c>
      <c r="S35" s="22">
        <f t="shared" si="4"/>
        <v>15061</v>
      </c>
      <c r="T35" s="22">
        <f t="shared" si="4"/>
        <v>324.89999999999998</v>
      </c>
      <c r="U35" s="22">
        <f t="shared" si="4"/>
        <v>77.099999999999994</v>
      </c>
      <c r="V35" s="22">
        <f t="shared" si="4"/>
        <v>0</v>
      </c>
      <c r="W35" s="22"/>
      <c r="X35" s="22">
        <f t="shared" si="4"/>
        <v>14825</v>
      </c>
      <c r="Y35" s="173"/>
    </row>
    <row r="36" spans="1:25" s="8" customFormat="1" x14ac:dyDescent="0.25">
      <c r="A36" s="7"/>
      <c r="B36" s="7" t="s">
        <v>396</v>
      </c>
      <c r="C36" s="7"/>
      <c r="D36" s="1"/>
      <c r="E36" s="7"/>
      <c r="F36" s="7"/>
      <c r="G36" s="21">
        <f>G35+G32</f>
        <v>493648</v>
      </c>
      <c r="H36" s="21">
        <f t="shared" ref="H36:X36" si="5">H35+H32</f>
        <v>302027</v>
      </c>
      <c r="I36" s="21">
        <f t="shared" si="5"/>
        <v>163237.29999999999</v>
      </c>
      <c r="J36" s="21">
        <f t="shared" si="5"/>
        <v>29934.3</v>
      </c>
      <c r="K36" s="21">
        <f t="shared" si="5"/>
        <v>57335.5</v>
      </c>
      <c r="L36" s="21">
        <f t="shared" si="5"/>
        <v>5335.2</v>
      </c>
      <c r="M36" s="21">
        <f t="shared" si="5"/>
        <v>46184.800000000003</v>
      </c>
      <c r="N36" s="21">
        <f t="shared" si="5"/>
        <v>73940</v>
      </c>
      <c r="O36" s="21">
        <f t="shared" si="5"/>
        <v>50369.5</v>
      </c>
      <c r="P36" s="21">
        <f t="shared" si="5"/>
        <v>23570.5</v>
      </c>
      <c r="Q36" s="21">
        <f t="shared" si="5"/>
        <v>27558</v>
      </c>
      <c r="R36" s="21">
        <f t="shared" si="5"/>
        <v>90123</v>
      </c>
      <c r="S36" s="21">
        <f t="shared" si="5"/>
        <v>87780</v>
      </c>
      <c r="T36" s="21">
        <f t="shared" si="5"/>
        <v>1893.9</v>
      </c>
      <c r="U36" s="21">
        <f t="shared" si="5"/>
        <v>449.1</v>
      </c>
      <c r="V36" s="21">
        <f t="shared" si="5"/>
        <v>4038</v>
      </c>
      <c r="W36" s="21"/>
      <c r="X36" s="21">
        <f t="shared" si="5"/>
        <v>93130</v>
      </c>
      <c r="Y36" s="173"/>
    </row>
    <row r="37" spans="1:25" x14ac:dyDescent="0.25">
      <c r="B37" s="1">
        <v>3</v>
      </c>
      <c r="C37" s="1" t="s">
        <v>437</v>
      </c>
      <c r="D37" s="1" t="s">
        <v>674</v>
      </c>
      <c r="E37" s="1" t="s">
        <v>193</v>
      </c>
      <c r="G37" s="20">
        <v>18610</v>
      </c>
      <c r="H37" s="20">
        <v>11677</v>
      </c>
      <c r="I37" s="20">
        <v>2029</v>
      </c>
      <c r="J37" s="20">
        <v>247</v>
      </c>
      <c r="K37" s="20">
        <v>1622</v>
      </c>
      <c r="L37" s="20">
        <v>121</v>
      </c>
      <c r="M37" s="20">
        <v>7658</v>
      </c>
      <c r="N37" s="20">
        <v>3535</v>
      </c>
      <c r="O37" s="20">
        <v>3535</v>
      </c>
      <c r="P37" s="20">
        <v>0</v>
      </c>
      <c r="Q37" s="20">
        <v>0</v>
      </c>
      <c r="R37" s="20">
        <v>3398</v>
      </c>
      <c r="S37" s="20">
        <v>3398</v>
      </c>
      <c r="T37" s="20">
        <v>0</v>
      </c>
      <c r="U37" s="20">
        <v>0</v>
      </c>
      <c r="V37" s="20">
        <v>0</v>
      </c>
      <c r="W37" s="20"/>
      <c r="X37" s="20">
        <v>428</v>
      </c>
      <c r="Y37" s="173"/>
    </row>
    <row r="38" spans="1:25" x14ac:dyDescent="0.25">
      <c r="D38" s="1" t="s">
        <v>677</v>
      </c>
      <c r="E38" s="1" t="s">
        <v>304</v>
      </c>
      <c r="G38" s="20">
        <v>10466</v>
      </c>
      <c r="H38" s="20">
        <v>5406</v>
      </c>
      <c r="I38" s="20">
        <v>3566</v>
      </c>
      <c r="J38" s="20">
        <v>0</v>
      </c>
      <c r="K38" s="20">
        <v>1639</v>
      </c>
      <c r="L38" s="20">
        <v>0</v>
      </c>
      <c r="M38" s="20">
        <v>201</v>
      </c>
      <c r="N38" s="20">
        <v>443</v>
      </c>
      <c r="O38" s="20">
        <v>18</v>
      </c>
      <c r="P38" s="20">
        <v>425</v>
      </c>
      <c r="Q38" s="20">
        <v>922</v>
      </c>
      <c r="R38" s="20">
        <v>3695</v>
      </c>
      <c r="S38" s="20">
        <v>3544</v>
      </c>
      <c r="T38" s="20">
        <v>147</v>
      </c>
      <c r="U38" s="20">
        <v>4</v>
      </c>
      <c r="V38" s="20">
        <v>0</v>
      </c>
      <c r="W38" s="20"/>
      <c r="X38" s="20">
        <v>1699</v>
      </c>
      <c r="Y38" s="173"/>
    </row>
    <row r="39" spans="1:25" x14ac:dyDescent="0.25">
      <c r="D39" s="1" t="s">
        <v>729</v>
      </c>
      <c r="E39" s="1" t="s">
        <v>307</v>
      </c>
      <c r="G39" s="20">
        <v>20810</v>
      </c>
      <c r="H39" s="20">
        <v>5617</v>
      </c>
      <c r="I39" s="20">
        <v>2290</v>
      </c>
      <c r="J39" s="20">
        <v>351</v>
      </c>
      <c r="K39" s="20">
        <v>2976</v>
      </c>
      <c r="L39" s="20">
        <v>0</v>
      </c>
      <c r="M39" s="20">
        <v>0</v>
      </c>
      <c r="N39" s="20">
        <v>9509</v>
      </c>
      <c r="O39" s="20">
        <v>7426</v>
      </c>
      <c r="P39" s="20">
        <v>2083</v>
      </c>
      <c r="Q39" s="20">
        <v>1295</v>
      </c>
      <c r="R39" s="20">
        <v>4389</v>
      </c>
      <c r="S39" s="20">
        <v>4164</v>
      </c>
      <c r="T39" s="20">
        <v>225</v>
      </c>
      <c r="U39" s="20">
        <v>0</v>
      </c>
      <c r="V39" s="20">
        <v>0</v>
      </c>
      <c r="W39" s="20"/>
      <c r="X39" s="20">
        <v>2370</v>
      </c>
      <c r="Y39" s="173"/>
    </row>
    <row r="40" spans="1:25" x14ac:dyDescent="0.25">
      <c r="D40" s="1" t="s">
        <v>731</v>
      </c>
      <c r="E40" s="1" t="s">
        <v>240</v>
      </c>
      <c r="G40" s="20">
        <v>22888</v>
      </c>
      <c r="H40" s="20">
        <v>8804</v>
      </c>
      <c r="I40" s="20">
        <v>4855</v>
      </c>
      <c r="J40" s="20">
        <v>343</v>
      </c>
      <c r="K40" s="20">
        <v>1590</v>
      </c>
      <c r="L40" s="20">
        <v>0</v>
      </c>
      <c r="M40" s="20">
        <v>2016</v>
      </c>
      <c r="N40" s="20">
        <v>2907</v>
      </c>
      <c r="O40" s="20">
        <v>1763</v>
      </c>
      <c r="P40" s="20">
        <v>1144</v>
      </c>
      <c r="Q40" s="20">
        <v>5918</v>
      </c>
      <c r="R40" s="20">
        <v>5259</v>
      </c>
      <c r="S40" s="20">
        <v>4567</v>
      </c>
      <c r="T40" s="20">
        <v>64</v>
      </c>
      <c r="U40" s="20">
        <v>628</v>
      </c>
      <c r="V40" s="20">
        <v>0</v>
      </c>
      <c r="W40" s="20"/>
      <c r="X40" s="20">
        <v>3740</v>
      </c>
      <c r="Y40" s="173"/>
    </row>
    <row r="41" spans="1:25" x14ac:dyDescent="0.25">
      <c r="D41" s="1" t="s">
        <v>738</v>
      </c>
      <c r="E41" s="1" t="s">
        <v>308</v>
      </c>
      <c r="G41" s="20">
        <v>26003</v>
      </c>
      <c r="H41" s="20">
        <v>10549</v>
      </c>
      <c r="I41" s="20">
        <v>3925</v>
      </c>
      <c r="J41" s="20">
        <v>2450</v>
      </c>
      <c r="K41" s="20">
        <v>2428</v>
      </c>
      <c r="L41" s="20">
        <v>0</v>
      </c>
      <c r="M41" s="20">
        <v>1746</v>
      </c>
      <c r="N41" s="20">
        <v>11583</v>
      </c>
      <c r="O41" s="20">
        <v>11532</v>
      </c>
      <c r="P41" s="20">
        <v>51</v>
      </c>
      <c r="Q41" s="20">
        <v>395</v>
      </c>
      <c r="R41" s="20">
        <v>3476</v>
      </c>
      <c r="S41" s="20">
        <v>3067</v>
      </c>
      <c r="T41" s="20">
        <v>404</v>
      </c>
      <c r="U41" s="20">
        <v>5</v>
      </c>
      <c r="V41" s="20">
        <v>0</v>
      </c>
      <c r="W41" s="20"/>
      <c r="X41" s="20">
        <v>4330</v>
      </c>
      <c r="Y41" s="173"/>
    </row>
    <row r="42" spans="1:25" x14ac:dyDescent="0.25">
      <c r="D42" s="1" t="s">
        <v>753</v>
      </c>
      <c r="E42" s="1" t="s">
        <v>7</v>
      </c>
      <c r="G42" s="20">
        <v>9757</v>
      </c>
      <c r="H42" s="20">
        <v>6792</v>
      </c>
      <c r="I42" s="20">
        <v>4278</v>
      </c>
      <c r="J42" s="20">
        <v>1019</v>
      </c>
      <c r="K42" s="20">
        <v>1358</v>
      </c>
      <c r="L42" s="20">
        <v>9</v>
      </c>
      <c r="M42" s="20">
        <v>128</v>
      </c>
      <c r="N42" s="20">
        <v>0</v>
      </c>
      <c r="O42" s="20">
        <v>0</v>
      </c>
      <c r="P42" s="20">
        <v>0</v>
      </c>
      <c r="Q42" s="20">
        <v>86</v>
      </c>
      <c r="R42" s="20">
        <v>2879</v>
      </c>
      <c r="S42" s="20">
        <v>2879</v>
      </c>
      <c r="T42" s="20">
        <v>0</v>
      </c>
      <c r="U42" s="20">
        <v>0</v>
      </c>
      <c r="V42" s="20">
        <v>51</v>
      </c>
      <c r="W42" s="20"/>
      <c r="X42" s="20">
        <v>347</v>
      </c>
      <c r="Y42" s="173"/>
    </row>
    <row r="43" spans="1:25" x14ac:dyDescent="0.25">
      <c r="D43" s="1" t="s">
        <v>826</v>
      </c>
      <c r="E43" s="1" t="s">
        <v>31</v>
      </c>
      <c r="G43" s="20">
        <v>17157</v>
      </c>
      <c r="H43" s="20">
        <v>11600</v>
      </c>
      <c r="I43" s="20">
        <v>6147</v>
      </c>
      <c r="J43" s="20">
        <v>255</v>
      </c>
      <c r="K43" s="20">
        <v>1402</v>
      </c>
      <c r="L43" s="20">
        <v>126</v>
      </c>
      <c r="M43" s="20">
        <v>3670</v>
      </c>
      <c r="N43" s="20">
        <v>1733</v>
      </c>
      <c r="O43" s="20">
        <v>693</v>
      </c>
      <c r="P43" s="20">
        <v>1040</v>
      </c>
      <c r="Q43" s="20">
        <v>147</v>
      </c>
      <c r="R43" s="20">
        <v>3677</v>
      </c>
      <c r="S43" s="20">
        <v>3204</v>
      </c>
      <c r="T43" s="20">
        <v>160</v>
      </c>
      <c r="U43" s="20">
        <v>313</v>
      </c>
      <c r="V43" s="20">
        <v>0</v>
      </c>
      <c r="W43" s="20"/>
      <c r="X43" s="20">
        <v>3045</v>
      </c>
      <c r="Y43" s="173"/>
    </row>
    <row r="44" spans="1:25" x14ac:dyDescent="0.25">
      <c r="D44" s="1" t="s">
        <v>827</v>
      </c>
      <c r="E44" s="1" t="s">
        <v>317</v>
      </c>
      <c r="G44" s="20">
        <v>26356</v>
      </c>
      <c r="H44" s="20">
        <v>8834</v>
      </c>
      <c r="I44" s="20">
        <v>4270</v>
      </c>
      <c r="J44" s="20">
        <v>5</v>
      </c>
      <c r="K44" s="20">
        <v>3041</v>
      </c>
      <c r="L44" s="20">
        <v>32</v>
      </c>
      <c r="M44" s="20">
        <v>1486</v>
      </c>
      <c r="N44" s="20">
        <v>6740</v>
      </c>
      <c r="O44" s="20">
        <v>6740</v>
      </c>
      <c r="P44" s="20">
        <v>0</v>
      </c>
      <c r="Q44" s="20">
        <v>6067</v>
      </c>
      <c r="R44" s="20">
        <v>4715</v>
      </c>
      <c r="S44" s="20">
        <v>4232</v>
      </c>
      <c r="T44" s="20">
        <v>483</v>
      </c>
      <c r="U44" s="20">
        <v>0</v>
      </c>
      <c r="V44" s="20">
        <v>0</v>
      </c>
      <c r="W44" s="20"/>
      <c r="X44" s="20">
        <v>2408</v>
      </c>
      <c r="Y44" s="173"/>
    </row>
    <row r="45" spans="1:25" x14ac:dyDescent="0.25">
      <c r="D45" s="1" t="s">
        <v>843</v>
      </c>
      <c r="E45" s="1" t="s">
        <v>112</v>
      </c>
      <c r="G45" s="20">
        <v>26661</v>
      </c>
      <c r="H45" s="20">
        <v>18101</v>
      </c>
      <c r="I45" s="20">
        <v>13972</v>
      </c>
      <c r="J45" s="20">
        <v>531</v>
      </c>
      <c r="K45" s="20">
        <v>683</v>
      </c>
      <c r="L45" s="20">
        <v>686</v>
      </c>
      <c r="M45" s="20">
        <v>2229</v>
      </c>
      <c r="N45" s="20">
        <v>609</v>
      </c>
      <c r="O45" s="20">
        <v>609</v>
      </c>
      <c r="P45" s="20">
        <v>0</v>
      </c>
      <c r="Q45" s="20">
        <v>1421</v>
      </c>
      <c r="R45" s="20">
        <v>6530</v>
      </c>
      <c r="S45" s="20">
        <v>6203</v>
      </c>
      <c r="T45" s="20">
        <v>327</v>
      </c>
      <c r="U45" s="20">
        <v>0</v>
      </c>
      <c r="V45" s="20">
        <v>0</v>
      </c>
      <c r="W45" s="20"/>
      <c r="X45" s="20">
        <v>7221</v>
      </c>
      <c r="Y45" s="173"/>
    </row>
    <row r="46" spans="1:25" x14ac:dyDescent="0.25">
      <c r="D46" s="1" t="s">
        <v>959</v>
      </c>
      <c r="E46" s="1" t="s">
        <v>119</v>
      </c>
      <c r="G46" s="20">
        <v>15406</v>
      </c>
      <c r="H46" s="20">
        <v>8790</v>
      </c>
      <c r="I46" s="20">
        <v>6273</v>
      </c>
      <c r="J46" s="20">
        <v>0</v>
      </c>
      <c r="K46" s="20">
        <v>763</v>
      </c>
      <c r="L46" s="20">
        <v>89</v>
      </c>
      <c r="M46" s="20">
        <v>1665</v>
      </c>
      <c r="N46" s="20">
        <v>3249</v>
      </c>
      <c r="O46" s="20">
        <v>1915</v>
      </c>
      <c r="P46" s="20">
        <v>1334</v>
      </c>
      <c r="Q46" s="20">
        <v>465</v>
      </c>
      <c r="R46" s="20">
        <v>2902</v>
      </c>
      <c r="S46" s="20">
        <v>2583</v>
      </c>
      <c r="T46" s="20">
        <v>319</v>
      </c>
      <c r="U46" s="20">
        <v>0</v>
      </c>
      <c r="V46" s="20">
        <v>0</v>
      </c>
      <c r="W46" s="20"/>
      <c r="X46" s="20">
        <v>705</v>
      </c>
      <c r="Y46" s="173"/>
    </row>
    <row r="47" spans="1:25" x14ac:dyDescent="0.25">
      <c r="D47" s="1" t="s">
        <v>984</v>
      </c>
      <c r="E47" s="1" t="s">
        <v>339</v>
      </c>
      <c r="G47" s="20">
        <v>8252</v>
      </c>
      <c r="H47" s="20">
        <v>3748</v>
      </c>
      <c r="I47" s="20">
        <v>906</v>
      </c>
      <c r="J47" s="20">
        <v>496</v>
      </c>
      <c r="K47" s="20">
        <v>1197</v>
      </c>
      <c r="L47" s="20">
        <v>449</v>
      </c>
      <c r="M47" s="20">
        <v>700</v>
      </c>
      <c r="N47" s="20">
        <v>946</v>
      </c>
      <c r="O47" s="20">
        <v>262</v>
      </c>
      <c r="P47" s="20">
        <v>684</v>
      </c>
      <c r="Q47" s="20">
        <v>445</v>
      </c>
      <c r="R47" s="20">
        <v>3113</v>
      </c>
      <c r="S47" s="20">
        <v>2893</v>
      </c>
      <c r="T47" s="20">
        <v>220</v>
      </c>
      <c r="U47" s="20">
        <v>0</v>
      </c>
      <c r="V47" s="20">
        <v>0</v>
      </c>
      <c r="W47" s="20"/>
      <c r="X47" s="20">
        <v>620</v>
      </c>
      <c r="Y47" s="173"/>
    </row>
    <row r="48" spans="1:25" x14ac:dyDescent="0.25">
      <c r="D48" s="1" t="s">
        <v>1002</v>
      </c>
      <c r="E48" s="1" t="s">
        <v>334</v>
      </c>
      <c r="G48" s="20">
        <v>15558</v>
      </c>
      <c r="H48" s="20">
        <v>8790</v>
      </c>
      <c r="I48" s="20">
        <v>2819</v>
      </c>
      <c r="J48" s="20">
        <v>1346</v>
      </c>
      <c r="K48" s="20">
        <v>3393</v>
      </c>
      <c r="L48" s="20">
        <v>11</v>
      </c>
      <c r="M48" s="20">
        <v>1221</v>
      </c>
      <c r="N48" s="20">
        <v>1431</v>
      </c>
      <c r="O48" s="20">
        <v>1431</v>
      </c>
      <c r="P48" s="20">
        <v>0</v>
      </c>
      <c r="Q48" s="20">
        <v>383</v>
      </c>
      <c r="R48" s="20">
        <v>4954</v>
      </c>
      <c r="S48" s="20">
        <v>4871</v>
      </c>
      <c r="T48" s="20">
        <v>83</v>
      </c>
      <c r="U48" s="20">
        <v>0</v>
      </c>
      <c r="V48" s="20">
        <v>0</v>
      </c>
      <c r="W48" s="20"/>
      <c r="X48" s="20">
        <v>3095</v>
      </c>
      <c r="Y48" s="173"/>
    </row>
    <row r="49" spans="1:25" x14ac:dyDescent="0.25">
      <c r="D49" s="1" t="s">
        <v>1009</v>
      </c>
      <c r="E49" s="1" t="s">
        <v>258</v>
      </c>
      <c r="G49" s="20">
        <v>21055</v>
      </c>
      <c r="H49" s="20">
        <v>10901</v>
      </c>
      <c r="I49" s="20">
        <v>7210</v>
      </c>
      <c r="J49" s="20">
        <v>519</v>
      </c>
      <c r="K49" s="20">
        <v>2015</v>
      </c>
      <c r="L49" s="20">
        <v>100</v>
      </c>
      <c r="M49" s="20">
        <v>1057</v>
      </c>
      <c r="N49" s="20">
        <v>3688</v>
      </c>
      <c r="O49" s="20">
        <v>2171</v>
      </c>
      <c r="P49" s="20">
        <v>1517</v>
      </c>
      <c r="Q49" s="20">
        <v>1347</v>
      </c>
      <c r="R49" s="20">
        <v>5119</v>
      </c>
      <c r="S49" s="20">
        <v>5028</v>
      </c>
      <c r="T49" s="20">
        <v>91</v>
      </c>
      <c r="U49" s="20">
        <v>0</v>
      </c>
      <c r="V49" s="20">
        <v>507</v>
      </c>
      <c r="W49" s="20"/>
      <c r="X49" s="20">
        <v>557</v>
      </c>
      <c r="Y49" s="173"/>
    </row>
    <row r="50" spans="1:25" s="11" customFormat="1" x14ac:dyDescent="0.25">
      <c r="A50" s="10"/>
      <c r="B50" s="10"/>
      <c r="C50" s="10" t="s">
        <v>438</v>
      </c>
      <c r="D50" s="1"/>
      <c r="E50" s="10"/>
      <c r="F50" s="10"/>
      <c r="G50" s="22">
        <f>SUM(G37:G49)</f>
        <v>238979</v>
      </c>
      <c r="H50" s="22">
        <f t="shared" ref="H50:X50" si="6">SUM(H37:H49)</f>
        <v>119609</v>
      </c>
      <c r="I50" s="22">
        <f t="shared" si="6"/>
        <v>62540</v>
      </c>
      <c r="J50" s="22">
        <f t="shared" si="6"/>
        <v>7562</v>
      </c>
      <c r="K50" s="22">
        <f t="shared" si="6"/>
        <v>24107</v>
      </c>
      <c r="L50" s="22">
        <f t="shared" si="6"/>
        <v>1623</v>
      </c>
      <c r="M50" s="22">
        <f t="shared" si="6"/>
        <v>23777</v>
      </c>
      <c r="N50" s="22">
        <f t="shared" si="6"/>
        <v>46373</v>
      </c>
      <c r="O50" s="22">
        <f t="shared" si="6"/>
        <v>38095</v>
      </c>
      <c r="P50" s="22">
        <f t="shared" si="6"/>
        <v>8278</v>
      </c>
      <c r="Q50" s="22">
        <f t="shared" si="6"/>
        <v>18891</v>
      </c>
      <c r="R50" s="22">
        <f t="shared" si="6"/>
        <v>54106</v>
      </c>
      <c r="S50" s="22">
        <f t="shared" si="6"/>
        <v>50633</v>
      </c>
      <c r="T50" s="22">
        <f t="shared" si="6"/>
        <v>2523</v>
      </c>
      <c r="U50" s="22">
        <f t="shared" si="6"/>
        <v>950</v>
      </c>
      <c r="V50" s="22">
        <f t="shared" si="6"/>
        <v>558</v>
      </c>
      <c r="W50" s="22"/>
      <c r="X50" s="22">
        <f t="shared" si="6"/>
        <v>30565</v>
      </c>
      <c r="Y50" s="173"/>
    </row>
    <row r="51" spans="1:25" x14ac:dyDescent="0.25">
      <c r="C51" s="1" t="s">
        <v>439</v>
      </c>
      <c r="D51" s="1" t="s">
        <v>746</v>
      </c>
      <c r="E51" s="1" t="s">
        <v>90</v>
      </c>
      <c r="G51" s="20">
        <v>11933</v>
      </c>
      <c r="H51" s="20">
        <v>5810</v>
      </c>
      <c r="I51" s="20">
        <v>3037.9</v>
      </c>
      <c r="J51" s="20">
        <v>367.3</v>
      </c>
      <c r="K51" s="20">
        <v>1171</v>
      </c>
      <c r="L51" s="20">
        <v>78.8</v>
      </c>
      <c r="M51" s="20">
        <v>1155</v>
      </c>
      <c r="N51" s="20">
        <v>1402</v>
      </c>
      <c r="O51" s="20">
        <v>1151.7</v>
      </c>
      <c r="P51" s="20">
        <v>250.3</v>
      </c>
      <c r="Q51" s="20">
        <v>802</v>
      </c>
      <c r="R51" s="20">
        <v>3919</v>
      </c>
      <c r="S51" s="20">
        <v>3667.4</v>
      </c>
      <c r="T51" s="20">
        <v>182.7</v>
      </c>
      <c r="U51" s="20">
        <v>68.8</v>
      </c>
      <c r="V51" s="20">
        <v>0</v>
      </c>
      <c r="W51" s="20"/>
      <c r="X51" s="20">
        <v>1654</v>
      </c>
      <c r="Y51" s="173"/>
    </row>
    <row r="52" spans="1:25" s="11" customFormat="1" x14ac:dyDescent="0.25">
      <c r="A52" s="10"/>
      <c r="B52" s="10"/>
      <c r="C52" s="10" t="s">
        <v>440</v>
      </c>
      <c r="D52" s="1"/>
      <c r="E52" s="10"/>
      <c r="F52" s="10"/>
      <c r="G52" s="22">
        <f>G51</f>
        <v>11933</v>
      </c>
      <c r="H52" s="22">
        <f t="shared" ref="H52:X52" si="7">H51</f>
        <v>5810</v>
      </c>
      <c r="I52" s="22">
        <f t="shared" si="7"/>
        <v>3037.9</v>
      </c>
      <c r="J52" s="22">
        <f t="shared" si="7"/>
        <v>367.3</v>
      </c>
      <c r="K52" s="22">
        <f t="shared" si="7"/>
        <v>1171</v>
      </c>
      <c r="L52" s="22">
        <f t="shared" si="7"/>
        <v>78.8</v>
      </c>
      <c r="M52" s="22">
        <f t="shared" si="7"/>
        <v>1155</v>
      </c>
      <c r="N52" s="22">
        <f t="shared" si="7"/>
        <v>1402</v>
      </c>
      <c r="O52" s="22">
        <f t="shared" si="7"/>
        <v>1151.7</v>
      </c>
      <c r="P52" s="22">
        <f t="shared" si="7"/>
        <v>250.3</v>
      </c>
      <c r="Q52" s="22">
        <f t="shared" si="7"/>
        <v>802</v>
      </c>
      <c r="R52" s="22">
        <f t="shared" si="7"/>
        <v>3919</v>
      </c>
      <c r="S52" s="22">
        <f t="shared" si="7"/>
        <v>3667.4</v>
      </c>
      <c r="T52" s="22">
        <f t="shared" si="7"/>
        <v>182.7</v>
      </c>
      <c r="U52" s="22">
        <f t="shared" si="7"/>
        <v>68.8</v>
      </c>
      <c r="V52" s="22">
        <f t="shared" si="7"/>
        <v>0</v>
      </c>
      <c r="W52" s="22"/>
      <c r="X52" s="22">
        <f t="shared" si="7"/>
        <v>1654</v>
      </c>
      <c r="Y52" s="173"/>
    </row>
    <row r="53" spans="1:25" s="8" customFormat="1" x14ac:dyDescent="0.25">
      <c r="A53" s="7"/>
      <c r="B53" s="7" t="s">
        <v>397</v>
      </c>
      <c r="C53" s="7"/>
      <c r="D53" s="1"/>
      <c r="E53" s="7"/>
      <c r="F53" s="7"/>
      <c r="G53" s="21">
        <f>SUM(G50,G52)</f>
        <v>250912</v>
      </c>
      <c r="H53" s="21">
        <f t="shared" ref="H53:X53" si="8">SUM(H50,H52)</f>
        <v>125419</v>
      </c>
      <c r="I53" s="21">
        <f t="shared" si="8"/>
        <v>65577.899999999994</v>
      </c>
      <c r="J53" s="21">
        <f t="shared" si="8"/>
        <v>7929.3</v>
      </c>
      <c r="K53" s="21">
        <f t="shared" si="8"/>
        <v>25278</v>
      </c>
      <c r="L53" s="21">
        <f t="shared" si="8"/>
        <v>1701.8</v>
      </c>
      <c r="M53" s="21">
        <f t="shared" si="8"/>
        <v>24932</v>
      </c>
      <c r="N53" s="21">
        <f t="shared" si="8"/>
        <v>47775</v>
      </c>
      <c r="O53" s="21">
        <f t="shared" si="8"/>
        <v>39246.699999999997</v>
      </c>
      <c r="P53" s="21">
        <f t="shared" si="8"/>
        <v>8528.2999999999993</v>
      </c>
      <c r="Q53" s="21">
        <f t="shared" si="8"/>
        <v>19693</v>
      </c>
      <c r="R53" s="21">
        <f t="shared" si="8"/>
        <v>58025</v>
      </c>
      <c r="S53" s="21">
        <f t="shared" si="8"/>
        <v>54300.4</v>
      </c>
      <c r="T53" s="21">
        <f t="shared" si="8"/>
        <v>2705.7</v>
      </c>
      <c r="U53" s="21">
        <f t="shared" si="8"/>
        <v>1018.8</v>
      </c>
      <c r="V53" s="21">
        <f t="shared" si="8"/>
        <v>558</v>
      </c>
      <c r="W53" s="21"/>
      <c r="X53" s="21">
        <f t="shared" si="8"/>
        <v>32219</v>
      </c>
      <c r="Y53" s="173"/>
    </row>
    <row r="54" spans="1:25" x14ac:dyDescent="0.25">
      <c r="B54" s="1">
        <v>4</v>
      </c>
      <c r="C54" s="1" t="s">
        <v>437</v>
      </c>
      <c r="D54" s="1" t="s">
        <v>679</v>
      </c>
      <c r="E54" s="1" t="s">
        <v>183</v>
      </c>
      <c r="G54" s="20">
        <v>2998</v>
      </c>
      <c r="H54" s="20">
        <v>506</v>
      </c>
      <c r="I54" s="20">
        <v>0</v>
      </c>
      <c r="J54" s="20">
        <v>6</v>
      </c>
      <c r="K54" s="20">
        <v>153</v>
      </c>
      <c r="L54" s="20">
        <v>162</v>
      </c>
      <c r="M54" s="20">
        <v>185</v>
      </c>
      <c r="N54" s="20">
        <v>497</v>
      </c>
      <c r="O54" s="20">
        <v>72</v>
      </c>
      <c r="P54" s="20">
        <v>425</v>
      </c>
      <c r="Q54" s="20">
        <v>669</v>
      </c>
      <c r="R54" s="20">
        <v>1326</v>
      </c>
      <c r="S54" s="20">
        <v>1272</v>
      </c>
      <c r="T54" s="20">
        <v>0</v>
      </c>
      <c r="U54" s="20">
        <v>54</v>
      </c>
      <c r="V54" s="20">
        <v>0</v>
      </c>
      <c r="W54" s="20"/>
      <c r="X54" s="20">
        <v>183</v>
      </c>
      <c r="Y54" s="173"/>
    </row>
    <row r="55" spans="1:25" x14ac:dyDescent="0.25">
      <c r="D55" s="1" t="s">
        <v>682</v>
      </c>
      <c r="E55" s="1" t="s">
        <v>194</v>
      </c>
      <c r="G55" s="20">
        <v>9807</v>
      </c>
      <c r="H55" s="20">
        <v>5354</v>
      </c>
      <c r="I55" s="20">
        <v>2621</v>
      </c>
      <c r="J55" s="20">
        <v>273</v>
      </c>
      <c r="K55" s="20">
        <v>1372</v>
      </c>
      <c r="L55" s="20">
        <v>0</v>
      </c>
      <c r="M55" s="20">
        <v>1088</v>
      </c>
      <c r="N55" s="20">
        <v>1612</v>
      </c>
      <c r="O55" s="20">
        <v>1612</v>
      </c>
      <c r="P55" s="20">
        <v>0</v>
      </c>
      <c r="Q55" s="20">
        <v>244</v>
      </c>
      <c r="R55" s="20">
        <v>2597</v>
      </c>
      <c r="S55" s="20">
        <v>2248</v>
      </c>
      <c r="T55" s="20">
        <v>154</v>
      </c>
      <c r="U55" s="20">
        <v>195</v>
      </c>
      <c r="V55" s="20">
        <v>0</v>
      </c>
      <c r="W55" s="20"/>
      <c r="X55" s="20">
        <v>426</v>
      </c>
      <c r="Y55" s="173"/>
    </row>
    <row r="56" spans="1:25" x14ac:dyDescent="0.25">
      <c r="D56" s="1" t="s">
        <v>686</v>
      </c>
      <c r="E56" s="1" t="s">
        <v>5</v>
      </c>
      <c r="G56" s="20">
        <v>22130</v>
      </c>
      <c r="H56" s="20">
        <v>16569</v>
      </c>
      <c r="I56" s="20">
        <v>12043</v>
      </c>
      <c r="J56" s="20">
        <v>938</v>
      </c>
      <c r="K56" s="20">
        <v>2592</v>
      </c>
      <c r="L56" s="20">
        <v>996</v>
      </c>
      <c r="M56" s="20">
        <v>0</v>
      </c>
      <c r="N56" s="20">
        <v>931</v>
      </c>
      <c r="O56" s="20">
        <v>814</v>
      </c>
      <c r="P56" s="20">
        <v>117</v>
      </c>
      <c r="Q56" s="20">
        <v>7</v>
      </c>
      <c r="R56" s="20">
        <v>4623</v>
      </c>
      <c r="S56" s="20">
        <v>4578</v>
      </c>
      <c r="T56" s="20">
        <v>45</v>
      </c>
      <c r="U56" s="20">
        <v>0</v>
      </c>
      <c r="V56" s="20">
        <v>0</v>
      </c>
      <c r="W56" s="20"/>
      <c r="X56" s="20">
        <v>5674</v>
      </c>
      <c r="Y56" s="173"/>
    </row>
    <row r="57" spans="1:25" x14ac:dyDescent="0.25">
      <c r="D57" s="1" t="s">
        <v>691</v>
      </c>
      <c r="E57" s="1" t="s">
        <v>85</v>
      </c>
      <c r="G57" s="20">
        <v>3365</v>
      </c>
      <c r="H57" s="20">
        <v>1508</v>
      </c>
      <c r="I57" s="20">
        <v>647</v>
      </c>
      <c r="J57" s="20">
        <v>0</v>
      </c>
      <c r="K57" s="20">
        <v>825</v>
      </c>
      <c r="L57" s="20">
        <v>0</v>
      </c>
      <c r="M57" s="20">
        <v>36</v>
      </c>
      <c r="N57" s="20">
        <v>523</v>
      </c>
      <c r="O57" s="20">
        <v>523</v>
      </c>
      <c r="P57" s="20">
        <v>0</v>
      </c>
      <c r="Q57" s="20">
        <v>215</v>
      </c>
      <c r="R57" s="20">
        <v>1119</v>
      </c>
      <c r="S57" s="20">
        <v>1119</v>
      </c>
      <c r="T57" s="20">
        <v>0</v>
      </c>
      <c r="U57" s="20">
        <v>0</v>
      </c>
      <c r="V57" s="20">
        <v>0</v>
      </c>
      <c r="W57" s="20"/>
      <c r="X57" s="20">
        <v>428</v>
      </c>
      <c r="Y57" s="173"/>
    </row>
    <row r="58" spans="1:25" x14ac:dyDescent="0.25">
      <c r="D58" s="1" t="s">
        <v>722</v>
      </c>
      <c r="E58" s="1" t="s">
        <v>306</v>
      </c>
      <c r="G58" s="20">
        <v>4219</v>
      </c>
      <c r="H58" s="20">
        <v>2543</v>
      </c>
      <c r="I58" s="20">
        <v>2041</v>
      </c>
      <c r="J58" s="20">
        <v>0</v>
      </c>
      <c r="K58" s="20">
        <v>502</v>
      </c>
      <c r="L58" s="20">
        <v>0</v>
      </c>
      <c r="M58" s="20">
        <v>0</v>
      </c>
      <c r="N58" s="20">
        <v>1</v>
      </c>
      <c r="O58" s="20">
        <v>1</v>
      </c>
      <c r="P58" s="20">
        <v>0</v>
      </c>
      <c r="Q58" s="20">
        <v>329</v>
      </c>
      <c r="R58" s="20">
        <v>1346</v>
      </c>
      <c r="S58" s="20">
        <v>1227</v>
      </c>
      <c r="T58" s="20">
        <v>119</v>
      </c>
      <c r="U58" s="20">
        <v>0</v>
      </c>
      <c r="V58" s="20">
        <v>0</v>
      </c>
      <c r="W58" s="20"/>
      <c r="X58" s="20">
        <v>915</v>
      </c>
      <c r="Y58" s="173"/>
    </row>
    <row r="59" spans="1:25" x14ac:dyDescent="0.25">
      <c r="D59" s="1" t="s">
        <v>759</v>
      </c>
      <c r="E59" s="1" t="s">
        <v>41</v>
      </c>
      <c r="G59" s="20">
        <v>3315</v>
      </c>
      <c r="H59" s="20">
        <v>1265</v>
      </c>
      <c r="I59" s="20">
        <v>76</v>
      </c>
      <c r="J59" s="20">
        <v>3</v>
      </c>
      <c r="K59" s="20">
        <v>1019</v>
      </c>
      <c r="L59" s="20">
        <v>0</v>
      </c>
      <c r="M59" s="20">
        <v>167</v>
      </c>
      <c r="N59" s="20">
        <v>485</v>
      </c>
      <c r="O59" s="20">
        <v>427</v>
      </c>
      <c r="P59" s="20">
        <v>58</v>
      </c>
      <c r="Q59" s="20">
        <v>392</v>
      </c>
      <c r="R59" s="20">
        <v>1173</v>
      </c>
      <c r="S59" s="20">
        <v>1142</v>
      </c>
      <c r="T59" s="20">
        <v>31</v>
      </c>
      <c r="U59" s="20">
        <v>0</v>
      </c>
      <c r="V59" s="20">
        <v>36</v>
      </c>
      <c r="W59" s="20"/>
      <c r="X59" s="20">
        <v>339</v>
      </c>
      <c r="Y59" s="173"/>
    </row>
    <row r="60" spans="1:25" x14ac:dyDescent="0.25">
      <c r="D60" s="1" t="s">
        <v>790</v>
      </c>
      <c r="E60" s="1" t="s">
        <v>208</v>
      </c>
      <c r="G60" s="20">
        <v>8774</v>
      </c>
      <c r="H60" s="20">
        <v>4630</v>
      </c>
      <c r="I60" s="20">
        <v>2120</v>
      </c>
      <c r="J60" s="20">
        <v>40</v>
      </c>
      <c r="K60" s="20">
        <v>1252</v>
      </c>
      <c r="L60" s="20">
        <v>0</v>
      </c>
      <c r="M60" s="20">
        <v>1218</v>
      </c>
      <c r="N60" s="20">
        <v>333</v>
      </c>
      <c r="O60" s="20">
        <v>333</v>
      </c>
      <c r="P60" s="20">
        <v>0</v>
      </c>
      <c r="Q60" s="20">
        <v>1753</v>
      </c>
      <c r="R60" s="20">
        <v>2058</v>
      </c>
      <c r="S60" s="20">
        <v>1908</v>
      </c>
      <c r="T60" s="20">
        <v>150</v>
      </c>
      <c r="U60" s="20">
        <v>0</v>
      </c>
      <c r="V60" s="20">
        <v>0</v>
      </c>
      <c r="W60" s="20"/>
      <c r="X60" s="20">
        <v>209</v>
      </c>
      <c r="Y60" s="173"/>
    </row>
    <row r="61" spans="1:25" x14ac:dyDescent="0.25">
      <c r="D61" s="1" t="s">
        <v>765</v>
      </c>
      <c r="E61" s="1" t="s">
        <v>345</v>
      </c>
      <c r="G61" s="20">
        <v>2941</v>
      </c>
      <c r="H61" s="20">
        <v>533</v>
      </c>
      <c r="I61" s="20">
        <v>237</v>
      </c>
      <c r="J61" s="20">
        <v>0</v>
      </c>
      <c r="K61" s="20">
        <v>296</v>
      </c>
      <c r="L61" s="20">
        <v>0</v>
      </c>
      <c r="M61" s="20">
        <v>0</v>
      </c>
      <c r="N61" s="20">
        <v>625</v>
      </c>
      <c r="O61" s="20">
        <v>0</v>
      </c>
      <c r="P61" s="20">
        <v>625</v>
      </c>
      <c r="Q61" s="20">
        <v>532</v>
      </c>
      <c r="R61" s="20">
        <v>1251</v>
      </c>
      <c r="S61" s="20">
        <v>1251</v>
      </c>
      <c r="T61" s="20">
        <v>0</v>
      </c>
      <c r="U61" s="20">
        <v>0</v>
      </c>
      <c r="V61" s="20">
        <v>0</v>
      </c>
      <c r="W61" s="20"/>
      <c r="X61" s="20">
        <v>432</v>
      </c>
      <c r="Y61" s="173"/>
    </row>
    <row r="62" spans="1:25" x14ac:dyDescent="0.25">
      <c r="D62" s="1" t="s">
        <v>768</v>
      </c>
      <c r="E62" s="1" t="s">
        <v>229</v>
      </c>
      <c r="G62" s="20">
        <v>3218</v>
      </c>
      <c r="H62" s="20">
        <v>877</v>
      </c>
      <c r="I62" s="20">
        <v>585</v>
      </c>
      <c r="J62" s="20">
        <v>0</v>
      </c>
      <c r="K62" s="20">
        <v>56</v>
      </c>
      <c r="L62" s="20">
        <v>25</v>
      </c>
      <c r="M62" s="20">
        <v>211</v>
      </c>
      <c r="N62" s="20">
        <v>183</v>
      </c>
      <c r="O62" s="20">
        <v>183</v>
      </c>
      <c r="P62" s="20">
        <v>0</v>
      </c>
      <c r="Q62" s="20">
        <v>565</v>
      </c>
      <c r="R62" s="20">
        <v>1593</v>
      </c>
      <c r="S62" s="20">
        <v>1550</v>
      </c>
      <c r="T62" s="20">
        <v>43</v>
      </c>
      <c r="U62" s="20">
        <v>0</v>
      </c>
      <c r="V62" s="20">
        <v>26</v>
      </c>
      <c r="W62" s="20"/>
      <c r="X62" s="20">
        <v>181</v>
      </c>
      <c r="Y62" s="173"/>
    </row>
    <row r="63" spans="1:25" x14ac:dyDescent="0.25">
      <c r="D63" s="1" t="s">
        <v>770</v>
      </c>
      <c r="E63" s="1" t="s">
        <v>310</v>
      </c>
      <c r="G63" s="20">
        <v>10584</v>
      </c>
      <c r="H63" s="20">
        <v>4700</v>
      </c>
      <c r="I63" s="20">
        <v>3366</v>
      </c>
      <c r="J63" s="20">
        <v>290</v>
      </c>
      <c r="K63" s="20">
        <v>920</v>
      </c>
      <c r="L63" s="20">
        <v>0</v>
      </c>
      <c r="M63" s="20">
        <v>124</v>
      </c>
      <c r="N63" s="20">
        <v>2846</v>
      </c>
      <c r="O63" s="20">
        <v>2223</v>
      </c>
      <c r="P63" s="20">
        <v>623</v>
      </c>
      <c r="Q63" s="20">
        <v>635</v>
      </c>
      <c r="R63" s="20">
        <v>2403</v>
      </c>
      <c r="S63" s="20">
        <v>2351</v>
      </c>
      <c r="T63" s="20">
        <v>52</v>
      </c>
      <c r="U63" s="20">
        <v>0</v>
      </c>
      <c r="V63" s="20">
        <v>0</v>
      </c>
      <c r="W63" s="20"/>
      <c r="X63" s="20">
        <v>312</v>
      </c>
      <c r="Y63" s="173"/>
    </row>
    <row r="64" spans="1:25" x14ac:dyDescent="0.25">
      <c r="D64" s="1" t="s">
        <v>778</v>
      </c>
      <c r="E64" s="1" t="s">
        <v>242</v>
      </c>
      <c r="G64" s="20">
        <v>4975</v>
      </c>
      <c r="H64" s="20">
        <v>2734</v>
      </c>
      <c r="I64" s="20">
        <v>2082</v>
      </c>
      <c r="J64" s="20">
        <v>231</v>
      </c>
      <c r="K64" s="20">
        <v>420</v>
      </c>
      <c r="L64" s="20">
        <v>1</v>
      </c>
      <c r="M64" s="20">
        <v>0</v>
      </c>
      <c r="N64" s="20">
        <v>241</v>
      </c>
      <c r="O64" s="20">
        <v>60</v>
      </c>
      <c r="P64" s="20">
        <v>181</v>
      </c>
      <c r="Q64" s="20">
        <v>198</v>
      </c>
      <c r="R64" s="20">
        <v>1802</v>
      </c>
      <c r="S64" s="20">
        <v>1759</v>
      </c>
      <c r="T64" s="20">
        <v>43</v>
      </c>
      <c r="U64" s="20">
        <v>0</v>
      </c>
      <c r="V64" s="20">
        <v>0</v>
      </c>
      <c r="W64" s="20"/>
      <c r="X64" s="20">
        <v>1327</v>
      </c>
      <c r="Y64" s="173"/>
    </row>
    <row r="65" spans="4:25" x14ac:dyDescent="0.25">
      <c r="D65" s="1" t="s">
        <v>786</v>
      </c>
      <c r="E65" s="1" t="s">
        <v>30</v>
      </c>
      <c r="G65" s="20">
        <v>5406</v>
      </c>
      <c r="H65" s="20">
        <v>3623</v>
      </c>
      <c r="I65" s="20">
        <v>2423</v>
      </c>
      <c r="J65" s="20">
        <v>0</v>
      </c>
      <c r="K65" s="20">
        <v>1200</v>
      </c>
      <c r="L65" s="20">
        <v>0</v>
      </c>
      <c r="M65" s="20">
        <v>0</v>
      </c>
      <c r="N65" s="20">
        <v>545</v>
      </c>
      <c r="O65" s="20">
        <v>545</v>
      </c>
      <c r="P65" s="20">
        <v>0</v>
      </c>
      <c r="Q65" s="20">
        <v>85</v>
      </c>
      <c r="R65" s="20">
        <v>1153</v>
      </c>
      <c r="S65" s="20">
        <v>1153</v>
      </c>
      <c r="T65" s="20">
        <v>0</v>
      </c>
      <c r="U65" s="20">
        <v>0</v>
      </c>
      <c r="V65" s="20">
        <v>16</v>
      </c>
      <c r="W65" s="20"/>
      <c r="X65" s="20">
        <v>1080</v>
      </c>
      <c r="Y65" s="173"/>
    </row>
    <row r="66" spans="4:25" x14ac:dyDescent="0.25">
      <c r="D66" s="1" t="s">
        <v>787</v>
      </c>
      <c r="E66" s="1" t="s">
        <v>132</v>
      </c>
      <c r="G66" s="20">
        <v>25511</v>
      </c>
      <c r="H66" s="20">
        <v>10178</v>
      </c>
      <c r="I66" s="20">
        <v>3943</v>
      </c>
      <c r="J66" s="20">
        <v>227</v>
      </c>
      <c r="K66" s="20">
        <v>911</v>
      </c>
      <c r="L66" s="20">
        <v>300</v>
      </c>
      <c r="M66" s="20">
        <v>4797</v>
      </c>
      <c r="N66" s="20">
        <v>5613</v>
      </c>
      <c r="O66" s="20">
        <v>4535</v>
      </c>
      <c r="P66" s="20">
        <v>1078</v>
      </c>
      <c r="Q66" s="20">
        <v>5281</v>
      </c>
      <c r="R66" s="20">
        <v>4439</v>
      </c>
      <c r="S66" s="20">
        <v>4366</v>
      </c>
      <c r="T66" s="20">
        <v>73</v>
      </c>
      <c r="U66" s="20">
        <v>0</v>
      </c>
      <c r="V66" s="20">
        <v>0</v>
      </c>
      <c r="W66" s="20"/>
      <c r="X66" s="20">
        <v>3313</v>
      </c>
      <c r="Y66" s="173"/>
    </row>
    <row r="67" spans="4:25" x14ac:dyDescent="0.25">
      <c r="D67" s="1" t="s">
        <v>792</v>
      </c>
      <c r="E67" s="1" t="s">
        <v>186</v>
      </c>
      <c r="G67" s="20">
        <v>15621</v>
      </c>
      <c r="H67" s="20">
        <v>11592</v>
      </c>
      <c r="I67" s="20">
        <v>3823</v>
      </c>
      <c r="J67" s="20">
        <v>2649</v>
      </c>
      <c r="K67" s="20">
        <v>2155</v>
      </c>
      <c r="L67" s="20">
        <v>1801</v>
      </c>
      <c r="M67" s="20">
        <v>1164</v>
      </c>
      <c r="N67" s="20">
        <v>354</v>
      </c>
      <c r="O67" s="20">
        <v>0</v>
      </c>
      <c r="P67" s="20">
        <v>354</v>
      </c>
      <c r="Q67" s="20">
        <v>387</v>
      </c>
      <c r="R67" s="20">
        <v>3288</v>
      </c>
      <c r="S67" s="20">
        <v>2874</v>
      </c>
      <c r="T67" s="20">
        <v>165</v>
      </c>
      <c r="U67" s="20">
        <v>249</v>
      </c>
      <c r="V67" s="20">
        <v>0</v>
      </c>
      <c r="W67" s="20"/>
      <c r="X67" s="20">
        <v>4512</v>
      </c>
      <c r="Y67" s="173"/>
    </row>
    <row r="68" spans="4:25" x14ac:dyDescent="0.25">
      <c r="D68" s="1" t="s">
        <v>794</v>
      </c>
      <c r="E68" s="1" t="s">
        <v>244</v>
      </c>
      <c r="G68" s="20">
        <v>12421</v>
      </c>
      <c r="H68" s="20">
        <v>8524</v>
      </c>
      <c r="I68" s="20">
        <v>7634</v>
      </c>
      <c r="J68" s="20">
        <v>396</v>
      </c>
      <c r="K68" s="20">
        <v>494</v>
      </c>
      <c r="L68" s="20">
        <v>0</v>
      </c>
      <c r="M68" s="20">
        <v>0</v>
      </c>
      <c r="N68" s="20">
        <v>371</v>
      </c>
      <c r="O68" s="20">
        <v>371</v>
      </c>
      <c r="P68" s="20">
        <v>0</v>
      </c>
      <c r="Q68" s="20">
        <v>417</v>
      </c>
      <c r="R68" s="20">
        <v>3109</v>
      </c>
      <c r="S68" s="20">
        <v>2898</v>
      </c>
      <c r="T68" s="20">
        <v>211</v>
      </c>
      <c r="U68" s="20">
        <v>0</v>
      </c>
      <c r="V68" s="20">
        <v>0</v>
      </c>
      <c r="W68" s="20"/>
      <c r="X68" s="20">
        <v>2649</v>
      </c>
      <c r="Y68" s="173"/>
    </row>
    <row r="69" spans="4:25" x14ac:dyDescent="0.25">
      <c r="D69" s="1" t="s">
        <v>800</v>
      </c>
      <c r="E69" s="1" t="s">
        <v>209</v>
      </c>
      <c r="G69" s="20">
        <v>8760</v>
      </c>
      <c r="H69" s="20">
        <v>4545</v>
      </c>
      <c r="I69" s="20">
        <v>2523</v>
      </c>
      <c r="J69" s="20">
        <v>847</v>
      </c>
      <c r="K69" s="20">
        <v>756</v>
      </c>
      <c r="L69" s="20">
        <v>381</v>
      </c>
      <c r="M69" s="20">
        <v>38</v>
      </c>
      <c r="N69" s="20">
        <v>1011</v>
      </c>
      <c r="O69" s="20">
        <v>864</v>
      </c>
      <c r="P69" s="20">
        <v>147</v>
      </c>
      <c r="Q69" s="20">
        <v>605</v>
      </c>
      <c r="R69" s="20">
        <v>2599</v>
      </c>
      <c r="S69" s="20">
        <v>2054</v>
      </c>
      <c r="T69" s="20">
        <v>207</v>
      </c>
      <c r="U69" s="20">
        <v>338</v>
      </c>
      <c r="V69" s="20">
        <v>0</v>
      </c>
      <c r="W69" s="20"/>
      <c r="X69" s="20">
        <v>1126</v>
      </c>
      <c r="Y69" s="173"/>
    </row>
    <row r="70" spans="4:25" x14ac:dyDescent="0.25">
      <c r="D70" s="1" t="s">
        <v>801</v>
      </c>
      <c r="E70" s="1" t="s">
        <v>349</v>
      </c>
      <c r="G70" s="20">
        <v>3446</v>
      </c>
      <c r="H70" s="20">
        <v>466</v>
      </c>
      <c r="I70" s="20">
        <v>88</v>
      </c>
      <c r="J70" s="20">
        <v>59</v>
      </c>
      <c r="K70" s="20">
        <v>173</v>
      </c>
      <c r="L70" s="20">
        <v>2</v>
      </c>
      <c r="M70" s="20">
        <v>144</v>
      </c>
      <c r="N70" s="20">
        <v>232</v>
      </c>
      <c r="O70" s="20">
        <v>232</v>
      </c>
      <c r="P70" s="20">
        <v>0</v>
      </c>
      <c r="Q70" s="20">
        <v>731</v>
      </c>
      <c r="R70" s="20">
        <v>2017</v>
      </c>
      <c r="S70" s="20">
        <v>1966</v>
      </c>
      <c r="T70" s="20">
        <v>51</v>
      </c>
      <c r="U70" s="20">
        <v>0</v>
      </c>
      <c r="V70" s="20">
        <v>0</v>
      </c>
      <c r="W70" s="20"/>
      <c r="X70" s="20">
        <v>392</v>
      </c>
      <c r="Y70" s="173"/>
    </row>
    <row r="71" spans="4:25" x14ac:dyDescent="0.25">
      <c r="D71" s="1" t="s">
        <v>805</v>
      </c>
      <c r="E71" s="1" t="s">
        <v>8</v>
      </c>
      <c r="G71" s="20">
        <v>4942</v>
      </c>
      <c r="H71" s="20">
        <v>2750</v>
      </c>
      <c r="I71" s="20">
        <v>2026</v>
      </c>
      <c r="J71" s="20">
        <v>7</v>
      </c>
      <c r="K71" s="20">
        <v>467</v>
      </c>
      <c r="L71" s="20">
        <v>0</v>
      </c>
      <c r="M71" s="20">
        <v>250</v>
      </c>
      <c r="N71" s="20">
        <v>32</v>
      </c>
      <c r="O71" s="20">
        <v>32</v>
      </c>
      <c r="P71" s="20">
        <v>0</v>
      </c>
      <c r="Q71" s="20">
        <v>67</v>
      </c>
      <c r="R71" s="20">
        <v>2093</v>
      </c>
      <c r="S71" s="20">
        <v>1938</v>
      </c>
      <c r="T71" s="20">
        <v>37</v>
      </c>
      <c r="U71" s="20">
        <v>118</v>
      </c>
      <c r="V71" s="20">
        <v>0</v>
      </c>
      <c r="W71" s="20"/>
      <c r="X71" s="20">
        <v>478</v>
      </c>
      <c r="Y71" s="173"/>
    </row>
    <row r="72" spans="4:25" x14ac:dyDescent="0.25">
      <c r="D72" s="1" t="s">
        <v>806</v>
      </c>
      <c r="E72" s="1" t="s">
        <v>210</v>
      </c>
      <c r="G72" s="20">
        <v>14109</v>
      </c>
      <c r="H72" s="20">
        <v>4943</v>
      </c>
      <c r="I72" s="20">
        <v>2810</v>
      </c>
      <c r="J72" s="20">
        <v>344</v>
      </c>
      <c r="K72" s="20">
        <v>1018</v>
      </c>
      <c r="L72" s="20">
        <v>104</v>
      </c>
      <c r="M72" s="20">
        <v>667</v>
      </c>
      <c r="N72" s="20">
        <v>5032</v>
      </c>
      <c r="O72" s="20">
        <v>2995</v>
      </c>
      <c r="P72" s="20">
        <v>2037</v>
      </c>
      <c r="Q72" s="20">
        <v>1951</v>
      </c>
      <c r="R72" s="20">
        <v>2183</v>
      </c>
      <c r="S72" s="20">
        <v>2136</v>
      </c>
      <c r="T72" s="20">
        <v>47</v>
      </c>
      <c r="U72" s="20">
        <v>0</v>
      </c>
      <c r="V72" s="20">
        <v>0</v>
      </c>
      <c r="W72" s="20"/>
      <c r="X72" s="20">
        <v>3958</v>
      </c>
      <c r="Y72" s="173"/>
    </row>
    <row r="73" spans="4:25" x14ac:dyDescent="0.25">
      <c r="D73" s="1" t="s">
        <v>808</v>
      </c>
      <c r="E73" s="1" t="s">
        <v>268</v>
      </c>
      <c r="G73" s="20">
        <v>3827</v>
      </c>
      <c r="H73" s="20">
        <v>1456</v>
      </c>
      <c r="I73" s="20">
        <v>1141</v>
      </c>
      <c r="J73" s="20">
        <v>0</v>
      </c>
      <c r="K73" s="20">
        <v>175</v>
      </c>
      <c r="L73" s="20">
        <v>0</v>
      </c>
      <c r="M73" s="20">
        <v>140</v>
      </c>
      <c r="N73" s="20">
        <v>142</v>
      </c>
      <c r="O73" s="20">
        <v>142</v>
      </c>
      <c r="P73" s="20">
        <v>0</v>
      </c>
      <c r="Q73" s="20">
        <v>1291</v>
      </c>
      <c r="R73" s="20">
        <v>938</v>
      </c>
      <c r="S73" s="20">
        <v>900</v>
      </c>
      <c r="T73" s="20">
        <v>38</v>
      </c>
      <c r="U73" s="20">
        <v>0</v>
      </c>
      <c r="V73" s="20">
        <v>67</v>
      </c>
      <c r="W73" s="20"/>
      <c r="X73" s="20">
        <v>1195</v>
      </c>
      <c r="Y73" s="173"/>
    </row>
    <row r="74" spans="4:25" x14ac:dyDescent="0.25">
      <c r="D74" s="1" t="s">
        <v>813</v>
      </c>
      <c r="E74" s="1" t="s">
        <v>245</v>
      </c>
      <c r="G74" s="20">
        <v>11102</v>
      </c>
      <c r="H74" s="20">
        <v>5652</v>
      </c>
      <c r="I74" s="20">
        <v>1431</v>
      </c>
      <c r="J74" s="20">
        <v>2</v>
      </c>
      <c r="K74" s="20">
        <v>3237</v>
      </c>
      <c r="L74" s="20">
        <v>0</v>
      </c>
      <c r="M74" s="20">
        <v>982</v>
      </c>
      <c r="N74" s="20">
        <v>2748</v>
      </c>
      <c r="O74" s="20">
        <v>491</v>
      </c>
      <c r="P74" s="20">
        <v>2257</v>
      </c>
      <c r="Q74" s="20">
        <v>699</v>
      </c>
      <c r="R74" s="20">
        <v>2003</v>
      </c>
      <c r="S74" s="20">
        <v>1853</v>
      </c>
      <c r="T74" s="20">
        <v>97</v>
      </c>
      <c r="U74" s="20">
        <v>53</v>
      </c>
      <c r="V74" s="20">
        <v>0</v>
      </c>
      <c r="W74" s="20"/>
      <c r="X74" s="20">
        <v>1135</v>
      </c>
      <c r="Y74" s="173"/>
    </row>
    <row r="75" spans="4:25" x14ac:dyDescent="0.25">
      <c r="D75" s="1" t="s">
        <v>819</v>
      </c>
      <c r="E75" s="1" t="s">
        <v>348</v>
      </c>
      <c r="G75" s="20">
        <v>2721</v>
      </c>
      <c r="H75" s="20">
        <v>564</v>
      </c>
      <c r="I75" s="20">
        <v>0</v>
      </c>
      <c r="J75" s="20">
        <v>0</v>
      </c>
      <c r="K75" s="20">
        <v>0</v>
      </c>
      <c r="L75" s="20">
        <v>0</v>
      </c>
      <c r="M75" s="20">
        <v>564</v>
      </c>
      <c r="N75" s="20">
        <v>427</v>
      </c>
      <c r="O75" s="20">
        <v>382</v>
      </c>
      <c r="P75" s="20">
        <v>45</v>
      </c>
      <c r="Q75" s="20">
        <v>289</v>
      </c>
      <c r="R75" s="20">
        <v>1441</v>
      </c>
      <c r="S75" s="20">
        <v>1393</v>
      </c>
      <c r="T75" s="20">
        <v>48</v>
      </c>
      <c r="U75" s="20">
        <v>0</v>
      </c>
      <c r="V75" s="20">
        <v>0</v>
      </c>
      <c r="W75" s="20"/>
      <c r="X75" s="20">
        <v>220</v>
      </c>
      <c r="Y75" s="173"/>
    </row>
    <row r="76" spans="4:25" x14ac:dyDescent="0.25">
      <c r="D76" s="1" t="s">
        <v>821</v>
      </c>
      <c r="E76" s="1" t="s">
        <v>638</v>
      </c>
      <c r="G76" s="20">
        <v>7353</v>
      </c>
      <c r="H76" s="20">
        <v>4124</v>
      </c>
      <c r="I76" s="20">
        <v>3163</v>
      </c>
      <c r="J76" s="20">
        <v>0</v>
      </c>
      <c r="K76" s="20">
        <v>245</v>
      </c>
      <c r="L76" s="20">
        <v>4</v>
      </c>
      <c r="M76" s="20">
        <v>712</v>
      </c>
      <c r="N76" s="20">
        <v>545</v>
      </c>
      <c r="O76" s="20">
        <v>138</v>
      </c>
      <c r="P76" s="20">
        <v>407</v>
      </c>
      <c r="Q76" s="20">
        <v>554</v>
      </c>
      <c r="R76" s="20">
        <v>2130</v>
      </c>
      <c r="S76" s="20">
        <v>2076</v>
      </c>
      <c r="T76" s="20">
        <v>54</v>
      </c>
      <c r="U76" s="20">
        <v>0</v>
      </c>
      <c r="V76" s="20">
        <v>0</v>
      </c>
      <c r="W76" s="20"/>
      <c r="X76" s="20">
        <v>1272</v>
      </c>
      <c r="Y76" s="173"/>
    </row>
    <row r="77" spans="4:25" x14ac:dyDescent="0.25">
      <c r="D77" s="1" t="s">
        <v>829</v>
      </c>
      <c r="E77" s="1" t="s">
        <v>344</v>
      </c>
      <c r="G77" s="20">
        <v>5012</v>
      </c>
      <c r="H77" s="20">
        <v>1135</v>
      </c>
      <c r="I77" s="20">
        <v>445</v>
      </c>
      <c r="J77" s="20">
        <v>180</v>
      </c>
      <c r="K77" s="20">
        <v>304</v>
      </c>
      <c r="L77" s="20">
        <v>0</v>
      </c>
      <c r="M77" s="20">
        <v>206</v>
      </c>
      <c r="N77" s="20">
        <v>935</v>
      </c>
      <c r="O77" s="20">
        <v>549</v>
      </c>
      <c r="P77" s="20">
        <v>386</v>
      </c>
      <c r="Q77" s="20">
        <v>461</v>
      </c>
      <c r="R77" s="20">
        <v>2481</v>
      </c>
      <c r="S77" s="20">
        <v>2357</v>
      </c>
      <c r="T77" s="20">
        <v>52</v>
      </c>
      <c r="U77" s="20">
        <v>72</v>
      </c>
      <c r="V77" s="20">
        <v>72</v>
      </c>
      <c r="W77" s="20"/>
      <c r="X77" s="20">
        <v>597</v>
      </c>
      <c r="Y77" s="173"/>
    </row>
    <row r="78" spans="4:25" x14ac:dyDescent="0.25">
      <c r="D78" s="1" t="s">
        <v>830</v>
      </c>
      <c r="E78" s="1" t="s">
        <v>25</v>
      </c>
      <c r="G78" s="20">
        <v>7615</v>
      </c>
      <c r="H78" s="20">
        <v>4966</v>
      </c>
      <c r="I78" s="20">
        <v>2908</v>
      </c>
      <c r="J78" s="20">
        <v>178</v>
      </c>
      <c r="K78" s="20">
        <v>1783</v>
      </c>
      <c r="L78" s="20">
        <v>5</v>
      </c>
      <c r="M78" s="20">
        <v>92</v>
      </c>
      <c r="N78" s="20">
        <v>0</v>
      </c>
      <c r="O78" s="20">
        <v>0</v>
      </c>
      <c r="P78" s="20">
        <v>0</v>
      </c>
      <c r="Q78" s="20">
        <v>0</v>
      </c>
      <c r="R78" s="20">
        <v>2649</v>
      </c>
      <c r="S78" s="20">
        <v>2534</v>
      </c>
      <c r="T78" s="20">
        <v>35</v>
      </c>
      <c r="U78" s="20">
        <v>80</v>
      </c>
      <c r="V78" s="20">
        <v>0</v>
      </c>
      <c r="W78" s="20"/>
      <c r="X78" s="20">
        <v>500</v>
      </c>
      <c r="Y78" s="173"/>
    </row>
    <row r="79" spans="4:25" x14ac:dyDescent="0.25">
      <c r="D79" s="1" t="s">
        <v>841</v>
      </c>
      <c r="E79" s="1" t="s">
        <v>639</v>
      </c>
      <c r="G79" s="20">
        <v>5909</v>
      </c>
      <c r="H79" s="20">
        <v>3360</v>
      </c>
      <c r="I79" s="20">
        <v>2297</v>
      </c>
      <c r="J79" s="20">
        <v>0</v>
      </c>
      <c r="K79" s="20">
        <v>789</v>
      </c>
      <c r="L79" s="20">
        <v>0</v>
      </c>
      <c r="M79" s="20">
        <v>274</v>
      </c>
      <c r="N79" s="20">
        <v>549</v>
      </c>
      <c r="O79" s="20">
        <v>339</v>
      </c>
      <c r="P79" s="20">
        <v>210</v>
      </c>
      <c r="Q79" s="20">
        <v>77</v>
      </c>
      <c r="R79" s="20">
        <v>1923</v>
      </c>
      <c r="S79" s="20">
        <v>1780</v>
      </c>
      <c r="T79" s="20">
        <v>143</v>
      </c>
      <c r="U79" s="20">
        <v>0</v>
      </c>
      <c r="V79" s="20">
        <v>241</v>
      </c>
      <c r="W79" s="20"/>
      <c r="X79" s="20">
        <v>999</v>
      </c>
      <c r="Y79" s="173"/>
    </row>
    <row r="80" spans="4:25" x14ac:dyDescent="0.25">
      <c r="D80" s="1" t="s">
        <v>846</v>
      </c>
      <c r="E80" s="1" t="s">
        <v>182</v>
      </c>
      <c r="G80" s="20">
        <v>7269</v>
      </c>
      <c r="H80" s="20">
        <v>5064</v>
      </c>
      <c r="I80" s="20">
        <v>1524</v>
      </c>
      <c r="J80" s="20">
        <v>1349</v>
      </c>
      <c r="K80" s="20">
        <v>1791</v>
      </c>
      <c r="L80" s="20">
        <v>0</v>
      </c>
      <c r="M80" s="20">
        <v>400</v>
      </c>
      <c r="N80" s="20">
        <v>148</v>
      </c>
      <c r="O80" s="20">
        <v>148</v>
      </c>
      <c r="P80" s="20">
        <v>0</v>
      </c>
      <c r="Q80" s="20">
        <v>55</v>
      </c>
      <c r="R80" s="20">
        <v>2002</v>
      </c>
      <c r="S80" s="20">
        <v>1812</v>
      </c>
      <c r="T80" s="20">
        <v>190</v>
      </c>
      <c r="U80" s="20">
        <v>0</v>
      </c>
      <c r="V80" s="20">
        <v>133</v>
      </c>
      <c r="W80" s="20"/>
      <c r="X80" s="20">
        <v>895</v>
      </c>
      <c r="Y80" s="173"/>
    </row>
    <row r="81" spans="4:25" x14ac:dyDescent="0.25">
      <c r="D81" s="1" t="s">
        <v>851</v>
      </c>
      <c r="E81" s="1" t="s">
        <v>104</v>
      </c>
      <c r="G81" s="20">
        <v>5279</v>
      </c>
      <c r="H81" s="20">
        <v>3155</v>
      </c>
      <c r="I81" s="20">
        <v>3111</v>
      </c>
      <c r="J81" s="20">
        <v>44</v>
      </c>
      <c r="K81" s="20">
        <v>0</v>
      </c>
      <c r="L81" s="20">
        <v>0</v>
      </c>
      <c r="M81" s="20">
        <v>0</v>
      </c>
      <c r="N81" s="20">
        <v>115</v>
      </c>
      <c r="O81" s="20">
        <v>115</v>
      </c>
      <c r="P81" s="20">
        <v>0</v>
      </c>
      <c r="Q81" s="20">
        <v>287</v>
      </c>
      <c r="R81" s="20">
        <v>1722</v>
      </c>
      <c r="S81" s="20">
        <v>1619</v>
      </c>
      <c r="T81" s="20">
        <v>53</v>
      </c>
      <c r="U81" s="20">
        <v>50</v>
      </c>
      <c r="V81" s="20">
        <v>0</v>
      </c>
      <c r="W81" s="20"/>
      <c r="X81" s="20">
        <v>978</v>
      </c>
      <c r="Y81" s="173"/>
    </row>
    <row r="82" spans="4:25" x14ac:dyDescent="0.25">
      <c r="D82" s="1" t="s">
        <v>863</v>
      </c>
      <c r="E82" s="1" t="s">
        <v>347</v>
      </c>
      <c r="G82" s="20">
        <v>9571</v>
      </c>
      <c r="H82" s="20">
        <v>7008</v>
      </c>
      <c r="I82" s="20">
        <v>5274</v>
      </c>
      <c r="J82" s="20">
        <v>104</v>
      </c>
      <c r="K82" s="20">
        <v>1630</v>
      </c>
      <c r="L82" s="20">
        <v>0</v>
      </c>
      <c r="M82" s="20">
        <v>0</v>
      </c>
      <c r="N82" s="20">
        <v>0</v>
      </c>
      <c r="O82" s="20">
        <v>0</v>
      </c>
      <c r="P82" s="20">
        <v>0</v>
      </c>
      <c r="Q82" s="20">
        <v>94</v>
      </c>
      <c r="R82" s="20">
        <v>2469</v>
      </c>
      <c r="S82" s="20">
        <v>2411</v>
      </c>
      <c r="T82" s="20">
        <v>58</v>
      </c>
      <c r="U82" s="20">
        <v>0</v>
      </c>
      <c r="V82" s="20">
        <v>86</v>
      </c>
      <c r="W82" s="20"/>
      <c r="X82" s="20">
        <v>3678</v>
      </c>
      <c r="Y82" s="173"/>
    </row>
    <row r="83" spans="4:25" x14ac:dyDescent="0.25">
      <c r="D83" s="1" t="s">
        <v>880</v>
      </c>
      <c r="E83" s="1" t="s">
        <v>157</v>
      </c>
      <c r="G83" s="20">
        <v>7290</v>
      </c>
      <c r="H83" s="20">
        <v>4444</v>
      </c>
      <c r="I83" s="20">
        <v>3006</v>
      </c>
      <c r="J83" s="20">
        <v>670</v>
      </c>
      <c r="K83" s="20">
        <v>737</v>
      </c>
      <c r="L83" s="20">
        <v>0</v>
      </c>
      <c r="M83" s="20">
        <v>31</v>
      </c>
      <c r="N83" s="20">
        <v>227</v>
      </c>
      <c r="O83" s="20">
        <v>227</v>
      </c>
      <c r="P83" s="20">
        <v>0</v>
      </c>
      <c r="Q83" s="20">
        <v>303</v>
      </c>
      <c r="R83" s="20">
        <v>2316</v>
      </c>
      <c r="S83" s="20">
        <v>1925</v>
      </c>
      <c r="T83" s="20">
        <v>47</v>
      </c>
      <c r="U83" s="20">
        <v>344</v>
      </c>
      <c r="V83" s="20">
        <v>0</v>
      </c>
      <c r="W83" s="20"/>
      <c r="X83" s="20">
        <v>1861</v>
      </c>
      <c r="Y83" s="173"/>
    </row>
    <row r="84" spans="4:25" x14ac:dyDescent="0.25">
      <c r="D84" s="1" t="s">
        <v>885</v>
      </c>
      <c r="E84" s="1" t="s">
        <v>158</v>
      </c>
      <c r="G84" s="20">
        <v>9816</v>
      </c>
      <c r="H84" s="20">
        <v>5793</v>
      </c>
      <c r="I84" s="20">
        <v>3209</v>
      </c>
      <c r="J84" s="20">
        <v>993</v>
      </c>
      <c r="K84" s="20">
        <v>1318</v>
      </c>
      <c r="L84" s="20">
        <v>0</v>
      </c>
      <c r="M84" s="20">
        <v>273</v>
      </c>
      <c r="N84" s="20">
        <v>384</v>
      </c>
      <c r="O84" s="20">
        <v>39</v>
      </c>
      <c r="P84" s="20">
        <v>345</v>
      </c>
      <c r="Q84" s="20">
        <v>364</v>
      </c>
      <c r="R84" s="20">
        <v>3275</v>
      </c>
      <c r="S84" s="20">
        <v>2168</v>
      </c>
      <c r="T84" s="20">
        <v>401</v>
      </c>
      <c r="U84" s="20">
        <v>706</v>
      </c>
      <c r="V84" s="20">
        <v>0</v>
      </c>
      <c r="W84" s="20"/>
      <c r="X84" s="20">
        <v>345</v>
      </c>
      <c r="Y84" s="173"/>
    </row>
    <row r="85" spans="4:25" x14ac:dyDescent="0.25">
      <c r="D85" s="1" t="s">
        <v>893</v>
      </c>
      <c r="E85" s="1" t="s">
        <v>346</v>
      </c>
      <c r="G85" s="20">
        <v>2292</v>
      </c>
      <c r="H85" s="20">
        <v>1231</v>
      </c>
      <c r="I85" s="20">
        <v>799</v>
      </c>
      <c r="J85" s="20">
        <v>24</v>
      </c>
      <c r="K85" s="20">
        <v>0</v>
      </c>
      <c r="L85" s="20">
        <v>0</v>
      </c>
      <c r="M85" s="20">
        <v>408</v>
      </c>
      <c r="N85" s="20">
        <v>0</v>
      </c>
      <c r="O85" s="20">
        <v>0</v>
      </c>
      <c r="P85" s="20">
        <v>0</v>
      </c>
      <c r="Q85" s="20">
        <v>56</v>
      </c>
      <c r="R85" s="20">
        <v>1005</v>
      </c>
      <c r="S85" s="20">
        <v>974</v>
      </c>
      <c r="T85" s="20">
        <v>0</v>
      </c>
      <c r="U85" s="20">
        <v>31</v>
      </c>
      <c r="V85" s="20">
        <v>0</v>
      </c>
      <c r="W85" s="20"/>
      <c r="X85" s="20">
        <v>105</v>
      </c>
      <c r="Y85" s="173"/>
    </row>
    <row r="86" spans="4:25" x14ac:dyDescent="0.25">
      <c r="D86" s="1" t="s">
        <v>894</v>
      </c>
      <c r="E86" s="1" t="s">
        <v>216</v>
      </c>
      <c r="G86" s="20">
        <v>11107</v>
      </c>
      <c r="H86" s="20">
        <v>6722</v>
      </c>
      <c r="I86" s="20">
        <v>4924</v>
      </c>
      <c r="J86" s="20">
        <v>25</v>
      </c>
      <c r="K86" s="20">
        <v>1410</v>
      </c>
      <c r="L86" s="20">
        <v>50</v>
      </c>
      <c r="M86" s="20">
        <v>313</v>
      </c>
      <c r="N86" s="20">
        <v>1165</v>
      </c>
      <c r="O86" s="20">
        <v>431</v>
      </c>
      <c r="P86" s="20">
        <v>734</v>
      </c>
      <c r="Q86" s="20">
        <v>431</v>
      </c>
      <c r="R86" s="20">
        <v>2789</v>
      </c>
      <c r="S86" s="20">
        <v>2674</v>
      </c>
      <c r="T86" s="20">
        <v>115</v>
      </c>
      <c r="U86" s="20">
        <v>0</v>
      </c>
      <c r="V86" s="20">
        <v>0</v>
      </c>
      <c r="W86" s="20"/>
      <c r="X86" s="20">
        <v>1818</v>
      </c>
      <c r="Y86" s="173"/>
    </row>
    <row r="87" spans="4:25" x14ac:dyDescent="0.25">
      <c r="D87" s="1" t="s">
        <v>905</v>
      </c>
      <c r="E87" s="1" t="s">
        <v>327</v>
      </c>
      <c r="G87" s="20">
        <v>6236</v>
      </c>
      <c r="H87" s="20">
        <v>3057</v>
      </c>
      <c r="I87" s="20">
        <v>1771</v>
      </c>
      <c r="J87" s="20">
        <v>112</v>
      </c>
      <c r="K87" s="20">
        <v>93</v>
      </c>
      <c r="L87" s="20">
        <v>0</v>
      </c>
      <c r="M87" s="20">
        <v>1081</v>
      </c>
      <c r="N87" s="20">
        <v>1646</v>
      </c>
      <c r="O87" s="20">
        <v>477</v>
      </c>
      <c r="P87" s="20">
        <v>1169</v>
      </c>
      <c r="Q87" s="20">
        <v>0</v>
      </c>
      <c r="R87" s="20">
        <v>1533</v>
      </c>
      <c r="S87" s="20">
        <v>1486</v>
      </c>
      <c r="T87" s="20">
        <v>47</v>
      </c>
      <c r="U87" s="20">
        <v>0</v>
      </c>
      <c r="V87" s="20">
        <v>0</v>
      </c>
      <c r="W87" s="20"/>
      <c r="X87" s="20">
        <v>54</v>
      </c>
      <c r="Y87" s="173"/>
    </row>
    <row r="88" spans="4:25" x14ac:dyDescent="0.25">
      <c r="D88" s="1" t="s">
        <v>907</v>
      </c>
      <c r="E88" s="1" t="s">
        <v>115</v>
      </c>
      <c r="G88" s="20">
        <v>8223</v>
      </c>
      <c r="H88" s="20">
        <v>4272</v>
      </c>
      <c r="I88" s="20">
        <v>2712</v>
      </c>
      <c r="J88" s="20">
        <v>150</v>
      </c>
      <c r="K88" s="20">
        <v>202</v>
      </c>
      <c r="L88" s="20">
        <v>0</v>
      </c>
      <c r="M88" s="20">
        <v>1208</v>
      </c>
      <c r="N88" s="20">
        <v>1215</v>
      </c>
      <c r="O88" s="20">
        <v>1052</v>
      </c>
      <c r="P88" s="20">
        <v>163</v>
      </c>
      <c r="Q88" s="20">
        <v>758</v>
      </c>
      <c r="R88" s="20">
        <v>1978</v>
      </c>
      <c r="S88" s="20">
        <v>1934</v>
      </c>
      <c r="T88" s="20">
        <v>44</v>
      </c>
      <c r="U88" s="20">
        <v>0</v>
      </c>
      <c r="V88" s="20">
        <v>0</v>
      </c>
      <c r="W88" s="20"/>
      <c r="X88" s="20">
        <v>645</v>
      </c>
      <c r="Y88" s="173"/>
    </row>
    <row r="89" spans="4:25" x14ac:dyDescent="0.25">
      <c r="D89" s="1" t="s">
        <v>909</v>
      </c>
      <c r="E89" s="1" t="s">
        <v>174</v>
      </c>
      <c r="G89" s="20">
        <v>7997</v>
      </c>
      <c r="H89" s="20">
        <v>4826</v>
      </c>
      <c r="I89" s="20">
        <v>2542</v>
      </c>
      <c r="J89" s="20">
        <v>1529</v>
      </c>
      <c r="K89" s="20">
        <v>0</v>
      </c>
      <c r="L89" s="20">
        <v>0</v>
      </c>
      <c r="M89" s="20">
        <v>755</v>
      </c>
      <c r="N89" s="20">
        <v>1279</v>
      </c>
      <c r="O89" s="20">
        <v>134</v>
      </c>
      <c r="P89" s="20">
        <v>1145</v>
      </c>
      <c r="Q89" s="20">
        <v>250</v>
      </c>
      <c r="R89" s="20">
        <v>1642</v>
      </c>
      <c r="S89" s="20">
        <v>1602</v>
      </c>
      <c r="T89" s="20">
        <v>10</v>
      </c>
      <c r="U89" s="20">
        <v>30</v>
      </c>
      <c r="V89" s="20">
        <v>0</v>
      </c>
      <c r="W89" s="20"/>
      <c r="X89" s="20">
        <v>941</v>
      </c>
      <c r="Y89" s="173"/>
    </row>
    <row r="90" spans="4:25" x14ac:dyDescent="0.25">
      <c r="D90" s="1" t="s">
        <v>934</v>
      </c>
      <c r="E90" s="1" t="s">
        <v>641</v>
      </c>
      <c r="G90" s="20">
        <v>11083</v>
      </c>
      <c r="H90" s="20">
        <v>5420</v>
      </c>
      <c r="I90" s="20">
        <v>3059</v>
      </c>
      <c r="J90" s="20">
        <v>29</v>
      </c>
      <c r="K90" s="20">
        <v>1795</v>
      </c>
      <c r="L90" s="20">
        <v>2</v>
      </c>
      <c r="M90" s="20">
        <v>535</v>
      </c>
      <c r="N90" s="20">
        <v>1908</v>
      </c>
      <c r="O90" s="20">
        <v>1908</v>
      </c>
      <c r="P90" s="20">
        <v>0</v>
      </c>
      <c r="Q90" s="20">
        <v>1056</v>
      </c>
      <c r="R90" s="20">
        <v>2699</v>
      </c>
      <c r="S90" s="20">
        <v>2639</v>
      </c>
      <c r="T90" s="20">
        <v>60</v>
      </c>
      <c r="U90" s="20">
        <v>0</v>
      </c>
      <c r="V90" s="20">
        <v>0</v>
      </c>
      <c r="W90" s="20"/>
      <c r="X90" s="20">
        <v>750</v>
      </c>
      <c r="Y90" s="173"/>
    </row>
    <row r="91" spans="4:25" x14ac:dyDescent="0.25">
      <c r="D91" s="1" t="s">
        <v>915</v>
      </c>
      <c r="E91" s="1" t="s">
        <v>351</v>
      </c>
      <c r="G91" s="20">
        <v>11311</v>
      </c>
      <c r="H91" s="20">
        <v>2901</v>
      </c>
      <c r="I91" s="20">
        <v>1545</v>
      </c>
      <c r="J91" s="20">
        <v>71</v>
      </c>
      <c r="K91" s="20">
        <v>0</v>
      </c>
      <c r="L91" s="20">
        <v>100</v>
      </c>
      <c r="M91" s="20">
        <v>1185</v>
      </c>
      <c r="N91" s="20">
        <v>4965</v>
      </c>
      <c r="O91" s="20">
        <v>4538</v>
      </c>
      <c r="P91" s="20">
        <v>427</v>
      </c>
      <c r="Q91" s="20">
        <v>590</v>
      </c>
      <c r="R91" s="20">
        <v>2855</v>
      </c>
      <c r="S91" s="20">
        <v>2651</v>
      </c>
      <c r="T91" s="20">
        <v>189</v>
      </c>
      <c r="U91" s="20">
        <v>15</v>
      </c>
      <c r="V91" s="20">
        <v>0</v>
      </c>
      <c r="W91" s="20"/>
      <c r="X91" s="20">
        <v>448</v>
      </c>
      <c r="Y91" s="173"/>
    </row>
    <row r="92" spans="4:25" x14ac:dyDescent="0.25">
      <c r="D92" s="1" t="s">
        <v>920</v>
      </c>
      <c r="E92" s="1" t="s">
        <v>128</v>
      </c>
      <c r="G92" s="20">
        <v>19018</v>
      </c>
      <c r="H92" s="20">
        <v>17051</v>
      </c>
      <c r="I92" s="20">
        <v>10769</v>
      </c>
      <c r="J92" s="20">
        <v>22</v>
      </c>
      <c r="K92" s="20">
        <v>720</v>
      </c>
      <c r="L92" s="20">
        <v>179</v>
      </c>
      <c r="M92" s="20">
        <v>5361</v>
      </c>
      <c r="N92" s="20">
        <v>998</v>
      </c>
      <c r="O92" s="20">
        <v>944</v>
      </c>
      <c r="P92" s="20">
        <v>54</v>
      </c>
      <c r="Q92" s="20">
        <v>551</v>
      </c>
      <c r="R92" s="20">
        <v>418</v>
      </c>
      <c r="S92" s="20">
        <v>413</v>
      </c>
      <c r="T92" s="20">
        <v>5</v>
      </c>
      <c r="U92" s="20">
        <v>0</v>
      </c>
      <c r="V92" s="20">
        <v>0</v>
      </c>
      <c r="W92" s="20"/>
      <c r="X92" s="20">
        <v>6692</v>
      </c>
      <c r="Y92" s="173"/>
    </row>
    <row r="93" spans="4:25" x14ac:dyDescent="0.25">
      <c r="D93" s="1" t="s">
        <v>923</v>
      </c>
      <c r="E93" s="1" t="s">
        <v>35</v>
      </c>
      <c r="G93" s="20">
        <v>6806</v>
      </c>
      <c r="H93" s="20">
        <v>4454</v>
      </c>
      <c r="I93" s="20">
        <v>4409</v>
      </c>
      <c r="J93" s="20">
        <v>45</v>
      </c>
      <c r="K93" s="20">
        <v>0</v>
      </c>
      <c r="L93" s="20">
        <v>0</v>
      </c>
      <c r="M93" s="20">
        <v>0</v>
      </c>
      <c r="N93" s="20">
        <v>556</v>
      </c>
      <c r="O93" s="20">
        <v>556</v>
      </c>
      <c r="P93" s="20">
        <v>0</v>
      </c>
      <c r="Q93" s="20">
        <v>339</v>
      </c>
      <c r="R93" s="20">
        <v>1457</v>
      </c>
      <c r="S93" s="20">
        <v>1411</v>
      </c>
      <c r="T93" s="20">
        <v>0</v>
      </c>
      <c r="U93" s="20">
        <v>46</v>
      </c>
      <c r="V93" s="20">
        <v>0</v>
      </c>
      <c r="W93" s="20"/>
      <c r="X93" s="20">
        <v>55</v>
      </c>
      <c r="Y93" s="173"/>
    </row>
    <row r="94" spans="4:25" x14ac:dyDescent="0.25">
      <c r="D94" s="1" t="s">
        <v>935</v>
      </c>
      <c r="E94" s="1" t="s">
        <v>294</v>
      </c>
      <c r="G94" s="20">
        <v>7894</v>
      </c>
      <c r="H94" s="20">
        <v>3321</v>
      </c>
      <c r="I94" s="20">
        <v>1835</v>
      </c>
      <c r="J94" s="20">
        <v>259</v>
      </c>
      <c r="K94" s="20">
        <v>1227</v>
      </c>
      <c r="L94" s="20">
        <v>0</v>
      </c>
      <c r="M94" s="20">
        <v>0</v>
      </c>
      <c r="N94" s="20">
        <v>2070</v>
      </c>
      <c r="O94" s="20">
        <v>1466</v>
      </c>
      <c r="P94" s="20">
        <v>604</v>
      </c>
      <c r="Q94" s="20">
        <v>501</v>
      </c>
      <c r="R94" s="20">
        <v>2002</v>
      </c>
      <c r="S94" s="20">
        <v>1962</v>
      </c>
      <c r="T94" s="20">
        <v>40</v>
      </c>
      <c r="U94" s="20">
        <v>0</v>
      </c>
      <c r="V94" s="20">
        <v>0</v>
      </c>
      <c r="W94" s="20"/>
      <c r="X94" s="20">
        <v>1782</v>
      </c>
      <c r="Y94" s="173"/>
    </row>
    <row r="95" spans="4:25" x14ac:dyDescent="0.25">
      <c r="D95" s="1" t="s">
        <v>955</v>
      </c>
      <c r="E95" s="1" t="s">
        <v>273</v>
      </c>
      <c r="G95" s="20">
        <v>6999</v>
      </c>
      <c r="H95" s="20">
        <v>3913</v>
      </c>
      <c r="I95" s="20">
        <v>1825</v>
      </c>
      <c r="J95" s="20">
        <v>0</v>
      </c>
      <c r="K95" s="20">
        <v>2088</v>
      </c>
      <c r="L95" s="20">
        <v>0</v>
      </c>
      <c r="M95" s="20">
        <v>0</v>
      </c>
      <c r="N95" s="20">
        <v>382</v>
      </c>
      <c r="O95" s="20">
        <v>366</v>
      </c>
      <c r="P95" s="20">
        <v>16</v>
      </c>
      <c r="Q95" s="20">
        <v>82</v>
      </c>
      <c r="R95" s="20">
        <v>2622</v>
      </c>
      <c r="S95" s="20">
        <v>2571</v>
      </c>
      <c r="T95" s="20">
        <v>51</v>
      </c>
      <c r="U95" s="20">
        <v>0</v>
      </c>
      <c r="V95" s="20">
        <v>0</v>
      </c>
      <c r="W95" s="22"/>
      <c r="X95" s="20">
        <v>1664</v>
      </c>
      <c r="Y95" s="173"/>
    </row>
    <row r="96" spans="4:25" x14ac:dyDescent="0.25">
      <c r="D96" s="1" t="s">
        <v>958</v>
      </c>
      <c r="E96" s="1" t="s">
        <v>219</v>
      </c>
      <c r="G96" s="20">
        <v>5570</v>
      </c>
      <c r="H96" s="20">
        <v>2468</v>
      </c>
      <c r="I96" s="20">
        <v>1884</v>
      </c>
      <c r="J96" s="20">
        <v>474</v>
      </c>
      <c r="K96" s="20">
        <v>110</v>
      </c>
      <c r="L96" s="20">
        <v>0</v>
      </c>
      <c r="M96" s="20">
        <v>0</v>
      </c>
      <c r="N96" s="20">
        <v>264</v>
      </c>
      <c r="O96" s="20">
        <v>264</v>
      </c>
      <c r="P96" s="20">
        <v>0</v>
      </c>
      <c r="Q96" s="20">
        <v>158</v>
      </c>
      <c r="R96" s="20">
        <v>2680</v>
      </c>
      <c r="S96" s="20">
        <v>2229</v>
      </c>
      <c r="T96" s="20">
        <v>42</v>
      </c>
      <c r="U96" s="20">
        <v>409</v>
      </c>
      <c r="V96" s="20">
        <v>0</v>
      </c>
      <c r="W96" s="20"/>
      <c r="X96" s="20">
        <v>91</v>
      </c>
      <c r="Y96" s="173"/>
    </row>
    <row r="97" spans="1:25" x14ac:dyDescent="0.25">
      <c r="D97" s="1" t="s">
        <v>980</v>
      </c>
      <c r="E97" s="211" t="s">
        <v>101</v>
      </c>
      <c r="F97" s="211"/>
      <c r="G97" s="212">
        <v>3015</v>
      </c>
      <c r="H97" s="212">
        <v>881</v>
      </c>
      <c r="I97" s="212">
        <v>125</v>
      </c>
      <c r="J97" s="212">
        <v>147</v>
      </c>
      <c r="K97" s="212">
        <v>452</v>
      </c>
      <c r="L97" s="212">
        <v>87</v>
      </c>
      <c r="M97" s="212">
        <v>70</v>
      </c>
      <c r="N97" s="212">
        <v>332</v>
      </c>
      <c r="O97" s="212">
        <v>332</v>
      </c>
      <c r="P97" s="212">
        <v>0</v>
      </c>
      <c r="Q97" s="212">
        <v>383</v>
      </c>
      <c r="R97" s="212">
        <v>1419</v>
      </c>
      <c r="S97" s="212">
        <v>1379</v>
      </c>
      <c r="T97" s="212">
        <v>35</v>
      </c>
      <c r="U97" s="212">
        <v>5</v>
      </c>
      <c r="V97" s="212">
        <v>73</v>
      </c>
      <c r="W97" s="20"/>
      <c r="X97" s="20">
        <v>408</v>
      </c>
      <c r="Y97" s="173"/>
    </row>
    <row r="98" spans="1:25" x14ac:dyDescent="0.25">
      <c r="D98" s="1" t="s">
        <v>992</v>
      </c>
      <c r="E98" s="211" t="s">
        <v>280</v>
      </c>
      <c r="F98" s="211"/>
      <c r="G98" s="212">
        <v>4076</v>
      </c>
      <c r="H98" s="212">
        <v>1678</v>
      </c>
      <c r="I98" s="212">
        <v>1678</v>
      </c>
      <c r="J98" s="212">
        <v>0</v>
      </c>
      <c r="K98" s="212">
        <v>0</v>
      </c>
      <c r="L98" s="212">
        <v>0</v>
      </c>
      <c r="M98" s="212">
        <v>0</v>
      </c>
      <c r="N98" s="212">
        <v>560</v>
      </c>
      <c r="O98" s="212">
        <v>259</v>
      </c>
      <c r="P98" s="212">
        <v>301</v>
      </c>
      <c r="Q98" s="212">
        <v>451</v>
      </c>
      <c r="R98" s="212">
        <v>1387</v>
      </c>
      <c r="S98" s="212">
        <v>1303</v>
      </c>
      <c r="T98" s="212">
        <v>0</v>
      </c>
      <c r="U98" s="212">
        <v>84</v>
      </c>
      <c r="V98" s="212">
        <v>0</v>
      </c>
      <c r="W98" s="22"/>
      <c r="X98" s="213">
        <v>582</v>
      </c>
      <c r="Y98" s="173"/>
    </row>
    <row r="99" spans="1:25" x14ac:dyDescent="0.25">
      <c r="C99" s="10" t="s">
        <v>438</v>
      </c>
      <c r="G99" s="203">
        <f t="shared" ref="G99:V99" si="9">SUM(G54:G98)</f>
        <v>360933</v>
      </c>
      <c r="H99" s="203">
        <f t="shared" si="9"/>
        <v>196756</v>
      </c>
      <c r="I99" s="203">
        <f t="shared" si="9"/>
        <v>118474</v>
      </c>
      <c r="J99" s="203">
        <f t="shared" si="9"/>
        <v>12717</v>
      </c>
      <c r="K99" s="203">
        <f t="shared" si="9"/>
        <v>36687</v>
      </c>
      <c r="L99" s="203">
        <f t="shared" si="9"/>
        <v>4199</v>
      </c>
      <c r="M99" s="203">
        <f t="shared" si="9"/>
        <v>24679</v>
      </c>
      <c r="N99" s="203">
        <f t="shared" si="9"/>
        <v>45027</v>
      </c>
      <c r="O99" s="203">
        <f t="shared" si="9"/>
        <v>31119</v>
      </c>
      <c r="P99" s="203">
        <f t="shared" si="9"/>
        <v>13908</v>
      </c>
      <c r="Q99" s="203">
        <f t="shared" si="9"/>
        <v>25143</v>
      </c>
      <c r="R99" s="203">
        <f t="shared" si="9"/>
        <v>94007</v>
      </c>
      <c r="S99" s="203">
        <f t="shared" si="9"/>
        <v>87846</v>
      </c>
      <c r="T99" s="203">
        <f t="shared" si="9"/>
        <v>3282</v>
      </c>
      <c r="U99" s="203">
        <f t="shared" si="9"/>
        <v>2879</v>
      </c>
      <c r="V99" s="203">
        <f t="shared" si="9"/>
        <v>750</v>
      </c>
      <c r="W99" s="21"/>
      <c r="X99" s="203">
        <f>SUM(X54:X98)</f>
        <v>57644</v>
      </c>
      <c r="Y99" s="173"/>
    </row>
    <row r="100" spans="1:25" x14ac:dyDescent="0.25">
      <c r="C100" s="1" t="s">
        <v>439</v>
      </c>
      <c r="D100" s="1" t="s">
        <v>675</v>
      </c>
      <c r="E100" s="1" t="s">
        <v>237</v>
      </c>
      <c r="G100" s="20">
        <f>SUM(H100,N100,Q100,R100,V100)</f>
        <v>6168</v>
      </c>
      <c r="H100" s="20">
        <v>3696</v>
      </c>
      <c r="I100" s="20">
        <v>2225.5</v>
      </c>
      <c r="J100" s="20">
        <v>238.9</v>
      </c>
      <c r="K100" s="20">
        <v>689.2</v>
      </c>
      <c r="L100" s="20">
        <v>78.900000000000006</v>
      </c>
      <c r="M100" s="20">
        <v>463.6</v>
      </c>
      <c r="N100" s="20">
        <v>53</v>
      </c>
      <c r="O100" s="20">
        <v>36.6</v>
      </c>
      <c r="P100" s="20">
        <v>16.399999999999999</v>
      </c>
      <c r="Q100" s="20">
        <v>56</v>
      </c>
      <c r="R100" s="20">
        <v>2363</v>
      </c>
      <c r="S100" s="20">
        <v>2208.1</v>
      </c>
      <c r="T100" s="20">
        <v>82.5</v>
      </c>
      <c r="U100" s="20">
        <v>72.400000000000006</v>
      </c>
      <c r="V100" s="20">
        <v>0</v>
      </c>
      <c r="W100" s="20"/>
      <c r="X100" s="20">
        <v>259</v>
      </c>
      <c r="Y100" s="173"/>
    </row>
    <row r="101" spans="1:25" x14ac:dyDescent="0.25">
      <c r="D101" s="1" t="s">
        <v>736</v>
      </c>
      <c r="E101" s="1" t="s">
        <v>88</v>
      </c>
      <c r="G101" s="20">
        <v>5802</v>
      </c>
      <c r="H101" s="20">
        <v>3794</v>
      </c>
      <c r="I101" s="20">
        <v>2284.5</v>
      </c>
      <c r="J101" s="20">
        <v>245.2</v>
      </c>
      <c r="K101" s="20">
        <v>707.4</v>
      </c>
      <c r="L101" s="20">
        <v>81</v>
      </c>
      <c r="M101" s="20">
        <v>475.9</v>
      </c>
      <c r="N101" s="20">
        <v>148</v>
      </c>
      <c r="O101" s="20">
        <v>102.3</v>
      </c>
      <c r="P101" s="20">
        <v>45.7</v>
      </c>
      <c r="Q101" s="20">
        <v>702</v>
      </c>
      <c r="R101" s="20">
        <v>1158</v>
      </c>
      <c r="S101" s="20">
        <v>1082.0999999999999</v>
      </c>
      <c r="T101" s="20">
        <v>40.4</v>
      </c>
      <c r="U101" s="20">
        <v>35.5</v>
      </c>
      <c r="V101" s="20">
        <v>0</v>
      </c>
      <c r="W101" s="20"/>
      <c r="X101" s="20">
        <v>458</v>
      </c>
      <c r="Y101" s="173"/>
    </row>
    <row r="102" spans="1:25" x14ac:dyDescent="0.25">
      <c r="D102" s="1" t="s">
        <v>1000</v>
      </c>
      <c r="E102" s="1" t="s">
        <v>277</v>
      </c>
      <c r="G102" s="20">
        <v>6709</v>
      </c>
      <c r="H102" s="20">
        <v>1819</v>
      </c>
      <c r="I102" s="20">
        <v>1095.3</v>
      </c>
      <c r="J102" s="20">
        <v>117.6</v>
      </c>
      <c r="K102" s="20">
        <v>339.2</v>
      </c>
      <c r="L102" s="20">
        <v>38.799999999999997</v>
      </c>
      <c r="M102" s="20">
        <v>228.2</v>
      </c>
      <c r="N102" s="20">
        <v>0</v>
      </c>
      <c r="O102" s="20">
        <v>0</v>
      </c>
      <c r="P102" s="20">
        <v>0</v>
      </c>
      <c r="Q102" s="20">
        <v>1891</v>
      </c>
      <c r="R102" s="20">
        <v>2999</v>
      </c>
      <c r="S102" s="20">
        <v>2802.5</v>
      </c>
      <c r="T102" s="20">
        <v>104.7</v>
      </c>
      <c r="U102" s="20">
        <v>91.8</v>
      </c>
      <c r="V102" s="20">
        <v>0</v>
      </c>
      <c r="W102" s="20"/>
      <c r="X102" s="20">
        <v>317</v>
      </c>
      <c r="Y102" s="173"/>
    </row>
    <row r="103" spans="1:25" x14ac:dyDescent="0.25">
      <c r="D103" s="1" t="s">
        <v>859</v>
      </c>
      <c r="E103" s="1" t="s">
        <v>278</v>
      </c>
      <c r="G103" s="20">
        <v>8005</v>
      </c>
      <c r="H103" s="20">
        <v>5140</v>
      </c>
      <c r="I103" s="20">
        <v>3095</v>
      </c>
      <c r="J103" s="20">
        <v>332.2</v>
      </c>
      <c r="K103" s="20">
        <v>958.4</v>
      </c>
      <c r="L103" s="20">
        <v>109.7</v>
      </c>
      <c r="M103" s="20">
        <v>644.70000000000005</v>
      </c>
      <c r="N103" s="20">
        <v>401</v>
      </c>
      <c r="O103" s="20">
        <v>277.10000000000002</v>
      </c>
      <c r="P103" s="20">
        <v>123.9</v>
      </c>
      <c r="Q103" s="20">
        <v>249</v>
      </c>
      <c r="R103" s="20">
        <v>2215</v>
      </c>
      <c r="S103" s="20">
        <v>2069.8000000000002</v>
      </c>
      <c r="T103" s="20">
        <v>77.3</v>
      </c>
      <c r="U103" s="20">
        <v>67.8</v>
      </c>
      <c r="V103" s="20">
        <v>0</v>
      </c>
      <c r="W103" s="20"/>
      <c r="X103" s="20">
        <v>1892</v>
      </c>
      <c r="Y103" s="173"/>
    </row>
    <row r="104" spans="1:25" x14ac:dyDescent="0.25">
      <c r="D104" s="1" t="s">
        <v>815</v>
      </c>
      <c r="E104" s="1" t="s">
        <v>315</v>
      </c>
      <c r="G104" s="20">
        <v>4789</v>
      </c>
      <c r="H104" s="20">
        <v>1792</v>
      </c>
      <c r="I104" s="20">
        <v>1079</v>
      </c>
      <c r="J104" s="20">
        <v>115.8</v>
      </c>
      <c r="K104" s="20">
        <v>334.1</v>
      </c>
      <c r="L104" s="20">
        <v>38.200000000000003</v>
      </c>
      <c r="M104" s="20">
        <v>224.8</v>
      </c>
      <c r="N104" s="20">
        <v>601</v>
      </c>
      <c r="O104" s="20">
        <v>415.4</v>
      </c>
      <c r="P104" s="20">
        <v>185.6</v>
      </c>
      <c r="Q104" s="20">
        <v>508</v>
      </c>
      <c r="R104" s="20">
        <v>1888</v>
      </c>
      <c r="S104" s="20">
        <v>1764.3</v>
      </c>
      <c r="T104" s="20">
        <v>65.900000000000006</v>
      </c>
      <c r="U104" s="20">
        <v>57.8</v>
      </c>
      <c r="V104" s="20">
        <v>0</v>
      </c>
      <c r="W104" s="20"/>
      <c r="X104" s="20">
        <v>501</v>
      </c>
      <c r="Y104" s="173"/>
    </row>
    <row r="105" spans="1:25" x14ac:dyDescent="0.25">
      <c r="D105" s="1" t="s">
        <v>962</v>
      </c>
      <c r="E105" s="1" t="s">
        <v>330</v>
      </c>
      <c r="G105" s="20">
        <v>9809</v>
      </c>
      <c r="H105" s="20">
        <v>5440</v>
      </c>
      <c r="I105" s="20">
        <v>3275.6</v>
      </c>
      <c r="J105" s="20">
        <v>351.6</v>
      </c>
      <c r="K105" s="20">
        <v>1014.3</v>
      </c>
      <c r="L105" s="20">
        <v>116.1</v>
      </c>
      <c r="M105" s="20">
        <v>682.3</v>
      </c>
      <c r="N105" s="20">
        <v>1835</v>
      </c>
      <c r="O105" s="20">
        <v>1268.2</v>
      </c>
      <c r="P105" s="20">
        <v>566.79999999999995</v>
      </c>
      <c r="Q105" s="20">
        <v>374</v>
      </c>
      <c r="R105" s="20">
        <v>2160</v>
      </c>
      <c r="S105" s="20">
        <v>2018.4</v>
      </c>
      <c r="T105" s="20">
        <v>75.400000000000006</v>
      </c>
      <c r="U105" s="20">
        <v>66.2</v>
      </c>
      <c r="V105" s="20">
        <v>0</v>
      </c>
      <c r="W105" s="20"/>
      <c r="X105" s="20">
        <v>812</v>
      </c>
      <c r="Y105" s="173"/>
    </row>
    <row r="106" spans="1:25" x14ac:dyDescent="0.25">
      <c r="D106" s="1" t="s">
        <v>699</v>
      </c>
      <c r="E106" s="1" t="s">
        <v>140</v>
      </c>
      <c r="G106" s="20">
        <v>13306</v>
      </c>
      <c r="H106" s="20">
        <v>6786</v>
      </c>
      <c r="I106" s="20">
        <v>4086.1</v>
      </c>
      <c r="J106" s="20">
        <v>438.6</v>
      </c>
      <c r="K106" s="20">
        <v>1265.3</v>
      </c>
      <c r="L106" s="20">
        <v>144.80000000000001</v>
      </c>
      <c r="M106" s="20">
        <v>851.2</v>
      </c>
      <c r="N106" s="20">
        <v>4053</v>
      </c>
      <c r="O106" s="20">
        <v>2801.1</v>
      </c>
      <c r="P106" s="20">
        <v>1251.9000000000001</v>
      </c>
      <c r="Q106" s="20">
        <v>1146</v>
      </c>
      <c r="R106" s="20">
        <v>1321</v>
      </c>
      <c r="S106" s="20">
        <v>1234.4000000000001</v>
      </c>
      <c r="T106" s="20">
        <v>46.1</v>
      </c>
      <c r="U106" s="20">
        <v>40.5</v>
      </c>
      <c r="V106" s="20">
        <v>0</v>
      </c>
      <c r="W106" s="20"/>
      <c r="X106" s="20">
        <v>2695</v>
      </c>
      <c r="Y106" s="173"/>
    </row>
    <row r="107" spans="1:25" x14ac:dyDescent="0.25">
      <c r="D107" s="1" t="s">
        <v>977</v>
      </c>
      <c r="E107" s="1" t="s">
        <v>121</v>
      </c>
      <c r="G107" s="20">
        <v>7705</v>
      </c>
      <c r="H107" s="20">
        <v>4461</v>
      </c>
      <c r="I107" s="20">
        <v>2686.1</v>
      </c>
      <c r="J107" s="20">
        <v>288.3</v>
      </c>
      <c r="K107" s="20">
        <v>831.8</v>
      </c>
      <c r="L107" s="20">
        <v>95.2</v>
      </c>
      <c r="M107" s="20">
        <v>559.5</v>
      </c>
      <c r="N107" s="20">
        <v>1005</v>
      </c>
      <c r="O107" s="20">
        <v>694.6</v>
      </c>
      <c r="P107" s="20">
        <v>310.39999999999998</v>
      </c>
      <c r="Q107" s="20">
        <v>807</v>
      </c>
      <c r="R107" s="20">
        <v>1432</v>
      </c>
      <c r="S107" s="20">
        <v>1338.2</v>
      </c>
      <c r="T107" s="20">
        <v>50</v>
      </c>
      <c r="U107" s="20">
        <v>43.9</v>
      </c>
      <c r="V107" s="20">
        <v>0</v>
      </c>
      <c r="W107" s="20"/>
      <c r="X107" s="20">
        <v>830</v>
      </c>
      <c r="Y107" s="173"/>
    </row>
    <row r="108" spans="1:25" x14ac:dyDescent="0.25">
      <c r="D108" s="1" t="s">
        <v>950</v>
      </c>
      <c r="E108" s="1" t="s">
        <v>285</v>
      </c>
      <c r="G108" s="20">
        <v>2297</v>
      </c>
      <c r="H108" s="20">
        <v>511</v>
      </c>
      <c r="I108" s="20">
        <v>307.7</v>
      </c>
      <c r="J108" s="20">
        <v>33</v>
      </c>
      <c r="K108" s="20">
        <v>95.3</v>
      </c>
      <c r="L108" s="20">
        <v>10.9</v>
      </c>
      <c r="M108" s="20">
        <v>64.099999999999994</v>
      </c>
      <c r="N108" s="20">
        <v>324</v>
      </c>
      <c r="O108" s="20">
        <v>223.9</v>
      </c>
      <c r="P108" s="20">
        <v>100.1</v>
      </c>
      <c r="Q108" s="20">
        <v>351</v>
      </c>
      <c r="R108" s="20">
        <v>1111</v>
      </c>
      <c r="S108" s="20">
        <v>1038.2</v>
      </c>
      <c r="T108" s="20">
        <v>38.799999999999997</v>
      </c>
      <c r="U108" s="20">
        <v>34</v>
      </c>
      <c r="V108" s="20">
        <v>0</v>
      </c>
      <c r="W108" s="20"/>
      <c r="X108" s="20">
        <v>137</v>
      </c>
      <c r="Y108" s="173"/>
    </row>
    <row r="109" spans="1:25" s="11" customFormat="1" x14ac:dyDescent="0.25">
      <c r="A109" s="10"/>
      <c r="B109" s="10"/>
      <c r="C109" s="10"/>
      <c r="D109" s="1" t="s">
        <v>824</v>
      </c>
      <c r="E109" s="1" t="s">
        <v>338</v>
      </c>
      <c r="F109" s="1"/>
      <c r="G109" s="20">
        <v>2024</v>
      </c>
      <c r="H109" s="20">
        <v>894</v>
      </c>
      <c r="I109" s="20">
        <v>538.29999999999995</v>
      </c>
      <c r="J109" s="20">
        <v>57.8</v>
      </c>
      <c r="K109" s="20">
        <v>166.7</v>
      </c>
      <c r="L109" s="20">
        <v>19.100000000000001</v>
      </c>
      <c r="M109" s="20">
        <v>112.1</v>
      </c>
      <c r="N109" s="20">
        <v>16</v>
      </c>
      <c r="O109" s="20">
        <v>11.1</v>
      </c>
      <c r="P109" s="20">
        <v>4.9000000000000004</v>
      </c>
      <c r="Q109" s="20">
        <v>58</v>
      </c>
      <c r="R109" s="20">
        <v>1056</v>
      </c>
      <c r="S109" s="20">
        <v>986.8</v>
      </c>
      <c r="T109" s="20">
        <v>36.9</v>
      </c>
      <c r="U109" s="20">
        <v>32.299999999999997</v>
      </c>
      <c r="V109" s="20">
        <v>0</v>
      </c>
      <c r="W109" s="20"/>
      <c r="X109" s="20">
        <v>88</v>
      </c>
      <c r="Y109" s="173"/>
    </row>
    <row r="110" spans="1:25" s="8" customFormat="1" x14ac:dyDescent="0.25">
      <c r="A110" s="7"/>
      <c r="B110" s="7"/>
      <c r="C110" s="7"/>
      <c r="D110" s="1" t="s">
        <v>933</v>
      </c>
      <c r="E110" s="1" t="s">
        <v>286</v>
      </c>
      <c r="F110" s="1"/>
      <c r="G110" s="20">
        <v>3028</v>
      </c>
      <c r="H110" s="20">
        <v>615</v>
      </c>
      <c r="I110" s="20">
        <v>370.3</v>
      </c>
      <c r="J110" s="20">
        <v>39.700000000000003</v>
      </c>
      <c r="K110" s="20">
        <v>114.7</v>
      </c>
      <c r="L110" s="20">
        <v>13.1</v>
      </c>
      <c r="M110" s="20">
        <v>77.099999999999994</v>
      </c>
      <c r="N110" s="20">
        <v>849</v>
      </c>
      <c r="O110" s="20">
        <v>586.79999999999995</v>
      </c>
      <c r="P110" s="20">
        <v>262.2</v>
      </c>
      <c r="Q110" s="20">
        <v>344</v>
      </c>
      <c r="R110" s="20">
        <v>1220</v>
      </c>
      <c r="S110" s="20">
        <v>1140</v>
      </c>
      <c r="T110" s="20">
        <v>42.6</v>
      </c>
      <c r="U110" s="20">
        <v>37.4</v>
      </c>
      <c r="V110" s="20">
        <v>0</v>
      </c>
      <c r="W110" s="20"/>
      <c r="X110" s="20">
        <v>602</v>
      </c>
      <c r="Y110" s="173"/>
    </row>
    <row r="111" spans="1:25" x14ac:dyDescent="0.25">
      <c r="C111" s="210"/>
      <c r="D111" s="1" t="s">
        <v>978</v>
      </c>
      <c r="E111" s="1" t="s">
        <v>84</v>
      </c>
      <c r="G111" s="20">
        <v>2504</v>
      </c>
      <c r="H111" s="20">
        <v>354</v>
      </c>
      <c r="I111" s="20">
        <v>213.2</v>
      </c>
      <c r="J111" s="20">
        <v>22.9</v>
      </c>
      <c r="K111" s="20">
        <v>66</v>
      </c>
      <c r="L111" s="20">
        <v>7.6</v>
      </c>
      <c r="M111" s="20">
        <v>44.4</v>
      </c>
      <c r="N111" s="20">
        <v>578</v>
      </c>
      <c r="O111" s="20">
        <v>399.5</v>
      </c>
      <c r="P111" s="20">
        <v>178.5</v>
      </c>
      <c r="Q111" s="20">
        <v>382</v>
      </c>
      <c r="R111" s="20">
        <v>1190</v>
      </c>
      <c r="S111" s="20">
        <v>1112</v>
      </c>
      <c r="T111" s="20">
        <v>41.5</v>
      </c>
      <c r="U111" s="20">
        <v>36.4</v>
      </c>
      <c r="V111" s="20">
        <v>0</v>
      </c>
      <c r="W111" s="20"/>
      <c r="X111" s="20">
        <v>163</v>
      </c>
      <c r="Y111" s="173"/>
    </row>
    <row r="112" spans="1:25" x14ac:dyDescent="0.25">
      <c r="D112" s="1" t="s">
        <v>961</v>
      </c>
      <c r="E112" s="1" t="s">
        <v>287</v>
      </c>
      <c r="G112" s="20">
        <v>4222</v>
      </c>
      <c r="H112" s="20">
        <v>1655</v>
      </c>
      <c r="I112" s="20">
        <v>996.5</v>
      </c>
      <c r="J112" s="20">
        <v>107</v>
      </c>
      <c r="K112" s="20">
        <v>308.60000000000002</v>
      </c>
      <c r="L112" s="20">
        <v>35.299999999999997</v>
      </c>
      <c r="M112" s="20">
        <v>207.6</v>
      </c>
      <c r="N112" s="20">
        <v>846</v>
      </c>
      <c r="O112" s="20">
        <v>584.70000000000005</v>
      </c>
      <c r="P112" s="20">
        <v>261.3</v>
      </c>
      <c r="Q112" s="20">
        <v>460</v>
      </c>
      <c r="R112" s="20">
        <v>1261</v>
      </c>
      <c r="S112" s="20">
        <v>1178.4000000000001</v>
      </c>
      <c r="T112" s="20">
        <v>44</v>
      </c>
      <c r="U112" s="20">
        <v>38.6</v>
      </c>
      <c r="V112" s="20">
        <v>0</v>
      </c>
      <c r="W112" s="20"/>
      <c r="X112" s="20">
        <v>465</v>
      </c>
      <c r="Y112" s="173"/>
    </row>
    <row r="113" spans="2:25" x14ac:dyDescent="0.25">
      <c r="D113" s="1" t="s">
        <v>733</v>
      </c>
      <c r="E113" s="1" t="s">
        <v>637</v>
      </c>
      <c r="G113" s="20">
        <v>8155</v>
      </c>
      <c r="H113" s="20">
        <v>3834</v>
      </c>
      <c r="I113" s="20">
        <v>2308.6</v>
      </c>
      <c r="J113" s="20">
        <v>247.8</v>
      </c>
      <c r="K113" s="20">
        <v>714.9</v>
      </c>
      <c r="L113" s="20">
        <v>81.8</v>
      </c>
      <c r="M113" s="20">
        <v>480.9</v>
      </c>
      <c r="N113" s="20">
        <v>449</v>
      </c>
      <c r="O113" s="20">
        <v>310.3</v>
      </c>
      <c r="P113" s="20">
        <v>138.69999999999999</v>
      </c>
      <c r="Q113" s="20">
        <v>1159</v>
      </c>
      <c r="R113" s="20">
        <v>2713</v>
      </c>
      <c r="S113" s="20">
        <v>2535.1999999999998</v>
      </c>
      <c r="T113" s="20">
        <v>94.7</v>
      </c>
      <c r="U113" s="20">
        <v>83.1</v>
      </c>
      <c r="V113" s="20">
        <v>0</v>
      </c>
      <c r="W113" s="20"/>
      <c r="X113" s="20">
        <v>881</v>
      </c>
      <c r="Y113" s="173"/>
    </row>
    <row r="114" spans="2:25" x14ac:dyDescent="0.25">
      <c r="D114" s="1" t="s">
        <v>966</v>
      </c>
      <c r="E114" s="1" t="s">
        <v>640</v>
      </c>
      <c r="G114" s="20">
        <v>6364</v>
      </c>
      <c r="H114" s="20">
        <v>2660</v>
      </c>
      <c r="I114" s="20">
        <v>1601.7</v>
      </c>
      <c r="J114" s="20">
        <v>171.9</v>
      </c>
      <c r="K114" s="20">
        <v>496</v>
      </c>
      <c r="L114" s="20">
        <v>56.8</v>
      </c>
      <c r="M114" s="20">
        <v>333.6</v>
      </c>
      <c r="N114" s="20">
        <v>1607</v>
      </c>
      <c r="O114" s="20">
        <v>1110.5999999999999</v>
      </c>
      <c r="P114" s="20">
        <v>496.4</v>
      </c>
      <c r="Q114" s="20">
        <v>585</v>
      </c>
      <c r="R114" s="20">
        <v>1512</v>
      </c>
      <c r="S114" s="20">
        <v>1412.9</v>
      </c>
      <c r="T114" s="20">
        <v>52.8</v>
      </c>
      <c r="U114" s="20">
        <v>46.3</v>
      </c>
      <c r="V114" s="20">
        <v>0</v>
      </c>
      <c r="W114" s="20"/>
      <c r="X114" s="20">
        <v>578</v>
      </c>
      <c r="Y114" s="173"/>
    </row>
    <row r="115" spans="2:25" x14ac:dyDescent="0.25">
      <c r="C115" s="10" t="s">
        <v>440</v>
      </c>
      <c r="E115" s="10"/>
      <c r="F115" s="10"/>
      <c r="G115" s="22">
        <f>SUM(G100:G114)</f>
        <v>90887</v>
      </c>
      <c r="H115" s="22">
        <f t="shared" ref="H115:V115" si="10">SUM(H100:H114)</f>
        <v>43451</v>
      </c>
      <c r="I115" s="22">
        <f t="shared" si="10"/>
        <v>26163.399999999998</v>
      </c>
      <c r="J115" s="22">
        <f t="shared" si="10"/>
        <v>2808.3000000000006</v>
      </c>
      <c r="K115" s="22">
        <f t="shared" si="10"/>
        <v>8101.9</v>
      </c>
      <c r="L115" s="22">
        <f t="shared" si="10"/>
        <v>927.3</v>
      </c>
      <c r="M115" s="22">
        <f t="shared" si="10"/>
        <v>5450.0000000000009</v>
      </c>
      <c r="N115" s="22">
        <f t="shared" si="10"/>
        <v>12765</v>
      </c>
      <c r="O115" s="22">
        <f t="shared" si="10"/>
        <v>8822.2000000000007</v>
      </c>
      <c r="P115" s="22">
        <f t="shared" si="10"/>
        <v>3942.8</v>
      </c>
      <c r="Q115" s="22">
        <f t="shared" si="10"/>
        <v>9072</v>
      </c>
      <c r="R115" s="22">
        <f t="shared" si="10"/>
        <v>25599</v>
      </c>
      <c r="S115" s="22">
        <f t="shared" si="10"/>
        <v>23921.300000000003</v>
      </c>
      <c r="T115" s="22">
        <f t="shared" si="10"/>
        <v>893.6</v>
      </c>
      <c r="U115" s="22">
        <f t="shared" si="10"/>
        <v>783.99999999999989</v>
      </c>
      <c r="V115" s="22">
        <f t="shared" si="10"/>
        <v>0</v>
      </c>
      <c r="W115" s="20"/>
      <c r="X115" s="22">
        <f>SUM(X100:X114)</f>
        <v>10678</v>
      </c>
      <c r="Y115" s="173"/>
    </row>
    <row r="116" spans="2:25" x14ac:dyDescent="0.25">
      <c r="B116" s="7" t="s">
        <v>398</v>
      </c>
      <c r="C116" s="7"/>
      <c r="E116" s="7"/>
      <c r="F116" s="7"/>
      <c r="G116" s="21">
        <f>G99+G115</f>
        <v>451820</v>
      </c>
      <c r="H116" s="21">
        <f t="shared" ref="H116:V116" si="11">H99+H115</f>
        <v>240207</v>
      </c>
      <c r="I116" s="21">
        <f t="shared" si="11"/>
        <v>144637.4</v>
      </c>
      <c r="J116" s="21">
        <f t="shared" si="11"/>
        <v>15525.300000000001</v>
      </c>
      <c r="K116" s="21">
        <f t="shared" si="11"/>
        <v>44788.9</v>
      </c>
      <c r="L116" s="21">
        <f t="shared" si="11"/>
        <v>5126.3</v>
      </c>
      <c r="M116" s="21">
        <f t="shared" si="11"/>
        <v>30129</v>
      </c>
      <c r="N116" s="21">
        <f t="shared" si="11"/>
        <v>57792</v>
      </c>
      <c r="O116" s="21">
        <f t="shared" si="11"/>
        <v>39941.199999999997</v>
      </c>
      <c r="P116" s="21">
        <f t="shared" si="11"/>
        <v>17850.8</v>
      </c>
      <c r="Q116" s="21">
        <f t="shared" si="11"/>
        <v>34215</v>
      </c>
      <c r="R116" s="21">
        <f t="shared" si="11"/>
        <v>119606</v>
      </c>
      <c r="S116" s="21">
        <f t="shared" si="11"/>
        <v>111767.3</v>
      </c>
      <c r="T116" s="21">
        <f t="shared" si="11"/>
        <v>4175.6000000000004</v>
      </c>
      <c r="U116" s="21">
        <f t="shared" si="11"/>
        <v>3663</v>
      </c>
      <c r="V116" s="21">
        <f t="shared" si="11"/>
        <v>750</v>
      </c>
      <c r="W116" s="20"/>
      <c r="X116" s="21">
        <f>X99+X115</f>
        <v>68322</v>
      </c>
      <c r="Y116" s="173"/>
    </row>
    <row r="117" spans="2:25" x14ac:dyDescent="0.25">
      <c r="B117" s="1">
        <v>5</v>
      </c>
      <c r="C117" s="1" t="s">
        <v>437</v>
      </c>
      <c r="D117" s="1" t="s">
        <v>668</v>
      </c>
      <c r="E117" s="1" t="s">
        <v>10</v>
      </c>
      <c r="G117" s="20">
        <v>1116</v>
      </c>
      <c r="H117" s="20">
        <v>326</v>
      </c>
      <c r="I117" s="20">
        <v>85</v>
      </c>
      <c r="J117" s="20">
        <v>10</v>
      </c>
      <c r="K117" s="20">
        <v>225</v>
      </c>
      <c r="L117" s="20">
        <v>0</v>
      </c>
      <c r="M117" s="20">
        <v>6</v>
      </c>
      <c r="N117" s="20">
        <v>0</v>
      </c>
      <c r="O117" s="20">
        <v>0</v>
      </c>
      <c r="P117" s="20">
        <v>0</v>
      </c>
      <c r="Q117" s="20">
        <v>186</v>
      </c>
      <c r="R117" s="20">
        <v>604</v>
      </c>
      <c r="S117" s="20">
        <v>584</v>
      </c>
      <c r="T117" s="20">
        <v>20</v>
      </c>
      <c r="U117" s="20">
        <v>0</v>
      </c>
      <c r="V117" s="20">
        <v>0</v>
      </c>
      <c r="W117" s="21"/>
      <c r="X117" s="20">
        <v>164</v>
      </c>
      <c r="Y117" s="173"/>
    </row>
    <row r="118" spans="2:25" x14ac:dyDescent="0.25">
      <c r="D118" s="1" t="s">
        <v>670</v>
      </c>
      <c r="E118" s="1" t="s">
        <v>44</v>
      </c>
      <c r="G118" s="1">
        <v>1387</v>
      </c>
      <c r="H118" s="1">
        <v>331</v>
      </c>
      <c r="I118" s="1">
        <v>104</v>
      </c>
      <c r="J118" s="1">
        <v>12</v>
      </c>
      <c r="K118" s="1">
        <v>122</v>
      </c>
      <c r="L118" s="1">
        <v>0</v>
      </c>
      <c r="M118" s="1">
        <v>93</v>
      </c>
      <c r="N118" s="1">
        <v>325</v>
      </c>
      <c r="O118" s="1">
        <v>130</v>
      </c>
      <c r="P118" s="1">
        <v>195</v>
      </c>
      <c r="Q118" s="1">
        <v>132</v>
      </c>
      <c r="R118" s="1">
        <v>599</v>
      </c>
      <c r="S118" s="1">
        <v>562</v>
      </c>
      <c r="T118" s="1">
        <v>37</v>
      </c>
      <c r="U118" s="1">
        <v>0</v>
      </c>
      <c r="V118" s="1">
        <v>0</v>
      </c>
      <c r="W118" s="20"/>
      <c r="X118" s="20">
        <v>139</v>
      </c>
      <c r="Y118" s="173"/>
    </row>
    <row r="119" spans="2:25" x14ac:dyDescent="0.25">
      <c r="D119" s="1" t="s">
        <v>671</v>
      </c>
      <c r="E119" s="1" t="s">
        <v>27</v>
      </c>
      <c r="G119" s="20">
        <v>1530</v>
      </c>
      <c r="H119" s="20">
        <v>430</v>
      </c>
      <c r="I119" s="20">
        <v>59</v>
      </c>
      <c r="J119" s="20">
        <v>1</v>
      </c>
      <c r="K119" s="20">
        <v>353</v>
      </c>
      <c r="L119" s="20">
        <v>0</v>
      </c>
      <c r="M119" s="20">
        <v>17</v>
      </c>
      <c r="N119" s="20">
        <v>401</v>
      </c>
      <c r="O119" s="20">
        <v>401</v>
      </c>
      <c r="P119" s="20">
        <v>0</v>
      </c>
      <c r="Q119" s="20">
        <v>24</v>
      </c>
      <c r="R119" s="20">
        <v>675</v>
      </c>
      <c r="S119" s="20">
        <v>658</v>
      </c>
      <c r="T119" s="20">
        <v>17</v>
      </c>
      <c r="U119" s="20">
        <v>0</v>
      </c>
      <c r="V119" s="20">
        <v>0</v>
      </c>
      <c r="W119" s="20"/>
      <c r="X119" s="20">
        <v>703</v>
      </c>
      <c r="Y119" s="173"/>
    </row>
    <row r="120" spans="2:25" x14ac:dyDescent="0.25">
      <c r="D120" s="1" t="s">
        <v>672</v>
      </c>
      <c r="E120" s="1" t="s">
        <v>303</v>
      </c>
      <c r="G120" s="20">
        <v>1485</v>
      </c>
      <c r="H120" s="20">
        <v>916</v>
      </c>
      <c r="I120" s="20">
        <v>0</v>
      </c>
      <c r="J120" s="20">
        <v>0</v>
      </c>
      <c r="K120" s="20">
        <v>16</v>
      </c>
      <c r="L120" s="20">
        <v>402</v>
      </c>
      <c r="M120" s="20">
        <v>498</v>
      </c>
      <c r="N120" s="20">
        <v>0</v>
      </c>
      <c r="O120" s="20">
        <v>0</v>
      </c>
      <c r="P120" s="20">
        <v>0</v>
      </c>
      <c r="Q120" s="20">
        <v>56</v>
      </c>
      <c r="R120" s="20">
        <v>513</v>
      </c>
      <c r="S120" s="20">
        <v>463</v>
      </c>
      <c r="T120" s="20">
        <v>11</v>
      </c>
      <c r="U120" s="20">
        <v>39</v>
      </c>
      <c r="V120" s="20">
        <v>53</v>
      </c>
      <c r="W120" s="20"/>
      <c r="X120" s="20">
        <v>287</v>
      </c>
      <c r="Y120" s="173"/>
    </row>
    <row r="121" spans="2:25" x14ac:dyDescent="0.25">
      <c r="D121" s="1" t="s">
        <v>689</v>
      </c>
      <c r="E121" s="1" t="s">
        <v>263</v>
      </c>
      <c r="G121" s="20">
        <v>1650</v>
      </c>
      <c r="H121" s="20">
        <v>1048</v>
      </c>
      <c r="I121" s="20">
        <v>798</v>
      </c>
      <c r="J121" s="20">
        <v>0</v>
      </c>
      <c r="K121" s="20">
        <v>230</v>
      </c>
      <c r="L121" s="20">
        <v>0</v>
      </c>
      <c r="M121" s="20">
        <v>20</v>
      </c>
      <c r="N121" s="20">
        <v>58</v>
      </c>
      <c r="O121" s="20">
        <v>58</v>
      </c>
      <c r="P121" s="20">
        <v>0</v>
      </c>
      <c r="Q121" s="20">
        <v>14</v>
      </c>
      <c r="R121" s="20">
        <v>530</v>
      </c>
      <c r="S121" s="20">
        <v>493</v>
      </c>
      <c r="T121" s="20">
        <v>37</v>
      </c>
      <c r="U121" s="20">
        <v>0</v>
      </c>
      <c r="V121" s="20">
        <v>0</v>
      </c>
      <c r="W121" s="20"/>
      <c r="X121" s="20">
        <v>226</v>
      </c>
      <c r="Y121" s="173"/>
    </row>
    <row r="122" spans="2:25" x14ac:dyDescent="0.25">
      <c r="D122" s="1" t="s">
        <v>690</v>
      </c>
      <c r="E122" s="1" t="s">
        <v>305</v>
      </c>
      <c r="G122" s="1">
        <v>3449</v>
      </c>
      <c r="H122" s="1">
        <v>1613</v>
      </c>
      <c r="I122" s="1">
        <v>928</v>
      </c>
      <c r="J122" s="1">
        <v>198</v>
      </c>
      <c r="K122" s="1">
        <v>456</v>
      </c>
      <c r="L122" s="1">
        <v>0</v>
      </c>
      <c r="M122" s="1">
        <v>31</v>
      </c>
      <c r="N122" s="1">
        <v>41</v>
      </c>
      <c r="O122" s="1">
        <v>41</v>
      </c>
      <c r="P122" s="1">
        <v>0</v>
      </c>
      <c r="Q122" s="1">
        <v>69</v>
      </c>
      <c r="R122" s="1">
        <v>1726</v>
      </c>
      <c r="S122" s="1">
        <v>1158</v>
      </c>
      <c r="T122" s="1">
        <v>540</v>
      </c>
      <c r="U122" s="1">
        <v>28</v>
      </c>
      <c r="V122" s="1">
        <v>0</v>
      </c>
      <c r="W122" s="20"/>
      <c r="X122" s="20">
        <v>547</v>
      </c>
      <c r="Y122" s="173"/>
    </row>
    <row r="123" spans="2:25" x14ac:dyDescent="0.25">
      <c r="D123" s="1" t="s">
        <v>693</v>
      </c>
      <c r="E123" s="1" t="s">
        <v>130</v>
      </c>
      <c r="G123" s="20">
        <v>1485</v>
      </c>
      <c r="H123" s="20">
        <v>416</v>
      </c>
      <c r="I123" s="20">
        <v>0</v>
      </c>
      <c r="J123" s="20">
        <v>0</v>
      </c>
      <c r="K123" s="20">
        <v>0</v>
      </c>
      <c r="L123" s="20">
        <v>0</v>
      </c>
      <c r="M123" s="20">
        <v>416</v>
      </c>
      <c r="N123" s="20">
        <v>95</v>
      </c>
      <c r="O123" s="20">
        <v>0</v>
      </c>
      <c r="P123" s="20">
        <v>95</v>
      </c>
      <c r="Q123" s="20">
        <v>84</v>
      </c>
      <c r="R123" s="20">
        <v>890</v>
      </c>
      <c r="S123" s="20">
        <v>844</v>
      </c>
      <c r="T123" s="20">
        <v>0</v>
      </c>
      <c r="U123" s="20">
        <v>46</v>
      </c>
      <c r="V123" s="20">
        <v>0</v>
      </c>
      <c r="W123" s="20"/>
      <c r="X123" s="20">
        <v>27</v>
      </c>
      <c r="Y123" s="173"/>
    </row>
    <row r="124" spans="2:25" x14ac:dyDescent="0.25">
      <c r="D124" s="1" t="s">
        <v>695</v>
      </c>
      <c r="E124" s="1" t="s">
        <v>82</v>
      </c>
      <c r="G124" s="20">
        <v>1829</v>
      </c>
      <c r="H124" s="20">
        <v>242</v>
      </c>
      <c r="I124" s="20">
        <v>202</v>
      </c>
      <c r="J124" s="20">
        <v>40</v>
      </c>
      <c r="K124" s="20">
        <v>0</v>
      </c>
      <c r="L124" s="20">
        <v>0</v>
      </c>
      <c r="M124" s="20">
        <v>0</v>
      </c>
      <c r="N124" s="20">
        <v>472</v>
      </c>
      <c r="O124" s="20">
        <v>472</v>
      </c>
      <c r="P124" s="20">
        <v>0</v>
      </c>
      <c r="Q124" s="20">
        <v>263</v>
      </c>
      <c r="R124" s="20">
        <v>852</v>
      </c>
      <c r="S124" s="20">
        <v>809</v>
      </c>
      <c r="T124" s="20">
        <v>43</v>
      </c>
      <c r="U124" s="20">
        <v>0</v>
      </c>
      <c r="V124" s="20">
        <v>0</v>
      </c>
      <c r="W124" s="20"/>
      <c r="X124" s="20">
        <v>172</v>
      </c>
      <c r="Y124" s="173"/>
    </row>
    <row r="125" spans="2:25" x14ac:dyDescent="0.25">
      <c r="D125" s="1" t="s">
        <v>698</v>
      </c>
      <c r="E125" s="1" t="s">
        <v>196</v>
      </c>
      <c r="G125" s="20">
        <v>2332</v>
      </c>
      <c r="H125" s="20">
        <v>291</v>
      </c>
      <c r="I125" s="20">
        <v>96</v>
      </c>
      <c r="J125" s="20">
        <v>23</v>
      </c>
      <c r="K125" s="20">
        <v>16</v>
      </c>
      <c r="L125" s="20">
        <v>31</v>
      </c>
      <c r="M125" s="20">
        <v>125</v>
      </c>
      <c r="N125" s="20">
        <v>961</v>
      </c>
      <c r="O125" s="20">
        <v>961</v>
      </c>
      <c r="P125" s="20">
        <v>0</v>
      </c>
      <c r="Q125" s="20">
        <v>247</v>
      </c>
      <c r="R125" s="20">
        <v>833</v>
      </c>
      <c r="S125" s="20">
        <v>770</v>
      </c>
      <c r="T125" s="20">
        <v>63</v>
      </c>
      <c r="U125" s="20">
        <v>0</v>
      </c>
      <c r="V125" s="20">
        <v>0</v>
      </c>
      <c r="W125" s="20"/>
      <c r="X125" s="20">
        <v>133</v>
      </c>
      <c r="Y125" s="173"/>
    </row>
    <row r="126" spans="2:25" x14ac:dyDescent="0.25">
      <c r="D126" s="1" t="s">
        <v>700</v>
      </c>
      <c r="E126" s="1" t="s">
        <v>80</v>
      </c>
      <c r="G126" s="20">
        <v>2089</v>
      </c>
      <c r="H126" s="20">
        <v>793</v>
      </c>
      <c r="I126" s="20">
        <v>352</v>
      </c>
      <c r="J126" s="20">
        <v>0</v>
      </c>
      <c r="K126" s="20">
        <v>365</v>
      </c>
      <c r="L126" s="20">
        <v>0</v>
      </c>
      <c r="M126" s="20">
        <v>76</v>
      </c>
      <c r="N126" s="20">
        <v>172</v>
      </c>
      <c r="O126" s="20">
        <v>172</v>
      </c>
      <c r="P126" s="20">
        <v>0</v>
      </c>
      <c r="Q126" s="20">
        <v>295</v>
      </c>
      <c r="R126" s="20">
        <v>829</v>
      </c>
      <c r="S126" s="20">
        <v>772</v>
      </c>
      <c r="T126" s="20">
        <v>57</v>
      </c>
      <c r="U126" s="20">
        <v>0</v>
      </c>
      <c r="V126" s="20">
        <v>0</v>
      </c>
      <c r="W126" s="20"/>
      <c r="X126" s="20">
        <v>120</v>
      </c>
      <c r="Y126" s="173"/>
    </row>
    <row r="127" spans="2:25" x14ac:dyDescent="0.25">
      <c r="D127" s="1" t="s">
        <v>701</v>
      </c>
      <c r="E127" s="1" t="s">
        <v>177</v>
      </c>
      <c r="G127" s="20">
        <v>1450</v>
      </c>
      <c r="H127" s="20">
        <v>423</v>
      </c>
      <c r="I127" s="20">
        <v>0</v>
      </c>
      <c r="J127" s="20">
        <v>0</v>
      </c>
      <c r="K127" s="20">
        <v>367</v>
      </c>
      <c r="L127" s="20">
        <v>0</v>
      </c>
      <c r="M127" s="20">
        <v>56</v>
      </c>
      <c r="N127" s="20">
        <v>15</v>
      </c>
      <c r="O127" s="20">
        <v>15</v>
      </c>
      <c r="P127" s="20">
        <v>0</v>
      </c>
      <c r="Q127" s="20">
        <v>206</v>
      </c>
      <c r="R127" s="20">
        <v>806</v>
      </c>
      <c r="S127" s="20">
        <v>697</v>
      </c>
      <c r="T127" s="20">
        <v>103</v>
      </c>
      <c r="U127" s="20">
        <v>6</v>
      </c>
      <c r="V127" s="20">
        <v>31</v>
      </c>
      <c r="W127" s="20"/>
      <c r="X127" s="20">
        <v>84</v>
      </c>
      <c r="Y127" s="173"/>
    </row>
    <row r="128" spans="2:25" x14ac:dyDescent="0.25">
      <c r="D128" s="1" t="s">
        <v>702</v>
      </c>
      <c r="E128" s="1" t="s">
        <v>141</v>
      </c>
      <c r="G128" s="20">
        <v>1755</v>
      </c>
      <c r="H128" s="20">
        <v>646</v>
      </c>
      <c r="I128" s="20">
        <v>241</v>
      </c>
      <c r="J128" s="20">
        <v>171</v>
      </c>
      <c r="K128" s="20">
        <v>208</v>
      </c>
      <c r="L128" s="20">
        <v>0</v>
      </c>
      <c r="M128" s="20">
        <v>26</v>
      </c>
      <c r="N128" s="20">
        <v>109</v>
      </c>
      <c r="O128" s="20">
        <v>0</v>
      </c>
      <c r="P128" s="20">
        <v>109</v>
      </c>
      <c r="Q128" s="20">
        <v>127</v>
      </c>
      <c r="R128" s="20">
        <v>873</v>
      </c>
      <c r="S128" s="20">
        <v>854</v>
      </c>
      <c r="T128" s="20">
        <v>19</v>
      </c>
      <c r="U128" s="20">
        <v>0</v>
      </c>
      <c r="V128" s="20">
        <v>0</v>
      </c>
      <c r="W128" s="20"/>
      <c r="X128" s="20">
        <v>162</v>
      </c>
      <c r="Y128" s="173"/>
    </row>
    <row r="129" spans="4:25" x14ac:dyDescent="0.25">
      <c r="D129" s="1" t="s">
        <v>703</v>
      </c>
      <c r="E129" s="1" t="s">
        <v>86</v>
      </c>
      <c r="G129" s="20">
        <v>975</v>
      </c>
      <c r="H129" s="20">
        <v>288</v>
      </c>
      <c r="I129" s="20">
        <v>54</v>
      </c>
      <c r="J129" s="20">
        <v>4</v>
      </c>
      <c r="K129" s="20">
        <v>144</v>
      </c>
      <c r="L129" s="20">
        <v>0</v>
      </c>
      <c r="M129" s="20">
        <v>86</v>
      </c>
      <c r="N129" s="20">
        <v>33</v>
      </c>
      <c r="O129" s="20">
        <v>0</v>
      </c>
      <c r="P129" s="20">
        <v>33</v>
      </c>
      <c r="Q129" s="20">
        <v>105</v>
      </c>
      <c r="R129" s="20">
        <v>549</v>
      </c>
      <c r="S129" s="20">
        <v>532</v>
      </c>
      <c r="T129" s="20">
        <v>17</v>
      </c>
      <c r="U129" s="20">
        <v>0</v>
      </c>
      <c r="V129" s="20">
        <v>0</v>
      </c>
      <c r="W129" s="20"/>
      <c r="X129" s="20">
        <v>50</v>
      </c>
      <c r="Y129" s="173"/>
    </row>
    <row r="130" spans="4:25" x14ac:dyDescent="0.25">
      <c r="D130" s="1" t="s">
        <v>704</v>
      </c>
      <c r="E130" s="1" t="s">
        <v>197</v>
      </c>
      <c r="G130" s="20">
        <v>2835</v>
      </c>
      <c r="H130" s="20">
        <v>1638</v>
      </c>
      <c r="I130" s="20">
        <v>792</v>
      </c>
      <c r="J130" s="20">
        <v>87</v>
      </c>
      <c r="K130" s="20">
        <v>394</v>
      </c>
      <c r="L130" s="20">
        <v>0</v>
      </c>
      <c r="M130" s="20">
        <v>365</v>
      </c>
      <c r="N130" s="20">
        <v>53</v>
      </c>
      <c r="O130" s="20">
        <v>53</v>
      </c>
      <c r="P130" s="20">
        <v>0</v>
      </c>
      <c r="Q130" s="20">
        <v>92</v>
      </c>
      <c r="R130" s="20">
        <v>1052</v>
      </c>
      <c r="S130" s="20">
        <v>1018</v>
      </c>
      <c r="T130" s="20">
        <v>31</v>
      </c>
      <c r="U130" s="20">
        <v>3</v>
      </c>
      <c r="V130" s="20">
        <v>285</v>
      </c>
      <c r="W130" s="20"/>
      <c r="X130" s="20">
        <v>42</v>
      </c>
      <c r="Y130" s="173"/>
    </row>
    <row r="131" spans="4:25" x14ac:dyDescent="0.25">
      <c r="D131" s="1" t="s">
        <v>709</v>
      </c>
      <c r="E131" s="1" t="s">
        <v>343</v>
      </c>
      <c r="G131" s="20">
        <v>899</v>
      </c>
      <c r="H131" s="20">
        <v>96</v>
      </c>
      <c r="I131" s="20">
        <v>0</v>
      </c>
      <c r="J131" s="20">
        <v>0</v>
      </c>
      <c r="K131" s="20">
        <v>96</v>
      </c>
      <c r="L131" s="20">
        <v>0</v>
      </c>
      <c r="M131" s="20">
        <v>0</v>
      </c>
      <c r="N131" s="20">
        <v>85</v>
      </c>
      <c r="O131" s="20">
        <v>82</v>
      </c>
      <c r="P131" s="20">
        <v>3</v>
      </c>
      <c r="Q131" s="20">
        <v>130</v>
      </c>
      <c r="R131" s="20">
        <v>588</v>
      </c>
      <c r="S131" s="20">
        <v>568</v>
      </c>
      <c r="T131" s="20">
        <v>20</v>
      </c>
      <c r="U131" s="20">
        <v>0</v>
      </c>
      <c r="V131" s="20">
        <v>0</v>
      </c>
      <c r="W131" s="20"/>
      <c r="X131" s="20">
        <v>38</v>
      </c>
      <c r="Y131" s="173"/>
    </row>
    <row r="132" spans="4:25" x14ac:dyDescent="0.25">
      <c r="D132" s="1" t="s">
        <v>712</v>
      </c>
      <c r="E132" s="1" t="s">
        <v>238</v>
      </c>
      <c r="G132" s="20">
        <v>1300</v>
      </c>
      <c r="H132" s="20">
        <v>666</v>
      </c>
      <c r="I132" s="20">
        <v>229</v>
      </c>
      <c r="J132" s="20">
        <v>68</v>
      </c>
      <c r="K132" s="20">
        <v>358</v>
      </c>
      <c r="L132" s="20">
        <v>3</v>
      </c>
      <c r="M132" s="20">
        <v>8</v>
      </c>
      <c r="N132" s="20">
        <v>53</v>
      </c>
      <c r="O132" s="20">
        <v>53</v>
      </c>
      <c r="P132" s="20">
        <v>0</v>
      </c>
      <c r="Q132" s="20">
        <v>107</v>
      </c>
      <c r="R132" s="20">
        <v>474</v>
      </c>
      <c r="S132" s="20">
        <v>460</v>
      </c>
      <c r="T132" s="20">
        <v>14</v>
      </c>
      <c r="U132" s="20">
        <v>0</v>
      </c>
      <c r="V132" s="20">
        <v>0</v>
      </c>
      <c r="W132" s="20"/>
      <c r="X132" s="20">
        <v>27</v>
      </c>
      <c r="Y132" s="173"/>
    </row>
    <row r="133" spans="4:25" x14ac:dyDescent="0.25">
      <c r="D133" s="1" t="s">
        <v>713</v>
      </c>
      <c r="E133" s="1" t="s">
        <v>298</v>
      </c>
      <c r="G133" s="1">
        <v>1330</v>
      </c>
      <c r="H133" s="1">
        <v>221</v>
      </c>
      <c r="I133" s="1">
        <v>0</v>
      </c>
      <c r="J133" s="1">
        <v>0</v>
      </c>
      <c r="K133" s="1">
        <v>33</v>
      </c>
      <c r="L133" s="1">
        <v>0</v>
      </c>
      <c r="M133" s="1">
        <v>188</v>
      </c>
      <c r="N133" s="1">
        <v>31</v>
      </c>
      <c r="O133" s="1">
        <v>31</v>
      </c>
      <c r="P133" s="1">
        <v>0</v>
      </c>
      <c r="Q133" s="1">
        <v>362</v>
      </c>
      <c r="R133" s="1">
        <v>716</v>
      </c>
      <c r="S133" s="1">
        <v>702</v>
      </c>
      <c r="T133" s="1">
        <v>14</v>
      </c>
      <c r="U133" s="1">
        <v>0</v>
      </c>
      <c r="V133" s="1">
        <v>0</v>
      </c>
      <c r="W133" s="20"/>
      <c r="X133" s="20">
        <v>84</v>
      </c>
      <c r="Y133" s="173"/>
    </row>
    <row r="134" spans="4:25" x14ac:dyDescent="0.25">
      <c r="D134" s="1" t="s">
        <v>714</v>
      </c>
      <c r="E134" s="1" t="s">
        <v>142</v>
      </c>
      <c r="G134" s="1">
        <v>1366</v>
      </c>
      <c r="H134" s="1">
        <v>393</v>
      </c>
      <c r="I134" s="1">
        <v>93</v>
      </c>
      <c r="J134" s="1">
        <v>10</v>
      </c>
      <c r="K134" s="1">
        <v>137</v>
      </c>
      <c r="L134" s="1">
        <v>0</v>
      </c>
      <c r="M134" s="1">
        <v>153</v>
      </c>
      <c r="N134" s="1">
        <v>223</v>
      </c>
      <c r="O134" s="1">
        <v>90</v>
      </c>
      <c r="P134" s="1">
        <v>133</v>
      </c>
      <c r="Q134" s="1">
        <v>163</v>
      </c>
      <c r="R134" s="1">
        <v>587</v>
      </c>
      <c r="S134" s="1">
        <v>561</v>
      </c>
      <c r="T134" s="1">
        <v>26</v>
      </c>
      <c r="U134" s="1">
        <v>0</v>
      </c>
      <c r="V134" s="1">
        <v>0</v>
      </c>
      <c r="W134" s="20"/>
      <c r="X134" s="20">
        <v>51</v>
      </c>
      <c r="Y134" s="173"/>
    </row>
    <row r="135" spans="4:25" x14ac:dyDescent="0.25">
      <c r="D135" s="1" t="s">
        <v>717</v>
      </c>
      <c r="E135" s="1" t="s">
        <v>47</v>
      </c>
      <c r="G135" s="20">
        <v>667</v>
      </c>
      <c r="H135" s="20">
        <v>122</v>
      </c>
      <c r="I135" s="20">
        <v>0</v>
      </c>
      <c r="J135" s="20">
        <v>0</v>
      </c>
      <c r="K135" s="20">
        <v>0</v>
      </c>
      <c r="L135" s="20">
        <v>0</v>
      </c>
      <c r="M135" s="20">
        <v>122</v>
      </c>
      <c r="N135" s="20">
        <v>65</v>
      </c>
      <c r="O135" s="20">
        <v>0</v>
      </c>
      <c r="P135" s="20">
        <v>65</v>
      </c>
      <c r="Q135" s="20">
        <v>62</v>
      </c>
      <c r="R135" s="20">
        <v>418</v>
      </c>
      <c r="S135" s="20">
        <v>405</v>
      </c>
      <c r="T135" s="20">
        <v>13</v>
      </c>
      <c r="U135" s="20">
        <v>0</v>
      </c>
      <c r="V135" s="20">
        <v>0</v>
      </c>
      <c r="W135" s="20"/>
      <c r="X135" s="20">
        <v>21</v>
      </c>
      <c r="Y135" s="173"/>
    </row>
    <row r="136" spans="4:25" x14ac:dyDescent="0.25">
      <c r="D136" s="1" t="s">
        <v>718</v>
      </c>
      <c r="E136" s="1" t="s">
        <v>110</v>
      </c>
      <c r="G136" s="1">
        <v>2170</v>
      </c>
      <c r="H136" s="1">
        <v>1600</v>
      </c>
      <c r="I136" s="1">
        <v>75</v>
      </c>
      <c r="J136" s="1">
        <v>0</v>
      </c>
      <c r="K136" s="1">
        <v>610</v>
      </c>
      <c r="L136" s="1">
        <v>0</v>
      </c>
      <c r="M136" s="1">
        <v>915</v>
      </c>
      <c r="N136" s="1">
        <v>36</v>
      </c>
      <c r="O136" s="1">
        <v>36</v>
      </c>
      <c r="P136" s="1">
        <v>0</v>
      </c>
      <c r="Q136" s="1">
        <v>0</v>
      </c>
      <c r="R136" s="1">
        <v>534</v>
      </c>
      <c r="S136" s="1">
        <v>534</v>
      </c>
      <c r="T136" s="1">
        <v>0</v>
      </c>
      <c r="U136" s="1">
        <v>0</v>
      </c>
      <c r="V136" s="1">
        <v>27</v>
      </c>
      <c r="W136" s="20"/>
      <c r="X136" s="20">
        <v>122</v>
      </c>
      <c r="Y136" s="173"/>
    </row>
    <row r="137" spans="4:25" x14ac:dyDescent="0.25">
      <c r="D137" s="1" t="s">
        <v>720</v>
      </c>
      <c r="E137" s="1" t="s">
        <v>266</v>
      </c>
      <c r="G137" s="20">
        <v>1183</v>
      </c>
      <c r="H137" s="20">
        <v>118</v>
      </c>
      <c r="I137" s="20">
        <v>21</v>
      </c>
      <c r="J137" s="20">
        <v>0</v>
      </c>
      <c r="K137" s="20">
        <v>24</v>
      </c>
      <c r="L137" s="20">
        <v>0</v>
      </c>
      <c r="M137" s="20">
        <v>73</v>
      </c>
      <c r="N137" s="20">
        <v>264</v>
      </c>
      <c r="O137" s="20">
        <v>264</v>
      </c>
      <c r="P137" s="20">
        <v>0</v>
      </c>
      <c r="Q137" s="20">
        <v>342</v>
      </c>
      <c r="R137" s="20">
        <v>459</v>
      </c>
      <c r="S137" s="20">
        <v>404</v>
      </c>
      <c r="T137" s="20">
        <v>24</v>
      </c>
      <c r="U137" s="20">
        <v>31</v>
      </c>
      <c r="V137" s="20">
        <v>0</v>
      </c>
      <c r="W137" s="20"/>
      <c r="X137" s="20">
        <v>78</v>
      </c>
      <c r="Y137" s="173"/>
    </row>
    <row r="138" spans="4:25" x14ac:dyDescent="0.25">
      <c r="D138" s="1" t="s">
        <v>723</v>
      </c>
      <c r="E138" s="1" t="s">
        <v>200</v>
      </c>
      <c r="G138" s="20">
        <v>1761</v>
      </c>
      <c r="H138" s="20">
        <v>582</v>
      </c>
      <c r="I138" s="20">
        <v>48</v>
      </c>
      <c r="J138" s="20">
        <v>7</v>
      </c>
      <c r="K138" s="20">
        <v>451</v>
      </c>
      <c r="L138" s="20">
        <v>0</v>
      </c>
      <c r="M138" s="20">
        <v>76</v>
      </c>
      <c r="N138" s="20">
        <v>35</v>
      </c>
      <c r="O138" s="20">
        <v>35</v>
      </c>
      <c r="P138" s="20">
        <v>0</v>
      </c>
      <c r="Q138" s="20">
        <v>149</v>
      </c>
      <c r="R138" s="20">
        <v>995</v>
      </c>
      <c r="S138" s="20">
        <v>960</v>
      </c>
      <c r="T138" s="20">
        <v>35</v>
      </c>
      <c r="U138" s="20">
        <v>0</v>
      </c>
      <c r="V138" s="20">
        <v>0</v>
      </c>
      <c r="W138" s="20"/>
      <c r="X138" s="20">
        <v>43</v>
      </c>
      <c r="Y138" s="173"/>
    </row>
    <row r="139" spans="4:25" x14ac:dyDescent="0.25">
      <c r="D139" s="1" t="s">
        <v>724</v>
      </c>
      <c r="E139" s="1" t="s">
        <v>6</v>
      </c>
      <c r="G139" s="20">
        <v>1402</v>
      </c>
      <c r="H139" s="20">
        <v>187</v>
      </c>
      <c r="I139" s="20">
        <v>0</v>
      </c>
      <c r="J139" s="20">
        <v>170</v>
      </c>
      <c r="K139" s="20">
        <v>17</v>
      </c>
      <c r="L139" s="20">
        <v>0</v>
      </c>
      <c r="M139" s="20">
        <v>0</v>
      </c>
      <c r="N139" s="20">
        <v>241</v>
      </c>
      <c r="O139" s="20">
        <v>0</v>
      </c>
      <c r="P139" s="20">
        <v>241</v>
      </c>
      <c r="Q139" s="20">
        <v>0</v>
      </c>
      <c r="R139" s="20">
        <v>974</v>
      </c>
      <c r="S139" s="20">
        <v>785</v>
      </c>
      <c r="T139" s="20">
        <v>26</v>
      </c>
      <c r="U139" s="20">
        <v>163</v>
      </c>
      <c r="V139" s="20">
        <v>0</v>
      </c>
      <c r="W139" s="20"/>
      <c r="X139" s="20">
        <v>195</v>
      </c>
      <c r="Y139" s="173"/>
    </row>
    <row r="140" spans="4:25" x14ac:dyDescent="0.25">
      <c r="D140" s="1" t="s">
        <v>725</v>
      </c>
      <c r="E140" s="1" t="s">
        <v>191</v>
      </c>
      <c r="G140" s="1">
        <v>1148</v>
      </c>
      <c r="H140" s="1">
        <v>713</v>
      </c>
      <c r="I140" s="1">
        <v>0</v>
      </c>
      <c r="J140" s="1">
        <v>0</v>
      </c>
      <c r="K140" s="1">
        <v>713</v>
      </c>
      <c r="L140" s="1">
        <v>0</v>
      </c>
      <c r="M140" s="1">
        <v>0</v>
      </c>
      <c r="N140" s="1">
        <v>4</v>
      </c>
      <c r="O140" s="1">
        <v>4</v>
      </c>
      <c r="P140" s="1">
        <v>0</v>
      </c>
      <c r="Q140" s="1">
        <v>25</v>
      </c>
      <c r="R140" s="1">
        <v>406</v>
      </c>
      <c r="S140" s="1">
        <v>406</v>
      </c>
      <c r="T140" s="1">
        <v>0</v>
      </c>
      <c r="U140" s="1">
        <v>0</v>
      </c>
      <c r="V140" s="1">
        <v>0</v>
      </c>
      <c r="W140" s="20"/>
      <c r="X140" s="20">
        <v>37</v>
      </c>
      <c r="Y140" s="173"/>
    </row>
    <row r="141" spans="4:25" x14ac:dyDescent="0.25">
      <c r="D141" s="1" t="s">
        <v>727</v>
      </c>
      <c r="E141" s="1" t="s">
        <v>239</v>
      </c>
      <c r="G141" s="20">
        <v>1412</v>
      </c>
      <c r="H141" s="20">
        <v>287</v>
      </c>
      <c r="I141" s="20">
        <v>0</v>
      </c>
      <c r="J141" s="20">
        <v>19</v>
      </c>
      <c r="K141" s="20">
        <v>268</v>
      </c>
      <c r="L141" s="20">
        <v>0</v>
      </c>
      <c r="M141" s="20">
        <v>0</v>
      </c>
      <c r="N141" s="20">
        <v>0</v>
      </c>
      <c r="O141" s="20">
        <v>0</v>
      </c>
      <c r="P141" s="20">
        <v>0</v>
      </c>
      <c r="Q141" s="20">
        <v>24</v>
      </c>
      <c r="R141" s="20">
        <v>1101</v>
      </c>
      <c r="S141" s="20">
        <v>843</v>
      </c>
      <c r="T141" s="20">
        <v>0</v>
      </c>
      <c r="U141" s="20">
        <v>258</v>
      </c>
      <c r="V141" s="20">
        <v>0</v>
      </c>
      <c r="W141" s="20"/>
      <c r="X141" s="20">
        <v>62</v>
      </c>
      <c r="Y141" s="173"/>
    </row>
    <row r="142" spans="4:25" x14ac:dyDescent="0.25">
      <c r="D142" s="1" t="s">
        <v>908</v>
      </c>
      <c r="E142" s="1" t="s">
        <v>281</v>
      </c>
      <c r="G142" s="20">
        <v>1383</v>
      </c>
      <c r="H142" s="20">
        <v>258</v>
      </c>
      <c r="I142" s="20">
        <v>62</v>
      </c>
      <c r="J142" s="20">
        <v>0</v>
      </c>
      <c r="K142" s="20">
        <v>80</v>
      </c>
      <c r="L142" s="20">
        <v>0</v>
      </c>
      <c r="M142" s="20">
        <v>116</v>
      </c>
      <c r="N142" s="20">
        <v>0</v>
      </c>
      <c r="O142" s="20">
        <v>0</v>
      </c>
      <c r="P142" s="20">
        <v>0</v>
      </c>
      <c r="Q142" s="20">
        <v>276</v>
      </c>
      <c r="R142" s="20">
        <v>849</v>
      </c>
      <c r="S142" s="20">
        <v>735</v>
      </c>
      <c r="T142" s="20">
        <v>52</v>
      </c>
      <c r="U142" s="20">
        <v>62</v>
      </c>
      <c r="V142" s="20">
        <v>0</v>
      </c>
      <c r="W142" s="20"/>
      <c r="X142" s="20">
        <v>56</v>
      </c>
      <c r="Y142" s="173"/>
    </row>
    <row r="143" spans="4:25" x14ac:dyDescent="0.25">
      <c r="D143" s="1" t="s">
        <v>993</v>
      </c>
      <c r="E143" s="1" t="s">
        <v>12</v>
      </c>
      <c r="G143" s="20">
        <v>1507</v>
      </c>
      <c r="H143" s="20">
        <v>589</v>
      </c>
      <c r="I143" s="20">
        <v>68</v>
      </c>
      <c r="J143" s="20">
        <v>0</v>
      </c>
      <c r="K143" s="20">
        <v>202</v>
      </c>
      <c r="L143" s="20">
        <v>0</v>
      </c>
      <c r="M143" s="20">
        <v>319</v>
      </c>
      <c r="N143" s="20">
        <v>126</v>
      </c>
      <c r="O143" s="20">
        <v>126</v>
      </c>
      <c r="P143" s="20">
        <v>0</v>
      </c>
      <c r="Q143" s="20">
        <v>61</v>
      </c>
      <c r="R143" s="20">
        <v>731</v>
      </c>
      <c r="S143" s="20">
        <v>695</v>
      </c>
      <c r="T143" s="20">
        <v>22</v>
      </c>
      <c r="U143" s="20">
        <v>14</v>
      </c>
      <c r="V143" s="20">
        <v>0</v>
      </c>
      <c r="W143" s="20"/>
      <c r="X143" s="20">
        <v>155</v>
      </c>
      <c r="Y143" s="173"/>
    </row>
    <row r="144" spans="4:25" x14ac:dyDescent="0.25">
      <c r="D144" s="1" t="s">
        <v>732</v>
      </c>
      <c r="E144" s="1" t="s">
        <v>231</v>
      </c>
      <c r="G144" s="1">
        <v>1005</v>
      </c>
      <c r="H144" s="1">
        <v>513</v>
      </c>
      <c r="I144" s="1">
        <v>355</v>
      </c>
      <c r="J144" s="1">
        <v>5</v>
      </c>
      <c r="K144" s="1">
        <v>86</v>
      </c>
      <c r="L144" s="1">
        <v>60</v>
      </c>
      <c r="M144" s="1">
        <v>7</v>
      </c>
      <c r="N144" s="1">
        <v>31</v>
      </c>
      <c r="O144" s="1">
        <v>24</v>
      </c>
      <c r="P144" s="1">
        <v>7</v>
      </c>
      <c r="Q144" s="1">
        <v>7</v>
      </c>
      <c r="R144" s="1">
        <v>454</v>
      </c>
      <c r="S144" s="1">
        <v>424</v>
      </c>
      <c r="T144" s="1">
        <v>30</v>
      </c>
      <c r="U144" s="1">
        <v>0</v>
      </c>
      <c r="V144" s="1">
        <v>208</v>
      </c>
      <c r="W144" s="20"/>
      <c r="X144" s="20">
        <v>29</v>
      </c>
      <c r="Y144" s="173"/>
    </row>
    <row r="145" spans="4:25" x14ac:dyDescent="0.25">
      <c r="D145" s="1" t="s">
        <v>734</v>
      </c>
      <c r="E145" s="1" t="s">
        <v>252</v>
      </c>
      <c r="G145" s="20">
        <v>1078</v>
      </c>
      <c r="H145" s="20">
        <v>208</v>
      </c>
      <c r="I145" s="20">
        <v>65</v>
      </c>
      <c r="J145" s="20">
        <v>0</v>
      </c>
      <c r="K145" s="20">
        <v>74</v>
      </c>
      <c r="L145" s="20">
        <v>0</v>
      </c>
      <c r="M145" s="20">
        <v>69</v>
      </c>
      <c r="N145" s="20">
        <v>295</v>
      </c>
      <c r="O145" s="20">
        <v>295</v>
      </c>
      <c r="P145" s="20">
        <v>0</v>
      </c>
      <c r="Q145" s="20">
        <v>65</v>
      </c>
      <c r="R145" s="20">
        <v>510</v>
      </c>
      <c r="S145" s="20">
        <v>491</v>
      </c>
      <c r="T145" s="20">
        <v>15</v>
      </c>
      <c r="U145" s="20">
        <v>4</v>
      </c>
      <c r="V145" s="20">
        <v>0</v>
      </c>
      <c r="W145" s="20"/>
      <c r="X145" s="20">
        <v>84</v>
      </c>
      <c r="Y145" s="173"/>
    </row>
    <row r="146" spans="4:25" x14ac:dyDescent="0.25">
      <c r="D146" s="1" t="s">
        <v>737</v>
      </c>
      <c r="E146" s="1" t="s">
        <v>185</v>
      </c>
      <c r="G146" s="20">
        <v>1623</v>
      </c>
      <c r="H146" s="20">
        <v>1083</v>
      </c>
      <c r="I146" s="20">
        <v>466</v>
      </c>
      <c r="J146" s="20">
        <v>0</v>
      </c>
      <c r="K146" s="20">
        <v>326</v>
      </c>
      <c r="L146" s="20">
        <v>0</v>
      </c>
      <c r="M146" s="20">
        <v>291</v>
      </c>
      <c r="N146" s="20">
        <v>39</v>
      </c>
      <c r="O146" s="20">
        <v>39</v>
      </c>
      <c r="P146" s="20">
        <v>0</v>
      </c>
      <c r="Q146" s="20">
        <v>18</v>
      </c>
      <c r="R146" s="20">
        <v>483</v>
      </c>
      <c r="S146" s="20">
        <v>483</v>
      </c>
      <c r="T146" s="20">
        <v>0</v>
      </c>
      <c r="U146" s="20">
        <v>0</v>
      </c>
      <c r="V146" s="20">
        <v>18</v>
      </c>
      <c r="W146" s="20"/>
      <c r="X146" s="20">
        <v>166</v>
      </c>
      <c r="Y146" s="173"/>
    </row>
    <row r="147" spans="4:25" x14ac:dyDescent="0.25">
      <c r="D147" s="1" t="s">
        <v>739</v>
      </c>
      <c r="E147" s="1" t="s">
        <v>222</v>
      </c>
      <c r="G147" s="20">
        <v>1235</v>
      </c>
      <c r="H147" s="20">
        <v>296</v>
      </c>
      <c r="I147" s="20">
        <v>46</v>
      </c>
      <c r="J147" s="20">
        <v>119</v>
      </c>
      <c r="K147" s="20">
        <v>57</v>
      </c>
      <c r="L147" s="20">
        <v>0</v>
      </c>
      <c r="M147" s="20">
        <v>74</v>
      </c>
      <c r="N147" s="20">
        <v>189</v>
      </c>
      <c r="O147" s="20">
        <v>8</v>
      </c>
      <c r="P147" s="20">
        <v>181</v>
      </c>
      <c r="Q147" s="20">
        <v>188</v>
      </c>
      <c r="R147" s="20">
        <v>562</v>
      </c>
      <c r="S147" s="20">
        <v>540</v>
      </c>
      <c r="T147" s="20">
        <v>13</v>
      </c>
      <c r="U147" s="20">
        <v>9</v>
      </c>
      <c r="V147" s="20">
        <v>0</v>
      </c>
      <c r="W147" s="20"/>
      <c r="X147" s="20">
        <v>150</v>
      </c>
      <c r="Y147" s="173"/>
    </row>
    <row r="148" spans="4:25" x14ac:dyDescent="0.25">
      <c r="D148" s="1" t="s">
        <v>741</v>
      </c>
      <c r="E148" s="1" t="s">
        <v>24</v>
      </c>
      <c r="G148" s="20">
        <v>2199</v>
      </c>
      <c r="H148" s="1">
        <v>378</v>
      </c>
      <c r="I148" s="1">
        <v>36</v>
      </c>
      <c r="J148" s="1">
        <v>34</v>
      </c>
      <c r="K148" s="1">
        <v>0</v>
      </c>
      <c r="L148" s="1">
        <v>0</v>
      </c>
      <c r="M148" s="1">
        <v>308</v>
      </c>
      <c r="N148" s="1">
        <v>0</v>
      </c>
      <c r="O148" s="1">
        <v>0</v>
      </c>
      <c r="P148" s="1">
        <v>0</v>
      </c>
      <c r="Q148" s="1">
        <v>10</v>
      </c>
      <c r="R148" s="1">
        <v>1811</v>
      </c>
      <c r="S148" s="1">
        <v>1811</v>
      </c>
      <c r="T148" s="1">
        <v>0</v>
      </c>
      <c r="U148" s="1">
        <v>0</v>
      </c>
      <c r="V148" s="20">
        <v>5920</v>
      </c>
      <c r="W148" s="20"/>
      <c r="X148" s="20">
        <v>85</v>
      </c>
      <c r="Y148" s="173"/>
    </row>
    <row r="149" spans="4:25" x14ac:dyDescent="0.25">
      <c r="D149" s="1" t="s">
        <v>743</v>
      </c>
      <c r="E149" s="1" t="s">
        <v>50</v>
      </c>
      <c r="G149" s="20">
        <v>582</v>
      </c>
      <c r="H149" s="20">
        <v>126</v>
      </c>
      <c r="I149" s="20">
        <v>0</v>
      </c>
      <c r="J149" s="20">
        <v>13</v>
      </c>
      <c r="K149" s="20">
        <v>98</v>
      </c>
      <c r="L149" s="20">
        <v>0</v>
      </c>
      <c r="M149" s="20">
        <v>15</v>
      </c>
      <c r="N149" s="20">
        <v>50</v>
      </c>
      <c r="O149" s="20">
        <v>0</v>
      </c>
      <c r="P149" s="20">
        <v>50</v>
      </c>
      <c r="Q149" s="20">
        <v>13</v>
      </c>
      <c r="R149" s="20">
        <v>393</v>
      </c>
      <c r="S149" s="20">
        <v>299</v>
      </c>
      <c r="T149" s="20">
        <v>0</v>
      </c>
      <c r="U149" s="20">
        <v>94</v>
      </c>
      <c r="V149" s="20">
        <v>0</v>
      </c>
      <c r="W149" s="20"/>
      <c r="X149" s="20">
        <v>81</v>
      </c>
      <c r="Y149" s="173"/>
    </row>
    <row r="150" spans="4:25" x14ac:dyDescent="0.25">
      <c r="D150" s="1" t="s">
        <v>744</v>
      </c>
      <c r="E150" s="1" t="s">
        <v>126</v>
      </c>
      <c r="G150" s="1">
        <v>1537</v>
      </c>
      <c r="H150" s="1">
        <v>551</v>
      </c>
      <c r="I150" s="1">
        <v>83</v>
      </c>
      <c r="J150" s="1">
        <v>0</v>
      </c>
      <c r="K150" s="1">
        <v>331</v>
      </c>
      <c r="L150" s="1">
        <v>0</v>
      </c>
      <c r="M150" s="1">
        <v>137</v>
      </c>
      <c r="N150" s="1">
        <v>376</v>
      </c>
      <c r="O150" s="1">
        <v>376</v>
      </c>
      <c r="P150" s="1">
        <v>0</v>
      </c>
      <c r="Q150" s="1">
        <v>38</v>
      </c>
      <c r="R150" s="1">
        <v>572</v>
      </c>
      <c r="S150" s="1">
        <v>549</v>
      </c>
      <c r="T150" s="1">
        <v>23</v>
      </c>
      <c r="U150" s="1">
        <v>0</v>
      </c>
      <c r="V150" s="1">
        <v>0</v>
      </c>
      <c r="W150" s="20"/>
      <c r="X150" s="20">
        <v>135</v>
      </c>
      <c r="Y150" s="173"/>
    </row>
    <row r="151" spans="4:25" x14ac:dyDescent="0.25">
      <c r="D151" s="1" t="s">
        <v>745</v>
      </c>
      <c r="E151" s="1" t="s">
        <v>201</v>
      </c>
      <c r="G151" s="20">
        <v>1736</v>
      </c>
      <c r="H151" s="20">
        <v>327</v>
      </c>
      <c r="I151" s="20">
        <v>0</v>
      </c>
      <c r="J151" s="20">
        <v>53</v>
      </c>
      <c r="K151" s="20">
        <v>114</v>
      </c>
      <c r="L151" s="20">
        <v>0</v>
      </c>
      <c r="M151" s="20">
        <v>160</v>
      </c>
      <c r="N151" s="20">
        <v>323</v>
      </c>
      <c r="O151" s="20">
        <v>323</v>
      </c>
      <c r="P151" s="20">
        <v>0</v>
      </c>
      <c r="Q151" s="20">
        <v>242</v>
      </c>
      <c r="R151" s="20">
        <v>844</v>
      </c>
      <c r="S151" s="20">
        <v>788</v>
      </c>
      <c r="T151" s="20">
        <v>56</v>
      </c>
      <c r="U151" s="20">
        <v>0</v>
      </c>
      <c r="V151" s="20">
        <v>0</v>
      </c>
      <c r="X151" s="1">
        <v>264</v>
      </c>
      <c r="Y151" s="173"/>
    </row>
    <row r="152" spans="4:25" x14ac:dyDescent="0.25">
      <c r="D152" s="1" t="s">
        <v>748</v>
      </c>
      <c r="E152" s="1" t="s">
        <v>102</v>
      </c>
      <c r="G152" s="20">
        <v>3575</v>
      </c>
      <c r="H152" s="20">
        <v>2127</v>
      </c>
      <c r="I152" s="20">
        <v>741</v>
      </c>
      <c r="J152" s="20">
        <v>32</v>
      </c>
      <c r="K152" s="20">
        <v>532</v>
      </c>
      <c r="L152" s="20">
        <v>0</v>
      </c>
      <c r="M152" s="20">
        <v>822</v>
      </c>
      <c r="N152" s="20">
        <v>251</v>
      </c>
      <c r="O152" s="20">
        <v>251</v>
      </c>
      <c r="P152" s="20">
        <v>0</v>
      </c>
      <c r="Q152" s="20">
        <v>134</v>
      </c>
      <c r="R152" s="20">
        <v>1063</v>
      </c>
      <c r="S152" s="20">
        <v>1033</v>
      </c>
      <c r="T152" s="20">
        <v>30</v>
      </c>
      <c r="U152" s="20">
        <v>0</v>
      </c>
      <c r="V152" s="20">
        <v>0</v>
      </c>
      <c r="W152" s="20"/>
      <c r="X152" s="20">
        <v>238</v>
      </c>
      <c r="Y152" s="173"/>
    </row>
    <row r="153" spans="4:25" x14ac:dyDescent="0.25">
      <c r="D153" s="1" t="s">
        <v>749</v>
      </c>
      <c r="E153" s="1" t="s">
        <v>145</v>
      </c>
      <c r="G153" s="1">
        <v>832</v>
      </c>
      <c r="H153" s="1">
        <v>415</v>
      </c>
      <c r="I153" s="1">
        <v>0</v>
      </c>
      <c r="J153" s="1">
        <v>0</v>
      </c>
      <c r="K153" s="1">
        <v>261</v>
      </c>
      <c r="L153" s="1">
        <v>0</v>
      </c>
      <c r="M153" s="1">
        <v>154</v>
      </c>
      <c r="N153" s="1">
        <v>82</v>
      </c>
      <c r="O153" s="1">
        <v>82</v>
      </c>
      <c r="P153" s="1">
        <v>0</v>
      </c>
      <c r="Q153" s="1">
        <v>7</v>
      </c>
      <c r="R153" s="1">
        <v>328</v>
      </c>
      <c r="S153" s="1">
        <v>317</v>
      </c>
      <c r="T153" s="1">
        <v>10</v>
      </c>
      <c r="U153" s="1">
        <v>1</v>
      </c>
      <c r="V153" s="1">
        <v>0</v>
      </c>
      <c r="W153" s="20"/>
      <c r="X153" s="20">
        <v>50</v>
      </c>
      <c r="Y153" s="173"/>
    </row>
    <row r="154" spans="4:25" x14ac:dyDescent="0.25">
      <c r="D154" s="1" t="s">
        <v>752</v>
      </c>
      <c r="E154" s="1" t="s">
        <v>91</v>
      </c>
      <c r="G154" s="20">
        <v>1773</v>
      </c>
      <c r="H154" s="20">
        <v>954</v>
      </c>
      <c r="I154" s="20">
        <v>0</v>
      </c>
      <c r="J154" s="20">
        <v>587</v>
      </c>
      <c r="K154" s="20">
        <v>355</v>
      </c>
      <c r="L154" s="20">
        <v>0</v>
      </c>
      <c r="M154" s="20">
        <v>12</v>
      </c>
      <c r="N154" s="20">
        <v>0</v>
      </c>
      <c r="O154" s="20">
        <v>0</v>
      </c>
      <c r="P154" s="20">
        <v>0</v>
      </c>
      <c r="Q154" s="20">
        <v>368</v>
      </c>
      <c r="R154" s="20">
        <v>451</v>
      </c>
      <c r="S154" s="20">
        <v>432</v>
      </c>
      <c r="T154" s="20">
        <v>19</v>
      </c>
      <c r="U154" s="20">
        <v>0</v>
      </c>
      <c r="V154" s="20">
        <v>0</v>
      </c>
      <c r="W154" s="20"/>
      <c r="X154" s="20">
        <v>184</v>
      </c>
      <c r="Y154" s="173"/>
    </row>
    <row r="155" spans="4:25" x14ac:dyDescent="0.25">
      <c r="D155" s="1" t="s">
        <v>756</v>
      </c>
      <c r="E155" s="1" t="s">
        <v>92</v>
      </c>
      <c r="G155" s="20">
        <v>1501</v>
      </c>
      <c r="H155" s="20">
        <v>758</v>
      </c>
      <c r="I155" s="20">
        <v>5</v>
      </c>
      <c r="J155" s="20">
        <v>3</v>
      </c>
      <c r="K155" s="20">
        <v>120</v>
      </c>
      <c r="L155" s="20">
        <v>2</v>
      </c>
      <c r="M155" s="20">
        <v>628</v>
      </c>
      <c r="N155" s="20">
        <v>53</v>
      </c>
      <c r="O155" s="20">
        <v>53</v>
      </c>
      <c r="P155" s="20">
        <v>0</v>
      </c>
      <c r="Q155" s="20">
        <v>9</v>
      </c>
      <c r="R155" s="20">
        <v>681</v>
      </c>
      <c r="S155" s="20">
        <v>661</v>
      </c>
      <c r="T155" s="20">
        <v>20</v>
      </c>
      <c r="U155" s="20">
        <v>0</v>
      </c>
      <c r="V155" s="20">
        <v>18</v>
      </c>
      <c r="W155" s="20"/>
      <c r="X155" s="20">
        <v>165</v>
      </c>
      <c r="Y155" s="173"/>
    </row>
    <row r="156" spans="4:25" x14ac:dyDescent="0.25">
      <c r="D156" s="1" t="s">
        <v>758</v>
      </c>
      <c r="E156" s="1" t="s">
        <v>147</v>
      </c>
      <c r="G156" s="20">
        <v>4923</v>
      </c>
      <c r="H156" s="20">
        <v>3312</v>
      </c>
      <c r="I156" s="20">
        <v>3065</v>
      </c>
      <c r="J156" s="20">
        <v>0</v>
      </c>
      <c r="K156" s="20">
        <v>171</v>
      </c>
      <c r="L156" s="20">
        <v>0</v>
      </c>
      <c r="M156" s="20">
        <v>76</v>
      </c>
      <c r="N156" s="20">
        <v>264</v>
      </c>
      <c r="O156" s="20">
        <v>110</v>
      </c>
      <c r="P156" s="20">
        <v>154</v>
      </c>
      <c r="Q156" s="20">
        <v>182</v>
      </c>
      <c r="R156" s="20">
        <v>1165</v>
      </c>
      <c r="S156" s="20">
        <v>1137</v>
      </c>
      <c r="T156" s="20">
        <v>28</v>
      </c>
      <c r="U156" s="20">
        <v>0</v>
      </c>
      <c r="V156" s="20">
        <v>0</v>
      </c>
      <c r="W156" s="20"/>
      <c r="X156" s="20">
        <v>970</v>
      </c>
      <c r="Y156" s="173"/>
    </row>
    <row r="157" spans="4:25" x14ac:dyDescent="0.25">
      <c r="D157" s="1" t="s">
        <v>760</v>
      </c>
      <c r="E157" s="1" t="s">
        <v>148</v>
      </c>
      <c r="G157" s="20">
        <v>1390</v>
      </c>
      <c r="H157" s="20">
        <v>451</v>
      </c>
      <c r="I157" s="20">
        <v>7</v>
      </c>
      <c r="J157" s="20">
        <v>4</v>
      </c>
      <c r="K157" s="20">
        <v>62</v>
      </c>
      <c r="L157" s="20">
        <v>0</v>
      </c>
      <c r="M157" s="20">
        <v>378</v>
      </c>
      <c r="N157" s="20">
        <v>32</v>
      </c>
      <c r="O157" s="20">
        <v>32</v>
      </c>
      <c r="P157" s="20">
        <v>0</v>
      </c>
      <c r="Q157" s="20">
        <v>254</v>
      </c>
      <c r="R157" s="20">
        <v>653</v>
      </c>
      <c r="S157" s="20">
        <v>639</v>
      </c>
      <c r="T157" s="20">
        <v>14</v>
      </c>
      <c r="U157" s="20">
        <v>0</v>
      </c>
      <c r="V157" s="20">
        <v>0</v>
      </c>
      <c r="W157" s="20"/>
      <c r="X157" s="20">
        <v>135</v>
      </c>
      <c r="Y157" s="173"/>
    </row>
    <row r="158" spans="4:25" x14ac:dyDescent="0.25">
      <c r="D158" s="1" t="s">
        <v>761</v>
      </c>
      <c r="E158" s="1" t="s">
        <v>181</v>
      </c>
      <c r="G158" s="1">
        <v>3246</v>
      </c>
      <c r="H158" s="1">
        <v>1832</v>
      </c>
      <c r="I158" s="1">
        <v>1138</v>
      </c>
      <c r="J158" s="1">
        <v>118</v>
      </c>
      <c r="K158" s="1">
        <v>375</v>
      </c>
      <c r="L158" s="1">
        <v>58</v>
      </c>
      <c r="M158" s="1">
        <v>143</v>
      </c>
      <c r="N158" s="1">
        <v>157</v>
      </c>
      <c r="O158" s="1">
        <v>136</v>
      </c>
      <c r="P158" s="1">
        <v>21</v>
      </c>
      <c r="Q158" s="1">
        <v>242</v>
      </c>
      <c r="R158" s="1">
        <v>1015</v>
      </c>
      <c r="S158" s="1">
        <v>794</v>
      </c>
      <c r="T158" s="1">
        <v>23</v>
      </c>
      <c r="U158" s="1">
        <v>198</v>
      </c>
      <c r="V158" s="1">
        <v>0</v>
      </c>
      <c r="W158" s="20"/>
      <c r="X158" s="20">
        <v>431</v>
      </c>
      <c r="Y158" s="173"/>
    </row>
    <row r="159" spans="4:25" x14ac:dyDescent="0.25">
      <c r="D159" s="1" t="s">
        <v>764</v>
      </c>
      <c r="E159" s="1" t="s">
        <v>149</v>
      </c>
      <c r="G159" s="20">
        <v>881</v>
      </c>
      <c r="H159" s="20">
        <v>291</v>
      </c>
      <c r="I159" s="20">
        <v>23</v>
      </c>
      <c r="J159" s="20">
        <v>0</v>
      </c>
      <c r="K159" s="20">
        <v>235</v>
      </c>
      <c r="L159" s="20">
        <v>0</v>
      </c>
      <c r="M159" s="20">
        <v>33</v>
      </c>
      <c r="N159" s="20">
        <v>0</v>
      </c>
      <c r="O159" s="20">
        <v>0</v>
      </c>
      <c r="P159" s="20">
        <v>0</v>
      </c>
      <c r="Q159" s="20">
        <v>82</v>
      </c>
      <c r="R159" s="20">
        <v>508</v>
      </c>
      <c r="S159" s="20">
        <v>490</v>
      </c>
      <c r="T159" s="20">
        <v>18</v>
      </c>
      <c r="U159" s="20">
        <v>0</v>
      </c>
      <c r="V159" s="20">
        <v>0</v>
      </c>
      <c r="W159" s="20"/>
      <c r="X159" s="20">
        <v>76</v>
      </c>
      <c r="Y159" s="173"/>
    </row>
    <row r="160" spans="4:25" x14ac:dyDescent="0.25">
      <c r="D160" s="1" t="s">
        <v>766</v>
      </c>
      <c r="E160" s="1" t="s">
        <v>289</v>
      </c>
      <c r="G160" s="20">
        <v>4405</v>
      </c>
      <c r="H160" s="20">
        <v>2328</v>
      </c>
      <c r="I160" s="20">
        <v>1428</v>
      </c>
      <c r="J160" s="20">
        <v>72</v>
      </c>
      <c r="K160" s="20">
        <v>49</v>
      </c>
      <c r="L160" s="20">
        <v>0</v>
      </c>
      <c r="M160" s="20">
        <v>779</v>
      </c>
      <c r="N160" s="20">
        <v>798</v>
      </c>
      <c r="O160" s="20">
        <v>274</v>
      </c>
      <c r="P160" s="20">
        <v>524</v>
      </c>
      <c r="Q160" s="20">
        <v>306</v>
      </c>
      <c r="R160" s="20">
        <v>973</v>
      </c>
      <c r="S160" s="20">
        <v>945</v>
      </c>
      <c r="T160" s="20">
        <v>28</v>
      </c>
      <c r="U160" s="20">
        <v>0</v>
      </c>
      <c r="V160" s="20">
        <v>0</v>
      </c>
      <c r="W160" s="20"/>
      <c r="X160" s="20">
        <v>109</v>
      </c>
      <c r="Y160" s="173"/>
    </row>
    <row r="161" spans="4:25" x14ac:dyDescent="0.25">
      <c r="D161" s="1" t="s">
        <v>767</v>
      </c>
      <c r="E161" s="1" t="s">
        <v>150</v>
      </c>
      <c r="G161" s="20">
        <v>1636</v>
      </c>
      <c r="H161" s="20">
        <v>145</v>
      </c>
      <c r="I161" s="20">
        <v>90</v>
      </c>
      <c r="J161" s="20">
        <v>0</v>
      </c>
      <c r="K161" s="20">
        <v>33</v>
      </c>
      <c r="L161" s="20">
        <v>0</v>
      </c>
      <c r="M161" s="20">
        <v>22</v>
      </c>
      <c r="N161" s="20">
        <v>0</v>
      </c>
      <c r="O161" s="20">
        <v>0</v>
      </c>
      <c r="P161" s="20">
        <v>0</v>
      </c>
      <c r="Q161" s="20">
        <v>925</v>
      </c>
      <c r="R161" s="20">
        <v>566</v>
      </c>
      <c r="S161" s="20">
        <v>526</v>
      </c>
      <c r="T161" s="20">
        <v>17</v>
      </c>
      <c r="U161" s="20">
        <v>23</v>
      </c>
      <c r="V161" s="20">
        <v>0</v>
      </c>
      <c r="W161" s="20"/>
      <c r="X161" s="20">
        <v>161</v>
      </c>
      <c r="Y161" s="173"/>
    </row>
    <row r="162" spans="4:25" x14ac:dyDescent="0.25">
      <c r="D162" s="1" t="s">
        <v>769</v>
      </c>
      <c r="E162" s="1" t="s">
        <v>309</v>
      </c>
      <c r="G162" s="20">
        <v>5655</v>
      </c>
      <c r="H162" s="20">
        <v>2571</v>
      </c>
      <c r="I162" s="20">
        <v>399</v>
      </c>
      <c r="J162" s="20">
        <v>442</v>
      </c>
      <c r="K162" s="20">
        <v>327</v>
      </c>
      <c r="L162" s="20">
        <v>104</v>
      </c>
      <c r="M162" s="20">
        <v>1299</v>
      </c>
      <c r="N162" s="20">
        <v>1636</v>
      </c>
      <c r="O162" s="20">
        <v>911</v>
      </c>
      <c r="P162" s="20">
        <v>725</v>
      </c>
      <c r="Q162" s="20">
        <v>734</v>
      </c>
      <c r="R162" s="20">
        <v>714</v>
      </c>
      <c r="S162" s="20">
        <v>714</v>
      </c>
      <c r="T162" s="20">
        <v>0</v>
      </c>
      <c r="U162" s="20">
        <v>0</v>
      </c>
      <c r="V162" s="20">
        <v>14</v>
      </c>
      <c r="W162" s="20"/>
      <c r="X162" s="20">
        <v>631</v>
      </c>
      <c r="Y162" s="173"/>
    </row>
    <row r="163" spans="4:25" x14ac:dyDescent="0.25">
      <c r="D163" s="1" t="s">
        <v>777</v>
      </c>
      <c r="E163" s="1" t="s">
        <v>170</v>
      </c>
      <c r="G163" s="20">
        <v>998</v>
      </c>
      <c r="H163" s="20">
        <v>241</v>
      </c>
      <c r="I163" s="20">
        <v>0</v>
      </c>
      <c r="J163" s="20">
        <v>129</v>
      </c>
      <c r="K163" s="20">
        <v>112</v>
      </c>
      <c r="L163" s="20">
        <v>0</v>
      </c>
      <c r="M163" s="20">
        <v>0</v>
      </c>
      <c r="N163" s="20">
        <v>58</v>
      </c>
      <c r="O163" s="20">
        <v>58</v>
      </c>
      <c r="P163" s="20">
        <v>0</v>
      </c>
      <c r="Q163" s="20">
        <v>112</v>
      </c>
      <c r="R163" s="20">
        <v>587</v>
      </c>
      <c r="S163" s="20">
        <v>544</v>
      </c>
      <c r="T163" s="20">
        <v>43</v>
      </c>
      <c r="U163" s="20">
        <v>0</v>
      </c>
      <c r="V163" s="20">
        <v>0</v>
      </c>
      <c r="W163" s="20"/>
      <c r="X163" s="20">
        <v>53</v>
      </c>
      <c r="Y163" s="173"/>
    </row>
    <row r="164" spans="4:25" x14ac:dyDescent="0.25">
      <c r="D164" s="1" t="s">
        <v>779</v>
      </c>
      <c r="E164" s="1" t="s">
        <v>51</v>
      </c>
      <c r="G164" s="20">
        <v>5161</v>
      </c>
      <c r="H164" s="20">
        <v>2901</v>
      </c>
      <c r="I164" s="20">
        <v>1209</v>
      </c>
      <c r="J164" s="20">
        <v>94</v>
      </c>
      <c r="K164" s="20">
        <v>712</v>
      </c>
      <c r="L164" s="20">
        <v>0</v>
      </c>
      <c r="M164" s="20">
        <v>886</v>
      </c>
      <c r="N164" s="20">
        <v>736</v>
      </c>
      <c r="O164" s="20">
        <v>453</v>
      </c>
      <c r="P164" s="20">
        <v>283</v>
      </c>
      <c r="Q164" s="20">
        <v>688</v>
      </c>
      <c r="R164" s="20">
        <v>836</v>
      </c>
      <c r="S164" s="20">
        <v>785</v>
      </c>
      <c r="T164" s="20">
        <v>33</v>
      </c>
      <c r="U164" s="20">
        <v>18</v>
      </c>
      <c r="V164" s="20">
        <v>0</v>
      </c>
      <c r="W164" s="20"/>
      <c r="X164" s="20">
        <v>313</v>
      </c>
      <c r="Y164" s="173"/>
    </row>
    <row r="165" spans="4:25" x14ac:dyDescent="0.25">
      <c r="D165" s="1" t="s">
        <v>784</v>
      </c>
      <c r="E165" s="1" t="s">
        <v>206</v>
      </c>
      <c r="G165" s="1">
        <v>1688</v>
      </c>
      <c r="H165" s="1">
        <v>493</v>
      </c>
      <c r="I165" s="1">
        <v>106</v>
      </c>
      <c r="J165" s="1">
        <v>10</v>
      </c>
      <c r="K165" s="1">
        <v>34</v>
      </c>
      <c r="L165" s="1">
        <v>343</v>
      </c>
      <c r="M165" s="1">
        <v>0</v>
      </c>
      <c r="N165" s="1">
        <v>2</v>
      </c>
      <c r="O165" s="1">
        <v>0</v>
      </c>
      <c r="P165" s="1">
        <v>2</v>
      </c>
      <c r="Q165" s="1">
        <v>41</v>
      </c>
      <c r="R165" s="1">
        <v>1152</v>
      </c>
      <c r="S165" s="1">
        <v>916</v>
      </c>
      <c r="T165" s="1">
        <v>16</v>
      </c>
      <c r="U165" s="1">
        <v>220</v>
      </c>
      <c r="V165" s="1">
        <v>80</v>
      </c>
      <c r="W165" s="20"/>
      <c r="X165" s="20">
        <v>324</v>
      </c>
      <c r="Y165" s="173"/>
    </row>
    <row r="166" spans="4:25" x14ac:dyDescent="0.25">
      <c r="D166" s="1" t="s">
        <v>789</v>
      </c>
      <c r="E166" s="1" t="s">
        <v>207</v>
      </c>
      <c r="G166" s="20">
        <v>1465</v>
      </c>
      <c r="H166" s="20">
        <v>574</v>
      </c>
      <c r="I166" s="20">
        <v>491</v>
      </c>
      <c r="J166" s="20">
        <v>6</v>
      </c>
      <c r="K166" s="20">
        <v>0</v>
      </c>
      <c r="L166" s="20">
        <v>0</v>
      </c>
      <c r="M166" s="20">
        <v>77</v>
      </c>
      <c r="N166" s="20">
        <v>23</v>
      </c>
      <c r="O166" s="20">
        <v>19</v>
      </c>
      <c r="P166" s="20">
        <v>4</v>
      </c>
      <c r="Q166" s="20">
        <v>126</v>
      </c>
      <c r="R166" s="20">
        <v>742</v>
      </c>
      <c r="S166" s="20">
        <v>721</v>
      </c>
      <c r="T166" s="20">
        <v>21</v>
      </c>
      <c r="U166" s="20">
        <v>0</v>
      </c>
      <c r="V166" s="20">
        <v>1</v>
      </c>
      <c r="W166" s="20"/>
      <c r="X166" s="20">
        <v>207</v>
      </c>
      <c r="Y166" s="173"/>
    </row>
    <row r="167" spans="4:25" x14ac:dyDescent="0.25">
      <c r="D167" s="1" t="s">
        <v>791</v>
      </c>
      <c r="E167" s="1" t="s">
        <v>243</v>
      </c>
      <c r="G167" s="20">
        <v>3799</v>
      </c>
      <c r="H167" s="20">
        <v>1970</v>
      </c>
      <c r="I167" s="20">
        <v>1931</v>
      </c>
      <c r="J167" s="20">
        <v>0</v>
      </c>
      <c r="K167" s="20">
        <v>24</v>
      </c>
      <c r="L167" s="20">
        <v>0</v>
      </c>
      <c r="M167" s="20">
        <v>15</v>
      </c>
      <c r="N167" s="20">
        <v>5</v>
      </c>
      <c r="O167" s="20">
        <v>5</v>
      </c>
      <c r="P167" s="20">
        <v>0</v>
      </c>
      <c r="Q167" s="20">
        <v>32</v>
      </c>
      <c r="R167" s="20">
        <v>1792</v>
      </c>
      <c r="S167" s="20">
        <v>1756</v>
      </c>
      <c r="T167" s="20">
        <v>36</v>
      </c>
      <c r="U167" s="20">
        <v>0</v>
      </c>
      <c r="V167" s="20">
        <v>0</v>
      </c>
      <c r="W167" s="20"/>
      <c r="X167" s="20">
        <v>1442</v>
      </c>
      <c r="Y167" s="173"/>
    </row>
    <row r="168" spans="4:25" x14ac:dyDescent="0.25">
      <c r="D168" s="1" t="s">
        <v>793</v>
      </c>
      <c r="E168" s="1" t="s">
        <v>313</v>
      </c>
      <c r="G168" s="1">
        <v>1706</v>
      </c>
      <c r="H168" s="1">
        <v>1033</v>
      </c>
      <c r="I168" s="1">
        <v>884</v>
      </c>
      <c r="J168" s="1">
        <v>0</v>
      </c>
      <c r="K168" s="1">
        <v>30</v>
      </c>
      <c r="L168" s="1">
        <v>0</v>
      </c>
      <c r="M168" s="1">
        <v>119</v>
      </c>
      <c r="N168" s="1">
        <v>0</v>
      </c>
      <c r="O168" s="1">
        <v>0</v>
      </c>
      <c r="P168" s="1">
        <v>0</v>
      </c>
      <c r="Q168" s="1">
        <v>6</v>
      </c>
      <c r="R168" s="1">
        <v>667</v>
      </c>
      <c r="S168" s="1">
        <v>653</v>
      </c>
      <c r="T168" s="1">
        <v>14</v>
      </c>
      <c r="U168" s="1">
        <v>0</v>
      </c>
      <c r="V168" s="1">
        <v>0</v>
      </c>
      <c r="W168" s="20"/>
      <c r="X168" s="20">
        <v>486</v>
      </c>
      <c r="Y168" s="173"/>
    </row>
    <row r="169" spans="4:25" x14ac:dyDescent="0.25">
      <c r="D169" s="1" t="s">
        <v>803</v>
      </c>
      <c r="E169" s="1" t="s">
        <v>100</v>
      </c>
      <c r="G169" s="20">
        <v>2823</v>
      </c>
      <c r="H169" s="20">
        <v>563</v>
      </c>
      <c r="I169" s="20">
        <v>0</v>
      </c>
      <c r="J169" s="20">
        <v>0</v>
      </c>
      <c r="K169" s="20">
        <v>297</v>
      </c>
      <c r="L169" s="20">
        <v>0</v>
      </c>
      <c r="M169" s="20">
        <v>266</v>
      </c>
      <c r="N169" s="20">
        <v>174</v>
      </c>
      <c r="O169" s="20">
        <v>174</v>
      </c>
      <c r="P169" s="20">
        <v>0</v>
      </c>
      <c r="Q169" s="20">
        <v>740</v>
      </c>
      <c r="R169" s="20">
        <v>1346</v>
      </c>
      <c r="S169" s="20">
        <v>1316</v>
      </c>
      <c r="T169" s="20">
        <v>30</v>
      </c>
      <c r="U169" s="20">
        <v>0</v>
      </c>
      <c r="V169" s="20">
        <v>0</v>
      </c>
      <c r="W169" s="20"/>
      <c r="X169" s="20">
        <v>152</v>
      </c>
      <c r="Y169" s="173"/>
    </row>
    <row r="170" spans="4:25" x14ac:dyDescent="0.25">
      <c r="D170" s="1" t="s">
        <v>797</v>
      </c>
      <c r="E170" s="1" t="s">
        <v>152</v>
      </c>
      <c r="G170" s="20">
        <v>3420</v>
      </c>
      <c r="H170" s="20">
        <v>1797</v>
      </c>
      <c r="I170" s="20">
        <v>1547</v>
      </c>
      <c r="J170" s="20">
        <v>23</v>
      </c>
      <c r="K170" s="20">
        <v>227</v>
      </c>
      <c r="L170" s="20">
        <v>0</v>
      </c>
      <c r="M170" s="20">
        <v>0</v>
      </c>
      <c r="N170" s="20">
        <v>357</v>
      </c>
      <c r="O170" s="20">
        <v>13</v>
      </c>
      <c r="P170" s="20">
        <v>344</v>
      </c>
      <c r="Q170" s="20">
        <v>171</v>
      </c>
      <c r="R170" s="20">
        <v>1095</v>
      </c>
      <c r="S170" s="20">
        <v>1018</v>
      </c>
      <c r="T170" s="20">
        <v>77</v>
      </c>
      <c r="U170" s="20">
        <v>0</v>
      </c>
      <c r="V170" s="20">
        <v>0</v>
      </c>
      <c r="W170" s="20"/>
      <c r="X170" s="20">
        <v>424</v>
      </c>
      <c r="Y170" s="173"/>
    </row>
    <row r="171" spans="4:25" x14ac:dyDescent="0.25">
      <c r="D171" s="1" t="s">
        <v>798</v>
      </c>
      <c r="E171" s="1" t="s">
        <v>314</v>
      </c>
      <c r="G171" s="20">
        <v>1015</v>
      </c>
      <c r="H171" s="20">
        <v>388</v>
      </c>
      <c r="I171" s="20">
        <v>0</v>
      </c>
      <c r="J171" s="20">
        <v>45</v>
      </c>
      <c r="K171" s="20">
        <v>17</v>
      </c>
      <c r="L171" s="20">
        <v>0</v>
      </c>
      <c r="M171" s="20">
        <v>326</v>
      </c>
      <c r="N171" s="20">
        <v>0</v>
      </c>
      <c r="O171" s="20">
        <v>0</v>
      </c>
      <c r="P171" s="20">
        <v>0</v>
      </c>
      <c r="Q171" s="20">
        <v>90</v>
      </c>
      <c r="R171" s="20">
        <v>537</v>
      </c>
      <c r="S171" s="20">
        <v>505</v>
      </c>
      <c r="T171" s="20">
        <v>32</v>
      </c>
      <c r="U171" s="20">
        <v>0</v>
      </c>
      <c r="V171" s="20">
        <v>0</v>
      </c>
      <c r="W171" s="20"/>
      <c r="X171" s="20">
        <v>21</v>
      </c>
      <c r="Y171" s="173"/>
    </row>
    <row r="172" spans="4:25" x14ac:dyDescent="0.25">
      <c r="D172" s="1" t="s">
        <v>804</v>
      </c>
      <c r="E172" s="1" t="s">
        <v>228</v>
      </c>
      <c r="G172" s="20">
        <v>2110</v>
      </c>
      <c r="H172" s="20">
        <v>483</v>
      </c>
      <c r="I172" s="20">
        <v>0</v>
      </c>
      <c r="J172" s="20">
        <v>483</v>
      </c>
      <c r="K172" s="20">
        <v>0</v>
      </c>
      <c r="L172" s="20">
        <v>0</v>
      </c>
      <c r="M172" s="20">
        <v>0</v>
      </c>
      <c r="N172" s="20">
        <v>436</v>
      </c>
      <c r="O172" s="20">
        <v>436</v>
      </c>
      <c r="P172" s="20">
        <v>0</v>
      </c>
      <c r="Q172" s="20">
        <v>171</v>
      </c>
      <c r="R172" s="20">
        <v>1020</v>
      </c>
      <c r="S172" s="20">
        <v>870</v>
      </c>
      <c r="T172" s="20">
        <v>150</v>
      </c>
      <c r="U172" s="20">
        <v>0</v>
      </c>
      <c r="V172" s="20">
        <v>0</v>
      </c>
      <c r="W172" s="20"/>
      <c r="X172" s="20">
        <v>126</v>
      </c>
      <c r="Y172" s="173"/>
    </row>
    <row r="173" spans="4:25" x14ac:dyDescent="0.25">
      <c r="D173" s="1" t="s">
        <v>807</v>
      </c>
      <c r="E173" s="1" t="s">
        <v>123</v>
      </c>
      <c r="G173" s="20">
        <v>1928</v>
      </c>
      <c r="H173" s="20">
        <v>641</v>
      </c>
      <c r="I173" s="20">
        <v>307</v>
      </c>
      <c r="J173" s="20">
        <v>126</v>
      </c>
      <c r="K173" s="20">
        <v>0</v>
      </c>
      <c r="L173" s="20">
        <v>0</v>
      </c>
      <c r="M173" s="20">
        <v>208</v>
      </c>
      <c r="N173" s="20">
        <v>0</v>
      </c>
      <c r="O173" s="20">
        <v>0</v>
      </c>
      <c r="P173" s="20">
        <v>0</v>
      </c>
      <c r="Q173" s="20">
        <v>223</v>
      </c>
      <c r="R173" s="20">
        <v>1064</v>
      </c>
      <c r="S173" s="20">
        <v>978</v>
      </c>
      <c r="T173" s="20">
        <v>86</v>
      </c>
      <c r="U173" s="20">
        <v>0</v>
      </c>
      <c r="V173" s="20">
        <v>380</v>
      </c>
      <c r="W173" s="20"/>
      <c r="X173" s="20">
        <v>325</v>
      </c>
      <c r="Y173" s="173"/>
    </row>
    <row r="174" spans="4:25" x14ac:dyDescent="0.25">
      <c r="D174" s="1" t="s">
        <v>809</v>
      </c>
      <c r="E174" s="1" t="s">
        <v>211</v>
      </c>
      <c r="G174" s="20">
        <v>1922</v>
      </c>
      <c r="H174" s="20">
        <v>214</v>
      </c>
      <c r="I174" s="20">
        <v>20</v>
      </c>
      <c r="J174" s="20">
        <v>107</v>
      </c>
      <c r="K174" s="20">
        <v>0</v>
      </c>
      <c r="L174" s="20">
        <v>0</v>
      </c>
      <c r="M174" s="20">
        <v>87</v>
      </c>
      <c r="N174" s="20">
        <v>86</v>
      </c>
      <c r="O174" s="20">
        <v>86</v>
      </c>
      <c r="P174" s="20">
        <v>0</v>
      </c>
      <c r="Q174" s="20">
        <v>144</v>
      </c>
      <c r="R174" s="20">
        <v>1478</v>
      </c>
      <c r="S174" s="20">
        <v>1435</v>
      </c>
      <c r="T174" s="20">
        <v>24</v>
      </c>
      <c r="U174" s="20">
        <v>19</v>
      </c>
      <c r="V174" s="20">
        <v>0</v>
      </c>
      <c r="W174" s="20"/>
      <c r="X174" s="20">
        <v>346</v>
      </c>
      <c r="Y174" s="173"/>
    </row>
    <row r="175" spans="4:25" x14ac:dyDescent="0.25">
      <c r="D175" s="1" t="s">
        <v>810</v>
      </c>
      <c r="E175" s="1" t="s">
        <v>290</v>
      </c>
      <c r="G175" s="20">
        <v>1359</v>
      </c>
      <c r="H175" s="20">
        <v>663</v>
      </c>
      <c r="I175" s="20">
        <v>193</v>
      </c>
      <c r="J175" s="20">
        <v>10</v>
      </c>
      <c r="K175" s="20">
        <v>437</v>
      </c>
      <c r="L175" s="20">
        <v>5</v>
      </c>
      <c r="M175" s="20">
        <v>18</v>
      </c>
      <c r="N175" s="20">
        <v>26</v>
      </c>
      <c r="O175" s="20">
        <v>16</v>
      </c>
      <c r="P175" s="20">
        <v>10</v>
      </c>
      <c r="Q175" s="20">
        <v>23</v>
      </c>
      <c r="R175" s="20">
        <v>647</v>
      </c>
      <c r="S175" s="20">
        <v>615</v>
      </c>
      <c r="T175" s="20">
        <v>32</v>
      </c>
      <c r="U175" s="20">
        <v>0</v>
      </c>
      <c r="V175" s="20">
        <v>0</v>
      </c>
      <c r="W175" s="20"/>
      <c r="X175" s="20">
        <v>121</v>
      </c>
      <c r="Y175" s="173"/>
    </row>
    <row r="176" spans="4:25" x14ac:dyDescent="0.25">
      <c r="D176" s="1" t="s">
        <v>812</v>
      </c>
      <c r="E176" s="1" t="s">
        <v>341</v>
      </c>
      <c r="G176" s="20">
        <v>495</v>
      </c>
      <c r="H176" s="20">
        <v>60</v>
      </c>
      <c r="I176" s="20">
        <v>54</v>
      </c>
      <c r="J176" s="20">
        <v>0</v>
      </c>
      <c r="K176" s="20">
        <v>0</v>
      </c>
      <c r="L176" s="20">
        <v>0</v>
      </c>
      <c r="M176" s="20">
        <v>6</v>
      </c>
      <c r="N176" s="20">
        <v>0</v>
      </c>
      <c r="O176" s="20">
        <v>0</v>
      </c>
      <c r="P176" s="20">
        <v>0</v>
      </c>
      <c r="Q176" s="20">
        <v>68</v>
      </c>
      <c r="R176" s="20">
        <v>367</v>
      </c>
      <c r="S176" s="20">
        <v>349</v>
      </c>
      <c r="T176" s="20">
        <v>18</v>
      </c>
      <c r="U176" s="20">
        <v>0</v>
      </c>
      <c r="V176" s="20">
        <v>0</v>
      </c>
      <c r="W176" s="20"/>
      <c r="X176" s="20">
        <v>27</v>
      </c>
      <c r="Y176" s="173"/>
    </row>
    <row r="177" spans="4:25" x14ac:dyDescent="0.25">
      <c r="D177" s="1" t="s">
        <v>816</v>
      </c>
      <c r="E177" s="1" t="s">
        <v>111</v>
      </c>
      <c r="G177" s="20">
        <v>7990</v>
      </c>
      <c r="H177" s="20">
        <v>6398</v>
      </c>
      <c r="I177" s="20">
        <v>3308</v>
      </c>
      <c r="J177" s="20">
        <v>0</v>
      </c>
      <c r="K177" s="20">
        <v>808</v>
      </c>
      <c r="L177" s="20">
        <v>0</v>
      </c>
      <c r="M177" s="20">
        <v>2282</v>
      </c>
      <c r="N177" s="20">
        <v>10</v>
      </c>
      <c r="O177" s="20">
        <v>0</v>
      </c>
      <c r="P177" s="20">
        <v>10</v>
      </c>
      <c r="Q177" s="20">
        <v>295</v>
      </c>
      <c r="R177" s="20">
        <v>1287</v>
      </c>
      <c r="S177" s="20">
        <v>1287</v>
      </c>
      <c r="T177" s="20">
        <v>0</v>
      </c>
      <c r="U177" s="20">
        <v>0</v>
      </c>
      <c r="V177" s="20">
        <v>0</v>
      </c>
      <c r="W177" s="20"/>
      <c r="X177" s="20">
        <v>568</v>
      </c>
      <c r="Y177" s="173"/>
    </row>
    <row r="178" spans="4:25" x14ac:dyDescent="0.25">
      <c r="D178" s="1" t="s">
        <v>817</v>
      </c>
      <c r="E178" s="1" t="s">
        <v>226</v>
      </c>
      <c r="G178" s="20">
        <v>671</v>
      </c>
      <c r="H178" s="20">
        <v>64</v>
      </c>
      <c r="I178" s="20">
        <v>25</v>
      </c>
      <c r="J178" s="20">
        <v>0</v>
      </c>
      <c r="K178" s="20">
        <v>39</v>
      </c>
      <c r="L178" s="20">
        <v>0</v>
      </c>
      <c r="M178" s="20">
        <v>0</v>
      </c>
      <c r="N178" s="20">
        <v>209</v>
      </c>
      <c r="O178" s="20">
        <v>0</v>
      </c>
      <c r="P178" s="20">
        <v>209</v>
      </c>
      <c r="Q178" s="20">
        <v>21</v>
      </c>
      <c r="R178" s="20">
        <v>377</v>
      </c>
      <c r="S178" s="20">
        <v>363</v>
      </c>
      <c r="T178" s="20">
        <v>14</v>
      </c>
      <c r="U178" s="20">
        <v>0</v>
      </c>
      <c r="V178" s="20">
        <v>5</v>
      </c>
      <c r="W178" s="20"/>
      <c r="X178" s="20">
        <v>26</v>
      </c>
      <c r="Y178" s="173"/>
    </row>
    <row r="179" spans="4:25" x14ac:dyDescent="0.25">
      <c r="D179" s="1" t="s">
        <v>820</v>
      </c>
      <c r="E179" s="1" t="s">
        <v>172</v>
      </c>
      <c r="G179" s="20">
        <v>645</v>
      </c>
      <c r="H179" s="20">
        <v>161</v>
      </c>
      <c r="I179" s="20">
        <v>56</v>
      </c>
      <c r="J179" s="20">
        <v>0</v>
      </c>
      <c r="K179" s="20">
        <v>70</v>
      </c>
      <c r="L179" s="20">
        <v>0</v>
      </c>
      <c r="M179" s="20">
        <v>35</v>
      </c>
      <c r="N179" s="20">
        <v>21</v>
      </c>
      <c r="O179" s="20">
        <v>0</v>
      </c>
      <c r="P179" s="20">
        <v>21</v>
      </c>
      <c r="Q179" s="20">
        <v>79</v>
      </c>
      <c r="R179" s="20">
        <v>384</v>
      </c>
      <c r="S179" s="20">
        <v>364</v>
      </c>
      <c r="T179" s="20">
        <v>20</v>
      </c>
      <c r="U179" s="20">
        <v>0</v>
      </c>
      <c r="V179" s="20">
        <v>0</v>
      </c>
      <c r="W179" s="20"/>
      <c r="X179" s="20">
        <v>57</v>
      </c>
      <c r="Y179" s="173"/>
    </row>
    <row r="180" spans="4:25" x14ac:dyDescent="0.25">
      <c r="D180" s="1" t="s">
        <v>822</v>
      </c>
      <c r="E180" s="1" t="s">
        <v>106</v>
      </c>
      <c r="G180" s="20">
        <v>2191</v>
      </c>
      <c r="H180" s="20">
        <v>808</v>
      </c>
      <c r="I180" s="20">
        <v>262</v>
      </c>
      <c r="J180" s="20">
        <v>33</v>
      </c>
      <c r="K180" s="20">
        <v>458</v>
      </c>
      <c r="L180" s="20">
        <v>0</v>
      </c>
      <c r="M180" s="20">
        <v>55</v>
      </c>
      <c r="N180" s="20">
        <v>0</v>
      </c>
      <c r="O180" s="20">
        <v>0</v>
      </c>
      <c r="P180" s="20">
        <v>0</v>
      </c>
      <c r="Q180" s="20">
        <v>158</v>
      </c>
      <c r="R180" s="20">
        <v>1225</v>
      </c>
      <c r="S180" s="20">
        <v>1108</v>
      </c>
      <c r="T180" s="20">
        <v>117</v>
      </c>
      <c r="U180" s="20">
        <v>0</v>
      </c>
      <c r="V180" s="20">
        <v>21</v>
      </c>
      <c r="W180" s="20"/>
      <c r="X180" s="20">
        <v>51</v>
      </c>
      <c r="Y180" s="173"/>
    </row>
    <row r="181" spans="4:25" x14ac:dyDescent="0.25">
      <c r="D181" s="1" t="s">
        <v>828</v>
      </c>
      <c r="E181" s="1" t="s">
        <v>318</v>
      </c>
      <c r="G181" s="20">
        <v>460</v>
      </c>
      <c r="H181" s="20">
        <v>90</v>
      </c>
      <c r="I181" s="20">
        <v>36</v>
      </c>
      <c r="J181" s="20">
        <v>20</v>
      </c>
      <c r="K181" s="20">
        <v>21</v>
      </c>
      <c r="L181" s="20">
        <v>0</v>
      </c>
      <c r="M181" s="20">
        <v>13</v>
      </c>
      <c r="N181" s="20">
        <v>28</v>
      </c>
      <c r="O181" s="20">
        <v>28</v>
      </c>
      <c r="P181" s="20">
        <v>0</v>
      </c>
      <c r="Q181" s="20">
        <v>0</v>
      </c>
      <c r="R181" s="20">
        <v>342</v>
      </c>
      <c r="S181" s="20">
        <v>325</v>
      </c>
      <c r="T181" s="20">
        <v>17</v>
      </c>
      <c r="U181" s="20">
        <v>0</v>
      </c>
      <c r="V181" s="20">
        <v>0</v>
      </c>
      <c r="W181" s="20"/>
      <c r="X181" s="20">
        <v>152</v>
      </c>
      <c r="Y181" s="173"/>
    </row>
    <row r="182" spans="4:25" x14ac:dyDescent="0.25">
      <c r="D182" s="1" t="s">
        <v>832</v>
      </c>
      <c r="E182" s="1" t="s">
        <v>269</v>
      </c>
      <c r="G182" s="20">
        <v>991</v>
      </c>
      <c r="H182" s="20">
        <v>365</v>
      </c>
      <c r="I182" s="20">
        <v>0</v>
      </c>
      <c r="J182" s="20">
        <v>0</v>
      </c>
      <c r="K182" s="20">
        <v>215</v>
      </c>
      <c r="L182" s="20">
        <v>0</v>
      </c>
      <c r="M182" s="20">
        <v>150</v>
      </c>
      <c r="N182" s="20">
        <v>0</v>
      </c>
      <c r="O182" s="20">
        <v>0</v>
      </c>
      <c r="P182" s="20">
        <v>0</v>
      </c>
      <c r="Q182" s="20">
        <v>109</v>
      </c>
      <c r="R182" s="20">
        <v>517</v>
      </c>
      <c r="S182" s="20">
        <v>432</v>
      </c>
      <c r="T182" s="20">
        <v>25</v>
      </c>
      <c r="U182" s="20">
        <v>60</v>
      </c>
      <c r="V182" s="20">
        <v>0</v>
      </c>
      <c r="W182" s="20"/>
      <c r="X182" s="20">
        <v>60</v>
      </c>
      <c r="Y182" s="173"/>
    </row>
    <row r="183" spans="4:25" x14ac:dyDescent="0.25">
      <c r="D183" s="1" t="s">
        <v>833</v>
      </c>
      <c r="E183" s="1" t="s">
        <v>77</v>
      </c>
      <c r="G183" s="20">
        <v>1357</v>
      </c>
      <c r="H183" s="20">
        <v>410</v>
      </c>
      <c r="I183" s="20">
        <v>91</v>
      </c>
      <c r="J183" s="20">
        <v>7</v>
      </c>
      <c r="K183" s="20">
        <v>112</v>
      </c>
      <c r="L183" s="20">
        <v>0</v>
      </c>
      <c r="M183" s="20">
        <v>200</v>
      </c>
      <c r="N183" s="20">
        <v>0</v>
      </c>
      <c r="O183" s="20">
        <v>0</v>
      </c>
      <c r="P183" s="20">
        <v>0</v>
      </c>
      <c r="Q183" s="20">
        <v>66</v>
      </c>
      <c r="R183" s="20">
        <v>881</v>
      </c>
      <c r="S183" s="20">
        <v>871</v>
      </c>
      <c r="T183" s="20">
        <v>0</v>
      </c>
      <c r="U183" s="20">
        <v>10</v>
      </c>
      <c r="V183" s="20">
        <v>0</v>
      </c>
      <c r="W183" s="20"/>
      <c r="X183" s="20">
        <v>63</v>
      </c>
      <c r="Y183" s="173"/>
    </row>
    <row r="184" spans="4:25" x14ac:dyDescent="0.25">
      <c r="D184" s="1" t="s">
        <v>834</v>
      </c>
      <c r="E184" s="1" t="s">
        <v>319</v>
      </c>
      <c r="G184" s="20">
        <v>1709</v>
      </c>
      <c r="H184" s="20">
        <v>844</v>
      </c>
      <c r="I184" s="20">
        <v>198</v>
      </c>
      <c r="J184" s="20">
        <v>0</v>
      </c>
      <c r="K184" s="20">
        <v>11</v>
      </c>
      <c r="L184" s="20">
        <v>0</v>
      </c>
      <c r="M184" s="20">
        <v>635</v>
      </c>
      <c r="N184" s="20">
        <v>78</v>
      </c>
      <c r="O184" s="20">
        <v>78</v>
      </c>
      <c r="P184" s="20">
        <v>0</v>
      </c>
      <c r="Q184" s="20">
        <v>53</v>
      </c>
      <c r="R184" s="20">
        <v>734</v>
      </c>
      <c r="S184" s="20">
        <v>678</v>
      </c>
      <c r="T184" s="20">
        <v>33</v>
      </c>
      <c r="U184" s="20">
        <v>23</v>
      </c>
      <c r="V184" s="20">
        <v>0</v>
      </c>
      <c r="W184" s="20"/>
      <c r="X184" s="20">
        <v>239</v>
      </c>
      <c r="Y184" s="173"/>
    </row>
    <row r="185" spans="4:25" x14ac:dyDescent="0.25">
      <c r="D185" s="1" t="s">
        <v>835</v>
      </c>
      <c r="E185" s="1" t="s">
        <v>55</v>
      </c>
      <c r="G185" s="20">
        <v>1964</v>
      </c>
      <c r="H185" s="20">
        <v>921</v>
      </c>
      <c r="I185" s="20">
        <v>474</v>
      </c>
      <c r="J185" s="20">
        <v>0</v>
      </c>
      <c r="K185" s="20">
        <v>202</v>
      </c>
      <c r="L185" s="20">
        <v>0</v>
      </c>
      <c r="M185" s="20">
        <v>245</v>
      </c>
      <c r="N185" s="20">
        <v>110</v>
      </c>
      <c r="O185" s="20">
        <v>0</v>
      </c>
      <c r="P185" s="20">
        <v>110</v>
      </c>
      <c r="Q185" s="20">
        <v>148</v>
      </c>
      <c r="R185" s="20">
        <v>785</v>
      </c>
      <c r="S185" s="20">
        <v>765</v>
      </c>
      <c r="T185" s="20">
        <v>20</v>
      </c>
      <c r="U185" s="20">
        <v>0</v>
      </c>
      <c r="V185" s="20">
        <v>0</v>
      </c>
      <c r="W185" s="20"/>
      <c r="X185" s="20">
        <v>136</v>
      </c>
      <c r="Y185" s="173"/>
    </row>
    <row r="186" spans="4:25" x14ac:dyDescent="0.25">
      <c r="D186" s="1" t="s">
        <v>840</v>
      </c>
      <c r="E186" s="1" t="s">
        <v>125</v>
      </c>
      <c r="G186" s="20">
        <v>1276</v>
      </c>
      <c r="H186" s="20">
        <v>501</v>
      </c>
      <c r="I186" s="20">
        <v>156</v>
      </c>
      <c r="J186" s="20">
        <v>28</v>
      </c>
      <c r="K186" s="20">
        <v>183</v>
      </c>
      <c r="L186" s="20">
        <v>0</v>
      </c>
      <c r="M186" s="20">
        <v>134</v>
      </c>
      <c r="N186" s="20">
        <v>181</v>
      </c>
      <c r="O186" s="20">
        <v>179</v>
      </c>
      <c r="P186" s="20">
        <v>2</v>
      </c>
      <c r="Q186" s="20">
        <v>215</v>
      </c>
      <c r="R186" s="20">
        <v>379</v>
      </c>
      <c r="S186" s="20">
        <v>343</v>
      </c>
      <c r="T186" s="20">
        <v>0</v>
      </c>
      <c r="U186" s="20">
        <v>36</v>
      </c>
      <c r="V186" s="20">
        <v>0</v>
      </c>
      <c r="W186" s="20"/>
      <c r="X186" s="20">
        <v>59</v>
      </c>
      <c r="Y186" s="173"/>
    </row>
    <row r="187" spans="4:25" x14ac:dyDescent="0.25">
      <c r="D187" s="1" t="s">
        <v>842</v>
      </c>
      <c r="E187" s="1" t="s">
        <v>320</v>
      </c>
      <c r="G187" s="20">
        <v>3292</v>
      </c>
      <c r="H187" s="20">
        <v>1481</v>
      </c>
      <c r="I187" s="20">
        <v>666</v>
      </c>
      <c r="J187" s="20">
        <v>20</v>
      </c>
      <c r="K187" s="20">
        <v>240</v>
      </c>
      <c r="L187" s="20">
        <v>555</v>
      </c>
      <c r="M187" s="20">
        <v>0</v>
      </c>
      <c r="N187" s="20">
        <v>512</v>
      </c>
      <c r="O187" s="20">
        <v>352</v>
      </c>
      <c r="P187" s="20">
        <v>160</v>
      </c>
      <c r="Q187" s="20">
        <v>543</v>
      </c>
      <c r="R187" s="20">
        <v>756</v>
      </c>
      <c r="S187" s="20">
        <v>686</v>
      </c>
      <c r="T187" s="20">
        <v>21</v>
      </c>
      <c r="U187" s="20">
        <v>49</v>
      </c>
      <c r="V187" s="20">
        <v>0</v>
      </c>
      <c r="W187" s="20"/>
      <c r="X187" s="20">
        <v>292</v>
      </c>
      <c r="Y187" s="173"/>
    </row>
    <row r="188" spans="4:25" x14ac:dyDescent="0.25">
      <c r="D188" s="1" t="s">
        <v>844</v>
      </c>
      <c r="E188" s="1" t="s">
        <v>232</v>
      </c>
      <c r="G188" s="20">
        <v>1696</v>
      </c>
      <c r="H188" s="20">
        <v>257</v>
      </c>
      <c r="I188" s="20">
        <v>0</v>
      </c>
      <c r="J188" s="20">
        <v>246</v>
      </c>
      <c r="K188" s="20">
        <v>0</v>
      </c>
      <c r="L188" s="20">
        <v>0</v>
      </c>
      <c r="M188" s="20">
        <v>11</v>
      </c>
      <c r="N188" s="20">
        <v>455</v>
      </c>
      <c r="O188" s="20">
        <v>455</v>
      </c>
      <c r="P188" s="20">
        <v>0</v>
      </c>
      <c r="Q188" s="20">
        <v>123</v>
      </c>
      <c r="R188" s="20">
        <v>861</v>
      </c>
      <c r="S188" s="20">
        <v>861</v>
      </c>
      <c r="T188" s="20">
        <v>0</v>
      </c>
      <c r="U188" s="20">
        <v>0</v>
      </c>
      <c r="V188" s="20">
        <v>0</v>
      </c>
      <c r="W188" s="20"/>
      <c r="X188" s="20">
        <v>118</v>
      </c>
      <c r="Y188" s="173"/>
    </row>
    <row r="189" spans="4:25" x14ac:dyDescent="0.25">
      <c r="D189" s="1" t="s">
        <v>847</v>
      </c>
      <c r="E189" s="1" t="s">
        <v>9</v>
      </c>
      <c r="G189" s="20">
        <v>3733</v>
      </c>
      <c r="H189" s="20">
        <v>2715</v>
      </c>
      <c r="I189" s="20">
        <v>2264</v>
      </c>
      <c r="J189" s="20">
        <v>0</v>
      </c>
      <c r="K189" s="20">
        <v>245</v>
      </c>
      <c r="L189" s="20">
        <v>0</v>
      </c>
      <c r="M189" s="20">
        <v>206</v>
      </c>
      <c r="N189" s="20">
        <v>85</v>
      </c>
      <c r="O189" s="20">
        <v>85</v>
      </c>
      <c r="P189" s="20">
        <v>0</v>
      </c>
      <c r="Q189" s="20">
        <v>208</v>
      </c>
      <c r="R189" s="20">
        <v>725</v>
      </c>
      <c r="S189" s="20">
        <v>671</v>
      </c>
      <c r="T189" s="20">
        <v>33</v>
      </c>
      <c r="U189" s="20">
        <v>21</v>
      </c>
      <c r="V189" s="20">
        <v>0</v>
      </c>
      <c r="W189" s="20"/>
      <c r="X189" s="20">
        <v>1036</v>
      </c>
      <c r="Y189" s="173"/>
    </row>
    <row r="190" spans="4:25" x14ac:dyDescent="0.25">
      <c r="D190" s="1" t="s">
        <v>848</v>
      </c>
      <c r="E190" s="1" t="s">
        <v>292</v>
      </c>
      <c r="G190" s="20">
        <v>8557</v>
      </c>
      <c r="H190" s="20">
        <v>4371</v>
      </c>
      <c r="I190" s="20">
        <v>2711</v>
      </c>
      <c r="J190" s="20">
        <v>419</v>
      </c>
      <c r="K190" s="20">
        <v>395</v>
      </c>
      <c r="L190" s="20">
        <v>57</v>
      </c>
      <c r="M190" s="20">
        <v>789</v>
      </c>
      <c r="N190" s="20">
        <v>1258</v>
      </c>
      <c r="O190" s="20">
        <v>274</v>
      </c>
      <c r="P190" s="20">
        <v>984</v>
      </c>
      <c r="Q190" s="20">
        <v>1073</v>
      </c>
      <c r="R190" s="20">
        <v>1855</v>
      </c>
      <c r="S190" s="20">
        <v>1826</v>
      </c>
      <c r="T190" s="20">
        <v>0</v>
      </c>
      <c r="U190" s="20">
        <v>29</v>
      </c>
      <c r="V190" s="20">
        <v>0</v>
      </c>
      <c r="W190" s="20"/>
      <c r="X190" s="20">
        <v>1299</v>
      </c>
      <c r="Y190" s="173"/>
    </row>
    <row r="191" spans="4:25" x14ac:dyDescent="0.25">
      <c r="D191" s="1" t="s">
        <v>853</v>
      </c>
      <c r="E191" s="1" t="s">
        <v>350</v>
      </c>
      <c r="G191" s="20">
        <v>1230</v>
      </c>
      <c r="H191" s="20">
        <v>113</v>
      </c>
      <c r="I191" s="20">
        <v>0</v>
      </c>
      <c r="J191" s="20">
        <v>0</v>
      </c>
      <c r="K191" s="20">
        <v>113</v>
      </c>
      <c r="L191" s="20">
        <v>0</v>
      </c>
      <c r="M191" s="20">
        <v>0</v>
      </c>
      <c r="N191" s="20">
        <v>77</v>
      </c>
      <c r="O191" s="20">
        <v>77</v>
      </c>
      <c r="P191" s="20">
        <v>0</v>
      </c>
      <c r="Q191" s="20">
        <v>296</v>
      </c>
      <c r="R191" s="20">
        <v>744</v>
      </c>
      <c r="S191" s="20">
        <v>657</v>
      </c>
      <c r="T191" s="20">
        <v>25</v>
      </c>
      <c r="U191" s="20">
        <v>62</v>
      </c>
      <c r="V191" s="20">
        <v>0</v>
      </c>
      <c r="W191" s="20"/>
      <c r="X191" s="20">
        <v>107</v>
      </c>
      <c r="Y191" s="173"/>
    </row>
    <row r="192" spans="4:25" x14ac:dyDescent="0.25">
      <c r="D192" s="1" t="s">
        <v>857</v>
      </c>
      <c r="E192" s="1" t="s">
        <v>79</v>
      </c>
      <c r="G192" s="20">
        <v>1124</v>
      </c>
      <c r="H192" s="20">
        <v>361</v>
      </c>
      <c r="I192" s="20">
        <v>0</v>
      </c>
      <c r="J192" s="20">
        <v>18</v>
      </c>
      <c r="K192" s="20">
        <v>0</v>
      </c>
      <c r="L192" s="20">
        <v>0</v>
      </c>
      <c r="M192" s="20">
        <v>343</v>
      </c>
      <c r="N192" s="20">
        <v>0</v>
      </c>
      <c r="O192" s="20">
        <v>0</v>
      </c>
      <c r="P192" s="20">
        <v>0</v>
      </c>
      <c r="Q192" s="20">
        <v>287</v>
      </c>
      <c r="R192" s="20">
        <v>476</v>
      </c>
      <c r="S192" s="20">
        <v>476</v>
      </c>
      <c r="T192" s="20">
        <v>0</v>
      </c>
      <c r="U192" s="20">
        <v>0</v>
      </c>
      <c r="V192" s="20">
        <v>0</v>
      </c>
      <c r="W192" s="20"/>
      <c r="X192" s="20">
        <v>280</v>
      </c>
      <c r="Y192" s="173"/>
    </row>
    <row r="193" spans="4:25" x14ac:dyDescent="0.25">
      <c r="D193" s="1" t="s">
        <v>860</v>
      </c>
      <c r="E193" s="1" t="s">
        <v>321</v>
      </c>
      <c r="G193" s="20">
        <v>791</v>
      </c>
      <c r="H193" s="20">
        <v>110</v>
      </c>
      <c r="I193" s="20">
        <v>60</v>
      </c>
      <c r="J193" s="20">
        <v>10</v>
      </c>
      <c r="K193" s="20">
        <v>30</v>
      </c>
      <c r="L193" s="20">
        <v>0</v>
      </c>
      <c r="M193" s="20">
        <v>10</v>
      </c>
      <c r="N193" s="20">
        <v>40</v>
      </c>
      <c r="O193" s="20">
        <v>36</v>
      </c>
      <c r="P193" s="20">
        <v>4</v>
      </c>
      <c r="Q193" s="20">
        <v>100</v>
      </c>
      <c r="R193" s="20">
        <v>541</v>
      </c>
      <c r="S193" s="20">
        <v>514</v>
      </c>
      <c r="T193" s="20">
        <v>17</v>
      </c>
      <c r="U193" s="20">
        <v>10</v>
      </c>
      <c r="V193" s="20">
        <v>5</v>
      </c>
      <c r="W193" s="20"/>
      <c r="X193" s="20">
        <v>28</v>
      </c>
      <c r="Y193" s="173"/>
    </row>
    <row r="194" spans="4:25" x14ac:dyDescent="0.25">
      <c r="D194" s="1" t="s">
        <v>861</v>
      </c>
      <c r="E194" s="1" t="s">
        <v>57</v>
      </c>
      <c r="G194" s="20">
        <v>1380</v>
      </c>
      <c r="H194" s="20">
        <v>221</v>
      </c>
      <c r="I194" s="20">
        <v>37</v>
      </c>
      <c r="J194" s="20">
        <v>0</v>
      </c>
      <c r="K194" s="20">
        <v>183</v>
      </c>
      <c r="L194" s="20">
        <v>0</v>
      </c>
      <c r="M194" s="20">
        <v>1</v>
      </c>
      <c r="N194" s="20">
        <v>35</v>
      </c>
      <c r="O194" s="20">
        <v>35</v>
      </c>
      <c r="P194" s="20">
        <v>0</v>
      </c>
      <c r="Q194" s="20">
        <v>185</v>
      </c>
      <c r="R194" s="20">
        <v>939</v>
      </c>
      <c r="S194" s="20">
        <v>912</v>
      </c>
      <c r="T194" s="20">
        <v>27</v>
      </c>
      <c r="U194" s="20">
        <v>0</v>
      </c>
      <c r="V194" s="20">
        <v>8</v>
      </c>
      <c r="W194" s="20"/>
      <c r="X194" s="20">
        <v>52</v>
      </c>
      <c r="Y194" s="173"/>
    </row>
    <row r="195" spans="4:25" x14ac:dyDescent="0.25">
      <c r="D195" s="1" t="s">
        <v>864</v>
      </c>
      <c r="E195" s="1" t="s">
        <v>644</v>
      </c>
      <c r="G195" s="20">
        <v>4708</v>
      </c>
      <c r="H195" s="20">
        <v>1793</v>
      </c>
      <c r="I195" s="20">
        <v>0</v>
      </c>
      <c r="J195" s="20">
        <v>0</v>
      </c>
      <c r="K195" s="20">
        <v>0</v>
      </c>
      <c r="L195" s="20">
        <v>0</v>
      </c>
      <c r="M195" s="20">
        <v>1793</v>
      </c>
      <c r="N195" s="20">
        <v>706</v>
      </c>
      <c r="O195" s="20">
        <v>641</v>
      </c>
      <c r="P195" s="20">
        <v>65</v>
      </c>
      <c r="Q195" s="20">
        <v>537</v>
      </c>
      <c r="R195" s="20">
        <v>1672</v>
      </c>
      <c r="S195" s="20">
        <v>1643</v>
      </c>
      <c r="T195" s="20">
        <v>29</v>
      </c>
      <c r="U195" s="20">
        <v>0</v>
      </c>
      <c r="V195" s="20">
        <v>0</v>
      </c>
      <c r="W195" s="20"/>
      <c r="X195" s="20">
        <v>592</v>
      </c>
      <c r="Y195" s="173"/>
    </row>
    <row r="196" spans="4:25" x14ac:dyDescent="0.25">
      <c r="D196" s="1" t="s">
        <v>867</v>
      </c>
      <c r="E196" s="1" t="s">
        <v>22</v>
      </c>
      <c r="G196" s="20">
        <v>5257</v>
      </c>
      <c r="H196" s="20">
        <v>2858</v>
      </c>
      <c r="I196" s="20">
        <v>799</v>
      </c>
      <c r="J196" s="20">
        <v>57</v>
      </c>
      <c r="K196" s="20">
        <v>1969</v>
      </c>
      <c r="L196" s="20">
        <v>0</v>
      </c>
      <c r="M196" s="20">
        <v>33</v>
      </c>
      <c r="N196" s="20">
        <v>341</v>
      </c>
      <c r="O196" s="20">
        <v>338</v>
      </c>
      <c r="P196" s="20">
        <v>3</v>
      </c>
      <c r="Q196" s="20">
        <v>773</v>
      </c>
      <c r="R196" s="20">
        <v>1285</v>
      </c>
      <c r="S196" s="20">
        <v>1212</v>
      </c>
      <c r="T196" s="20">
        <v>26</v>
      </c>
      <c r="U196" s="20">
        <v>47</v>
      </c>
      <c r="V196" s="20">
        <v>0</v>
      </c>
      <c r="W196" s="20"/>
      <c r="X196" s="20">
        <v>178</v>
      </c>
      <c r="Y196" s="173"/>
    </row>
    <row r="197" spans="4:25" x14ac:dyDescent="0.25">
      <c r="D197" s="1" t="s">
        <v>868</v>
      </c>
      <c r="E197" s="1" t="s">
        <v>322</v>
      </c>
      <c r="G197" s="20">
        <v>2733</v>
      </c>
      <c r="H197" s="20">
        <v>1471</v>
      </c>
      <c r="I197" s="20">
        <v>661</v>
      </c>
      <c r="J197" s="20">
        <v>0</v>
      </c>
      <c r="K197" s="20">
        <v>810</v>
      </c>
      <c r="L197" s="20">
        <v>0</v>
      </c>
      <c r="M197" s="20">
        <v>0</v>
      </c>
      <c r="N197" s="20">
        <v>94</v>
      </c>
      <c r="O197" s="20">
        <v>94</v>
      </c>
      <c r="P197" s="20">
        <v>0</v>
      </c>
      <c r="Q197" s="20">
        <v>230</v>
      </c>
      <c r="R197" s="20">
        <v>938</v>
      </c>
      <c r="S197" s="20">
        <v>938</v>
      </c>
      <c r="T197" s="20">
        <v>0</v>
      </c>
      <c r="U197" s="20">
        <v>0</v>
      </c>
      <c r="V197" s="20">
        <v>70</v>
      </c>
      <c r="W197" s="20"/>
      <c r="X197" s="20">
        <v>426</v>
      </c>
      <c r="Y197" s="173"/>
    </row>
    <row r="198" spans="4:25" x14ac:dyDescent="0.25">
      <c r="D198" s="1" t="s">
        <v>869</v>
      </c>
      <c r="E198" s="1" t="s">
        <v>155</v>
      </c>
      <c r="G198" s="20">
        <v>1165</v>
      </c>
      <c r="H198" s="20">
        <v>613</v>
      </c>
      <c r="I198" s="20">
        <v>295</v>
      </c>
      <c r="J198" s="20">
        <v>42</v>
      </c>
      <c r="K198" s="20">
        <v>244</v>
      </c>
      <c r="L198" s="20">
        <v>0</v>
      </c>
      <c r="M198" s="20">
        <v>32</v>
      </c>
      <c r="N198" s="20">
        <v>50</v>
      </c>
      <c r="O198" s="20">
        <v>50</v>
      </c>
      <c r="P198" s="20">
        <v>0</v>
      </c>
      <c r="Q198" s="20">
        <v>12</v>
      </c>
      <c r="R198" s="20">
        <v>490</v>
      </c>
      <c r="S198" s="20">
        <v>468</v>
      </c>
      <c r="T198" s="20">
        <v>16</v>
      </c>
      <c r="U198" s="20">
        <v>6</v>
      </c>
      <c r="V198" s="20">
        <v>0</v>
      </c>
      <c r="W198" s="20"/>
      <c r="X198" s="20">
        <v>65</v>
      </c>
      <c r="Y198" s="173"/>
    </row>
    <row r="199" spans="4:25" x14ac:dyDescent="0.25">
      <c r="D199" s="1" t="s">
        <v>870</v>
      </c>
      <c r="E199" s="1" t="s">
        <v>73</v>
      </c>
      <c r="G199" s="20">
        <v>1481</v>
      </c>
      <c r="H199" s="20">
        <v>433</v>
      </c>
      <c r="I199" s="20">
        <v>21</v>
      </c>
      <c r="J199" s="20">
        <v>25</v>
      </c>
      <c r="K199" s="20">
        <v>55</v>
      </c>
      <c r="L199" s="20">
        <v>0</v>
      </c>
      <c r="M199" s="20">
        <v>332</v>
      </c>
      <c r="N199" s="20">
        <v>57</v>
      </c>
      <c r="O199" s="20">
        <v>57</v>
      </c>
      <c r="P199" s="20">
        <v>0</v>
      </c>
      <c r="Q199" s="20">
        <v>207</v>
      </c>
      <c r="R199" s="20">
        <v>784</v>
      </c>
      <c r="S199" s="20">
        <v>733</v>
      </c>
      <c r="T199" s="20">
        <v>20</v>
      </c>
      <c r="U199" s="20">
        <v>31</v>
      </c>
      <c r="V199" s="20">
        <v>31</v>
      </c>
      <c r="W199" s="20"/>
      <c r="X199" s="20">
        <v>163</v>
      </c>
      <c r="Y199" s="173"/>
    </row>
    <row r="200" spans="4:25" x14ac:dyDescent="0.25">
      <c r="D200" s="1" t="s">
        <v>871</v>
      </c>
      <c r="E200" s="1" t="s">
        <v>323</v>
      </c>
      <c r="G200" s="20">
        <v>972</v>
      </c>
      <c r="H200" s="20">
        <v>108</v>
      </c>
      <c r="I200" s="20">
        <v>4</v>
      </c>
      <c r="J200" s="20">
        <v>0</v>
      </c>
      <c r="K200" s="20">
        <v>25</v>
      </c>
      <c r="L200" s="20">
        <v>5</v>
      </c>
      <c r="M200" s="20">
        <v>74</v>
      </c>
      <c r="N200" s="20">
        <v>0</v>
      </c>
      <c r="O200" s="20">
        <v>0</v>
      </c>
      <c r="P200" s="20">
        <v>0</v>
      </c>
      <c r="Q200" s="20">
        <v>78</v>
      </c>
      <c r="R200" s="20">
        <v>786</v>
      </c>
      <c r="S200" s="20">
        <v>786</v>
      </c>
      <c r="T200" s="20">
        <v>0</v>
      </c>
      <c r="U200" s="20">
        <v>0</v>
      </c>
      <c r="V200" s="20">
        <v>36</v>
      </c>
      <c r="W200" s="20"/>
      <c r="X200" s="20">
        <v>32</v>
      </c>
      <c r="Y200" s="173"/>
    </row>
    <row r="201" spans="4:25" x14ac:dyDescent="0.25">
      <c r="D201" s="1" t="s">
        <v>874</v>
      </c>
      <c r="E201" s="1" t="s">
        <v>99</v>
      </c>
      <c r="G201" s="20">
        <v>4054</v>
      </c>
      <c r="H201" s="20">
        <v>2718</v>
      </c>
      <c r="I201" s="20">
        <v>962</v>
      </c>
      <c r="J201" s="20">
        <v>6</v>
      </c>
      <c r="K201" s="20">
        <v>32</v>
      </c>
      <c r="L201" s="20">
        <v>854</v>
      </c>
      <c r="M201" s="20">
        <v>864</v>
      </c>
      <c r="N201" s="20">
        <v>110</v>
      </c>
      <c r="O201" s="20">
        <v>106</v>
      </c>
      <c r="P201" s="20">
        <v>4</v>
      </c>
      <c r="Q201" s="20">
        <v>410</v>
      </c>
      <c r="R201" s="20">
        <v>816</v>
      </c>
      <c r="S201" s="20">
        <v>769</v>
      </c>
      <c r="T201" s="20">
        <v>34</v>
      </c>
      <c r="U201" s="20">
        <v>13</v>
      </c>
      <c r="V201" s="20">
        <v>0</v>
      </c>
      <c r="W201" s="20"/>
      <c r="X201" s="20">
        <v>451</v>
      </c>
      <c r="Y201" s="173"/>
    </row>
    <row r="202" spans="4:25" x14ac:dyDescent="0.25">
      <c r="D202" s="1" t="s">
        <v>875</v>
      </c>
      <c r="E202" s="1" t="s">
        <v>59</v>
      </c>
      <c r="G202" s="20">
        <v>645</v>
      </c>
      <c r="H202" s="20">
        <v>147</v>
      </c>
      <c r="I202" s="20">
        <v>13</v>
      </c>
      <c r="J202" s="20">
        <v>1</v>
      </c>
      <c r="K202" s="20">
        <v>38</v>
      </c>
      <c r="L202" s="20">
        <v>0</v>
      </c>
      <c r="M202" s="20">
        <v>95</v>
      </c>
      <c r="N202" s="20">
        <v>20</v>
      </c>
      <c r="O202" s="20">
        <v>20</v>
      </c>
      <c r="P202" s="20">
        <v>0</v>
      </c>
      <c r="Q202" s="20">
        <v>73</v>
      </c>
      <c r="R202" s="20">
        <v>405</v>
      </c>
      <c r="S202" s="20">
        <v>391</v>
      </c>
      <c r="T202" s="20">
        <v>14</v>
      </c>
      <c r="U202" s="20">
        <v>0</v>
      </c>
      <c r="V202" s="20">
        <v>0</v>
      </c>
      <c r="W202" s="20"/>
      <c r="X202" s="20">
        <v>27</v>
      </c>
      <c r="Y202" s="173"/>
    </row>
    <row r="203" spans="4:25" x14ac:dyDescent="0.25">
      <c r="D203" s="1" t="s">
        <v>876</v>
      </c>
      <c r="E203" s="1" t="s">
        <v>246</v>
      </c>
      <c r="G203" s="20">
        <v>3308</v>
      </c>
      <c r="H203" s="20">
        <v>1719</v>
      </c>
      <c r="I203" s="20">
        <v>1180</v>
      </c>
      <c r="J203" s="20">
        <v>48</v>
      </c>
      <c r="K203" s="20">
        <v>420</v>
      </c>
      <c r="L203" s="20">
        <v>0</v>
      </c>
      <c r="M203" s="20">
        <v>71</v>
      </c>
      <c r="N203" s="20">
        <v>0</v>
      </c>
      <c r="O203" s="20">
        <v>0</v>
      </c>
      <c r="P203" s="20">
        <v>0</v>
      </c>
      <c r="Q203" s="20">
        <v>548</v>
      </c>
      <c r="R203" s="20">
        <v>1041</v>
      </c>
      <c r="S203" s="20">
        <v>968</v>
      </c>
      <c r="T203" s="20">
        <v>22</v>
      </c>
      <c r="U203" s="20">
        <v>51</v>
      </c>
      <c r="V203" s="20">
        <v>0</v>
      </c>
      <c r="W203" s="20"/>
      <c r="X203" s="20">
        <v>299</v>
      </c>
      <c r="Y203" s="173"/>
    </row>
    <row r="204" spans="4:25" x14ac:dyDescent="0.25">
      <c r="D204" s="1" t="s">
        <v>879</v>
      </c>
      <c r="E204" s="1" t="s">
        <v>76</v>
      </c>
      <c r="G204" s="20">
        <v>1495</v>
      </c>
      <c r="H204" s="20">
        <v>225</v>
      </c>
      <c r="I204" s="20">
        <v>195</v>
      </c>
      <c r="J204" s="20">
        <v>12</v>
      </c>
      <c r="K204" s="20">
        <v>1</v>
      </c>
      <c r="L204" s="20">
        <v>0</v>
      </c>
      <c r="M204" s="20">
        <v>17</v>
      </c>
      <c r="N204" s="20">
        <v>282</v>
      </c>
      <c r="O204" s="20">
        <v>264</v>
      </c>
      <c r="P204" s="20">
        <v>18</v>
      </c>
      <c r="Q204" s="20">
        <v>374</v>
      </c>
      <c r="R204" s="20">
        <v>614</v>
      </c>
      <c r="S204" s="20">
        <v>577</v>
      </c>
      <c r="T204" s="20">
        <v>37</v>
      </c>
      <c r="U204" s="20">
        <v>0</v>
      </c>
      <c r="V204" s="20">
        <v>0</v>
      </c>
      <c r="W204" s="20"/>
      <c r="X204" s="20">
        <v>28</v>
      </c>
      <c r="Y204" s="173"/>
    </row>
    <row r="205" spans="4:25" x14ac:dyDescent="0.25">
      <c r="D205" s="1" t="s">
        <v>881</v>
      </c>
      <c r="E205" s="1" t="s">
        <v>32</v>
      </c>
      <c r="G205" s="20">
        <v>1210</v>
      </c>
      <c r="H205" s="20">
        <v>445</v>
      </c>
      <c r="I205" s="20">
        <v>22</v>
      </c>
      <c r="J205" s="20">
        <v>30</v>
      </c>
      <c r="K205" s="20">
        <v>330</v>
      </c>
      <c r="L205" s="20">
        <v>11</v>
      </c>
      <c r="M205" s="20">
        <v>52</v>
      </c>
      <c r="N205" s="20">
        <v>0</v>
      </c>
      <c r="O205" s="20">
        <v>0</v>
      </c>
      <c r="P205" s="20">
        <v>0</v>
      </c>
      <c r="Q205" s="20">
        <v>127</v>
      </c>
      <c r="R205" s="20">
        <v>638</v>
      </c>
      <c r="S205" s="20">
        <v>626</v>
      </c>
      <c r="T205" s="20">
        <v>12</v>
      </c>
      <c r="U205" s="20">
        <v>0</v>
      </c>
      <c r="V205" s="20">
        <v>0</v>
      </c>
      <c r="W205" s="20"/>
      <c r="X205" s="20">
        <v>62</v>
      </c>
      <c r="Y205" s="173"/>
    </row>
    <row r="206" spans="4:25" x14ac:dyDescent="0.25">
      <c r="D206" s="1" t="s">
        <v>884</v>
      </c>
      <c r="E206" s="1" t="s">
        <v>33</v>
      </c>
      <c r="G206" s="20">
        <v>1261</v>
      </c>
      <c r="H206" s="20">
        <v>367</v>
      </c>
      <c r="I206" s="20">
        <v>0</v>
      </c>
      <c r="J206" s="20">
        <v>0</v>
      </c>
      <c r="K206" s="20">
        <v>289</v>
      </c>
      <c r="L206" s="20">
        <v>0</v>
      </c>
      <c r="M206" s="20">
        <v>78</v>
      </c>
      <c r="N206" s="20">
        <v>151</v>
      </c>
      <c r="O206" s="20">
        <v>151</v>
      </c>
      <c r="P206" s="20">
        <v>0</v>
      </c>
      <c r="Q206" s="20">
        <v>87</v>
      </c>
      <c r="R206" s="20">
        <v>656</v>
      </c>
      <c r="S206" s="20">
        <v>656</v>
      </c>
      <c r="T206" s="20">
        <v>0</v>
      </c>
      <c r="U206" s="20">
        <v>0</v>
      </c>
      <c r="V206" s="20">
        <v>0</v>
      </c>
      <c r="W206" s="20"/>
      <c r="X206" s="20">
        <v>103</v>
      </c>
      <c r="Y206" s="173"/>
    </row>
    <row r="207" spans="4:25" x14ac:dyDescent="0.25">
      <c r="D207" s="1" t="s">
        <v>886</v>
      </c>
      <c r="E207" s="1" t="s">
        <v>75</v>
      </c>
      <c r="G207" s="20">
        <v>3323</v>
      </c>
      <c r="H207" s="20">
        <v>1965</v>
      </c>
      <c r="I207" s="20">
        <v>132</v>
      </c>
      <c r="J207" s="20">
        <v>0</v>
      </c>
      <c r="K207" s="20">
        <v>259</v>
      </c>
      <c r="L207" s="20">
        <v>0</v>
      </c>
      <c r="M207" s="20">
        <v>1574</v>
      </c>
      <c r="N207" s="20">
        <v>0</v>
      </c>
      <c r="O207" s="20">
        <v>0</v>
      </c>
      <c r="P207" s="20">
        <v>0</v>
      </c>
      <c r="Q207" s="20">
        <v>328</v>
      </c>
      <c r="R207" s="20">
        <v>1030</v>
      </c>
      <c r="S207" s="20">
        <v>928</v>
      </c>
      <c r="T207" s="20">
        <v>102</v>
      </c>
      <c r="U207" s="20">
        <v>0</v>
      </c>
      <c r="V207" s="20">
        <v>0</v>
      </c>
      <c r="W207" s="20"/>
      <c r="X207" s="20">
        <v>806</v>
      </c>
      <c r="Y207" s="173"/>
    </row>
    <row r="208" spans="4:25" x14ac:dyDescent="0.25">
      <c r="D208" s="1" t="s">
        <v>889</v>
      </c>
      <c r="E208" s="1" t="s">
        <v>78</v>
      </c>
      <c r="G208" s="20">
        <v>1256</v>
      </c>
      <c r="H208" s="20">
        <v>210</v>
      </c>
      <c r="I208" s="20">
        <v>51</v>
      </c>
      <c r="J208" s="20">
        <v>50</v>
      </c>
      <c r="K208" s="20">
        <v>87</v>
      </c>
      <c r="L208" s="20">
        <v>2</v>
      </c>
      <c r="M208" s="20">
        <v>20</v>
      </c>
      <c r="N208" s="20">
        <v>0</v>
      </c>
      <c r="O208" s="20">
        <v>0</v>
      </c>
      <c r="P208" s="20">
        <v>0</v>
      </c>
      <c r="Q208" s="20">
        <v>28</v>
      </c>
      <c r="R208" s="20">
        <v>1018</v>
      </c>
      <c r="S208" s="20">
        <v>990</v>
      </c>
      <c r="T208" s="20">
        <v>28</v>
      </c>
      <c r="U208" s="20">
        <v>0</v>
      </c>
      <c r="V208" s="20">
        <v>0</v>
      </c>
      <c r="W208" s="20"/>
      <c r="X208" s="20">
        <v>91</v>
      </c>
      <c r="Y208" s="173"/>
    </row>
    <row r="209" spans="4:25" x14ac:dyDescent="0.25">
      <c r="D209" s="1" t="s">
        <v>890</v>
      </c>
      <c r="E209" s="1" t="s">
        <v>324</v>
      </c>
      <c r="G209" s="20">
        <v>2257</v>
      </c>
      <c r="H209" s="20">
        <v>1588</v>
      </c>
      <c r="I209" s="20">
        <v>815</v>
      </c>
      <c r="J209" s="20">
        <v>0</v>
      </c>
      <c r="K209" s="20">
        <v>171</v>
      </c>
      <c r="L209" s="20">
        <v>0</v>
      </c>
      <c r="M209" s="20">
        <v>602</v>
      </c>
      <c r="N209" s="20">
        <v>21</v>
      </c>
      <c r="O209" s="20">
        <v>21</v>
      </c>
      <c r="P209" s="20">
        <v>0</v>
      </c>
      <c r="Q209" s="20">
        <v>0</v>
      </c>
      <c r="R209" s="20">
        <v>648</v>
      </c>
      <c r="S209" s="20">
        <v>581</v>
      </c>
      <c r="T209" s="20">
        <v>44</v>
      </c>
      <c r="U209" s="20">
        <v>23</v>
      </c>
      <c r="V209" s="20">
        <v>19</v>
      </c>
      <c r="W209" s="20"/>
      <c r="X209" s="20">
        <v>142</v>
      </c>
      <c r="Y209" s="173"/>
    </row>
    <row r="210" spans="4:25" x14ac:dyDescent="0.25">
      <c r="D210" s="1" t="s">
        <v>891</v>
      </c>
      <c r="E210" s="1" t="s">
        <v>129</v>
      </c>
      <c r="G210" s="20">
        <v>2984</v>
      </c>
      <c r="H210" s="20">
        <v>1512</v>
      </c>
      <c r="I210" s="20">
        <v>756</v>
      </c>
      <c r="J210" s="20">
        <v>324</v>
      </c>
      <c r="K210" s="20">
        <v>301</v>
      </c>
      <c r="L210" s="20">
        <v>8</v>
      </c>
      <c r="M210" s="20">
        <v>123</v>
      </c>
      <c r="N210" s="20">
        <v>63</v>
      </c>
      <c r="O210" s="20">
        <v>63</v>
      </c>
      <c r="P210" s="20">
        <v>0</v>
      </c>
      <c r="Q210" s="20">
        <v>225</v>
      </c>
      <c r="R210" s="20">
        <v>1184</v>
      </c>
      <c r="S210" s="20">
        <v>1114</v>
      </c>
      <c r="T210" s="20">
        <v>70</v>
      </c>
      <c r="U210" s="20">
        <v>0</v>
      </c>
      <c r="V210" s="20">
        <v>0</v>
      </c>
      <c r="W210" s="20"/>
      <c r="X210" s="20">
        <v>239</v>
      </c>
      <c r="Y210" s="173"/>
    </row>
    <row r="211" spans="4:25" x14ac:dyDescent="0.25">
      <c r="D211" s="1" t="s">
        <v>895</v>
      </c>
      <c r="E211" s="1" t="s">
        <v>60</v>
      </c>
      <c r="G211" s="20">
        <v>1040</v>
      </c>
      <c r="H211" s="20">
        <v>451</v>
      </c>
      <c r="I211" s="20">
        <v>211</v>
      </c>
      <c r="J211" s="20">
        <v>0</v>
      </c>
      <c r="K211" s="20">
        <v>0</v>
      </c>
      <c r="L211" s="20">
        <v>164</v>
      </c>
      <c r="M211" s="20">
        <v>76</v>
      </c>
      <c r="N211" s="20">
        <v>7</v>
      </c>
      <c r="O211" s="20">
        <v>7</v>
      </c>
      <c r="P211" s="20">
        <v>0</v>
      </c>
      <c r="Q211" s="20">
        <v>72</v>
      </c>
      <c r="R211" s="20">
        <v>510</v>
      </c>
      <c r="S211" s="20">
        <v>496</v>
      </c>
      <c r="T211" s="20">
        <v>14</v>
      </c>
      <c r="U211" s="20">
        <v>0</v>
      </c>
      <c r="V211" s="20">
        <v>6</v>
      </c>
      <c r="W211" s="20"/>
      <c r="X211" s="20">
        <v>82</v>
      </c>
      <c r="Y211" s="173"/>
    </row>
    <row r="212" spans="4:25" x14ac:dyDescent="0.25">
      <c r="D212" s="1" t="s">
        <v>896</v>
      </c>
      <c r="E212" s="1" t="s">
        <v>248</v>
      </c>
      <c r="G212" s="20">
        <v>1958</v>
      </c>
      <c r="H212" s="20">
        <v>683</v>
      </c>
      <c r="I212" s="20">
        <v>569</v>
      </c>
      <c r="J212" s="20">
        <v>37</v>
      </c>
      <c r="K212" s="20">
        <v>74</v>
      </c>
      <c r="L212" s="20">
        <v>0</v>
      </c>
      <c r="M212" s="20">
        <v>3</v>
      </c>
      <c r="N212" s="20">
        <v>21</v>
      </c>
      <c r="O212" s="20">
        <v>20</v>
      </c>
      <c r="P212" s="20">
        <v>1</v>
      </c>
      <c r="Q212" s="20">
        <v>21</v>
      </c>
      <c r="R212" s="20">
        <v>1233</v>
      </c>
      <c r="S212" s="20">
        <v>1210</v>
      </c>
      <c r="T212" s="20">
        <v>23</v>
      </c>
      <c r="U212" s="20">
        <v>0</v>
      </c>
      <c r="V212" s="20">
        <v>0</v>
      </c>
      <c r="W212" s="20"/>
      <c r="X212" s="20">
        <v>130</v>
      </c>
      <c r="Y212" s="173"/>
    </row>
    <row r="213" spans="4:25" x14ac:dyDescent="0.25">
      <c r="D213" s="1" t="s">
        <v>897</v>
      </c>
      <c r="E213" s="1" t="s">
        <v>293</v>
      </c>
      <c r="G213" s="20">
        <v>1048</v>
      </c>
      <c r="H213" s="20">
        <v>285</v>
      </c>
      <c r="I213" s="20">
        <v>30</v>
      </c>
      <c r="J213" s="20">
        <v>0</v>
      </c>
      <c r="K213" s="20">
        <v>136</v>
      </c>
      <c r="L213" s="20">
        <v>0</v>
      </c>
      <c r="M213" s="20">
        <v>119</v>
      </c>
      <c r="N213" s="20">
        <v>61</v>
      </c>
      <c r="O213" s="20">
        <v>55</v>
      </c>
      <c r="P213" s="20">
        <v>6</v>
      </c>
      <c r="Q213" s="20">
        <v>132</v>
      </c>
      <c r="R213" s="20">
        <v>570</v>
      </c>
      <c r="S213" s="20">
        <v>570</v>
      </c>
      <c r="T213" s="20">
        <v>0</v>
      </c>
      <c r="U213" s="20">
        <v>0</v>
      </c>
      <c r="V213" s="20">
        <v>11</v>
      </c>
      <c r="W213" s="20"/>
      <c r="X213" s="20">
        <v>159</v>
      </c>
      <c r="Y213" s="173"/>
    </row>
    <row r="214" spans="4:25" x14ac:dyDescent="0.25">
      <c r="D214" s="1" t="s">
        <v>898</v>
      </c>
      <c r="E214" s="1" t="s">
        <v>61</v>
      </c>
      <c r="G214" s="20">
        <v>1194</v>
      </c>
      <c r="H214" s="20">
        <v>238</v>
      </c>
      <c r="I214" s="20">
        <v>0</v>
      </c>
      <c r="J214" s="20">
        <v>30</v>
      </c>
      <c r="K214" s="20">
        <v>108</v>
      </c>
      <c r="L214" s="20">
        <v>0</v>
      </c>
      <c r="M214" s="20">
        <v>100</v>
      </c>
      <c r="N214" s="20">
        <v>50</v>
      </c>
      <c r="O214" s="20">
        <v>50</v>
      </c>
      <c r="P214" s="20">
        <v>0</v>
      </c>
      <c r="Q214" s="20">
        <v>25</v>
      </c>
      <c r="R214" s="20">
        <v>881</v>
      </c>
      <c r="S214" s="20">
        <v>861</v>
      </c>
      <c r="T214" s="20">
        <v>20</v>
      </c>
      <c r="U214" s="20">
        <v>0</v>
      </c>
      <c r="V214" s="20">
        <v>0</v>
      </c>
      <c r="W214" s="20"/>
      <c r="X214" s="20">
        <v>48</v>
      </c>
      <c r="Y214" s="173"/>
    </row>
    <row r="215" spans="4:25" x14ac:dyDescent="0.25">
      <c r="D215" s="1" t="s">
        <v>902</v>
      </c>
      <c r="E215" s="1" t="s">
        <v>284</v>
      </c>
      <c r="G215" s="20">
        <v>1038</v>
      </c>
      <c r="H215" s="20">
        <v>245</v>
      </c>
      <c r="I215" s="20">
        <v>13</v>
      </c>
      <c r="J215" s="20">
        <v>47</v>
      </c>
      <c r="K215" s="20">
        <v>19</v>
      </c>
      <c r="L215" s="20">
        <v>0</v>
      </c>
      <c r="M215" s="20">
        <v>166</v>
      </c>
      <c r="N215" s="20">
        <v>368</v>
      </c>
      <c r="O215" s="20">
        <v>365</v>
      </c>
      <c r="P215" s="20">
        <v>3</v>
      </c>
      <c r="Q215" s="20">
        <v>18</v>
      </c>
      <c r="R215" s="20">
        <v>407</v>
      </c>
      <c r="S215" s="20">
        <v>403</v>
      </c>
      <c r="T215" s="20">
        <v>1</v>
      </c>
      <c r="U215" s="20">
        <v>3</v>
      </c>
      <c r="V215" s="20">
        <v>0</v>
      </c>
      <c r="W215" s="20"/>
      <c r="X215" s="20">
        <v>261</v>
      </c>
      <c r="Y215" s="173"/>
    </row>
    <row r="216" spans="4:25" x14ac:dyDescent="0.25">
      <c r="D216" s="1" t="s">
        <v>904</v>
      </c>
      <c r="E216" s="1" t="s">
        <v>261</v>
      </c>
      <c r="G216" s="20">
        <v>3031</v>
      </c>
      <c r="H216" s="20">
        <v>1626</v>
      </c>
      <c r="I216" s="20">
        <v>1021</v>
      </c>
      <c r="J216" s="20">
        <v>0</v>
      </c>
      <c r="K216" s="20">
        <v>485</v>
      </c>
      <c r="L216" s="20">
        <v>0</v>
      </c>
      <c r="M216" s="20">
        <v>120</v>
      </c>
      <c r="N216" s="20">
        <v>236</v>
      </c>
      <c r="O216" s="20">
        <v>236</v>
      </c>
      <c r="P216" s="20">
        <v>0</v>
      </c>
      <c r="Q216" s="20">
        <v>202</v>
      </c>
      <c r="R216" s="20">
        <v>967</v>
      </c>
      <c r="S216" s="20">
        <v>937</v>
      </c>
      <c r="T216" s="20">
        <v>30</v>
      </c>
      <c r="U216" s="20">
        <v>0</v>
      </c>
      <c r="V216" s="20">
        <v>0</v>
      </c>
      <c r="W216" s="20"/>
      <c r="X216" s="20">
        <v>626</v>
      </c>
      <c r="Y216" s="173"/>
    </row>
    <row r="217" spans="4:25" x14ac:dyDescent="0.25">
      <c r="D217" s="1" t="s">
        <v>906</v>
      </c>
      <c r="E217" s="1" t="s">
        <v>135</v>
      </c>
      <c r="G217" s="20">
        <v>965</v>
      </c>
      <c r="H217" s="20">
        <v>519</v>
      </c>
      <c r="I217" s="20">
        <v>331</v>
      </c>
      <c r="J217" s="20">
        <v>0</v>
      </c>
      <c r="K217" s="20">
        <v>0</v>
      </c>
      <c r="L217" s="20">
        <v>0</v>
      </c>
      <c r="M217" s="20">
        <v>188</v>
      </c>
      <c r="N217" s="20">
        <v>0</v>
      </c>
      <c r="O217" s="20">
        <v>0</v>
      </c>
      <c r="P217" s="20">
        <v>0</v>
      </c>
      <c r="Q217" s="20">
        <v>88</v>
      </c>
      <c r="R217" s="20">
        <v>358</v>
      </c>
      <c r="S217" s="20">
        <v>264</v>
      </c>
      <c r="T217" s="20">
        <v>89</v>
      </c>
      <c r="U217" s="20">
        <v>5</v>
      </c>
      <c r="V217" s="20">
        <v>233</v>
      </c>
      <c r="W217" s="20"/>
      <c r="X217" s="20">
        <v>128</v>
      </c>
      <c r="Y217" s="173"/>
    </row>
    <row r="218" spans="4:25" x14ac:dyDescent="0.25">
      <c r="D218" s="1" t="s">
        <v>912</v>
      </c>
      <c r="E218" s="1" t="s">
        <v>159</v>
      </c>
      <c r="G218" s="20">
        <v>694</v>
      </c>
      <c r="H218" s="20">
        <v>103</v>
      </c>
      <c r="I218" s="20">
        <v>55</v>
      </c>
      <c r="J218" s="20">
        <v>4</v>
      </c>
      <c r="K218" s="20">
        <v>17</v>
      </c>
      <c r="L218" s="20">
        <v>0</v>
      </c>
      <c r="M218" s="20">
        <v>27</v>
      </c>
      <c r="N218" s="20">
        <v>2</v>
      </c>
      <c r="O218" s="20">
        <v>2</v>
      </c>
      <c r="P218" s="20">
        <v>0</v>
      </c>
      <c r="Q218" s="20">
        <v>51</v>
      </c>
      <c r="R218" s="20">
        <v>538</v>
      </c>
      <c r="S218" s="20">
        <v>522</v>
      </c>
      <c r="T218" s="20">
        <v>16</v>
      </c>
      <c r="U218" s="20">
        <v>0</v>
      </c>
      <c r="V218" s="20">
        <v>0</v>
      </c>
      <c r="W218" s="20"/>
      <c r="X218" s="20">
        <v>0</v>
      </c>
      <c r="Y218" s="173"/>
    </row>
    <row r="219" spans="4:25" x14ac:dyDescent="0.25">
      <c r="D219" s="1" t="s">
        <v>917</v>
      </c>
      <c r="E219" s="1" t="s">
        <v>297</v>
      </c>
      <c r="G219" s="20">
        <v>5260</v>
      </c>
      <c r="H219" s="20">
        <v>1304</v>
      </c>
      <c r="I219" s="20">
        <v>160</v>
      </c>
      <c r="J219" s="20">
        <v>52</v>
      </c>
      <c r="K219" s="20">
        <v>326</v>
      </c>
      <c r="L219" s="20">
        <v>10</v>
      </c>
      <c r="M219" s="20">
        <v>756</v>
      </c>
      <c r="N219" s="20">
        <v>2606</v>
      </c>
      <c r="O219" s="20">
        <v>2039</v>
      </c>
      <c r="P219" s="20">
        <v>567</v>
      </c>
      <c r="Q219" s="20">
        <v>419</v>
      </c>
      <c r="R219" s="20">
        <v>931</v>
      </c>
      <c r="S219" s="20">
        <v>901</v>
      </c>
      <c r="T219" s="20">
        <v>30</v>
      </c>
      <c r="U219" s="20">
        <v>0</v>
      </c>
      <c r="V219" s="20">
        <v>37</v>
      </c>
      <c r="W219" s="20"/>
      <c r="X219" s="20">
        <v>349</v>
      </c>
      <c r="Y219" s="173"/>
    </row>
    <row r="220" spans="4:25" x14ac:dyDescent="0.25">
      <c r="D220" s="1" t="s">
        <v>919</v>
      </c>
      <c r="E220" s="1" t="s">
        <v>160</v>
      </c>
      <c r="G220" s="20">
        <v>1177</v>
      </c>
      <c r="H220" s="20">
        <v>338</v>
      </c>
      <c r="I220" s="20">
        <v>0</v>
      </c>
      <c r="J220" s="20">
        <v>60</v>
      </c>
      <c r="K220" s="20">
        <v>211</v>
      </c>
      <c r="L220" s="20">
        <v>0</v>
      </c>
      <c r="M220" s="20">
        <v>67</v>
      </c>
      <c r="N220" s="20">
        <v>114</v>
      </c>
      <c r="O220" s="20">
        <v>0</v>
      </c>
      <c r="P220" s="20">
        <v>114</v>
      </c>
      <c r="Q220" s="20">
        <v>182</v>
      </c>
      <c r="R220" s="20">
        <v>543</v>
      </c>
      <c r="S220" s="20">
        <v>518</v>
      </c>
      <c r="T220" s="20">
        <v>25</v>
      </c>
      <c r="U220" s="20">
        <v>0</v>
      </c>
      <c r="V220" s="20">
        <v>0</v>
      </c>
      <c r="W220" s="20"/>
      <c r="X220" s="20">
        <v>30</v>
      </c>
      <c r="Y220" s="173"/>
    </row>
    <row r="221" spans="4:25" x14ac:dyDescent="0.25">
      <c r="D221" s="1" t="s">
        <v>921</v>
      </c>
      <c r="E221" s="1" t="s">
        <v>328</v>
      </c>
      <c r="G221" s="20">
        <v>872</v>
      </c>
      <c r="H221" s="20">
        <v>275</v>
      </c>
      <c r="I221" s="20">
        <v>0</v>
      </c>
      <c r="J221" s="20">
        <v>107</v>
      </c>
      <c r="K221" s="20">
        <v>7</v>
      </c>
      <c r="L221" s="20">
        <v>0</v>
      </c>
      <c r="M221" s="20">
        <v>161</v>
      </c>
      <c r="N221" s="20">
        <v>25</v>
      </c>
      <c r="O221" s="20">
        <v>25</v>
      </c>
      <c r="P221" s="20">
        <v>0</v>
      </c>
      <c r="Q221" s="20">
        <v>21</v>
      </c>
      <c r="R221" s="20">
        <v>551</v>
      </c>
      <c r="S221" s="20">
        <v>533</v>
      </c>
      <c r="T221" s="20">
        <v>18</v>
      </c>
      <c r="U221" s="20">
        <v>0</v>
      </c>
      <c r="V221" s="20">
        <v>0</v>
      </c>
      <c r="W221" s="20"/>
      <c r="X221" s="20">
        <v>114</v>
      </c>
      <c r="Y221" s="173"/>
    </row>
    <row r="222" spans="4:25" x14ac:dyDescent="0.25">
      <c r="D222" s="1" t="s">
        <v>922</v>
      </c>
      <c r="E222" s="1" t="s">
        <v>301</v>
      </c>
      <c r="G222" s="20">
        <v>2422</v>
      </c>
      <c r="H222" s="20">
        <v>731</v>
      </c>
      <c r="I222" s="20">
        <v>265</v>
      </c>
      <c r="J222" s="20">
        <v>225</v>
      </c>
      <c r="K222" s="20">
        <v>241</v>
      </c>
      <c r="L222" s="20">
        <v>0</v>
      </c>
      <c r="M222" s="20">
        <v>0</v>
      </c>
      <c r="N222" s="20">
        <v>644</v>
      </c>
      <c r="O222" s="20">
        <v>644</v>
      </c>
      <c r="P222" s="20">
        <v>0</v>
      </c>
      <c r="Q222" s="20">
        <v>369</v>
      </c>
      <c r="R222" s="20">
        <v>678</v>
      </c>
      <c r="S222" s="20">
        <v>610</v>
      </c>
      <c r="T222" s="20">
        <v>68</v>
      </c>
      <c r="U222" s="20">
        <v>0</v>
      </c>
      <c r="V222" s="20">
        <v>0</v>
      </c>
      <c r="W222" s="20"/>
      <c r="X222" s="20">
        <v>77</v>
      </c>
      <c r="Y222" s="173"/>
    </row>
    <row r="223" spans="4:25" x14ac:dyDescent="0.25">
      <c r="D223" s="1" t="s">
        <v>924</v>
      </c>
      <c r="E223" s="1" t="s">
        <v>272</v>
      </c>
      <c r="G223" s="20">
        <v>3123</v>
      </c>
      <c r="H223" s="20">
        <v>2637</v>
      </c>
      <c r="I223" s="20">
        <v>102</v>
      </c>
      <c r="J223" s="20">
        <v>18</v>
      </c>
      <c r="K223" s="20">
        <v>103</v>
      </c>
      <c r="L223" s="20">
        <v>0</v>
      </c>
      <c r="M223" s="20">
        <v>2414</v>
      </c>
      <c r="N223" s="20">
        <v>395</v>
      </c>
      <c r="O223" s="20">
        <v>20</v>
      </c>
      <c r="P223" s="20">
        <v>375</v>
      </c>
      <c r="Q223" s="20">
        <v>15</v>
      </c>
      <c r="R223" s="20">
        <v>76</v>
      </c>
      <c r="S223" s="20">
        <v>0</v>
      </c>
      <c r="T223" s="20">
        <v>30</v>
      </c>
      <c r="U223" s="20">
        <v>46</v>
      </c>
      <c r="V223" s="20">
        <v>0</v>
      </c>
      <c r="W223" s="20"/>
      <c r="X223" s="20">
        <v>510</v>
      </c>
      <c r="Y223" s="173"/>
    </row>
    <row r="224" spans="4:25" x14ac:dyDescent="0.25">
      <c r="D224" s="1" t="s">
        <v>925</v>
      </c>
      <c r="E224" s="1" t="s">
        <v>188</v>
      </c>
      <c r="G224" s="20">
        <v>861</v>
      </c>
      <c r="H224" s="20">
        <v>255</v>
      </c>
      <c r="I224" s="20">
        <v>235</v>
      </c>
      <c r="J224" s="20">
        <v>3</v>
      </c>
      <c r="K224" s="20">
        <v>14</v>
      </c>
      <c r="L224" s="20">
        <v>0</v>
      </c>
      <c r="M224" s="20">
        <v>3</v>
      </c>
      <c r="N224" s="20">
        <v>66</v>
      </c>
      <c r="O224" s="20">
        <v>1</v>
      </c>
      <c r="P224" s="20">
        <v>65</v>
      </c>
      <c r="Q224" s="20">
        <v>108</v>
      </c>
      <c r="R224" s="20">
        <v>432</v>
      </c>
      <c r="S224" s="20">
        <v>403</v>
      </c>
      <c r="T224" s="20">
        <v>29</v>
      </c>
      <c r="U224" s="20">
        <v>0</v>
      </c>
      <c r="V224" s="20">
        <v>0</v>
      </c>
      <c r="W224" s="20"/>
      <c r="X224" s="20">
        <v>89</v>
      </c>
      <c r="Y224" s="173"/>
    </row>
    <row r="225" spans="4:25" x14ac:dyDescent="0.25">
      <c r="D225" s="1" t="s">
        <v>927</v>
      </c>
      <c r="E225" s="1" t="s">
        <v>96</v>
      </c>
      <c r="G225" s="20">
        <v>3754</v>
      </c>
      <c r="H225" s="20">
        <v>2750</v>
      </c>
      <c r="I225" s="20">
        <v>2279</v>
      </c>
      <c r="J225" s="20">
        <v>402</v>
      </c>
      <c r="K225" s="20">
        <v>65</v>
      </c>
      <c r="L225" s="20">
        <v>0</v>
      </c>
      <c r="M225" s="20">
        <v>4</v>
      </c>
      <c r="N225" s="20">
        <v>135</v>
      </c>
      <c r="O225" s="20">
        <v>135</v>
      </c>
      <c r="P225" s="20">
        <v>0</v>
      </c>
      <c r="Q225" s="20">
        <v>1</v>
      </c>
      <c r="R225" s="20">
        <v>868</v>
      </c>
      <c r="S225" s="20">
        <v>841</v>
      </c>
      <c r="T225" s="20">
        <v>27</v>
      </c>
      <c r="U225" s="20">
        <v>0</v>
      </c>
      <c r="V225" s="20">
        <v>0</v>
      </c>
      <c r="W225" s="20"/>
      <c r="X225" s="20">
        <v>1147</v>
      </c>
      <c r="Y225" s="173"/>
    </row>
    <row r="226" spans="4:25" x14ac:dyDescent="0.25">
      <c r="D226" s="1" t="s">
        <v>929</v>
      </c>
      <c r="E226" s="1" t="s">
        <v>223</v>
      </c>
      <c r="G226" s="20">
        <v>1726</v>
      </c>
      <c r="H226" s="20">
        <v>745</v>
      </c>
      <c r="I226" s="20">
        <v>55</v>
      </c>
      <c r="J226" s="20">
        <v>522</v>
      </c>
      <c r="K226" s="20">
        <v>87</v>
      </c>
      <c r="L226" s="20">
        <v>0</v>
      </c>
      <c r="M226" s="20">
        <v>81</v>
      </c>
      <c r="N226" s="20">
        <v>201</v>
      </c>
      <c r="O226" s="20">
        <v>3</v>
      </c>
      <c r="P226" s="20">
        <v>198</v>
      </c>
      <c r="Q226" s="20">
        <v>105</v>
      </c>
      <c r="R226" s="20">
        <v>675</v>
      </c>
      <c r="S226" s="20">
        <v>611</v>
      </c>
      <c r="T226" s="20">
        <v>14</v>
      </c>
      <c r="U226" s="20">
        <v>50</v>
      </c>
      <c r="V226" s="20">
        <v>0</v>
      </c>
      <c r="W226" s="20"/>
      <c r="X226" s="20">
        <v>167</v>
      </c>
      <c r="Y226" s="173"/>
    </row>
    <row r="227" spans="4:25" x14ac:dyDescent="0.25">
      <c r="D227" s="1" t="s">
        <v>930</v>
      </c>
      <c r="E227" s="1" t="s">
        <v>162</v>
      </c>
      <c r="G227" s="20">
        <v>723</v>
      </c>
      <c r="H227" s="20">
        <v>146</v>
      </c>
      <c r="I227" s="20">
        <v>43</v>
      </c>
      <c r="J227" s="20">
        <v>10</v>
      </c>
      <c r="K227" s="20">
        <v>42</v>
      </c>
      <c r="L227" s="20">
        <v>1</v>
      </c>
      <c r="M227" s="20">
        <v>50</v>
      </c>
      <c r="N227" s="20">
        <v>0</v>
      </c>
      <c r="O227" s="20">
        <v>0</v>
      </c>
      <c r="P227" s="20">
        <v>0</v>
      </c>
      <c r="Q227" s="20">
        <v>163</v>
      </c>
      <c r="R227" s="20">
        <v>414</v>
      </c>
      <c r="S227" s="20">
        <v>395</v>
      </c>
      <c r="T227" s="20">
        <v>19</v>
      </c>
      <c r="U227" s="20">
        <v>0</v>
      </c>
      <c r="V227" s="20">
        <v>27</v>
      </c>
      <c r="W227" s="20"/>
      <c r="X227" s="20">
        <v>129</v>
      </c>
      <c r="Y227" s="173"/>
    </row>
    <row r="228" spans="4:25" x14ac:dyDescent="0.25">
      <c r="D228" s="1" t="s">
        <v>931</v>
      </c>
      <c r="E228" s="1" t="s">
        <v>250</v>
      </c>
      <c r="G228" s="20">
        <v>2912</v>
      </c>
      <c r="H228" s="20">
        <v>1256</v>
      </c>
      <c r="I228" s="20">
        <v>559</v>
      </c>
      <c r="J228" s="20">
        <v>127</v>
      </c>
      <c r="K228" s="20">
        <v>174</v>
      </c>
      <c r="L228" s="20">
        <v>0</v>
      </c>
      <c r="M228" s="20">
        <v>396</v>
      </c>
      <c r="N228" s="20">
        <v>280</v>
      </c>
      <c r="O228" s="20">
        <v>278</v>
      </c>
      <c r="P228" s="20">
        <v>2</v>
      </c>
      <c r="Q228" s="20">
        <v>331</v>
      </c>
      <c r="R228" s="20">
        <v>1045</v>
      </c>
      <c r="S228" s="20">
        <v>1011</v>
      </c>
      <c r="T228" s="20">
        <v>34</v>
      </c>
      <c r="U228" s="20">
        <v>0</v>
      </c>
      <c r="V228" s="20">
        <v>0</v>
      </c>
      <c r="W228" s="20"/>
      <c r="X228" s="20">
        <v>101</v>
      </c>
      <c r="Y228" s="173"/>
    </row>
    <row r="229" spans="4:25" x14ac:dyDescent="0.25">
      <c r="D229" s="1" t="s">
        <v>932</v>
      </c>
      <c r="E229" s="1" t="s">
        <v>117</v>
      </c>
      <c r="G229" s="20">
        <v>978</v>
      </c>
      <c r="H229" s="20">
        <v>289</v>
      </c>
      <c r="I229" s="20">
        <v>96</v>
      </c>
      <c r="J229" s="20">
        <v>1</v>
      </c>
      <c r="K229" s="20">
        <v>106</v>
      </c>
      <c r="L229" s="20">
        <v>0</v>
      </c>
      <c r="M229" s="20">
        <v>86</v>
      </c>
      <c r="N229" s="20">
        <v>143</v>
      </c>
      <c r="O229" s="20">
        <v>143</v>
      </c>
      <c r="P229" s="20">
        <v>0</v>
      </c>
      <c r="Q229" s="20">
        <v>126</v>
      </c>
      <c r="R229" s="20">
        <v>420</v>
      </c>
      <c r="S229" s="20">
        <v>392</v>
      </c>
      <c r="T229" s="20">
        <v>19</v>
      </c>
      <c r="U229" s="20">
        <v>9</v>
      </c>
      <c r="V229" s="20">
        <v>0</v>
      </c>
      <c r="W229" s="20"/>
      <c r="X229" s="20">
        <v>33</v>
      </c>
      <c r="Y229" s="173"/>
    </row>
    <row r="230" spans="4:25" x14ac:dyDescent="0.25">
      <c r="D230" s="1" t="s">
        <v>938</v>
      </c>
      <c r="E230" s="1" t="s">
        <v>337</v>
      </c>
      <c r="G230" s="20">
        <v>1648</v>
      </c>
      <c r="H230" s="20">
        <v>418</v>
      </c>
      <c r="I230" s="20">
        <v>202</v>
      </c>
      <c r="J230" s="20">
        <v>0</v>
      </c>
      <c r="K230" s="20">
        <v>30</v>
      </c>
      <c r="L230" s="20">
        <v>0</v>
      </c>
      <c r="M230" s="20">
        <v>186</v>
      </c>
      <c r="N230" s="20">
        <v>72</v>
      </c>
      <c r="O230" s="20">
        <v>72</v>
      </c>
      <c r="P230" s="20">
        <v>0</v>
      </c>
      <c r="Q230" s="20">
        <v>205</v>
      </c>
      <c r="R230" s="20">
        <v>953</v>
      </c>
      <c r="S230" s="20">
        <v>902</v>
      </c>
      <c r="T230" s="20">
        <v>51</v>
      </c>
      <c r="U230" s="20">
        <v>0</v>
      </c>
      <c r="V230" s="20">
        <v>0</v>
      </c>
      <c r="W230" s="20"/>
      <c r="X230" s="20">
        <v>500</v>
      </c>
      <c r="Y230" s="173"/>
    </row>
    <row r="231" spans="4:25" x14ac:dyDescent="0.25">
      <c r="D231" s="1" t="s">
        <v>942</v>
      </c>
      <c r="E231" s="1" t="s">
        <v>249</v>
      </c>
      <c r="G231" s="20">
        <v>702</v>
      </c>
      <c r="H231" s="20">
        <v>194</v>
      </c>
      <c r="I231" s="20">
        <v>169</v>
      </c>
      <c r="J231" s="20">
        <v>0</v>
      </c>
      <c r="K231" s="20">
        <v>13</v>
      </c>
      <c r="L231" s="20">
        <v>0</v>
      </c>
      <c r="M231" s="20">
        <v>12</v>
      </c>
      <c r="N231" s="20">
        <v>20</v>
      </c>
      <c r="O231" s="20">
        <v>20</v>
      </c>
      <c r="P231" s="20">
        <v>0</v>
      </c>
      <c r="Q231" s="20">
        <v>28</v>
      </c>
      <c r="R231" s="20">
        <v>460</v>
      </c>
      <c r="S231" s="20">
        <v>446</v>
      </c>
      <c r="T231" s="20">
        <v>11</v>
      </c>
      <c r="U231" s="20">
        <v>3</v>
      </c>
      <c r="V231" s="20">
        <v>0</v>
      </c>
      <c r="W231" s="20"/>
      <c r="X231" s="20">
        <v>48</v>
      </c>
      <c r="Y231" s="173"/>
    </row>
    <row r="232" spans="4:25" x14ac:dyDescent="0.25">
      <c r="D232" s="1" t="s">
        <v>944</v>
      </c>
      <c r="E232" s="1" t="s">
        <v>14</v>
      </c>
      <c r="G232" s="20">
        <v>1419</v>
      </c>
      <c r="H232" s="20">
        <v>498</v>
      </c>
      <c r="I232" s="20">
        <v>0</v>
      </c>
      <c r="J232" s="20">
        <v>33</v>
      </c>
      <c r="K232" s="20">
        <v>119</v>
      </c>
      <c r="L232" s="20">
        <v>0</v>
      </c>
      <c r="M232" s="20">
        <v>346</v>
      </c>
      <c r="N232" s="20">
        <v>62</v>
      </c>
      <c r="O232" s="20">
        <v>62</v>
      </c>
      <c r="P232" s="20">
        <v>0</v>
      </c>
      <c r="Q232" s="20">
        <v>119</v>
      </c>
      <c r="R232" s="20">
        <v>740</v>
      </c>
      <c r="S232" s="20">
        <v>720</v>
      </c>
      <c r="T232" s="20">
        <v>20</v>
      </c>
      <c r="U232" s="20">
        <v>0</v>
      </c>
      <c r="V232" s="20">
        <v>0</v>
      </c>
      <c r="W232" s="20"/>
      <c r="X232" s="20">
        <v>166</v>
      </c>
      <c r="Y232" s="173"/>
    </row>
    <row r="233" spans="4:25" x14ac:dyDescent="0.25">
      <c r="D233" s="1" t="s">
        <v>945</v>
      </c>
      <c r="E233" s="1" t="s">
        <v>39</v>
      </c>
      <c r="G233" s="20">
        <v>1498</v>
      </c>
      <c r="H233" s="20">
        <v>520</v>
      </c>
      <c r="I233" s="20">
        <v>117</v>
      </c>
      <c r="J233" s="20">
        <v>0</v>
      </c>
      <c r="K233" s="20">
        <v>377</v>
      </c>
      <c r="L233" s="20">
        <v>0</v>
      </c>
      <c r="M233" s="20">
        <v>26</v>
      </c>
      <c r="N233" s="20">
        <v>49</v>
      </c>
      <c r="O233" s="20">
        <v>49</v>
      </c>
      <c r="P233" s="20">
        <v>0</v>
      </c>
      <c r="Q233" s="20">
        <v>5</v>
      </c>
      <c r="R233" s="20">
        <v>924</v>
      </c>
      <c r="S233" s="20">
        <v>903</v>
      </c>
      <c r="T233" s="20">
        <v>21</v>
      </c>
      <c r="U233" s="20">
        <v>0</v>
      </c>
      <c r="V233" s="20">
        <v>0</v>
      </c>
      <c r="W233" s="20"/>
      <c r="X233" s="20">
        <v>106</v>
      </c>
      <c r="Y233" s="173"/>
    </row>
    <row r="234" spans="4:25" x14ac:dyDescent="0.25">
      <c r="D234" s="1" t="s">
        <v>948</v>
      </c>
      <c r="E234" s="1" t="s">
        <v>23</v>
      </c>
      <c r="G234" s="20">
        <v>1132</v>
      </c>
      <c r="H234" s="20">
        <v>95</v>
      </c>
      <c r="I234" s="20">
        <v>30</v>
      </c>
      <c r="J234" s="20">
        <v>35</v>
      </c>
      <c r="K234" s="20">
        <v>30</v>
      </c>
      <c r="L234" s="20">
        <v>0</v>
      </c>
      <c r="M234" s="20">
        <v>0</v>
      </c>
      <c r="N234" s="20">
        <v>291</v>
      </c>
      <c r="O234" s="20">
        <v>291</v>
      </c>
      <c r="P234" s="20">
        <v>0</v>
      </c>
      <c r="Q234" s="20">
        <v>112</v>
      </c>
      <c r="R234" s="20">
        <v>634</v>
      </c>
      <c r="S234" s="20">
        <v>634</v>
      </c>
      <c r="T234" s="20">
        <v>0</v>
      </c>
      <c r="U234" s="20">
        <v>0</v>
      </c>
      <c r="V234" s="20">
        <v>24</v>
      </c>
      <c r="W234" s="20"/>
      <c r="X234" s="20">
        <v>240</v>
      </c>
      <c r="Y234" s="173"/>
    </row>
    <row r="235" spans="4:25" x14ac:dyDescent="0.25">
      <c r="D235" s="1" t="s">
        <v>953</v>
      </c>
      <c r="E235" s="1" t="s">
        <v>164</v>
      </c>
      <c r="G235" s="20">
        <v>4260</v>
      </c>
      <c r="H235" s="20">
        <v>3134</v>
      </c>
      <c r="I235" s="20">
        <v>1943</v>
      </c>
      <c r="J235" s="20">
        <v>15</v>
      </c>
      <c r="K235" s="20">
        <v>923</v>
      </c>
      <c r="L235" s="20">
        <v>0</v>
      </c>
      <c r="M235" s="20">
        <v>253</v>
      </c>
      <c r="N235" s="20">
        <v>286</v>
      </c>
      <c r="O235" s="20">
        <v>161</v>
      </c>
      <c r="P235" s="20">
        <v>125</v>
      </c>
      <c r="Q235" s="20">
        <v>134</v>
      </c>
      <c r="R235" s="20">
        <v>706</v>
      </c>
      <c r="S235" s="20">
        <v>680</v>
      </c>
      <c r="T235" s="20">
        <v>26</v>
      </c>
      <c r="U235" s="20">
        <v>0</v>
      </c>
      <c r="V235" s="20">
        <v>0</v>
      </c>
      <c r="W235" s="20"/>
      <c r="X235" s="20">
        <v>1216</v>
      </c>
      <c r="Y235" s="173"/>
    </row>
    <row r="236" spans="4:25" x14ac:dyDescent="0.25">
      <c r="D236" s="1" t="s">
        <v>960</v>
      </c>
      <c r="E236" s="1" t="s">
        <v>134</v>
      </c>
      <c r="G236" s="20">
        <v>3698</v>
      </c>
      <c r="H236" s="20">
        <v>2637</v>
      </c>
      <c r="I236" s="20">
        <v>1003</v>
      </c>
      <c r="J236" s="20">
        <v>73</v>
      </c>
      <c r="K236" s="20">
        <v>668</v>
      </c>
      <c r="L236" s="20">
        <v>93</v>
      </c>
      <c r="M236" s="20">
        <v>800</v>
      </c>
      <c r="N236" s="20">
        <v>264</v>
      </c>
      <c r="O236" s="20">
        <v>133</v>
      </c>
      <c r="P236" s="20">
        <v>131</v>
      </c>
      <c r="Q236" s="20">
        <v>31</v>
      </c>
      <c r="R236" s="20">
        <v>766</v>
      </c>
      <c r="S236" s="20">
        <v>734</v>
      </c>
      <c r="T236" s="20">
        <v>32</v>
      </c>
      <c r="U236" s="20">
        <v>0</v>
      </c>
      <c r="V236" s="20">
        <v>0</v>
      </c>
      <c r="W236" s="20"/>
      <c r="X236" s="20">
        <v>546</v>
      </c>
      <c r="Y236" s="173"/>
    </row>
    <row r="237" spans="4:25" x14ac:dyDescent="0.25">
      <c r="D237" s="1" t="s">
        <v>967</v>
      </c>
      <c r="E237" s="1" t="s">
        <v>331</v>
      </c>
      <c r="G237" s="20">
        <v>1273</v>
      </c>
      <c r="H237" s="20">
        <v>315</v>
      </c>
      <c r="I237" s="20">
        <v>0</v>
      </c>
      <c r="J237" s="20">
        <v>0</v>
      </c>
      <c r="K237" s="20">
        <v>20</v>
      </c>
      <c r="L237" s="20">
        <v>0</v>
      </c>
      <c r="M237" s="20">
        <v>295</v>
      </c>
      <c r="N237" s="20">
        <v>9</v>
      </c>
      <c r="O237" s="20">
        <v>9</v>
      </c>
      <c r="P237" s="20">
        <v>0</v>
      </c>
      <c r="Q237" s="20">
        <v>422</v>
      </c>
      <c r="R237" s="20">
        <v>527</v>
      </c>
      <c r="S237" s="20">
        <v>445</v>
      </c>
      <c r="T237" s="20">
        <v>15</v>
      </c>
      <c r="U237" s="20">
        <v>67</v>
      </c>
      <c r="V237" s="20">
        <v>0</v>
      </c>
      <c r="W237" s="20"/>
      <c r="X237" s="20">
        <v>216</v>
      </c>
      <c r="Y237" s="173"/>
    </row>
    <row r="238" spans="4:25" x14ac:dyDescent="0.25">
      <c r="D238" s="1" t="s">
        <v>968</v>
      </c>
      <c r="E238" s="1" t="s">
        <v>66</v>
      </c>
      <c r="G238" s="20">
        <v>991</v>
      </c>
      <c r="H238" s="20">
        <v>140</v>
      </c>
      <c r="I238" s="20">
        <v>0</v>
      </c>
      <c r="J238" s="20">
        <v>0</v>
      </c>
      <c r="K238" s="20">
        <v>28</v>
      </c>
      <c r="L238" s="20">
        <v>0</v>
      </c>
      <c r="M238" s="20">
        <v>112</v>
      </c>
      <c r="N238" s="20">
        <v>0</v>
      </c>
      <c r="O238" s="20">
        <v>0</v>
      </c>
      <c r="P238" s="20">
        <v>0</v>
      </c>
      <c r="Q238" s="20">
        <v>371</v>
      </c>
      <c r="R238" s="20">
        <v>480</v>
      </c>
      <c r="S238" s="20">
        <v>454</v>
      </c>
      <c r="T238" s="20">
        <v>18</v>
      </c>
      <c r="U238" s="20">
        <v>8</v>
      </c>
      <c r="V238" s="20">
        <v>0</v>
      </c>
      <c r="W238" s="20"/>
      <c r="X238" s="20">
        <v>90</v>
      </c>
      <c r="Y238" s="173"/>
    </row>
    <row r="239" spans="4:25" x14ac:dyDescent="0.25">
      <c r="D239" s="1" t="s">
        <v>969</v>
      </c>
      <c r="E239" s="1" t="s">
        <v>165</v>
      </c>
      <c r="G239" s="20">
        <v>2301</v>
      </c>
      <c r="H239" s="20">
        <v>1333</v>
      </c>
      <c r="I239" s="20">
        <v>0</v>
      </c>
      <c r="J239" s="20">
        <v>0</v>
      </c>
      <c r="K239" s="20">
        <v>483</v>
      </c>
      <c r="L239" s="20">
        <v>0</v>
      </c>
      <c r="M239" s="20">
        <v>850</v>
      </c>
      <c r="N239" s="20">
        <v>74</v>
      </c>
      <c r="O239" s="20">
        <v>74</v>
      </c>
      <c r="P239" s="20">
        <v>0</v>
      </c>
      <c r="Q239" s="20">
        <v>136</v>
      </c>
      <c r="R239" s="20">
        <v>758</v>
      </c>
      <c r="S239" s="20">
        <v>705</v>
      </c>
      <c r="T239" s="20">
        <v>53</v>
      </c>
      <c r="U239" s="20">
        <v>0</v>
      </c>
      <c r="V239" s="20">
        <v>0</v>
      </c>
      <c r="W239" s="20"/>
      <c r="X239" s="20">
        <v>112</v>
      </c>
      <c r="Y239" s="173"/>
    </row>
    <row r="240" spans="4:25" x14ac:dyDescent="0.25">
      <c r="D240" s="1" t="s">
        <v>970</v>
      </c>
      <c r="E240" s="1" t="s">
        <v>42</v>
      </c>
      <c r="G240" s="20">
        <v>3619</v>
      </c>
      <c r="H240" s="20">
        <v>1492</v>
      </c>
      <c r="I240" s="20">
        <v>583</v>
      </c>
      <c r="J240" s="20">
        <v>10</v>
      </c>
      <c r="K240" s="20">
        <v>471</v>
      </c>
      <c r="L240" s="20">
        <v>8</v>
      </c>
      <c r="M240" s="20">
        <v>420</v>
      </c>
      <c r="N240" s="20">
        <v>687</v>
      </c>
      <c r="O240" s="20">
        <v>687</v>
      </c>
      <c r="P240" s="20">
        <v>0</v>
      </c>
      <c r="Q240" s="20">
        <v>279</v>
      </c>
      <c r="R240" s="20">
        <v>1161</v>
      </c>
      <c r="S240" s="20">
        <v>1103</v>
      </c>
      <c r="T240" s="20">
        <v>58</v>
      </c>
      <c r="U240" s="20">
        <v>0</v>
      </c>
      <c r="V240" s="20">
        <v>15</v>
      </c>
      <c r="W240" s="20"/>
      <c r="X240" s="20">
        <v>311</v>
      </c>
      <c r="Y240" s="173"/>
    </row>
    <row r="241" spans="4:25" x14ac:dyDescent="0.25">
      <c r="D241" s="1" t="s">
        <v>972</v>
      </c>
      <c r="E241" s="1" t="s">
        <v>190</v>
      </c>
      <c r="G241" s="20">
        <v>8055</v>
      </c>
      <c r="H241" s="20">
        <v>3107</v>
      </c>
      <c r="I241" s="20">
        <v>1438</v>
      </c>
      <c r="J241" s="20">
        <v>201</v>
      </c>
      <c r="K241" s="20">
        <v>811</v>
      </c>
      <c r="L241" s="20">
        <v>499</v>
      </c>
      <c r="M241" s="20">
        <v>158</v>
      </c>
      <c r="N241" s="20">
        <v>3180</v>
      </c>
      <c r="O241" s="20">
        <v>2797</v>
      </c>
      <c r="P241" s="20">
        <v>383</v>
      </c>
      <c r="Q241" s="20">
        <v>207</v>
      </c>
      <c r="R241" s="20">
        <v>1561</v>
      </c>
      <c r="S241" s="20">
        <v>1507</v>
      </c>
      <c r="T241" s="20">
        <v>54</v>
      </c>
      <c r="U241" s="20">
        <v>0</v>
      </c>
      <c r="V241" s="20">
        <v>0</v>
      </c>
      <c r="W241" s="20"/>
      <c r="X241" s="20">
        <v>1700</v>
      </c>
      <c r="Y241" s="173"/>
    </row>
    <row r="242" spans="4:25" x14ac:dyDescent="0.25">
      <c r="D242" s="1" t="s">
        <v>973</v>
      </c>
      <c r="E242" s="1" t="s">
        <v>332</v>
      </c>
      <c r="G242" s="20">
        <v>1298</v>
      </c>
      <c r="H242" s="20">
        <v>788</v>
      </c>
      <c r="I242" s="20">
        <v>200</v>
      </c>
      <c r="J242" s="20">
        <v>147</v>
      </c>
      <c r="K242" s="20">
        <v>263</v>
      </c>
      <c r="L242" s="20">
        <v>147</v>
      </c>
      <c r="M242" s="20">
        <v>31</v>
      </c>
      <c r="N242" s="20">
        <v>0</v>
      </c>
      <c r="O242" s="20">
        <v>0</v>
      </c>
      <c r="P242" s="20">
        <v>0</v>
      </c>
      <c r="Q242" s="20">
        <v>0</v>
      </c>
      <c r="R242" s="20">
        <v>510</v>
      </c>
      <c r="S242" s="20">
        <v>486</v>
      </c>
      <c r="T242" s="20">
        <v>24</v>
      </c>
      <c r="U242" s="20">
        <v>0</v>
      </c>
      <c r="V242" s="20">
        <v>0</v>
      </c>
      <c r="W242" s="20"/>
      <c r="X242" s="20">
        <v>265</v>
      </c>
      <c r="Y242" s="173"/>
    </row>
    <row r="243" spans="4:25" x14ac:dyDescent="0.25">
      <c r="D243" s="1" t="s">
        <v>975</v>
      </c>
      <c r="E243" s="1" t="s">
        <v>333</v>
      </c>
      <c r="G243" s="20">
        <v>1459</v>
      </c>
      <c r="H243" s="20">
        <v>406</v>
      </c>
      <c r="I243" s="20">
        <v>228</v>
      </c>
      <c r="J243" s="20">
        <v>6</v>
      </c>
      <c r="K243" s="20">
        <v>64</v>
      </c>
      <c r="L243" s="20">
        <v>0</v>
      </c>
      <c r="M243" s="20">
        <v>108</v>
      </c>
      <c r="N243" s="20">
        <v>3</v>
      </c>
      <c r="O243" s="20">
        <v>3</v>
      </c>
      <c r="P243" s="20">
        <v>0</v>
      </c>
      <c r="Q243" s="20">
        <v>422</v>
      </c>
      <c r="R243" s="20">
        <v>628</v>
      </c>
      <c r="S243" s="20">
        <v>582</v>
      </c>
      <c r="T243" s="20">
        <v>12</v>
      </c>
      <c r="U243" s="20">
        <v>34</v>
      </c>
      <c r="V243" s="20">
        <v>0</v>
      </c>
      <c r="W243" s="20"/>
      <c r="X243" s="20">
        <v>215</v>
      </c>
      <c r="Y243" s="173"/>
    </row>
    <row r="244" spans="4:25" x14ac:dyDescent="0.25">
      <c r="D244" s="1" t="s">
        <v>979</v>
      </c>
      <c r="E244" s="1" t="s">
        <v>74</v>
      </c>
      <c r="G244" s="20">
        <v>484</v>
      </c>
      <c r="H244" s="20">
        <v>96</v>
      </c>
      <c r="I244" s="20">
        <v>4</v>
      </c>
      <c r="J244" s="20">
        <v>0</v>
      </c>
      <c r="K244" s="20">
        <v>19</v>
      </c>
      <c r="L244" s="20">
        <v>0</v>
      </c>
      <c r="M244" s="20">
        <v>73</v>
      </c>
      <c r="N244" s="20">
        <v>11</v>
      </c>
      <c r="O244" s="20">
        <v>11</v>
      </c>
      <c r="P244" s="20">
        <v>0</v>
      </c>
      <c r="Q244" s="20">
        <v>37</v>
      </c>
      <c r="R244" s="20">
        <v>340</v>
      </c>
      <c r="S244" s="20">
        <v>317</v>
      </c>
      <c r="T244" s="20">
        <v>12</v>
      </c>
      <c r="U244" s="20">
        <v>11</v>
      </c>
      <c r="V244" s="20">
        <v>0</v>
      </c>
      <c r="W244" s="20"/>
      <c r="X244" s="20">
        <v>73</v>
      </c>
      <c r="Y244" s="173"/>
    </row>
    <row r="245" spans="4:25" x14ac:dyDescent="0.25">
      <c r="D245" s="1" t="s">
        <v>983</v>
      </c>
      <c r="E245" s="1" t="s">
        <v>103</v>
      </c>
      <c r="G245" s="20">
        <v>2486</v>
      </c>
      <c r="H245" s="20">
        <v>524</v>
      </c>
      <c r="I245" s="20">
        <v>0</v>
      </c>
      <c r="J245" s="20">
        <v>0</v>
      </c>
      <c r="K245" s="20">
        <v>328</v>
      </c>
      <c r="L245" s="20">
        <v>0</v>
      </c>
      <c r="M245" s="20">
        <v>196</v>
      </c>
      <c r="N245" s="20">
        <v>315</v>
      </c>
      <c r="O245" s="20">
        <v>315</v>
      </c>
      <c r="P245" s="20">
        <v>0</v>
      </c>
      <c r="Q245" s="20">
        <v>824</v>
      </c>
      <c r="R245" s="20">
        <v>823</v>
      </c>
      <c r="S245" s="20">
        <v>823</v>
      </c>
      <c r="T245" s="20">
        <v>0</v>
      </c>
      <c r="U245" s="20">
        <v>0</v>
      </c>
      <c r="V245" s="20">
        <v>0</v>
      </c>
      <c r="W245" s="20"/>
      <c r="X245" s="20">
        <v>351</v>
      </c>
      <c r="Y245" s="173"/>
    </row>
    <row r="246" spans="4:25" x14ac:dyDescent="0.25">
      <c r="D246" s="1" t="s">
        <v>985</v>
      </c>
      <c r="E246" s="1" t="s">
        <v>38</v>
      </c>
      <c r="G246" s="20">
        <v>1145</v>
      </c>
      <c r="H246" s="20">
        <v>357</v>
      </c>
      <c r="I246" s="20">
        <v>107</v>
      </c>
      <c r="J246" s="20">
        <v>3</v>
      </c>
      <c r="K246" s="20">
        <v>123</v>
      </c>
      <c r="L246" s="20">
        <v>0</v>
      </c>
      <c r="M246" s="20">
        <v>124</v>
      </c>
      <c r="N246" s="20">
        <v>90</v>
      </c>
      <c r="O246" s="20">
        <v>90</v>
      </c>
      <c r="P246" s="20">
        <v>0</v>
      </c>
      <c r="Q246" s="20">
        <v>160</v>
      </c>
      <c r="R246" s="20">
        <v>538</v>
      </c>
      <c r="S246" s="20">
        <v>471</v>
      </c>
      <c r="T246" s="20">
        <v>17</v>
      </c>
      <c r="U246" s="20">
        <v>50</v>
      </c>
      <c r="V246" s="20">
        <v>0</v>
      </c>
      <c r="W246" s="20"/>
      <c r="X246" s="20">
        <v>31</v>
      </c>
      <c r="Y246" s="173"/>
    </row>
    <row r="247" spans="4:25" x14ac:dyDescent="0.25">
      <c r="D247" s="1" t="s">
        <v>987</v>
      </c>
      <c r="E247" s="1" t="s">
        <v>69</v>
      </c>
      <c r="G247" s="20">
        <v>2062</v>
      </c>
      <c r="H247" s="20">
        <v>671</v>
      </c>
      <c r="I247" s="20">
        <v>548</v>
      </c>
      <c r="J247" s="20">
        <v>120</v>
      </c>
      <c r="K247" s="20">
        <v>3</v>
      </c>
      <c r="L247" s="20">
        <v>0</v>
      </c>
      <c r="M247" s="20">
        <v>0</v>
      </c>
      <c r="N247" s="20">
        <v>399</v>
      </c>
      <c r="O247" s="20">
        <v>384</v>
      </c>
      <c r="P247" s="20">
        <v>15</v>
      </c>
      <c r="Q247" s="20">
        <v>121</v>
      </c>
      <c r="R247" s="20">
        <v>871</v>
      </c>
      <c r="S247" s="20">
        <v>845</v>
      </c>
      <c r="T247" s="20">
        <v>26</v>
      </c>
      <c r="U247" s="20">
        <v>0</v>
      </c>
      <c r="V247" s="20">
        <v>66</v>
      </c>
      <c r="W247" s="20"/>
      <c r="X247" s="20">
        <v>61</v>
      </c>
      <c r="Y247" s="173"/>
    </row>
    <row r="248" spans="4:25" x14ac:dyDescent="0.25">
      <c r="D248" s="1" t="s">
        <v>990</v>
      </c>
      <c r="E248" s="1" t="s">
        <v>68</v>
      </c>
      <c r="G248" s="20">
        <v>2878</v>
      </c>
      <c r="H248" s="20">
        <v>1672</v>
      </c>
      <c r="I248" s="20">
        <v>645</v>
      </c>
      <c r="J248" s="20">
        <v>0</v>
      </c>
      <c r="K248" s="20">
        <v>871</v>
      </c>
      <c r="L248" s="20">
        <v>0</v>
      </c>
      <c r="M248" s="20">
        <v>156</v>
      </c>
      <c r="N248" s="20">
        <v>197</v>
      </c>
      <c r="O248" s="20">
        <v>197</v>
      </c>
      <c r="P248" s="20">
        <v>0</v>
      </c>
      <c r="Q248" s="20">
        <v>521</v>
      </c>
      <c r="R248" s="20">
        <v>488</v>
      </c>
      <c r="S248" s="20">
        <v>435</v>
      </c>
      <c r="T248" s="20">
        <v>24</v>
      </c>
      <c r="U248" s="20">
        <v>29</v>
      </c>
      <c r="V248" s="20">
        <v>0</v>
      </c>
      <c r="W248" s="20"/>
      <c r="X248" s="20">
        <v>58</v>
      </c>
      <c r="Y248" s="173"/>
    </row>
    <row r="249" spans="4:25" x14ac:dyDescent="0.25">
      <c r="D249" s="1" t="s">
        <v>991</v>
      </c>
      <c r="E249" s="1" t="s">
        <v>167</v>
      </c>
      <c r="G249" s="20">
        <v>936</v>
      </c>
      <c r="H249" s="20">
        <v>121</v>
      </c>
      <c r="I249" s="20">
        <v>22</v>
      </c>
      <c r="J249" s="20">
        <v>0</v>
      </c>
      <c r="K249" s="20">
        <v>85</v>
      </c>
      <c r="L249" s="20">
        <v>0</v>
      </c>
      <c r="M249" s="20">
        <v>14</v>
      </c>
      <c r="N249" s="20">
        <v>136</v>
      </c>
      <c r="O249" s="20">
        <v>0</v>
      </c>
      <c r="P249" s="20">
        <v>136</v>
      </c>
      <c r="Q249" s="20">
        <v>8</v>
      </c>
      <c r="R249" s="20">
        <v>671</v>
      </c>
      <c r="S249" s="20">
        <v>586</v>
      </c>
      <c r="T249" s="20">
        <v>0</v>
      </c>
      <c r="U249" s="20">
        <v>85</v>
      </c>
      <c r="V249" s="20">
        <v>115</v>
      </c>
      <c r="W249" s="20"/>
      <c r="X249" s="20">
        <v>56</v>
      </c>
      <c r="Y249" s="173"/>
    </row>
    <row r="250" spans="4:25" x14ac:dyDescent="0.25">
      <c r="D250" s="1" t="s">
        <v>997</v>
      </c>
      <c r="E250" s="1" t="s">
        <v>70</v>
      </c>
      <c r="G250" s="20">
        <v>1667</v>
      </c>
      <c r="H250" s="20">
        <v>290</v>
      </c>
      <c r="I250" s="20">
        <v>252</v>
      </c>
      <c r="J250" s="20">
        <v>0</v>
      </c>
      <c r="K250" s="20">
        <v>0</v>
      </c>
      <c r="L250" s="20">
        <v>0</v>
      </c>
      <c r="M250" s="20">
        <v>38</v>
      </c>
      <c r="N250" s="20">
        <v>416</v>
      </c>
      <c r="O250" s="20">
        <v>92</v>
      </c>
      <c r="P250" s="20">
        <v>324</v>
      </c>
      <c r="Q250" s="20">
        <v>416</v>
      </c>
      <c r="R250" s="20">
        <v>545</v>
      </c>
      <c r="S250" s="20">
        <v>538</v>
      </c>
      <c r="T250" s="20">
        <v>0</v>
      </c>
      <c r="U250" s="20">
        <v>7</v>
      </c>
      <c r="V250" s="20">
        <v>34</v>
      </c>
      <c r="W250" s="20"/>
      <c r="X250" s="20">
        <v>99</v>
      </c>
      <c r="Y250" s="173"/>
    </row>
    <row r="251" spans="4:25" x14ac:dyDescent="0.25">
      <c r="D251" s="1" t="s">
        <v>999</v>
      </c>
      <c r="E251" s="1" t="s">
        <v>21</v>
      </c>
      <c r="G251" s="20">
        <v>911</v>
      </c>
      <c r="H251" s="20">
        <v>269</v>
      </c>
      <c r="I251" s="20">
        <v>50</v>
      </c>
      <c r="J251" s="20">
        <v>15</v>
      </c>
      <c r="K251" s="20">
        <v>204</v>
      </c>
      <c r="L251" s="20">
        <v>0</v>
      </c>
      <c r="M251" s="20">
        <v>0</v>
      </c>
      <c r="N251" s="20">
        <v>0</v>
      </c>
      <c r="O251" s="20">
        <v>0</v>
      </c>
      <c r="P251" s="20">
        <v>0</v>
      </c>
      <c r="Q251" s="20">
        <v>31</v>
      </c>
      <c r="R251" s="20">
        <v>611</v>
      </c>
      <c r="S251" s="20">
        <v>596</v>
      </c>
      <c r="T251" s="20">
        <v>15</v>
      </c>
      <c r="U251" s="20">
        <v>0</v>
      </c>
      <c r="V251" s="20">
        <v>0</v>
      </c>
      <c r="W251" s="22"/>
      <c r="X251" s="22">
        <v>0</v>
      </c>
      <c r="Y251" s="173"/>
    </row>
    <row r="252" spans="4:25" x14ac:dyDescent="0.25">
      <c r="D252" s="1" t="s">
        <v>1001</v>
      </c>
      <c r="E252" s="1" t="s">
        <v>71</v>
      </c>
      <c r="G252" s="20">
        <v>1670</v>
      </c>
      <c r="H252" s="20">
        <v>933</v>
      </c>
      <c r="I252" s="20">
        <v>307</v>
      </c>
      <c r="J252" s="20">
        <v>122</v>
      </c>
      <c r="K252" s="20">
        <v>412</v>
      </c>
      <c r="L252" s="20">
        <v>8</v>
      </c>
      <c r="M252" s="20">
        <v>84</v>
      </c>
      <c r="N252" s="20">
        <v>78</v>
      </c>
      <c r="O252" s="20">
        <v>78</v>
      </c>
      <c r="P252" s="20">
        <v>0</v>
      </c>
      <c r="Q252" s="20">
        <v>71</v>
      </c>
      <c r="R252" s="20">
        <v>588</v>
      </c>
      <c r="S252" s="20">
        <v>546</v>
      </c>
      <c r="T252" s="20">
        <v>32</v>
      </c>
      <c r="U252" s="20">
        <v>10</v>
      </c>
      <c r="V252" s="20">
        <v>0</v>
      </c>
      <c r="W252" s="20"/>
      <c r="X252" s="20">
        <v>276</v>
      </c>
      <c r="Y252" s="173"/>
    </row>
    <row r="253" spans="4:25" x14ac:dyDescent="0.25">
      <c r="D253" s="1" t="s">
        <v>1004</v>
      </c>
      <c r="E253" s="1" t="s">
        <v>342</v>
      </c>
      <c r="G253" s="20">
        <v>1581</v>
      </c>
      <c r="H253" s="20">
        <v>484</v>
      </c>
      <c r="I253" s="20">
        <v>5</v>
      </c>
      <c r="J253" s="20">
        <v>0</v>
      </c>
      <c r="K253" s="20">
        <v>0</v>
      </c>
      <c r="L253" s="20">
        <v>0</v>
      </c>
      <c r="M253" s="20">
        <v>479</v>
      </c>
      <c r="N253" s="20">
        <v>356</v>
      </c>
      <c r="O253" s="20">
        <v>56</v>
      </c>
      <c r="P253" s="20">
        <v>300</v>
      </c>
      <c r="Q253" s="20">
        <v>23</v>
      </c>
      <c r="R253" s="20">
        <v>718</v>
      </c>
      <c r="S253" s="20">
        <v>711</v>
      </c>
      <c r="T253" s="20">
        <v>7</v>
      </c>
      <c r="U253" s="20">
        <v>0</v>
      </c>
      <c r="V253" s="20">
        <v>0</v>
      </c>
      <c r="W253" s="20"/>
      <c r="X253" s="20">
        <v>125</v>
      </c>
      <c r="Y253" s="173"/>
    </row>
    <row r="254" spans="4:25" x14ac:dyDescent="0.25">
      <c r="D254" s="1" t="s">
        <v>1005</v>
      </c>
      <c r="E254" s="1" t="s">
        <v>168</v>
      </c>
      <c r="G254" s="20">
        <v>937</v>
      </c>
      <c r="H254" s="20">
        <v>889</v>
      </c>
      <c r="I254" s="20">
        <v>95</v>
      </c>
      <c r="J254" s="20">
        <v>654</v>
      </c>
      <c r="K254" s="20">
        <v>59</v>
      </c>
      <c r="L254" s="20">
        <v>0</v>
      </c>
      <c r="M254" s="20">
        <v>81</v>
      </c>
      <c r="N254" s="20">
        <v>0</v>
      </c>
      <c r="O254" s="20">
        <v>0</v>
      </c>
      <c r="P254" s="20">
        <v>0</v>
      </c>
      <c r="Q254" s="20">
        <v>12</v>
      </c>
      <c r="R254" s="20">
        <v>36</v>
      </c>
      <c r="S254" s="20">
        <v>21</v>
      </c>
      <c r="T254" s="20">
        <v>15</v>
      </c>
      <c r="U254" s="20">
        <v>0</v>
      </c>
      <c r="V254" s="20">
        <v>19</v>
      </c>
      <c r="W254" s="20"/>
      <c r="X254" s="20">
        <v>261</v>
      </c>
      <c r="Y254" s="173"/>
    </row>
    <row r="255" spans="4:25" x14ac:dyDescent="0.25">
      <c r="D255" s="1" t="s">
        <v>1006</v>
      </c>
      <c r="E255" s="1" t="s">
        <v>72</v>
      </c>
      <c r="G255" s="20">
        <v>8958</v>
      </c>
      <c r="H255" s="20">
        <v>4214</v>
      </c>
      <c r="I255" s="20">
        <v>1890</v>
      </c>
      <c r="J255" s="20">
        <v>1047</v>
      </c>
      <c r="K255" s="20">
        <v>388</v>
      </c>
      <c r="L255" s="20">
        <v>109</v>
      </c>
      <c r="M255" s="20">
        <v>780</v>
      </c>
      <c r="N255" s="20">
        <v>2355</v>
      </c>
      <c r="O255" s="20">
        <v>1336</v>
      </c>
      <c r="P255" s="20">
        <v>1019</v>
      </c>
      <c r="Q255" s="20">
        <v>978</v>
      </c>
      <c r="R255" s="20">
        <v>1411</v>
      </c>
      <c r="S255" s="20">
        <v>1384</v>
      </c>
      <c r="T255" s="20">
        <v>27</v>
      </c>
      <c r="U255" s="20">
        <v>0</v>
      </c>
      <c r="V255" s="20">
        <v>12</v>
      </c>
      <c r="W255" s="20"/>
      <c r="X255" s="20">
        <v>1589</v>
      </c>
      <c r="Y255" s="173"/>
    </row>
    <row r="256" spans="4:25" x14ac:dyDescent="0.25">
      <c r="D256" s="1" t="s">
        <v>1007</v>
      </c>
      <c r="E256" s="1" t="s">
        <v>253</v>
      </c>
      <c r="G256" s="20">
        <v>854</v>
      </c>
      <c r="H256" s="20">
        <v>150</v>
      </c>
      <c r="I256" s="20">
        <v>0</v>
      </c>
      <c r="J256" s="20">
        <v>13</v>
      </c>
      <c r="K256" s="20">
        <v>41</v>
      </c>
      <c r="L256" s="20">
        <v>0</v>
      </c>
      <c r="M256" s="20">
        <v>96</v>
      </c>
      <c r="N256" s="20">
        <v>190</v>
      </c>
      <c r="O256" s="20">
        <v>174</v>
      </c>
      <c r="P256" s="20">
        <v>16</v>
      </c>
      <c r="Q256" s="20">
        <v>26</v>
      </c>
      <c r="R256" s="20">
        <v>488</v>
      </c>
      <c r="S256" s="20">
        <v>468</v>
      </c>
      <c r="T256" s="20">
        <v>20</v>
      </c>
      <c r="U256" s="20">
        <v>0</v>
      </c>
      <c r="V256" s="20">
        <v>18</v>
      </c>
      <c r="W256" s="20"/>
      <c r="X256" s="20">
        <v>47</v>
      </c>
      <c r="Y256" s="173"/>
    </row>
    <row r="257" spans="1:25" x14ac:dyDescent="0.25">
      <c r="D257" s="1" t="s">
        <v>1008</v>
      </c>
      <c r="E257" s="1" t="s">
        <v>336</v>
      </c>
      <c r="G257" s="20">
        <v>1776</v>
      </c>
      <c r="H257" s="20">
        <v>267</v>
      </c>
      <c r="I257" s="20">
        <v>0</v>
      </c>
      <c r="J257" s="20">
        <v>0</v>
      </c>
      <c r="K257" s="20">
        <v>0</v>
      </c>
      <c r="L257" s="20">
        <v>0</v>
      </c>
      <c r="M257" s="20">
        <v>267</v>
      </c>
      <c r="N257" s="20">
        <v>31</v>
      </c>
      <c r="O257" s="20">
        <v>31</v>
      </c>
      <c r="P257" s="20">
        <v>0</v>
      </c>
      <c r="Q257" s="20">
        <v>40</v>
      </c>
      <c r="R257" s="20">
        <v>1438</v>
      </c>
      <c r="S257" s="20">
        <v>1096</v>
      </c>
      <c r="T257" s="20">
        <v>31</v>
      </c>
      <c r="U257" s="20">
        <v>311</v>
      </c>
      <c r="V257" s="20">
        <v>0</v>
      </c>
      <c r="W257" s="20"/>
      <c r="X257" s="20">
        <v>209</v>
      </c>
      <c r="Y257" s="173"/>
    </row>
    <row r="258" spans="1:25" x14ac:dyDescent="0.25">
      <c r="C258" s="10" t="s">
        <v>16</v>
      </c>
      <c r="E258" s="10"/>
      <c r="F258" s="10"/>
      <c r="G258" s="22">
        <f>SUM(G117:G257)</f>
        <v>289236</v>
      </c>
      <c r="H258" s="22">
        <f t="shared" ref="H258:V258" si="12">SUM(H117:H257)</f>
        <v>125173</v>
      </c>
      <c r="I258" s="22">
        <f t="shared" si="12"/>
        <v>51108</v>
      </c>
      <c r="J258" s="22">
        <f t="shared" si="12"/>
        <v>8870</v>
      </c>
      <c r="K258" s="22">
        <f t="shared" si="12"/>
        <v>28785</v>
      </c>
      <c r="L258" s="22">
        <f t="shared" si="12"/>
        <v>3539</v>
      </c>
      <c r="M258" s="22">
        <f t="shared" si="12"/>
        <v>32871</v>
      </c>
      <c r="N258" s="22">
        <f t="shared" si="12"/>
        <v>30296</v>
      </c>
      <c r="O258" s="22">
        <f t="shared" si="12"/>
        <v>21747</v>
      </c>
      <c r="P258" s="22">
        <f t="shared" si="12"/>
        <v>8549</v>
      </c>
      <c r="Q258" s="22">
        <f t="shared" si="12"/>
        <v>26244</v>
      </c>
      <c r="R258" s="22">
        <f t="shared" si="12"/>
        <v>107523</v>
      </c>
      <c r="S258" s="22">
        <f t="shared" si="12"/>
        <v>100941</v>
      </c>
      <c r="T258" s="22">
        <f t="shared" si="12"/>
        <v>4147</v>
      </c>
      <c r="U258" s="22">
        <f t="shared" si="12"/>
        <v>2435</v>
      </c>
      <c r="V258" s="22">
        <f t="shared" si="12"/>
        <v>7847</v>
      </c>
      <c r="W258" s="20"/>
      <c r="X258" s="22">
        <f>SUM(X117:X257)</f>
        <v>33810</v>
      </c>
      <c r="Y258" s="173"/>
    </row>
    <row r="259" spans="1:25" x14ac:dyDescent="0.25">
      <c r="C259" s="1" t="s">
        <v>439</v>
      </c>
      <c r="D259" s="1" t="s">
        <v>669</v>
      </c>
      <c r="E259" s="1" t="s">
        <v>230</v>
      </c>
      <c r="G259" s="20">
        <v>1259</v>
      </c>
      <c r="H259" s="20">
        <v>376</v>
      </c>
      <c r="I259" s="20">
        <v>152.9</v>
      </c>
      <c r="J259" s="20">
        <v>27.2</v>
      </c>
      <c r="K259" s="20">
        <v>86.6</v>
      </c>
      <c r="L259" s="20">
        <v>10.7</v>
      </c>
      <c r="M259" s="20">
        <v>98.7</v>
      </c>
      <c r="N259" s="20">
        <v>154</v>
      </c>
      <c r="O259" s="20">
        <v>111.6</v>
      </c>
      <c r="P259" s="20">
        <v>42.4</v>
      </c>
      <c r="Q259" s="20">
        <v>96</v>
      </c>
      <c r="R259" s="20">
        <v>633</v>
      </c>
      <c r="S259" s="20">
        <v>593.6</v>
      </c>
      <c r="T259" s="20">
        <v>24.7</v>
      </c>
      <c r="U259" s="20">
        <v>14.7</v>
      </c>
      <c r="V259" s="20">
        <v>0</v>
      </c>
      <c r="W259" s="22"/>
      <c r="X259" s="20">
        <v>92</v>
      </c>
      <c r="Y259" s="173"/>
    </row>
    <row r="260" spans="1:25" x14ac:dyDescent="0.25">
      <c r="D260" s="1" t="s">
        <v>673</v>
      </c>
      <c r="E260" s="1" t="s">
        <v>329</v>
      </c>
      <c r="G260" s="20">
        <v>846</v>
      </c>
      <c r="H260" s="20">
        <v>106</v>
      </c>
      <c r="I260" s="20">
        <v>43.1</v>
      </c>
      <c r="J260" s="20">
        <v>7.7</v>
      </c>
      <c r="K260" s="20">
        <v>24.4</v>
      </c>
      <c r="L260" s="20">
        <v>3</v>
      </c>
      <c r="M260" s="20">
        <v>27.8</v>
      </c>
      <c r="N260" s="20">
        <v>22</v>
      </c>
      <c r="O260" s="20">
        <v>15.9</v>
      </c>
      <c r="P260" s="20">
        <v>6.1</v>
      </c>
      <c r="Q260" s="20">
        <v>41</v>
      </c>
      <c r="R260" s="20">
        <v>677</v>
      </c>
      <c r="S260" s="20">
        <v>634.9</v>
      </c>
      <c r="T260" s="20">
        <v>26.4</v>
      </c>
      <c r="U260" s="20">
        <v>15.7</v>
      </c>
      <c r="V260" s="20">
        <v>0</v>
      </c>
      <c r="W260" s="20"/>
      <c r="X260" s="20">
        <v>80</v>
      </c>
      <c r="Y260" s="173"/>
    </row>
    <row r="261" spans="1:25" x14ac:dyDescent="0.25">
      <c r="D261" s="1" t="s">
        <v>706</v>
      </c>
      <c r="E261" s="1" t="s">
        <v>180</v>
      </c>
      <c r="G261" s="20">
        <v>971</v>
      </c>
      <c r="H261" s="20">
        <v>259</v>
      </c>
      <c r="I261" s="20">
        <v>105.3</v>
      </c>
      <c r="J261" s="20">
        <v>18.7</v>
      </c>
      <c r="K261" s="20">
        <v>59.6</v>
      </c>
      <c r="L261" s="20">
        <v>7.4</v>
      </c>
      <c r="M261" s="20">
        <v>68</v>
      </c>
      <c r="N261" s="20">
        <v>9</v>
      </c>
      <c r="O261" s="20">
        <v>6.5</v>
      </c>
      <c r="P261" s="20">
        <v>2.5</v>
      </c>
      <c r="Q261" s="20">
        <v>58</v>
      </c>
      <c r="R261" s="20">
        <v>645</v>
      </c>
      <c r="S261" s="20">
        <v>604.9</v>
      </c>
      <c r="T261" s="20">
        <v>25.2</v>
      </c>
      <c r="U261" s="20">
        <v>15</v>
      </c>
      <c r="V261" s="20">
        <v>0</v>
      </c>
      <c r="W261" s="20"/>
      <c r="X261" s="20">
        <v>159</v>
      </c>
      <c r="Y261" s="173"/>
    </row>
    <row r="262" spans="1:25" x14ac:dyDescent="0.25">
      <c r="D262" s="1" t="s">
        <v>708</v>
      </c>
      <c r="E262" s="1" t="s">
        <v>199</v>
      </c>
      <c r="G262" s="20">
        <v>1742</v>
      </c>
      <c r="H262" s="20">
        <v>958</v>
      </c>
      <c r="I262" s="20">
        <v>389.5</v>
      </c>
      <c r="J262" s="20">
        <v>69.2</v>
      </c>
      <c r="K262" s="20">
        <v>220.6</v>
      </c>
      <c r="L262" s="20">
        <v>27.3</v>
      </c>
      <c r="M262" s="20">
        <v>251.4</v>
      </c>
      <c r="N262" s="20">
        <v>0</v>
      </c>
      <c r="O262" s="20">
        <v>0</v>
      </c>
      <c r="P262" s="20">
        <v>0</v>
      </c>
      <c r="Q262" s="20">
        <v>76</v>
      </c>
      <c r="R262" s="20">
        <v>708</v>
      </c>
      <c r="S262" s="20">
        <v>664</v>
      </c>
      <c r="T262" s="20">
        <v>27.6</v>
      </c>
      <c r="U262" s="20">
        <v>16.399999999999999</v>
      </c>
      <c r="V262" s="20">
        <v>0</v>
      </c>
      <c r="W262" s="20"/>
      <c r="X262" s="20">
        <v>281</v>
      </c>
      <c r="Y262" s="173"/>
    </row>
    <row r="263" spans="1:25" x14ac:dyDescent="0.25">
      <c r="D263" s="1" t="s">
        <v>711</v>
      </c>
      <c r="E263" s="1" t="s">
        <v>11</v>
      </c>
      <c r="G263" s="20">
        <v>1187</v>
      </c>
      <c r="H263" s="20">
        <v>251</v>
      </c>
      <c r="I263" s="20">
        <v>102.1</v>
      </c>
      <c r="J263" s="20">
        <v>18.100000000000001</v>
      </c>
      <c r="K263" s="20">
        <v>57.8</v>
      </c>
      <c r="L263" s="20">
        <v>7.2</v>
      </c>
      <c r="M263" s="20">
        <v>65.900000000000006</v>
      </c>
      <c r="N263" s="20">
        <v>199</v>
      </c>
      <c r="O263" s="20">
        <v>144.19999999999999</v>
      </c>
      <c r="P263" s="20">
        <v>54.8</v>
      </c>
      <c r="Q263" s="20">
        <v>27</v>
      </c>
      <c r="R263" s="20">
        <v>710</v>
      </c>
      <c r="S263" s="20">
        <v>665.8</v>
      </c>
      <c r="T263" s="20">
        <v>27.7</v>
      </c>
      <c r="U263" s="20">
        <v>16.5</v>
      </c>
      <c r="V263" s="20">
        <v>0</v>
      </c>
      <c r="W263" s="20"/>
      <c r="X263" s="20">
        <v>194</v>
      </c>
      <c r="Y263" s="173"/>
    </row>
    <row r="264" spans="1:25" s="11" customFormat="1" x14ac:dyDescent="0.25">
      <c r="A264" s="10"/>
      <c r="B264" s="10"/>
      <c r="C264" s="10"/>
      <c r="D264" s="1" t="s">
        <v>716</v>
      </c>
      <c r="E264" s="1" t="s">
        <v>81</v>
      </c>
      <c r="F264" s="1"/>
      <c r="G264" s="20">
        <v>1416</v>
      </c>
      <c r="H264" s="20">
        <v>162</v>
      </c>
      <c r="I264" s="20">
        <v>65.900000000000006</v>
      </c>
      <c r="J264" s="20">
        <v>11.7</v>
      </c>
      <c r="K264" s="20">
        <v>37.299999999999997</v>
      </c>
      <c r="L264" s="20">
        <v>4.5999999999999996</v>
      </c>
      <c r="M264" s="20">
        <v>42.5</v>
      </c>
      <c r="N264" s="20">
        <v>19</v>
      </c>
      <c r="O264" s="20">
        <v>13.8</v>
      </c>
      <c r="P264" s="20">
        <v>5.2</v>
      </c>
      <c r="Q264" s="20">
        <v>419</v>
      </c>
      <c r="R264" s="20">
        <v>816</v>
      </c>
      <c r="S264" s="20">
        <v>765.2</v>
      </c>
      <c r="T264" s="20">
        <v>31.8</v>
      </c>
      <c r="U264" s="20">
        <v>18.899999999999999</v>
      </c>
      <c r="V264" s="20">
        <v>0</v>
      </c>
      <c r="W264" s="20"/>
      <c r="X264" s="20">
        <v>112</v>
      </c>
      <c r="Y264" s="173"/>
    </row>
    <row r="265" spans="1:25" x14ac:dyDescent="0.25">
      <c r="D265" s="1" t="s">
        <v>721</v>
      </c>
      <c r="E265" s="1" t="s">
        <v>48</v>
      </c>
      <c r="G265" s="20">
        <v>849</v>
      </c>
      <c r="H265" s="20">
        <v>41</v>
      </c>
      <c r="I265" s="20">
        <v>16.7</v>
      </c>
      <c r="J265" s="20">
        <v>3</v>
      </c>
      <c r="K265" s="20">
        <v>9.4</v>
      </c>
      <c r="L265" s="20">
        <v>1.2</v>
      </c>
      <c r="M265" s="20">
        <v>10.8</v>
      </c>
      <c r="N265" s="20">
        <v>35</v>
      </c>
      <c r="O265" s="20">
        <v>25.4</v>
      </c>
      <c r="P265" s="20">
        <v>9.6</v>
      </c>
      <c r="Q265" s="20">
        <v>342</v>
      </c>
      <c r="R265" s="20">
        <v>431</v>
      </c>
      <c r="S265" s="20">
        <v>404.2</v>
      </c>
      <c r="T265" s="20">
        <v>16.8</v>
      </c>
      <c r="U265" s="20">
        <v>10</v>
      </c>
      <c r="V265" s="20">
        <v>0</v>
      </c>
      <c r="W265" s="20"/>
      <c r="X265" s="20">
        <v>248</v>
      </c>
      <c r="Y265" s="173"/>
    </row>
    <row r="266" spans="1:25" x14ac:dyDescent="0.25">
      <c r="D266" s="1" t="s">
        <v>726</v>
      </c>
      <c r="E266" s="1" t="s">
        <v>87</v>
      </c>
      <c r="G266" s="20">
        <v>2758</v>
      </c>
      <c r="H266" s="20">
        <v>814</v>
      </c>
      <c r="I266" s="20">
        <v>331</v>
      </c>
      <c r="J266" s="20">
        <v>58.8</v>
      </c>
      <c r="K266" s="20">
        <v>187.5</v>
      </c>
      <c r="L266" s="20">
        <v>23.2</v>
      </c>
      <c r="M266" s="20">
        <v>213.6</v>
      </c>
      <c r="N266" s="20">
        <v>524</v>
      </c>
      <c r="O266" s="20">
        <v>379.8</v>
      </c>
      <c r="P266" s="20">
        <v>144.19999999999999</v>
      </c>
      <c r="Q266" s="20">
        <v>865</v>
      </c>
      <c r="R266" s="20">
        <v>555</v>
      </c>
      <c r="S266" s="20">
        <v>520.5</v>
      </c>
      <c r="T266" s="20">
        <v>21.7</v>
      </c>
      <c r="U266" s="20">
        <v>12.9</v>
      </c>
      <c r="V266" s="20">
        <v>0</v>
      </c>
      <c r="W266" s="20"/>
      <c r="X266" s="20">
        <v>113</v>
      </c>
      <c r="Y266" s="173"/>
    </row>
    <row r="267" spans="1:25" x14ac:dyDescent="0.25">
      <c r="D267" s="1" t="s">
        <v>705</v>
      </c>
      <c r="E267" s="1" t="s">
        <v>264</v>
      </c>
      <c r="G267" s="20">
        <v>2785</v>
      </c>
      <c r="H267" s="20">
        <v>1167</v>
      </c>
      <c r="I267" s="20">
        <v>474.5</v>
      </c>
      <c r="J267" s="20">
        <v>84.3</v>
      </c>
      <c r="K267" s="20">
        <v>268.7</v>
      </c>
      <c r="L267" s="20">
        <v>33.299999999999997</v>
      </c>
      <c r="M267" s="20">
        <v>306.2</v>
      </c>
      <c r="N267" s="20">
        <v>373</v>
      </c>
      <c r="O267" s="20">
        <v>270.39999999999998</v>
      </c>
      <c r="P267" s="20">
        <v>102.6</v>
      </c>
      <c r="Q267" s="20">
        <v>130</v>
      </c>
      <c r="R267" s="20">
        <v>1115</v>
      </c>
      <c r="S267" s="20">
        <v>1045.5999999999999</v>
      </c>
      <c r="T267" s="20">
        <v>43.5</v>
      </c>
      <c r="U267" s="20">
        <v>25.9</v>
      </c>
      <c r="V267" s="20">
        <v>0</v>
      </c>
      <c r="W267" s="20"/>
      <c r="X267" s="20">
        <v>13</v>
      </c>
      <c r="Y267" s="173"/>
    </row>
    <row r="268" spans="1:25" x14ac:dyDescent="0.25">
      <c r="D268" s="1" t="s">
        <v>730</v>
      </c>
      <c r="E268" s="1" t="s">
        <v>144</v>
      </c>
      <c r="G268" s="20">
        <v>2392</v>
      </c>
      <c r="H268" s="20">
        <v>1061</v>
      </c>
      <c r="I268" s="20">
        <v>431.4</v>
      </c>
      <c r="J268" s="20">
        <v>76.599999999999994</v>
      </c>
      <c r="K268" s="20">
        <v>244.3</v>
      </c>
      <c r="L268" s="20">
        <v>30.2</v>
      </c>
      <c r="M268" s="20">
        <v>278.39999999999998</v>
      </c>
      <c r="N268" s="20">
        <v>624</v>
      </c>
      <c r="O268" s="20">
        <v>452.3</v>
      </c>
      <c r="P268" s="20">
        <v>171.7</v>
      </c>
      <c r="Q268" s="20">
        <v>103</v>
      </c>
      <c r="R268" s="20">
        <v>604</v>
      </c>
      <c r="S268" s="20">
        <v>566.4</v>
      </c>
      <c r="T268" s="20">
        <v>23.6</v>
      </c>
      <c r="U268" s="20">
        <v>14</v>
      </c>
      <c r="V268" s="20">
        <v>0</v>
      </c>
      <c r="W268" s="20"/>
      <c r="X268" s="20">
        <v>193</v>
      </c>
      <c r="Y268" s="173"/>
    </row>
    <row r="269" spans="1:25" x14ac:dyDescent="0.25">
      <c r="D269" s="1" t="s">
        <v>740</v>
      </c>
      <c r="E269" s="1" t="s">
        <v>176</v>
      </c>
      <c r="G269" s="20">
        <v>612</v>
      </c>
      <c r="H269" s="20">
        <v>63</v>
      </c>
      <c r="I269" s="20">
        <v>25.6</v>
      </c>
      <c r="J269" s="20">
        <v>4.5</v>
      </c>
      <c r="K269" s="20">
        <v>14.5</v>
      </c>
      <c r="L269" s="20">
        <v>1.8</v>
      </c>
      <c r="M269" s="20">
        <v>16.5</v>
      </c>
      <c r="N269" s="20">
        <v>3</v>
      </c>
      <c r="O269" s="20">
        <v>2.2000000000000002</v>
      </c>
      <c r="P269" s="20">
        <v>0.8</v>
      </c>
      <c r="Q269" s="20">
        <v>37</v>
      </c>
      <c r="R269" s="20">
        <v>509</v>
      </c>
      <c r="S269" s="20">
        <v>477.3</v>
      </c>
      <c r="T269" s="20">
        <v>19.899999999999999</v>
      </c>
      <c r="U269" s="20">
        <v>11.8</v>
      </c>
      <c r="V269" s="20">
        <v>0</v>
      </c>
      <c r="W269" s="20"/>
      <c r="X269" s="20">
        <v>27</v>
      </c>
      <c r="Y269" s="173"/>
    </row>
    <row r="270" spans="1:25" x14ac:dyDescent="0.25">
      <c r="D270" s="1" t="s">
        <v>750</v>
      </c>
      <c r="E270" s="1" t="s">
        <v>136</v>
      </c>
      <c r="G270" s="20">
        <v>979</v>
      </c>
      <c r="H270" s="20">
        <v>463</v>
      </c>
      <c r="I270" s="20">
        <v>188.3</v>
      </c>
      <c r="J270" s="20">
        <v>33.4</v>
      </c>
      <c r="K270" s="20">
        <v>106.6</v>
      </c>
      <c r="L270" s="20">
        <v>13.2</v>
      </c>
      <c r="M270" s="20">
        <v>121.5</v>
      </c>
      <c r="N270" s="20">
        <v>5</v>
      </c>
      <c r="O270" s="20">
        <v>3.6</v>
      </c>
      <c r="P270" s="20">
        <v>1.4</v>
      </c>
      <c r="Q270" s="20">
        <v>54</v>
      </c>
      <c r="R270" s="20">
        <v>457</v>
      </c>
      <c r="S270" s="20">
        <v>428.6</v>
      </c>
      <c r="T270" s="20">
        <v>17.8</v>
      </c>
      <c r="U270" s="20">
        <v>10.6</v>
      </c>
      <c r="V270" s="20">
        <v>0</v>
      </c>
      <c r="W270" s="20"/>
      <c r="X270" s="20">
        <v>26</v>
      </c>
      <c r="Y270" s="173"/>
    </row>
    <row r="271" spans="1:25" x14ac:dyDescent="0.25">
      <c r="D271" s="1" t="s">
        <v>757</v>
      </c>
      <c r="E271" s="1" t="s">
        <v>93</v>
      </c>
      <c r="G271" s="20">
        <v>1916</v>
      </c>
      <c r="H271" s="20">
        <v>762</v>
      </c>
      <c r="I271" s="20">
        <v>309.8</v>
      </c>
      <c r="J271" s="20">
        <v>55</v>
      </c>
      <c r="K271" s="20">
        <v>175.5</v>
      </c>
      <c r="L271" s="20">
        <v>21.7</v>
      </c>
      <c r="M271" s="20">
        <v>199.9</v>
      </c>
      <c r="N271" s="20">
        <v>531</v>
      </c>
      <c r="O271" s="20">
        <v>384.9</v>
      </c>
      <c r="P271" s="20">
        <v>146.1</v>
      </c>
      <c r="Q271" s="20">
        <v>58</v>
      </c>
      <c r="R271" s="20">
        <v>565</v>
      </c>
      <c r="S271" s="20">
        <v>529.9</v>
      </c>
      <c r="T271" s="20">
        <v>22</v>
      </c>
      <c r="U271" s="20">
        <v>13.1</v>
      </c>
      <c r="V271" s="20">
        <v>0</v>
      </c>
      <c r="W271" s="20"/>
      <c r="X271" s="20">
        <v>157</v>
      </c>
      <c r="Y271" s="173"/>
    </row>
    <row r="272" spans="1:25" x14ac:dyDescent="0.25">
      <c r="D272" s="1" t="s">
        <v>762</v>
      </c>
      <c r="E272" s="1" t="s">
        <v>169</v>
      </c>
      <c r="G272" s="20">
        <v>2147</v>
      </c>
      <c r="H272" s="20">
        <v>666</v>
      </c>
      <c r="I272" s="20">
        <v>270.8</v>
      </c>
      <c r="J272" s="20">
        <v>48.1</v>
      </c>
      <c r="K272" s="20">
        <v>153.4</v>
      </c>
      <c r="L272" s="20">
        <v>19</v>
      </c>
      <c r="M272" s="20">
        <v>174.8</v>
      </c>
      <c r="N272" s="20">
        <v>500</v>
      </c>
      <c r="O272" s="20">
        <v>362.4</v>
      </c>
      <c r="P272" s="20">
        <v>137.6</v>
      </c>
      <c r="Q272" s="20">
        <v>329</v>
      </c>
      <c r="R272" s="20">
        <v>652</v>
      </c>
      <c r="S272" s="20">
        <v>611.4</v>
      </c>
      <c r="T272" s="20">
        <v>25.4</v>
      </c>
      <c r="U272" s="20">
        <v>15.1</v>
      </c>
      <c r="V272" s="20">
        <v>0</v>
      </c>
      <c r="W272" s="20"/>
      <c r="X272" s="20">
        <v>162</v>
      </c>
      <c r="Y272" s="173"/>
    </row>
    <row r="273" spans="4:25" x14ac:dyDescent="0.25">
      <c r="D273" s="1" t="s">
        <v>774</v>
      </c>
      <c r="E273" s="1" t="s">
        <v>241</v>
      </c>
      <c r="G273" s="20">
        <v>1268</v>
      </c>
      <c r="H273" s="20">
        <v>634</v>
      </c>
      <c r="I273" s="20">
        <v>257.8</v>
      </c>
      <c r="J273" s="20">
        <v>45.8</v>
      </c>
      <c r="K273" s="20">
        <v>146</v>
      </c>
      <c r="L273" s="20">
        <v>18.100000000000001</v>
      </c>
      <c r="M273" s="20">
        <v>166.4</v>
      </c>
      <c r="N273" s="20">
        <v>75</v>
      </c>
      <c r="O273" s="20">
        <v>54.4</v>
      </c>
      <c r="P273" s="20">
        <v>20.6</v>
      </c>
      <c r="Q273" s="20">
        <v>77</v>
      </c>
      <c r="R273" s="20">
        <v>482</v>
      </c>
      <c r="S273" s="20">
        <v>452</v>
      </c>
      <c r="T273" s="20">
        <v>18.8</v>
      </c>
      <c r="U273" s="20">
        <v>11.2</v>
      </c>
      <c r="V273" s="20">
        <v>0</v>
      </c>
      <c r="W273" s="20"/>
      <c r="X273" s="20">
        <v>349</v>
      </c>
      <c r="Y273" s="173"/>
    </row>
    <row r="274" spans="4:25" x14ac:dyDescent="0.25">
      <c r="D274" s="1" t="s">
        <v>783</v>
      </c>
      <c r="E274" s="1" t="s">
        <v>205</v>
      </c>
      <c r="G274" s="20">
        <v>2055</v>
      </c>
      <c r="H274" s="20">
        <v>1002</v>
      </c>
      <c r="I274" s="20">
        <v>407.4</v>
      </c>
      <c r="J274" s="20">
        <v>72.400000000000006</v>
      </c>
      <c r="K274" s="20">
        <v>230.7</v>
      </c>
      <c r="L274" s="20">
        <v>28.6</v>
      </c>
      <c r="M274" s="20">
        <v>262.89999999999998</v>
      </c>
      <c r="N274" s="20">
        <v>31</v>
      </c>
      <c r="O274" s="20">
        <v>22.5</v>
      </c>
      <c r="P274" s="20">
        <v>8.5</v>
      </c>
      <c r="Q274" s="20">
        <v>0</v>
      </c>
      <c r="R274" s="20">
        <v>1022</v>
      </c>
      <c r="S274" s="20">
        <v>958.4</v>
      </c>
      <c r="T274" s="20">
        <v>39.9</v>
      </c>
      <c r="U274" s="20">
        <v>23.7</v>
      </c>
      <c r="V274" s="20">
        <v>0</v>
      </c>
      <c r="W274" s="20"/>
      <c r="X274" s="20">
        <v>122</v>
      </c>
      <c r="Y274" s="173"/>
    </row>
    <row r="275" spans="4:25" x14ac:dyDescent="0.25">
      <c r="D275" s="1" t="s">
        <v>802</v>
      </c>
      <c r="E275" s="1" t="s">
        <v>260</v>
      </c>
      <c r="G275" s="20">
        <v>3159</v>
      </c>
      <c r="H275" s="20">
        <v>2114</v>
      </c>
      <c r="I275" s="20">
        <v>859.6</v>
      </c>
      <c r="J275" s="20">
        <v>152.6</v>
      </c>
      <c r="K275" s="20">
        <v>486.8</v>
      </c>
      <c r="L275" s="20">
        <v>60.2</v>
      </c>
      <c r="M275" s="20">
        <v>554.70000000000005</v>
      </c>
      <c r="N275" s="20">
        <v>44</v>
      </c>
      <c r="O275" s="20">
        <v>31.9</v>
      </c>
      <c r="P275" s="20">
        <v>12.1</v>
      </c>
      <c r="Q275" s="20">
        <v>190</v>
      </c>
      <c r="R275" s="20">
        <v>811</v>
      </c>
      <c r="S275" s="20">
        <v>760.5</v>
      </c>
      <c r="T275" s="20">
        <v>31.6</v>
      </c>
      <c r="U275" s="20">
        <v>18.8</v>
      </c>
      <c r="V275" s="20">
        <v>0</v>
      </c>
      <c r="W275" s="20"/>
      <c r="X275" s="20">
        <v>349</v>
      </c>
      <c r="Y275" s="173"/>
    </row>
    <row r="276" spans="4:25" x14ac:dyDescent="0.25">
      <c r="D276" s="1" t="s">
        <v>811</v>
      </c>
      <c r="E276" s="1" t="s">
        <v>276</v>
      </c>
      <c r="G276" s="20">
        <v>3507</v>
      </c>
      <c r="H276" s="20">
        <v>1427</v>
      </c>
      <c r="I276" s="20">
        <v>580.20000000000005</v>
      </c>
      <c r="J276" s="20">
        <v>103</v>
      </c>
      <c r="K276" s="20">
        <v>328.6</v>
      </c>
      <c r="L276" s="20">
        <v>40.700000000000003</v>
      </c>
      <c r="M276" s="20">
        <v>374.4</v>
      </c>
      <c r="N276" s="20">
        <v>450</v>
      </c>
      <c r="O276" s="20">
        <v>326.2</v>
      </c>
      <c r="P276" s="20">
        <v>123.8</v>
      </c>
      <c r="Q276" s="20">
        <v>325</v>
      </c>
      <c r="R276" s="20">
        <v>1305</v>
      </c>
      <c r="S276" s="20">
        <v>1223.8</v>
      </c>
      <c r="T276" s="20">
        <v>50.9</v>
      </c>
      <c r="U276" s="20">
        <v>30.3</v>
      </c>
      <c r="V276" s="20">
        <v>0</v>
      </c>
      <c r="W276" s="20"/>
      <c r="X276" s="20">
        <v>454</v>
      </c>
      <c r="Y276" s="173"/>
    </row>
    <row r="277" spans="4:25" x14ac:dyDescent="0.25">
      <c r="D277" s="1" t="s">
        <v>818</v>
      </c>
      <c r="E277" s="1" t="s">
        <v>316</v>
      </c>
      <c r="G277" s="20">
        <v>3433</v>
      </c>
      <c r="H277" s="20">
        <v>2407</v>
      </c>
      <c r="I277" s="20">
        <v>978.7</v>
      </c>
      <c r="J277" s="20">
        <v>173.8</v>
      </c>
      <c r="K277" s="20">
        <v>554.29999999999995</v>
      </c>
      <c r="L277" s="20">
        <v>68.599999999999994</v>
      </c>
      <c r="M277" s="20">
        <v>631.6</v>
      </c>
      <c r="N277" s="20">
        <v>282</v>
      </c>
      <c r="O277" s="20">
        <v>204.4</v>
      </c>
      <c r="P277" s="20">
        <v>77.599999999999994</v>
      </c>
      <c r="Q277" s="20">
        <v>12</v>
      </c>
      <c r="R277" s="20">
        <v>732</v>
      </c>
      <c r="S277" s="20">
        <v>686.5</v>
      </c>
      <c r="T277" s="20">
        <v>28.6</v>
      </c>
      <c r="U277" s="20">
        <v>17</v>
      </c>
      <c r="V277" s="20">
        <v>0</v>
      </c>
      <c r="W277" s="20"/>
      <c r="X277" s="20">
        <v>1105</v>
      </c>
      <c r="Y277" s="173"/>
    </row>
    <row r="278" spans="4:25" x14ac:dyDescent="0.25">
      <c r="D278" s="1" t="s">
        <v>831</v>
      </c>
      <c r="E278" s="1" t="s">
        <v>124</v>
      </c>
      <c r="G278" s="20">
        <v>2658</v>
      </c>
      <c r="H278" s="20">
        <v>1816</v>
      </c>
      <c r="I278" s="20">
        <v>738.4</v>
      </c>
      <c r="J278" s="20">
        <v>131.1</v>
      </c>
      <c r="K278" s="20">
        <v>418.2</v>
      </c>
      <c r="L278" s="20">
        <v>51.7</v>
      </c>
      <c r="M278" s="20">
        <v>476.5</v>
      </c>
      <c r="N278" s="20">
        <v>28</v>
      </c>
      <c r="O278" s="20">
        <v>20.3</v>
      </c>
      <c r="P278" s="20">
        <v>7.7</v>
      </c>
      <c r="Q278" s="20">
        <v>214</v>
      </c>
      <c r="R278" s="20">
        <v>600</v>
      </c>
      <c r="S278" s="20">
        <v>562.70000000000005</v>
      </c>
      <c r="T278" s="20">
        <v>23.4</v>
      </c>
      <c r="U278" s="20">
        <v>13.9</v>
      </c>
      <c r="V278" s="20">
        <v>0</v>
      </c>
      <c r="W278" s="20"/>
      <c r="X278" s="20">
        <v>214</v>
      </c>
      <c r="Y278" s="173"/>
    </row>
    <row r="279" spans="4:25" x14ac:dyDescent="0.25">
      <c r="D279" s="1" t="s">
        <v>836</v>
      </c>
      <c r="E279" s="1" t="s">
        <v>154</v>
      </c>
      <c r="G279" s="20">
        <v>892</v>
      </c>
      <c r="H279" s="20">
        <v>174</v>
      </c>
      <c r="I279" s="20">
        <v>70.7</v>
      </c>
      <c r="J279" s="20">
        <v>12.6</v>
      </c>
      <c r="K279" s="20">
        <v>40.1</v>
      </c>
      <c r="L279" s="20">
        <v>5</v>
      </c>
      <c r="M279" s="20">
        <v>45.7</v>
      </c>
      <c r="N279" s="20">
        <v>0</v>
      </c>
      <c r="O279" s="20">
        <v>0</v>
      </c>
      <c r="P279" s="20">
        <v>0</v>
      </c>
      <c r="Q279" s="20">
        <v>61</v>
      </c>
      <c r="R279" s="20">
        <v>657</v>
      </c>
      <c r="S279" s="20">
        <v>616.1</v>
      </c>
      <c r="T279" s="20">
        <v>25.6</v>
      </c>
      <c r="U279" s="20">
        <v>15.2</v>
      </c>
      <c r="V279" s="20">
        <v>0</v>
      </c>
      <c r="W279" s="20"/>
      <c r="X279" s="20">
        <v>37</v>
      </c>
      <c r="Y279" s="173"/>
    </row>
    <row r="280" spans="4:25" x14ac:dyDescent="0.25">
      <c r="D280" s="1" t="s">
        <v>838</v>
      </c>
      <c r="E280" s="1" t="s">
        <v>255</v>
      </c>
      <c r="G280" s="20">
        <v>882</v>
      </c>
      <c r="H280" s="20">
        <v>353</v>
      </c>
      <c r="I280" s="20">
        <v>143.5</v>
      </c>
      <c r="J280" s="20">
        <v>25.5</v>
      </c>
      <c r="K280" s="20">
        <v>81.3</v>
      </c>
      <c r="L280" s="20">
        <v>10.1</v>
      </c>
      <c r="M280" s="20">
        <v>92.6</v>
      </c>
      <c r="N280" s="20">
        <v>33</v>
      </c>
      <c r="O280" s="20">
        <v>23.9</v>
      </c>
      <c r="P280" s="20">
        <v>9.1</v>
      </c>
      <c r="Q280" s="20">
        <v>-1</v>
      </c>
      <c r="R280" s="20">
        <v>497</v>
      </c>
      <c r="S280" s="20">
        <v>466.1</v>
      </c>
      <c r="T280" s="20">
        <v>19.399999999999999</v>
      </c>
      <c r="U280" s="20">
        <v>11.5</v>
      </c>
      <c r="V280" s="20">
        <v>0</v>
      </c>
      <c r="W280" s="20"/>
      <c r="X280" s="20">
        <v>45</v>
      </c>
      <c r="Y280" s="173"/>
    </row>
    <row r="281" spans="4:25" x14ac:dyDescent="0.25">
      <c r="D281" s="1" t="s">
        <v>839</v>
      </c>
      <c r="E281" s="1" t="s">
        <v>56</v>
      </c>
      <c r="G281" s="20">
        <v>751</v>
      </c>
      <c r="H281" s="20">
        <v>171</v>
      </c>
      <c r="I281" s="20">
        <v>69.5</v>
      </c>
      <c r="J281" s="20">
        <v>12.3</v>
      </c>
      <c r="K281" s="20">
        <v>39.4</v>
      </c>
      <c r="L281" s="20">
        <v>4.9000000000000004</v>
      </c>
      <c r="M281" s="20">
        <v>44.9</v>
      </c>
      <c r="N281" s="20">
        <v>11</v>
      </c>
      <c r="O281" s="20">
        <v>8</v>
      </c>
      <c r="P281" s="20">
        <v>3</v>
      </c>
      <c r="Q281" s="20">
        <v>54</v>
      </c>
      <c r="R281" s="20">
        <v>515</v>
      </c>
      <c r="S281" s="20">
        <v>483</v>
      </c>
      <c r="T281" s="20">
        <v>20.100000000000001</v>
      </c>
      <c r="U281" s="20">
        <v>11.9</v>
      </c>
      <c r="V281" s="20">
        <v>0</v>
      </c>
      <c r="W281" s="20"/>
      <c r="X281" s="20">
        <v>39</v>
      </c>
      <c r="Y281" s="173"/>
    </row>
    <row r="282" spans="4:25" x14ac:dyDescent="0.25">
      <c r="D282" s="1" t="s">
        <v>850</v>
      </c>
      <c r="E282" s="1" t="s">
        <v>15</v>
      </c>
      <c r="G282" s="20">
        <v>1160</v>
      </c>
      <c r="H282" s="20">
        <v>327</v>
      </c>
      <c r="I282" s="20">
        <v>133</v>
      </c>
      <c r="J282" s="20">
        <v>23.6</v>
      </c>
      <c r="K282" s="20">
        <v>75.3</v>
      </c>
      <c r="L282" s="20">
        <v>9.3000000000000007</v>
      </c>
      <c r="M282" s="20">
        <v>85.8</v>
      </c>
      <c r="N282" s="20">
        <v>158</v>
      </c>
      <c r="O282" s="20">
        <v>114.5</v>
      </c>
      <c r="P282" s="20">
        <v>43.5</v>
      </c>
      <c r="Q282" s="20">
        <v>0</v>
      </c>
      <c r="R282" s="20">
        <v>675</v>
      </c>
      <c r="S282" s="20">
        <v>633</v>
      </c>
      <c r="T282" s="20">
        <v>26.3</v>
      </c>
      <c r="U282" s="20">
        <v>15.7</v>
      </c>
      <c r="V282" s="20">
        <v>0</v>
      </c>
      <c r="W282" s="20"/>
      <c r="X282" s="20">
        <v>192</v>
      </c>
      <c r="Y282" s="173"/>
    </row>
    <row r="283" spans="4:25" x14ac:dyDescent="0.25">
      <c r="D283" s="1" t="s">
        <v>852</v>
      </c>
      <c r="E283" s="1" t="s">
        <v>175</v>
      </c>
      <c r="G283" s="20">
        <v>2235</v>
      </c>
      <c r="H283" s="20">
        <v>725</v>
      </c>
      <c r="I283" s="20">
        <v>294.8</v>
      </c>
      <c r="J283" s="20">
        <v>52.4</v>
      </c>
      <c r="K283" s="20">
        <v>167</v>
      </c>
      <c r="L283" s="20">
        <v>20.7</v>
      </c>
      <c r="M283" s="20">
        <v>190.2</v>
      </c>
      <c r="N283" s="20">
        <v>33</v>
      </c>
      <c r="O283" s="20">
        <v>23.9</v>
      </c>
      <c r="P283" s="20">
        <v>9.1</v>
      </c>
      <c r="Q283" s="20">
        <v>713</v>
      </c>
      <c r="R283" s="20">
        <v>764</v>
      </c>
      <c r="S283" s="20">
        <v>716.5</v>
      </c>
      <c r="T283" s="20">
        <v>29.8</v>
      </c>
      <c r="U283" s="20">
        <v>17.7</v>
      </c>
      <c r="V283" s="20">
        <v>0</v>
      </c>
      <c r="W283" s="20"/>
      <c r="X283" s="20">
        <v>96</v>
      </c>
      <c r="Y283" s="173"/>
    </row>
    <row r="284" spans="4:25" x14ac:dyDescent="0.25">
      <c r="D284" s="1" t="s">
        <v>854</v>
      </c>
      <c r="E284" s="1" t="s">
        <v>83</v>
      </c>
      <c r="G284" s="20">
        <v>1810</v>
      </c>
      <c r="H284" s="20">
        <v>514</v>
      </c>
      <c r="I284" s="20">
        <v>209</v>
      </c>
      <c r="J284" s="20">
        <v>37.1</v>
      </c>
      <c r="K284" s="20">
        <v>118.4</v>
      </c>
      <c r="L284" s="20">
        <v>14.6</v>
      </c>
      <c r="M284" s="20">
        <v>134.9</v>
      </c>
      <c r="N284" s="20">
        <v>199</v>
      </c>
      <c r="O284" s="20">
        <v>144.19999999999999</v>
      </c>
      <c r="P284" s="20">
        <v>54.8</v>
      </c>
      <c r="Q284" s="20">
        <v>164</v>
      </c>
      <c r="R284" s="20">
        <v>932</v>
      </c>
      <c r="S284" s="20">
        <v>874</v>
      </c>
      <c r="T284" s="20">
        <v>36.4</v>
      </c>
      <c r="U284" s="20">
        <v>21.6</v>
      </c>
      <c r="V284" s="20">
        <v>0</v>
      </c>
      <c r="W284" s="20"/>
      <c r="X284" s="20">
        <v>161</v>
      </c>
      <c r="Y284" s="173"/>
    </row>
    <row r="285" spans="4:25" x14ac:dyDescent="0.25">
      <c r="D285" s="1" t="s">
        <v>866</v>
      </c>
      <c r="E285" s="1" t="s">
        <v>17</v>
      </c>
      <c r="G285" s="20">
        <v>2780</v>
      </c>
      <c r="H285" s="20">
        <v>1236</v>
      </c>
      <c r="I285" s="20">
        <v>502.6</v>
      </c>
      <c r="J285" s="20">
        <v>89.3</v>
      </c>
      <c r="K285" s="20">
        <v>284.60000000000002</v>
      </c>
      <c r="L285" s="20">
        <v>35.200000000000003</v>
      </c>
      <c r="M285" s="20">
        <v>324.3</v>
      </c>
      <c r="N285" s="20">
        <v>401</v>
      </c>
      <c r="O285" s="20">
        <v>290.7</v>
      </c>
      <c r="P285" s="20">
        <v>110.3</v>
      </c>
      <c r="Q285" s="20">
        <v>444</v>
      </c>
      <c r="R285" s="20">
        <v>699</v>
      </c>
      <c r="S285" s="20">
        <v>655.5</v>
      </c>
      <c r="T285" s="20">
        <v>27.3</v>
      </c>
      <c r="U285" s="20">
        <v>16.2</v>
      </c>
      <c r="V285" s="20">
        <v>0</v>
      </c>
      <c r="W285" s="20"/>
      <c r="X285" s="20">
        <v>589</v>
      </c>
      <c r="Y285" s="173"/>
    </row>
    <row r="286" spans="4:25" x14ac:dyDescent="0.25">
      <c r="D286" s="1" t="s">
        <v>873</v>
      </c>
      <c r="E286" s="1" t="s">
        <v>187</v>
      </c>
      <c r="G286" s="20">
        <v>2803</v>
      </c>
      <c r="H286" s="20">
        <v>1951</v>
      </c>
      <c r="I286" s="20">
        <v>793.3</v>
      </c>
      <c r="J286" s="20">
        <v>140.9</v>
      </c>
      <c r="K286" s="20">
        <v>449.3</v>
      </c>
      <c r="L286" s="20">
        <v>55.6</v>
      </c>
      <c r="M286" s="20">
        <v>511.9</v>
      </c>
      <c r="N286" s="20">
        <v>0</v>
      </c>
      <c r="O286" s="20">
        <v>0</v>
      </c>
      <c r="P286" s="20">
        <v>0</v>
      </c>
      <c r="Q286" s="20">
        <v>67</v>
      </c>
      <c r="R286" s="20">
        <v>785</v>
      </c>
      <c r="S286" s="20">
        <v>736.2</v>
      </c>
      <c r="T286" s="20">
        <v>30.6</v>
      </c>
      <c r="U286" s="20">
        <v>18.2</v>
      </c>
      <c r="V286" s="20">
        <v>0</v>
      </c>
      <c r="W286" s="22"/>
      <c r="X286" s="22">
        <v>673</v>
      </c>
      <c r="Y286" s="173"/>
    </row>
    <row r="287" spans="4:25" x14ac:dyDescent="0.25">
      <c r="D287" s="1" t="s">
        <v>901</v>
      </c>
      <c r="E287" s="1" t="s">
        <v>62</v>
      </c>
      <c r="G287" s="20">
        <v>2345</v>
      </c>
      <c r="H287" s="20">
        <v>888</v>
      </c>
      <c r="I287" s="20">
        <v>361.1</v>
      </c>
      <c r="J287" s="20">
        <v>64.099999999999994</v>
      </c>
      <c r="K287" s="20">
        <v>204.5</v>
      </c>
      <c r="L287" s="20">
        <v>25.3</v>
      </c>
      <c r="M287" s="20">
        <v>233</v>
      </c>
      <c r="N287" s="20">
        <v>0</v>
      </c>
      <c r="O287" s="20">
        <v>0</v>
      </c>
      <c r="P287" s="20">
        <v>0</v>
      </c>
      <c r="Q287" s="20">
        <v>555</v>
      </c>
      <c r="R287" s="20">
        <v>902</v>
      </c>
      <c r="S287" s="20">
        <v>845.9</v>
      </c>
      <c r="T287" s="20">
        <v>35.200000000000003</v>
      </c>
      <c r="U287" s="20">
        <v>20.9</v>
      </c>
      <c r="V287" s="20">
        <v>0</v>
      </c>
      <c r="W287" s="21"/>
      <c r="X287" s="21">
        <v>138</v>
      </c>
      <c r="Y287" s="173"/>
    </row>
    <row r="288" spans="4:25" x14ac:dyDescent="0.25">
      <c r="D288" s="1" t="s">
        <v>903</v>
      </c>
      <c r="E288" s="1" t="s">
        <v>325</v>
      </c>
      <c r="G288" s="20">
        <v>3474</v>
      </c>
      <c r="H288" s="20">
        <v>829</v>
      </c>
      <c r="I288" s="20">
        <v>337.1</v>
      </c>
      <c r="J288" s="20">
        <v>59.9</v>
      </c>
      <c r="K288" s="20">
        <v>190.9</v>
      </c>
      <c r="L288" s="20">
        <v>23.6</v>
      </c>
      <c r="M288" s="20">
        <v>217.5</v>
      </c>
      <c r="N288" s="20">
        <v>721</v>
      </c>
      <c r="O288" s="20">
        <v>522.6</v>
      </c>
      <c r="P288" s="20">
        <v>198.4</v>
      </c>
      <c r="Q288" s="20">
        <v>39</v>
      </c>
      <c r="R288" s="20">
        <v>1885</v>
      </c>
      <c r="S288" s="20">
        <v>1767.7</v>
      </c>
      <c r="T288" s="20">
        <v>73.5</v>
      </c>
      <c r="U288" s="20">
        <v>43.7</v>
      </c>
      <c r="V288" s="20">
        <v>0</v>
      </c>
      <c r="W288" s="20"/>
      <c r="X288" s="20">
        <v>48</v>
      </c>
      <c r="Y288" s="173"/>
    </row>
    <row r="289" spans="1:25" x14ac:dyDescent="0.25">
      <c r="D289" s="1" t="s">
        <v>913</v>
      </c>
      <c r="E289" s="1" t="s">
        <v>234</v>
      </c>
      <c r="G289" s="20">
        <v>1855</v>
      </c>
      <c r="H289" s="20">
        <v>699</v>
      </c>
      <c r="I289" s="20">
        <v>284.2</v>
      </c>
      <c r="J289" s="20">
        <v>50.5</v>
      </c>
      <c r="K289" s="20">
        <v>161</v>
      </c>
      <c r="L289" s="20">
        <v>19.899999999999999</v>
      </c>
      <c r="M289" s="20">
        <v>183.4</v>
      </c>
      <c r="N289" s="20">
        <v>180</v>
      </c>
      <c r="O289" s="20">
        <v>130.5</v>
      </c>
      <c r="P289" s="20">
        <v>49.5</v>
      </c>
      <c r="Q289" s="20">
        <v>0</v>
      </c>
      <c r="R289" s="20">
        <v>976</v>
      </c>
      <c r="S289" s="20">
        <v>915.3</v>
      </c>
      <c r="T289" s="20">
        <v>38.1</v>
      </c>
      <c r="U289" s="20">
        <v>22.6</v>
      </c>
      <c r="V289" s="20">
        <v>0</v>
      </c>
      <c r="W289" s="20"/>
      <c r="X289" s="20">
        <v>83</v>
      </c>
      <c r="Y289" s="173"/>
    </row>
    <row r="290" spans="1:25" x14ac:dyDescent="0.25">
      <c r="D290" s="1" t="s">
        <v>939</v>
      </c>
      <c r="E290" s="1" t="s">
        <v>295</v>
      </c>
      <c r="G290" s="20">
        <v>2033</v>
      </c>
      <c r="H290" s="20">
        <v>379</v>
      </c>
      <c r="I290" s="20">
        <v>154.1</v>
      </c>
      <c r="J290" s="20">
        <v>27.4</v>
      </c>
      <c r="K290" s="20">
        <v>87.3</v>
      </c>
      <c r="L290" s="20">
        <v>10.8</v>
      </c>
      <c r="M290" s="20">
        <v>99.4</v>
      </c>
      <c r="N290" s="20">
        <v>408</v>
      </c>
      <c r="O290" s="20">
        <v>295.7</v>
      </c>
      <c r="P290" s="20">
        <v>112.3</v>
      </c>
      <c r="Q290" s="20">
        <v>604</v>
      </c>
      <c r="R290" s="20">
        <v>642</v>
      </c>
      <c r="S290" s="20">
        <v>602.1</v>
      </c>
      <c r="T290" s="20">
        <v>25</v>
      </c>
      <c r="U290" s="20">
        <v>14.9</v>
      </c>
      <c r="V290" s="20">
        <v>0</v>
      </c>
      <c r="W290" s="20"/>
      <c r="X290" s="20">
        <v>193</v>
      </c>
      <c r="Y290" s="173"/>
    </row>
    <row r="291" spans="1:25" x14ac:dyDescent="0.25">
      <c r="D291" s="1" t="s">
        <v>940</v>
      </c>
      <c r="E291" s="1" t="s">
        <v>65</v>
      </c>
      <c r="G291" s="20">
        <v>10670</v>
      </c>
      <c r="H291" s="20">
        <v>8135</v>
      </c>
      <c r="I291" s="20">
        <v>3307.8</v>
      </c>
      <c r="J291" s="20">
        <v>587.4</v>
      </c>
      <c r="K291" s="20">
        <v>1873.4</v>
      </c>
      <c r="L291" s="20">
        <v>231.8</v>
      </c>
      <c r="M291" s="20">
        <v>2134.6</v>
      </c>
      <c r="N291" s="20">
        <v>1474</v>
      </c>
      <c r="O291" s="20">
        <v>1068.4000000000001</v>
      </c>
      <c r="P291" s="20">
        <v>405.6</v>
      </c>
      <c r="Q291" s="20">
        <v>254</v>
      </c>
      <c r="R291" s="20">
        <v>807</v>
      </c>
      <c r="S291" s="20">
        <v>756.8</v>
      </c>
      <c r="T291" s="20">
        <v>31.5</v>
      </c>
      <c r="U291" s="20">
        <v>18.7</v>
      </c>
      <c r="V291" s="20">
        <v>0</v>
      </c>
      <c r="W291" s="20"/>
      <c r="X291" s="20">
        <v>3888</v>
      </c>
      <c r="Y291" s="173"/>
    </row>
    <row r="292" spans="1:25" x14ac:dyDescent="0.25">
      <c r="D292" s="1" t="s">
        <v>943</v>
      </c>
      <c r="E292" s="1" t="s">
        <v>259</v>
      </c>
      <c r="G292" s="20">
        <v>1773</v>
      </c>
      <c r="H292" s="20">
        <v>610</v>
      </c>
      <c r="I292" s="20">
        <v>248</v>
      </c>
      <c r="J292" s="20">
        <v>44</v>
      </c>
      <c r="K292" s="20">
        <v>140.5</v>
      </c>
      <c r="L292" s="20">
        <v>17.399999999999999</v>
      </c>
      <c r="M292" s="20">
        <v>160.1</v>
      </c>
      <c r="N292" s="20">
        <v>90</v>
      </c>
      <c r="O292" s="20">
        <v>65.2</v>
      </c>
      <c r="P292" s="20">
        <v>24.8</v>
      </c>
      <c r="Q292" s="20">
        <v>56</v>
      </c>
      <c r="R292" s="20">
        <v>1017</v>
      </c>
      <c r="S292" s="20">
        <v>953.7</v>
      </c>
      <c r="T292" s="20">
        <v>39.700000000000003</v>
      </c>
      <c r="U292" s="20">
        <v>23.6</v>
      </c>
      <c r="V292" s="20">
        <v>0</v>
      </c>
      <c r="W292" s="20"/>
      <c r="X292" s="20">
        <v>284</v>
      </c>
      <c r="Y292" s="173"/>
    </row>
    <row r="293" spans="1:25" x14ac:dyDescent="0.25">
      <c r="D293" s="1" t="s">
        <v>947</v>
      </c>
      <c r="E293" s="1" t="s">
        <v>235</v>
      </c>
      <c r="G293" s="20">
        <v>1027</v>
      </c>
      <c r="H293" s="20">
        <v>226</v>
      </c>
      <c r="I293" s="20">
        <v>91.9</v>
      </c>
      <c r="J293" s="20">
        <v>16.3</v>
      </c>
      <c r="K293" s="20">
        <v>52</v>
      </c>
      <c r="L293" s="20">
        <v>6.4</v>
      </c>
      <c r="M293" s="20">
        <v>59.3</v>
      </c>
      <c r="N293" s="20">
        <v>25</v>
      </c>
      <c r="O293" s="20">
        <v>18.100000000000001</v>
      </c>
      <c r="P293" s="20">
        <v>6.9</v>
      </c>
      <c r="Q293" s="20">
        <v>43</v>
      </c>
      <c r="R293" s="20">
        <v>733</v>
      </c>
      <c r="S293" s="20">
        <v>687.4</v>
      </c>
      <c r="T293" s="20">
        <v>28.6</v>
      </c>
      <c r="U293" s="20">
        <v>17</v>
      </c>
      <c r="V293" s="20">
        <v>0</v>
      </c>
      <c r="W293" s="20"/>
      <c r="X293" s="20">
        <v>116</v>
      </c>
      <c r="Y293" s="173"/>
    </row>
    <row r="294" spans="1:25" x14ac:dyDescent="0.25">
      <c r="D294" s="1" t="s">
        <v>954</v>
      </c>
      <c r="E294" s="1" t="s">
        <v>97</v>
      </c>
      <c r="G294" s="20">
        <v>3299</v>
      </c>
      <c r="H294" s="20">
        <v>2332</v>
      </c>
      <c r="I294" s="20">
        <v>948.2</v>
      </c>
      <c r="J294" s="20">
        <v>168.4</v>
      </c>
      <c r="K294" s="20">
        <v>537</v>
      </c>
      <c r="L294" s="20">
        <v>66.5</v>
      </c>
      <c r="M294" s="20">
        <v>611.9</v>
      </c>
      <c r="N294" s="20">
        <v>297</v>
      </c>
      <c r="O294" s="20">
        <v>215.3</v>
      </c>
      <c r="P294" s="20">
        <v>81.7</v>
      </c>
      <c r="Q294" s="20">
        <v>0</v>
      </c>
      <c r="R294" s="20">
        <v>670</v>
      </c>
      <c r="S294" s="20">
        <v>628.29999999999995</v>
      </c>
      <c r="T294" s="20">
        <v>26.1</v>
      </c>
      <c r="U294" s="20">
        <v>15.5</v>
      </c>
      <c r="V294" s="20">
        <v>0</v>
      </c>
      <c r="W294" s="20"/>
      <c r="X294" s="20">
        <v>703</v>
      </c>
      <c r="Y294" s="173"/>
    </row>
    <row r="295" spans="1:25" x14ac:dyDescent="0.25">
      <c r="D295" s="1" t="s">
        <v>956</v>
      </c>
      <c r="E295" s="1" t="s">
        <v>296</v>
      </c>
      <c r="G295" s="20">
        <v>2432</v>
      </c>
      <c r="H295" s="20">
        <v>893</v>
      </c>
      <c r="I295" s="20">
        <v>363.1</v>
      </c>
      <c r="J295" s="20">
        <v>64.5</v>
      </c>
      <c r="K295" s="20">
        <v>205.6</v>
      </c>
      <c r="L295" s="20">
        <v>25.4</v>
      </c>
      <c r="M295" s="20">
        <v>234.3</v>
      </c>
      <c r="N295" s="20">
        <v>774</v>
      </c>
      <c r="O295" s="20">
        <v>561</v>
      </c>
      <c r="P295" s="20">
        <v>213</v>
      </c>
      <c r="Q295" s="20">
        <v>464</v>
      </c>
      <c r="R295" s="20">
        <v>301</v>
      </c>
      <c r="S295" s="20">
        <v>282.3</v>
      </c>
      <c r="T295" s="20">
        <v>11.7</v>
      </c>
      <c r="U295" s="20">
        <v>7</v>
      </c>
      <c r="V295" s="20">
        <v>0</v>
      </c>
      <c r="W295" s="20"/>
      <c r="X295" s="20">
        <v>213</v>
      </c>
      <c r="Y295" s="173"/>
    </row>
    <row r="296" spans="1:25" x14ac:dyDescent="0.25">
      <c r="D296" s="1" t="s">
        <v>957</v>
      </c>
      <c r="E296" s="1" t="s">
        <v>189</v>
      </c>
      <c r="G296" s="20">
        <v>4265</v>
      </c>
      <c r="H296" s="20">
        <v>2579</v>
      </c>
      <c r="I296" s="20">
        <v>1048.5999999999999</v>
      </c>
      <c r="J296" s="20">
        <v>186.2</v>
      </c>
      <c r="K296" s="20">
        <v>593.9</v>
      </c>
      <c r="L296" s="20">
        <v>73.5</v>
      </c>
      <c r="M296" s="20">
        <v>676.7</v>
      </c>
      <c r="N296" s="20">
        <v>298</v>
      </c>
      <c r="O296" s="20">
        <v>216</v>
      </c>
      <c r="P296" s="20">
        <v>82</v>
      </c>
      <c r="Q296" s="20">
        <v>92</v>
      </c>
      <c r="R296" s="20">
        <v>1296</v>
      </c>
      <c r="S296" s="20">
        <v>1215.4000000000001</v>
      </c>
      <c r="T296" s="20">
        <v>50.6</v>
      </c>
      <c r="U296" s="20">
        <v>30.1</v>
      </c>
      <c r="V296" s="20">
        <v>0</v>
      </c>
      <c r="W296" s="20"/>
      <c r="X296" s="20">
        <v>630</v>
      </c>
      <c r="Y296" s="173"/>
    </row>
    <row r="297" spans="1:25" x14ac:dyDescent="0.25">
      <c r="D297" s="1" t="s">
        <v>964</v>
      </c>
      <c r="E297" s="1" t="s">
        <v>299</v>
      </c>
      <c r="G297" s="20">
        <v>2635</v>
      </c>
      <c r="H297" s="20">
        <v>587</v>
      </c>
      <c r="I297" s="20">
        <v>238.7</v>
      </c>
      <c r="J297" s="20">
        <v>42.4</v>
      </c>
      <c r="K297" s="20">
        <v>135.19999999999999</v>
      </c>
      <c r="L297" s="20">
        <v>16.7</v>
      </c>
      <c r="M297" s="20">
        <v>154</v>
      </c>
      <c r="N297" s="20">
        <v>983</v>
      </c>
      <c r="O297" s="20">
        <v>712.5</v>
      </c>
      <c r="P297" s="20">
        <v>270.5</v>
      </c>
      <c r="Q297" s="20">
        <v>300</v>
      </c>
      <c r="R297" s="20">
        <v>765</v>
      </c>
      <c r="S297" s="20">
        <v>717.4</v>
      </c>
      <c r="T297" s="20">
        <v>29.8</v>
      </c>
      <c r="U297" s="20">
        <v>17.7</v>
      </c>
      <c r="V297" s="20">
        <v>0</v>
      </c>
      <c r="W297" s="20"/>
      <c r="X297" s="20">
        <v>221</v>
      </c>
      <c r="Y297" s="173"/>
    </row>
    <row r="298" spans="1:25" x14ac:dyDescent="0.25">
      <c r="D298" s="1" t="s">
        <v>974</v>
      </c>
      <c r="E298" s="1" t="s">
        <v>94</v>
      </c>
      <c r="G298" s="20">
        <v>4594</v>
      </c>
      <c r="H298" s="20">
        <v>2866</v>
      </c>
      <c r="I298" s="20">
        <v>1165.3</v>
      </c>
      <c r="J298" s="20">
        <v>207</v>
      </c>
      <c r="K298" s="20">
        <v>660</v>
      </c>
      <c r="L298" s="20">
        <v>81.7</v>
      </c>
      <c r="M298" s="20">
        <v>752</v>
      </c>
      <c r="N298" s="20">
        <v>357</v>
      </c>
      <c r="O298" s="20">
        <v>258.8</v>
      </c>
      <c r="P298" s="20">
        <v>98.2</v>
      </c>
      <c r="Q298" s="20">
        <v>138</v>
      </c>
      <c r="R298" s="20">
        <v>1233</v>
      </c>
      <c r="S298" s="20">
        <v>1156.3</v>
      </c>
      <c r="T298" s="20">
        <v>48.1</v>
      </c>
      <c r="U298" s="20">
        <v>28.6</v>
      </c>
      <c r="V298" s="20">
        <v>0</v>
      </c>
      <c r="W298" s="20"/>
      <c r="X298" s="20">
        <v>406</v>
      </c>
      <c r="Y298" s="173"/>
    </row>
    <row r="299" spans="1:25" s="11" customFormat="1" x14ac:dyDescent="0.25">
      <c r="A299" s="10"/>
      <c r="B299" s="10"/>
      <c r="C299" s="10"/>
      <c r="D299" s="1" t="s">
        <v>986</v>
      </c>
      <c r="E299" s="1" t="s">
        <v>257</v>
      </c>
      <c r="F299" s="1"/>
      <c r="G299" s="20">
        <v>1147</v>
      </c>
      <c r="H299" s="20">
        <v>560</v>
      </c>
      <c r="I299" s="20">
        <v>227.7</v>
      </c>
      <c r="J299" s="20">
        <v>40.4</v>
      </c>
      <c r="K299" s="20">
        <v>129</v>
      </c>
      <c r="L299" s="20">
        <v>16</v>
      </c>
      <c r="M299" s="20">
        <v>146.9</v>
      </c>
      <c r="N299" s="20">
        <v>14</v>
      </c>
      <c r="O299" s="20">
        <v>10.1</v>
      </c>
      <c r="P299" s="20">
        <v>3.9</v>
      </c>
      <c r="Q299" s="20">
        <v>29</v>
      </c>
      <c r="R299" s="20">
        <v>544</v>
      </c>
      <c r="S299" s="20">
        <v>510.2</v>
      </c>
      <c r="T299" s="20">
        <v>21.2</v>
      </c>
      <c r="U299" s="20">
        <v>12.6</v>
      </c>
      <c r="V299" s="20">
        <v>0</v>
      </c>
      <c r="W299" s="20"/>
      <c r="X299" s="20">
        <v>30</v>
      </c>
      <c r="Y299" s="173"/>
    </row>
    <row r="300" spans="1:25" s="8" customFormat="1" x14ac:dyDescent="0.25">
      <c r="A300" s="7"/>
      <c r="B300" s="7"/>
      <c r="C300" s="7"/>
      <c r="D300" s="1" t="s">
        <v>988</v>
      </c>
      <c r="E300" s="1" t="s">
        <v>227</v>
      </c>
      <c r="F300" s="1"/>
      <c r="G300" s="20">
        <v>592</v>
      </c>
      <c r="H300" s="20">
        <v>126</v>
      </c>
      <c r="I300" s="20">
        <v>51.2</v>
      </c>
      <c r="J300" s="20">
        <v>9.1</v>
      </c>
      <c r="K300" s="20">
        <v>29</v>
      </c>
      <c r="L300" s="20">
        <v>3.6</v>
      </c>
      <c r="M300" s="20">
        <v>33.1</v>
      </c>
      <c r="N300" s="20">
        <v>21</v>
      </c>
      <c r="O300" s="20">
        <v>15.2</v>
      </c>
      <c r="P300" s="20">
        <v>5.8</v>
      </c>
      <c r="Q300" s="20">
        <v>17</v>
      </c>
      <c r="R300" s="20">
        <v>428</v>
      </c>
      <c r="S300" s="20">
        <v>401.4</v>
      </c>
      <c r="T300" s="20">
        <v>16.7</v>
      </c>
      <c r="U300" s="20">
        <v>9.9</v>
      </c>
      <c r="V300" s="20">
        <v>0</v>
      </c>
      <c r="W300" s="20"/>
      <c r="X300" s="20">
        <v>28</v>
      </c>
      <c r="Y300" s="173"/>
    </row>
    <row r="301" spans="1:25" x14ac:dyDescent="0.25">
      <c r="D301" s="1" t="s">
        <v>989</v>
      </c>
      <c r="E301" s="1" t="s">
        <v>275</v>
      </c>
      <c r="G301" s="20">
        <v>516</v>
      </c>
      <c r="H301" s="20">
        <v>242</v>
      </c>
      <c r="I301" s="20">
        <v>98.4</v>
      </c>
      <c r="J301" s="20">
        <v>17.5</v>
      </c>
      <c r="K301" s="20">
        <v>55.7</v>
      </c>
      <c r="L301" s="20">
        <v>6.9</v>
      </c>
      <c r="M301" s="20">
        <v>63.5</v>
      </c>
      <c r="N301" s="20">
        <v>59</v>
      </c>
      <c r="O301" s="20">
        <v>42.8</v>
      </c>
      <c r="P301" s="20">
        <v>16.2</v>
      </c>
      <c r="Q301" s="20">
        <v>191</v>
      </c>
      <c r="R301" s="20">
        <v>24</v>
      </c>
      <c r="S301" s="20">
        <v>22.5</v>
      </c>
      <c r="T301" s="20">
        <v>0.9</v>
      </c>
      <c r="U301" s="20">
        <v>0.6</v>
      </c>
      <c r="V301" s="20">
        <v>0</v>
      </c>
      <c r="W301" s="20"/>
      <c r="X301" s="20">
        <v>64</v>
      </c>
      <c r="Y301" s="173"/>
    </row>
    <row r="302" spans="1:25" x14ac:dyDescent="0.25">
      <c r="D302" s="1" t="s">
        <v>18</v>
      </c>
      <c r="E302" s="10"/>
      <c r="F302" s="10"/>
      <c r="G302" s="22">
        <f>SUM(G259:G301)</f>
        <v>93909</v>
      </c>
      <c r="H302" s="22">
        <f t="shared" ref="H302:V302" si="13">SUM(H259:H301)</f>
        <v>43951</v>
      </c>
      <c r="I302" s="22">
        <f t="shared" si="13"/>
        <v>17870.800000000007</v>
      </c>
      <c r="J302" s="22">
        <f t="shared" si="13"/>
        <v>3173.7999999999997</v>
      </c>
      <c r="K302" s="22">
        <f t="shared" si="13"/>
        <v>10121.200000000003</v>
      </c>
      <c r="L302" s="22">
        <f t="shared" si="13"/>
        <v>1252.6000000000001</v>
      </c>
      <c r="M302" s="22">
        <f t="shared" si="13"/>
        <v>11532.499999999998</v>
      </c>
      <c r="N302" s="22">
        <f t="shared" si="13"/>
        <v>10444</v>
      </c>
      <c r="O302" s="22">
        <f t="shared" si="13"/>
        <v>7570.1000000000013</v>
      </c>
      <c r="P302" s="22">
        <f t="shared" si="13"/>
        <v>2873.8999999999996</v>
      </c>
      <c r="Q302" s="22">
        <f t="shared" si="13"/>
        <v>7737</v>
      </c>
      <c r="R302" s="22">
        <f t="shared" si="13"/>
        <v>31776</v>
      </c>
      <c r="S302" s="22">
        <f t="shared" si="13"/>
        <v>29799.300000000007</v>
      </c>
      <c r="T302" s="22">
        <f t="shared" si="13"/>
        <v>1239.4999999999998</v>
      </c>
      <c r="U302" s="22">
        <f t="shared" si="13"/>
        <v>736.90000000000009</v>
      </c>
      <c r="V302" s="22">
        <f t="shared" si="13"/>
        <v>0</v>
      </c>
      <c r="W302" s="22"/>
      <c r="X302" s="22">
        <f>SUM(X259:X301)</f>
        <v>13327</v>
      </c>
      <c r="Y302" s="173"/>
    </row>
    <row r="303" spans="1:25" x14ac:dyDescent="0.25">
      <c r="B303" s="7" t="s">
        <v>399</v>
      </c>
      <c r="E303" s="7"/>
      <c r="F303" s="7"/>
      <c r="G303" s="21">
        <f>G302+G258</f>
        <v>383145</v>
      </c>
      <c r="H303" s="21">
        <f t="shared" ref="H303:V303" si="14">H302+H258</f>
        <v>169124</v>
      </c>
      <c r="I303" s="21">
        <f t="shared" si="14"/>
        <v>68978.8</v>
      </c>
      <c r="J303" s="21">
        <f t="shared" si="14"/>
        <v>12043.8</v>
      </c>
      <c r="K303" s="21">
        <f t="shared" si="14"/>
        <v>38906.200000000004</v>
      </c>
      <c r="L303" s="21">
        <f t="shared" si="14"/>
        <v>4791.6000000000004</v>
      </c>
      <c r="M303" s="21">
        <f t="shared" si="14"/>
        <v>44403.5</v>
      </c>
      <c r="N303" s="21">
        <f t="shared" si="14"/>
        <v>40740</v>
      </c>
      <c r="O303" s="21">
        <f t="shared" si="14"/>
        <v>29317.100000000002</v>
      </c>
      <c r="P303" s="21">
        <f t="shared" si="14"/>
        <v>11422.9</v>
      </c>
      <c r="Q303" s="21">
        <f t="shared" si="14"/>
        <v>33981</v>
      </c>
      <c r="R303" s="21">
        <f t="shared" si="14"/>
        <v>139299</v>
      </c>
      <c r="S303" s="21">
        <f t="shared" si="14"/>
        <v>130740.3</v>
      </c>
      <c r="T303" s="21">
        <f t="shared" si="14"/>
        <v>5386.5</v>
      </c>
      <c r="U303" s="21">
        <f t="shared" si="14"/>
        <v>3171.9</v>
      </c>
      <c r="V303" s="21">
        <f t="shared" si="14"/>
        <v>7847</v>
      </c>
      <c r="W303" s="20"/>
      <c r="X303" s="21">
        <f>X302+X258</f>
        <v>47137</v>
      </c>
      <c r="Y303" s="173"/>
    </row>
    <row r="304" spans="1:25" x14ac:dyDescent="0.25">
      <c r="C304" s="1" t="s">
        <v>437</v>
      </c>
      <c r="D304" s="1" t="s">
        <v>678</v>
      </c>
      <c r="E304" s="1" t="s">
        <v>178</v>
      </c>
      <c r="G304" s="20">
        <v>168</v>
      </c>
      <c r="H304" s="20">
        <v>40</v>
      </c>
      <c r="I304" s="20">
        <v>0</v>
      </c>
      <c r="J304" s="20">
        <v>0</v>
      </c>
      <c r="K304" s="20">
        <v>23</v>
      </c>
      <c r="L304" s="20">
        <v>5</v>
      </c>
      <c r="M304" s="20">
        <v>12</v>
      </c>
      <c r="N304" s="20">
        <v>12</v>
      </c>
      <c r="O304" s="20">
        <v>12</v>
      </c>
      <c r="P304" s="20">
        <v>0</v>
      </c>
      <c r="Q304" s="20">
        <v>47</v>
      </c>
      <c r="R304" s="20">
        <v>69</v>
      </c>
      <c r="S304" s="20">
        <v>62</v>
      </c>
      <c r="T304" s="20">
        <v>7</v>
      </c>
      <c r="U304" s="20">
        <v>0</v>
      </c>
      <c r="V304" s="20">
        <v>5</v>
      </c>
      <c r="W304" s="20"/>
      <c r="X304" s="20">
        <v>15</v>
      </c>
      <c r="Y304" s="173"/>
    </row>
    <row r="305" spans="4:25" x14ac:dyDescent="0.25">
      <c r="D305" s="1" t="s">
        <v>694</v>
      </c>
      <c r="E305" s="1" t="s">
        <v>108</v>
      </c>
      <c r="G305" s="20">
        <v>626</v>
      </c>
      <c r="H305" s="20">
        <v>324</v>
      </c>
      <c r="I305" s="20">
        <v>141</v>
      </c>
      <c r="J305" s="20">
        <v>12</v>
      </c>
      <c r="K305" s="20">
        <v>50</v>
      </c>
      <c r="L305" s="20">
        <v>0</v>
      </c>
      <c r="M305" s="20">
        <v>121</v>
      </c>
      <c r="N305" s="20">
        <v>0</v>
      </c>
      <c r="O305" s="20">
        <v>0</v>
      </c>
      <c r="P305" s="20">
        <v>0</v>
      </c>
      <c r="Q305" s="20">
        <v>59</v>
      </c>
      <c r="R305" s="20">
        <v>243</v>
      </c>
      <c r="S305" s="20">
        <v>243</v>
      </c>
      <c r="T305" s="20">
        <v>0</v>
      </c>
      <c r="U305" s="20">
        <v>0</v>
      </c>
      <c r="V305" s="20">
        <v>0</v>
      </c>
      <c r="W305" s="20"/>
      <c r="X305" s="20">
        <v>58</v>
      </c>
      <c r="Y305" s="173"/>
    </row>
    <row r="306" spans="4:25" x14ac:dyDescent="0.25">
      <c r="D306" s="1" t="s">
        <v>696</v>
      </c>
      <c r="E306" s="1" t="s">
        <v>179</v>
      </c>
      <c r="G306" s="20">
        <v>1130</v>
      </c>
      <c r="H306" s="20">
        <v>596</v>
      </c>
      <c r="I306" s="20">
        <v>0</v>
      </c>
      <c r="J306" s="20">
        <v>0</v>
      </c>
      <c r="K306" s="20">
        <v>596</v>
      </c>
      <c r="L306" s="20">
        <v>0</v>
      </c>
      <c r="M306" s="20">
        <v>0</v>
      </c>
      <c r="N306" s="20">
        <v>10</v>
      </c>
      <c r="O306" s="20">
        <v>10</v>
      </c>
      <c r="P306" s="20">
        <v>0</v>
      </c>
      <c r="Q306" s="20">
        <v>206</v>
      </c>
      <c r="R306" s="20">
        <v>318</v>
      </c>
      <c r="S306" s="20">
        <v>290</v>
      </c>
      <c r="T306" s="20">
        <v>10</v>
      </c>
      <c r="U306" s="20">
        <v>18</v>
      </c>
      <c r="V306" s="20">
        <v>0</v>
      </c>
      <c r="W306" s="20"/>
      <c r="X306" s="20">
        <v>92</v>
      </c>
      <c r="Y306" s="173"/>
    </row>
    <row r="307" spans="4:25" x14ac:dyDescent="0.25">
      <c r="D307" s="1" t="s">
        <v>697</v>
      </c>
      <c r="E307" s="1" t="s">
        <v>109</v>
      </c>
      <c r="G307" s="20">
        <v>406</v>
      </c>
      <c r="H307" s="20">
        <v>98</v>
      </c>
      <c r="I307" s="20">
        <v>0</v>
      </c>
      <c r="J307" s="20">
        <v>0</v>
      </c>
      <c r="K307" s="20">
        <v>41</v>
      </c>
      <c r="L307" s="20">
        <v>0</v>
      </c>
      <c r="M307" s="20">
        <v>57</v>
      </c>
      <c r="N307" s="20">
        <v>0</v>
      </c>
      <c r="O307" s="20">
        <v>0</v>
      </c>
      <c r="P307" s="20">
        <v>0</v>
      </c>
      <c r="Q307" s="20">
        <v>4</v>
      </c>
      <c r="R307" s="20">
        <v>304</v>
      </c>
      <c r="S307" s="20">
        <v>304</v>
      </c>
      <c r="T307" s="20">
        <v>0</v>
      </c>
      <c r="U307" s="20">
        <v>0</v>
      </c>
      <c r="V307" s="20">
        <v>9</v>
      </c>
      <c r="W307" s="20"/>
      <c r="X307" s="20">
        <v>35</v>
      </c>
      <c r="Y307" s="173"/>
    </row>
    <row r="308" spans="4:25" x14ac:dyDescent="0.25">
      <c r="D308" s="1" t="s">
        <v>707</v>
      </c>
      <c r="E308" s="1" t="s">
        <v>198</v>
      </c>
      <c r="G308" s="20">
        <v>280</v>
      </c>
      <c r="H308" s="20">
        <v>88</v>
      </c>
      <c r="I308" s="20">
        <v>3</v>
      </c>
      <c r="J308" s="20">
        <v>2</v>
      </c>
      <c r="K308" s="20">
        <v>0</v>
      </c>
      <c r="L308" s="20">
        <v>0</v>
      </c>
      <c r="M308" s="20">
        <v>83</v>
      </c>
      <c r="N308" s="20">
        <v>5</v>
      </c>
      <c r="O308" s="20">
        <v>5</v>
      </c>
      <c r="P308" s="20">
        <v>0</v>
      </c>
      <c r="Q308" s="20">
        <v>27</v>
      </c>
      <c r="R308" s="20">
        <v>160</v>
      </c>
      <c r="S308" s="20">
        <v>154</v>
      </c>
      <c r="T308" s="20">
        <v>6</v>
      </c>
      <c r="U308" s="20">
        <v>0</v>
      </c>
      <c r="V308" s="20">
        <v>0</v>
      </c>
      <c r="W308" s="20"/>
      <c r="X308" s="20">
        <v>26</v>
      </c>
      <c r="Y308" s="173"/>
    </row>
    <row r="309" spans="4:25" x14ac:dyDescent="0.25">
      <c r="D309" s="1" t="s">
        <v>719</v>
      </c>
      <c r="E309" s="1" t="s">
        <v>265</v>
      </c>
      <c r="G309" s="20">
        <v>798</v>
      </c>
      <c r="H309" s="20">
        <v>473</v>
      </c>
      <c r="I309" s="20">
        <v>111</v>
      </c>
      <c r="J309" s="20">
        <v>297</v>
      </c>
      <c r="K309" s="20">
        <v>33</v>
      </c>
      <c r="L309" s="20">
        <v>0</v>
      </c>
      <c r="M309" s="20">
        <v>32</v>
      </c>
      <c r="N309" s="20">
        <v>25</v>
      </c>
      <c r="O309" s="20">
        <v>0</v>
      </c>
      <c r="P309" s="20">
        <v>25</v>
      </c>
      <c r="Q309" s="20">
        <v>20</v>
      </c>
      <c r="R309" s="20">
        <v>280</v>
      </c>
      <c r="S309" s="20">
        <v>280</v>
      </c>
      <c r="T309" s="20">
        <v>0</v>
      </c>
      <c r="U309" s="20">
        <v>0</v>
      </c>
      <c r="V309" s="20">
        <v>0</v>
      </c>
      <c r="W309" s="20"/>
      <c r="X309" s="20">
        <v>70</v>
      </c>
      <c r="Y309" s="173"/>
    </row>
    <row r="310" spans="4:25" x14ac:dyDescent="0.25">
      <c r="D310" s="1" t="s">
        <v>728</v>
      </c>
      <c r="E310" s="1" t="s">
        <v>40</v>
      </c>
      <c r="G310" s="20">
        <v>1016</v>
      </c>
      <c r="H310" s="20">
        <v>269</v>
      </c>
      <c r="I310" s="20">
        <v>50</v>
      </c>
      <c r="J310" s="20">
        <v>17</v>
      </c>
      <c r="K310" s="20">
        <v>195</v>
      </c>
      <c r="L310" s="20">
        <v>3</v>
      </c>
      <c r="M310" s="20">
        <v>4</v>
      </c>
      <c r="N310" s="20">
        <v>76</v>
      </c>
      <c r="O310" s="20">
        <v>76</v>
      </c>
      <c r="P310" s="20">
        <v>0</v>
      </c>
      <c r="Q310" s="20">
        <v>80</v>
      </c>
      <c r="R310" s="20">
        <v>591</v>
      </c>
      <c r="S310" s="20">
        <v>434</v>
      </c>
      <c r="T310" s="20">
        <v>12</v>
      </c>
      <c r="U310" s="20">
        <v>145</v>
      </c>
      <c r="V310" s="20">
        <v>0</v>
      </c>
      <c r="W310" s="20"/>
      <c r="X310" s="20">
        <v>44</v>
      </c>
      <c r="Y310" s="173"/>
    </row>
    <row r="311" spans="4:25" x14ac:dyDescent="0.25">
      <c r="D311" s="1" t="s">
        <v>735</v>
      </c>
      <c r="E311" s="1" t="s">
        <v>49</v>
      </c>
      <c r="G311" s="20">
        <v>1057</v>
      </c>
      <c r="H311" s="20">
        <v>49</v>
      </c>
      <c r="I311" s="20">
        <v>30</v>
      </c>
      <c r="J311" s="20">
        <v>6</v>
      </c>
      <c r="K311" s="20">
        <v>2</v>
      </c>
      <c r="L311" s="20">
        <v>0</v>
      </c>
      <c r="M311" s="20">
        <v>11</v>
      </c>
      <c r="N311" s="20">
        <v>199</v>
      </c>
      <c r="O311" s="20">
        <v>123</v>
      </c>
      <c r="P311" s="20">
        <v>76</v>
      </c>
      <c r="Q311" s="20">
        <v>567</v>
      </c>
      <c r="R311" s="20">
        <v>242</v>
      </c>
      <c r="S311" s="20">
        <v>234</v>
      </c>
      <c r="T311" s="20">
        <v>8</v>
      </c>
      <c r="U311" s="20">
        <v>0</v>
      </c>
      <c r="V311" s="20">
        <v>0</v>
      </c>
      <c r="W311" s="20"/>
      <c r="X311" s="20">
        <v>383</v>
      </c>
      <c r="Y311" s="173"/>
    </row>
    <row r="312" spans="4:25" x14ac:dyDescent="0.25">
      <c r="D312" s="1" t="s">
        <v>754</v>
      </c>
      <c r="E312" s="1" t="s">
        <v>202</v>
      </c>
      <c r="G312" s="20">
        <v>1815</v>
      </c>
      <c r="H312" s="20">
        <v>667</v>
      </c>
      <c r="I312" s="20">
        <v>120</v>
      </c>
      <c r="J312" s="20">
        <v>285</v>
      </c>
      <c r="K312" s="20">
        <v>145</v>
      </c>
      <c r="L312" s="20">
        <v>25</v>
      </c>
      <c r="M312" s="20">
        <v>92</v>
      </c>
      <c r="N312" s="20">
        <v>348</v>
      </c>
      <c r="O312" s="20">
        <v>178</v>
      </c>
      <c r="P312" s="20">
        <v>170</v>
      </c>
      <c r="Q312" s="20">
        <v>425</v>
      </c>
      <c r="R312" s="20">
        <v>375</v>
      </c>
      <c r="S312" s="20">
        <v>362</v>
      </c>
      <c r="T312" s="20">
        <v>13</v>
      </c>
      <c r="U312" s="20">
        <v>0</v>
      </c>
      <c r="V312" s="20">
        <v>0</v>
      </c>
      <c r="W312" s="20"/>
      <c r="X312" s="20">
        <v>103</v>
      </c>
      <c r="Y312" s="173"/>
    </row>
    <row r="313" spans="4:25" x14ac:dyDescent="0.25">
      <c r="D313" s="1" t="s">
        <v>773</v>
      </c>
      <c r="E313" s="1" t="s">
        <v>127</v>
      </c>
      <c r="G313" s="20">
        <v>957</v>
      </c>
      <c r="H313" s="20">
        <v>336</v>
      </c>
      <c r="I313" s="20">
        <v>104</v>
      </c>
      <c r="J313" s="20">
        <v>29</v>
      </c>
      <c r="K313" s="20">
        <v>15</v>
      </c>
      <c r="L313" s="20">
        <v>0</v>
      </c>
      <c r="M313" s="20">
        <v>188</v>
      </c>
      <c r="N313" s="20">
        <v>135</v>
      </c>
      <c r="O313" s="20">
        <v>35</v>
      </c>
      <c r="P313" s="20">
        <v>100</v>
      </c>
      <c r="Q313" s="20">
        <v>238</v>
      </c>
      <c r="R313" s="20">
        <v>248</v>
      </c>
      <c r="S313" s="20">
        <v>230</v>
      </c>
      <c r="T313" s="20">
        <v>0</v>
      </c>
      <c r="U313" s="20">
        <v>18</v>
      </c>
      <c r="V313" s="20">
        <v>0</v>
      </c>
      <c r="W313" s="20"/>
      <c r="X313" s="20">
        <v>14</v>
      </c>
      <c r="Y313" s="173"/>
    </row>
    <row r="314" spans="4:25" x14ac:dyDescent="0.25">
      <c r="D314" s="1" t="s">
        <v>780</v>
      </c>
      <c r="E314" s="1" t="s">
        <v>312</v>
      </c>
      <c r="G314" s="20">
        <v>554</v>
      </c>
      <c r="H314" s="20">
        <v>20</v>
      </c>
      <c r="I314" s="20">
        <v>0</v>
      </c>
      <c r="J314" s="20">
        <v>0</v>
      </c>
      <c r="K314" s="20">
        <v>20</v>
      </c>
      <c r="L314" s="20">
        <v>0</v>
      </c>
      <c r="M314" s="20">
        <v>0</v>
      </c>
      <c r="N314" s="20">
        <v>18</v>
      </c>
      <c r="O314" s="20">
        <v>18</v>
      </c>
      <c r="P314" s="20">
        <v>0</v>
      </c>
      <c r="Q314" s="20">
        <v>7</v>
      </c>
      <c r="R314" s="20">
        <v>509</v>
      </c>
      <c r="S314" s="20">
        <v>509</v>
      </c>
      <c r="T314" s="20">
        <v>0</v>
      </c>
      <c r="U314" s="20">
        <v>0</v>
      </c>
      <c r="V314" s="20">
        <v>0</v>
      </c>
      <c r="W314" s="20"/>
      <c r="X314" s="20">
        <v>68</v>
      </c>
      <c r="Y314" s="173"/>
    </row>
    <row r="315" spans="4:25" x14ac:dyDescent="0.25">
      <c r="D315" s="1" t="s">
        <v>781</v>
      </c>
      <c r="E315" s="1" t="s">
        <v>29</v>
      </c>
      <c r="G315" s="20">
        <v>2107</v>
      </c>
      <c r="H315" s="20">
        <v>886</v>
      </c>
      <c r="I315" s="20">
        <v>12</v>
      </c>
      <c r="J315" s="20">
        <v>48</v>
      </c>
      <c r="K315" s="20">
        <v>152</v>
      </c>
      <c r="L315" s="20">
        <v>304</v>
      </c>
      <c r="M315" s="20">
        <v>370</v>
      </c>
      <c r="N315" s="20">
        <v>586</v>
      </c>
      <c r="O315" s="20">
        <v>586</v>
      </c>
      <c r="P315" s="20">
        <v>0</v>
      </c>
      <c r="Q315" s="20">
        <v>100</v>
      </c>
      <c r="R315" s="20">
        <v>535</v>
      </c>
      <c r="S315" s="20">
        <v>485</v>
      </c>
      <c r="T315" s="20">
        <v>50</v>
      </c>
      <c r="U315" s="20">
        <v>0</v>
      </c>
      <c r="V315" s="20">
        <v>21</v>
      </c>
      <c r="W315" s="20"/>
      <c r="X315" s="20">
        <v>399</v>
      </c>
      <c r="Y315" s="173"/>
    </row>
    <row r="316" spans="4:25" x14ac:dyDescent="0.25">
      <c r="D316" s="1" t="s">
        <v>782</v>
      </c>
      <c r="E316" s="1" t="s">
        <v>52</v>
      </c>
      <c r="G316" s="20">
        <v>923</v>
      </c>
      <c r="H316" s="20">
        <v>172</v>
      </c>
      <c r="I316" s="20">
        <v>60</v>
      </c>
      <c r="J316" s="20">
        <v>6</v>
      </c>
      <c r="K316" s="20">
        <v>103</v>
      </c>
      <c r="L316" s="20">
        <v>0</v>
      </c>
      <c r="M316" s="20">
        <v>3</v>
      </c>
      <c r="N316" s="20">
        <v>237</v>
      </c>
      <c r="O316" s="20">
        <v>237</v>
      </c>
      <c r="P316" s="20">
        <v>0</v>
      </c>
      <c r="Q316" s="20">
        <v>268</v>
      </c>
      <c r="R316" s="20">
        <v>246</v>
      </c>
      <c r="S316" s="20">
        <v>238</v>
      </c>
      <c r="T316" s="20">
        <v>8</v>
      </c>
      <c r="U316" s="20">
        <v>0</v>
      </c>
      <c r="V316" s="20">
        <v>0</v>
      </c>
      <c r="W316" s="20"/>
      <c r="X316" s="20">
        <v>117</v>
      </c>
      <c r="Y316" s="173"/>
    </row>
    <row r="317" spans="4:25" x14ac:dyDescent="0.25">
      <c r="D317" s="1" t="s">
        <v>785</v>
      </c>
      <c r="E317" s="1" t="s">
        <v>53</v>
      </c>
      <c r="G317" s="20">
        <v>890</v>
      </c>
      <c r="H317" s="20">
        <v>401</v>
      </c>
      <c r="I317" s="20">
        <v>77</v>
      </c>
      <c r="J317" s="20">
        <v>18</v>
      </c>
      <c r="K317" s="20">
        <v>274</v>
      </c>
      <c r="L317" s="20">
        <v>0</v>
      </c>
      <c r="M317" s="20">
        <v>32</v>
      </c>
      <c r="N317" s="20">
        <v>67</v>
      </c>
      <c r="O317" s="20">
        <v>0</v>
      </c>
      <c r="P317" s="20">
        <v>67</v>
      </c>
      <c r="Q317" s="20">
        <v>60</v>
      </c>
      <c r="R317" s="20">
        <v>362</v>
      </c>
      <c r="S317" s="20">
        <v>350</v>
      </c>
      <c r="T317" s="20">
        <v>9</v>
      </c>
      <c r="U317" s="20">
        <v>3</v>
      </c>
      <c r="V317" s="20">
        <v>0</v>
      </c>
      <c r="W317" s="20"/>
      <c r="X317" s="20">
        <v>21</v>
      </c>
      <c r="Y317" s="173"/>
    </row>
    <row r="318" spans="4:25" x14ac:dyDescent="0.25">
      <c r="D318" s="1" t="s">
        <v>788</v>
      </c>
      <c r="E318" s="1" t="s">
        <v>171</v>
      </c>
      <c r="G318" s="20">
        <v>767</v>
      </c>
      <c r="H318" s="20">
        <v>174</v>
      </c>
      <c r="I318" s="20">
        <v>45</v>
      </c>
      <c r="J318" s="20">
        <v>83</v>
      </c>
      <c r="K318" s="20">
        <v>33</v>
      </c>
      <c r="L318" s="20">
        <v>9</v>
      </c>
      <c r="M318" s="20">
        <v>4</v>
      </c>
      <c r="N318" s="20">
        <v>65</v>
      </c>
      <c r="O318" s="20">
        <v>0</v>
      </c>
      <c r="P318" s="20">
        <v>65</v>
      </c>
      <c r="Q318" s="20">
        <v>171</v>
      </c>
      <c r="R318" s="20">
        <v>357</v>
      </c>
      <c r="S318" s="20">
        <v>357</v>
      </c>
      <c r="T318" s="20">
        <v>0</v>
      </c>
      <c r="U318" s="20">
        <v>0</v>
      </c>
      <c r="V318" s="20">
        <v>0</v>
      </c>
      <c r="W318" s="20"/>
      <c r="X318" s="20">
        <v>28</v>
      </c>
      <c r="Y318" s="173"/>
    </row>
    <row r="319" spans="4:25" x14ac:dyDescent="0.25">
      <c r="D319" s="1" t="s">
        <v>796</v>
      </c>
      <c r="E319" s="1" t="s">
        <v>54</v>
      </c>
      <c r="G319" s="20">
        <v>591</v>
      </c>
      <c r="H319" s="20">
        <v>14</v>
      </c>
      <c r="I319" s="20">
        <v>10</v>
      </c>
      <c r="J319" s="20">
        <v>3</v>
      </c>
      <c r="K319" s="20">
        <v>0</v>
      </c>
      <c r="L319" s="20">
        <v>0</v>
      </c>
      <c r="M319" s="20">
        <v>1</v>
      </c>
      <c r="N319" s="20">
        <v>40</v>
      </c>
      <c r="O319" s="20">
        <v>40</v>
      </c>
      <c r="P319" s="20">
        <v>0</v>
      </c>
      <c r="Q319" s="20">
        <v>90</v>
      </c>
      <c r="R319" s="20">
        <v>447</v>
      </c>
      <c r="S319" s="20">
        <v>436</v>
      </c>
      <c r="T319" s="20">
        <v>11</v>
      </c>
      <c r="U319" s="20">
        <v>0</v>
      </c>
      <c r="V319" s="20">
        <v>0</v>
      </c>
      <c r="W319" s="20"/>
      <c r="X319" s="20">
        <v>51</v>
      </c>
      <c r="Y319" s="173"/>
    </row>
    <row r="320" spans="4:25" x14ac:dyDescent="0.25">
      <c r="D320" s="1" t="s">
        <v>799</v>
      </c>
      <c r="E320" s="1" t="s">
        <v>153</v>
      </c>
      <c r="G320" s="20">
        <v>1531</v>
      </c>
      <c r="H320" s="20">
        <v>952</v>
      </c>
      <c r="I320" s="20">
        <v>395</v>
      </c>
      <c r="J320" s="20">
        <v>80</v>
      </c>
      <c r="K320" s="20">
        <v>224</v>
      </c>
      <c r="L320" s="20">
        <v>67</v>
      </c>
      <c r="M320" s="20">
        <v>186</v>
      </c>
      <c r="N320" s="20">
        <v>58</v>
      </c>
      <c r="O320" s="20">
        <v>58</v>
      </c>
      <c r="P320" s="20">
        <v>0</v>
      </c>
      <c r="Q320" s="20">
        <v>176</v>
      </c>
      <c r="R320" s="20">
        <v>345</v>
      </c>
      <c r="S320" s="20">
        <v>319</v>
      </c>
      <c r="T320" s="20">
        <v>26</v>
      </c>
      <c r="U320" s="20">
        <v>0</v>
      </c>
      <c r="V320" s="20">
        <v>0</v>
      </c>
      <c r="W320" s="20"/>
      <c r="X320" s="20">
        <v>298</v>
      </c>
      <c r="Y320" s="173"/>
    </row>
    <row r="321" spans="4:25" x14ac:dyDescent="0.25">
      <c r="D321" s="1" t="s">
        <v>814</v>
      </c>
      <c r="E321" s="1" t="s">
        <v>291</v>
      </c>
      <c r="G321" s="20">
        <v>896</v>
      </c>
      <c r="H321" s="20">
        <v>226</v>
      </c>
      <c r="I321" s="20">
        <v>70</v>
      </c>
      <c r="J321" s="20">
        <v>3</v>
      </c>
      <c r="K321" s="20">
        <v>153</v>
      </c>
      <c r="L321" s="20">
        <v>0</v>
      </c>
      <c r="M321" s="20">
        <v>0</v>
      </c>
      <c r="N321" s="20">
        <v>115</v>
      </c>
      <c r="O321" s="20">
        <v>115</v>
      </c>
      <c r="P321" s="20">
        <v>0</v>
      </c>
      <c r="Q321" s="20">
        <v>149</v>
      </c>
      <c r="R321" s="20">
        <v>406</v>
      </c>
      <c r="S321" s="20">
        <v>406</v>
      </c>
      <c r="T321" s="20">
        <v>0</v>
      </c>
      <c r="U321" s="20">
        <v>0</v>
      </c>
      <c r="V321" s="20">
        <v>0</v>
      </c>
      <c r="W321" s="20"/>
      <c r="X321" s="20">
        <v>16</v>
      </c>
      <c r="Y321" s="173"/>
    </row>
    <row r="322" spans="4:25" x14ac:dyDescent="0.25">
      <c r="D322" s="1" t="s">
        <v>823</v>
      </c>
      <c r="E322" s="1" t="s">
        <v>212</v>
      </c>
      <c r="G322" s="20">
        <v>691</v>
      </c>
      <c r="H322" s="20">
        <v>43</v>
      </c>
      <c r="I322" s="20">
        <v>43</v>
      </c>
      <c r="J322" s="20">
        <v>0</v>
      </c>
      <c r="K322" s="20">
        <v>0</v>
      </c>
      <c r="L322" s="20">
        <v>0</v>
      </c>
      <c r="M322" s="20">
        <v>0</v>
      </c>
      <c r="N322" s="20">
        <v>0</v>
      </c>
      <c r="O322" s="20">
        <v>0</v>
      </c>
      <c r="P322" s="20">
        <v>0</v>
      </c>
      <c r="Q322" s="20">
        <v>2</v>
      </c>
      <c r="R322" s="20">
        <v>646</v>
      </c>
      <c r="S322" s="20">
        <v>266</v>
      </c>
      <c r="T322" s="20">
        <v>26</v>
      </c>
      <c r="U322" s="20">
        <v>354</v>
      </c>
      <c r="V322" s="20">
        <v>0</v>
      </c>
      <c r="W322" s="20"/>
      <c r="X322" s="20">
        <v>17</v>
      </c>
      <c r="Y322" s="173"/>
    </row>
    <row r="323" spans="4:25" x14ac:dyDescent="0.25">
      <c r="D323" s="1" t="s">
        <v>825</v>
      </c>
      <c r="E323" s="1" t="s">
        <v>213</v>
      </c>
      <c r="G323" s="20">
        <v>567</v>
      </c>
      <c r="H323" s="20">
        <v>101</v>
      </c>
      <c r="I323" s="20">
        <v>0</v>
      </c>
      <c r="J323" s="20">
        <v>0</v>
      </c>
      <c r="K323" s="20">
        <v>0</v>
      </c>
      <c r="L323" s="20">
        <v>0</v>
      </c>
      <c r="M323" s="20">
        <v>101</v>
      </c>
      <c r="N323" s="20">
        <v>185</v>
      </c>
      <c r="O323" s="20">
        <v>220</v>
      </c>
      <c r="P323" s="20">
        <v>-35</v>
      </c>
      <c r="Q323" s="20">
        <v>25</v>
      </c>
      <c r="R323" s="20">
        <v>256</v>
      </c>
      <c r="S323" s="20">
        <v>256</v>
      </c>
      <c r="T323" s="20">
        <v>0</v>
      </c>
      <c r="U323" s="20">
        <v>0</v>
      </c>
      <c r="V323" s="20">
        <v>0</v>
      </c>
      <c r="W323" s="20"/>
      <c r="X323" s="20">
        <v>102</v>
      </c>
      <c r="Y323" s="173"/>
    </row>
    <row r="324" spans="4:25" x14ac:dyDescent="0.25">
      <c r="D324" s="1" t="s">
        <v>837</v>
      </c>
      <c r="E324" s="1" t="s">
        <v>270</v>
      </c>
      <c r="G324" s="20">
        <v>343</v>
      </c>
      <c r="H324" s="20">
        <v>127</v>
      </c>
      <c r="I324" s="20">
        <v>0</v>
      </c>
      <c r="J324" s="20">
        <v>0</v>
      </c>
      <c r="K324" s="20">
        <v>127</v>
      </c>
      <c r="L324" s="20">
        <v>0</v>
      </c>
      <c r="M324" s="20">
        <v>0</v>
      </c>
      <c r="N324" s="20">
        <v>70</v>
      </c>
      <c r="O324" s="20">
        <v>0</v>
      </c>
      <c r="P324" s="20">
        <v>70</v>
      </c>
      <c r="Q324" s="20">
        <v>28</v>
      </c>
      <c r="R324" s="20">
        <v>118</v>
      </c>
      <c r="S324" s="20">
        <v>118</v>
      </c>
      <c r="T324" s="20">
        <v>0</v>
      </c>
      <c r="U324" s="20">
        <v>0</v>
      </c>
      <c r="V324" s="20">
        <v>0</v>
      </c>
      <c r="W324" s="20"/>
      <c r="X324" s="20">
        <v>10</v>
      </c>
      <c r="Y324" s="173"/>
    </row>
    <row r="325" spans="4:25" x14ac:dyDescent="0.25">
      <c r="D325" s="1" t="s">
        <v>845</v>
      </c>
      <c r="E325" s="1" t="s">
        <v>133</v>
      </c>
      <c r="G325" s="20">
        <v>483</v>
      </c>
      <c r="H325" s="20">
        <v>98</v>
      </c>
      <c r="I325" s="20">
        <v>58</v>
      </c>
      <c r="J325" s="20">
        <v>0</v>
      </c>
      <c r="K325" s="20">
        <v>0</v>
      </c>
      <c r="L325" s="20">
        <v>0</v>
      </c>
      <c r="M325" s="20">
        <v>40</v>
      </c>
      <c r="N325" s="20">
        <v>0</v>
      </c>
      <c r="O325" s="20">
        <v>0</v>
      </c>
      <c r="P325" s="20">
        <v>0</v>
      </c>
      <c r="Q325" s="20">
        <v>9</v>
      </c>
      <c r="R325" s="20">
        <v>376</v>
      </c>
      <c r="S325" s="20">
        <v>352</v>
      </c>
      <c r="T325" s="20">
        <v>24</v>
      </c>
      <c r="U325" s="20">
        <v>0</v>
      </c>
      <c r="V325" s="20">
        <v>93</v>
      </c>
      <c r="W325" s="20"/>
      <c r="X325" s="20">
        <v>44</v>
      </c>
      <c r="Y325" s="173"/>
    </row>
    <row r="326" spans="4:25" x14ac:dyDescent="0.25">
      <c r="D326" s="1" t="s">
        <v>855</v>
      </c>
      <c r="E326" s="1" t="s">
        <v>283</v>
      </c>
      <c r="G326" s="20">
        <v>747</v>
      </c>
      <c r="H326" s="20">
        <v>415</v>
      </c>
      <c r="I326" s="20">
        <v>0</v>
      </c>
      <c r="J326" s="20">
        <v>0</v>
      </c>
      <c r="K326" s="20">
        <v>37</v>
      </c>
      <c r="L326" s="20">
        <v>0</v>
      </c>
      <c r="M326" s="20">
        <v>378</v>
      </c>
      <c r="N326" s="20">
        <v>0</v>
      </c>
      <c r="O326" s="20">
        <v>0</v>
      </c>
      <c r="P326" s="20">
        <v>0</v>
      </c>
      <c r="Q326" s="20">
        <v>31</v>
      </c>
      <c r="R326" s="20">
        <v>301</v>
      </c>
      <c r="S326" s="20">
        <v>293</v>
      </c>
      <c r="T326" s="20">
        <v>8</v>
      </c>
      <c r="U326" s="20">
        <v>0</v>
      </c>
      <c r="V326" s="20">
        <v>0</v>
      </c>
      <c r="W326" s="20"/>
      <c r="X326" s="20">
        <v>190</v>
      </c>
      <c r="Y326" s="173"/>
    </row>
    <row r="327" spans="4:25" x14ac:dyDescent="0.25">
      <c r="D327" s="1" t="s">
        <v>858</v>
      </c>
      <c r="E327" s="1" t="s">
        <v>114</v>
      </c>
      <c r="G327" s="20">
        <v>846</v>
      </c>
      <c r="H327" s="20">
        <v>291</v>
      </c>
      <c r="I327" s="20">
        <v>198</v>
      </c>
      <c r="J327" s="20">
        <v>31</v>
      </c>
      <c r="K327" s="20">
        <v>57</v>
      </c>
      <c r="L327" s="20">
        <v>0</v>
      </c>
      <c r="M327" s="20">
        <v>5</v>
      </c>
      <c r="N327" s="20">
        <v>0</v>
      </c>
      <c r="O327" s="20">
        <v>0</v>
      </c>
      <c r="P327" s="20">
        <v>0</v>
      </c>
      <c r="Q327" s="20">
        <v>228</v>
      </c>
      <c r="R327" s="20">
        <v>327</v>
      </c>
      <c r="S327" s="20">
        <v>300</v>
      </c>
      <c r="T327" s="20">
        <v>27</v>
      </c>
      <c r="U327" s="20">
        <v>0</v>
      </c>
      <c r="V327" s="20">
        <v>0</v>
      </c>
      <c r="W327" s="20"/>
      <c r="X327" s="20">
        <v>39</v>
      </c>
      <c r="Y327" s="173"/>
    </row>
    <row r="328" spans="4:25" x14ac:dyDescent="0.25">
      <c r="D328" s="1" t="s">
        <v>872</v>
      </c>
      <c r="E328" s="1" t="s">
        <v>156</v>
      </c>
      <c r="G328" s="20">
        <v>886</v>
      </c>
      <c r="H328" s="20">
        <v>122</v>
      </c>
      <c r="I328" s="20">
        <v>0</v>
      </c>
      <c r="J328" s="20">
        <v>0</v>
      </c>
      <c r="K328" s="20">
        <v>0</v>
      </c>
      <c r="L328" s="20">
        <v>0</v>
      </c>
      <c r="M328" s="20">
        <v>122</v>
      </c>
      <c r="N328" s="20">
        <v>205</v>
      </c>
      <c r="O328" s="20">
        <v>114</v>
      </c>
      <c r="P328" s="20">
        <v>91</v>
      </c>
      <c r="Q328" s="20">
        <v>258</v>
      </c>
      <c r="R328" s="20">
        <v>301</v>
      </c>
      <c r="S328" s="20">
        <v>282</v>
      </c>
      <c r="T328" s="20">
        <v>19</v>
      </c>
      <c r="U328" s="20">
        <v>0</v>
      </c>
      <c r="V328" s="20">
        <v>0</v>
      </c>
      <c r="W328" s="20"/>
      <c r="X328" s="20">
        <v>21</v>
      </c>
      <c r="Y328" s="173"/>
    </row>
    <row r="329" spans="4:25" x14ac:dyDescent="0.25">
      <c r="D329" s="1" t="s">
        <v>877</v>
      </c>
      <c r="E329" s="1" t="s">
        <v>251</v>
      </c>
      <c r="G329" s="20">
        <v>780</v>
      </c>
      <c r="H329" s="20">
        <v>215</v>
      </c>
      <c r="I329" s="20">
        <v>121</v>
      </c>
      <c r="J329" s="20">
        <v>0</v>
      </c>
      <c r="K329" s="20">
        <v>34</v>
      </c>
      <c r="L329" s="20">
        <v>0</v>
      </c>
      <c r="M329" s="20">
        <v>60</v>
      </c>
      <c r="N329" s="20">
        <v>76</v>
      </c>
      <c r="O329" s="20">
        <v>75</v>
      </c>
      <c r="P329" s="20">
        <v>1</v>
      </c>
      <c r="Q329" s="20">
        <v>0</v>
      </c>
      <c r="R329" s="20">
        <v>489</v>
      </c>
      <c r="S329" s="20">
        <v>479</v>
      </c>
      <c r="T329" s="20">
        <v>10</v>
      </c>
      <c r="U329" s="20">
        <v>0</v>
      </c>
      <c r="V329" s="20">
        <v>0</v>
      </c>
      <c r="W329" s="20"/>
      <c r="X329" s="20">
        <v>55</v>
      </c>
      <c r="Y329" s="173"/>
    </row>
    <row r="330" spans="4:25" x14ac:dyDescent="0.25">
      <c r="D330" s="1" t="s">
        <v>878</v>
      </c>
      <c r="E330" s="1" t="s">
        <v>247</v>
      </c>
      <c r="G330" s="20">
        <v>731</v>
      </c>
      <c r="H330" s="20">
        <v>110</v>
      </c>
      <c r="I330" s="20">
        <v>74</v>
      </c>
      <c r="J330" s="20">
        <v>0</v>
      </c>
      <c r="K330" s="20">
        <v>36</v>
      </c>
      <c r="L330" s="20">
        <v>0</v>
      </c>
      <c r="M330" s="20">
        <v>0</v>
      </c>
      <c r="N330" s="20">
        <v>27</v>
      </c>
      <c r="O330" s="20">
        <v>27</v>
      </c>
      <c r="P330" s="20">
        <v>0</v>
      </c>
      <c r="Q330" s="20">
        <v>0</v>
      </c>
      <c r="R330" s="20">
        <v>594</v>
      </c>
      <c r="S330" s="20">
        <v>489</v>
      </c>
      <c r="T330" s="20">
        <v>0</v>
      </c>
      <c r="U330" s="20">
        <v>105</v>
      </c>
      <c r="V330" s="20">
        <v>30</v>
      </c>
      <c r="W330" s="20"/>
      <c r="X330" s="20">
        <v>357</v>
      </c>
      <c r="Y330" s="173"/>
    </row>
    <row r="331" spans="4:25" x14ac:dyDescent="0.25">
      <c r="D331" s="1" t="s">
        <v>883</v>
      </c>
      <c r="E331" s="1" t="s">
        <v>215</v>
      </c>
      <c r="G331" s="20">
        <v>689</v>
      </c>
      <c r="H331" s="20">
        <v>283</v>
      </c>
      <c r="I331" s="20">
        <v>22</v>
      </c>
      <c r="J331" s="20">
        <v>1</v>
      </c>
      <c r="K331" s="20">
        <v>254</v>
      </c>
      <c r="L331" s="20">
        <v>0</v>
      </c>
      <c r="M331" s="20">
        <v>6</v>
      </c>
      <c r="N331" s="20">
        <v>4</v>
      </c>
      <c r="O331" s="20">
        <v>4</v>
      </c>
      <c r="P331" s="20">
        <v>0</v>
      </c>
      <c r="Q331" s="20">
        <v>82</v>
      </c>
      <c r="R331" s="20">
        <v>320</v>
      </c>
      <c r="S331" s="20">
        <v>310</v>
      </c>
      <c r="T331" s="20">
        <v>10</v>
      </c>
      <c r="U331" s="20">
        <v>0</v>
      </c>
      <c r="V331" s="20">
        <v>15</v>
      </c>
      <c r="W331" s="20"/>
      <c r="X331" s="20">
        <v>121</v>
      </c>
      <c r="Y331" s="173"/>
    </row>
    <row r="332" spans="4:25" x14ac:dyDescent="0.25">
      <c r="D332" s="1" t="s">
        <v>892</v>
      </c>
      <c r="E332" s="1" t="s">
        <v>98</v>
      </c>
      <c r="G332" s="20">
        <v>316</v>
      </c>
      <c r="H332" s="20">
        <v>13</v>
      </c>
      <c r="I332" s="20">
        <v>7</v>
      </c>
      <c r="J332" s="20">
        <v>6</v>
      </c>
      <c r="K332" s="20">
        <v>0</v>
      </c>
      <c r="L332" s="20">
        <v>0</v>
      </c>
      <c r="M332" s="20">
        <v>0</v>
      </c>
      <c r="N332" s="20">
        <v>11</v>
      </c>
      <c r="O332" s="20">
        <v>11</v>
      </c>
      <c r="P332" s="20">
        <v>0</v>
      </c>
      <c r="Q332" s="20">
        <v>0</v>
      </c>
      <c r="R332" s="20">
        <v>292</v>
      </c>
      <c r="S332" s="20">
        <v>285</v>
      </c>
      <c r="T332" s="20">
        <v>7</v>
      </c>
      <c r="U332" s="20">
        <v>0</v>
      </c>
      <c r="V332" s="20">
        <v>0</v>
      </c>
      <c r="W332" s="20"/>
      <c r="X332" s="20">
        <v>51</v>
      </c>
      <c r="Y332" s="173"/>
    </row>
    <row r="333" spans="4:25" x14ac:dyDescent="0.25">
      <c r="D333" s="1" t="s">
        <v>900</v>
      </c>
      <c r="E333" s="1" t="s">
        <v>173</v>
      </c>
      <c r="G333" s="20">
        <v>545</v>
      </c>
      <c r="H333" s="20">
        <v>149</v>
      </c>
      <c r="I333" s="20">
        <v>100</v>
      </c>
      <c r="J333" s="20">
        <v>0</v>
      </c>
      <c r="K333" s="20">
        <v>49</v>
      </c>
      <c r="L333" s="20">
        <v>0</v>
      </c>
      <c r="M333" s="20">
        <v>0</v>
      </c>
      <c r="N333" s="20">
        <v>58</v>
      </c>
      <c r="O333" s="20">
        <v>0</v>
      </c>
      <c r="P333" s="20">
        <v>58</v>
      </c>
      <c r="Q333" s="20">
        <v>78</v>
      </c>
      <c r="R333" s="20">
        <v>260</v>
      </c>
      <c r="S333" s="20">
        <v>252</v>
      </c>
      <c r="T333" s="20">
        <v>7</v>
      </c>
      <c r="U333" s="20">
        <v>1</v>
      </c>
      <c r="V333" s="20">
        <v>0</v>
      </c>
      <c r="W333" s="20"/>
      <c r="X333" s="20">
        <v>41</v>
      </c>
      <c r="Y333" s="173"/>
    </row>
    <row r="334" spans="4:25" x14ac:dyDescent="0.25">
      <c r="D334" s="1" t="s">
        <v>914</v>
      </c>
      <c r="E334" s="1" t="s">
        <v>64</v>
      </c>
      <c r="G334" s="20">
        <v>617</v>
      </c>
      <c r="H334" s="20">
        <v>75</v>
      </c>
      <c r="I334" s="20">
        <v>0</v>
      </c>
      <c r="J334" s="20">
        <v>0</v>
      </c>
      <c r="K334" s="20">
        <v>75</v>
      </c>
      <c r="L334" s="20">
        <v>0</v>
      </c>
      <c r="M334" s="20">
        <v>0</v>
      </c>
      <c r="N334" s="20">
        <v>0</v>
      </c>
      <c r="O334" s="20">
        <v>0</v>
      </c>
      <c r="P334" s="20">
        <v>0</v>
      </c>
      <c r="Q334" s="20">
        <v>35</v>
      </c>
      <c r="R334" s="20">
        <v>507</v>
      </c>
      <c r="S334" s="20">
        <v>190</v>
      </c>
      <c r="T334" s="20">
        <v>0</v>
      </c>
      <c r="U334" s="20">
        <v>317</v>
      </c>
      <c r="V334" s="20">
        <v>0</v>
      </c>
      <c r="W334" s="20"/>
      <c r="X334" s="20">
        <v>59</v>
      </c>
      <c r="Y334" s="173"/>
    </row>
    <row r="335" spans="4:25" x14ac:dyDescent="0.25">
      <c r="D335" s="1" t="s">
        <v>918</v>
      </c>
      <c r="E335" s="1" t="s">
        <v>116</v>
      </c>
      <c r="G335" s="20">
        <v>373</v>
      </c>
      <c r="H335" s="20">
        <v>215</v>
      </c>
      <c r="I335" s="20">
        <v>215</v>
      </c>
      <c r="J335" s="20">
        <v>0</v>
      </c>
      <c r="K335" s="20">
        <v>0</v>
      </c>
      <c r="L335" s="20">
        <v>0</v>
      </c>
      <c r="M335" s="20">
        <v>0</v>
      </c>
      <c r="N335" s="20">
        <v>0</v>
      </c>
      <c r="O335" s="20">
        <v>0</v>
      </c>
      <c r="P335" s="20">
        <v>0</v>
      </c>
      <c r="Q335" s="20">
        <v>0</v>
      </c>
      <c r="R335" s="20">
        <v>158</v>
      </c>
      <c r="S335" s="20">
        <v>158</v>
      </c>
      <c r="T335" s="20">
        <v>0</v>
      </c>
      <c r="U335" s="20">
        <v>0</v>
      </c>
      <c r="V335" s="20">
        <v>0</v>
      </c>
      <c r="W335" s="20"/>
      <c r="X335" s="20">
        <v>10</v>
      </c>
      <c r="Y335" s="173"/>
    </row>
    <row r="336" spans="4:25" x14ac:dyDescent="0.25">
      <c r="D336" s="1" t="s">
        <v>928</v>
      </c>
      <c r="E336" s="1" t="s">
        <v>256</v>
      </c>
      <c r="G336" s="20">
        <v>652</v>
      </c>
      <c r="H336" s="20">
        <v>86</v>
      </c>
      <c r="I336" s="20">
        <v>0</v>
      </c>
      <c r="J336" s="20">
        <v>0</v>
      </c>
      <c r="K336" s="20">
        <v>86</v>
      </c>
      <c r="L336" s="20">
        <v>0</v>
      </c>
      <c r="M336" s="20">
        <v>0</v>
      </c>
      <c r="N336" s="20">
        <v>62</v>
      </c>
      <c r="O336" s="20">
        <v>62</v>
      </c>
      <c r="P336" s="20">
        <v>0</v>
      </c>
      <c r="Q336" s="20">
        <v>80</v>
      </c>
      <c r="R336" s="20">
        <v>424</v>
      </c>
      <c r="S336" s="20">
        <v>405</v>
      </c>
      <c r="T336" s="20">
        <v>9</v>
      </c>
      <c r="U336" s="20">
        <v>10</v>
      </c>
      <c r="V336" s="20">
        <v>0</v>
      </c>
      <c r="W336" s="20"/>
      <c r="X336" s="20">
        <v>24</v>
      </c>
      <c r="Y336" s="173"/>
    </row>
    <row r="337" spans="3:25" x14ac:dyDescent="0.25">
      <c r="D337" s="1" t="s">
        <v>937</v>
      </c>
      <c r="E337" s="1" t="s">
        <v>217</v>
      </c>
      <c r="G337" s="20">
        <v>2001</v>
      </c>
      <c r="H337" s="20">
        <v>847</v>
      </c>
      <c r="I337" s="20">
        <v>7</v>
      </c>
      <c r="J337" s="20">
        <v>4</v>
      </c>
      <c r="K337" s="20">
        <v>620</v>
      </c>
      <c r="L337" s="20">
        <v>0</v>
      </c>
      <c r="M337" s="20">
        <v>216</v>
      </c>
      <c r="N337" s="20">
        <v>357</v>
      </c>
      <c r="O337" s="20">
        <v>357</v>
      </c>
      <c r="P337" s="20">
        <v>0</v>
      </c>
      <c r="Q337" s="20">
        <v>446</v>
      </c>
      <c r="R337" s="20">
        <v>351</v>
      </c>
      <c r="S337" s="20">
        <v>322</v>
      </c>
      <c r="T337" s="20">
        <v>29</v>
      </c>
      <c r="U337" s="20">
        <v>0</v>
      </c>
      <c r="V337" s="20">
        <v>0</v>
      </c>
      <c r="W337" s="20"/>
      <c r="X337" s="20">
        <v>196</v>
      </c>
      <c r="Y337" s="173"/>
    </row>
    <row r="338" spans="3:25" x14ac:dyDescent="0.25">
      <c r="D338" s="1" t="s">
        <v>946</v>
      </c>
      <c r="E338" s="1" t="s">
        <v>218</v>
      </c>
      <c r="G338" s="20">
        <v>103</v>
      </c>
      <c r="H338" s="20">
        <v>41</v>
      </c>
      <c r="I338" s="20">
        <v>15</v>
      </c>
      <c r="J338" s="20">
        <v>1</v>
      </c>
      <c r="K338" s="20">
        <v>0</v>
      </c>
      <c r="L338" s="20">
        <v>0</v>
      </c>
      <c r="M338" s="20">
        <v>25</v>
      </c>
      <c r="N338" s="20">
        <v>12</v>
      </c>
      <c r="O338" s="20">
        <v>11</v>
      </c>
      <c r="P338" s="20">
        <v>1</v>
      </c>
      <c r="Q338" s="20">
        <v>31</v>
      </c>
      <c r="R338" s="20">
        <v>19</v>
      </c>
      <c r="S338" s="20">
        <v>0</v>
      </c>
      <c r="T338" s="20">
        <v>19</v>
      </c>
      <c r="U338" s="20">
        <v>0</v>
      </c>
      <c r="V338" s="20">
        <v>0</v>
      </c>
      <c r="W338" s="20"/>
      <c r="X338" s="20">
        <v>14</v>
      </c>
      <c r="Y338" s="173"/>
    </row>
    <row r="339" spans="3:25" x14ac:dyDescent="0.25">
      <c r="D339" s="1" t="s">
        <v>951</v>
      </c>
      <c r="E339" s="1" t="s">
        <v>118</v>
      </c>
      <c r="G339" s="20">
        <v>1369</v>
      </c>
      <c r="H339" s="20">
        <v>794</v>
      </c>
      <c r="I339" s="20">
        <v>315</v>
      </c>
      <c r="J339" s="20">
        <v>0</v>
      </c>
      <c r="K339" s="20">
        <v>151</v>
      </c>
      <c r="L339" s="20">
        <v>0</v>
      </c>
      <c r="M339" s="20">
        <v>328</v>
      </c>
      <c r="N339" s="20">
        <v>92</v>
      </c>
      <c r="O339" s="20">
        <v>81</v>
      </c>
      <c r="P339" s="20">
        <v>11</v>
      </c>
      <c r="Q339" s="20">
        <v>56</v>
      </c>
      <c r="R339" s="20">
        <v>427</v>
      </c>
      <c r="S339" s="20">
        <v>427</v>
      </c>
      <c r="T339" s="20">
        <v>0</v>
      </c>
      <c r="U339" s="20">
        <v>0</v>
      </c>
      <c r="V339" s="20">
        <v>0</v>
      </c>
      <c r="W339" s="20"/>
      <c r="X339" s="20">
        <v>352</v>
      </c>
      <c r="Y339" s="173"/>
    </row>
    <row r="340" spans="3:25" x14ac:dyDescent="0.25">
      <c r="D340" s="1" t="s">
        <v>952</v>
      </c>
      <c r="E340" s="1" t="s">
        <v>122</v>
      </c>
      <c r="G340" s="20">
        <v>1323</v>
      </c>
      <c r="H340" s="20">
        <v>162</v>
      </c>
      <c r="I340" s="20">
        <v>14</v>
      </c>
      <c r="J340" s="20">
        <v>110</v>
      </c>
      <c r="K340" s="20">
        <v>0</v>
      </c>
      <c r="L340" s="20">
        <v>0</v>
      </c>
      <c r="M340" s="20">
        <v>38</v>
      </c>
      <c r="N340" s="20">
        <v>48</v>
      </c>
      <c r="O340" s="20">
        <v>48</v>
      </c>
      <c r="P340" s="20">
        <v>0</v>
      </c>
      <c r="Q340" s="20">
        <v>765</v>
      </c>
      <c r="R340" s="20">
        <v>348</v>
      </c>
      <c r="S340" s="20">
        <v>348</v>
      </c>
      <c r="T340" s="20">
        <v>0</v>
      </c>
      <c r="U340" s="20">
        <v>0</v>
      </c>
      <c r="V340" s="20">
        <v>373</v>
      </c>
      <c r="W340" s="20"/>
      <c r="X340" s="20">
        <v>167</v>
      </c>
      <c r="Y340" s="173"/>
    </row>
    <row r="341" spans="3:25" x14ac:dyDescent="0.25">
      <c r="D341" s="1" t="s">
        <v>965</v>
      </c>
      <c r="E341" s="1" t="s">
        <v>120</v>
      </c>
      <c r="G341" s="20">
        <v>587</v>
      </c>
      <c r="H341" s="20">
        <v>193</v>
      </c>
      <c r="I341" s="20">
        <v>33</v>
      </c>
      <c r="J341" s="20">
        <v>0</v>
      </c>
      <c r="K341" s="20">
        <v>0</v>
      </c>
      <c r="L341" s="20">
        <v>0</v>
      </c>
      <c r="M341" s="20">
        <v>160</v>
      </c>
      <c r="N341" s="20">
        <v>16</v>
      </c>
      <c r="O341" s="20">
        <v>0</v>
      </c>
      <c r="P341" s="20">
        <v>16</v>
      </c>
      <c r="Q341" s="20">
        <v>67</v>
      </c>
      <c r="R341" s="20">
        <v>311</v>
      </c>
      <c r="S341" s="20">
        <v>311</v>
      </c>
      <c r="T341" s="20">
        <v>0</v>
      </c>
      <c r="U341" s="20">
        <v>0</v>
      </c>
      <c r="V341" s="20">
        <v>0</v>
      </c>
      <c r="W341" s="20"/>
      <c r="X341" s="20">
        <v>37</v>
      </c>
      <c r="Y341" s="173"/>
    </row>
    <row r="342" spans="3:25" x14ac:dyDescent="0.25">
      <c r="D342" s="1" t="s">
        <v>971</v>
      </c>
      <c r="E342" s="10" t="s">
        <v>166</v>
      </c>
      <c r="F342" s="10"/>
      <c r="G342" s="22">
        <v>494</v>
      </c>
      <c r="H342" s="22">
        <v>145</v>
      </c>
      <c r="I342" s="22">
        <v>0</v>
      </c>
      <c r="J342" s="22">
        <v>0</v>
      </c>
      <c r="K342" s="22">
        <v>145</v>
      </c>
      <c r="L342" s="22">
        <v>0</v>
      </c>
      <c r="M342" s="22">
        <v>0</v>
      </c>
      <c r="N342" s="22">
        <v>0</v>
      </c>
      <c r="O342" s="22">
        <v>0</v>
      </c>
      <c r="P342" s="22">
        <v>0</v>
      </c>
      <c r="Q342" s="22">
        <v>8</v>
      </c>
      <c r="R342" s="22">
        <v>341</v>
      </c>
      <c r="S342" s="22">
        <v>329</v>
      </c>
      <c r="T342" s="22">
        <v>12</v>
      </c>
      <c r="U342" s="22">
        <v>0</v>
      </c>
      <c r="V342" s="22">
        <v>60</v>
      </c>
      <c r="W342" s="20"/>
      <c r="X342" s="20">
        <v>42</v>
      </c>
      <c r="Y342" s="173"/>
    </row>
    <row r="343" spans="3:25" x14ac:dyDescent="0.25">
      <c r="D343" s="1" t="s">
        <v>981</v>
      </c>
      <c r="E343" s="1" t="s">
        <v>13</v>
      </c>
      <c r="G343" s="20">
        <v>1160</v>
      </c>
      <c r="H343" s="20">
        <v>314</v>
      </c>
      <c r="I343" s="20">
        <v>101</v>
      </c>
      <c r="J343" s="20">
        <v>184</v>
      </c>
      <c r="K343" s="20">
        <v>8</v>
      </c>
      <c r="L343" s="20">
        <v>21</v>
      </c>
      <c r="M343" s="20">
        <v>0</v>
      </c>
      <c r="N343" s="20">
        <v>109</v>
      </c>
      <c r="O343" s="20">
        <v>54</v>
      </c>
      <c r="P343" s="20">
        <v>55</v>
      </c>
      <c r="Q343" s="20">
        <v>217</v>
      </c>
      <c r="R343" s="20">
        <v>520</v>
      </c>
      <c r="S343" s="20">
        <v>520</v>
      </c>
      <c r="T343" s="20">
        <v>0</v>
      </c>
      <c r="U343" s="20">
        <v>0</v>
      </c>
      <c r="V343" s="20">
        <v>0</v>
      </c>
      <c r="W343" s="22"/>
      <c r="X343" s="22">
        <v>146</v>
      </c>
      <c r="Y343" s="173"/>
    </row>
    <row r="344" spans="3:25" x14ac:dyDescent="0.25">
      <c r="D344" s="1" t="s">
        <v>982</v>
      </c>
      <c r="E344" s="1" t="s">
        <v>67</v>
      </c>
      <c r="G344" s="20">
        <v>448</v>
      </c>
      <c r="H344" s="20">
        <v>72</v>
      </c>
      <c r="I344" s="20">
        <v>13</v>
      </c>
      <c r="J344" s="20">
        <v>3</v>
      </c>
      <c r="K344" s="20">
        <v>16</v>
      </c>
      <c r="L344" s="20">
        <v>8</v>
      </c>
      <c r="M344" s="20">
        <v>32</v>
      </c>
      <c r="N344" s="20">
        <v>97</v>
      </c>
      <c r="O344" s="20">
        <v>2</v>
      </c>
      <c r="P344" s="20">
        <v>95</v>
      </c>
      <c r="Q344" s="20">
        <v>0</v>
      </c>
      <c r="R344" s="20">
        <v>279</v>
      </c>
      <c r="S344" s="20">
        <v>254</v>
      </c>
      <c r="T344" s="20">
        <v>10</v>
      </c>
      <c r="U344" s="20">
        <v>15</v>
      </c>
      <c r="V344" s="20">
        <v>0</v>
      </c>
      <c r="W344" s="20"/>
      <c r="X344" s="20">
        <v>18</v>
      </c>
      <c r="Y344" s="173"/>
    </row>
    <row r="345" spans="3:25" x14ac:dyDescent="0.25">
      <c r="D345" s="1" t="s">
        <v>994</v>
      </c>
      <c r="E345" s="1" t="s">
        <v>225</v>
      </c>
      <c r="G345" s="20">
        <v>570</v>
      </c>
      <c r="H345" s="20">
        <v>97</v>
      </c>
      <c r="I345" s="20">
        <v>25</v>
      </c>
      <c r="J345" s="20">
        <v>0</v>
      </c>
      <c r="K345" s="20">
        <v>72</v>
      </c>
      <c r="L345" s="20">
        <v>0</v>
      </c>
      <c r="M345" s="20">
        <v>0</v>
      </c>
      <c r="N345" s="20">
        <v>0</v>
      </c>
      <c r="O345" s="20">
        <v>0</v>
      </c>
      <c r="P345" s="20">
        <v>0</v>
      </c>
      <c r="Q345" s="20">
        <v>131</v>
      </c>
      <c r="R345" s="20">
        <v>342</v>
      </c>
      <c r="S345" s="20">
        <v>310</v>
      </c>
      <c r="T345" s="20">
        <v>10</v>
      </c>
      <c r="U345" s="20">
        <v>22</v>
      </c>
      <c r="V345" s="20">
        <v>0</v>
      </c>
      <c r="W345" s="20"/>
      <c r="X345" s="20">
        <v>429</v>
      </c>
      <c r="Y345" s="173"/>
    </row>
    <row r="346" spans="3:25" x14ac:dyDescent="0.25">
      <c r="D346" s="1" t="s">
        <v>995</v>
      </c>
      <c r="E346" s="1" t="s">
        <v>274</v>
      </c>
      <c r="G346" s="20">
        <v>558</v>
      </c>
      <c r="H346" s="20">
        <v>217</v>
      </c>
      <c r="I346" s="20">
        <v>66</v>
      </c>
      <c r="J346" s="20">
        <v>52</v>
      </c>
      <c r="K346" s="20">
        <v>3</v>
      </c>
      <c r="L346" s="20">
        <v>0</v>
      </c>
      <c r="M346" s="20">
        <v>96</v>
      </c>
      <c r="N346" s="20">
        <v>67</v>
      </c>
      <c r="O346" s="20">
        <v>38</v>
      </c>
      <c r="P346" s="20">
        <v>29</v>
      </c>
      <c r="Q346" s="20">
        <v>0</v>
      </c>
      <c r="R346" s="20">
        <v>274</v>
      </c>
      <c r="S346" s="20">
        <v>267</v>
      </c>
      <c r="T346" s="20">
        <v>7</v>
      </c>
      <c r="U346" s="20">
        <v>0</v>
      </c>
      <c r="V346" s="20">
        <v>7</v>
      </c>
      <c r="W346" s="20"/>
      <c r="X346" s="20">
        <v>13</v>
      </c>
      <c r="Y346" s="173"/>
    </row>
    <row r="347" spans="3:25" x14ac:dyDescent="0.25">
      <c r="D347" s="1" t="s">
        <v>998</v>
      </c>
      <c r="E347" s="1" t="s">
        <v>220</v>
      </c>
      <c r="G347" s="20">
        <v>1395</v>
      </c>
      <c r="H347" s="20">
        <v>431</v>
      </c>
      <c r="I347" s="20">
        <v>68</v>
      </c>
      <c r="J347" s="20">
        <v>0</v>
      </c>
      <c r="K347" s="20">
        <v>107</v>
      </c>
      <c r="L347" s="20">
        <v>0</v>
      </c>
      <c r="M347" s="20">
        <v>256</v>
      </c>
      <c r="N347" s="20">
        <v>226</v>
      </c>
      <c r="O347" s="20">
        <v>226</v>
      </c>
      <c r="P347" s="20">
        <v>0</v>
      </c>
      <c r="Q347" s="20">
        <v>0</v>
      </c>
      <c r="R347" s="20">
        <v>738</v>
      </c>
      <c r="S347" s="20">
        <v>687</v>
      </c>
      <c r="T347" s="20">
        <v>51</v>
      </c>
      <c r="U347" s="20">
        <v>0</v>
      </c>
      <c r="V347" s="20">
        <v>0</v>
      </c>
      <c r="W347" s="20"/>
      <c r="X347" s="20">
        <v>225</v>
      </c>
      <c r="Y347" s="173"/>
    </row>
    <row r="348" spans="3:25" x14ac:dyDescent="0.25">
      <c r="C348" s="10" t="s">
        <v>16</v>
      </c>
      <c r="E348" s="10"/>
      <c r="F348" s="10"/>
      <c r="G348" s="22">
        <f>SUM(G304:G347)</f>
        <v>35786</v>
      </c>
      <c r="H348" s="22">
        <f t="shared" ref="H348:V348" si="15">SUM(H304:H347)</f>
        <v>11441</v>
      </c>
      <c r="I348" s="22">
        <f t="shared" si="15"/>
        <v>2723</v>
      </c>
      <c r="J348" s="22">
        <f t="shared" si="15"/>
        <v>1281</v>
      </c>
      <c r="K348" s="22">
        <f t="shared" si="15"/>
        <v>3936</v>
      </c>
      <c r="L348" s="22">
        <f t="shared" si="15"/>
        <v>442</v>
      </c>
      <c r="M348" s="22">
        <f t="shared" si="15"/>
        <v>3059</v>
      </c>
      <c r="N348" s="22">
        <f t="shared" si="15"/>
        <v>3718</v>
      </c>
      <c r="O348" s="22">
        <f t="shared" si="15"/>
        <v>2823</v>
      </c>
      <c r="P348" s="22">
        <f t="shared" si="15"/>
        <v>895</v>
      </c>
      <c r="Q348" s="22">
        <f t="shared" si="15"/>
        <v>5271</v>
      </c>
      <c r="R348" s="22">
        <f t="shared" si="15"/>
        <v>15356</v>
      </c>
      <c r="S348" s="22">
        <f t="shared" si="15"/>
        <v>13903</v>
      </c>
      <c r="T348" s="22">
        <f t="shared" si="15"/>
        <v>445</v>
      </c>
      <c r="U348" s="22">
        <f t="shared" si="15"/>
        <v>1008</v>
      </c>
      <c r="V348" s="22">
        <f t="shared" si="15"/>
        <v>613</v>
      </c>
      <c r="W348" s="20"/>
      <c r="X348" s="22">
        <f>SUM(X304:X347)</f>
        <v>4618</v>
      </c>
      <c r="Y348" s="173"/>
    </row>
    <row r="349" spans="3:25" x14ac:dyDescent="0.25">
      <c r="C349" s="1" t="s">
        <v>439</v>
      </c>
      <c r="D349" s="1" t="s">
        <v>687</v>
      </c>
      <c r="E349" s="1" t="s">
        <v>138</v>
      </c>
      <c r="G349" s="20">
        <v>926</v>
      </c>
      <c r="H349" s="20">
        <v>129</v>
      </c>
      <c r="I349" s="20">
        <v>30.7</v>
      </c>
      <c r="J349" s="20">
        <v>14.4</v>
      </c>
      <c r="K349" s="20">
        <v>44.4</v>
      </c>
      <c r="L349" s="20">
        <v>5</v>
      </c>
      <c r="M349" s="20">
        <v>34.5</v>
      </c>
      <c r="N349" s="20">
        <v>385</v>
      </c>
      <c r="O349" s="20">
        <v>292.3</v>
      </c>
      <c r="P349" s="20">
        <v>92.7</v>
      </c>
      <c r="Q349" s="20">
        <v>48</v>
      </c>
      <c r="R349" s="20">
        <v>364</v>
      </c>
      <c r="S349" s="20">
        <v>329.6</v>
      </c>
      <c r="T349" s="20">
        <v>10.5</v>
      </c>
      <c r="U349" s="20">
        <v>23.9</v>
      </c>
      <c r="V349" s="20">
        <v>0</v>
      </c>
      <c r="W349" s="20"/>
      <c r="X349" s="20">
        <v>46</v>
      </c>
      <c r="Y349" s="173"/>
    </row>
    <row r="350" spans="3:25" x14ac:dyDescent="0.25">
      <c r="D350" s="1" t="s">
        <v>692</v>
      </c>
      <c r="E350" s="1" t="s">
        <v>107</v>
      </c>
      <c r="G350" s="20">
        <v>757</v>
      </c>
      <c r="H350" s="20">
        <v>361</v>
      </c>
      <c r="I350" s="20">
        <v>85.9</v>
      </c>
      <c r="J350" s="20">
        <v>40.4</v>
      </c>
      <c r="K350" s="20">
        <v>124.2</v>
      </c>
      <c r="L350" s="20">
        <v>13.9</v>
      </c>
      <c r="M350" s="20">
        <v>96.5</v>
      </c>
      <c r="N350" s="20">
        <v>2</v>
      </c>
      <c r="O350" s="20">
        <v>1.5</v>
      </c>
      <c r="P350" s="20">
        <v>0.5</v>
      </c>
      <c r="Q350" s="20">
        <v>22</v>
      </c>
      <c r="R350" s="20">
        <v>372</v>
      </c>
      <c r="S350" s="20">
        <v>336.8</v>
      </c>
      <c r="T350" s="20">
        <v>10.8</v>
      </c>
      <c r="U350" s="20">
        <v>24.4</v>
      </c>
      <c r="V350" s="20">
        <v>0</v>
      </c>
      <c r="W350" s="20"/>
      <c r="X350" s="20">
        <v>68</v>
      </c>
      <c r="Y350" s="173"/>
    </row>
    <row r="351" spans="3:25" x14ac:dyDescent="0.25">
      <c r="D351" s="1" t="s">
        <v>710</v>
      </c>
      <c r="E351" s="1" t="s">
        <v>184</v>
      </c>
      <c r="G351" s="20">
        <v>375</v>
      </c>
      <c r="H351" s="20">
        <v>72</v>
      </c>
      <c r="I351" s="20">
        <v>17.100000000000001</v>
      </c>
      <c r="J351" s="20">
        <v>8.1</v>
      </c>
      <c r="K351" s="20">
        <v>24.8</v>
      </c>
      <c r="L351" s="20">
        <v>2.8</v>
      </c>
      <c r="M351" s="20">
        <v>19.3</v>
      </c>
      <c r="N351" s="20">
        <v>15</v>
      </c>
      <c r="O351" s="20">
        <v>11.4</v>
      </c>
      <c r="P351" s="20">
        <v>3.6</v>
      </c>
      <c r="Q351" s="20">
        <v>6</v>
      </c>
      <c r="R351" s="20">
        <v>282</v>
      </c>
      <c r="S351" s="20">
        <v>255.3</v>
      </c>
      <c r="T351" s="20">
        <v>8.1999999999999993</v>
      </c>
      <c r="U351" s="20">
        <v>18.5</v>
      </c>
      <c r="V351" s="20">
        <v>0</v>
      </c>
      <c r="W351" s="20"/>
      <c r="X351" s="20">
        <v>42</v>
      </c>
      <c r="Y351" s="173"/>
    </row>
    <row r="352" spans="3:25" x14ac:dyDescent="0.25">
      <c r="D352" s="1" t="s">
        <v>742</v>
      </c>
      <c r="E352" s="1" t="s">
        <v>89</v>
      </c>
      <c r="G352" s="20">
        <v>984</v>
      </c>
      <c r="H352" s="20">
        <v>505</v>
      </c>
      <c r="I352" s="20">
        <v>120.2</v>
      </c>
      <c r="J352" s="20">
        <v>56.5</v>
      </c>
      <c r="K352" s="20">
        <v>173.7</v>
      </c>
      <c r="L352" s="20">
        <v>19.5</v>
      </c>
      <c r="M352" s="20">
        <v>135</v>
      </c>
      <c r="N352" s="20">
        <v>0</v>
      </c>
      <c r="O352" s="20">
        <v>0</v>
      </c>
      <c r="P352" s="20">
        <v>0</v>
      </c>
      <c r="Q352" s="20">
        <v>188</v>
      </c>
      <c r="R352" s="20">
        <v>291</v>
      </c>
      <c r="S352" s="20">
        <v>263.5</v>
      </c>
      <c r="T352" s="20">
        <v>8.4</v>
      </c>
      <c r="U352" s="20">
        <v>19.100000000000001</v>
      </c>
      <c r="V352" s="20">
        <v>0</v>
      </c>
      <c r="W352" s="20"/>
      <c r="X352" s="20">
        <v>50</v>
      </c>
      <c r="Y352" s="173"/>
    </row>
    <row r="353" spans="1:25" x14ac:dyDescent="0.25">
      <c r="D353" s="1" t="s">
        <v>763</v>
      </c>
      <c r="E353" s="1" t="s">
        <v>131</v>
      </c>
      <c r="F353" s="10"/>
      <c r="G353" s="20">
        <v>810</v>
      </c>
      <c r="H353" s="20">
        <v>244</v>
      </c>
      <c r="I353" s="20">
        <v>58.1</v>
      </c>
      <c r="J353" s="20">
        <v>27.3</v>
      </c>
      <c r="K353" s="20">
        <v>83.9</v>
      </c>
      <c r="L353" s="20">
        <v>9.4</v>
      </c>
      <c r="M353" s="20">
        <v>65.2</v>
      </c>
      <c r="N353" s="20">
        <v>39</v>
      </c>
      <c r="O353" s="20">
        <v>29.6</v>
      </c>
      <c r="P353" s="20">
        <v>9.4</v>
      </c>
      <c r="Q353" s="20">
        <v>56</v>
      </c>
      <c r="R353" s="20">
        <v>471</v>
      </c>
      <c r="S353" s="20">
        <v>426.4</v>
      </c>
      <c r="T353" s="20">
        <v>13.6</v>
      </c>
      <c r="U353" s="20">
        <v>30.9</v>
      </c>
      <c r="V353" s="20">
        <v>0</v>
      </c>
      <c r="W353" s="20"/>
      <c r="X353" s="20">
        <v>48</v>
      </c>
      <c r="Y353" s="173"/>
    </row>
    <row r="354" spans="1:25" x14ac:dyDescent="0.25">
      <c r="D354" s="1" t="s">
        <v>849</v>
      </c>
      <c r="E354" s="1" t="s">
        <v>340</v>
      </c>
      <c r="G354" s="20">
        <v>704</v>
      </c>
      <c r="H354" s="20">
        <v>111</v>
      </c>
      <c r="I354" s="20">
        <v>26.4</v>
      </c>
      <c r="J354" s="20">
        <v>12.4</v>
      </c>
      <c r="K354" s="20">
        <v>38.200000000000003</v>
      </c>
      <c r="L354" s="20">
        <v>4.3</v>
      </c>
      <c r="M354" s="20">
        <v>29.7</v>
      </c>
      <c r="N354" s="20">
        <v>86</v>
      </c>
      <c r="O354" s="20">
        <v>65.3</v>
      </c>
      <c r="P354" s="20">
        <v>20.7</v>
      </c>
      <c r="Q354" s="20">
        <v>85</v>
      </c>
      <c r="R354" s="20">
        <v>422</v>
      </c>
      <c r="S354" s="20">
        <v>382.1</v>
      </c>
      <c r="T354" s="20">
        <v>12.2</v>
      </c>
      <c r="U354" s="20">
        <v>27.7</v>
      </c>
      <c r="V354" s="20">
        <v>0</v>
      </c>
      <c r="W354" s="20"/>
      <c r="X354" s="20">
        <v>43</v>
      </c>
      <c r="Y354" s="173"/>
    </row>
    <row r="355" spans="1:25" s="11" customFormat="1" x14ac:dyDescent="0.25">
      <c r="A355" s="10"/>
      <c r="B355" s="10"/>
      <c r="D355" s="1" t="s">
        <v>887</v>
      </c>
      <c r="E355" s="1" t="s">
        <v>233</v>
      </c>
      <c r="F355" s="1"/>
      <c r="G355" s="20">
        <v>569</v>
      </c>
      <c r="H355" s="20">
        <v>87</v>
      </c>
      <c r="I355" s="20">
        <v>20.7</v>
      </c>
      <c r="J355" s="20">
        <v>9.6999999999999993</v>
      </c>
      <c r="K355" s="20">
        <v>29.9</v>
      </c>
      <c r="L355" s="20">
        <v>3.4</v>
      </c>
      <c r="M355" s="20">
        <v>23.3</v>
      </c>
      <c r="N355" s="20">
        <v>39</v>
      </c>
      <c r="O355" s="20">
        <v>29.6</v>
      </c>
      <c r="P355" s="20">
        <v>9.4</v>
      </c>
      <c r="Q355" s="20">
        <v>51</v>
      </c>
      <c r="R355" s="20">
        <v>392</v>
      </c>
      <c r="S355" s="20">
        <v>354.9</v>
      </c>
      <c r="T355" s="20">
        <v>11.4</v>
      </c>
      <c r="U355" s="20">
        <v>25.7</v>
      </c>
      <c r="V355" s="20">
        <v>0</v>
      </c>
      <c r="W355" s="20"/>
      <c r="X355" s="20">
        <v>13</v>
      </c>
      <c r="Y355" s="173"/>
    </row>
    <row r="356" spans="1:25" x14ac:dyDescent="0.25">
      <c r="D356" s="1" t="s">
        <v>888</v>
      </c>
      <c r="E356" s="1" t="s">
        <v>279</v>
      </c>
      <c r="G356" s="20">
        <v>389</v>
      </c>
      <c r="H356" s="20">
        <v>39</v>
      </c>
      <c r="I356" s="20">
        <v>9.3000000000000007</v>
      </c>
      <c r="J356" s="20">
        <v>4.4000000000000004</v>
      </c>
      <c r="K356" s="20">
        <v>13.4</v>
      </c>
      <c r="L356" s="20">
        <v>1.5</v>
      </c>
      <c r="M356" s="20">
        <v>10.4</v>
      </c>
      <c r="N356" s="20">
        <v>22</v>
      </c>
      <c r="O356" s="20">
        <v>16.7</v>
      </c>
      <c r="P356" s="20">
        <v>5.3</v>
      </c>
      <c r="Q356" s="20">
        <v>63</v>
      </c>
      <c r="R356" s="20">
        <v>265</v>
      </c>
      <c r="S356" s="20">
        <v>239.9</v>
      </c>
      <c r="T356" s="20">
        <v>7.7</v>
      </c>
      <c r="U356" s="20">
        <v>17.399999999999999</v>
      </c>
      <c r="V356" s="20">
        <v>0</v>
      </c>
      <c r="W356" s="20"/>
      <c r="X356" s="20">
        <v>86</v>
      </c>
      <c r="Y356" s="173"/>
    </row>
    <row r="357" spans="1:25" x14ac:dyDescent="0.25">
      <c r="D357" s="1" t="s">
        <v>926</v>
      </c>
      <c r="E357" s="1" t="s">
        <v>161</v>
      </c>
      <c r="G357" s="20">
        <v>1390</v>
      </c>
      <c r="H357" s="20">
        <v>775</v>
      </c>
      <c r="I357" s="20">
        <v>184.5</v>
      </c>
      <c r="J357" s="20">
        <v>86.8</v>
      </c>
      <c r="K357" s="20">
        <v>266.60000000000002</v>
      </c>
      <c r="L357" s="20">
        <v>29.9</v>
      </c>
      <c r="M357" s="20">
        <v>207.2</v>
      </c>
      <c r="N357" s="20">
        <v>4</v>
      </c>
      <c r="O357" s="20">
        <v>3</v>
      </c>
      <c r="P357" s="20">
        <v>1</v>
      </c>
      <c r="Q357" s="20">
        <v>167</v>
      </c>
      <c r="R357" s="20">
        <v>444</v>
      </c>
      <c r="S357" s="20">
        <v>402</v>
      </c>
      <c r="T357" s="20">
        <v>12.9</v>
      </c>
      <c r="U357" s="20">
        <v>29.1</v>
      </c>
      <c r="V357" s="20">
        <v>0</v>
      </c>
      <c r="W357" s="20"/>
      <c r="X357" s="20">
        <v>302</v>
      </c>
      <c r="Y357" s="173"/>
    </row>
    <row r="358" spans="1:25" x14ac:dyDescent="0.25">
      <c r="D358" s="1" t="s">
        <v>976</v>
      </c>
      <c r="E358" s="1" t="s">
        <v>224</v>
      </c>
      <c r="G358" s="20">
        <v>756</v>
      </c>
      <c r="H358" s="20">
        <v>179</v>
      </c>
      <c r="I358" s="20">
        <v>42.6</v>
      </c>
      <c r="J358" s="20">
        <v>20</v>
      </c>
      <c r="K358" s="20">
        <v>61.6</v>
      </c>
      <c r="L358" s="20">
        <v>6.9</v>
      </c>
      <c r="M358" s="20">
        <v>47.9</v>
      </c>
      <c r="N358" s="20">
        <v>19</v>
      </c>
      <c r="O358" s="20">
        <v>14.4</v>
      </c>
      <c r="P358" s="20">
        <v>4.5999999999999996</v>
      </c>
      <c r="Q358" s="20">
        <v>120</v>
      </c>
      <c r="R358" s="20">
        <v>438</v>
      </c>
      <c r="S358" s="20">
        <v>396.6</v>
      </c>
      <c r="T358" s="20">
        <v>12.7</v>
      </c>
      <c r="U358" s="20">
        <v>28.8</v>
      </c>
      <c r="V358" s="20">
        <v>0</v>
      </c>
      <c r="W358" s="20"/>
      <c r="X358" s="20">
        <v>217</v>
      </c>
      <c r="Y358" s="173"/>
    </row>
    <row r="359" spans="1:25" x14ac:dyDescent="0.25">
      <c r="C359" s="10" t="s">
        <v>440</v>
      </c>
      <c r="E359" s="10"/>
      <c r="F359" s="10"/>
      <c r="G359" s="22">
        <f t="shared" ref="G359:V359" si="16">SUM(G349:G358)</f>
        <v>7660</v>
      </c>
      <c r="H359" s="22">
        <f t="shared" si="16"/>
        <v>2502</v>
      </c>
      <c r="I359" s="22">
        <f t="shared" si="16"/>
        <v>595.50000000000011</v>
      </c>
      <c r="J359" s="22">
        <f t="shared" si="16"/>
        <v>280</v>
      </c>
      <c r="K359" s="22">
        <f t="shared" si="16"/>
        <v>860.7</v>
      </c>
      <c r="L359" s="22">
        <f t="shared" si="16"/>
        <v>96.6</v>
      </c>
      <c r="M359" s="22">
        <f t="shared" si="16"/>
        <v>668.99999999999989</v>
      </c>
      <c r="N359" s="22">
        <f t="shared" si="16"/>
        <v>611</v>
      </c>
      <c r="O359" s="22">
        <f t="shared" si="16"/>
        <v>463.8</v>
      </c>
      <c r="P359" s="22">
        <f t="shared" si="16"/>
        <v>147.20000000000002</v>
      </c>
      <c r="Q359" s="22">
        <f t="shared" si="16"/>
        <v>806</v>
      </c>
      <c r="R359" s="22">
        <f t="shared" si="16"/>
        <v>3741</v>
      </c>
      <c r="S359" s="22">
        <f t="shared" si="16"/>
        <v>3387.1</v>
      </c>
      <c r="T359" s="22">
        <f t="shared" si="16"/>
        <v>108.40000000000002</v>
      </c>
      <c r="U359" s="22">
        <f t="shared" si="16"/>
        <v>245.5</v>
      </c>
      <c r="V359" s="22">
        <f t="shared" si="16"/>
        <v>0</v>
      </c>
      <c r="W359" s="22"/>
      <c r="X359" s="22">
        <f>SUM(X349:X358)</f>
        <v>915</v>
      </c>
      <c r="Y359" s="173"/>
    </row>
    <row r="360" spans="1:25" x14ac:dyDescent="0.25">
      <c r="B360" s="7" t="s">
        <v>642</v>
      </c>
      <c r="C360" s="7"/>
      <c r="E360" s="7"/>
      <c r="F360" s="7"/>
      <c r="G360" s="21">
        <f t="shared" ref="G360:V360" si="17">G348+G359</f>
        <v>43446</v>
      </c>
      <c r="H360" s="21">
        <f t="shared" si="17"/>
        <v>13943</v>
      </c>
      <c r="I360" s="21">
        <f t="shared" si="17"/>
        <v>3318.5</v>
      </c>
      <c r="J360" s="21">
        <f t="shared" si="17"/>
        <v>1561</v>
      </c>
      <c r="K360" s="21">
        <f t="shared" si="17"/>
        <v>4796.7</v>
      </c>
      <c r="L360" s="21">
        <f t="shared" si="17"/>
        <v>538.6</v>
      </c>
      <c r="M360" s="21">
        <f t="shared" si="17"/>
        <v>3728</v>
      </c>
      <c r="N360" s="21">
        <f t="shared" si="17"/>
        <v>4329</v>
      </c>
      <c r="O360" s="21">
        <f t="shared" si="17"/>
        <v>3286.8</v>
      </c>
      <c r="P360" s="21">
        <f t="shared" si="17"/>
        <v>1042.2</v>
      </c>
      <c r="Q360" s="21">
        <f t="shared" si="17"/>
        <v>6077</v>
      </c>
      <c r="R360" s="21">
        <f t="shared" si="17"/>
        <v>19097</v>
      </c>
      <c r="S360" s="21">
        <f t="shared" si="17"/>
        <v>17290.099999999999</v>
      </c>
      <c r="T360" s="21">
        <f t="shared" si="17"/>
        <v>553.4</v>
      </c>
      <c r="U360" s="21">
        <f t="shared" si="17"/>
        <v>1253.5</v>
      </c>
      <c r="V360" s="21">
        <f t="shared" si="17"/>
        <v>613</v>
      </c>
      <c r="W360" s="21"/>
      <c r="X360" s="21">
        <f>X348+X359</f>
        <v>5533</v>
      </c>
      <c r="Y360" s="173"/>
    </row>
    <row r="361" spans="1:25" x14ac:dyDescent="0.25">
      <c r="B361" s="1">
        <v>7</v>
      </c>
      <c r="C361" s="1" t="s">
        <v>437</v>
      </c>
      <c r="D361" s="1" t="s">
        <v>688</v>
      </c>
      <c r="E361" s="1" t="s">
        <v>139</v>
      </c>
      <c r="F361" s="10"/>
      <c r="G361" s="20">
        <v>331</v>
      </c>
      <c r="H361" s="22">
        <v>53</v>
      </c>
      <c r="I361" s="22">
        <v>29</v>
      </c>
      <c r="J361" s="22">
        <v>10</v>
      </c>
      <c r="K361" s="22">
        <v>0</v>
      </c>
      <c r="L361" s="22">
        <v>0</v>
      </c>
      <c r="M361" s="22">
        <v>14</v>
      </c>
      <c r="N361" s="22">
        <v>4</v>
      </c>
      <c r="O361" s="22">
        <v>4</v>
      </c>
      <c r="P361" s="22">
        <v>0</v>
      </c>
      <c r="Q361" s="22">
        <v>40</v>
      </c>
      <c r="R361" s="22">
        <v>234</v>
      </c>
      <c r="S361" s="22">
        <v>230</v>
      </c>
      <c r="T361" s="22">
        <v>0</v>
      </c>
      <c r="U361" s="22">
        <v>4</v>
      </c>
      <c r="V361" s="22">
        <v>0</v>
      </c>
      <c r="W361" s="20"/>
      <c r="X361" s="20">
        <v>12</v>
      </c>
      <c r="Y361" s="173"/>
    </row>
    <row r="362" spans="1:25" x14ac:dyDescent="0.25">
      <c r="D362" s="1" t="s">
        <v>747</v>
      </c>
      <c r="E362" s="1" t="s">
        <v>267</v>
      </c>
      <c r="G362" s="20">
        <v>382</v>
      </c>
      <c r="H362" s="20">
        <v>77</v>
      </c>
      <c r="I362" s="20">
        <v>0</v>
      </c>
      <c r="J362" s="20">
        <v>0</v>
      </c>
      <c r="K362" s="20">
        <v>0</v>
      </c>
      <c r="L362" s="20">
        <v>0</v>
      </c>
      <c r="M362" s="20">
        <v>77</v>
      </c>
      <c r="N362" s="20">
        <v>0</v>
      </c>
      <c r="O362" s="20">
        <v>0</v>
      </c>
      <c r="P362" s="20">
        <v>0</v>
      </c>
      <c r="Q362" s="20">
        <v>1</v>
      </c>
      <c r="R362" s="20">
        <v>304</v>
      </c>
      <c r="S362" s="20">
        <v>299</v>
      </c>
      <c r="T362" s="20">
        <v>5</v>
      </c>
      <c r="U362" s="20">
        <v>0</v>
      </c>
      <c r="V362" s="20">
        <v>0</v>
      </c>
      <c r="W362" s="22"/>
      <c r="X362" s="20">
        <v>11</v>
      </c>
      <c r="Y362" s="173"/>
    </row>
    <row r="363" spans="1:25" x14ac:dyDescent="0.25">
      <c r="D363" s="1" t="s">
        <v>856</v>
      </c>
      <c r="E363" s="1" t="s">
        <v>113</v>
      </c>
      <c r="F363" s="10"/>
      <c r="G363" s="20">
        <v>151</v>
      </c>
      <c r="H363" s="22">
        <v>92</v>
      </c>
      <c r="I363" s="22">
        <v>36</v>
      </c>
      <c r="J363" s="22">
        <v>0</v>
      </c>
      <c r="K363" s="22">
        <v>1</v>
      </c>
      <c r="L363" s="22">
        <v>0</v>
      </c>
      <c r="M363" s="22">
        <v>55</v>
      </c>
      <c r="N363" s="22">
        <v>1</v>
      </c>
      <c r="O363" s="22">
        <v>0</v>
      </c>
      <c r="P363" s="22">
        <v>1</v>
      </c>
      <c r="Q363" s="22">
        <v>30</v>
      </c>
      <c r="R363" s="22">
        <v>28</v>
      </c>
      <c r="S363" s="22">
        <v>0</v>
      </c>
      <c r="T363" s="22">
        <v>6</v>
      </c>
      <c r="U363" s="22">
        <v>22</v>
      </c>
      <c r="V363" s="22">
        <v>0</v>
      </c>
      <c r="W363" s="20"/>
      <c r="X363" s="20">
        <v>0</v>
      </c>
      <c r="Y363" s="173"/>
    </row>
    <row r="364" spans="1:25" x14ac:dyDescent="0.25">
      <c r="D364" s="1" t="s">
        <v>882</v>
      </c>
      <c r="E364" s="1" t="s">
        <v>214</v>
      </c>
      <c r="F364" s="7"/>
      <c r="G364" s="20">
        <v>1633</v>
      </c>
      <c r="H364" s="20">
        <v>1483</v>
      </c>
      <c r="I364" s="20">
        <v>1310</v>
      </c>
      <c r="J364" s="20">
        <v>5</v>
      </c>
      <c r="K364" s="20">
        <v>0</v>
      </c>
      <c r="L364" s="20">
        <v>0</v>
      </c>
      <c r="M364" s="20">
        <v>168</v>
      </c>
      <c r="N364" s="20">
        <v>0</v>
      </c>
      <c r="O364" s="20">
        <v>0</v>
      </c>
      <c r="P364" s="20">
        <v>0</v>
      </c>
      <c r="Q364" s="20">
        <v>0</v>
      </c>
      <c r="R364" s="20">
        <v>150</v>
      </c>
      <c r="S364" s="20">
        <v>136</v>
      </c>
      <c r="T364" s="20">
        <v>14</v>
      </c>
      <c r="U364" s="20">
        <v>0</v>
      </c>
      <c r="V364" s="20">
        <v>0</v>
      </c>
      <c r="W364" s="20"/>
      <c r="X364" s="20">
        <v>606</v>
      </c>
      <c r="Y364" s="173"/>
    </row>
    <row r="365" spans="1:25" x14ac:dyDescent="0.25">
      <c r="D365" s="1" t="s">
        <v>899</v>
      </c>
      <c r="E365" s="1" t="s">
        <v>271</v>
      </c>
      <c r="G365" s="20">
        <v>112</v>
      </c>
      <c r="H365" s="20">
        <v>15</v>
      </c>
      <c r="I365" s="20">
        <v>9</v>
      </c>
      <c r="J365" s="20">
        <v>3</v>
      </c>
      <c r="K365" s="20">
        <v>1</v>
      </c>
      <c r="L365" s="20">
        <v>0</v>
      </c>
      <c r="M365" s="20">
        <v>2</v>
      </c>
      <c r="N365" s="20">
        <v>0</v>
      </c>
      <c r="O365" s="20">
        <v>0</v>
      </c>
      <c r="P365" s="20">
        <v>0</v>
      </c>
      <c r="Q365" s="20">
        <v>12</v>
      </c>
      <c r="R365" s="20">
        <v>85</v>
      </c>
      <c r="S365" s="20">
        <v>81</v>
      </c>
      <c r="T365" s="20">
        <v>4</v>
      </c>
      <c r="U365" s="20">
        <v>0</v>
      </c>
      <c r="V365" s="20">
        <v>6</v>
      </c>
      <c r="W365" s="21"/>
      <c r="X365" s="20">
        <v>7</v>
      </c>
      <c r="Y365" s="173"/>
    </row>
    <row r="366" spans="1:25" x14ac:dyDescent="0.25">
      <c r="D366" s="1" t="s">
        <v>1003</v>
      </c>
      <c r="E366" s="1" t="s">
        <v>335</v>
      </c>
      <c r="G366" s="20">
        <v>405</v>
      </c>
      <c r="H366" s="20">
        <v>135</v>
      </c>
      <c r="I366" s="20">
        <v>17</v>
      </c>
      <c r="J366" s="20">
        <v>2</v>
      </c>
      <c r="K366" s="20">
        <v>6</v>
      </c>
      <c r="L366" s="20">
        <v>7</v>
      </c>
      <c r="M366" s="20">
        <v>103</v>
      </c>
      <c r="N366" s="20">
        <v>49</v>
      </c>
      <c r="O366" s="20">
        <v>9</v>
      </c>
      <c r="P366" s="20">
        <v>40</v>
      </c>
      <c r="Q366" s="20">
        <v>50</v>
      </c>
      <c r="R366" s="20">
        <v>171</v>
      </c>
      <c r="S366" s="20">
        <v>171</v>
      </c>
      <c r="T366" s="20">
        <v>0</v>
      </c>
      <c r="U366" s="20">
        <v>0</v>
      </c>
      <c r="V366" s="20">
        <v>0</v>
      </c>
      <c r="W366" s="20"/>
      <c r="X366" s="20">
        <v>55</v>
      </c>
      <c r="Y366" s="173"/>
    </row>
    <row r="367" spans="1:25" s="11" customFormat="1" x14ac:dyDescent="0.25">
      <c r="A367" s="10"/>
      <c r="B367" s="10"/>
      <c r="C367" s="10" t="s">
        <v>438</v>
      </c>
      <c r="D367" s="1"/>
      <c r="E367" s="10"/>
      <c r="F367" s="10"/>
      <c r="G367" s="22">
        <f>SUM(G361:G366)</f>
        <v>3014</v>
      </c>
      <c r="H367" s="22">
        <f t="shared" ref="H367:X367" si="18">SUM(H361:H366)</f>
        <v>1855</v>
      </c>
      <c r="I367" s="22">
        <f t="shared" si="18"/>
        <v>1401</v>
      </c>
      <c r="J367" s="22">
        <f t="shared" si="18"/>
        <v>20</v>
      </c>
      <c r="K367" s="22">
        <f t="shared" si="18"/>
        <v>8</v>
      </c>
      <c r="L367" s="22">
        <f t="shared" si="18"/>
        <v>7</v>
      </c>
      <c r="M367" s="22">
        <f t="shared" si="18"/>
        <v>419</v>
      </c>
      <c r="N367" s="22">
        <f t="shared" si="18"/>
        <v>54</v>
      </c>
      <c r="O367" s="22">
        <f t="shared" si="18"/>
        <v>13</v>
      </c>
      <c r="P367" s="22">
        <f t="shared" si="18"/>
        <v>41</v>
      </c>
      <c r="Q367" s="22">
        <f t="shared" si="18"/>
        <v>133</v>
      </c>
      <c r="R367" s="22">
        <f t="shared" si="18"/>
        <v>972</v>
      </c>
      <c r="S367" s="22">
        <f t="shared" si="18"/>
        <v>917</v>
      </c>
      <c r="T367" s="22">
        <f t="shared" si="18"/>
        <v>29</v>
      </c>
      <c r="U367" s="22">
        <f t="shared" si="18"/>
        <v>26</v>
      </c>
      <c r="V367" s="22">
        <f t="shared" si="18"/>
        <v>6</v>
      </c>
      <c r="W367" s="22"/>
      <c r="X367" s="22">
        <f t="shared" si="18"/>
        <v>691</v>
      </c>
      <c r="Y367" s="173"/>
    </row>
    <row r="368" spans="1:25" s="8" customFormat="1" x14ac:dyDescent="0.25">
      <c r="A368" s="7"/>
      <c r="B368" s="7"/>
      <c r="C368" s="1" t="s">
        <v>439</v>
      </c>
      <c r="D368" s="1" t="s">
        <v>865</v>
      </c>
      <c r="E368" s="1" t="s">
        <v>300</v>
      </c>
      <c r="F368" s="1"/>
      <c r="G368" s="20">
        <v>487</v>
      </c>
      <c r="H368" s="20">
        <v>282</v>
      </c>
      <c r="I368" s="20">
        <v>213</v>
      </c>
      <c r="J368" s="20">
        <v>3</v>
      </c>
      <c r="K368" s="20">
        <v>1.2</v>
      </c>
      <c r="L368" s="20">
        <v>1.1000000000000001</v>
      </c>
      <c r="M368" s="20">
        <v>63.7</v>
      </c>
      <c r="N368" s="20">
        <v>58</v>
      </c>
      <c r="O368" s="20">
        <v>14</v>
      </c>
      <c r="P368" s="20">
        <v>44</v>
      </c>
      <c r="Q368" s="20">
        <v>5</v>
      </c>
      <c r="R368" s="20">
        <v>142</v>
      </c>
      <c r="S368" s="20">
        <v>134</v>
      </c>
      <c r="T368" s="20">
        <v>4.2</v>
      </c>
      <c r="U368" s="20">
        <v>3.8</v>
      </c>
      <c r="V368" s="20">
        <v>0</v>
      </c>
      <c r="W368" s="20"/>
      <c r="X368">
        <v>22</v>
      </c>
      <c r="Y368" s="173"/>
    </row>
    <row r="369" spans="1:25" x14ac:dyDescent="0.25">
      <c r="C369" s="10" t="s">
        <v>440</v>
      </c>
      <c r="E369" s="10"/>
      <c r="F369" s="10"/>
      <c r="G369" s="22">
        <f>G368</f>
        <v>487</v>
      </c>
      <c r="H369" s="22">
        <f t="shared" ref="H369:X369" si="19">H368</f>
        <v>282</v>
      </c>
      <c r="I369" s="22">
        <f t="shared" si="19"/>
        <v>213</v>
      </c>
      <c r="J369" s="22">
        <f t="shared" si="19"/>
        <v>3</v>
      </c>
      <c r="K369" s="22">
        <f t="shared" si="19"/>
        <v>1.2</v>
      </c>
      <c r="L369" s="22">
        <f t="shared" si="19"/>
        <v>1.1000000000000001</v>
      </c>
      <c r="M369" s="22">
        <f t="shared" si="19"/>
        <v>63.7</v>
      </c>
      <c r="N369" s="22">
        <f t="shared" si="19"/>
        <v>58</v>
      </c>
      <c r="O369" s="22">
        <f t="shared" si="19"/>
        <v>14</v>
      </c>
      <c r="P369" s="22">
        <f t="shared" si="19"/>
        <v>44</v>
      </c>
      <c r="Q369" s="22">
        <f t="shared" si="19"/>
        <v>5</v>
      </c>
      <c r="R369" s="22">
        <f t="shared" si="19"/>
        <v>142</v>
      </c>
      <c r="S369" s="22">
        <f t="shared" si="19"/>
        <v>134</v>
      </c>
      <c r="T369" s="22">
        <f t="shared" si="19"/>
        <v>4.2</v>
      </c>
      <c r="U369" s="22">
        <f t="shared" si="19"/>
        <v>3.8</v>
      </c>
      <c r="V369" s="22">
        <f t="shared" si="19"/>
        <v>0</v>
      </c>
      <c r="W369" s="22"/>
      <c r="X369" s="22">
        <f t="shared" si="19"/>
        <v>22</v>
      </c>
      <c r="Y369" s="173"/>
    </row>
    <row r="370" spans="1:25" x14ac:dyDescent="0.25">
      <c r="B370" s="7" t="s">
        <v>401</v>
      </c>
      <c r="C370" s="7"/>
      <c r="E370" s="7"/>
      <c r="F370" s="7"/>
      <c r="G370" s="21">
        <f>G367+G369</f>
        <v>3501</v>
      </c>
      <c r="H370" s="21">
        <f t="shared" ref="H370:V370" si="20">H367+H369</f>
        <v>2137</v>
      </c>
      <c r="I370" s="21">
        <f t="shared" si="20"/>
        <v>1614</v>
      </c>
      <c r="J370" s="21">
        <f t="shared" si="20"/>
        <v>23</v>
      </c>
      <c r="K370" s="21">
        <f t="shared" si="20"/>
        <v>9.1999999999999993</v>
      </c>
      <c r="L370" s="21">
        <f t="shared" si="20"/>
        <v>8.1</v>
      </c>
      <c r="M370" s="21">
        <f t="shared" si="20"/>
        <v>482.7</v>
      </c>
      <c r="N370" s="21">
        <f t="shared" si="20"/>
        <v>112</v>
      </c>
      <c r="O370" s="21">
        <f t="shared" si="20"/>
        <v>27</v>
      </c>
      <c r="P370" s="21">
        <f t="shared" si="20"/>
        <v>85</v>
      </c>
      <c r="Q370" s="21">
        <f t="shared" si="20"/>
        <v>138</v>
      </c>
      <c r="R370" s="21">
        <f t="shared" si="20"/>
        <v>1114</v>
      </c>
      <c r="S370" s="21">
        <f t="shared" si="20"/>
        <v>1051</v>
      </c>
      <c r="T370" s="21">
        <f t="shared" si="20"/>
        <v>33.200000000000003</v>
      </c>
      <c r="U370" s="21">
        <f t="shared" si="20"/>
        <v>29.8</v>
      </c>
      <c r="V370" s="21">
        <f t="shared" si="20"/>
        <v>6</v>
      </c>
      <c r="W370" s="21"/>
      <c r="X370" s="21">
        <f>X367+X369</f>
        <v>713</v>
      </c>
      <c r="Y370" s="173"/>
    </row>
    <row r="371" spans="1:25" x14ac:dyDescent="0.25">
      <c r="B371" s="1">
        <v>8</v>
      </c>
      <c r="C371" s="1" t="s">
        <v>437</v>
      </c>
      <c r="D371" s="1" t="s">
        <v>680</v>
      </c>
      <c r="E371" s="1" t="s">
        <v>28</v>
      </c>
      <c r="G371" s="20">
        <v>599</v>
      </c>
      <c r="H371" s="20">
        <v>73</v>
      </c>
      <c r="I371" s="20">
        <v>0</v>
      </c>
      <c r="J371" s="20">
        <v>0</v>
      </c>
      <c r="K371" s="20">
        <v>0</v>
      </c>
      <c r="L371" s="20">
        <v>0</v>
      </c>
      <c r="M371" s="20">
        <v>73</v>
      </c>
      <c r="N371" s="20">
        <v>393</v>
      </c>
      <c r="O371" s="20">
        <v>371</v>
      </c>
      <c r="P371" s="20">
        <v>22</v>
      </c>
      <c r="Q371" s="20">
        <v>0</v>
      </c>
      <c r="R371" s="20">
        <v>133</v>
      </c>
      <c r="S371" s="20">
        <v>133</v>
      </c>
      <c r="T371" s="20">
        <v>0</v>
      </c>
      <c r="U371" s="20">
        <v>0</v>
      </c>
      <c r="V371" s="20">
        <v>0</v>
      </c>
      <c r="W371" s="22"/>
      <c r="X371" s="20">
        <v>72</v>
      </c>
      <c r="Y371" s="173"/>
    </row>
    <row r="372" spans="1:25" x14ac:dyDescent="0.25">
      <c r="D372" s="1" t="s">
        <v>911</v>
      </c>
      <c r="E372" s="1" t="s">
        <v>63</v>
      </c>
      <c r="G372" s="20">
        <v>45</v>
      </c>
      <c r="H372" s="20">
        <v>3</v>
      </c>
      <c r="I372" s="20">
        <v>3</v>
      </c>
      <c r="J372" s="20">
        <v>0</v>
      </c>
      <c r="K372" s="20">
        <v>0</v>
      </c>
      <c r="L372" s="20">
        <v>0</v>
      </c>
      <c r="M372" s="20">
        <v>0</v>
      </c>
      <c r="N372" s="20">
        <v>0</v>
      </c>
      <c r="O372" s="20">
        <v>0</v>
      </c>
      <c r="P372" s="20">
        <v>0</v>
      </c>
      <c r="Q372" s="20">
        <v>4</v>
      </c>
      <c r="R372" s="20">
        <v>38</v>
      </c>
      <c r="S372" s="20">
        <v>37</v>
      </c>
      <c r="T372" s="20">
        <v>1</v>
      </c>
      <c r="U372" s="20">
        <v>0</v>
      </c>
      <c r="V372" s="20">
        <v>0</v>
      </c>
      <c r="W372" s="21"/>
      <c r="X372" s="20">
        <v>178</v>
      </c>
      <c r="Y372" s="173"/>
    </row>
    <row r="373" spans="1:25" x14ac:dyDescent="0.25">
      <c r="D373" s="1" t="s">
        <v>916</v>
      </c>
      <c r="E373" s="1" t="s">
        <v>34</v>
      </c>
      <c r="G373" s="20">
        <v>198</v>
      </c>
      <c r="H373" s="20">
        <v>76</v>
      </c>
      <c r="I373" s="20">
        <v>0</v>
      </c>
      <c r="J373" s="20">
        <v>0</v>
      </c>
      <c r="K373" s="20">
        <v>42</v>
      </c>
      <c r="L373" s="20">
        <v>0</v>
      </c>
      <c r="M373" s="20">
        <v>34</v>
      </c>
      <c r="N373" s="20">
        <v>19</v>
      </c>
      <c r="O373" s="20">
        <v>0</v>
      </c>
      <c r="P373" s="20">
        <v>19</v>
      </c>
      <c r="Q373" s="20">
        <v>4</v>
      </c>
      <c r="R373" s="20">
        <v>99</v>
      </c>
      <c r="S373" s="20">
        <v>99</v>
      </c>
      <c r="T373" s="20">
        <v>0</v>
      </c>
      <c r="U373" s="20">
        <v>0</v>
      </c>
      <c r="V373" s="20">
        <v>0</v>
      </c>
      <c r="W373" s="20"/>
      <c r="X373" s="20">
        <v>15</v>
      </c>
      <c r="Y373" s="173"/>
    </row>
    <row r="374" spans="1:25" x14ac:dyDescent="0.25">
      <c r="D374" s="1" t="s">
        <v>936</v>
      </c>
      <c r="E374" s="1" t="s">
        <v>36</v>
      </c>
      <c r="G374" s="20">
        <v>1110</v>
      </c>
      <c r="H374" s="20">
        <v>154</v>
      </c>
      <c r="I374" s="20">
        <v>0</v>
      </c>
      <c r="J374" s="20">
        <v>8</v>
      </c>
      <c r="K374" s="20">
        <v>30</v>
      </c>
      <c r="L374" s="20">
        <v>0</v>
      </c>
      <c r="M374" s="20">
        <v>116</v>
      </c>
      <c r="N374" s="20">
        <v>645</v>
      </c>
      <c r="O374" s="20">
        <v>645</v>
      </c>
      <c r="P374" s="20">
        <v>0</v>
      </c>
      <c r="Q374" s="20">
        <v>42</v>
      </c>
      <c r="R374" s="20">
        <v>269</v>
      </c>
      <c r="S374" s="20">
        <v>209</v>
      </c>
      <c r="T374" s="20">
        <v>0</v>
      </c>
      <c r="U374" s="20">
        <v>60</v>
      </c>
      <c r="V374" s="20">
        <v>0</v>
      </c>
      <c r="W374" s="20"/>
      <c r="X374" s="20">
        <v>191</v>
      </c>
      <c r="Y374" s="173"/>
    </row>
    <row r="375" spans="1:25" s="11" customFormat="1" x14ac:dyDescent="0.25">
      <c r="A375" s="10"/>
      <c r="B375" s="10"/>
      <c r="C375" s="10"/>
      <c r="D375" s="1" t="s">
        <v>963</v>
      </c>
      <c r="E375" s="1" t="s">
        <v>37</v>
      </c>
      <c r="F375" s="1"/>
      <c r="G375" s="20">
        <v>242</v>
      </c>
      <c r="H375" s="20">
        <v>22</v>
      </c>
      <c r="I375" s="20">
        <v>16</v>
      </c>
      <c r="J375" s="20">
        <v>0</v>
      </c>
      <c r="K375" s="20">
        <v>6</v>
      </c>
      <c r="L375" s="20">
        <v>0</v>
      </c>
      <c r="M375" s="20">
        <v>0</v>
      </c>
      <c r="N375" s="20">
        <v>133</v>
      </c>
      <c r="O375" s="20">
        <v>133</v>
      </c>
      <c r="P375" s="20">
        <v>0</v>
      </c>
      <c r="Q375" s="20">
        <v>17</v>
      </c>
      <c r="R375" s="20">
        <v>70</v>
      </c>
      <c r="S375" s="20">
        <v>70</v>
      </c>
      <c r="T375" s="20">
        <v>0</v>
      </c>
      <c r="U375" s="20">
        <v>0</v>
      </c>
      <c r="V375" s="20">
        <v>55</v>
      </c>
      <c r="W375" s="20"/>
      <c r="X375" s="20">
        <v>0</v>
      </c>
      <c r="Y375" s="173"/>
    </row>
    <row r="376" spans="1:25" x14ac:dyDescent="0.25">
      <c r="C376" s="10" t="s">
        <v>438</v>
      </c>
      <c r="D376" s="10"/>
      <c r="E376" s="10"/>
      <c r="F376" s="10"/>
      <c r="G376" s="22">
        <f>SUM(G371:G375)</f>
        <v>2194</v>
      </c>
      <c r="H376" s="22">
        <f t="shared" ref="H376:X376" si="21">SUM(H371:H375)</f>
        <v>328</v>
      </c>
      <c r="I376" s="22">
        <f t="shared" si="21"/>
        <v>19</v>
      </c>
      <c r="J376" s="22">
        <f t="shared" si="21"/>
        <v>8</v>
      </c>
      <c r="K376" s="22">
        <f t="shared" si="21"/>
        <v>78</v>
      </c>
      <c r="L376" s="22">
        <f t="shared" si="21"/>
        <v>0</v>
      </c>
      <c r="M376" s="22">
        <f t="shared" si="21"/>
        <v>223</v>
      </c>
      <c r="N376" s="22">
        <f t="shared" si="21"/>
        <v>1190</v>
      </c>
      <c r="O376" s="22">
        <f t="shared" si="21"/>
        <v>1149</v>
      </c>
      <c r="P376" s="22">
        <f t="shared" si="21"/>
        <v>41</v>
      </c>
      <c r="Q376" s="22">
        <f t="shared" si="21"/>
        <v>67</v>
      </c>
      <c r="R376" s="22">
        <f t="shared" si="21"/>
        <v>609</v>
      </c>
      <c r="S376" s="22">
        <f t="shared" si="21"/>
        <v>548</v>
      </c>
      <c r="T376" s="22">
        <f t="shared" si="21"/>
        <v>1</v>
      </c>
      <c r="U376" s="22">
        <f t="shared" si="21"/>
        <v>60</v>
      </c>
      <c r="V376" s="22">
        <f t="shared" si="21"/>
        <v>55</v>
      </c>
      <c r="W376" s="22"/>
      <c r="X376" s="22">
        <f t="shared" si="21"/>
        <v>456</v>
      </c>
      <c r="Y376" s="173"/>
    </row>
    <row r="377" spans="1:25" s="11" customFormat="1" x14ac:dyDescent="0.25">
      <c r="A377" s="10"/>
      <c r="B377" s="7" t="s">
        <v>402</v>
      </c>
      <c r="C377" s="7"/>
      <c r="D377" s="7"/>
      <c r="E377" s="7"/>
      <c r="F377" s="7"/>
      <c r="G377" s="21">
        <f>G376</f>
        <v>2194</v>
      </c>
      <c r="H377" s="21">
        <f t="shared" ref="H377:X377" si="22">H376</f>
        <v>328</v>
      </c>
      <c r="I377" s="21">
        <f t="shared" si="22"/>
        <v>19</v>
      </c>
      <c r="J377" s="21">
        <f t="shared" si="22"/>
        <v>8</v>
      </c>
      <c r="K377" s="21">
        <f t="shared" si="22"/>
        <v>78</v>
      </c>
      <c r="L377" s="21">
        <f t="shared" si="22"/>
        <v>0</v>
      </c>
      <c r="M377" s="21">
        <f t="shared" si="22"/>
        <v>223</v>
      </c>
      <c r="N377" s="21">
        <f t="shared" si="22"/>
        <v>1190</v>
      </c>
      <c r="O377" s="21">
        <f t="shared" si="22"/>
        <v>1149</v>
      </c>
      <c r="P377" s="21">
        <f t="shared" si="22"/>
        <v>41</v>
      </c>
      <c r="Q377" s="21">
        <f t="shared" si="22"/>
        <v>67</v>
      </c>
      <c r="R377" s="21">
        <f t="shared" si="22"/>
        <v>609</v>
      </c>
      <c r="S377" s="21">
        <f t="shared" si="22"/>
        <v>548</v>
      </c>
      <c r="T377" s="21">
        <f t="shared" si="22"/>
        <v>1</v>
      </c>
      <c r="U377" s="21">
        <f t="shared" si="22"/>
        <v>60</v>
      </c>
      <c r="V377" s="21">
        <f t="shared" si="22"/>
        <v>55</v>
      </c>
      <c r="W377" s="20"/>
      <c r="X377" s="21">
        <f t="shared" si="22"/>
        <v>456</v>
      </c>
      <c r="Y377" s="173"/>
    </row>
    <row r="378" spans="1:25" s="8" customFormat="1" x14ac:dyDescent="0.25">
      <c r="A378" s="7"/>
      <c r="B378" s="7"/>
      <c r="C378" s="7"/>
      <c r="D378" s="7"/>
      <c r="E378" s="7"/>
      <c r="F378" s="7"/>
      <c r="G378" s="21"/>
      <c r="H378" s="21"/>
      <c r="I378" s="21"/>
      <c r="J378" s="21"/>
      <c r="K378" s="21"/>
      <c r="L378" s="21"/>
      <c r="M378" s="21"/>
      <c r="N378" s="21"/>
      <c r="O378" s="21"/>
      <c r="P378" s="21"/>
      <c r="Q378" s="21"/>
      <c r="R378" s="21"/>
      <c r="S378" s="21"/>
      <c r="T378" s="21"/>
      <c r="U378" s="21"/>
      <c r="V378" s="21"/>
      <c r="W378" s="22"/>
      <c r="X378" s="22"/>
      <c r="Y378" s="173"/>
    </row>
    <row r="379" spans="1:25" x14ac:dyDescent="0.25">
      <c r="G379" s="21"/>
      <c r="H379" s="21"/>
      <c r="I379" s="21"/>
      <c r="J379" s="21"/>
      <c r="K379" s="21"/>
      <c r="L379" s="21"/>
      <c r="M379" s="21"/>
      <c r="N379" s="21"/>
      <c r="O379" s="21"/>
      <c r="P379" s="21"/>
      <c r="Q379" s="21"/>
      <c r="R379" s="21"/>
      <c r="S379" s="21"/>
      <c r="T379" s="21"/>
      <c r="U379" s="21"/>
      <c r="V379" s="21"/>
      <c r="W379" s="21"/>
      <c r="X379" s="21"/>
      <c r="Y379" s="173"/>
    </row>
    <row r="380" spans="1:25" x14ac:dyDescent="0.25">
      <c r="G380" s="20"/>
      <c r="H380" s="20"/>
      <c r="I380" s="20"/>
      <c r="J380" s="20"/>
      <c r="K380" s="20"/>
      <c r="L380" s="20"/>
      <c r="M380" s="20"/>
      <c r="N380" s="20"/>
      <c r="O380" s="20"/>
      <c r="P380" s="20"/>
      <c r="Q380" s="20"/>
      <c r="R380" s="20"/>
      <c r="S380" s="20"/>
      <c r="T380" s="20"/>
      <c r="U380" s="20"/>
      <c r="V380" s="20"/>
      <c r="W380" s="20"/>
      <c r="X380" s="20"/>
      <c r="Y380" s="173"/>
    </row>
    <row r="381" spans="1:25" x14ac:dyDescent="0.25">
      <c r="G381" s="20"/>
      <c r="H381" s="20"/>
      <c r="I381" s="20"/>
      <c r="J381" s="20"/>
      <c r="K381" s="20"/>
      <c r="L381" s="20"/>
      <c r="M381" s="20"/>
      <c r="N381" s="20"/>
      <c r="O381" s="20"/>
      <c r="P381" s="20"/>
      <c r="Q381" s="20"/>
      <c r="R381" s="20"/>
      <c r="S381" s="20"/>
      <c r="T381" s="20"/>
      <c r="U381" s="20"/>
      <c r="V381" s="20"/>
      <c r="W381" s="20"/>
      <c r="X381" s="20"/>
      <c r="Y381" s="173"/>
    </row>
    <row r="382" spans="1:25" x14ac:dyDescent="0.25">
      <c r="G382" s="20"/>
      <c r="H382" s="20"/>
      <c r="I382" s="20"/>
      <c r="J382" s="20"/>
      <c r="K382" s="20"/>
      <c r="L382" s="20"/>
      <c r="M382" s="20"/>
      <c r="N382" s="20"/>
      <c r="O382" s="20"/>
      <c r="P382" s="20"/>
      <c r="Q382" s="20"/>
      <c r="R382" s="20"/>
      <c r="S382" s="20"/>
      <c r="T382" s="20"/>
      <c r="U382" s="20"/>
      <c r="V382" s="20"/>
      <c r="W382" s="20"/>
      <c r="X382" s="20"/>
      <c r="Y382" s="173"/>
    </row>
    <row r="383" spans="1:25" x14ac:dyDescent="0.25">
      <c r="G383" s="20"/>
      <c r="H383" s="20"/>
      <c r="I383" s="20"/>
      <c r="J383" s="20"/>
      <c r="K383" s="20"/>
      <c r="L383" s="20"/>
      <c r="M383" s="20"/>
      <c r="N383" s="20"/>
      <c r="O383" s="20"/>
      <c r="P383" s="20"/>
      <c r="Q383" s="20"/>
      <c r="R383" s="20"/>
      <c r="S383" s="20"/>
      <c r="T383" s="20"/>
      <c r="U383" s="20"/>
      <c r="V383" s="20"/>
      <c r="W383" s="20"/>
      <c r="X383" s="20"/>
      <c r="Y383" s="173"/>
    </row>
    <row r="384" spans="1:25" s="11" customFormat="1" x14ac:dyDescent="0.25">
      <c r="A384" s="10"/>
      <c r="B384" s="10"/>
      <c r="C384" s="10"/>
      <c r="D384" s="10"/>
      <c r="E384" s="1"/>
      <c r="F384" s="1"/>
      <c r="G384" s="20"/>
      <c r="H384" s="20"/>
      <c r="I384" s="20"/>
      <c r="J384" s="20"/>
      <c r="K384" s="20"/>
      <c r="L384" s="20"/>
      <c r="M384" s="20"/>
      <c r="N384" s="20"/>
      <c r="O384" s="20"/>
      <c r="P384" s="20"/>
      <c r="Q384" s="20"/>
      <c r="R384" s="20"/>
      <c r="S384" s="20"/>
      <c r="T384" s="20"/>
      <c r="U384" s="20"/>
      <c r="V384" s="20"/>
      <c r="W384" s="20"/>
      <c r="X384" s="20"/>
      <c r="Y384" s="173"/>
    </row>
    <row r="385" spans="1:25" s="8" customFormat="1" x14ac:dyDescent="0.25">
      <c r="A385" s="7"/>
      <c r="B385" s="7"/>
      <c r="C385" s="7"/>
      <c r="D385" s="7"/>
      <c r="E385" s="1"/>
      <c r="F385" s="1"/>
      <c r="G385" s="20"/>
      <c r="H385" s="20"/>
      <c r="I385" s="20"/>
      <c r="J385" s="20"/>
      <c r="K385" s="20"/>
      <c r="L385" s="20"/>
      <c r="M385" s="20"/>
      <c r="N385" s="20"/>
      <c r="O385" s="20"/>
      <c r="P385" s="20"/>
      <c r="Q385" s="20"/>
      <c r="R385" s="20"/>
      <c r="S385" s="20"/>
      <c r="T385" s="20"/>
      <c r="U385" s="20"/>
      <c r="V385" s="20"/>
      <c r="W385" s="20"/>
      <c r="X385" s="20"/>
      <c r="Y385" s="173"/>
    </row>
    <row r="386" spans="1:25" x14ac:dyDescent="0.25">
      <c r="G386" s="20"/>
      <c r="H386" s="20"/>
      <c r="I386" s="20"/>
      <c r="J386" s="20"/>
      <c r="K386" s="20"/>
      <c r="L386" s="20"/>
      <c r="M386" s="20"/>
      <c r="N386" s="20"/>
      <c r="O386" s="20"/>
      <c r="P386" s="20"/>
      <c r="Q386" s="20"/>
      <c r="R386" s="20"/>
      <c r="S386" s="20"/>
      <c r="T386" s="20"/>
      <c r="U386" s="20"/>
      <c r="V386" s="20"/>
      <c r="W386" s="20"/>
      <c r="X386" s="20"/>
      <c r="Y386" s="173"/>
    </row>
    <row r="387" spans="1:25" x14ac:dyDescent="0.25">
      <c r="G387" s="20"/>
      <c r="H387" s="20"/>
      <c r="I387" s="20"/>
      <c r="J387" s="20"/>
      <c r="K387" s="20"/>
      <c r="L387" s="20"/>
      <c r="M387" s="20"/>
      <c r="N387" s="20"/>
      <c r="O387" s="20"/>
      <c r="P387" s="20"/>
      <c r="Q387" s="20"/>
      <c r="R387" s="20"/>
      <c r="S387" s="20"/>
      <c r="T387" s="20"/>
      <c r="U387" s="20"/>
      <c r="V387" s="20"/>
      <c r="W387" s="20"/>
      <c r="X387" s="20"/>
      <c r="Y387" s="173"/>
    </row>
    <row r="388" spans="1:25" x14ac:dyDescent="0.25">
      <c r="G388" s="20"/>
      <c r="H388" s="20"/>
      <c r="I388" s="20"/>
      <c r="J388" s="20"/>
      <c r="K388" s="20"/>
      <c r="L388" s="20"/>
      <c r="M388" s="20"/>
      <c r="N388" s="20"/>
      <c r="O388" s="20"/>
      <c r="P388" s="20"/>
      <c r="Q388" s="20"/>
      <c r="R388" s="20"/>
      <c r="S388" s="20"/>
      <c r="T388" s="20"/>
      <c r="U388" s="20"/>
      <c r="V388" s="20"/>
      <c r="W388" s="20"/>
      <c r="X388" s="20"/>
      <c r="Y388" s="173"/>
    </row>
    <row r="389" spans="1:25" x14ac:dyDescent="0.25">
      <c r="G389" s="20"/>
      <c r="H389" s="20"/>
      <c r="I389" s="20"/>
      <c r="J389" s="20"/>
      <c r="K389" s="20"/>
      <c r="L389" s="20"/>
      <c r="M389" s="20"/>
      <c r="N389" s="20"/>
      <c r="O389" s="20"/>
      <c r="P389" s="20"/>
      <c r="Q389" s="20"/>
      <c r="R389" s="20"/>
      <c r="S389" s="20"/>
      <c r="T389" s="20"/>
      <c r="U389" s="20"/>
      <c r="V389" s="20"/>
      <c r="W389" s="20"/>
      <c r="X389" s="20"/>
      <c r="Y389" s="173"/>
    </row>
    <row r="390" spans="1:25" x14ac:dyDescent="0.25">
      <c r="G390" s="20"/>
      <c r="H390" s="20"/>
      <c r="I390" s="20"/>
      <c r="J390" s="20"/>
      <c r="K390" s="20"/>
      <c r="L390" s="20"/>
      <c r="M390" s="20"/>
      <c r="N390" s="20"/>
      <c r="O390" s="20"/>
      <c r="P390" s="20"/>
      <c r="Q390" s="20"/>
      <c r="R390" s="20"/>
      <c r="S390" s="20"/>
      <c r="T390" s="20"/>
      <c r="U390" s="20"/>
      <c r="V390" s="20"/>
      <c r="W390" s="20"/>
      <c r="X390" s="20"/>
      <c r="Y390" s="173"/>
    </row>
    <row r="391" spans="1:25" s="11" customFormat="1" x14ac:dyDescent="0.25">
      <c r="A391" s="10"/>
      <c r="B391" s="10"/>
      <c r="C391" s="10"/>
      <c r="D391" s="10"/>
      <c r="E391" s="10"/>
      <c r="F391" s="10"/>
      <c r="G391" s="22"/>
      <c r="H391" s="22"/>
      <c r="I391" s="22"/>
      <c r="J391" s="22"/>
      <c r="K391" s="22"/>
      <c r="L391" s="22"/>
      <c r="M391" s="22"/>
      <c r="N391" s="22"/>
      <c r="O391" s="22"/>
      <c r="P391" s="22"/>
      <c r="Q391" s="22"/>
      <c r="R391" s="22"/>
      <c r="S391" s="22"/>
      <c r="T391" s="22"/>
      <c r="U391" s="22"/>
      <c r="V391" s="22"/>
      <c r="W391" s="20"/>
      <c r="X391" s="20"/>
      <c r="Y391" s="173"/>
    </row>
    <row r="392" spans="1:25" s="8" customFormat="1" x14ac:dyDescent="0.25">
      <c r="A392" s="7"/>
      <c r="B392" s="7"/>
      <c r="C392" s="7"/>
      <c r="D392" s="7"/>
      <c r="E392" s="1"/>
      <c r="F392" s="1"/>
      <c r="G392" s="20"/>
      <c r="H392" s="20"/>
      <c r="I392" s="20"/>
      <c r="J392" s="20"/>
      <c r="K392" s="20"/>
      <c r="L392" s="20"/>
      <c r="M392" s="20"/>
      <c r="N392" s="20"/>
      <c r="O392" s="20"/>
      <c r="P392" s="20"/>
      <c r="Q392" s="20"/>
      <c r="R392" s="20"/>
      <c r="S392" s="20"/>
      <c r="T392" s="20"/>
      <c r="U392" s="20"/>
      <c r="V392" s="20"/>
      <c r="W392" s="22"/>
      <c r="X392" s="22"/>
      <c r="Y392" s="173"/>
    </row>
    <row r="393" spans="1:25" x14ac:dyDescent="0.25">
      <c r="G393" s="20"/>
      <c r="H393" s="20"/>
      <c r="I393" s="20"/>
      <c r="J393" s="20"/>
      <c r="K393" s="20"/>
      <c r="L393" s="20"/>
      <c r="M393" s="20"/>
      <c r="N393" s="20"/>
      <c r="O393" s="20"/>
      <c r="P393" s="20"/>
      <c r="Q393" s="20"/>
      <c r="R393" s="20"/>
      <c r="S393" s="20"/>
      <c r="T393" s="20"/>
      <c r="U393" s="20"/>
      <c r="V393" s="20"/>
      <c r="W393" s="20"/>
      <c r="X393" s="20"/>
      <c r="Y393" s="173"/>
    </row>
    <row r="394" spans="1:25" x14ac:dyDescent="0.25">
      <c r="E394" s="10"/>
      <c r="F394" s="10"/>
      <c r="G394" s="22"/>
      <c r="H394" s="22"/>
      <c r="I394" s="22"/>
      <c r="J394" s="22"/>
      <c r="K394" s="22"/>
      <c r="L394" s="22"/>
      <c r="M394" s="22"/>
      <c r="N394" s="22"/>
      <c r="O394" s="22"/>
      <c r="P394" s="22"/>
      <c r="Q394" s="22"/>
      <c r="R394" s="22"/>
      <c r="S394" s="22"/>
      <c r="T394" s="22"/>
      <c r="U394" s="22"/>
      <c r="V394" s="22"/>
      <c r="W394" s="20"/>
      <c r="X394" s="20"/>
      <c r="Y394" s="173"/>
    </row>
    <row r="395" spans="1:25" x14ac:dyDescent="0.25">
      <c r="E395" s="7"/>
      <c r="F395" s="7"/>
      <c r="G395" s="21"/>
      <c r="H395" s="21"/>
      <c r="I395" s="21"/>
      <c r="J395" s="21"/>
      <c r="K395" s="21"/>
      <c r="L395" s="21"/>
      <c r="M395" s="21"/>
      <c r="N395" s="21"/>
      <c r="O395" s="21"/>
      <c r="P395" s="21"/>
      <c r="Q395" s="21"/>
      <c r="R395" s="21"/>
      <c r="S395" s="21"/>
      <c r="T395" s="21"/>
      <c r="U395" s="21"/>
      <c r="V395" s="21"/>
      <c r="W395" s="22"/>
      <c r="X395" s="22"/>
      <c r="Y395" s="173"/>
    </row>
    <row r="396" spans="1:25" x14ac:dyDescent="0.25">
      <c r="G396" s="20"/>
      <c r="H396" s="20"/>
      <c r="I396" s="20"/>
      <c r="J396" s="20"/>
      <c r="K396" s="20"/>
      <c r="L396" s="20"/>
      <c r="M396" s="20"/>
      <c r="N396" s="20"/>
      <c r="O396" s="20"/>
      <c r="P396" s="20"/>
      <c r="Q396" s="20"/>
      <c r="R396" s="20"/>
      <c r="S396" s="20"/>
      <c r="T396" s="20"/>
      <c r="U396" s="20"/>
      <c r="V396" s="20"/>
      <c r="W396" s="21"/>
      <c r="X396" s="21"/>
      <c r="Y396" s="173"/>
    </row>
    <row r="397" spans="1:25" x14ac:dyDescent="0.25">
      <c r="G397" s="20"/>
      <c r="H397" s="20"/>
      <c r="I397" s="20"/>
      <c r="J397" s="20"/>
      <c r="K397" s="20"/>
      <c r="L397" s="20"/>
      <c r="M397" s="20"/>
      <c r="N397" s="20"/>
      <c r="O397" s="20"/>
      <c r="P397" s="20"/>
      <c r="Q397" s="20"/>
      <c r="R397" s="20"/>
      <c r="S397" s="20"/>
      <c r="T397" s="20"/>
      <c r="U397" s="20"/>
      <c r="V397" s="20"/>
      <c r="W397" s="20"/>
      <c r="X397" s="20"/>
      <c r="Y397" s="173"/>
    </row>
    <row r="398" spans="1:25" x14ac:dyDescent="0.25">
      <c r="G398" s="20"/>
      <c r="H398" s="20"/>
      <c r="I398" s="20"/>
      <c r="J398" s="20"/>
      <c r="K398" s="20"/>
      <c r="L398" s="20"/>
      <c r="M398" s="20"/>
      <c r="N398" s="20"/>
      <c r="O398" s="20"/>
      <c r="P398" s="20"/>
      <c r="Q398" s="20"/>
      <c r="R398" s="20"/>
      <c r="S398" s="20"/>
      <c r="T398" s="20"/>
      <c r="U398" s="20"/>
      <c r="V398" s="20"/>
      <c r="W398" s="20"/>
      <c r="X398" s="20"/>
      <c r="Y398" s="173"/>
    </row>
    <row r="399" spans="1:25" x14ac:dyDescent="0.25">
      <c r="G399" s="20"/>
      <c r="H399" s="20"/>
      <c r="I399" s="20"/>
      <c r="J399" s="20"/>
      <c r="K399" s="20"/>
      <c r="L399" s="20"/>
      <c r="M399" s="20"/>
      <c r="N399" s="20"/>
      <c r="O399" s="20"/>
      <c r="P399" s="20"/>
      <c r="Q399" s="20"/>
      <c r="R399" s="20"/>
      <c r="S399" s="20"/>
      <c r="T399" s="20"/>
      <c r="U399" s="20"/>
      <c r="V399" s="20"/>
      <c r="W399" s="20"/>
      <c r="X399" s="20"/>
      <c r="Y399" s="173"/>
    </row>
    <row r="400" spans="1:25" x14ac:dyDescent="0.25">
      <c r="G400" s="20"/>
      <c r="H400" s="20"/>
      <c r="I400" s="20"/>
      <c r="J400" s="20"/>
      <c r="K400" s="20"/>
      <c r="L400" s="20"/>
      <c r="M400" s="20"/>
      <c r="N400" s="20"/>
      <c r="O400" s="20"/>
      <c r="P400" s="20"/>
      <c r="Q400" s="20"/>
      <c r="R400" s="20"/>
      <c r="S400" s="20"/>
      <c r="T400" s="20"/>
      <c r="U400" s="20"/>
      <c r="V400" s="20"/>
      <c r="W400" s="20"/>
      <c r="X400" s="20"/>
      <c r="Y400" s="173"/>
    </row>
    <row r="401" spans="1:25" x14ac:dyDescent="0.25">
      <c r="G401" s="20"/>
      <c r="H401" s="20"/>
      <c r="I401" s="20"/>
      <c r="J401" s="20"/>
      <c r="K401" s="20"/>
      <c r="L401" s="20"/>
      <c r="M401" s="20"/>
      <c r="N401" s="20"/>
      <c r="O401" s="20"/>
      <c r="P401" s="20"/>
      <c r="Q401" s="20"/>
      <c r="R401" s="20"/>
      <c r="S401" s="20"/>
      <c r="T401" s="20"/>
      <c r="U401" s="20"/>
      <c r="V401" s="20"/>
      <c r="W401" s="20"/>
      <c r="X401" s="20"/>
      <c r="Y401" s="173"/>
    </row>
    <row r="402" spans="1:25" x14ac:dyDescent="0.25">
      <c r="G402" s="20"/>
      <c r="H402" s="20"/>
      <c r="I402" s="20"/>
      <c r="J402" s="20"/>
      <c r="K402" s="20"/>
      <c r="L402" s="20"/>
      <c r="M402" s="20"/>
      <c r="N402" s="20"/>
      <c r="O402" s="20"/>
      <c r="P402" s="20"/>
      <c r="Q402" s="20"/>
      <c r="R402" s="20"/>
      <c r="S402" s="20"/>
      <c r="T402" s="20"/>
      <c r="U402" s="20"/>
      <c r="V402" s="20"/>
      <c r="W402" s="20"/>
      <c r="X402" s="20"/>
      <c r="Y402" s="173"/>
    </row>
    <row r="403" spans="1:25" x14ac:dyDescent="0.25">
      <c r="G403" s="20"/>
      <c r="H403" s="20"/>
      <c r="I403" s="20"/>
      <c r="J403" s="20"/>
      <c r="K403" s="20"/>
      <c r="L403" s="20"/>
      <c r="M403" s="20"/>
      <c r="N403" s="20"/>
      <c r="O403" s="20"/>
      <c r="P403" s="20"/>
      <c r="Q403" s="20"/>
      <c r="R403" s="20"/>
      <c r="S403" s="20"/>
      <c r="T403" s="20"/>
      <c r="U403" s="20"/>
      <c r="V403" s="20"/>
      <c r="W403" s="20"/>
      <c r="X403" s="20"/>
      <c r="Y403" s="173"/>
    </row>
    <row r="404" spans="1:25" x14ac:dyDescent="0.25">
      <c r="G404" s="20"/>
      <c r="H404" s="20"/>
      <c r="I404" s="20"/>
      <c r="J404" s="20"/>
      <c r="K404" s="20"/>
      <c r="L404" s="20"/>
      <c r="M404" s="20"/>
      <c r="N404" s="20"/>
      <c r="O404" s="20"/>
      <c r="P404" s="20"/>
      <c r="Q404" s="20"/>
      <c r="R404" s="20"/>
      <c r="S404" s="20"/>
      <c r="T404" s="20"/>
      <c r="U404" s="20"/>
      <c r="V404" s="20"/>
      <c r="W404" s="20"/>
      <c r="X404" s="20"/>
      <c r="Y404" s="173"/>
    </row>
    <row r="405" spans="1:25" s="11" customFormat="1" x14ac:dyDescent="0.25">
      <c r="A405" s="10"/>
      <c r="B405" s="10"/>
      <c r="C405" s="10"/>
      <c r="D405" s="10"/>
      <c r="E405" s="1"/>
      <c r="F405" s="1"/>
      <c r="G405" s="20"/>
      <c r="H405" s="20"/>
      <c r="I405" s="20"/>
      <c r="J405" s="20"/>
      <c r="K405" s="20"/>
      <c r="L405" s="20"/>
      <c r="M405" s="20"/>
      <c r="N405" s="20"/>
      <c r="O405" s="20"/>
      <c r="P405" s="20"/>
      <c r="Q405" s="20"/>
      <c r="R405" s="20"/>
      <c r="S405" s="20"/>
      <c r="T405" s="20"/>
      <c r="U405" s="20"/>
      <c r="V405" s="20"/>
      <c r="W405" s="20"/>
      <c r="X405" s="20"/>
      <c r="Y405" s="173"/>
    </row>
    <row r="406" spans="1:25" x14ac:dyDescent="0.25">
      <c r="G406" s="20"/>
      <c r="H406" s="20"/>
      <c r="I406" s="20"/>
      <c r="J406" s="20"/>
      <c r="K406" s="20"/>
      <c r="L406" s="20"/>
      <c r="M406" s="20"/>
      <c r="N406" s="20"/>
      <c r="O406" s="20"/>
      <c r="P406" s="20"/>
      <c r="Q406" s="20"/>
      <c r="R406" s="20"/>
      <c r="S406" s="20"/>
      <c r="T406" s="20"/>
      <c r="U406" s="20"/>
      <c r="V406" s="20"/>
      <c r="W406" s="20"/>
      <c r="X406" s="20"/>
      <c r="Y406" s="173"/>
    </row>
    <row r="407" spans="1:25" x14ac:dyDescent="0.25">
      <c r="G407" s="20"/>
      <c r="H407" s="20"/>
      <c r="I407" s="20"/>
      <c r="J407" s="20"/>
      <c r="K407" s="20"/>
      <c r="L407" s="20"/>
      <c r="M407" s="20"/>
      <c r="N407" s="20"/>
      <c r="O407" s="20"/>
      <c r="P407" s="20"/>
      <c r="Q407" s="20"/>
      <c r="R407" s="20"/>
      <c r="S407" s="20"/>
      <c r="T407" s="20"/>
      <c r="U407" s="20"/>
      <c r="V407" s="20"/>
      <c r="W407" s="20"/>
      <c r="X407" s="20"/>
      <c r="Y407" s="173"/>
    </row>
    <row r="408" spans="1:25" s="11" customFormat="1" x14ac:dyDescent="0.25">
      <c r="A408" s="10"/>
      <c r="B408" s="10"/>
      <c r="C408" s="10"/>
      <c r="D408" s="10"/>
      <c r="E408" s="10"/>
      <c r="F408" s="10"/>
      <c r="G408" s="22"/>
      <c r="H408" s="22"/>
      <c r="I408" s="22"/>
      <c r="J408" s="22"/>
      <c r="K408" s="22"/>
      <c r="L408" s="22"/>
      <c r="M408" s="22"/>
      <c r="N408" s="22"/>
      <c r="O408" s="22"/>
      <c r="P408" s="22"/>
      <c r="Q408" s="22"/>
      <c r="R408" s="22"/>
      <c r="S408" s="22"/>
      <c r="T408" s="22"/>
      <c r="U408" s="22"/>
      <c r="V408" s="22"/>
      <c r="W408" s="20"/>
      <c r="X408" s="20"/>
      <c r="Y408" s="173"/>
    </row>
    <row r="409" spans="1:25" s="8" customFormat="1" x14ac:dyDescent="0.25">
      <c r="A409" s="7"/>
      <c r="B409" s="7"/>
      <c r="C409" s="7"/>
      <c r="D409" s="7"/>
      <c r="E409" s="1"/>
      <c r="F409" s="1"/>
      <c r="G409" s="20"/>
      <c r="H409" s="20"/>
      <c r="I409" s="20"/>
      <c r="J409" s="20"/>
      <c r="K409" s="20"/>
      <c r="L409" s="20"/>
      <c r="M409" s="20"/>
      <c r="N409" s="20"/>
      <c r="O409" s="20"/>
      <c r="P409" s="20"/>
      <c r="Q409" s="20"/>
      <c r="R409" s="20"/>
      <c r="S409" s="20"/>
      <c r="T409" s="20"/>
      <c r="U409" s="20"/>
      <c r="V409" s="20"/>
      <c r="W409" s="22"/>
      <c r="X409" s="22"/>
      <c r="Y409" s="173"/>
    </row>
    <row r="410" spans="1:25" x14ac:dyDescent="0.25">
      <c r="G410" s="20"/>
      <c r="H410" s="20"/>
      <c r="I410" s="20"/>
      <c r="J410" s="20"/>
      <c r="K410" s="20"/>
      <c r="L410" s="20"/>
      <c r="M410" s="20"/>
      <c r="N410" s="20"/>
      <c r="O410" s="20"/>
      <c r="P410" s="20"/>
      <c r="Q410" s="20"/>
      <c r="R410" s="20"/>
      <c r="S410" s="20"/>
      <c r="T410" s="20"/>
      <c r="U410" s="20"/>
      <c r="V410" s="20"/>
      <c r="W410" s="20"/>
      <c r="X410" s="20"/>
      <c r="Y410" s="173"/>
    </row>
    <row r="411" spans="1:25" x14ac:dyDescent="0.25">
      <c r="E411" s="10"/>
      <c r="F411" s="10"/>
      <c r="G411" s="22"/>
      <c r="H411" s="22"/>
      <c r="I411" s="22"/>
      <c r="J411" s="22"/>
      <c r="K411" s="22"/>
      <c r="L411" s="22"/>
      <c r="M411" s="22"/>
      <c r="N411" s="22"/>
      <c r="O411" s="22"/>
      <c r="P411" s="22"/>
      <c r="Q411" s="22"/>
      <c r="R411" s="22"/>
      <c r="S411" s="22"/>
      <c r="T411" s="22"/>
      <c r="U411" s="22"/>
      <c r="V411" s="22"/>
      <c r="W411" s="20"/>
      <c r="X411" s="20"/>
      <c r="Y411" s="173"/>
    </row>
    <row r="412" spans="1:25" x14ac:dyDescent="0.25">
      <c r="E412" s="7"/>
      <c r="F412" s="7"/>
      <c r="G412" s="21"/>
      <c r="H412" s="21"/>
      <c r="I412" s="21"/>
      <c r="J412" s="21"/>
      <c r="K412" s="21"/>
      <c r="L412" s="21"/>
      <c r="M412" s="21"/>
      <c r="N412" s="21"/>
      <c r="O412" s="21"/>
      <c r="P412" s="21"/>
      <c r="Q412" s="21"/>
      <c r="R412" s="21"/>
      <c r="S412" s="21"/>
      <c r="T412" s="21"/>
      <c r="U412" s="21"/>
      <c r="V412" s="21"/>
      <c r="W412" s="22"/>
      <c r="X412" s="22"/>
      <c r="Y412" s="173"/>
    </row>
    <row r="413" spans="1:25" x14ac:dyDescent="0.25">
      <c r="G413" s="20"/>
      <c r="H413" s="20"/>
      <c r="I413" s="20"/>
      <c r="J413" s="20"/>
      <c r="K413" s="20"/>
      <c r="L413" s="20"/>
      <c r="M413" s="20"/>
      <c r="N413" s="20"/>
      <c r="O413" s="20"/>
      <c r="P413" s="20"/>
      <c r="Q413" s="20"/>
      <c r="R413" s="20"/>
      <c r="S413" s="20"/>
      <c r="T413" s="20"/>
      <c r="U413" s="20"/>
      <c r="V413" s="20"/>
      <c r="W413" s="21"/>
      <c r="X413" s="21"/>
      <c r="Y413" s="173"/>
    </row>
    <row r="414" spans="1:25" x14ac:dyDescent="0.25">
      <c r="G414" s="20"/>
      <c r="H414" s="20"/>
      <c r="I414" s="20"/>
      <c r="J414" s="20"/>
      <c r="K414" s="20"/>
      <c r="L414" s="20"/>
      <c r="M414" s="20"/>
      <c r="N414" s="20"/>
      <c r="O414" s="20"/>
      <c r="P414" s="20"/>
      <c r="Q414" s="20"/>
      <c r="R414" s="20"/>
      <c r="S414" s="20"/>
      <c r="T414" s="20"/>
      <c r="U414" s="20"/>
      <c r="V414" s="20"/>
      <c r="W414" s="20"/>
      <c r="X414" s="20"/>
      <c r="Y414" s="173"/>
    </row>
    <row r="415" spans="1:25" x14ac:dyDescent="0.25">
      <c r="G415" s="20"/>
      <c r="H415" s="20"/>
      <c r="I415" s="20"/>
      <c r="J415" s="20"/>
      <c r="K415" s="20"/>
      <c r="L415" s="20"/>
      <c r="M415" s="20"/>
      <c r="N415" s="20"/>
      <c r="O415" s="20"/>
      <c r="P415" s="20"/>
      <c r="Q415" s="20"/>
      <c r="R415" s="20"/>
      <c r="S415" s="20"/>
      <c r="T415" s="20"/>
      <c r="U415" s="20"/>
      <c r="V415" s="20"/>
      <c r="W415" s="20"/>
      <c r="X415" s="20"/>
      <c r="Y415" s="173"/>
    </row>
    <row r="416" spans="1:25" x14ac:dyDescent="0.25">
      <c r="G416" s="20"/>
      <c r="H416" s="20"/>
      <c r="I416" s="20"/>
      <c r="J416" s="20"/>
      <c r="K416" s="20"/>
      <c r="L416" s="20"/>
      <c r="M416" s="20"/>
      <c r="N416" s="20"/>
      <c r="O416" s="20"/>
      <c r="P416" s="20"/>
      <c r="Q416" s="20"/>
      <c r="R416" s="20"/>
      <c r="S416" s="20"/>
      <c r="T416" s="20"/>
      <c r="U416" s="20"/>
      <c r="V416" s="20"/>
      <c r="W416" s="20"/>
      <c r="X416" s="20"/>
      <c r="Y416" s="173"/>
    </row>
    <row r="417" spans="1:25" x14ac:dyDescent="0.25">
      <c r="G417" s="20"/>
      <c r="H417" s="20"/>
      <c r="I417" s="20"/>
      <c r="J417" s="20"/>
      <c r="K417" s="20"/>
      <c r="L417" s="20"/>
      <c r="M417" s="20"/>
      <c r="N417" s="20"/>
      <c r="O417" s="20"/>
      <c r="P417" s="20"/>
      <c r="Q417" s="20"/>
      <c r="R417" s="20"/>
      <c r="S417" s="20"/>
      <c r="T417" s="20"/>
      <c r="U417" s="20"/>
      <c r="V417" s="20"/>
      <c r="W417" s="20"/>
      <c r="X417" s="20"/>
      <c r="Y417" s="173"/>
    </row>
    <row r="418" spans="1:25" x14ac:dyDescent="0.25">
      <c r="G418" s="20"/>
      <c r="H418" s="20"/>
      <c r="I418" s="20"/>
      <c r="J418" s="20"/>
      <c r="K418" s="20"/>
      <c r="L418" s="20"/>
      <c r="M418" s="20"/>
      <c r="N418" s="20"/>
      <c r="O418" s="20"/>
      <c r="P418" s="20"/>
      <c r="Q418" s="20"/>
      <c r="R418" s="20"/>
      <c r="S418" s="20"/>
      <c r="T418" s="20"/>
      <c r="U418" s="20"/>
      <c r="V418" s="20"/>
      <c r="W418" s="20"/>
      <c r="X418" s="20"/>
      <c r="Y418" s="173"/>
    </row>
    <row r="419" spans="1:25" x14ac:dyDescent="0.25">
      <c r="G419" s="20"/>
      <c r="H419" s="20"/>
      <c r="I419" s="20"/>
      <c r="J419" s="20"/>
      <c r="K419" s="20"/>
      <c r="L419" s="20"/>
      <c r="M419" s="20"/>
      <c r="N419" s="20"/>
      <c r="O419" s="20"/>
      <c r="P419" s="20"/>
      <c r="Q419" s="20"/>
      <c r="R419" s="20"/>
      <c r="S419" s="20"/>
      <c r="T419" s="20"/>
      <c r="U419" s="20"/>
      <c r="V419" s="20"/>
      <c r="W419" s="20"/>
      <c r="X419" s="20"/>
      <c r="Y419" s="173"/>
    </row>
    <row r="420" spans="1:25" x14ac:dyDescent="0.25">
      <c r="G420" s="20"/>
      <c r="H420" s="20"/>
      <c r="I420" s="20"/>
      <c r="J420" s="20"/>
      <c r="K420" s="20"/>
      <c r="L420" s="20"/>
      <c r="M420" s="20"/>
      <c r="N420" s="20"/>
      <c r="O420" s="20"/>
      <c r="P420" s="20"/>
      <c r="Q420" s="20"/>
      <c r="R420" s="20"/>
      <c r="S420" s="20"/>
      <c r="T420" s="20"/>
      <c r="U420" s="20"/>
      <c r="V420" s="20"/>
      <c r="W420" s="20"/>
      <c r="X420" s="20"/>
      <c r="Y420" s="173"/>
    </row>
    <row r="421" spans="1:25" x14ac:dyDescent="0.25">
      <c r="G421" s="20"/>
      <c r="H421" s="20"/>
      <c r="I421" s="20"/>
      <c r="J421" s="20"/>
      <c r="K421" s="20"/>
      <c r="L421" s="20"/>
      <c r="M421" s="20"/>
      <c r="N421" s="20"/>
      <c r="O421" s="20"/>
      <c r="P421" s="20"/>
      <c r="Q421" s="20"/>
      <c r="R421" s="20"/>
      <c r="S421" s="20"/>
      <c r="T421" s="20"/>
      <c r="U421" s="20"/>
      <c r="V421" s="20"/>
      <c r="W421" s="20"/>
      <c r="X421" s="20"/>
      <c r="Y421" s="173"/>
    </row>
    <row r="422" spans="1:25" s="11" customFormat="1" x14ac:dyDescent="0.25">
      <c r="A422" s="10"/>
      <c r="B422" s="10"/>
      <c r="C422" s="10"/>
      <c r="D422" s="10"/>
      <c r="E422" s="1"/>
      <c r="F422" s="1"/>
      <c r="G422" s="20"/>
      <c r="H422" s="20"/>
      <c r="I422" s="20"/>
      <c r="J422" s="20"/>
      <c r="K422" s="20"/>
      <c r="L422" s="20"/>
      <c r="M422" s="20"/>
      <c r="N422" s="20"/>
      <c r="O422" s="20"/>
      <c r="P422" s="20"/>
      <c r="Q422" s="20"/>
      <c r="R422" s="20"/>
      <c r="S422" s="20"/>
      <c r="T422" s="20"/>
      <c r="U422" s="20"/>
      <c r="V422" s="20"/>
      <c r="W422" s="20"/>
      <c r="X422" s="20"/>
      <c r="Y422" s="173"/>
    </row>
    <row r="423" spans="1:25" x14ac:dyDescent="0.25">
      <c r="G423" s="20"/>
      <c r="H423" s="20"/>
      <c r="I423" s="20"/>
      <c r="J423" s="20"/>
      <c r="K423" s="20"/>
      <c r="L423" s="20"/>
      <c r="M423" s="20"/>
      <c r="N423" s="20"/>
      <c r="O423" s="20"/>
      <c r="P423" s="20"/>
      <c r="Q423" s="20"/>
      <c r="R423" s="20"/>
      <c r="S423" s="20"/>
      <c r="T423" s="20"/>
      <c r="U423" s="20"/>
      <c r="V423" s="20"/>
      <c r="W423" s="20"/>
      <c r="X423" s="20"/>
      <c r="Y423" s="173"/>
    </row>
    <row r="424" spans="1:25" x14ac:dyDescent="0.25">
      <c r="G424" s="20"/>
      <c r="H424" s="20"/>
      <c r="I424" s="20"/>
      <c r="J424" s="20"/>
      <c r="K424" s="20"/>
      <c r="L424" s="20"/>
      <c r="M424" s="20"/>
      <c r="N424" s="20"/>
      <c r="O424" s="20"/>
      <c r="P424" s="20"/>
      <c r="Q424" s="20"/>
      <c r="R424" s="20"/>
      <c r="S424" s="20"/>
      <c r="T424" s="20"/>
      <c r="U424" s="20"/>
      <c r="V424" s="20"/>
      <c r="W424" s="20"/>
      <c r="X424" s="20"/>
      <c r="Y424" s="173"/>
    </row>
    <row r="425" spans="1:25" s="11" customFormat="1" x14ac:dyDescent="0.25">
      <c r="A425" s="10"/>
      <c r="B425" s="10"/>
      <c r="C425" s="10"/>
      <c r="D425" s="10"/>
      <c r="E425" s="1"/>
      <c r="F425" s="1"/>
      <c r="G425" s="20"/>
      <c r="H425" s="20"/>
      <c r="I425" s="20"/>
      <c r="J425" s="20"/>
      <c r="K425" s="20"/>
      <c r="L425" s="20"/>
      <c r="M425" s="20"/>
      <c r="N425" s="20"/>
      <c r="O425" s="20"/>
      <c r="P425" s="20"/>
      <c r="Q425" s="20"/>
      <c r="R425" s="20"/>
      <c r="S425" s="20"/>
      <c r="T425" s="20"/>
      <c r="U425" s="20"/>
      <c r="V425" s="20"/>
      <c r="W425" s="20"/>
      <c r="X425" s="20"/>
      <c r="Y425" s="173"/>
    </row>
    <row r="426" spans="1:25" s="8" customFormat="1" x14ac:dyDescent="0.25">
      <c r="A426" s="7"/>
      <c r="B426" s="7"/>
      <c r="C426" s="7"/>
      <c r="D426" s="7"/>
      <c r="E426" s="1"/>
      <c r="F426" s="1"/>
      <c r="G426" s="20"/>
      <c r="H426" s="20"/>
      <c r="I426" s="20"/>
      <c r="J426" s="20"/>
      <c r="K426" s="20"/>
      <c r="L426" s="20"/>
      <c r="M426" s="20"/>
      <c r="N426" s="20"/>
      <c r="O426" s="20"/>
      <c r="P426" s="20"/>
      <c r="Q426" s="20"/>
      <c r="R426" s="20"/>
      <c r="S426" s="20"/>
      <c r="T426" s="20"/>
      <c r="U426" s="20"/>
      <c r="V426" s="20"/>
      <c r="W426" s="20"/>
      <c r="X426" s="20"/>
      <c r="Y426" s="173"/>
    </row>
    <row r="427" spans="1:25" x14ac:dyDescent="0.25">
      <c r="G427" s="20"/>
      <c r="H427" s="20"/>
      <c r="I427" s="20"/>
      <c r="J427" s="20"/>
      <c r="K427" s="20"/>
      <c r="L427" s="20"/>
      <c r="M427" s="20"/>
      <c r="N427" s="20"/>
      <c r="O427" s="20"/>
      <c r="P427" s="20"/>
      <c r="Q427" s="20"/>
      <c r="R427" s="20"/>
      <c r="S427" s="20"/>
      <c r="T427" s="20"/>
      <c r="U427" s="20"/>
      <c r="V427" s="20"/>
      <c r="W427" s="20"/>
      <c r="X427" s="20"/>
      <c r="Y427" s="173"/>
    </row>
    <row r="428" spans="1:25" x14ac:dyDescent="0.25">
      <c r="G428" s="20"/>
      <c r="H428" s="20"/>
      <c r="I428" s="20"/>
      <c r="J428" s="20"/>
      <c r="K428" s="20"/>
      <c r="L428" s="20"/>
      <c r="M428" s="20"/>
      <c r="N428" s="20"/>
      <c r="O428" s="20"/>
      <c r="P428" s="20"/>
      <c r="Q428" s="20"/>
      <c r="R428" s="20"/>
      <c r="S428" s="20"/>
      <c r="T428" s="20"/>
      <c r="U428" s="20"/>
      <c r="V428" s="20"/>
      <c r="W428" s="20"/>
      <c r="X428" s="20"/>
      <c r="Y428" s="173"/>
    </row>
    <row r="429" spans="1:25" x14ac:dyDescent="0.25">
      <c r="G429" s="20"/>
      <c r="H429" s="20"/>
      <c r="I429" s="20"/>
      <c r="J429" s="20"/>
      <c r="K429" s="20"/>
      <c r="L429" s="20"/>
      <c r="M429" s="20"/>
      <c r="N429" s="20"/>
      <c r="O429" s="20"/>
      <c r="P429" s="20"/>
      <c r="Q429" s="20"/>
      <c r="R429" s="20"/>
      <c r="S429" s="20"/>
      <c r="T429" s="20"/>
      <c r="U429" s="20"/>
      <c r="V429" s="20"/>
      <c r="W429" s="20"/>
      <c r="X429" s="20"/>
      <c r="Y429" s="173"/>
    </row>
    <row r="430" spans="1:25" x14ac:dyDescent="0.25">
      <c r="G430" s="20"/>
      <c r="H430" s="20"/>
      <c r="I430" s="20"/>
      <c r="J430" s="20"/>
      <c r="K430" s="20"/>
      <c r="L430" s="20"/>
      <c r="M430" s="20"/>
      <c r="N430" s="20"/>
      <c r="O430" s="20"/>
      <c r="P430" s="20"/>
      <c r="Q430" s="20"/>
      <c r="R430" s="20"/>
      <c r="S430" s="20"/>
      <c r="T430" s="20"/>
      <c r="U430" s="20"/>
      <c r="V430" s="20"/>
      <c r="W430" s="20"/>
      <c r="X430" s="20"/>
      <c r="Y430" s="173"/>
    </row>
    <row r="431" spans="1:25" x14ac:dyDescent="0.25">
      <c r="G431" s="20"/>
      <c r="H431" s="20"/>
      <c r="I431" s="20"/>
      <c r="J431" s="20"/>
      <c r="K431" s="20"/>
      <c r="L431" s="20"/>
      <c r="M431" s="20"/>
      <c r="N431" s="20"/>
      <c r="O431" s="20"/>
      <c r="P431" s="20"/>
      <c r="Q431" s="20"/>
      <c r="R431" s="20"/>
      <c r="S431" s="20"/>
      <c r="T431" s="20"/>
      <c r="U431" s="20"/>
      <c r="V431" s="20"/>
      <c r="W431" s="20"/>
      <c r="X431" s="20"/>
      <c r="Y431" s="173"/>
    </row>
    <row r="432" spans="1:25" x14ac:dyDescent="0.25">
      <c r="G432" s="20"/>
      <c r="H432" s="20"/>
      <c r="I432" s="20"/>
      <c r="J432" s="20"/>
      <c r="K432" s="20"/>
      <c r="L432" s="20"/>
      <c r="M432" s="20"/>
      <c r="N432" s="20"/>
      <c r="O432" s="20"/>
      <c r="P432" s="20"/>
      <c r="Q432" s="20"/>
      <c r="R432" s="20"/>
      <c r="S432" s="20"/>
      <c r="T432" s="20"/>
      <c r="U432" s="20"/>
      <c r="V432" s="20"/>
      <c r="W432" s="20"/>
      <c r="X432" s="20"/>
      <c r="Y432" s="173"/>
    </row>
    <row r="433" spans="7:25" x14ac:dyDescent="0.25">
      <c r="G433" s="20"/>
      <c r="H433" s="20"/>
      <c r="I433" s="20"/>
      <c r="J433" s="20"/>
      <c r="K433" s="20"/>
      <c r="L433" s="20"/>
      <c r="M433" s="20"/>
      <c r="N433" s="20"/>
      <c r="O433" s="20"/>
      <c r="P433" s="20"/>
      <c r="Q433" s="20"/>
      <c r="R433" s="20"/>
      <c r="S433" s="20"/>
      <c r="T433" s="20"/>
      <c r="U433" s="20"/>
      <c r="V433" s="20"/>
      <c r="W433" s="20"/>
      <c r="X433" s="20"/>
      <c r="Y433" s="173"/>
    </row>
    <row r="434" spans="7:25" x14ac:dyDescent="0.25">
      <c r="G434" s="20"/>
      <c r="H434" s="20"/>
      <c r="I434" s="20"/>
      <c r="J434" s="20"/>
      <c r="K434" s="20"/>
      <c r="L434" s="20"/>
      <c r="M434" s="20"/>
      <c r="N434" s="20"/>
      <c r="O434" s="20"/>
      <c r="P434" s="20"/>
      <c r="Q434" s="20"/>
      <c r="R434" s="20"/>
      <c r="S434" s="20"/>
      <c r="T434" s="20"/>
      <c r="U434" s="20"/>
      <c r="V434" s="20"/>
      <c r="W434" s="20"/>
      <c r="X434" s="20"/>
      <c r="Y434" s="173"/>
    </row>
    <row r="435" spans="7:25" x14ac:dyDescent="0.25">
      <c r="G435" s="20"/>
      <c r="H435" s="20"/>
      <c r="I435" s="20"/>
      <c r="J435" s="20"/>
      <c r="K435" s="20"/>
      <c r="L435" s="20"/>
      <c r="M435" s="20"/>
      <c r="N435" s="20"/>
      <c r="O435" s="20"/>
      <c r="P435" s="20"/>
      <c r="Q435" s="20"/>
      <c r="R435" s="20"/>
      <c r="S435" s="20"/>
      <c r="T435" s="20"/>
      <c r="U435" s="20"/>
      <c r="V435" s="20"/>
      <c r="W435" s="20"/>
      <c r="X435" s="20"/>
      <c r="Y435" s="173"/>
    </row>
    <row r="436" spans="7:25" x14ac:dyDescent="0.25">
      <c r="G436" s="20"/>
      <c r="H436" s="20"/>
      <c r="I436" s="20"/>
      <c r="J436" s="20"/>
      <c r="K436" s="20"/>
      <c r="L436" s="20"/>
      <c r="M436" s="20"/>
      <c r="N436" s="20"/>
      <c r="O436" s="20"/>
      <c r="P436" s="20"/>
      <c r="Q436" s="20"/>
      <c r="R436" s="20"/>
      <c r="S436" s="20"/>
      <c r="T436" s="20"/>
      <c r="U436" s="20"/>
      <c r="V436" s="20"/>
      <c r="W436" s="20"/>
      <c r="X436" s="20"/>
      <c r="Y436" s="173"/>
    </row>
    <row r="437" spans="7:25" x14ac:dyDescent="0.25">
      <c r="G437" s="20"/>
      <c r="H437" s="20"/>
      <c r="I437" s="20"/>
      <c r="J437" s="20"/>
      <c r="K437" s="20"/>
      <c r="L437" s="20"/>
      <c r="M437" s="20"/>
      <c r="N437" s="20"/>
      <c r="O437" s="20"/>
      <c r="P437" s="20"/>
      <c r="Q437" s="20"/>
      <c r="R437" s="20"/>
      <c r="S437" s="20"/>
      <c r="T437" s="20"/>
      <c r="U437" s="20"/>
      <c r="V437" s="20"/>
      <c r="W437" s="20"/>
      <c r="X437" s="20"/>
      <c r="Y437" s="173"/>
    </row>
    <row r="438" spans="7:25" x14ac:dyDescent="0.25">
      <c r="G438" s="20"/>
      <c r="H438" s="20"/>
      <c r="I438" s="20"/>
      <c r="J438" s="20"/>
      <c r="K438" s="20"/>
      <c r="L438" s="20"/>
      <c r="M438" s="20"/>
      <c r="N438" s="20"/>
      <c r="O438" s="20"/>
      <c r="P438" s="20"/>
      <c r="Q438" s="20"/>
      <c r="R438" s="20"/>
      <c r="S438" s="20"/>
      <c r="T438" s="20"/>
      <c r="U438" s="20"/>
      <c r="V438" s="20"/>
      <c r="W438" s="20"/>
      <c r="X438" s="20"/>
      <c r="Y438" s="173"/>
    </row>
    <row r="439" spans="7:25" x14ac:dyDescent="0.25">
      <c r="G439" s="20"/>
      <c r="H439" s="20"/>
      <c r="I439" s="20"/>
      <c r="J439" s="20"/>
      <c r="K439" s="20"/>
      <c r="L439" s="20"/>
      <c r="M439" s="20"/>
      <c r="N439" s="20"/>
      <c r="O439" s="20"/>
      <c r="P439" s="20"/>
      <c r="Q439" s="20"/>
      <c r="R439" s="20"/>
      <c r="S439" s="20"/>
      <c r="T439" s="20"/>
      <c r="U439" s="20"/>
      <c r="V439" s="20"/>
      <c r="W439" s="20"/>
      <c r="X439" s="20"/>
      <c r="Y439" s="173"/>
    </row>
    <row r="440" spans="7:25" x14ac:dyDescent="0.25">
      <c r="G440" s="20"/>
      <c r="H440" s="20"/>
      <c r="I440" s="20"/>
      <c r="J440" s="20"/>
      <c r="K440" s="20"/>
      <c r="L440" s="20"/>
      <c r="M440" s="20"/>
      <c r="N440" s="20"/>
      <c r="O440" s="20"/>
      <c r="P440" s="20"/>
      <c r="Q440" s="20"/>
      <c r="R440" s="20"/>
      <c r="S440" s="20"/>
      <c r="T440" s="20"/>
      <c r="U440" s="20"/>
      <c r="V440" s="20"/>
      <c r="W440" s="20"/>
      <c r="X440" s="20"/>
      <c r="Y440" s="173"/>
    </row>
    <row r="441" spans="7:25" x14ac:dyDescent="0.25">
      <c r="G441" s="20"/>
      <c r="H441" s="20"/>
      <c r="I441" s="20"/>
      <c r="J441" s="20"/>
      <c r="K441" s="20"/>
      <c r="L441" s="20"/>
      <c r="M441" s="20"/>
      <c r="N441" s="20"/>
      <c r="O441" s="20"/>
      <c r="P441" s="20"/>
      <c r="Q441" s="20"/>
      <c r="R441" s="20"/>
      <c r="S441" s="20"/>
      <c r="T441" s="20"/>
      <c r="U441" s="20"/>
      <c r="V441" s="20"/>
      <c r="W441" s="20"/>
      <c r="X441" s="20"/>
      <c r="Y441" s="173"/>
    </row>
    <row r="442" spans="7:25" x14ac:dyDescent="0.25">
      <c r="G442" s="20"/>
      <c r="H442" s="20"/>
      <c r="I442" s="20"/>
      <c r="J442" s="20"/>
      <c r="K442" s="20"/>
      <c r="L442" s="20"/>
      <c r="M442" s="20"/>
      <c r="N442" s="20"/>
      <c r="O442" s="20"/>
      <c r="P442" s="20"/>
      <c r="Q442" s="20"/>
      <c r="R442" s="20"/>
      <c r="S442" s="20"/>
      <c r="T442" s="20"/>
      <c r="U442" s="20"/>
      <c r="V442" s="20"/>
      <c r="W442" s="20"/>
      <c r="X442" s="20"/>
      <c r="Y442" s="173"/>
    </row>
    <row r="443" spans="7:25" x14ac:dyDescent="0.25">
      <c r="G443" s="20"/>
      <c r="H443" s="20"/>
      <c r="I443" s="20"/>
      <c r="J443" s="20"/>
      <c r="K443" s="20"/>
      <c r="L443" s="20"/>
      <c r="M443" s="20"/>
      <c r="N443" s="20"/>
      <c r="O443" s="20"/>
      <c r="P443" s="20"/>
      <c r="Q443" s="20"/>
      <c r="R443" s="20"/>
      <c r="S443" s="20"/>
      <c r="T443" s="20"/>
      <c r="U443" s="20"/>
      <c r="V443" s="20"/>
      <c r="W443" s="20"/>
      <c r="X443" s="20"/>
      <c r="Y443" s="173"/>
    </row>
    <row r="444" spans="7:25" x14ac:dyDescent="0.25">
      <c r="G444" s="20"/>
      <c r="H444" s="20"/>
      <c r="I444" s="20"/>
      <c r="J444" s="20"/>
      <c r="K444" s="20"/>
      <c r="L444" s="20"/>
      <c r="M444" s="20"/>
      <c r="N444" s="20"/>
      <c r="O444" s="20"/>
      <c r="P444" s="20"/>
      <c r="Q444" s="20"/>
      <c r="R444" s="20"/>
      <c r="S444" s="20"/>
      <c r="T444" s="20"/>
      <c r="U444" s="20"/>
      <c r="V444" s="20"/>
      <c r="W444" s="20"/>
      <c r="X444" s="20"/>
      <c r="Y444" s="173"/>
    </row>
    <row r="445" spans="7:25" x14ac:dyDescent="0.25">
      <c r="G445" s="20"/>
      <c r="H445" s="20"/>
      <c r="I445" s="20"/>
      <c r="J445" s="20"/>
      <c r="K445" s="20"/>
      <c r="L445" s="20"/>
      <c r="M445" s="20"/>
      <c r="N445" s="20"/>
      <c r="O445" s="20"/>
      <c r="P445" s="20"/>
      <c r="Q445" s="20"/>
      <c r="R445" s="20"/>
      <c r="S445" s="20"/>
      <c r="T445" s="20"/>
      <c r="U445" s="20"/>
      <c r="V445" s="20"/>
      <c r="W445" s="20"/>
      <c r="X445" s="20"/>
      <c r="Y445" s="173"/>
    </row>
    <row r="446" spans="7:25" x14ac:dyDescent="0.25">
      <c r="G446" s="20"/>
      <c r="H446" s="20"/>
      <c r="I446" s="20"/>
      <c r="J446" s="20"/>
      <c r="K446" s="20"/>
      <c r="L446" s="20"/>
      <c r="M446" s="20"/>
      <c r="N446" s="20"/>
      <c r="O446" s="20"/>
      <c r="P446" s="20"/>
      <c r="Q446" s="20"/>
      <c r="R446" s="20"/>
      <c r="S446" s="20"/>
      <c r="T446" s="20"/>
      <c r="U446" s="20"/>
      <c r="V446" s="20"/>
      <c r="W446" s="20"/>
      <c r="X446" s="20"/>
      <c r="Y446" s="173"/>
    </row>
    <row r="447" spans="7:25" x14ac:dyDescent="0.25">
      <c r="G447" s="20"/>
      <c r="H447" s="20"/>
      <c r="I447" s="20"/>
      <c r="J447" s="20"/>
      <c r="K447" s="20"/>
      <c r="L447" s="20"/>
      <c r="M447" s="20"/>
      <c r="N447" s="20"/>
      <c r="O447" s="20"/>
      <c r="P447" s="20"/>
      <c r="Q447" s="20"/>
      <c r="R447" s="20"/>
      <c r="S447" s="20"/>
      <c r="T447" s="20"/>
      <c r="U447" s="20"/>
      <c r="V447" s="20"/>
      <c r="W447" s="20"/>
      <c r="X447" s="20"/>
      <c r="Y447" s="173"/>
    </row>
    <row r="448" spans="7:25" x14ac:dyDescent="0.25">
      <c r="G448" s="20"/>
      <c r="H448" s="20"/>
      <c r="I448" s="20"/>
      <c r="J448" s="20"/>
      <c r="K448" s="20"/>
      <c r="L448" s="20"/>
      <c r="M448" s="20"/>
      <c r="N448" s="20"/>
      <c r="O448" s="20"/>
      <c r="P448" s="20"/>
      <c r="Q448" s="20"/>
      <c r="R448" s="20"/>
      <c r="S448" s="20"/>
      <c r="T448" s="20"/>
      <c r="U448" s="20"/>
      <c r="V448" s="20"/>
      <c r="W448" s="20"/>
      <c r="X448" s="20"/>
      <c r="Y448" s="173"/>
    </row>
    <row r="449" spans="5:25" x14ac:dyDescent="0.25">
      <c r="G449" s="20"/>
      <c r="H449" s="20"/>
      <c r="I449" s="20"/>
      <c r="J449" s="20"/>
      <c r="K449" s="20"/>
      <c r="L449" s="20"/>
      <c r="M449" s="20"/>
      <c r="N449" s="20"/>
      <c r="O449" s="20"/>
      <c r="P449" s="20"/>
      <c r="Q449" s="20"/>
      <c r="R449" s="20"/>
      <c r="S449" s="20"/>
      <c r="T449" s="20"/>
      <c r="U449" s="20"/>
      <c r="V449" s="20"/>
      <c r="W449" s="20"/>
      <c r="X449" s="20"/>
      <c r="Y449" s="173"/>
    </row>
    <row r="450" spans="5:25" x14ac:dyDescent="0.25">
      <c r="G450" s="20"/>
      <c r="H450" s="20"/>
      <c r="I450" s="20"/>
      <c r="J450" s="20"/>
      <c r="K450" s="20"/>
      <c r="L450" s="20"/>
      <c r="M450" s="20"/>
      <c r="N450" s="20"/>
      <c r="O450" s="20"/>
      <c r="P450" s="20"/>
      <c r="Q450" s="20"/>
      <c r="R450" s="20"/>
      <c r="S450" s="20"/>
      <c r="T450" s="20"/>
      <c r="U450" s="20"/>
      <c r="V450" s="20"/>
      <c r="W450" s="20"/>
      <c r="X450" s="20"/>
      <c r="Y450" s="173"/>
    </row>
    <row r="451" spans="5:25" x14ac:dyDescent="0.25">
      <c r="G451" s="20"/>
      <c r="H451" s="20"/>
      <c r="I451" s="20"/>
      <c r="J451" s="20"/>
      <c r="K451" s="20"/>
      <c r="L451" s="20"/>
      <c r="M451" s="20"/>
      <c r="N451" s="20"/>
      <c r="O451" s="20"/>
      <c r="P451" s="20"/>
      <c r="Q451" s="20"/>
      <c r="R451" s="20"/>
      <c r="S451" s="20"/>
      <c r="T451" s="20"/>
      <c r="U451" s="20"/>
      <c r="V451" s="20"/>
      <c r="W451" s="20"/>
      <c r="X451" s="20"/>
      <c r="Y451" s="173"/>
    </row>
    <row r="452" spans="5:25" x14ac:dyDescent="0.25">
      <c r="G452" s="20"/>
      <c r="H452" s="20"/>
      <c r="I452" s="20"/>
      <c r="J452" s="20"/>
      <c r="K452" s="20"/>
      <c r="L452" s="20"/>
      <c r="M452" s="20"/>
      <c r="N452" s="20"/>
      <c r="O452" s="20"/>
      <c r="P452" s="20"/>
      <c r="Q452" s="20"/>
      <c r="R452" s="20"/>
      <c r="S452" s="20"/>
      <c r="T452" s="20"/>
      <c r="U452" s="20"/>
      <c r="V452" s="20"/>
      <c r="W452" s="20"/>
      <c r="X452" s="20"/>
      <c r="Y452" s="173"/>
    </row>
    <row r="453" spans="5:25" x14ac:dyDescent="0.25">
      <c r="G453" s="20"/>
      <c r="H453" s="20"/>
      <c r="I453" s="20"/>
      <c r="J453" s="20"/>
      <c r="K453" s="20"/>
      <c r="L453" s="20"/>
      <c r="M453" s="20"/>
      <c r="N453" s="20"/>
      <c r="O453" s="20"/>
      <c r="P453" s="20"/>
      <c r="Q453" s="20"/>
      <c r="R453" s="20"/>
      <c r="S453" s="20"/>
      <c r="T453" s="20"/>
      <c r="U453" s="20"/>
      <c r="V453" s="20"/>
      <c r="W453" s="20"/>
      <c r="X453" s="20"/>
      <c r="Y453" s="173"/>
    </row>
    <row r="454" spans="5:25" x14ac:dyDescent="0.25">
      <c r="G454" s="20"/>
      <c r="H454" s="20"/>
      <c r="I454" s="20"/>
      <c r="J454" s="20"/>
      <c r="K454" s="20"/>
      <c r="L454" s="20"/>
      <c r="M454" s="20"/>
      <c r="N454" s="20"/>
      <c r="O454" s="20"/>
      <c r="P454" s="20"/>
      <c r="Q454" s="20"/>
      <c r="R454" s="20"/>
      <c r="S454" s="20"/>
      <c r="T454" s="20"/>
      <c r="U454" s="20"/>
      <c r="V454" s="20"/>
      <c r="W454" s="20"/>
      <c r="X454" s="20"/>
      <c r="Y454" s="173"/>
    </row>
    <row r="455" spans="5:25" x14ac:dyDescent="0.25">
      <c r="G455" s="20"/>
      <c r="H455" s="20"/>
      <c r="I455" s="20"/>
      <c r="J455" s="20"/>
      <c r="K455" s="20"/>
      <c r="L455" s="20"/>
      <c r="M455" s="20"/>
      <c r="N455" s="20"/>
      <c r="O455" s="20"/>
      <c r="P455" s="20"/>
      <c r="Q455" s="20"/>
      <c r="R455" s="20"/>
      <c r="S455" s="20"/>
      <c r="T455" s="20"/>
      <c r="U455" s="20"/>
      <c r="V455" s="20"/>
      <c r="W455" s="20"/>
      <c r="X455" s="20"/>
      <c r="Y455" s="173"/>
    </row>
    <row r="456" spans="5:25" x14ac:dyDescent="0.25">
      <c r="G456" s="20"/>
      <c r="H456" s="20"/>
      <c r="I456" s="20"/>
      <c r="J456" s="20"/>
      <c r="K456" s="20"/>
      <c r="L456" s="20"/>
      <c r="M456" s="20"/>
      <c r="N456" s="20"/>
      <c r="O456" s="20"/>
      <c r="P456" s="20"/>
      <c r="Q456" s="20"/>
      <c r="R456" s="20"/>
      <c r="S456" s="20"/>
      <c r="T456" s="20"/>
      <c r="U456" s="20"/>
      <c r="V456" s="20"/>
      <c r="W456" s="20"/>
      <c r="X456" s="20"/>
      <c r="Y456" s="173"/>
    </row>
    <row r="457" spans="5:25" x14ac:dyDescent="0.25">
      <c r="G457" s="20"/>
      <c r="H457" s="20"/>
      <c r="I457" s="20"/>
      <c r="J457" s="20"/>
      <c r="K457" s="20"/>
      <c r="L457" s="20"/>
      <c r="M457" s="20"/>
      <c r="N457" s="20"/>
      <c r="O457" s="20"/>
      <c r="P457" s="20"/>
      <c r="Q457" s="20"/>
      <c r="R457" s="20"/>
      <c r="S457" s="20"/>
      <c r="T457" s="20"/>
      <c r="U457" s="20"/>
      <c r="V457" s="20"/>
      <c r="W457" s="20"/>
      <c r="X457" s="20"/>
      <c r="Y457" s="173"/>
    </row>
    <row r="458" spans="5:25" x14ac:dyDescent="0.25">
      <c r="G458" s="20"/>
      <c r="H458" s="20"/>
      <c r="I458" s="20"/>
      <c r="J458" s="20"/>
      <c r="K458" s="20"/>
      <c r="L458" s="20"/>
      <c r="M458" s="20"/>
      <c r="N458" s="20"/>
      <c r="O458" s="20"/>
      <c r="P458" s="20"/>
      <c r="Q458" s="20"/>
      <c r="R458" s="20"/>
      <c r="S458" s="20"/>
      <c r="T458" s="20"/>
      <c r="U458" s="20"/>
      <c r="V458" s="20"/>
      <c r="W458" s="20"/>
      <c r="X458" s="20"/>
      <c r="Y458" s="173"/>
    </row>
    <row r="459" spans="5:25" x14ac:dyDescent="0.25">
      <c r="G459" s="20"/>
      <c r="H459" s="20"/>
      <c r="I459" s="20"/>
      <c r="J459" s="20"/>
      <c r="K459" s="20"/>
      <c r="L459" s="20"/>
      <c r="M459" s="20"/>
      <c r="N459" s="20"/>
      <c r="O459" s="20"/>
      <c r="P459" s="20"/>
      <c r="Q459" s="20"/>
      <c r="R459" s="20"/>
      <c r="S459" s="20"/>
      <c r="T459" s="20"/>
      <c r="U459" s="20"/>
      <c r="V459" s="20"/>
      <c r="W459" s="20"/>
      <c r="X459" s="20"/>
      <c r="Y459" s="173"/>
    </row>
    <row r="460" spans="5:25" x14ac:dyDescent="0.25">
      <c r="G460" s="20"/>
      <c r="H460" s="20"/>
      <c r="I460" s="20"/>
      <c r="J460" s="20"/>
      <c r="K460" s="20"/>
      <c r="L460" s="20"/>
      <c r="M460" s="20"/>
      <c r="N460" s="20"/>
      <c r="O460" s="20"/>
      <c r="P460" s="20"/>
      <c r="Q460" s="20"/>
      <c r="R460" s="20"/>
      <c r="S460" s="20"/>
      <c r="T460" s="20"/>
      <c r="U460" s="20"/>
      <c r="V460" s="20"/>
      <c r="W460" s="20"/>
      <c r="X460" s="20"/>
      <c r="Y460" s="173"/>
    </row>
    <row r="461" spans="5:25" x14ac:dyDescent="0.25">
      <c r="E461" s="10"/>
      <c r="F461" s="10"/>
      <c r="G461" s="22"/>
      <c r="H461" s="22"/>
      <c r="I461" s="22"/>
      <c r="J461" s="22"/>
      <c r="K461" s="22"/>
      <c r="L461" s="22"/>
      <c r="M461" s="22"/>
      <c r="N461" s="22"/>
      <c r="O461" s="22"/>
      <c r="P461" s="22"/>
      <c r="Q461" s="22"/>
      <c r="R461" s="22"/>
      <c r="S461" s="22"/>
      <c r="T461" s="22"/>
      <c r="U461" s="22"/>
      <c r="V461" s="22"/>
      <c r="W461" s="20"/>
      <c r="X461" s="20"/>
      <c r="Y461" s="173"/>
    </row>
    <row r="462" spans="5:25" x14ac:dyDescent="0.25">
      <c r="G462" s="20"/>
      <c r="H462" s="20"/>
      <c r="I462" s="20"/>
      <c r="J462" s="20"/>
      <c r="K462" s="20"/>
      <c r="L462" s="20"/>
      <c r="M462" s="20"/>
      <c r="N462" s="20"/>
      <c r="O462" s="20"/>
      <c r="P462" s="20"/>
      <c r="Q462" s="20"/>
      <c r="R462" s="20"/>
      <c r="S462" s="20"/>
      <c r="T462" s="20"/>
      <c r="U462" s="20"/>
      <c r="V462" s="20"/>
      <c r="W462" s="22"/>
      <c r="X462" s="22"/>
      <c r="Y462" s="173"/>
    </row>
    <row r="463" spans="5:25" x14ac:dyDescent="0.25">
      <c r="G463" s="20"/>
      <c r="H463" s="20"/>
      <c r="I463" s="20"/>
      <c r="J463" s="20"/>
      <c r="K463" s="20"/>
      <c r="L463" s="20"/>
      <c r="M463" s="20"/>
      <c r="N463" s="20"/>
      <c r="O463" s="20"/>
      <c r="P463" s="20"/>
      <c r="Q463" s="20"/>
      <c r="R463" s="20"/>
      <c r="S463" s="20"/>
      <c r="T463" s="20"/>
      <c r="U463" s="20"/>
      <c r="V463" s="20"/>
      <c r="W463" s="20"/>
      <c r="X463" s="20"/>
      <c r="Y463" s="173"/>
    </row>
    <row r="464" spans="5:25" x14ac:dyDescent="0.25">
      <c r="G464" s="20"/>
      <c r="H464" s="20"/>
      <c r="I464" s="20"/>
      <c r="J464" s="20"/>
      <c r="K464" s="20"/>
      <c r="L464" s="20"/>
      <c r="M464" s="20"/>
      <c r="N464" s="20"/>
      <c r="O464" s="20"/>
      <c r="P464" s="20"/>
      <c r="Q464" s="20"/>
      <c r="R464" s="20"/>
      <c r="S464" s="20"/>
      <c r="T464" s="20"/>
      <c r="U464" s="20"/>
      <c r="V464" s="20"/>
      <c r="W464" s="20"/>
      <c r="X464" s="20"/>
      <c r="Y464" s="173"/>
    </row>
    <row r="465" spans="1:25" x14ac:dyDescent="0.25">
      <c r="G465" s="20"/>
      <c r="H465" s="20"/>
      <c r="I465" s="20"/>
      <c r="J465" s="20"/>
      <c r="K465" s="20"/>
      <c r="L465" s="20"/>
      <c r="M465" s="20"/>
      <c r="N465" s="20"/>
      <c r="O465" s="20"/>
      <c r="P465" s="20"/>
      <c r="Q465" s="20"/>
      <c r="R465" s="20"/>
      <c r="S465" s="20"/>
      <c r="T465" s="20"/>
      <c r="U465" s="20"/>
      <c r="V465" s="20"/>
      <c r="W465" s="20"/>
      <c r="X465" s="20"/>
      <c r="Y465" s="173"/>
    </row>
    <row r="466" spans="1:25" x14ac:dyDescent="0.25">
      <c r="G466" s="20"/>
      <c r="H466" s="20"/>
      <c r="I466" s="20"/>
      <c r="J466" s="20"/>
      <c r="K466" s="20"/>
      <c r="L466" s="20"/>
      <c r="M466" s="20"/>
      <c r="N466" s="20"/>
      <c r="O466" s="20"/>
      <c r="P466" s="20"/>
      <c r="Q466" s="20"/>
      <c r="R466" s="20"/>
      <c r="S466" s="20"/>
      <c r="T466" s="20"/>
      <c r="U466" s="20"/>
      <c r="V466" s="20"/>
      <c r="W466" s="20"/>
      <c r="X466" s="20"/>
      <c r="Y466" s="173"/>
    </row>
    <row r="467" spans="1:25" x14ac:dyDescent="0.25">
      <c r="G467" s="20"/>
      <c r="H467" s="20"/>
      <c r="I467" s="20"/>
      <c r="J467" s="20"/>
      <c r="K467" s="20"/>
      <c r="L467" s="20"/>
      <c r="M467" s="20"/>
      <c r="N467" s="20"/>
      <c r="O467" s="20"/>
      <c r="P467" s="20"/>
      <c r="Q467" s="20"/>
      <c r="R467" s="20"/>
      <c r="S467" s="20"/>
      <c r="T467" s="20"/>
      <c r="U467" s="20"/>
      <c r="V467" s="20"/>
      <c r="W467" s="20"/>
      <c r="X467" s="20"/>
      <c r="Y467" s="173"/>
    </row>
    <row r="468" spans="1:25" x14ac:dyDescent="0.25">
      <c r="G468" s="20"/>
      <c r="H468" s="20"/>
      <c r="I468" s="20"/>
      <c r="J468" s="20"/>
      <c r="K468" s="20"/>
      <c r="L468" s="20"/>
      <c r="M468" s="20"/>
      <c r="N468" s="20"/>
      <c r="O468" s="20"/>
      <c r="P468" s="20"/>
      <c r="Q468" s="20"/>
      <c r="R468" s="20"/>
      <c r="S468" s="20"/>
      <c r="T468" s="20"/>
      <c r="U468" s="20"/>
      <c r="V468" s="20"/>
      <c r="W468" s="20"/>
      <c r="X468" s="20"/>
      <c r="Y468" s="173"/>
    </row>
    <row r="469" spans="1:25" x14ac:dyDescent="0.25">
      <c r="G469" s="20"/>
      <c r="H469" s="20"/>
      <c r="I469" s="20"/>
      <c r="J469" s="20"/>
      <c r="K469" s="20"/>
      <c r="L469" s="20"/>
      <c r="M469" s="20"/>
      <c r="N469" s="20"/>
      <c r="O469" s="20"/>
      <c r="P469" s="20"/>
      <c r="Q469" s="20"/>
      <c r="R469" s="20"/>
      <c r="S469" s="20"/>
      <c r="T469" s="20"/>
      <c r="U469" s="20"/>
      <c r="V469" s="20"/>
      <c r="W469" s="20"/>
      <c r="X469" s="20"/>
      <c r="Y469" s="173"/>
    </row>
    <row r="470" spans="1:25" x14ac:dyDescent="0.25">
      <c r="E470" s="10"/>
      <c r="F470" s="10"/>
      <c r="G470" s="22"/>
      <c r="H470" s="22"/>
      <c r="I470" s="22"/>
      <c r="J470" s="22"/>
      <c r="K470" s="22"/>
      <c r="L470" s="22"/>
      <c r="M470" s="22"/>
      <c r="N470" s="22"/>
      <c r="O470" s="22"/>
      <c r="P470" s="22"/>
      <c r="Q470" s="22"/>
      <c r="R470" s="22"/>
      <c r="S470" s="22"/>
      <c r="T470" s="22"/>
      <c r="U470" s="22"/>
      <c r="V470" s="22"/>
      <c r="W470" s="20"/>
      <c r="X470" s="20"/>
      <c r="Y470" s="173"/>
    </row>
    <row r="471" spans="1:25" x14ac:dyDescent="0.25">
      <c r="E471" s="7"/>
      <c r="F471" s="7"/>
      <c r="G471" s="21"/>
      <c r="H471" s="21"/>
      <c r="I471" s="21"/>
      <c r="J471" s="21"/>
      <c r="K471" s="21"/>
      <c r="L471" s="21"/>
      <c r="M471" s="21"/>
      <c r="N471" s="21"/>
      <c r="O471" s="21"/>
      <c r="P471" s="21"/>
      <c r="Q471" s="21"/>
      <c r="R471" s="21"/>
      <c r="S471" s="21"/>
      <c r="T471" s="21"/>
      <c r="U471" s="21"/>
      <c r="V471" s="21"/>
      <c r="W471" s="22"/>
      <c r="X471" s="22"/>
      <c r="Y471" s="173"/>
    </row>
    <row r="472" spans="1:25" x14ac:dyDescent="0.25">
      <c r="G472" s="20"/>
      <c r="H472" s="20"/>
      <c r="I472" s="20"/>
      <c r="J472" s="20"/>
      <c r="K472" s="20"/>
      <c r="L472" s="20"/>
      <c r="M472" s="20"/>
      <c r="N472" s="20"/>
      <c r="O472" s="20"/>
      <c r="P472" s="20"/>
      <c r="Q472" s="20"/>
      <c r="R472" s="20"/>
      <c r="S472" s="20"/>
      <c r="T472" s="20"/>
      <c r="U472" s="20"/>
      <c r="V472" s="20"/>
      <c r="W472" s="21"/>
      <c r="X472" s="21"/>
      <c r="Y472" s="173"/>
    </row>
    <row r="473" spans="1:25" x14ac:dyDescent="0.25">
      <c r="G473" s="20"/>
      <c r="H473" s="20"/>
      <c r="I473" s="20"/>
      <c r="J473" s="20"/>
      <c r="K473" s="20"/>
      <c r="L473" s="20"/>
      <c r="M473" s="20"/>
      <c r="N473" s="20"/>
      <c r="O473" s="20"/>
      <c r="P473" s="20"/>
      <c r="Q473" s="20"/>
      <c r="R473" s="20"/>
      <c r="S473" s="20"/>
      <c r="T473" s="20"/>
      <c r="U473" s="20"/>
      <c r="V473" s="20"/>
      <c r="W473" s="20"/>
      <c r="X473" s="20"/>
      <c r="Y473" s="173"/>
    </row>
    <row r="474" spans="1:25" x14ac:dyDescent="0.25">
      <c r="G474" s="20"/>
      <c r="H474" s="20"/>
      <c r="I474" s="20"/>
      <c r="J474" s="20"/>
      <c r="K474" s="20"/>
      <c r="L474" s="20"/>
      <c r="M474" s="20"/>
      <c r="N474" s="20"/>
      <c r="O474" s="20"/>
      <c r="P474" s="20"/>
      <c r="Q474" s="20"/>
      <c r="R474" s="20"/>
      <c r="S474" s="20"/>
      <c r="T474" s="20"/>
      <c r="U474" s="20"/>
      <c r="V474" s="20"/>
      <c r="W474" s="20"/>
      <c r="X474" s="20"/>
      <c r="Y474" s="173"/>
    </row>
    <row r="475" spans="1:25" s="11" customFormat="1" x14ac:dyDescent="0.25">
      <c r="A475" s="10"/>
      <c r="B475" s="10"/>
      <c r="C475" s="10"/>
      <c r="D475" s="10"/>
      <c r="E475" s="1"/>
      <c r="F475" s="1"/>
      <c r="G475" s="20"/>
      <c r="H475" s="20"/>
      <c r="I475" s="20"/>
      <c r="J475" s="20"/>
      <c r="K475" s="20"/>
      <c r="L475" s="20"/>
      <c r="M475" s="20"/>
      <c r="N475" s="20"/>
      <c r="O475" s="20"/>
      <c r="P475" s="20"/>
      <c r="Q475" s="20"/>
      <c r="R475" s="20"/>
      <c r="S475" s="20"/>
      <c r="T475" s="20"/>
      <c r="U475" s="20"/>
      <c r="V475" s="20"/>
      <c r="W475" s="20"/>
      <c r="X475" s="20"/>
      <c r="Y475" s="173"/>
    </row>
    <row r="476" spans="1:25" x14ac:dyDescent="0.25">
      <c r="G476" s="20"/>
      <c r="H476" s="20"/>
      <c r="I476" s="20"/>
      <c r="J476" s="20"/>
      <c r="K476" s="20"/>
      <c r="L476" s="20"/>
      <c r="M476" s="20"/>
      <c r="N476" s="20"/>
      <c r="O476" s="20"/>
      <c r="P476" s="20"/>
      <c r="Q476" s="20"/>
      <c r="R476" s="20"/>
      <c r="S476" s="20"/>
      <c r="T476" s="20"/>
      <c r="U476" s="20"/>
      <c r="V476" s="20"/>
      <c r="W476" s="20"/>
      <c r="X476" s="20"/>
      <c r="Y476" s="173"/>
    </row>
    <row r="477" spans="1:25" x14ac:dyDescent="0.25">
      <c r="G477" s="20"/>
      <c r="H477" s="20"/>
      <c r="I477" s="20"/>
      <c r="J477" s="20"/>
      <c r="K477" s="20"/>
      <c r="L477" s="20"/>
      <c r="M477" s="20"/>
      <c r="N477" s="20"/>
      <c r="O477" s="20"/>
      <c r="P477" s="20"/>
      <c r="Q477" s="20"/>
      <c r="R477" s="20"/>
      <c r="S477" s="20"/>
      <c r="T477" s="20"/>
      <c r="U477" s="20"/>
      <c r="V477" s="20"/>
      <c r="W477" s="20"/>
      <c r="X477" s="20"/>
      <c r="Y477" s="173"/>
    </row>
    <row r="478" spans="1:25" x14ac:dyDescent="0.25">
      <c r="G478" s="20"/>
      <c r="H478" s="20"/>
      <c r="I478" s="20"/>
      <c r="J478" s="20"/>
      <c r="K478" s="20"/>
      <c r="L478" s="20"/>
      <c r="M478" s="20"/>
      <c r="N478" s="20"/>
      <c r="O478" s="20"/>
      <c r="P478" s="20"/>
      <c r="Q478" s="20"/>
      <c r="R478" s="20"/>
      <c r="S478" s="20"/>
      <c r="T478" s="20"/>
      <c r="U478" s="20"/>
      <c r="V478" s="20"/>
      <c r="W478" s="20"/>
      <c r="X478" s="20"/>
      <c r="Y478" s="173"/>
    </row>
    <row r="479" spans="1:25" x14ac:dyDescent="0.25">
      <c r="G479" s="20"/>
      <c r="H479" s="20"/>
      <c r="I479" s="20"/>
      <c r="J479" s="20"/>
      <c r="K479" s="20"/>
      <c r="L479" s="20"/>
      <c r="M479" s="20"/>
      <c r="N479" s="20"/>
      <c r="O479" s="20"/>
      <c r="P479" s="20"/>
      <c r="Q479" s="20"/>
      <c r="R479" s="20"/>
      <c r="S479" s="20"/>
      <c r="T479" s="20"/>
      <c r="U479" s="20"/>
      <c r="V479" s="20"/>
      <c r="W479" s="20"/>
      <c r="X479" s="20"/>
      <c r="Y479" s="173"/>
    </row>
    <row r="480" spans="1:25" x14ac:dyDescent="0.25">
      <c r="G480" s="20"/>
      <c r="H480" s="20"/>
      <c r="I480" s="20"/>
      <c r="J480" s="20"/>
      <c r="K480" s="20"/>
      <c r="L480" s="20"/>
      <c r="M480" s="20"/>
      <c r="N480" s="20"/>
      <c r="O480" s="20"/>
      <c r="P480" s="20"/>
      <c r="Q480" s="20"/>
      <c r="R480" s="20"/>
      <c r="S480" s="20"/>
      <c r="T480" s="20"/>
      <c r="U480" s="20"/>
      <c r="V480" s="20"/>
      <c r="W480" s="20"/>
      <c r="X480" s="20"/>
      <c r="Y480" s="173"/>
    </row>
    <row r="481" spans="1:25" x14ac:dyDescent="0.25">
      <c r="G481" s="20"/>
      <c r="H481" s="20"/>
      <c r="I481" s="20"/>
      <c r="J481" s="20"/>
      <c r="K481" s="20"/>
      <c r="L481" s="20"/>
      <c r="M481" s="20"/>
      <c r="N481" s="20"/>
      <c r="O481" s="20"/>
      <c r="P481" s="20"/>
      <c r="Q481" s="20"/>
      <c r="R481" s="20"/>
      <c r="S481" s="20"/>
      <c r="T481" s="20"/>
      <c r="U481" s="20"/>
      <c r="V481" s="20"/>
      <c r="W481" s="20"/>
      <c r="X481" s="20"/>
      <c r="Y481" s="173"/>
    </row>
    <row r="482" spans="1:25" x14ac:dyDescent="0.25">
      <c r="G482" s="20"/>
      <c r="H482" s="20"/>
      <c r="I482" s="20"/>
      <c r="J482" s="20"/>
      <c r="K482" s="20"/>
      <c r="L482" s="20"/>
      <c r="M482" s="20"/>
      <c r="N482" s="20"/>
      <c r="O482" s="20"/>
      <c r="P482" s="20"/>
      <c r="Q482" s="20"/>
      <c r="R482" s="20"/>
      <c r="S482" s="20"/>
      <c r="T482" s="20"/>
      <c r="U482" s="20"/>
      <c r="V482" s="20"/>
      <c r="W482" s="20"/>
      <c r="X482" s="20"/>
      <c r="Y482" s="173"/>
    </row>
    <row r="483" spans="1:25" x14ac:dyDescent="0.25">
      <c r="G483" s="20"/>
      <c r="H483" s="20"/>
      <c r="I483" s="20"/>
      <c r="J483" s="20"/>
      <c r="K483" s="20"/>
      <c r="L483" s="20"/>
      <c r="M483" s="20"/>
      <c r="N483" s="20"/>
      <c r="O483" s="20"/>
      <c r="P483" s="20"/>
      <c r="Q483" s="20"/>
      <c r="R483" s="20"/>
      <c r="S483" s="20"/>
      <c r="T483" s="20"/>
      <c r="U483" s="20"/>
      <c r="V483" s="20"/>
      <c r="W483" s="20"/>
      <c r="X483" s="20"/>
      <c r="Y483" s="173"/>
    </row>
    <row r="484" spans="1:25" s="11" customFormat="1" x14ac:dyDescent="0.25">
      <c r="A484" s="10"/>
      <c r="B484" s="10"/>
      <c r="C484" s="10"/>
      <c r="D484" s="10"/>
      <c r="E484" s="1"/>
      <c r="F484" s="1"/>
      <c r="G484" s="20"/>
      <c r="H484" s="20"/>
      <c r="I484" s="20"/>
      <c r="J484" s="20"/>
      <c r="K484" s="20"/>
      <c r="L484" s="20"/>
      <c r="M484" s="20"/>
      <c r="N484" s="20"/>
      <c r="O484" s="20"/>
      <c r="P484" s="20"/>
      <c r="Q484" s="20"/>
      <c r="R484" s="20"/>
      <c r="S484" s="20"/>
      <c r="T484" s="20"/>
      <c r="U484" s="20"/>
      <c r="V484" s="20"/>
      <c r="W484" s="20"/>
      <c r="X484" s="20"/>
      <c r="Y484" s="173"/>
    </row>
    <row r="485" spans="1:25" s="8" customFormat="1" x14ac:dyDescent="0.25">
      <c r="A485" s="7"/>
      <c r="B485" s="7"/>
      <c r="C485" s="7"/>
      <c r="D485" s="7"/>
      <c r="E485" s="1"/>
      <c r="F485" s="1"/>
      <c r="G485" s="20"/>
      <c r="H485" s="20"/>
      <c r="I485" s="20"/>
      <c r="J485" s="20"/>
      <c r="K485" s="20"/>
      <c r="L485" s="20"/>
      <c r="M485" s="20"/>
      <c r="N485" s="20"/>
      <c r="O485" s="20"/>
      <c r="P485" s="20"/>
      <c r="Q485" s="20"/>
      <c r="R485" s="20"/>
      <c r="S485" s="20"/>
      <c r="T485" s="20"/>
      <c r="U485" s="20"/>
      <c r="V485" s="20"/>
      <c r="W485" s="20"/>
      <c r="X485" s="20"/>
      <c r="Y485" s="173"/>
    </row>
    <row r="486" spans="1:25" x14ac:dyDescent="0.25">
      <c r="G486" s="20"/>
      <c r="H486" s="20"/>
      <c r="I486" s="20"/>
      <c r="J486" s="20"/>
      <c r="K486" s="20"/>
      <c r="L486" s="20"/>
      <c r="M486" s="20"/>
      <c r="N486" s="20"/>
      <c r="O486" s="20"/>
      <c r="P486" s="20"/>
      <c r="Q486" s="20"/>
      <c r="R486" s="20"/>
      <c r="S486" s="20"/>
      <c r="T486" s="20"/>
      <c r="U486" s="20"/>
      <c r="V486" s="20"/>
      <c r="W486" s="20"/>
      <c r="X486" s="20"/>
      <c r="Y486" s="173"/>
    </row>
    <row r="487" spans="1:25" x14ac:dyDescent="0.25">
      <c r="G487" s="20"/>
      <c r="H487" s="20"/>
      <c r="I487" s="20"/>
      <c r="J487" s="20"/>
      <c r="K487" s="20"/>
      <c r="L487" s="20"/>
      <c r="M487" s="20"/>
      <c r="N487" s="20"/>
      <c r="O487" s="20"/>
      <c r="P487" s="20"/>
      <c r="Q487" s="20"/>
      <c r="R487" s="20"/>
      <c r="S487" s="20"/>
      <c r="T487" s="20"/>
      <c r="U487" s="20"/>
      <c r="V487" s="20"/>
      <c r="W487" s="20"/>
      <c r="X487" s="20"/>
      <c r="Y487" s="173"/>
    </row>
    <row r="488" spans="1:25" x14ac:dyDescent="0.25">
      <c r="G488" s="20"/>
      <c r="H488" s="20"/>
      <c r="I488" s="20"/>
      <c r="J488" s="20"/>
      <c r="K488" s="20"/>
      <c r="L488" s="20"/>
      <c r="M488" s="20"/>
      <c r="N488" s="20"/>
      <c r="O488" s="20"/>
      <c r="P488" s="20"/>
      <c r="Q488" s="20"/>
      <c r="R488" s="20"/>
      <c r="S488" s="20"/>
      <c r="T488" s="20"/>
      <c r="U488" s="20"/>
      <c r="V488" s="20"/>
      <c r="W488" s="20"/>
      <c r="X488" s="20"/>
      <c r="Y488" s="173"/>
    </row>
    <row r="489" spans="1:25" x14ac:dyDescent="0.25">
      <c r="G489" s="20"/>
      <c r="H489" s="20"/>
      <c r="I489" s="20"/>
      <c r="J489" s="20"/>
      <c r="K489" s="20"/>
      <c r="L489" s="20"/>
      <c r="M489" s="20"/>
      <c r="N489" s="20"/>
      <c r="O489" s="20"/>
      <c r="P489" s="20"/>
      <c r="Q489" s="20"/>
      <c r="R489" s="20"/>
      <c r="S489" s="20"/>
      <c r="T489" s="20"/>
      <c r="U489" s="20"/>
      <c r="V489" s="20"/>
      <c r="W489" s="20"/>
      <c r="X489" s="20"/>
      <c r="Y489" s="173"/>
    </row>
    <row r="490" spans="1:25" x14ac:dyDescent="0.25">
      <c r="G490" s="20"/>
      <c r="H490" s="20"/>
      <c r="I490" s="20"/>
      <c r="J490" s="20"/>
      <c r="K490" s="20"/>
      <c r="L490" s="20"/>
      <c r="M490" s="20"/>
      <c r="N490" s="20"/>
      <c r="O490" s="20"/>
      <c r="P490" s="20"/>
      <c r="Q490" s="20"/>
      <c r="R490" s="20"/>
      <c r="S490" s="20"/>
      <c r="T490" s="20"/>
      <c r="U490" s="20"/>
      <c r="V490" s="20"/>
      <c r="W490" s="20"/>
      <c r="X490" s="20"/>
      <c r="Y490" s="173"/>
    </row>
    <row r="491" spans="1:25" x14ac:dyDescent="0.25">
      <c r="G491" s="20"/>
      <c r="H491" s="20"/>
      <c r="I491" s="20"/>
      <c r="J491" s="20"/>
      <c r="K491" s="20"/>
      <c r="L491" s="20"/>
      <c r="M491" s="20"/>
      <c r="N491" s="20"/>
      <c r="O491" s="20"/>
      <c r="P491" s="20"/>
      <c r="Q491" s="20"/>
      <c r="R491" s="20"/>
      <c r="S491" s="20"/>
      <c r="T491" s="20"/>
      <c r="U491" s="20"/>
      <c r="V491" s="20"/>
      <c r="W491" s="20"/>
      <c r="X491" s="20"/>
      <c r="Y491" s="173"/>
    </row>
    <row r="492" spans="1:25" x14ac:dyDescent="0.25">
      <c r="G492" s="20"/>
      <c r="H492" s="20"/>
      <c r="I492" s="20"/>
      <c r="J492" s="20"/>
      <c r="K492" s="20"/>
      <c r="L492" s="20"/>
      <c r="M492" s="20"/>
      <c r="N492" s="20"/>
      <c r="O492" s="20"/>
      <c r="P492" s="20"/>
      <c r="Q492" s="20"/>
      <c r="R492" s="20"/>
      <c r="S492" s="20"/>
      <c r="T492" s="20"/>
      <c r="U492" s="20"/>
      <c r="V492" s="20"/>
      <c r="W492" s="20"/>
      <c r="X492" s="20"/>
      <c r="Y492" s="173"/>
    </row>
    <row r="493" spans="1:25" x14ac:dyDescent="0.25">
      <c r="G493" s="20"/>
      <c r="H493" s="20"/>
      <c r="I493" s="20"/>
      <c r="J493" s="20"/>
      <c r="K493" s="20"/>
      <c r="L493" s="20"/>
      <c r="M493" s="20"/>
      <c r="N493" s="20"/>
      <c r="O493" s="20"/>
      <c r="P493" s="20"/>
      <c r="Q493" s="20"/>
      <c r="R493" s="20"/>
      <c r="S493" s="20"/>
      <c r="T493" s="20"/>
      <c r="U493" s="20"/>
      <c r="V493" s="20"/>
      <c r="W493" s="20"/>
      <c r="X493" s="20"/>
      <c r="Y493" s="173"/>
    </row>
    <row r="494" spans="1:25" x14ac:dyDescent="0.25">
      <c r="G494" s="20"/>
      <c r="H494" s="20"/>
      <c r="I494" s="20"/>
      <c r="J494" s="20"/>
      <c r="K494" s="20"/>
      <c r="L494" s="20"/>
      <c r="M494" s="20"/>
      <c r="N494" s="20"/>
      <c r="O494" s="20"/>
      <c r="P494" s="20"/>
      <c r="Q494" s="20"/>
      <c r="R494" s="20"/>
      <c r="S494" s="20"/>
      <c r="T494" s="20"/>
      <c r="U494" s="20"/>
      <c r="V494" s="20"/>
      <c r="W494" s="20"/>
      <c r="X494" s="20"/>
      <c r="Y494" s="173"/>
    </row>
    <row r="495" spans="1:25" x14ac:dyDescent="0.25">
      <c r="G495" s="20"/>
      <c r="H495" s="20"/>
      <c r="I495" s="20"/>
      <c r="J495" s="20"/>
      <c r="K495" s="20"/>
      <c r="L495" s="20"/>
      <c r="M495" s="20"/>
      <c r="N495" s="20"/>
      <c r="O495" s="20"/>
      <c r="P495" s="20"/>
      <c r="Q495" s="20"/>
      <c r="R495" s="20"/>
      <c r="S495" s="20"/>
      <c r="T495" s="20"/>
      <c r="U495" s="20"/>
      <c r="V495" s="20"/>
      <c r="W495" s="20"/>
      <c r="X495" s="20"/>
      <c r="Y495" s="173"/>
    </row>
    <row r="496" spans="1:25" x14ac:dyDescent="0.25">
      <c r="G496" s="20"/>
      <c r="H496" s="20"/>
      <c r="I496" s="20"/>
      <c r="J496" s="20"/>
      <c r="K496" s="20"/>
      <c r="L496" s="20"/>
      <c r="M496" s="20"/>
      <c r="N496" s="20"/>
      <c r="O496" s="20"/>
      <c r="P496" s="20"/>
      <c r="Q496" s="20"/>
      <c r="R496" s="20"/>
      <c r="S496" s="20"/>
      <c r="T496" s="20"/>
      <c r="U496" s="20"/>
      <c r="V496" s="20"/>
      <c r="W496" s="20"/>
      <c r="X496" s="20"/>
      <c r="Y496" s="173"/>
    </row>
    <row r="497" spans="7:25" x14ac:dyDescent="0.25">
      <c r="G497" s="20"/>
      <c r="H497" s="20"/>
      <c r="I497" s="20"/>
      <c r="J497" s="20"/>
      <c r="K497" s="20"/>
      <c r="L497" s="20"/>
      <c r="M497" s="20"/>
      <c r="N497" s="20"/>
      <c r="O497" s="20"/>
      <c r="P497" s="20"/>
      <c r="Q497" s="20"/>
      <c r="R497" s="20"/>
      <c r="S497" s="20"/>
      <c r="T497" s="20"/>
      <c r="U497" s="20"/>
      <c r="V497" s="20"/>
      <c r="W497" s="20"/>
      <c r="X497" s="20"/>
      <c r="Y497" s="173"/>
    </row>
    <row r="498" spans="7:25" x14ac:dyDescent="0.25">
      <c r="G498" s="20"/>
      <c r="H498" s="20"/>
      <c r="I498" s="20"/>
      <c r="J498" s="20"/>
      <c r="K498" s="20"/>
      <c r="L498" s="20"/>
      <c r="M498" s="20"/>
      <c r="N498" s="20"/>
      <c r="O498" s="20"/>
      <c r="P498" s="20"/>
      <c r="Q498" s="20"/>
      <c r="R498" s="20"/>
      <c r="S498" s="20"/>
      <c r="T498" s="20"/>
      <c r="U498" s="20"/>
      <c r="V498" s="20"/>
      <c r="W498" s="20"/>
      <c r="X498" s="20"/>
      <c r="Y498" s="173"/>
    </row>
    <row r="499" spans="7:25" x14ac:dyDescent="0.25">
      <c r="G499" s="20"/>
      <c r="H499" s="20"/>
      <c r="I499" s="20"/>
      <c r="J499" s="20"/>
      <c r="K499" s="20"/>
      <c r="L499" s="20"/>
      <c r="M499" s="20"/>
      <c r="N499" s="20"/>
      <c r="O499" s="20"/>
      <c r="P499" s="20"/>
      <c r="Q499" s="20"/>
      <c r="R499" s="20"/>
      <c r="S499" s="20"/>
      <c r="T499" s="20"/>
      <c r="U499" s="20"/>
      <c r="V499" s="20"/>
      <c r="W499" s="20"/>
      <c r="X499" s="20"/>
      <c r="Y499" s="173"/>
    </row>
    <row r="500" spans="7:25" x14ac:dyDescent="0.25">
      <c r="G500" s="20"/>
      <c r="H500" s="20"/>
      <c r="I500" s="20"/>
      <c r="J500" s="20"/>
      <c r="K500" s="20"/>
      <c r="L500" s="20"/>
      <c r="M500" s="20"/>
      <c r="N500" s="20"/>
      <c r="O500" s="20"/>
      <c r="P500" s="20"/>
      <c r="Q500" s="20"/>
      <c r="R500" s="20"/>
      <c r="S500" s="20"/>
      <c r="T500" s="20"/>
      <c r="U500" s="20"/>
      <c r="V500" s="20"/>
      <c r="W500" s="20"/>
      <c r="X500" s="20"/>
      <c r="Y500" s="173"/>
    </row>
    <row r="501" spans="7:25" x14ac:dyDescent="0.25">
      <c r="G501" s="20"/>
      <c r="H501" s="20"/>
      <c r="I501" s="20"/>
      <c r="J501" s="20"/>
      <c r="K501" s="20"/>
      <c r="L501" s="20"/>
      <c r="M501" s="20"/>
      <c r="N501" s="20"/>
      <c r="O501" s="20"/>
      <c r="P501" s="20"/>
      <c r="Q501" s="20"/>
      <c r="R501" s="20"/>
      <c r="S501" s="20"/>
      <c r="T501" s="20"/>
      <c r="U501" s="20"/>
      <c r="V501" s="20"/>
      <c r="W501" s="20"/>
      <c r="X501" s="20"/>
      <c r="Y501" s="173"/>
    </row>
    <row r="502" spans="7:25" x14ac:dyDescent="0.25">
      <c r="G502" s="20"/>
      <c r="H502" s="20"/>
      <c r="I502" s="20"/>
      <c r="J502" s="20"/>
      <c r="K502" s="20"/>
      <c r="L502" s="20"/>
      <c r="M502" s="20"/>
      <c r="N502" s="20"/>
      <c r="O502" s="20"/>
      <c r="P502" s="20"/>
      <c r="Q502" s="20"/>
      <c r="R502" s="20"/>
      <c r="S502" s="20"/>
      <c r="T502" s="20"/>
      <c r="U502" s="20"/>
      <c r="V502" s="20"/>
      <c r="W502" s="20"/>
      <c r="X502" s="20"/>
      <c r="Y502" s="173"/>
    </row>
    <row r="503" spans="7:25" x14ac:dyDescent="0.25">
      <c r="G503" s="20"/>
      <c r="H503" s="20"/>
      <c r="I503" s="20"/>
      <c r="J503" s="20"/>
      <c r="K503" s="20"/>
      <c r="L503" s="20"/>
      <c r="M503" s="20"/>
      <c r="N503" s="20"/>
      <c r="O503" s="20"/>
      <c r="P503" s="20"/>
      <c r="Q503" s="20"/>
      <c r="R503" s="20"/>
      <c r="S503" s="20"/>
      <c r="T503" s="20"/>
      <c r="U503" s="20"/>
      <c r="V503" s="20"/>
      <c r="W503" s="20"/>
      <c r="X503" s="20"/>
      <c r="Y503" s="173"/>
    </row>
    <row r="504" spans="7:25" x14ac:dyDescent="0.25">
      <c r="G504" s="20"/>
      <c r="H504" s="20"/>
      <c r="I504" s="20"/>
      <c r="J504" s="20"/>
      <c r="K504" s="20"/>
      <c r="L504" s="20"/>
      <c r="M504" s="20"/>
      <c r="N504" s="20"/>
      <c r="O504" s="20"/>
      <c r="P504" s="20"/>
      <c r="Q504" s="20"/>
      <c r="R504" s="20"/>
      <c r="S504" s="20"/>
      <c r="T504" s="20"/>
      <c r="U504" s="20"/>
      <c r="V504" s="20"/>
      <c r="W504" s="20"/>
      <c r="X504" s="20"/>
      <c r="Y504" s="173"/>
    </row>
    <row r="505" spans="7:25" x14ac:dyDescent="0.25">
      <c r="G505" s="20"/>
      <c r="H505" s="20"/>
      <c r="I505" s="20"/>
      <c r="J505" s="20"/>
      <c r="K505" s="20"/>
      <c r="L505" s="20"/>
      <c r="M505" s="20"/>
      <c r="N505" s="20"/>
      <c r="O505" s="20"/>
      <c r="P505" s="20"/>
      <c r="Q505" s="20"/>
      <c r="R505" s="20"/>
      <c r="S505" s="20"/>
      <c r="T505" s="20"/>
      <c r="U505" s="20"/>
      <c r="V505" s="20"/>
      <c r="W505" s="20"/>
      <c r="X505" s="20"/>
      <c r="Y505" s="173"/>
    </row>
    <row r="506" spans="7:25" x14ac:dyDescent="0.25">
      <c r="G506" s="20"/>
      <c r="H506" s="20"/>
      <c r="I506" s="20"/>
      <c r="J506" s="20"/>
      <c r="K506" s="20"/>
      <c r="L506" s="20"/>
      <c r="M506" s="20"/>
      <c r="N506" s="20"/>
      <c r="O506" s="20"/>
      <c r="P506" s="20"/>
      <c r="Q506" s="20"/>
      <c r="R506" s="20"/>
      <c r="S506" s="20"/>
      <c r="T506" s="20"/>
      <c r="U506" s="20"/>
      <c r="V506" s="20"/>
      <c r="W506" s="20"/>
      <c r="X506" s="20"/>
      <c r="Y506" s="173"/>
    </row>
    <row r="507" spans="7:25" x14ac:dyDescent="0.25">
      <c r="G507" s="20"/>
      <c r="H507" s="20"/>
      <c r="I507" s="20"/>
      <c r="J507" s="20"/>
      <c r="K507" s="20"/>
      <c r="L507" s="20"/>
      <c r="M507" s="20"/>
      <c r="N507" s="20"/>
      <c r="O507" s="20"/>
      <c r="P507" s="20"/>
      <c r="Q507" s="20"/>
      <c r="R507" s="20"/>
      <c r="S507" s="20"/>
      <c r="T507" s="20"/>
      <c r="U507" s="20"/>
      <c r="V507" s="20"/>
      <c r="W507" s="20"/>
      <c r="X507" s="20"/>
      <c r="Y507" s="173"/>
    </row>
    <row r="508" spans="7:25" x14ac:dyDescent="0.25">
      <c r="G508" s="20"/>
      <c r="H508" s="20"/>
      <c r="I508" s="20"/>
      <c r="J508" s="20"/>
      <c r="K508" s="20"/>
      <c r="L508" s="20"/>
      <c r="M508" s="20"/>
      <c r="N508" s="20"/>
      <c r="O508" s="20"/>
      <c r="P508" s="20"/>
      <c r="Q508" s="20"/>
      <c r="R508" s="20"/>
      <c r="S508" s="20"/>
      <c r="T508" s="20"/>
      <c r="U508" s="20"/>
      <c r="V508" s="20"/>
      <c r="W508" s="20"/>
      <c r="X508" s="20"/>
      <c r="Y508" s="173"/>
    </row>
    <row r="509" spans="7:25" x14ac:dyDescent="0.25">
      <c r="G509" s="20"/>
      <c r="H509" s="20"/>
      <c r="I509" s="20"/>
      <c r="J509" s="20"/>
      <c r="K509" s="20"/>
      <c r="L509" s="20"/>
      <c r="M509" s="20"/>
      <c r="N509" s="20"/>
      <c r="O509" s="20"/>
      <c r="P509" s="20"/>
      <c r="Q509" s="20"/>
      <c r="R509" s="20"/>
      <c r="S509" s="20"/>
      <c r="T509" s="20"/>
      <c r="U509" s="20"/>
      <c r="V509" s="20"/>
      <c r="W509" s="20"/>
      <c r="X509" s="20"/>
      <c r="Y509" s="173"/>
    </row>
    <row r="510" spans="7:25" x14ac:dyDescent="0.25">
      <c r="G510" s="20"/>
      <c r="H510" s="20"/>
      <c r="I510" s="20"/>
      <c r="J510" s="20"/>
      <c r="K510" s="20"/>
      <c r="L510" s="20"/>
      <c r="M510" s="20"/>
      <c r="N510" s="20"/>
      <c r="O510" s="20"/>
      <c r="P510" s="20"/>
      <c r="Q510" s="20"/>
      <c r="R510" s="20"/>
      <c r="S510" s="20"/>
      <c r="T510" s="20"/>
      <c r="U510" s="20"/>
      <c r="V510" s="20"/>
      <c r="W510" s="20"/>
      <c r="X510" s="20"/>
      <c r="Y510" s="173"/>
    </row>
    <row r="511" spans="7:25" x14ac:dyDescent="0.25">
      <c r="G511" s="20"/>
      <c r="H511" s="20"/>
      <c r="I511" s="20"/>
      <c r="J511" s="20"/>
      <c r="K511" s="20"/>
      <c r="L511" s="20"/>
      <c r="M511" s="20"/>
      <c r="N511" s="20"/>
      <c r="O511" s="20"/>
      <c r="P511" s="20"/>
      <c r="Q511" s="20"/>
      <c r="R511" s="20"/>
      <c r="S511" s="20"/>
      <c r="T511" s="20"/>
      <c r="U511" s="20"/>
      <c r="V511" s="20"/>
      <c r="W511" s="20"/>
      <c r="X511" s="20"/>
      <c r="Y511" s="173"/>
    </row>
    <row r="512" spans="7:25" x14ac:dyDescent="0.25">
      <c r="G512" s="20"/>
      <c r="H512" s="20"/>
      <c r="I512" s="20"/>
      <c r="J512" s="20"/>
      <c r="K512" s="20"/>
      <c r="L512" s="20"/>
      <c r="M512" s="20"/>
      <c r="N512" s="20"/>
      <c r="O512" s="20"/>
      <c r="P512" s="20"/>
      <c r="Q512" s="20"/>
      <c r="R512" s="20"/>
      <c r="S512" s="20"/>
      <c r="T512" s="20"/>
      <c r="U512" s="20"/>
      <c r="V512" s="20"/>
      <c r="W512" s="20"/>
      <c r="X512" s="20"/>
      <c r="Y512" s="173"/>
    </row>
    <row r="513" spans="7:25" x14ac:dyDescent="0.25">
      <c r="G513" s="20"/>
      <c r="H513" s="20"/>
      <c r="I513" s="20"/>
      <c r="J513" s="20"/>
      <c r="K513" s="20"/>
      <c r="L513" s="20"/>
      <c r="M513" s="20"/>
      <c r="N513" s="20"/>
      <c r="O513" s="20"/>
      <c r="P513" s="20"/>
      <c r="Q513" s="20"/>
      <c r="R513" s="20"/>
      <c r="S513" s="20"/>
      <c r="T513" s="20"/>
      <c r="U513" s="20"/>
      <c r="V513" s="20"/>
      <c r="W513" s="20"/>
      <c r="X513" s="20"/>
      <c r="Y513" s="173"/>
    </row>
    <row r="514" spans="7:25" x14ac:dyDescent="0.25">
      <c r="G514" s="20"/>
      <c r="H514" s="20"/>
      <c r="I514" s="20"/>
      <c r="J514" s="20"/>
      <c r="K514" s="20"/>
      <c r="L514" s="20"/>
      <c r="M514" s="20"/>
      <c r="N514" s="20"/>
      <c r="O514" s="20"/>
      <c r="P514" s="20"/>
      <c r="Q514" s="20"/>
      <c r="R514" s="20"/>
      <c r="S514" s="20"/>
      <c r="T514" s="20"/>
      <c r="U514" s="20"/>
      <c r="V514" s="20"/>
      <c r="W514" s="20"/>
      <c r="X514" s="20"/>
      <c r="Y514" s="173"/>
    </row>
    <row r="515" spans="7:25" x14ac:dyDescent="0.25">
      <c r="G515" s="20"/>
      <c r="H515" s="20"/>
      <c r="I515" s="20"/>
      <c r="J515" s="20"/>
      <c r="K515" s="20"/>
      <c r="L515" s="20"/>
      <c r="M515" s="20"/>
      <c r="N515" s="20"/>
      <c r="O515" s="20"/>
      <c r="P515" s="20"/>
      <c r="Q515" s="20"/>
      <c r="R515" s="20"/>
      <c r="S515" s="20"/>
      <c r="T515" s="20"/>
      <c r="U515" s="20"/>
      <c r="V515" s="20"/>
      <c r="W515" s="20"/>
      <c r="X515" s="20"/>
      <c r="Y515" s="173"/>
    </row>
    <row r="516" spans="7:25" x14ac:dyDescent="0.25">
      <c r="G516" s="20"/>
      <c r="H516" s="20"/>
      <c r="I516" s="20"/>
      <c r="J516" s="20"/>
      <c r="K516" s="20"/>
      <c r="L516" s="20"/>
      <c r="M516" s="20"/>
      <c r="N516" s="20"/>
      <c r="O516" s="20"/>
      <c r="P516" s="20"/>
      <c r="Q516" s="20"/>
      <c r="R516" s="20"/>
      <c r="S516" s="20"/>
      <c r="T516" s="20"/>
      <c r="U516" s="20"/>
      <c r="V516" s="20"/>
      <c r="W516" s="20"/>
      <c r="X516" s="20"/>
      <c r="Y516" s="173"/>
    </row>
    <row r="517" spans="7:25" x14ac:dyDescent="0.25">
      <c r="G517" s="20"/>
      <c r="H517" s="20"/>
      <c r="I517" s="20"/>
      <c r="J517" s="20"/>
      <c r="K517" s="20"/>
      <c r="L517" s="20"/>
      <c r="M517" s="20"/>
      <c r="N517" s="20"/>
      <c r="O517" s="20"/>
      <c r="P517" s="20"/>
      <c r="Q517" s="20"/>
      <c r="R517" s="20"/>
      <c r="S517" s="20"/>
      <c r="T517" s="20"/>
      <c r="U517" s="20"/>
      <c r="V517" s="20"/>
      <c r="W517" s="20"/>
      <c r="X517" s="20"/>
      <c r="Y517" s="173"/>
    </row>
    <row r="518" spans="7:25" x14ac:dyDescent="0.25">
      <c r="G518" s="20"/>
      <c r="H518" s="20"/>
      <c r="I518" s="20"/>
      <c r="J518" s="20"/>
      <c r="K518" s="20"/>
      <c r="L518" s="20"/>
      <c r="M518" s="20"/>
      <c r="N518" s="20"/>
      <c r="O518" s="20"/>
      <c r="P518" s="20"/>
      <c r="Q518" s="20"/>
      <c r="R518" s="20"/>
      <c r="S518" s="20"/>
      <c r="T518" s="20"/>
      <c r="U518" s="20"/>
      <c r="V518" s="20"/>
      <c r="W518" s="20"/>
      <c r="X518" s="20"/>
      <c r="Y518" s="173"/>
    </row>
    <row r="519" spans="7:25" x14ac:dyDescent="0.25">
      <c r="G519" s="20"/>
      <c r="H519" s="20"/>
      <c r="I519" s="20"/>
      <c r="J519" s="20"/>
      <c r="K519" s="20"/>
      <c r="L519" s="20"/>
      <c r="M519" s="20"/>
      <c r="N519" s="20"/>
      <c r="O519" s="20"/>
      <c r="P519" s="20"/>
      <c r="Q519" s="20"/>
      <c r="R519" s="20"/>
      <c r="S519" s="20"/>
      <c r="T519" s="20"/>
      <c r="U519" s="20"/>
      <c r="V519" s="20"/>
      <c r="W519" s="20"/>
      <c r="X519" s="20"/>
      <c r="Y519" s="173"/>
    </row>
    <row r="520" spans="7:25" x14ac:dyDescent="0.25">
      <c r="G520" s="20"/>
      <c r="H520" s="20"/>
      <c r="I520" s="20"/>
      <c r="J520" s="20"/>
      <c r="K520" s="20"/>
      <c r="L520" s="20"/>
      <c r="M520" s="20"/>
      <c r="N520" s="20"/>
      <c r="O520" s="20"/>
      <c r="P520" s="20"/>
      <c r="Q520" s="20"/>
      <c r="R520" s="20"/>
      <c r="S520" s="20"/>
      <c r="T520" s="20"/>
      <c r="U520" s="20"/>
      <c r="V520" s="20"/>
      <c r="W520" s="20"/>
      <c r="X520" s="20"/>
      <c r="Y520" s="173"/>
    </row>
    <row r="521" spans="7:25" x14ac:dyDescent="0.25">
      <c r="G521" s="20"/>
      <c r="H521" s="20"/>
      <c r="I521" s="20"/>
      <c r="J521" s="20"/>
      <c r="K521" s="20"/>
      <c r="L521" s="20"/>
      <c r="M521" s="20"/>
      <c r="N521" s="20"/>
      <c r="O521" s="20"/>
      <c r="P521" s="20"/>
      <c r="Q521" s="20"/>
      <c r="R521" s="20"/>
      <c r="S521" s="20"/>
      <c r="T521" s="20"/>
      <c r="U521" s="20"/>
      <c r="V521" s="20"/>
      <c r="W521" s="20"/>
      <c r="X521" s="20"/>
      <c r="Y521" s="173"/>
    </row>
    <row r="522" spans="7:25" x14ac:dyDescent="0.25">
      <c r="G522" s="20"/>
      <c r="H522" s="20"/>
      <c r="I522" s="20"/>
      <c r="J522" s="20"/>
      <c r="K522" s="20"/>
      <c r="L522" s="20"/>
      <c r="M522" s="20"/>
      <c r="N522" s="20"/>
      <c r="O522" s="20"/>
      <c r="P522" s="20"/>
      <c r="Q522" s="20"/>
      <c r="R522" s="20"/>
      <c r="S522" s="20"/>
      <c r="T522" s="20"/>
      <c r="U522" s="20"/>
      <c r="V522" s="20"/>
      <c r="W522" s="20"/>
      <c r="X522" s="20"/>
      <c r="Y522" s="173"/>
    </row>
    <row r="523" spans="7:25" x14ac:dyDescent="0.25">
      <c r="G523" s="20"/>
      <c r="H523" s="20"/>
      <c r="I523" s="20"/>
      <c r="J523" s="20"/>
      <c r="K523" s="20"/>
      <c r="L523" s="20"/>
      <c r="M523" s="20"/>
      <c r="N523" s="20"/>
      <c r="O523" s="20"/>
      <c r="P523" s="20"/>
      <c r="Q523" s="20"/>
      <c r="R523" s="20"/>
      <c r="S523" s="20"/>
      <c r="T523" s="20"/>
      <c r="U523" s="20"/>
      <c r="V523" s="20"/>
      <c r="W523" s="20"/>
      <c r="X523" s="20"/>
      <c r="Y523" s="173"/>
    </row>
    <row r="524" spans="7:25" x14ac:dyDescent="0.25">
      <c r="G524" s="20"/>
      <c r="H524" s="20"/>
      <c r="I524" s="20"/>
      <c r="J524" s="20"/>
      <c r="K524" s="20"/>
      <c r="L524" s="20"/>
      <c r="M524" s="20"/>
      <c r="N524" s="20"/>
      <c r="O524" s="20"/>
      <c r="P524" s="20"/>
      <c r="Q524" s="20"/>
      <c r="R524" s="20"/>
      <c r="S524" s="20"/>
      <c r="T524" s="20"/>
      <c r="U524" s="20"/>
      <c r="V524" s="20"/>
      <c r="W524" s="20"/>
      <c r="X524" s="20"/>
      <c r="Y524" s="173"/>
    </row>
    <row r="525" spans="7:25" x14ac:dyDescent="0.25">
      <c r="G525" s="20"/>
      <c r="H525" s="20"/>
      <c r="I525" s="20"/>
      <c r="J525" s="20"/>
      <c r="K525" s="20"/>
      <c r="L525" s="20"/>
      <c r="M525" s="20"/>
      <c r="N525" s="20"/>
      <c r="O525" s="20"/>
      <c r="P525" s="20"/>
      <c r="Q525" s="20"/>
      <c r="R525" s="20"/>
      <c r="S525" s="20"/>
      <c r="T525" s="20"/>
      <c r="U525" s="20"/>
      <c r="V525" s="20"/>
      <c r="W525" s="20"/>
      <c r="X525" s="20"/>
      <c r="Y525" s="173"/>
    </row>
    <row r="526" spans="7:25" x14ac:dyDescent="0.25">
      <c r="G526" s="20"/>
      <c r="H526" s="20"/>
      <c r="I526" s="20"/>
      <c r="J526" s="20"/>
      <c r="K526" s="20"/>
      <c r="L526" s="20"/>
      <c r="M526" s="20"/>
      <c r="N526" s="20"/>
      <c r="O526" s="20"/>
      <c r="P526" s="20"/>
      <c r="Q526" s="20"/>
      <c r="R526" s="20"/>
      <c r="S526" s="20"/>
      <c r="T526" s="20"/>
      <c r="U526" s="20"/>
      <c r="V526" s="20"/>
      <c r="W526" s="20"/>
      <c r="X526" s="20"/>
      <c r="Y526" s="173"/>
    </row>
    <row r="527" spans="7:25" x14ac:dyDescent="0.25">
      <c r="G527" s="20"/>
      <c r="H527" s="20"/>
      <c r="I527" s="20"/>
      <c r="J527" s="20"/>
      <c r="K527" s="20"/>
      <c r="L527" s="20"/>
      <c r="M527" s="20"/>
      <c r="N527" s="20"/>
      <c r="O527" s="20"/>
      <c r="P527" s="20"/>
      <c r="Q527" s="20"/>
      <c r="R527" s="20"/>
      <c r="S527" s="20"/>
      <c r="T527" s="20"/>
      <c r="U527" s="20"/>
      <c r="V527" s="20"/>
      <c r="W527" s="20"/>
      <c r="X527" s="20"/>
      <c r="Y527" s="173"/>
    </row>
    <row r="528" spans="7:25" x14ac:dyDescent="0.25">
      <c r="G528" s="20"/>
      <c r="H528" s="20"/>
      <c r="I528" s="20"/>
      <c r="J528" s="20"/>
      <c r="K528" s="20"/>
      <c r="L528" s="20"/>
      <c r="M528" s="20"/>
      <c r="N528" s="20"/>
      <c r="O528" s="20"/>
      <c r="P528" s="20"/>
      <c r="Q528" s="20"/>
      <c r="R528" s="20"/>
      <c r="S528" s="20"/>
      <c r="T528" s="20"/>
      <c r="U528" s="20"/>
      <c r="V528" s="20"/>
      <c r="W528" s="20"/>
      <c r="X528" s="20"/>
      <c r="Y528" s="173"/>
    </row>
    <row r="529" spans="7:25" x14ac:dyDescent="0.25">
      <c r="G529" s="20"/>
      <c r="H529" s="20"/>
      <c r="I529" s="20"/>
      <c r="J529" s="20"/>
      <c r="K529" s="20"/>
      <c r="L529" s="20"/>
      <c r="M529" s="20"/>
      <c r="N529" s="20"/>
      <c r="O529" s="20"/>
      <c r="P529" s="20"/>
      <c r="Q529" s="20"/>
      <c r="R529" s="20"/>
      <c r="S529" s="20"/>
      <c r="T529" s="20"/>
      <c r="U529" s="20"/>
      <c r="V529" s="20"/>
      <c r="W529" s="20"/>
      <c r="X529" s="20"/>
      <c r="Y529" s="173"/>
    </row>
    <row r="530" spans="7:25" x14ac:dyDescent="0.25">
      <c r="G530" s="20"/>
      <c r="H530" s="20"/>
      <c r="I530" s="20"/>
      <c r="J530" s="20"/>
      <c r="K530" s="20"/>
      <c r="L530" s="20"/>
      <c r="M530" s="20"/>
      <c r="N530" s="20"/>
      <c r="O530" s="20"/>
      <c r="P530" s="20"/>
      <c r="Q530" s="20"/>
      <c r="R530" s="20"/>
      <c r="S530" s="20"/>
      <c r="T530" s="20"/>
      <c r="U530" s="20"/>
      <c r="V530" s="20"/>
      <c r="W530" s="20"/>
      <c r="X530" s="20"/>
      <c r="Y530" s="173"/>
    </row>
    <row r="531" spans="7:25" x14ac:dyDescent="0.25">
      <c r="G531" s="20"/>
      <c r="H531" s="20"/>
      <c r="I531" s="20"/>
      <c r="J531" s="20"/>
      <c r="K531" s="20"/>
      <c r="L531" s="20"/>
      <c r="M531" s="20"/>
      <c r="N531" s="20"/>
      <c r="O531" s="20"/>
      <c r="P531" s="20"/>
      <c r="Q531" s="20"/>
      <c r="R531" s="20"/>
      <c r="S531" s="20"/>
      <c r="T531" s="20"/>
      <c r="U531" s="20"/>
      <c r="V531" s="20"/>
      <c r="W531" s="20"/>
      <c r="X531" s="20"/>
      <c r="Y531" s="173"/>
    </row>
    <row r="532" spans="7:25" x14ac:dyDescent="0.25">
      <c r="G532" s="20"/>
      <c r="H532" s="20"/>
      <c r="I532" s="20"/>
      <c r="J532" s="20"/>
      <c r="K532" s="20"/>
      <c r="L532" s="20"/>
      <c r="M532" s="20"/>
      <c r="N532" s="20"/>
      <c r="O532" s="20"/>
      <c r="P532" s="20"/>
      <c r="Q532" s="20"/>
      <c r="R532" s="20"/>
      <c r="S532" s="20"/>
      <c r="T532" s="20"/>
      <c r="U532" s="20"/>
      <c r="V532" s="20"/>
      <c r="W532" s="20"/>
      <c r="X532" s="20"/>
      <c r="Y532" s="173"/>
    </row>
    <row r="533" spans="7:25" x14ac:dyDescent="0.25">
      <c r="G533" s="20"/>
      <c r="H533" s="20"/>
      <c r="I533" s="20"/>
      <c r="J533" s="20"/>
      <c r="K533" s="20"/>
      <c r="L533" s="20"/>
      <c r="M533" s="20"/>
      <c r="N533" s="20"/>
      <c r="O533" s="20"/>
      <c r="P533" s="20"/>
      <c r="Q533" s="20"/>
      <c r="R533" s="20"/>
      <c r="S533" s="20"/>
      <c r="T533" s="20"/>
      <c r="U533" s="20"/>
      <c r="V533" s="20"/>
      <c r="W533" s="20"/>
      <c r="X533" s="20"/>
      <c r="Y533" s="173"/>
    </row>
    <row r="534" spans="7:25" x14ac:dyDescent="0.25">
      <c r="G534" s="20"/>
      <c r="H534" s="20"/>
      <c r="I534" s="20"/>
      <c r="J534" s="20"/>
      <c r="K534" s="20"/>
      <c r="L534" s="20"/>
      <c r="M534" s="20"/>
      <c r="N534" s="20"/>
      <c r="O534" s="20"/>
      <c r="P534" s="20"/>
      <c r="Q534" s="20"/>
      <c r="R534" s="20"/>
      <c r="S534" s="20"/>
      <c r="T534" s="20"/>
      <c r="U534" s="20"/>
      <c r="V534" s="20"/>
      <c r="W534" s="20"/>
      <c r="X534" s="20"/>
      <c r="Y534" s="173"/>
    </row>
    <row r="535" spans="7:25" x14ac:dyDescent="0.25">
      <c r="G535" s="20"/>
      <c r="H535" s="20"/>
      <c r="I535" s="20"/>
      <c r="J535" s="20"/>
      <c r="K535" s="20"/>
      <c r="L535" s="20"/>
      <c r="M535" s="20"/>
      <c r="N535" s="20"/>
      <c r="O535" s="20"/>
      <c r="P535" s="20"/>
      <c r="Q535" s="20"/>
      <c r="R535" s="20"/>
      <c r="S535" s="20"/>
      <c r="T535" s="20"/>
      <c r="U535" s="20"/>
      <c r="V535" s="20"/>
      <c r="W535" s="20"/>
      <c r="X535" s="20"/>
      <c r="Y535" s="173"/>
    </row>
    <row r="536" spans="7:25" x14ac:dyDescent="0.25">
      <c r="G536" s="20"/>
      <c r="H536" s="20"/>
      <c r="I536" s="20"/>
      <c r="J536" s="20"/>
      <c r="K536" s="20"/>
      <c r="L536" s="20"/>
      <c r="M536" s="20"/>
      <c r="N536" s="20"/>
      <c r="O536" s="20"/>
      <c r="P536" s="20"/>
      <c r="Q536" s="20"/>
      <c r="R536" s="20"/>
      <c r="S536" s="20"/>
      <c r="T536" s="20"/>
      <c r="U536" s="20"/>
      <c r="V536" s="20"/>
      <c r="W536" s="20"/>
      <c r="X536" s="20"/>
      <c r="Y536" s="173"/>
    </row>
    <row r="537" spans="7:25" x14ac:dyDescent="0.25">
      <c r="G537" s="20"/>
      <c r="H537" s="20"/>
      <c r="I537" s="20"/>
      <c r="J537" s="20"/>
      <c r="K537" s="20"/>
      <c r="L537" s="20"/>
      <c r="M537" s="20"/>
      <c r="N537" s="20"/>
      <c r="O537" s="20"/>
      <c r="P537" s="20"/>
      <c r="Q537" s="20"/>
      <c r="R537" s="20"/>
      <c r="S537" s="20"/>
      <c r="T537" s="20"/>
      <c r="U537" s="20"/>
      <c r="V537" s="20"/>
      <c r="W537" s="20"/>
      <c r="X537" s="20"/>
      <c r="Y537" s="173"/>
    </row>
    <row r="538" spans="7:25" x14ac:dyDescent="0.25">
      <c r="G538" s="20"/>
      <c r="H538" s="20"/>
      <c r="I538" s="20"/>
      <c r="J538" s="20"/>
      <c r="K538" s="20"/>
      <c r="L538" s="20"/>
      <c r="M538" s="20"/>
      <c r="N538" s="20"/>
      <c r="O538" s="20"/>
      <c r="P538" s="20"/>
      <c r="Q538" s="20"/>
      <c r="R538" s="20"/>
      <c r="S538" s="20"/>
      <c r="T538" s="20"/>
      <c r="U538" s="20"/>
      <c r="V538" s="20"/>
      <c r="W538" s="20"/>
      <c r="X538" s="20"/>
      <c r="Y538" s="173"/>
    </row>
    <row r="539" spans="7:25" x14ac:dyDescent="0.25">
      <c r="G539" s="20"/>
      <c r="H539" s="20"/>
      <c r="I539" s="20"/>
      <c r="J539" s="20"/>
      <c r="K539" s="20"/>
      <c r="L539" s="20"/>
      <c r="M539" s="20"/>
      <c r="N539" s="20"/>
      <c r="O539" s="20"/>
      <c r="P539" s="20"/>
      <c r="Q539" s="20"/>
      <c r="R539" s="20"/>
      <c r="S539" s="20"/>
      <c r="T539" s="20"/>
      <c r="U539" s="20"/>
      <c r="V539" s="20"/>
      <c r="W539" s="20"/>
      <c r="X539" s="20"/>
      <c r="Y539" s="173"/>
    </row>
    <row r="540" spans="7:25" x14ac:dyDescent="0.25">
      <c r="G540" s="20"/>
      <c r="H540" s="20"/>
      <c r="I540" s="20"/>
      <c r="J540" s="20"/>
      <c r="K540" s="20"/>
      <c r="L540" s="20"/>
      <c r="M540" s="20"/>
      <c r="N540" s="20"/>
      <c r="O540" s="20"/>
      <c r="P540" s="20"/>
      <c r="Q540" s="20"/>
      <c r="R540" s="20"/>
      <c r="S540" s="20"/>
      <c r="T540" s="20"/>
      <c r="U540" s="20"/>
      <c r="V540" s="20"/>
      <c r="W540" s="20"/>
      <c r="X540" s="20"/>
      <c r="Y540" s="173"/>
    </row>
    <row r="541" spans="7:25" x14ac:dyDescent="0.25">
      <c r="G541" s="20"/>
      <c r="H541" s="20"/>
      <c r="I541" s="20"/>
      <c r="J541" s="20"/>
      <c r="K541" s="20"/>
      <c r="L541" s="20"/>
      <c r="M541" s="20"/>
      <c r="N541" s="20"/>
      <c r="O541" s="20"/>
      <c r="P541" s="20"/>
      <c r="Q541" s="20"/>
      <c r="R541" s="20"/>
      <c r="S541" s="20"/>
      <c r="T541" s="20"/>
      <c r="U541" s="20"/>
      <c r="V541" s="20"/>
      <c r="W541" s="20"/>
      <c r="X541" s="20"/>
      <c r="Y541" s="173"/>
    </row>
    <row r="542" spans="7:25" x14ac:dyDescent="0.25">
      <c r="G542" s="20"/>
      <c r="H542" s="20"/>
      <c r="I542" s="20"/>
      <c r="J542" s="20"/>
      <c r="K542" s="20"/>
      <c r="L542" s="20"/>
      <c r="M542" s="20"/>
      <c r="N542" s="20"/>
      <c r="O542" s="20"/>
      <c r="P542" s="20"/>
      <c r="Q542" s="20"/>
      <c r="R542" s="20"/>
      <c r="S542" s="20"/>
      <c r="T542" s="20"/>
      <c r="U542" s="20"/>
      <c r="V542" s="20"/>
      <c r="W542" s="20"/>
      <c r="X542" s="20"/>
      <c r="Y542" s="173"/>
    </row>
    <row r="543" spans="7:25" x14ac:dyDescent="0.25">
      <c r="G543" s="20"/>
      <c r="H543" s="20"/>
      <c r="I543" s="20"/>
      <c r="J543" s="20"/>
      <c r="K543" s="20"/>
      <c r="L543" s="20"/>
      <c r="M543" s="20"/>
      <c r="N543" s="20"/>
      <c r="O543" s="20"/>
      <c r="P543" s="20"/>
      <c r="Q543" s="20"/>
      <c r="R543" s="20"/>
      <c r="S543" s="20"/>
      <c r="T543" s="20"/>
      <c r="U543" s="20"/>
      <c r="V543" s="20"/>
      <c r="W543" s="20"/>
      <c r="X543" s="20"/>
      <c r="Y543" s="173"/>
    </row>
    <row r="544" spans="7:25" x14ac:dyDescent="0.25">
      <c r="G544" s="20"/>
      <c r="H544" s="20"/>
      <c r="I544" s="20"/>
      <c r="J544" s="20"/>
      <c r="K544" s="20"/>
      <c r="L544" s="20"/>
      <c r="M544" s="20"/>
      <c r="N544" s="20"/>
      <c r="O544" s="20"/>
      <c r="P544" s="20"/>
      <c r="Q544" s="20"/>
      <c r="R544" s="20"/>
      <c r="S544" s="20"/>
      <c r="T544" s="20"/>
      <c r="U544" s="20"/>
      <c r="V544" s="20"/>
      <c r="W544" s="20"/>
      <c r="X544" s="20"/>
      <c r="Y544" s="173"/>
    </row>
    <row r="545" spans="7:25" x14ac:dyDescent="0.25">
      <c r="G545" s="20"/>
      <c r="H545" s="20"/>
      <c r="I545" s="20"/>
      <c r="J545" s="20"/>
      <c r="K545" s="20"/>
      <c r="L545" s="20"/>
      <c r="M545" s="20"/>
      <c r="N545" s="20"/>
      <c r="O545" s="20"/>
      <c r="P545" s="20"/>
      <c r="Q545" s="20"/>
      <c r="R545" s="20"/>
      <c r="S545" s="20"/>
      <c r="T545" s="20"/>
      <c r="U545" s="20"/>
      <c r="V545" s="20"/>
      <c r="W545" s="20"/>
      <c r="X545" s="20"/>
      <c r="Y545" s="173"/>
    </row>
    <row r="546" spans="7:25" x14ac:dyDescent="0.25">
      <c r="G546" s="20"/>
      <c r="H546" s="20"/>
      <c r="I546" s="20"/>
      <c r="J546" s="20"/>
      <c r="K546" s="20"/>
      <c r="L546" s="20"/>
      <c r="M546" s="20"/>
      <c r="N546" s="20"/>
      <c r="O546" s="20"/>
      <c r="P546" s="20"/>
      <c r="Q546" s="20"/>
      <c r="R546" s="20"/>
      <c r="S546" s="20"/>
      <c r="T546" s="20"/>
      <c r="U546" s="20"/>
      <c r="V546" s="20"/>
      <c r="W546" s="20"/>
      <c r="X546" s="20"/>
      <c r="Y546" s="173"/>
    </row>
    <row r="547" spans="7:25" x14ac:dyDescent="0.25">
      <c r="G547" s="20"/>
      <c r="H547" s="20"/>
      <c r="I547" s="20"/>
      <c r="J547" s="20"/>
      <c r="K547" s="20"/>
      <c r="L547" s="20"/>
      <c r="M547" s="20"/>
      <c r="N547" s="20"/>
      <c r="O547" s="20"/>
      <c r="P547" s="20"/>
      <c r="Q547" s="20"/>
      <c r="R547" s="20"/>
      <c r="S547" s="20"/>
      <c r="T547" s="20"/>
      <c r="U547" s="20"/>
      <c r="V547" s="20"/>
      <c r="W547" s="20"/>
      <c r="X547" s="20"/>
      <c r="Y547" s="173"/>
    </row>
    <row r="548" spans="7:25" x14ac:dyDescent="0.25">
      <c r="G548" s="20"/>
      <c r="H548" s="20"/>
      <c r="I548" s="20"/>
      <c r="J548" s="20"/>
      <c r="K548" s="20"/>
      <c r="L548" s="20"/>
      <c r="M548" s="20"/>
      <c r="N548" s="20"/>
      <c r="O548" s="20"/>
      <c r="P548" s="20"/>
      <c r="Q548" s="20"/>
      <c r="R548" s="20"/>
      <c r="S548" s="20"/>
      <c r="T548" s="20"/>
      <c r="U548" s="20"/>
      <c r="V548" s="20"/>
      <c r="W548" s="20"/>
      <c r="X548" s="20"/>
      <c r="Y548" s="173"/>
    </row>
    <row r="549" spans="7:25" x14ac:dyDescent="0.25">
      <c r="G549" s="20"/>
      <c r="H549" s="20"/>
      <c r="I549" s="20"/>
      <c r="J549" s="20"/>
      <c r="K549" s="20"/>
      <c r="L549" s="20"/>
      <c r="M549" s="20"/>
      <c r="N549" s="20"/>
      <c r="O549" s="20"/>
      <c r="P549" s="20"/>
      <c r="Q549" s="20"/>
      <c r="R549" s="20"/>
      <c r="S549" s="20"/>
      <c r="T549" s="20"/>
      <c r="U549" s="20"/>
      <c r="V549" s="20"/>
      <c r="W549" s="20"/>
      <c r="X549" s="20"/>
      <c r="Y549" s="173"/>
    </row>
    <row r="550" spans="7:25" x14ac:dyDescent="0.25">
      <c r="G550" s="20"/>
      <c r="H550" s="20"/>
      <c r="I550" s="20"/>
      <c r="J550" s="20"/>
      <c r="K550" s="20"/>
      <c r="L550" s="20"/>
      <c r="M550" s="20"/>
      <c r="N550" s="20"/>
      <c r="O550" s="20"/>
      <c r="P550" s="20"/>
      <c r="Q550" s="20"/>
      <c r="R550" s="20"/>
      <c r="S550" s="20"/>
      <c r="T550" s="20"/>
      <c r="U550" s="20"/>
      <c r="V550" s="20"/>
      <c r="W550" s="20"/>
      <c r="X550" s="20"/>
      <c r="Y550" s="173"/>
    </row>
    <row r="551" spans="7:25" x14ac:dyDescent="0.25">
      <c r="G551" s="20"/>
      <c r="H551" s="20"/>
      <c r="I551" s="20"/>
      <c r="J551" s="20"/>
      <c r="K551" s="20"/>
      <c r="L551" s="20"/>
      <c r="M551" s="20"/>
      <c r="N551" s="20"/>
      <c r="O551" s="20"/>
      <c r="P551" s="20"/>
      <c r="Q551" s="20"/>
      <c r="R551" s="20"/>
      <c r="S551" s="20"/>
      <c r="T551" s="20"/>
      <c r="U551" s="20"/>
      <c r="V551" s="20"/>
      <c r="W551" s="20"/>
      <c r="X551" s="20"/>
      <c r="Y551" s="173"/>
    </row>
    <row r="552" spans="7:25" x14ac:dyDescent="0.25">
      <c r="G552" s="20"/>
      <c r="H552" s="20"/>
      <c r="I552" s="20"/>
      <c r="J552" s="20"/>
      <c r="K552" s="20"/>
      <c r="L552" s="20"/>
      <c r="M552" s="20"/>
      <c r="N552" s="20"/>
      <c r="O552" s="20"/>
      <c r="P552" s="20"/>
      <c r="Q552" s="20"/>
      <c r="R552" s="20"/>
      <c r="S552" s="20"/>
      <c r="T552" s="20"/>
      <c r="U552" s="20"/>
      <c r="V552" s="20"/>
      <c r="W552" s="20"/>
      <c r="X552" s="20"/>
      <c r="Y552" s="173"/>
    </row>
    <row r="553" spans="7:25" x14ac:dyDescent="0.25">
      <c r="G553" s="20"/>
      <c r="H553" s="20"/>
      <c r="I553" s="20"/>
      <c r="J553" s="20"/>
      <c r="K553" s="20"/>
      <c r="L553" s="20"/>
      <c r="M553" s="20"/>
      <c r="N553" s="20"/>
      <c r="O553" s="20"/>
      <c r="P553" s="20"/>
      <c r="Q553" s="20"/>
      <c r="R553" s="20"/>
      <c r="S553" s="20"/>
      <c r="T553" s="20"/>
      <c r="U553" s="20"/>
      <c r="V553" s="20"/>
      <c r="W553" s="20"/>
      <c r="X553" s="20"/>
      <c r="Y553" s="173"/>
    </row>
    <row r="554" spans="7:25" x14ac:dyDescent="0.25">
      <c r="G554" s="20"/>
      <c r="H554" s="20"/>
      <c r="I554" s="20"/>
      <c r="J554" s="20"/>
      <c r="K554" s="20"/>
      <c r="L554" s="20"/>
      <c r="M554" s="20"/>
      <c r="N554" s="20"/>
      <c r="O554" s="20"/>
      <c r="P554" s="20"/>
      <c r="Q554" s="20"/>
      <c r="R554" s="20"/>
      <c r="S554" s="20"/>
      <c r="T554" s="20"/>
      <c r="U554" s="20"/>
      <c r="V554" s="20"/>
      <c r="W554" s="20"/>
      <c r="X554" s="20"/>
      <c r="Y554" s="173"/>
    </row>
    <row r="555" spans="7:25" x14ac:dyDescent="0.25">
      <c r="G555" s="20"/>
      <c r="H555" s="20"/>
      <c r="I555" s="20"/>
      <c r="J555" s="20"/>
      <c r="K555" s="20"/>
      <c r="L555" s="20"/>
      <c r="M555" s="20"/>
      <c r="N555" s="20"/>
      <c r="O555" s="20"/>
      <c r="P555" s="20"/>
      <c r="Q555" s="20"/>
      <c r="R555" s="20"/>
      <c r="S555" s="20"/>
      <c r="T555" s="20"/>
      <c r="U555" s="20"/>
      <c r="V555" s="20"/>
      <c r="W555" s="20"/>
      <c r="X555" s="20"/>
      <c r="Y555" s="173"/>
    </row>
    <row r="556" spans="7:25" x14ac:dyDescent="0.25">
      <c r="G556" s="20"/>
      <c r="H556" s="20"/>
      <c r="I556" s="20"/>
      <c r="J556" s="20"/>
      <c r="K556" s="20"/>
      <c r="L556" s="20"/>
      <c r="M556" s="20"/>
      <c r="N556" s="20"/>
      <c r="O556" s="20"/>
      <c r="P556" s="20"/>
      <c r="Q556" s="20"/>
      <c r="R556" s="20"/>
      <c r="S556" s="20"/>
      <c r="T556" s="20"/>
      <c r="U556" s="20"/>
      <c r="V556" s="20"/>
      <c r="W556" s="20"/>
      <c r="X556" s="20"/>
      <c r="Y556" s="173"/>
    </row>
    <row r="557" spans="7:25" x14ac:dyDescent="0.25">
      <c r="G557" s="20"/>
      <c r="H557" s="20"/>
      <c r="I557" s="20"/>
      <c r="J557" s="20"/>
      <c r="K557" s="20"/>
      <c r="L557" s="20"/>
      <c r="M557" s="20"/>
      <c r="N557" s="20"/>
      <c r="O557" s="20"/>
      <c r="P557" s="20"/>
      <c r="Q557" s="20"/>
      <c r="R557" s="20"/>
      <c r="S557" s="20"/>
      <c r="T557" s="20"/>
      <c r="U557" s="20"/>
      <c r="V557" s="20"/>
      <c r="W557" s="20"/>
      <c r="X557" s="20"/>
      <c r="Y557" s="173"/>
    </row>
    <row r="558" spans="7:25" x14ac:dyDescent="0.25">
      <c r="G558" s="20"/>
      <c r="H558" s="20"/>
      <c r="I558" s="20"/>
      <c r="J558" s="20"/>
      <c r="K558" s="20"/>
      <c r="L558" s="20"/>
      <c r="M558" s="20"/>
      <c r="N558" s="20"/>
      <c r="O558" s="20"/>
      <c r="P558" s="20"/>
      <c r="Q558" s="20"/>
      <c r="R558" s="20"/>
      <c r="S558" s="20"/>
      <c r="T558" s="20"/>
      <c r="U558" s="20"/>
      <c r="V558" s="20"/>
      <c r="W558" s="20"/>
      <c r="X558" s="20"/>
      <c r="Y558" s="173"/>
    </row>
    <row r="559" spans="7:25" x14ac:dyDescent="0.25">
      <c r="G559" s="20"/>
      <c r="H559" s="20"/>
      <c r="I559" s="20"/>
      <c r="J559" s="20"/>
      <c r="K559" s="20"/>
      <c r="L559" s="20"/>
      <c r="M559" s="20"/>
      <c r="N559" s="20"/>
      <c r="O559" s="20"/>
      <c r="P559" s="20"/>
      <c r="Q559" s="20"/>
      <c r="R559" s="20"/>
      <c r="S559" s="20"/>
      <c r="T559" s="20"/>
      <c r="U559" s="20"/>
      <c r="V559" s="20"/>
      <c r="W559" s="20"/>
      <c r="X559" s="20"/>
      <c r="Y559" s="173"/>
    </row>
    <row r="560" spans="7:25" x14ac:dyDescent="0.25">
      <c r="G560" s="20"/>
      <c r="H560" s="20"/>
      <c r="I560" s="20"/>
      <c r="J560" s="20"/>
      <c r="K560" s="20"/>
      <c r="L560" s="20"/>
      <c r="M560" s="20"/>
      <c r="N560" s="20"/>
      <c r="O560" s="20"/>
      <c r="P560" s="20"/>
      <c r="Q560" s="20"/>
      <c r="R560" s="20"/>
      <c r="S560" s="20"/>
      <c r="T560" s="20"/>
      <c r="U560" s="20"/>
      <c r="V560" s="20"/>
      <c r="W560" s="20"/>
      <c r="X560" s="20"/>
      <c r="Y560" s="173"/>
    </row>
    <row r="561" spans="7:25" x14ac:dyDescent="0.25">
      <c r="G561" s="20"/>
      <c r="H561" s="20"/>
      <c r="I561" s="20"/>
      <c r="J561" s="20"/>
      <c r="K561" s="20"/>
      <c r="L561" s="20"/>
      <c r="M561" s="20"/>
      <c r="N561" s="20"/>
      <c r="O561" s="20"/>
      <c r="P561" s="20"/>
      <c r="Q561" s="20"/>
      <c r="R561" s="20"/>
      <c r="S561" s="20"/>
      <c r="T561" s="20"/>
      <c r="U561" s="20"/>
      <c r="V561" s="20"/>
      <c r="W561" s="20"/>
      <c r="X561" s="20"/>
      <c r="Y561" s="173"/>
    </row>
    <row r="562" spans="7:25" x14ac:dyDescent="0.25">
      <c r="G562" s="20"/>
      <c r="H562" s="20"/>
      <c r="I562" s="20"/>
      <c r="J562" s="20"/>
      <c r="K562" s="20"/>
      <c r="L562" s="20"/>
      <c r="M562" s="20"/>
      <c r="N562" s="20"/>
      <c r="O562" s="20"/>
      <c r="P562" s="20"/>
      <c r="Q562" s="20"/>
      <c r="R562" s="20"/>
      <c r="S562" s="20"/>
      <c r="T562" s="20"/>
      <c r="U562" s="20"/>
      <c r="V562" s="20"/>
      <c r="W562" s="20"/>
      <c r="X562" s="20"/>
      <c r="Y562" s="173"/>
    </row>
    <row r="563" spans="7:25" x14ac:dyDescent="0.25">
      <c r="G563" s="20"/>
      <c r="H563" s="20"/>
      <c r="I563" s="20"/>
      <c r="J563" s="20"/>
      <c r="K563" s="20"/>
      <c r="L563" s="20"/>
      <c r="M563" s="20"/>
      <c r="N563" s="20"/>
      <c r="O563" s="20"/>
      <c r="P563" s="20"/>
      <c r="Q563" s="20"/>
      <c r="R563" s="20"/>
      <c r="S563" s="20"/>
      <c r="T563" s="20"/>
      <c r="U563" s="20"/>
      <c r="V563" s="20"/>
      <c r="W563" s="20"/>
      <c r="X563" s="20"/>
      <c r="Y563" s="173"/>
    </row>
    <row r="564" spans="7:25" x14ac:dyDescent="0.25">
      <c r="G564" s="20"/>
      <c r="H564" s="20"/>
      <c r="I564" s="20"/>
      <c r="J564" s="20"/>
      <c r="K564" s="20"/>
      <c r="L564" s="20"/>
      <c r="M564" s="20"/>
      <c r="N564" s="20"/>
      <c r="O564" s="20"/>
      <c r="P564" s="20"/>
      <c r="Q564" s="20"/>
      <c r="R564" s="20"/>
      <c r="S564" s="20"/>
      <c r="T564" s="20"/>
      <c r="U564" s="20"/>
      <c r="V564" s="20"/>
      <c r="W564" s="20"/>
      <c r="X564" s="20"/>
      <c r="Y564" s="173"/>
    </row>
    <row r="565" spans="7:25" x14ac:dyDescent="0.25">
      <c r="G565" s="20"/>
      <c r="H565" s="20"/>
      <c r="I565" s="20"/>
      <c r="J565" s="20"/>
      <c r="K565" s="20"/>
      <c r="L565" s="20"/>
      <c r="M565" s="20"/>
      <c r="N565" s="20"/>
      <c r="O565" s="20"/>
      <c r="P565" s="20"/>
      <c r="Q565" s="20"/>
      <c r="R565" s="20"/>
      <c r="S565" s="20"/>
      <c r="T565" s="20"/>
      <c r="U565" s="20"/>
      <c r="V565" s="20"/>
      <c r="W565" s="20"/>
      <c r="X565" s="20"/>
      <c r="Y565" s="173"/>
    </row>
    <row r="566" spans="7:25" x14ac:dyDescent="0.25">
      <c r="G566" s="20"/>
      <c r="H566" s="20"/>
      <c r="I566" s="20"/>
      <c r="J566" s="20"/>
      <c r="K566" s="20"/>
      <c r="L566" s="20"/>
      <c r="M566" s="20"/>
      <c r="N566" s="20"/>
      <c r="O566" s="20"/>
      <c r="P566" s="20"/>
      <c r="Q566" s="20"/>
      <c r="R566" s="20"/>
      <c r="S566" s="20"/>
      <c r="T566" s="20"/>
      <c r="U566" s="20"/>
      <c r="V566" s="20"/>
      <c r="W566" s="20"/>
      <c r="X566" s="20"/>
      <c r="Y566" s="173"/>
    </row>
    <row r="567" spans="7:25" x14ac:dyDescent="0.25">
      <c r="G567" s="20"/>
      <c r="H567" s="20"/>
      <c r="I567" s="20"/>
      <c r="J567" s="20"/>
      <c r="K567" s="20"/>
      <c r="L567" s="20"/>
      <c r="M567" s="20"/>
      <c r="N567" s="20"/>
      <c r="O567" s="20"/>
      <c r="P567" s="20"/>
      <c r="Q567" s="20"/>
      <c r="R567" s="20"/>
      <c r="S567" s="20"/>
      <c r="T567" s="20"/>
      <c r="U567" s="20"/>
      <c r="V567" s="20"/>
      <c r="W567" s="20"/>
      <c r="X567" s="20"/>
      <c r="Y567" s="173"/>
    </row>
    <row r="568" spans="7:25" x14ac:dyDescent="0.25">
      <c r="G568" s="20"/>
      <c r="H568" s="20"/>
      <c r="I568" s="20"/>
      <c r="J568" s="20"/>
      <c r="K568" s="20"/>
      <c r="L568" s="20"/>
      <c r="M568" s="20"/>
      <c r="N568" s="20"/>
      <c r="O568" s="20"/>
      <c r="P568" s="20"/>
      <c r="Q568" s="20"/>
      <c r="R568" s="20"/>
      <c r="S568" s="20"/>
      <c r="T568" s="20"/>
      <c r="U568" s="20"/>
      <c r="V568" s="20"/>
      <c r="W568" s="20"/>
      <c r="X568" s="20"/>
      <c r="Y568" s="173"/>
    </row>
    <row r="569" spans="7:25" x14ac:dyDescent="0.25">
      <c r="G569" s="20"/>
      <c r="H569" s="20"/>
      <c r="I569" s="20"/>
      <c r="J569" s="20"/>
      <c r="K569" s="20"/>
      <c r="L569" s="20"/>
      <c r="M569" s="20"/>
      <c r="N569" s="20"/>
      <c r="O569" s="20"/>
      <c r="P569" s="20"/>
      <c r="Q569" s="20"/>
      <c r="R569" s="20"/>
      <c r="S569" s="20"/>
      <c r="T569" s="20"/>
      <c r="U569" s="20"/>
      <c r="V569" s="20"/>
      <c r="W569" s="20"/>
      <c r="X569" s="20"/>
      <c r="Y569" s="173"/>
    </row>
    <row r="570" spans="7:25" x14ac:dyDescent="0.25">
      <c r="G570" s="20"/>
      <c r="H570" s="20"/>
      <c r="I570" s="20"/>
      <c r="J570" s="20"/>
      <c r="K570" s="20"/>
      <c r="L570" s="20"/>
      <c r="M570" s="20"/>
      <c r="N570" s="20"/>
      <c r="O570" s="20"/>
      <c r="P570" s="20"/>
      <c r="Q570" s="20"/>
      <c r="R570" s="20"/>
      <c r="S570" s="20"/>
      <c r="T570" s="20"/>
      <c r="U570" s="20"/>
      <c r="V570" s="20"/>
      <c r="W570" s="20"/>
      <c r="X570" s="20"/>
      <c r="Y570" s="173"/>
    </row>
    <row r="571" spans="7:25" x14ac:dyDescent="0.25">
      <c r="G571" s="20"/>
      <c r="H571" s="20"/>
      <c r="I571" s="20"/>
      <c r="J571" s="20"/>
      <c r="K571" s="20"/>
      <c r="L571" s="20"/>
      <c r="M571" s="20"/>
      <c r="N571" s="20"/>
      <c r="O571" s="20"/>
      <c r="P571" s="20"/>
      <c r="Q571" s="20"/>
      <c r="R571" s="20"/>
      <c r="S571" s="20"/>
      <c r="T571" s="20"/>
      <c r="U571" s="20"/>
      <c r="V571" s="20"/>
      <c r="W571" s="20"/>
      <c r="X571" s="20"/>
      <c r="Y571" s="173"/>
    </row>
    <row r="572" spans="7:25" x14ac:dyDescent="0.25">
      <c r="G572" s="20"/>
      <c r="H572" s="20"/>
      <c r="I572" s="20"/>
      <c r="J572" s="20"/>
      <c r="K572" s="20"/>
      <c r="L572" s="20"/>
      <c r="M572" s="20"/>
      <c r="N572" s="20"/>
      <c r="O572" s="20"/>
      <c r="P572" s="20"/>
      <c r="Q572" s="20"/>
      <c r="R572" s="20"/>
      <c r="S572" s="20"/>
      <c r="T572" s="20"/>
      <c r="U572" s="20"/>
      <c r="V572" s="20"/>
      <c r="W572" s="20"/>
      <c r="X572" s="20"/>
      <c r="Y572" s="173"/>
    </row>
    <row r="573" spans="7:25" x14ac:dyDescent="0.25">
      <c r="G573" s="20"/>
      <c r="H573" s="20"/>
      <c r="I573" s="20"/>
      <c r="J573" s="20"/>
      <c r="K573" s="20"/>
      <c r="L573" s="20"/>
      <c r="M573" s="20"/>
      <c r="N573" s="20"/>
      <c r="O573" s="20"/>
      <c r="P573" s="20"/>
      <c r="Q573" s="20"/>
      <c r="R573" s="20"/>
      <c r="S573" s="20"/>
      <c r="T573" s="20"/>
      <c r="U573" s="20"/>
      <c r="V573" s="20"/>
      <c r="W573" s="20"/>
      <c r="X573" s="20"/>
      <c r="Y573" s="173"/>
    </row>
    <row r="574" spans="7:25" x14ac:dyDescent="0.25">
      <c r="G574" s="20"/>
      <c r="H574" s="20"/>
      <c r="I574" s="20"/>
      <c r="J574" s="20"/>
      <c r="K574" s="20"/>
      <c r="L574" s="20"/>
      <c r="M574" s="20"/>
      <c r="N574" s="20"/>
      <c r="O574" s="20"/>
      <c r="P574" s="20"/>
      <c r="Q574" s="20"/>
      <c r="R574" s="20"/>
      <c r="S574" s="20"/>
      <c r="T574" s="20"/>
      <c r="U574" s="20"/>
      <c r="V574" s="20"/>
      <c r="W574" s="20"/>
      <c r="X574" s="20"/>
      <c r="Y574" s="173"/>
    </row>
    <row r="575" spans="7:25" x14ac:dyDescent="0.25">
      <c r="G575" s="20"/>
      <c r="H575" s="20"/>
      <c r="I575" s="20"/>
      <c r="J575" s="20"/>
      <c r="K575" s="20"/>
      <c r="L575" s="20"/>
      <c r="M575" s="20"/>
      <c r="N575" s="20"/>
      <c r="O575" s="20"/>
      <c r="P575" s="20"/>
      <c r="Q575" s="20"/>
      <c r="R575" s="20"/>
      <c r="S575" s="20"/>
      <c r="T575" s="20"/>
      <c r="U575" s="20"/>
      <c r="V575" s="20"/>
      <c r="W575" s="20"/>
      <c r="X575" s="20"/>
      <c r="Y575" s="173"/>
    </row>
    <row r="576" spans="7:25" x14ac:dyDescent="0.25">
      <c r="G576" s="20"/>
      <c r="H576" s="20"/>
      <c r="I576" s="20"/>
      <c r="J576" s="20"/>
      <c r="K576" s="20"/>
      <c r="L576" s="20"/>
      <c r="M576" s="20"/>
      <c r="N576" s="20"/>
      <c r="O576" s="20"/>
      <c r="P576" s="20"/>
      <c r="Q576" s="20"/>
      <c r="R576" s="20"/>
      <c r="S576" s="20"/>
      <c r="T576" s="20"/>
      <c r="U576" s="20"/>
      <c r="V576" s="20"/>
      <c r="W576" s="20"/>
      <c r="X576" s="20"/>
      <c r="Y576" s="173"/>
    </row>
    <row r="577" spans="7:25" x14ac:dyDescent="0.25">
      <c r="G577" s="20"/>
      <c r="H577" s="20"/>
      <c r="I577" s="20"/>
      <c r="J577" s="20"/>
      <c r="K577" s="20"/>
      <c r="L577" s="20"/>
      <c r="M577" s="20"/>
      <c r="N577" s="20"/>
      <c r="O577" s="20"/>
      <c r="P577" s="20"/>
      <c r="Q577" s="20"/>
      <c r="R577" s="20"/>
      <c r="S577" s="20"/>
      <c r="T577" s="20"/>
      <c r="U577" s="20"/>
      <c r="V577" s="20"/>
      <c r="W577" s="20"/>
      <c r="X577" s="20"/>
      <c r="Y577" s="173"/>
    </row>
    <row r="578" spans="7:25" x14ac:dyDescent="0.25">
      <c r="G578" s="20"/>
      <c r="H578" s="20"/>
      <c r="I578" s="20"/>
      <c r="J578" s="20"/>
      <c r="K578" s="20"/>
      <c r="L578" s="20"/>
      <c r="M578" s="20"/>
      <c r="N578" s="20"/>
      <c r="O578" s="20"/>
      <c r="P578" s="20"/>
      <c r="Q578" s="20"/>
      <c r="R578" s="20"/>
      <c r="S578" s="20"/>
      <c r="T578" s="20"/>
      <c r="U578" s="20"/>
      <c r="V578" s="20"/>
      <c r="W578" s="20"/>
      <c r="X578" s="20"/>
      <c r="Y578" s="173"/>
    </row>
    <row r="579" spans="7:25" x14ac:dyDescent="0.25">
      <c r="G579" s="20"/>
      <c r="H579" s="20"/>
      <c r="I579" s="20"/>
      <c r="J579" s="20"/>
      <c r="K579" s="20"/>
      <c r="L579" s="20"/>
      <c r="M579" s="20"/>
      <c r="N579" s="20"/>
      <c r="O579" s="20"/>
      <c r="P579" s="20"/>
      <c r="Q579" s="20"/>
      <c r="R579" s="20"/>
      <c r="S579" s="20"/>
      <c r="T579" s="20"/>
      <c r="U579" s="20"/>
      <c r="V579" s="20"/>
      <c r="W579" s="20"/>
      <c r="X579" s="20"/>
      <c r="Y579" s="173"/>
    </row>
    <row r="580" spans="7:25" x14ac:dyDescent="0.25">
      <c r="G580" s="20"/>
      <c r="H580" s="20"/>
      <c r="I580" s="20"/>
      <c r="J580" s="20"/>
      <c r="K580" s="20"/>
      <c r="L580" s="20"/>
      <c r="M580" s="20"/>
      <c r="N580" s="20"/>
      <c r="O580" s="20"/>
      <c r="P580" s="20"/>
      <c r="Q580" s="20"/>
      <c r="R580" s="20"/>
      <c r="S580" s="20"/>
      <c r="T580" s="20"/>
      <c r="U580" s="20"/>
      <c r="V580" s="20"/>
      <c r="W580" s="20"/>
      <c r="X580" s="20"/>
      <c r="Y580" s="173"/>
    </row>
    <row r="581" spans="7:25" x14ac:dyDescent="0.25">
      <c r="G581" s="20"/>
      <c r="H581" s="20"/>
      <c r="I581" s="20"/>
      <c r="J581" s="20"/>
      <c r="K581" s="20"/>
      <c r="L581" s="20"/>
      <c r="M581" s="20"/>
      <c r="N581" s="20"/>
      <c r="O581" s="20"/>
      <c r="P581" s="20"/>
      <c r="Q581" s="20"/>
      <c r="R581" s="20"/>
      <c r="S581" s="20"/>
      <c r="T581" s="20"/>
      <c r="U581" s="20"/>
      <c r="V581" s="20"/>
      <c r="W581" s="20"/>
      <c r="X581" s="20"/>
      <c r="Y581" s="173"/>
    </row>
    <row r="582" spans="7:25" x14ac:dyDescent="0.25">
      <c r="G582" s="20"/>
      <c r="H582" s="20"/>
      <c r="I582" s="20"/>
      <c r="J582" s="20"/>
      <c r="K582" s="20"/>
      <c r="L582" s="20"/>
      <c r="M582" s="20"/>
      <c r="N582" s="20"/>
      <c r="O582" s="20"/>
      <c r="P582" s="20"/>
      <c r="Q582" s="20"/>
      <c r="R582" s="20"/>
      <c r="S582" s="20"/>
      <c r="T582" s="20"/>
      <c r="U582" s="20"/>
      <c r="V582" s="20"/>
      <c r="W582" s="20"/>
      <c r="X582" s="20"/>
      <c r="Y582" s="173"/>
    </row>
    <row r="583" spans="7:25" x14ac:dyDescent="0.25">
      <c r="G583" s="20"/>
      <c r="H583" s="20"/>
      <c r="I583" s="20"/>
      <c r="J583" s="20"/>
      <c r="K583" s="20"/>
      <c r="L583" s="20"/>
      <c r="M583" s="20"/>
      <c r="N583" s="20"/>
      <c r="O583" s="20"/>
      <c r="P583" s="20"/>
      <c r="Q583" s="20"/>
      <c r="R583" s="20"/>
      <c r="S583" s="20"/>
      <c r="T583" s="20"/>
      <c r="U583" s="20"/>
      <c r="V583" s="20"/>
      <c r="W583" s="20"/>
      <c r="X583" s="20"/>
      <c r="Y583" s="173"/>
    </row>
    <row r="584" spans="7:25" x14ac:dyDescent="0.25">
      <c r="G584" s="20"/>
      <c r="H584" s="20"/>
      <c r="I584" s="20"/>
      <c r="J584" s="20"/>
      <c r="K584" s="20"/>
      <c r="L584" s="20"/>
      <c r="M584" s="20"/>
      <c r="N584" s="20"/>
      <c r="O584" s="20"/>
      <c r="P584" s="20"/>
      <c r="Q584" s="20"/>
      <c r="R584" s="20"/>
      <c r="S584" s="20"/>
      <c r="T584" s="20"/>
      <c r="U584" s="20"/>
      <c r="V584" s="20"/>
      <c r="W584" s="20"/>
      <c r="X584" s="20"/>
      <c r="Y584" s="173"/>
    </row>
    <row r="585" spans="7:25" x14ac:dyDescent="0.25">
      <c r="G585" s="20"/>
      <c r="H585" s="20"/>
      <c r="I585" s="20"/>
      <c r="J585" s="20"/>
      <c r="K585" s="20"/>
      <c r="L585" s="20"/>
      <c r="M585" s="20"/>
      <c r="N585" s="20"/>
      <c r="O585" s="20"/>
      <c r="P585" s="20"/>
      <c r="Q585" s="20"/>
      <c r="R585" s="20"/>
      <c r="S585" s="20"/>
      <c r="T585" s="20"/>
      <c r="U585" s="20"/>
      <c r="V585" s="20"/>
      <c r="W585" s="20"/>
      <c r="X585" s="20"/>
      <c r="Y585" s="173"/>
    </row>
    <row r="586" spans="7:25" x14ac:dyDescent="0.25">
      <c r="G586" s="20"/>
      <c r="H586" s="20"/>
      <c r="I586" s="20"/>
      <c r="J586" s="20"/>
      <c r="K586" s="20"/>
      <c r="L586" s="20"/>
      <c r="M586" s="20"/>
      <c r="N586" s="20"/>
      <c r="O586" s="20"/>
      <c r="P586" s="20"/>
      <c r="Q586" s="20"/>
      <c r="R586" s="20"/>
      <c r="S586" s="20"/>
      <c r="T586" s="20"/>
      <c r="U586" s="20"/>
      <c r="V586" s="20"/>
      <c r="W586" s="20"/>
      <c r="X586" s="20"/>
      <c r="Y586" s="173"/>
    </row>
    <row r="587" spans="7:25" x14ac:dyDescent="0.25">
      <c r="G587" s="20"/>
      <c r="H587" s="20"/>
      <c r="I587" s="20"/>
      <c r="J587" s="20"/>
      <c r="K587" s="20"/>
      <c r="L587" s="20"/>
      <c r="M587" s="20"/>
      <c r="N587" s="20"/>
      <c r="O587" s="20"/>
      <c r="P587" s="20"/>
      <c r="Q587" s="20"/>
      <c r="R587" s="20"/>
      <c r="S587" s="20"/>
      <c r="T587" s="20"/>
      <c r="U587" s="20"/>
      <c r="V587" s="20"/>
      <c r="W587" s="20"/>
      <c r="X587" s="20"/>
      <c r="Y587" s="173"/>
    </row>
    <row r="588" spans="7:25" x14ac:dyDescent="0.25">
      <c r="G588" s="20"/>
      <c r="H588" s="20"/>
      <c r="I588" s="20"/>
      <c r="J588" s="20"/>
      <c r="K588" s="20"/>
      <c r="L588" s="20"/>
      <c r="M588" s="20"/>
      <c r="N588" s="20"/>
      <c r="O588" s="20"/>
      <c r="P588" s="20"/>
      <c r="Q588" s="20"/>
      <c r="R588" s="20"/>
      <c r="S588" s="20"/>
      <c r="T588" s="20"/>
      <c r="U588" s="20"/>
      <c r="V588" s="20"/>
      <c r="W588" s="20"/>
      <c r="X588" s="20"/>
      <c r="Y588" s="173"/>
    </row>
    <row r="589" spans="7:25" x14ac:dyDescent="0.25">
      <c r="G589" s="20"/>
      <c r="H589" s="20"/>
      <c r="I589" s="20"/>
      <c r="J589" s="20"/>
      <c r="K589" s="20"/>
      <c r="L589" s="20"/>
      <c r="M589" s="20"/>
      <c r="N589" s="20"/>
      <c r="O589" s="20"/>
      <c r="P589" s="20"/>
      <c r="Q589" s="20"/>
      <c r="R589" s="20"/>
      <c r="S589" s="20"/>
      <c r="T589" s="20"/>
      <c r="U589" s="20"/>
      <c r="V589" s="20"/>
      <c r="W589" s="20"/>
      <c r="X589" s="20"/>
      <c r="Y589" s="173"/>
    </row>
    <row r="590" spans="7:25" x14ac:dyDescent="0.25">
      <c r="G590" s="20"/>
      <c r="H590" s="20"/>
      <c r="I590" s="20"/>
      <c r="J590" s="20"/>
      <c r="K590" s="20"/>
      <c r="L590" s="20"/>
      <c r="M590" s="20"/>
      <c r="N590" s="20"/>
      <c r="O590" s="20"/>
      <c r="P590" s="20"/>
      <c r="Q590" s="20"/>
      <c r="R590" s="20"/>
      <c r="S590" s="20"/>
      <c r="T590" s="20"/>
      <c r="U590" s="20"/>
      <c r="V590" s="20"/>
      <c r="W590" s="20"/>
      <c r="X590" s="20"/>
      <c r="Y590" s="173"/>
    </row>
    <row r="591" spans="7:25" x14ac:dyDescent="0.25">
      <c r="G591" s="20"/>
      <c r="H591" s="20"/>
      <c r="I591" s="20"/>
      <c r="J591" s="20"/>
      <c r="K591" s="20"/>
      <c r="L591" s="20"/>
      <c r="M591" s="20"/>
      <c r="N591" s="20"/>
      <c r="O591" s="20"/>
      <c r="P591" s="20"/>
      <c r="Q591" s="20"/>
      <c r="R591" s="20"/>
      <c r="S591" s="20"/>
      <c r="T591" s="20"/>
      <c r="U591" s="20"/>
      <c r="V591" s="20"/>
      <c r="W591" s="20"/>
      <c r="X591" s="20"/>
      <c r="Y591" s="173"/>
    </row>
    <row r="592" spans="7:25" x14ac:dyDescent="0.25">
      <c r="G592" s="20"/>
      <c r="H592" s="20"/>
      <c r="I592" s="20"/>
      <c r="J592" s="20"/>
      <c r="K592" s="20"/>
      <c r="L592" s="20"/>
      <c r="M592" s="20"/>
      <c r="N592" s="20"/>
      <c r="O592" s="20"/>
      <c r="P592" s="20"/>
      <c r="Q592" s="20"/>
      <c r="R592" s="20"/>
      <c r="S592" s="20"/>
      <c r="T592" s="20"/>
      <c r="U592" s="20"/>
      <c r="V592" s="20"/>
      <c r="W592" s="20"/>
      <c r="X592" s="20"/>
      <c r="Y592" s="173"/>
    </row>
    <row r="593" spans="7:25" x14ac:dyDescent="0.25">
      <c r="G593" s="20"/>
      <c r="H593" s="20"/>
      <c r="I593" s="20"/>
      <c r="J593" s="20"/>
      <c r="K593" s="20"/>
      <c r="L593" s="20"/>
      <c r="M593" s="20"/>
      <c r="N593" s="20"/>
      <c r="O593" s="20"/>
      <c r="P593" s="20"/>
      <c r="Q593" s="20"/>
      <c r="R593" s="20"/>
      <c r="S593" s="20"/>
      <c r="T593" s="20"/>
      <c r="U593" s="20"/>
      <c r="V593" s="20"/>
      <c r="W593" s="20"/>
      <c r="X593" s="20"/>
      <c r="Y593" s="173"/>
    </row>
    <row r="594" spans="7:25" x14ac:dyDescent="0.25">
      <c r="G594" s="20"/>
      <c r="H594" s="20"/>
      <c r="I594" s="20"/>
      <c r="J594" s="20"/>
      <c r="K594" s="20"/>
      <c r="L594" s="20"/>
      <c r="M594" s="20"/>
      <c r="N594" s="20"/>
      <c r="O594" s="20"/>
      <c r="P594" s="20"/>
      <c r="Q594" s="20"/>
      <c r="R594" s="20"/>
      <c r="S594" s="20"/>
      <c r="T594" s="20"/>
      <c r="U594" s="20"/>
      <c r="V594" s="20"/>
      <c r="W594" s="20"/>
      <c r="X594" s="20"/>
      <c r="Y594" s="173"/>
    </row>
    <row r="595" spans="7:25" x14ac:dyDescent="0.25">
      <c r="G595" s="20"/>
      <c r="H595" s="20"/>
      <c r="I595" s="20"/>
      <c r="J595" s="20"/>
      <c r="K595" s="20"/>
      <c r="L595" s="20"/>
      <c r="M595" s="20"/>
      <c r="N595" s="20"/>
      <c r="O595" s="20"/>
      <c r="P595" s="20"/>
      <c r="Q595" s="20"/>
      <c r="R595" s="20"/>
      <c r="S595" s="20"/>
      <c r="T595" s="20"/>
      <c r="U595" s="20"/>
      <c r="V595" s="20"/>
      <c r="W595" s="20"/>
      <c r="X595" s="20"/>
      <c r="Y595" s="173"/>
    </row>
    <row r="596" spans="7:25" x14ac:dyDescent="0.25">
      <c r="G596" s="20"/>
      <c r="H596" s="20"/>
      <c r="I596" s="20"/>
      <c r="J596" s="20"/>
      <c r="K596" s="20"/>
      <c r="L596" s="20"/>
      <c r="M596" s="20"/>
      <c r="N596" s="20"/>
      <c r="O596" s="20"/>
      <c r="P596" s="20"/>
      <c r="Q596" s="20"/>
      <c r="R596" s="20"/>
      <c r="S596" s="20"/>
      <c r="T596" s="20"/>
      <c r="U596" s="20"/>
      <c r="V596" s="20"/>
      <c r="W596" s="20"/>
      <c r="X596" s="20"/>
      <c r="Y596" s="173"/>
    </row>
    <row r="597" spans="7:25" x14ac:dyDescent="0.25">
      <c r="G597" s="20"/>
      <c r="H597" s="20"/>
      <c r="I597" s="20"/>
      <c r="J597" s="20"/>
      <c r="K597" s="20"/>
      <c r="L597" s="20"/>
      <c r="M597" s="20"/>
      <c r="N597" s="20"/>
      <c r="O597" s="20"/>
      <c r="P597" s="20"/>
      <c r="Q597" s="20"/>
      <c r="R597" s="20"/>
      <c r="S597" s="20"/>
      <c r="T597" s="20"/>
      <c r="U597" s="20"/>
      <c r="V597" s="20"/>
      <c r="W597" s="20"/>
      <c r="X597" s="20"/>
      <c r="Y597" s="173"/>
    </row>
    <row r="598" spans="7:25" x14ac:dyDescent="0.25">
      <c r="G598" s="20"/>
      <c r="H598" s="20"/>
      <c r="I598" s="20"/>
      <c r="J598" s="20"/>
      <c r="K598" s="20"/>
      <c r="L598" s="20"/>
      <c r="M598" s="20"/>
      <c r="N598" s="20"/>
      <c r="O598" s="20"/>
      <c r="P598" s="20"/>
      <c r="Q598" s="20"/>
      <c r="R598" s="20"/>
      <c r="S598" s="20"/>
      <c r="T598" s="20"/>
      <c r="U598" s="20"/>
      <c r="V598" s="20"/>
      <c r="W598" s="20"/>
      <c r="X598" s="20"/>
      <c r="Y598" s="173"/>
    </row>
    <row r="599" spans="7:25" x14ac:dyDescent="0.25">
      <c r="G599" s="20"/>
      <c r="H599" s="20"/>
      <c r="I599" s="20"/>
      <c r="J599" s="20"/>
      <c r="K599" s="20"/>
      <c r="L599" s="20"/>
      <c r="M599" s="20"/>
      <c r="N599" s="20"/>
      <c r="O599" s="20"/>
      <c r="P599" s="20"/>
      <c r="Q599" s="20"/>
      <c r="R599" s="20"/>
      <c r="S599" s="20"/>
      <c r="T599" s="20"/>
      <c r="U599" s="20"/>
      <c r="V599" s="20"/>
      <c r="W599" s="20"/>
      <c r="X599" s="20"/>
      <c r="Y599" s="173"/>
    </row>
    <row r="600" spans="7:25" x14ac:dyDescent="0.25">
      <c r="G600" s="20"/>
      <c r="H600" s="20"/>
      <c r="I600" s="20"/>
      <c r="J600" s="20"/>
      <c r="K600" s="20"/>
      <c r="L600" s="20"/>
      <c r="M600" s="20"/>
      <c r="N600" s="20"/>
      <c r="O600" s="20"/>
      <c r="P600" s="20"/>
      <c r="Q600" s="20"/>
      <c r="R600" s="20"/>
      <c r="S600" s="20"/>
      <c r="T600" s="20"/>
      <c r="U600" s="20"/>
      <c r="V600" s="20"/>
      <c r="W600" s="20"/>
      <c r="X600" s="20"/>
      <c r="Y600" s="173"/>
    </row>
    <row r="601" spans="7:25" x14ac:dyDescent="0.25">
      <c r="G601" s="20"/>
      <c r="H601" s="20"/>
      <c r="I601" s="20"/>
      <c r="J601" s="20"/>
      <c r="K601" s="20"/>
      <c r="L601" s="20"/>
      <c r="M601" s="20"/>
      <c r="N601" s="20"/>
      <c r="O601" s="20"/>
      <c r="P601" s="20"/>
      <c r="Q601" s="20"/>
      <c r="R601" s="20"/>
      <c r="S601" s="20"/>
      <c r="T601" s="20"/>
      <c r="U601" s="20"/>
      <c r="V601" s="20"/>
      <c r="W601" s="20"/>
      <c r="X601" s="20"/>
      <c r="Y601" s="173"/>
    </row>
    <row r="602" spans="7:25" x14ac:dyDescent="0.25">
      <c r="G602" s="20"/>
      <c r="H602" s="20"/>
      <c r="I602" s="20"/>
      <c r="J602" s="20"/>
      <c r="K602" s="20"/>
      <c r="L602" s="20"/>
      <c r="M602" s="20"/>
      <c r="N602" s="20"/>
      <c r="O602" s="20"/>
      <c r="P602" s="20"/>
      <c r="Q602" s="20"/>
      <c r="R602" s="20"/>
      <c r="S602" s="20"/>
      <c r="T602" s="20"/>
      <c r="U602" s="20"/>
      <c r="V602" s="20"/>
      <c r="W602" s="20"/>
      <c r="X602" s="20"/>
      <c r="Y602" s="173"/>
    </row>
    <row r="603" spans="7:25" x14ac:dyDescent="0.25">
      <c r="G603" s="20"/>
      <c r="H603" s="20"/>
      <c r="I603" s="20"/>
      <c r="J603" s="20"/>
      <c r="K603" s="20"/>
      <c r="L603" s="20"/>
      <c r="M603" s="20"/>
      <c r="N603" s="20"/>
      <c r="O603" s="20"/>
      <c r="P603" s="20"/>
      <c r="Q603" s="20"/>
      <c r="R603" s="20"/>
      <c r="S603" s="20"/>
      <c r="T603" s="20"/>
      <c r="U603" s="20"/>
      <c r="V603" s="20"/>
      <c r="W603" s="20"/>
      <c r="X603" s="20"/>
      <c r="Y603" s="173"/>
    </row>
    <row r="604" spans="7:25" x14ac:dyDescent="0.25">
      <c r="G604" s="20"/>
      <c r="H604" s="20"/>
      <c r="I604" s="20"/>
      <c r="J604" s="20"/>
      <c r="K604" s="20"/>
      <c r="L604" s="20"/>
      <c r="M604" s="20"/>
      <c r="N604" s="20"/>
      <c r="O604" s="20"/>
      <c r="P604" s="20"/>
      <c r="Q604" s="20"/>
      <c r="R604" s="20"/>
      <c r="S604" s="20"/>
      <c r="T604" s="20"/>
      <c r="U604" s="20"/>
      <c r="V604" s="20"/>
      <c r="W604" s="20"/>
      <c r="X604" s="20"/>
      <c r="Y604" s="173"/>
    </row>
    <row r="605" spans="7:25" x14ac:dyDescent="0.25">
      <c r="G605" s="20"/>
      <c r="H605" s="20"/>
      <c r="I605" s="20"/>
      <c r="J605" s="20"/>
      <c r="K605" s="20"/>
      <c r="L605" s="20"/>
      <c r="M605" s="20"/>
      <c r="N605" s="20"/>
      <c r="O605" s="20"/>
      <c r="P605" s="20"/>
      <c r="Q605" s="20"/>
      <c r="R605" s="20"/>
      <c r="S605" s="20"/>
      <c r="T605" s="20"/>
      <c r="U605" s="20"/>
      <c r="V605" s="20"/>
      <c r="W605" s="20"/>
      <c r="X605" s="20"/>
      <c r="Y605" s="173"/>
    </row>
    <row r="606" spans="7:25" x14ac:dyDescent="0.25">
      <c r="G606" s="20"/>
      <c r="H606" s="20"/>
      <c r="I606" s="20"/>
      <c r="J606" s="20"/>
      <c r="K606" s="20"/>
      <c r="L606" s="20"/>
      <c r="M606" s="20"/>
      <c r="N606" s="20"/>
      <c r="O606" s="20"/>
      <c r="P606" s="20"/>
      <c r="Q606" s="20"/>
      <c r="R606" s="20"/>
      <c r="S606" s="20"/>
      <c r="T606" s="20"/>
      <c r="U606" s="20"/>
      <c r="V606" s="20"/>
      <c r="W606" s="20"/>
      <c r="X606" s="20"/>
      <c r="Y606" s="173"/>
    </row>
    <row r="607" spans="7:25" x14ac:dyDescent="0.25">
      <c r="G607" s="20"/>
      <c r="H607" s="20"/>
      <c r="I607" s="20"/>
      <c r="J607" s="20"/>
      <c r="K607" s="20"/>
      <c r="L607" s="20"/>
      <c r="M607" s="20"/>
      <c r="N607" s="20"/>
      <c r="O607" s="20"/>
      <c r="P607" s="20"/>
      <c r="Q607" s="20"/>
      <c r="R607" s="20"/>
      <c r="S607" s="20"/>
      <c r="T607" s="20"/>
      <c r="U607" s="20"/>
      <c r="V607" s="20"/>
      <c r="W607" s="20"/>
      <c r="X607" s="20"/>
      <c r="Y607" s="173"/>
    </row>
    <row r="608" spans="7:25" x14ac:dyDescent="0.25">
      <c r="G608" s="20"/>
      <c r="H608" s="20"/>
      <c r="I608" s="20"/>
      <c r="J608" s="20"/>
      <c r="K608" s="20"/>
      <c r="L608" s="20"/>
      <c r="M608" s="20"/>
      <c r="N608" s="20"/>
      <c r="O608" s="20"/>
      <c r="P608" s="20"/>
      <c r="Q608" s="20"/>
      <c r="R608" s="20"/>
      <c r="S608" s="20"/>
      <c r="T608" s="20"/>
      <c r="U608" s="20"/>
      <c r="V608" s="20"/>
      <c r="W608" s="20"/>
      <c r="X608" s="20"/>
      <c r="Y608" s="173"/>
    </row>
    <row r="609" spans="7:25" x14ac:dyDescent="0.25">
      <c r="G609" s="20"/>
      <c r="H609" s="20"/>
      <c r="I609" s="20"/>
      <c r="J609" s="20"/>
      <c r="K609" s="20"/>
      <c r="L609" s="20"/>
      <c r="M609" s="20"/>
      <c r="N609" s="20"/>
      <c r="O609" s="20"/>
      <c r="P609" s="20"/>
      <c r="Q609" s="20"/>
      <c r="R609" s="20"/>
      <c r="S609" s="20"/>
      <c r="T609" s="20"/>
      <c r="U609" s="20"/>
      <c r="V609" s="20"/>
      <c r="W609" s="20"/>
      <c r="X609" s="20"/>
      <c r="Y609" s="173"/>
    </row>
    <row r="610" spans="7:25" x14ac:dyDescent="0.25">
      <c r="G610" s="20"/>
      <c r="H610" s="20"/>
      <c r="I610" s="20"/>
      <c r="J610" s="20"/>
      <c r="K610" s="20"/>
      <c r="L610" s="20"/>
      <c r="M610" s="20"/>
      <c r="N610" s="20"/>
      <c r="O610" s="20"/>
      <c r="P610" s="20"/>
      <c r="Q610" s="20"/>
      <c r="R610" s="20"/>
      <c r="S610" s="20"/>
      <c r="T610" s="20"/>
      <c r="U610" s="20"/>
      <c r="V610" s="20"/>
      <c r="W610" s="20"/>
      <c r="X610" s="20"/>
      <c r="Y610" s="173"/>
    </row>
    <row r="611" spans="7:25" x14ac:dyDescent="0.25">
      <c r="G611" s="20"/>
      <c r="H611" s="20"/>
      <c r="I611" s="20"/>
      <c r="J611" s="20"/>
      <c r="K611" s="20"/>
      <c r="L611" s="20"/>
      <c r="M611" s="20"/>
      <c r="N611" s="20"/>
      <c r="O611" s="20"/>
      <c r="P611" s="20"/>
      <c r="Q611" s="20"/>
      <c r="R611" s="20"/>
      <c r="S611" s="20"/>
      <c r="T611" s="20"/>
      <c r="U611" s="20"/>
      <c r="V611" s="20"/>
      <c r="W611" s="20"/>
      <c r="X611" s="20"/>
      <c r="Y611" s="173"/>
    </row>
    <row r="612" spans="7:25" x14ac:dyDescent="0.25">
      <c r="G612" s="20"/>
      <c r="H612" s="20"/>
      <c r="I612" s="20"/>
      <c r="J612" s="20"/>
      <c r="K612" s="20"/>
      <c r="L612" s="20"/>
      <c r="M612" s="20"/>
      <c r="N612" s="20"/>
      <c r="O612" s="20"/>
      <c r="P612" s="20"/>
      <c r="Q612" s="20"/>
      <c r="R612" s="20"/>
      <c r="S612" s="20"/>
      <c r="T612" s="20"/>
      <c r="U612" s="20"/>
      <c r="V612" s="20"/>
      <c r="W612" s="20"/>
      <c r="X612" s="20"/>
      <c r="Y612" s="173"/>
    </row>
    <row r="613" spans="7:25" x14ac:dyDescent="0.25">
      <c r="G613" s="20"/>
      <c r="H613" s="20"/>
      <c r="I613" s="20"/>
      <c r="J613" s="20"/>
      <c r="K613" s="20"/>
      <c r="L613" s="20"/>
      <c r="M613" s="20"/>
      <c r="N613" s="20"/>
      <c r="O613" s="20"/>
      <c r="P613" s="20"/>
      <c r="Q613" s="20"/>
      <c r="R613" s="20"/>
      <c r="S613" s="20"/>
      <c r="T613" s="20"/>
      <c r="U613" s="20"/>
      <c r="V613" s="20"/>
      <c r="W613" s="20"/>
      <c r="X613" s="20"/>
      <c r="Y613" s="173"/>
    </row>
    <row r="614" spans="7:25" x14ac:dyDescent="0.25">
      <c r="G614" s="20"/>
      <c r="H614" s="20"/>
      <c r="I614" s="20"/>
      <c r="J614" s="20"/>
      <c r="K614" s="20"/>
      <c r="L614" s="20"/>
      <c r="M614" s="20"/>
      <c r="N614" s="20"/>
      <c r="O614" s="20"/>
      <c r="P614" s="20"/>
      <c r="Q614" s="20"/>
      <c r="R614" s="20"/>
      <c r="S614" s="20"/>
      <c r="T614" s="20"/>
      <c r="U614" s="20"/>
      <c r="V614" s="20"/>
      <c r="W614" s="20"/>
      <c r="X614" s="20"/>
      <c r="Y614" s="173"/>
    </row>
    <row r="615" spans="7:25" x14ac:dyDescent="0.25">
      <c r="G615" s="20"/>
      <c r="H615" s="20"/>
      <c r="I615" s="20"/>
      <c r="J615" s="20"/>
      <c r="K615" s="20"/>
      <c r="L615" s="20"/>
      <c r="M615" s="20"/>
      <c r="N615" s="20"/>
      <c r="O615" s="20"/>
      <c r="P615" s="20"/>
      <c r="Q615" s="20"/>
      <c r="R615" s="20"/>
      <c r="S615" s="20"/>
      <c r="T615" s="20"/>
      <c r="U615" s="20"/>
      <c r="V615" s="20"/>
      <c r="W615" s="20"/>
      <c r="X615" s="20"/>
      <c r="Y615" s="173"/>
    </row>
    <row r="616" spans="7:25" x14ac:dyDescent="0.25">
      <c r="G616" s="20"/>
      <c r="H616" s="20"/>
      <c r="I616" s="20"/>
      <c r="J616" s="20"/>
      <c r="K616" s="20"/>
      <c r="L616" s="20"/>
      <c r="M616" s="20"/>
      <c r="N616" s="20"/>
      <c r="O616" s="20"/>
      <c r="P616" s="20"/>
      <c r="Q616" s="20"/>
      <c r="R616" s="20"/>
      <c r="S616" s="20"/>
      <c r="T616" s="20"/>
      <c r="U616" s="20"/>
      <c r="V616" s="20"/>
      <c r="W616" s="20"/>
      <c r="X616" s="20"/>
      <c r="Y616" s="173"/>
    </row>
    <row r="617" spans="7:25" x14ac:dyDescent="0.25">
      <c r="G617" s="20"/>
      <c r="H617" s="20"/>
      <c r="I617" s="20"/>
      <c r="J617" s="20"/>
      <c r="K617" s="20"/>
      <c r="L617" s="20"/>
      <c r="M617" s="20"/>
      <c r="N617" s="20"/>
      <c r="O617" s="20"/>
      <c r="P617" s="20"/>
      <c r="Q617" s="20"/>
      <c r="R617" s="20"/>
      <c r="S617" s="20"/>
      <c r="T617" s="20"/>
      <c r="U617" s="20"/>
      <c r="V617" s="20"/>
      <c r="W617" s="20"/>
      <c r="X617" s="20"/>
      <c r="Y617" s="173"/>
    </row>
    <row r="618" spans="7:25" x14ac:dyDescent="0.25">
      <c r="G618" s="20"/>
      <c r="H618" s="20"/>
      <c r="I618" s="20"/>
      <c r="J618" s="20"/>
      <c r="K618" s="20"/>
      <c r="L618" s="20"/>
      <c r="M618" s="20"/>
      <c r="N618" s="20"/>
      <c r="O618" s="20"/>
      <c r="P618" s="20"/>
      <c r="Q618" s="20"/>
      <c r="R618" s="20"/>
      <c r="S618" s="20"/>
      <c r="T618" s="20"/>
      <c r="U618" s="20"/>
      <c r="V618" s="20"/>
      <c r="W618" s="20"/>
      <c r="X618" s="20"/>
      <c r="Y618" s="173"/>
    </row>
    <row r="619" spans="7:25" x14ac:dyDescent="0.25">
      <c r="G619" s="20"/>
      <c r="H619" s="20"/>
      <c r="I619" s="20"/>
      <c r="J619" s="20"/>
      <c r="K619" s="20"/>
      <c r="L619" s="20"/>
      <c r="M619" s="20"/>
      <c r="N619" s="20"/>
      <c r="O619" s="20"/>
      <c r="P619" s="20"/>
      <c r="Q619" s="20"/>
      <c r="R619" s="20"/>
      <c r="S619" s="20"/>
      <c r="T619" s="20"/>
      <c r="U619" s="20"/>
      <c r="V619" s="20"/>
      <c r="W619" s="20"/>
      <c r="X619" s="20"/>
      <c r="Y619" s="173"/>
    </row>
    <row r="620" spans="7:25" x14ac:dyDescent="0.25">
      <c r="G620" s="20"/>
      <c r="H620" s="20"/>
      <c r="I620" s="20"/>
      <c r="J620" s="20"/>
      <c r="K620" s="20"/>
      <c r="L620" s="20"/>
      <c r="M620" s="20"/>
      <c r="N620" s="20"/>
      <c r="O620" s="20"/>
      <c r="P620" s="20"/>
      <c r="Q620" s="20"/>
      <c r="R620" s="20"/>
      <c r="S620" s="20"/>
      <c r="T620" s="20"/>
      <c r="U620" s="20"/>
      <c r="V620" s="20"/>
      <c r="W620" s="20"/>
      <c r="X620" s="20"/>
      <c r="Y620" s="173"/>
    </row>
    <row r="621" spans="7:25" x14ac:dyDescent="0.25">
      <c r="G621" s="20"/>
      <c r="H621" s="20"/>
      <c r="I621" s="20"/>
      <c r="J621" s="20"/>
      <c r="K621" s="20"/>
      <c r="L621" s="20"/>
      <c r="M621" s="20"/>
      <c r="N621" s="20"/>
      <c r="O621" s="20"/>
      <c r="P621" s="20"/>
      <c r="Q621" s="20"/>
      <c r="R621" s="20"/>
      <c r="S621" s="20"/>
      <c r="T621" s="20"/>
      <c r="U621" s="20"/>
      <c r="V621" s="20"/>
      <c r="W621" s="20"/>
      <c r="X621" s="20"/>
      <c r="Y621" s="173"/>
    </row>
    <row r="622" spans="7:25" x14ac:dyDescent="0.25">
      <c r="G622" s="20"/>
      <c r="H622" s="20"/>
      <c r="I622" s="20"/>
      <c r="J622" s="20"/>
      <c r="K622" s="20"/>
      <c r="L622" s="20"/>
      <c r="M622" s="20"/>
      <c r="N622" s="20"/>
      <c r="O622" s="20"/>
      <c r="P622" s="20"/>
      <c r="Q622" s="20"/>
      <c r="R622" s="20"/>
      <c r="S622" s="20"/>
      <c r="T622" s="20"/>
      <c r="U622" s="20"/>
      <c r="V622" s="20"/>
      <c r="W622" s="20"/>
      <c r="X622" s="20"/>
      <c r="Y622" s="173"/>
    </row>
    <row r="623" spans="7:25" x14ac:dyDescent="0.25">
      <c r="G623" s="20"/>
      <c r="H623" s="20"/>
      <c r="I623" s="20"/>
      <c r="J623" s="20"/>
      <c r="K623" s="20"/>
      <c r="L623" s="20"/>
      <c r="M623" s="20"/>
      <c r="N623" s="20"/>
      <c r="O623" s="20"/>
      <c r="P623" s="20"/>
      <c r="Q623" s="20"/>
      <c r="R623" s="20"/>
      <c r="S623" s="20"/>
      <c r="T623" s="20"/>
      <c r="U623" s="20"/>
      <c r="V623" s="20"/>
      <c r="W623" s="20"/>
      <c r="X623" s="20"/>
      <c r="Y623" s="173"/>
    </row>
    <row r="624" spans="7:25" x14ac:dyDescent="0.25">
      <c r="G624" s="20"/>
      <c r="H624" s="20"/>
      <c r="I624" s="20"/>
      <c r="J624" s="20"/>
      <c r="K624" s="20"/>
      <c r="L624" s="20"/>
      <c r="M624" s="20"/>
      <c r="N624" s="20"/>
      <c r="O624" s="20"/>
      <c r="P624" s="20"/>
      <c r="Q624" s="20"/>
      <c r="R624" s="20"/>
      <c r="S624" s="20"/>
      <c r="T624" s="20"/>
      <c r="U624" s="20"/>
      <c r="V624" s="20"/>
      <c r="W624" s="20"/>
      <c r="X624" s="20"/>
      <c r="Y624" s="173"/>
    </row>
    <row r="625" spans="1:25" x14ac:dyDescent="0.25">
      <c r="E625" s="10"/>
      <c r="F625" s="10"/>
      <c r="G625" s="22"/>
      <c r="H625" s="22"/>
      <c r="I625" s="22"/>
      <c r="J625" s="22"/>
      <c r="K625" s="22"/>
      <c r="L625" s="22"/>
      <c r="M625" s="22"/>
      <c r="N625" s="22"/>
      <c r="O625" s="22"/>
      <c r="P625" s="22"/>
      <c r="Q625" s="22"/>
      <c r="R625" s="22"/>
      <c r="S625" s="22"/>
      <c r="T625" s="22"/>
      <c r="U625" s="22"/>
      <c r="V625" s="22"/>
      <c r="W625" s="20"/>
      <c r="X625" s="20"/>
      <c r="Y625" s="173"/>
    </row>
    <row r="626" spans="1:25" x14ac:dyDescent="0.25">
      <c r="G626" s="20"/>
      <c r="H626" s="20"/>
      <c r="I626" s="20"/>
      <c r="J626" s="20"/>
      <c r="K626" s="20"/>
      <c r="L626" s="20"/>
      <c r="M626" s="20"/>
      <c r="N626" s="20"/>
      <c r="O626" s="20"/>
      <c r="P626" s="20"/>
      <c r="Q626" s="20"/>
      <c r="R626" s="20"/>
      <c r="S626" s="20"/>
      <c r="T626" s="20"/>
      <c r="U626" s="20"/>
      <c r="V626" s="20"/>
      <c r="W626" s="22"/>
      <c r="X626" s="22"/>
      <c r="Y626" s="173"/>
    </row>
    <row r="627" spans="1:25" x14ac:dyDescent="0.25">
      <c r="G627" s="20"/>
      <c r="H627" s="20"/>
      <c r="I627" s="20"/>
      <c r="J627" s="20"/>
      <c r="K627" s="20"/>
      <c r="L627" s="20"/>
      <c r="M627" s="20"/>
      <c r="N627" s="20"/>
      <c r="O627" s="20"/>
      <c r="P627" s="20"/>
      <c r="Q627" s="20"/>
      <c r="R627" s="20"/>
      <c r="S627" s="20"/>
      <c r="T627" s="20"/>
      <c r="U627" s="20"/>
      <c r="V627" s="20"/>
      <c r="W627" s="20"/>
      <c r="X627" s="20"/>
      <c r="Y627" s="173"/>
    </row>
    <row r="628" spans="1:25" x14ac:dyDescent="0.25">
      <c r="G628" s="20"/>
      <c r="H628" s="20"/>
      <c r="I628" s="20"/>
      <c r="J628" s="20"/>
      <c r="K628" s="20"/>
      <c r="L628" s="20"/>
      <c r="M628" s="20"/>
      <c r="N628" s="20"/>
      <c r="O628" s="20"/>
      <c r="P628" s="20"/>
      <c r="Q628" s="20"/>
      <c r="R628" s="20"/>
      <c r="S628" s="20"/>
      <c r="T628" s="20"/>
      <c r="U628" s="20"/>
      <c r="V628" s="20"/>
      <c r="W628" s="20"/>
      <c r="X628" s="20"/>
      <c r="Y628" s="173"/>
    </row>
    <row r="629" spans="1:25" x14ac:dyDescent="0.25">
      <c r="G629" s="20"/>
      <c r="H629" s="20"/>
      <c r="I629" s="20"/>
      <c r="J629" s="20"/>
      <c r="K629" s="20"/>
      <c r="L629" s="20"/>
      <c r="M629" s="20"/>
      <c r="N629" s="20"/>
      <c r="O629" s="20"/>
      <c r="P629" s="20"/>
      <c r="Q629" s="20"/>
      <c r="R629" s="20"/>
      <c r="S629" s="20"/>
      <c r="T629" s="20"/>
      <c r="U629" s="20"/>
      <c r="V629" s="20"/>
      <c r="W629" s="20"/>
      <c r="X629" s="20"/>
      <c r="Y629" s="173"/>
    </row>
    <row r="630" spans="1:25" x14ac:dyDescent="0.25">
      <c r="G630" s="20"/>
      <c r="H630" s="20"/>
      <c r="I630" s="20"/>
      <c r="J630" s="20"/>
      <c r="K630" s="20"/>
      <c r="L630" s="20"/>
      <c r="M630" s="20"/>
      <c r="N630" s="20"/>
      <c r="O630" s="20"/>
      <c r="P630" s="20"/>
      <c r="Q630" s="20"/>
      <c r="R630" s="20"/>
      <c r="S630" s="20"/>
      <c r="T630" s="20"/>
      <c r="U630" s="20"/>
      <c r="V630" s="20"/>
      <c r="W630" s="20"/>
      <c r="X630" s="20"/>
      <c r="Y630" s="173"/>
    </row>
    <row r="631" spans="1:25" x14ac:dyDescent="0.25">
      <c r="G631" s="20"/>
      <c r="H631" s="20"/>
      <c r="I631" s="20"/>
      <c r="J631" s="20"/>
      <c r="K631" s="20"/>
      <c r="L631" s="20"/>
      <c r="M631" s="20"/>
      <c r="N631" s="20"/>
      <c r="O631" s="20"/>
      <c r="P631" s="20"/>
      <c r="Q631" s="20"/>
      <c r="R631" s="20"/>
      <c r="S631" s="20"/>
      <c r="T631" s="20"/>
      <c r="U631" s="20"/>
      <c r="V631" s="20"/>
      <c r="W631" s="20"/>
      <c r="X631" s="20"/>
      <c r="Y631" s="173"/>
    </row>
    <row r="632" spans="1:25" x14ac:dyDescent="0.25">
      <c r="G632" s="20"/>
      <c r="H632" s="20"/>
      <c r="I632" s="20"/>
      <c r="J632" s="20"/>
      <c r="K632" s="20"/>
      <c r="L632" s="20"/>
      <c r="M632" s="20"/>
      <c r="N632" s="20"/>
      <c r="O632" s="20"/>
      <c r="P632" s="20"/>
      <c r="Q632" s="20"/>
      <c r="R632" s="20"/>
      <c r="S632" s="20"/>
      <c r="T632" s="20"/>
      <c r="U632" s="20"/>
      <c r="V632" s="20"/>
      <c r="W632" s="20"/>
      <c r="X632" s="20"/>
      <c r="Y632" s="173"/>
    </row>
    <row r="633" spans="1:25" x14ac:dyDescent="0.25">
      <c r="G633" s="20"/>
      <c r="H633" s="20"/>
      <c r="I633" s="20"/>
      <c r="J633" s="20"/>
      <c r="K633" s="20"/>
      <c r="L633" s="20"/>
      <c r="M633" s="20"/>
      <c r="N633" s="20"/>
      <c r="O633" s="20"/>
      <c r="P633" s="20"/>
      <c r="Q633" s="20"/>
      <c r="R633" s="20"/>
      <c r="S633" s="20"/>
      <c r="T633" s="20"/>
      <c r="U633" s="20"/>
      <c r="V633" s="20"/>
      <c r="W633" s="20"/>
      <c r="X633" s="20"/>
      <c r="Y633" s="173"/>
    </row>
    <row r="634" spans="1:25" x14ac:dyDescent="0.25">
      <c r="G634" s="20"/>
      <c r="H634" s="20"/>
      <c r="I634" s="20"/>
      <c r="J634" s="20"/>
      <c r="K634" s="20"/>
      <c r="L634" s="20"/>
      <c r="M634" s="20"/>
      <c r="N634" s="20"/>
      <c r="O634" s="20"/>
      <c r="P634" s="20"/>
      <c r="Q634" s="20"/>
      <c r="R634" s="20"/>
      <c r="S634" s="20"/>
      <c r="T634" s="20"/>
      <c r="U634" s="20"/>
      <c r="V634" s="20"/>
      <c r="W634" s="20"/>
      <c r="X634" s="20"/>
      <c r="Y634" s="173"/>
    </row>
    <row r="635" spans="1:25" x14ac:dyDescent="0.25">
      <c r="G635" s="20"/>
      <c r="H635" s="20"/>
      <c r="I635" s="20"/>
      <c r="J635" s="20"/>
      <c r="K635" s="20"/>
      <c r="L635" s="20"/>
      <c r="M635" s="20"/>
      <c r="N635" s="20"/>
      <c r="O635" s="20"/>
      <c r="P635" s="20"/>
      <c r="Q635" s="20"/>
      <c r="R635" s="20"/>
      <c r="S635" s="20"/>
      <c r="T635" s="20"/>
      <c r="U635" s="20"/>
      <c r="V635" s="20"/>
      <c r="W635" s="20"/>
      <c r="X635" s="20"/>
      <c r="Y635" s="173"/>
    </row>
    <row r="636" spans="1:25" x14ac:dyDescent="0.25">
      <c r="G636" s="20"/>
      <c r="H636" s="20"/>
      <c r="I636" s="20"/>
      <c r="J636" s="20"/>
      <c r="K636" s="20"/>
      <c r="L636" s="20"/>
      <c r="M636" s="20"/>
      <c r="N636" s="20"/>
      <c r="O636" s="20"/>
      <c r="P636" s="20"/>
      <c r="Q636" s="20"/>
      <c r="R636" s="20"/>
      <c r="S636" s="20"/>
      <c r="T636" s="20"/>
      <c r="U636" s="20"/>
      <c r="V636" s="20"/>
      <c r="W636" s="20"/>
      <c r="X636" s="20"/>
      <c r="Y636" s="173"/>
    </row>
    <row r="637" spans="1:25" x14ac:dyDescent="0.25">
      <c r="G637" s="20"/>
      <c r="H637" s="20"/>
      <c r="I637" s="20"/>
      <c r="J637" s="20"/>
      <c r="K637" s="20"/>
      <c r="L637" s="20"/>
      <c r="M637" s="20"/>
      <c r="N637" s="20"/>
      <c r="O637" s="20"/>
      <c r="P637" s="20"/>
      <c r="Q637" s="20"/>
      <c r="R637" s="20"/>
      <c r="S637" s="20"/>
      <c r="T637" s="20"/>
      <c r="U637" s="20"/>
      <c r="V637" s="20"/>
      <c r="W637" s="20"/>
      <c r="X637" s="20"/>
      <c r="Y637" s="173"/>
    </row>
    <row r="638" spans="1:25" x14ac:dyDescent="0.25">
      <c r="G638" s="20"/>
      <c r="H638" s="20"/>
      <c r="I638" s="20"/>
      <c r="J638" s="20"/>
      <c r="K638" s="20"/>
      <c r="L638" s="20"/>
      <c r="M638" s="20"/>
      <c r="N638" s="20"/>
      <c r="O638" s="20"/>
      <c r="P638" s="20"/>
      <c r="Q638" s="20"/>
      <c r="R638" s="20"/>
      <c r="S638" s="20"/>
      <c r="T638" s="20"/>
      <c r="U638" s="20"/>
      <c r="V638" s="20"/>
      <c r="W638" s="20"/>
      <c r="X638" s="20"/>
      <c r="Y638" s="173"/>
    </row>
    <row r="639" spans="1:25" s="11" customFormat="1" x14ac:dyDescent="0.25">
      <c r="A639" s="10"/>
      <c r="B639" s="10"/>
      <c r="C639" s="10"/>
      <c r="D639" s="10"/>
      <c r="E639" s="1"/>
      <c r="F639" s="1"/>
      <c r="G639" s="20"/>
      <c r="H639" s="20"/>
      <c r="I639" s="20"/>
      <c r="J639" s="20"/>
      <c r="K639" s="20"/>
      <c r="L639" s="20"/>
      <c r="M639" s="20"/>
      <c r="N639" s="20"/>
      <c r="O639" s="20"/>
      <c r="P639" s="20"/>
      <c r="Q639" s="20"/>
      <c r="R639" s="20"/>
      <c r="S639" s="20"/>
      <c r="T639" s="20"/>
      <c r="U639" s="20"/>
      <c r="V639" s="20"/>
      <c r="W639" s="20"/>
      <c r="X639" s="20"/>
      <c r="Y639" s="173"/>
    </row>
    <row r="640" spans="1:25" x14ac:dyDescent="0.25">
      <c r="G640" s="20"/>
      <c r="H640" s="20"/>
      <c r="I640" s="20"/>
      <c r="J640" s="20"/>
      <c r="K640" s="20"/>
      <c r="L640" s="20"/>
      <c r="M640" s="20"/>
      <c r="N640" s="20"/>
      <c r="O640" s="20"/>
      <c r="P640" s="20"/>
      <c r="Q640" s="20"/>
      <c r="R640" s="20"/>
      <c r="S640" s="20"/>
      <c r="T640" s="20"/>
      <c r="U640" s="20"/>
      <c r="V640" s="20"/>
      <c r="W640" s="20"/>
      <c r="X640" s="20"/>
      <c r="Y640" s="173"/>
    </row>
    <row r="641" spans="7:25" x14ac:dyDescent="0.25">
      <c r="G641" s="20"/>
      <c r="H641" s="20"/>
      <c r="I641" s="20"/>
      <c r="J641" s="20"/>
      <c r="K641" s="20"/>
      <c r="L641" s="20"/>
      <c r="M641" s="20"/>
      <c r="N641" s="20"/>
      <c r="O641" s="20"/>
      <c r="P641" s="20"/>
      <c r="Q641" s="20"/>
      <c r="R641" s="20"/>
      <c r="S641" s="20"/>
      <c r="T641" s="20"/>
      <c r="U641" s="20"/>
      <c r="V641" s="20"/>
      <c r="W641" s="20"/>
      <c r="X641" s="20"/>
      <c r="Y641" s="173"/>
    </row>
    <row r="642" spans="7:25" x14ac:dyDescent="0.25">
      <c r="G642" s="20"/>
      <c r="H642" s="20"/>
      <c r="I642" s="20"/>
      <c r="J642" s="20"/>
      <c r="K642" s="20"/>
      <c r="L642" s="20"/>
      <c r="M642" s="20"/>
      <c r="N642" s="20"/>
      <c r="O642" s="20"/>
      <c r="P642" s="20"/>
      <c r="Q642" s="20"/>
      <c r="R642" s="20"/>
      <c r="S642" s="20"/>
      <c r="T642" s="20"/>
      <c r="U642" s="20"/>
      <c r="V642" s="20"/>
      <c r="W642" s="20"/>
      <c r="X642" s="20"/>
      <c r="Y642" s="173"/>
    </row>
    <row r="643" spans="7:25" x14ac:dyDescent="0.25">
      <c r="G643" s="20"/>
      <c r="H643" s="20"/>
      <c r="I643" s="20"/>
      <c r="J643" s="20"/>
      <c r="K643" s="20"/>
      <c r="L643" s="20"/>
      <c r="M643" s="20"/>
      <c r="N643" s="20"/>
      <c r="O643" s="20"/>
      <c r="P643" s="20"/>
      <c r="Q643" s="20"/>
      <c r="R643" s="20"/>
      <c r="S643" s="20"/>
      <c r="T643" s="20"/>
      <c r="U643" s="20"/>
      <c r="V643" s="20"/>
      <c r="W643" s="20"/>
      <c r="X643" s="20"/>
      <c r="Y643" s="173"/>
    </row>
    <row r="644" spans="7:25" x14ac:dyDescent="0.25">
      <c r="G644" s="20"/>
      <c r="H644" s="20"/>
      <c r="I644" s="20"/>
      <c r="J644" s="20"/>
      <c r="K644" s="20"/>
      <c r="L644" s="20"/>
      <c r="M644" s="20"/>
      <c r="N644" s="20"/>
      <c r="O644" s="20"/>
      <c r="P644" s="20"/>
      <c r="Q644" s="20"/>
      <c r="R644" s="20"/>
      <c r="S644" s="20"/>
      <c r="T644" s="20"/>
      <c r="U644" s="20"/>
      <c r="V644" s="20"/>
      <c r="W644" s="20"/>
      <c r="X644" s="20"/>
      <c r="Y644" s="173"/>
    </row>
    <row r="645" spans="7:25" x14ac:dyDescent="0.25">
      <c r="G645" s="20"/>
      <c r="H645" s="20"/>
      <c r="I645" s="20"/>
      <c r="J645" s="20"/>
      <c r="K645" s="20"/>
      <c r="L645" s="20"/>
      <c r="M645" s="20"/>
      <c r="N645" s="20"/>
      <c r="O645" s="20"/>
      <c r="P645" s="20"/>
      <c r="Q645" s="20"/>
      <c r="R645" s="20"/>
      <c r="S645" s="20"/>
      <c r="T645" s="20"/>
      <c r="U645" s="20"/>
      <c r="V645" s="20"/>
      <c r="W645" s="20"/>
      <c r="X645" s="20"/>
      <c r="Y645" s="173"/>
    </row>
    <row r="646" spans="7:25" x14ac:dyDescent="0.25">
      <c r="G646" s="20"/>
      <c r="H646" s="20"/>
      <c r="I646" s="20"/>
      <c r="J646" s="20"/>
      <c r="K646" s="20"/>
      <c r="L646" s="20"/>
      <c r="M646" s="20"/>
      <c r="N646" s="20"/>
      <c r="O646" s="20"/>
      <c r="P646" s="20"/>
      <c r="Q646" s="20"/>
      <c r="R646" s="20"/>
      <c r="S646" s="20"/>
      <c r="T646" s="20"/>
      <c r="U646" s="20"/>
      <c r="V646" s="20"/>
      <c r="W646" s="20"/>
      <c r="X646" s="20"/>
      <c r="Y646" s="173"/>
    </row>
    <row r="647" spans="7:25" x14ac:dyDescent="0.25">
      <c r="G647" s="20"/>
      <c r="H647" s="20"/>
      <c r="I647" s="20"/>
      <c r="J647" s="20"/>
      <c r="K647" s="20"/>
      <c r="L647" s="20"/>
      <c r="M647" s="20"/>
      <c r="N647" s="20"/>
      <c r="O647" s="20"/>
      <c r="P647" s="20"/>
      <c r="Q647" s="20"/>
      <c r="R647" s="20"/>
      <c r="S647" s="20"/>
      <c r="T647" s="20"/>
      <c r="U647" s="20"/>
      <c r="V647" s="20"/>
      <c r="W647" s="20"/>
      <c r="X647" s="20"/>
      <c r="Y647" s="173"/>
    </row>
    <row r="648" spans="7:25" x14ac:dyDescent="0.25">
      <c r="G648" s="20"/>
      <c r="H648" s="20"/>
      <c r="I648" s="20"/>
      <c r="J648" s="20"/>
      <c r="K648" s="20"/>
      <c r="L648" s="20"/>
      <c r="M648" s="20"/>
      <c r="N648" s="20"/>
      <c r="O648" s="20"/>
      <c r="P648" s="20"/>
      <c r="Q648" s="20"/>
      <c r="R648" s="20"/>
      <c r="S648" s="20"/>
      <c r="T648" s="20"/>
      <c r="U648" s="20"/>
      <c r="V648" s="20"/>
      <c r="W648" s="20"/>
      <c r="X648" s="20"/>
      <c r="Y648" s="173"/>
    </row>
    <row r="649" spans="7:25" x14ac:dyDescent="0.25">
      <c r="G649" s="20"/>
      <c r="H649" s="20"/>
      <c r="I649" s="20"/>
      <c r="J649" s="20"/>
      <c r="K649" s="20"/>
      <c r="L649" s="20"/>
      <c r="M649" s="20"/>
      <c r="N649" s="20"/>
      <c r="O649" s="20"/>
      <c r="P649" s="20"/>
      <c r="Q649" s="20"/>
      <c r="R649" s="20"/>
      <c r="S649" s="20"/>
      <c r="T649" s="20"/>
      <c r="U649" s="20"/>
      <c r="V649" s="20"/>
      <c r="W649" s="20"/>
      <c r="X649" s="20"/>
      <c r="Y649" s="173"/>
    </row>
    <row r="650" spans="7:25" x14ac:dyDescent="0.25">
      <c r="G650" s="20"/>
      <c r="H650" s="20"/>
      <c r="I650" s="20"/>
      <c r="J650" s="20"/>
      <c r="K650" s="20"/>
      <c r="L650" s="20"/>
      <c r="M650" s="20"/>
      <c r="N650" s="20"/>
      <c r="O650" s="20"/>
      <c r="P650" s="20"/>
      <c r="Q650" s="20"/>
      <c r="R650" s="20"/>
      <c r="S650" s="20"/>
      <c r="T650" s="20"/>
      <c r="U650" s="20"/>
      <c r="V650" s="20"/>
      <c r="W650" s="20"/>
      <c r="X650" s="20"/>
      <c r="Y650" s="173"/>
    </row>
    <row r="651" spans="7:25" x14ac:dyDescent="0.25">
      <c r="G651" s="20"/>
      <c r="H651" s="20"/>
      <c r="I651" s="20"/>
      <c r="J651" s="20"/>
      <c r="K651" s="20"/>
      <c r="L651" s="20"/>
      <c r="M651" s="20"/>
      <c r="N651" s="20"/>
      <c r="O651" s="20"/>
      <c r="P651" s="20"/>
      <c r="Q651" s="20"/>
      <c r="R651" s="20"/>
      <c r="S651" s="20"/>
      <c r="T651" s="20"/>
      <c r="U651" s="20"/>
      <c r="V651" s="20"/>
      <c r="W651" s="20"/>
      <c r="X651" s="20"/>
      <c r="Y651" s="173"/>
    </row>
    <row r="652" spans="7:25" x14ac:dyDescent="0.25">
      <c r="G652" s="20"/>
      <c r="H652" s="20"/>
      <c r="I652" s="20"/>
      <c r="J652" s="20"/>
      <c r="K652" s="20"/>
      <c r="L652" s="20"/>
      <c r="M652" s="20"/>
      <c r="N652" s="20"/>
      <c r="O652" s="20"/>
      <c r="P652" s="20"/>
      <c r="Q652" s="20"/>
      <c r="R652" s="20"/>
      <c r="S652" s="20"/>
      <c r="T652" s="20"/>
      <c r="U652" s="20"/>
      <c r="V652" s="20"/>
      <c r="W652" s="20"/>
      <c r="X652" s="20"/>
      <c r="Y652" s="173"/>
    </row>
    <row r="653" spans="7:25" x14ac:dyDescent="0.25">
      <c r="G653" s="20"/>
      <c r="H653" s="20"/>
      <c r="I653" s="20"/>
      <c r="J653" s="20"/>
      <c r="K653" s="20"/>
      <c r="L653" s="20"/>
      <c r="M653" s="20"/>
      <c r="N653" s="20"/>
      <c r="O653" s="20"/>
      <c r="P653" s="20"/>
      <c r="Q653" s="20"/>
      <c r="R653" s="20"/>
      <c r="S653" s="20"/>
      <c r="T653" s="20"/>
      <c r="U653" s="20"/>
      <c r="V653" s="20"/>
      <c r="W653" s="20"/>
      <c r="X653" s="20"/>
      <c r="Y653" s="173"/>
    </row>
    <row r="654" spans="7:25" x14ac:dyDescent="0.25">
      <c r="G654" s="20"/>
      <c r="H654" s="20"/>
      <c r="I654" s="20"/>
      <c r="J654" s="20"/>
      <c r="K654" s="20"/>
      <c r="L654" s="20"/>
      <c r="M654" s="20"/>
      <c r="N654" s="20"/>
      <c r="O654" s="20"/>
      <c r="P654" s="20"/>
      <c r="Q654" s="20"/>
      <c r="R654" s="20"/>
      <c r="S654" s="20"/>
      <c r="T654" s="20"/>
      <c r="U654" s="20"/>
      <c r="V654" s="20"/>
      <c r="W654" s="20"/>
      <c r="X654" s="20"/>
      <c r="Y654" s="173"/>
    </row>
    <row r="655" spans="7:25" x14ac:dyDescent="0.25">
      <c r="G655" s="20"/>
      <c r="H655" s="20"/>
      <c r="I655" s="20"/>
      <c r="J655" s="20"/>
      <c r="K655" s="20"/>
      <c r="L655" s="20"/>
      <c r="M655" s="20"/>
      <c r="N655" s="20"/>
      <c r="O655" s="20"/>
      <c r="P655" s="20"/>
      <c r="Q655" s="20"/>
      <c r="R655" s="20"/>
      <c r="S655" s="20"/>
      <c r="T655" s="20"/>
      <c r="U655" s="20"/>
      <c r="V655" s="20"/>
      <c r="W655" s="20"/>
      <c r="X655" s="20"/>
      <c r="Y655" s="173"/>
    </row>
    <row r="656" spans="7:25" x14ac:dyDescent="0.25">
      <c r="G656" s="20"/>
      <c r="H656" s="20"/>
      <c r="I656" s="20"/>
      <c r="J656" s="20"/>
      <c r="K656" s="20"/>
      <c r="L656" s="20"/>
      <c r="M656" s="20"/>
      <c r="N656" s="20"/>
      <c r="O656" s="20"/>
      <c r="P656" s="20"/>
      <c r="Q656" s="20"/>
      <c r="R656" s="20"/>
      <c r="S656" s="20"/>
      <c r="T656" s="20"/>
      <c r="U656" s="20"/>
      <c r="V656" s="20"/>
      <c r="W656" s="20"/>
      <c r="X656" s="20"/>
      <c r="Y656" s="173"/>
    </row>
    <row r="657" spans="5:25" x14ac:dyDescent="0.25">
      <c r="G657" s="20"/>
      <c r="H657" s="20"/>
      <c r="I657" s="20"/>
      <c r="J657" s="20"/>
      <c r="K657" s="20"/>
      <c r="L657" s="20"/>
      <c r="M657" s="20"/>
      <c r="N657" s="20"/>
      <c r="O657" s="20"/>
      <c r="P657" s="20"/>
      <c r="Q657" s="20"/>
      <c r="R657" s="20"/>
      <c r="S657" s="20"/>
      <c r="T657" s="20"/>
      <c r="U657" s="20"/>
      <c r="V657" s="20"/>
      <c r="W657" s="20"/>
      <c r="X657" s="20"/>
      <c r="Y657" s="173"/>
    </row>
    <row r="658" spans="5:25" x14ac:dyDescent="0.25">
      <c r="G658" s="20"/>
      <c r="H658" s="20"/>
      <c r="I658" s="20"/>
      <c r="J658" s="20"/>
      <c r="K658" s="20"/>
      <c r="L658" s="20"/>
      <c r="M658" s="20"/>
      <c r="N658" s="20"/>
      <c r="O658" s="20"/>
      <c r="P658" s="20"/>
      <c r="Q658" s="20"/>
      <c r="R658" s="20"/>
      <c r="S658" s="20"/>
      <c r="T658" s="20"/>
      <c r="U658" s="20"/>
      <c r="V658" s="20"/>
      <c r="W658" s="20"/>
      <c r="X658" s="20"/>
      <c r="Y658" s="173"/>
    </row>
    <row r="659" spans="5:25" x14ac:dyDescent="0.25">
      <c r="G659" s="20"/>
      <c r="H659" s="20"/>
      <c r="I659" s="20"/>
      <c r="J659" s="20"/>
      <c r="K659" s="20"/>
      <c r="L659" s="20"/>
      <c r="M659" s="20"/>
      <c r="N659" s="20"/>
      <c r="O659" s="20"/>
      <c r="P659" s="20"/>
      <c r="Q659" s="20"/>
      <c r="R659" s="20"/>
      <c r="S659" s="20"/>
      <c r="T659" s="20"/>
      <c r="U659" s="20"/>
      <c r="V659" s="20"/>
      <c r="W659" s="20"/>
      <c r="X659" s="20"/>
      <c r="Y659" s="173"/>
    </row>
    <row r="660" spans="5:25" x14ac:dyDescent="0.25">
      <c r="E660" s="10"/>
      <c r="F660" s="10"/>
      <c r="G660" s="22"/>
      <c r="H660" s="22"/>
      <c r="I660" s="22"/>
      <c r="J660" s="22"/>
      <c r="K660" s="22"/>
      <c r="L660" s="22"/>
      <c r="M660" s="22"/>
      <c r="N660" s="22"/>
      <c r="O660" s="22"/>
      <c r="P660" s="22"/>
      <c r="Q660" s="22"/>
      <c r="R660" s="22"/>
      <c r="S660" s="22"/>
      <c r="T660" s="22"/>
      <c r="U660" s="22"/>
      <c r="V660" s="22"/>
      <c r="W660" s="20"/>
      <c r="X660" s="20"/>
      <c r="Y660" s="173"/>
    </row>
    <row r="661" spans="5:25" x14ac:dyDescent="0.25">
      <c r="E661" s="7"/>
      <c r="F661" s="7"/>
      <c r="G661" s="21"/>
      <c r="H661" s="21"/>
      <c r="I661" s="21"/>
      <c r="J661" s="21"/>
      <c r="K661" s="21"/>
      <c r="L661" s="21"/>
      <c r="M661" s="21"/>
      <c r="N661" s="21"/>
      <c r="O661" s="21"/>
      <c r="P661" s="21"/>
      <c r="Q661" s="21"/>
      <c r="R661" s="21"/>
      <c r="S661" s="21"/>
      <c r="T661" s="21"/>
      <c r="U661" s="21"/>
      <c r="V661" s="21"/>
      <c r="W661" s="22"/>
      <c r="X661" s="22"/>
      <c r="Y661" s="173"/>
    </row>
    <row r="662" spans="5:25" x14ac:dyDescent="0.25">
      <c r="G662" s="20"/>
      <c r="H662" s="20"/>
      <c r="I662" s="20"/>
      <c r="J662" s="20"/>
      <c r="K662" s="20"/>
      <c r="L662" s="20"/>
      <c r="M662" s="20"/>
      <c r="N662" s="20"/>
      <c r="O662" s="20"/>
      <c r="P662" s="20"/>
      <c r="Q662" s="20"/>
      <c r="R662" s="20"/>
      <c r="S662" s="20"/>
      <c r="T662" s="20"/>
      <c r="U662" s="20"/>
      <c r="V662" s="20"/>
      <c r="W662" s="21"/>
      <c r="X662" s="21"/>
      <c r="Y662" s="173"/>
    </row>
    <row r="663" spans="5:25" x14ac:dyDescent="0.25">
      <c r="G663" s="20"/>
      <c r="H663" s="20"/>
      <c r="I663" s="20"/>
      <c r="J663" s="20"/>
      <c r="K663" s="20"/>
      <c r="L663" s="20"/>
      <c r="M663" s="20"/>
      <c r="N663" s="20"/>
      <c r="O663" s="20"/>
      <c r="P663" s="20"/>
      <c r="Q663" s="20"/>
      <c r="R663" s="20"/>
      <c r="S663" s="20"/>
      <c r="T663" s="20"/>
      <c r="U663" s="20"/>
      <c r="V663" s="20"/>
      <c r="W663" s="20"/>
      <c r="X663" s="20"/>
      <c r="Y663" s="173"/>
    </row>
    <row r="664" spans="5:25" x14ac:dyDescent="0.25">
      <c r="G664" s="20"/>
      <c r="H664" s="20"/>
      <c r="I664" s="20"/>
      <c r="J664" s="20"/>
      <c r="K664" s="20"/>
      <c r="L664" s="20"/>
      <c r="M664" s="20"/>
      <c r="N664" s="20"/>
      <c r="O664" s="20"/>
      <c r="P664" s="20"/>
      <c r="Q664" s="20"/>
      <c r="R664" s="20"/>
      <c r="S664" s="20"/>
      <c r="T664" s="20"/>
      <c r="U664" s="20"/>
      <c r="V664" s="20"/>
      <c r="W664" s="20"/>
      <c r="X664" s="20"/>
      <c r="Y664" s="173"/>
    </row>
    <row r="665" spans="5:25" x14ac:dyDescent="0.25">
      <c r="G665" s="20"/>
      <c r="H665" s="20"/>
      <c r="I665" s="20"/>
      <c r="J665" s="20"/>
      <c r="K665" s="20"/>
      <c r="L665" s="20"/>
      <c r="M665" s="20"/>
      <c r="N665" s="20"/>
      <c r="O665" s="20"/>
      <c r="P665" s="20"/>
      <c r="Q665" s="20"/>
      <c r="R665" s="20"/>
      <c r="S665" s="20"/>
      <c r="T665" s="20"/>
      <c r="U665" s="20"/>
      <c r="V665" s="20"/>
      <c r="W665" s="20"/>
      <c r="X665" s="20"/>
      <c r="Y665" s="173"/>
    </row>
    <row r="666" spans="5:25" x14ac:dyDescent="0.25">
      <c r="G666" s="20"/>
      <c r="H666" s="20"/>
      <c r="I666" s="20"/>
      <c r="J666" s="20"/>
      <c r="K666" s="20"/>
      <c r="L666" s="20"/>
      <c r="M666" s="20"/>
      <c r="N666" s="20"/>
      <c r="O666" s="20"/>
      <c r="P666" s="20"/>
      <c r="Q666" s="20"/>
      <c r="R666" s="20"/>
      <c r="S666" s="20"/>
      <c r="T666" s="20"/>
      <c r="U666" s="20"/>
      <c r="V666" s="20"/>
      <c r="W666" s="20"/>
      <c r="X666" s="20"/>
      <c r="Y666" s="173"/>
    </row>
    <row r="667" spans="5:25" x14ac:dyDescent="0.25">
      <c r="G667" s="20"/>
      <c r="H667" s="20"/>
      <c r="I667" s="20"/>
      <c r="J667" s="20"/>
      <c r="K667" s="20"/>
      <c r="L667" s="20"/>
      <c r="M667" s="20"/>
      <c r="N667" s="20"/>
      <c r="O667" s="20"/>
      <c r="P667" s="20"/>
      <c r="Q667" s="20"/>
      <c r="R667" s="20"/>
      <c r="S667" s="20"/>
      <c r="T667" s="20"/>
      <c r="U667" s="20"/>
      <c r="V667" s="20"/>
      <c r="W667" s="20"/>
      <c r="X667" s="20"/>
      <c r="Y667" s="173"/>
    </row>
    <row r="668" spans="5:25" x14ac:dyDescent="0.25">
      <c r="G668" s="20"/>
      <c r="H668" s="20"/>
      <c r="I668" s="20"/>
      <c r="J668" s="20"/>
      <c r="K668" s="20"/>
      <c r="L668" s="20"/>
      <c r="M668" s="20"/>
      <c r="N668" s="20"/>
      <c r="O668" s="20"/>
      <c r="P668" s="20"/>
      <c r="Q668" s="20"/>
      <c r="R668" s="20"/>
      <c r="S668" s="20"/>
      <c r="T668" s="20"/>
      <c r="U668" s="20"/>
      <c r="V668" s="20"/>
      <c r="W668" s="20"/>
      <c r="X668" s="20"/>
      <c r="Y668" s="173"/>
    </row>
    <row r="669" spans="5:25" x14ac:dyDescent="0.25">
      <c r="G669" s="20"/>
      <c r="H669" s="20"/>
      <c r="I669" s="20"/>
      <c r="J669" s="20"/>
      <c r="K669" s="20"/>
      <c r="L669" s="20"/>
      <c r="M669" s="20"/>
      <c r="N669" s="20"/>
      <c r="O669" s="20"/>
      <c r="P669" s="20"/>
      <c r="Q669" s="20"/>
      <c r="R669" s="20"/>
      <c r="S669" s="20"/>
      <c r="T669" s="20"/>
      <c r="U669" s="20"/>
      <c r="V669" s="20"/>
      <c r="W669" s="20"/>
      <c r="X669" s="20"/>
      <c r="Y669" s="173"/>
    </row>
    <row r="670" spans="5:25" x14ac:dyDescent="0.25">
      <c r="G670" s="20"/>
      <c r="H670" s="20"/>
      <c r="I670" s="20"/>
      <c r="J670" s="20"/>
      <c r="K670" s="20"/>
      <c r="L670" s="20"/>
      <c r="M670" s="20"/>
      <c r="N670" s="20"/>
      <c r="O670" s="20"/>
      <c r="P670" s="20"/>
      <c r="Q670" s="20"/>
      <c r="R670" s="20"/>
      <c r="S670" s="20"/>
      <c r="T670" s="20"/>
      <c r="U670" s="20"/>
      <c r="V670" s="20"/>
      <c r="W670" s="20"/>
      <c r="X670" s="20"/>
      <c r="Y670" s="173"/>
    </row>
    <row r="671" spans="5:25" x14ac:dyDescent="0.25">
      <c r="G671" s="20"/>
      <c r="H671" s="20"/>
      <c r="I671" s="20"/>
      <c r="J671" s="20"/>
      <c r="K671" s="20"/>
      <c r="L671" s="20"/>
      <c r="M671" s="20"/>
      <c r="N671" s="20"/>
      <c r="O671" s="20"/>
      <c r="P671" s="20"/>
      <c r="Q671" s="20"/>
      <c r="R671" s="20"/>
      <c r="S671" s="20"/>
      <c r="T671" s="20"/>
      <c r="U671" s="20"/>
      <c r="V671" s="20"/>
      <c r="W671" s="20"/>
      <c r="X671" s="20"/>
      <c r="Y671" s="173"/>
    </row>
    <row r="672" spans="5:25" x14ac:dyDescent="0.25">
      <c r="G672" s="20"/>
      <c r="H672" s="20"/>
      <c r="I672" s="20"/>
      <c r="J672" s="20"/>
      <c r="K672" s="20"/>
      <c r="L672" s="20"/>
      <c r="M672" s="20"/>
      <c r="N672" s="20"/>
      <c r="O672" s="20"/>
      <c r="P672" s="20"/>
      <c r="Q672" s="20"/>
      <c r="R672" s="20"/>
      <c r="S672" s="20"/>
      <c r="T672" s="20"/>
      <c r="U672" s="20"/>
      <c r="V672" s="20"/>
      <c r="W672" s="20"/>
      <c r="X672" s="20"/>
      <c r="Y672" s="173"/>
    </row>
    <row r="673" spans="1:25" x14ac:dyDescent="0.25">
      <c r="G673" s="20"/>
      <c r="H673" s="20"/>
      <c r="I673" s="20"/>
      <c r="J673" s="20"/>
      <c r="K673" s="20"/>
      <c r="L673" s="20"/>
      <c r="M673" s="20"/>
      <c r="N673" s="20"/>
      <c r="O673" s="20"/>
      <c r="P673" s="20"/>
      <c r="Q673" s="20"/>
      <c r="R673" s="20"/>
      <c r="S673" s="20"/>
      <c r="T673" s="20"/>
      <c r="U673" s="20"/>
      <c r="V673" s="20"/>
      <c r="W673" s="20"/>
      <c r="X673" s="20"/>
      <c r="Y673" s="173"/>
    </row>
    <row r="674" spans="1:25" s="11" customFormat="1" x14ac:dyDescent="0.25">
      <c r="A674" s="10"/>
      <c r="B674" s="10"/>
      <c r="C674" s="10"/>
      <c r="D674" s="10"/>
      <c r="E674" s="1"/>
      <c r="F674" s="1"/>
      <c r="G674" s="20"/>
      <c r="H674" s="20"/>
      <c r="I674" s="20"/>
      <c r="J674" s="20"/>
      <c r="K674" s="20"/>
      <c r="L674" s="20"/>
      <c r="M674" s="20"/>
      <c r="N674" s="20"/>
      <c r="O674" s="20"/>
      <c r="P674" s="20"/>
      <c r="Q674" s="20"/>
      <c r="R674" s="20"/>
      <c r="S674" s="20"/>
      <c r="T674" s="20"/>
      <c r="U674" s="20"/>
      <c r="V674" s="20"/>
      <c r="W674" s="20"/>
      <c r="X674" s="20"/>
      <c r="Y674" s="173"/>
    </row>
    <row r="675" spans="1:25" s="8" customFormat="1" x14ac:dyDescent="0.25">
      <c r="A675" s="7"/>
      <c r="B675" s="7"/>
      <c r="C675" s="7"/>
      <c r="D675" s="7"/>
      <c r="E675" s="1"/>
      <c r="F675" s="1"/>
      <c r="G675" s="20"/>
      <c r="H675" s="20"/>
      <c r="I675" s="20"/>
      <c r="J675" s="20"/>
      <c r="K675" s="20"/>
      <c r="L675" s="20"/>
      <c r="M675" s="20"/>
      <c r="N675" s="20"/>
      <c r="O675" s="20"/>
      <c r="P675" s="20"/>
      <c r="Q675" s="20"/>
      <c r="R675" s="20"/>
      <c r="S675" s="20"/>
      <c r="T675" s="20"/>
      <c r="U675" s="20"/>
      <c r="V675" s="20"/>
      <c r="W675" s="20"/>
      <c r="X675" s="20"/>
      <c r="Y675" s="173"/>
    </row>
    <row r="676" spans="1:25" x14ac:dyDescent="0.25">
      <c r="G676" s="20"/>
      <c r="H676" s="20"/>
      <c r="I676" s="20"/>
      <c r="J676" s="20"/>
      <c r="K676" s="20"/>
      <c r="L676" s="20"/>
      <c r="M676" s="20"/>
      <c r="N676" s="20"/>
      <c r="O676" s="20"/>
      <c r="P676" s="20"/>
      <c r="Q676" s="20"/>
      <c r="R676" s="20"/>
      <c r="S676" s="20"/>
      <c r="T676" s="20"/>
      <c r="U676" s="20"/>
      <c r="V676" s="20"/>
      <c r="W676" s="20"/>
      <c r="X676" s="20"/>
      <c r="Y676" s="173"/>
    </row>
    <row r="677" spans="1:25" x14ac:dyDescent="0.25">
      <c r="G677" s="20"/>
      <c r="H677" s="20"/>
      <c r="I677" s="20"/>
      <c r="J677" s="20"/>
      <c r="K677" s="20"/>
      <c r="L677" s="20"/>
      <c r="M677" s="20"/>
      <c r="N677" s="20"/>
      <c r="O677" s="20"/>
      <c r="P677" s="20"/>
      <c r="Q677" s="20"/>
      <c r="R677" s="20"/>
      <c r="S677" s="20"/>
      <c r="T677" s="20"/>
      <c r="U677" s="20"/>
      <c r="V677" s="20"/>
      <c r="W677" s="20"/>
      <c r="X677" s="20"/>
      <c r="Y677" s="173"/>
    </row>
    <row r="678" spans="1:25" x14ac:dyDescent="0.25">
      <c r="G678" s="20"/>
      <c r="H678" s="20"/>
      <c r="I678" s="20"/>
      <c r="J678" s="20"/>
      <c r="K678" s="20"/>
      <c r="L678" s="20"/>
      <c r="M678" s="20"/>
      <c r="N678" s="20"/>
      <c r="O678" s="20"/>
      <c r="P678" s="20"/>
      <c r="Q678" s="20"/>
      <c r="R678" s="20"/>
      <c r="S678" s="20"/>
      <c r="T678" s="20"/>
      <c r="U678" s="20"/>
      <c r="V678" s="20"/>
      <c r="W678" s="20"/>
      <c r="X678" s="20"/>
      <c r="Y678" s="173"/>
    </row>
    <row r="679" spans="1:25" x14ac:dyDescent="0.25">
      <c r="G679" s="20"/>
      <c r="H679" s="20"/>
      <c r="I679" s="20"/>
      <c r="J679" s="20"/>
      <c r="K679" s="20"/>
      <c r="L679" s="20"/>
      <c r="M679" s="20"/>
      <c r="N679" s="20"/>
      <c r="O679" s="20"/>
      <c r="P679" s="20"/>
      <c r="Q679" s="20"/>
      <c r="R679" s="20"/>
      <c r="S679" s="20"/>
      <c r="T679" s="20"/>
      <c r="U679" s="20"/>
      <c r="V679" s="20"/>
      <c r="W679" s="20"/>
      <c r="X679" s="20"/>
      <c r="Y679" s="173"/>
    </row>
    <row r="680" spans="1:25" x14ac:dyDescent="0.25">
      <c r="G680" s="20"/>
      <c r="H680" s="20"/>
      <c r="I680" s="20"/>
      <c r="J680" s="20"/>
      <c r="K680" s="20"/>
      <c r="L680" s="20"/>
      <c r="M680" s="20"/>
      <c r="N680" s="20"/>
      <c r="O680" s="20"/>
      <c r="P680" s="20"/>
      <c r="Q680" s="20"/>
      <c r="R680" s="20"/>
      <c r="S680" s="20"/>
      <c r="T680" s="20"/>
      <c r="U680" s="20"/>
      <c r="V680" s="20"/>
      <c r="W680" s="20"/>
      <c r="X680" s="20"/>
      <c r="Y680" s="173"/>
    </row>
    <row r="681" spans="1:25" x14ac:dyDescent="0.25">
      <c r="G681" s="20"/>
      <c r="H681" s="20"/>
      <c r="I681" s="20"/>
      <c r="J681" s="20"/>
      <c r="K681" s="20"/>
      <c r="L681" s="20"/>
      <c r="M681" s="20"/>
      <c r="N681" s="20"/>
      <c r="O681" s="20"/>
      <c r="P681" s="20"/>
      <c r="Q681" s="20"/>
      <c r="R681" s="20"/>
      <c r="S681" s="20"/>
      <c r="T681" s="20"/>
      <c r="U681" s="20"/>
      <c r="V681" s="20"/>
      <c r="W681" s="20"/>
      <c r="X681" s="20"/>
      <c r="Y681" s="173"/>
    </row>
    <row r="682" spans="1:25" x14ac:dyDescent="0.25">
      <c r="G682" s="20"/>
      <c r="H682" s="20"/>
      <c r="I682" s="20"/>
      <c r="J682" s="20"/>
      <c r="K682" s="20"/>
      <c r="L682" s="20"/>
      <c r="M682" s="20"/>
      <c r="N682" s="20"/>
      <c r="O682" s="20"/>
      <c r="P682" s="20"/>
      <c r="Q682" s="20"/>
      <c r="R682" s="20"/>
      <c r="S682" s="20"/>
      <c r="T682" s="20"/>
      <c r="U682" s="20"/>
      <c r="V682" s="20"/>
      <c r="W682" s="20"/>
      <c r="X682" s="20"/>
      <c r="Y682" s="173"/>
    </row>
    <row r="683" spans="1:25" x14ac:dyDescent="0.25">
      <c r="G683" s="20"/>
      <c r="H683" s="20"/>
      <c r="I683" s="20"/>
      <c r="J683" s="20"/>
      <c r="K683" s="20"/>
      <c r="L683" s="20"/>
      <c r="M683" s="20"/>
      <c r="N683" s="20"/>
      <c r="O683" s="20"/>
      <c r="P683" s="20"/>
      <c r="Q683" s="20"/>
      <c r="R683" s="20"/>
      <c r="S683" s="20"/>
      <c r="T683" s="20"/>
      <c r="U683" s="20"/>
      <c r="V683" s="20"/>
      <c r="W683" s="20"/>
      <c r="X683" s="20"/>
      <c r="Y683" s="173"/>
    </row>
    <row r="684" spans="1:25" x14ac:dyDescent="0.25">
      <c r="G684" s="20"/>
      <c r="H684" s="20"/>
      <c r="I684" s="20"/>
      <c r="J684" s="20"/>
      <c r="K684" s="20"/>
      <c r="L684" s="20"/>
      <c r="M684" s="20"/>
      <c r="N684" s="20"/>
      <c r="O684" s="20"/>
      <c r="P684" s="20"/>
      <c r="Q684" s="20"/>
      <c r="R684" s="20"/>
      <c r="S684" s="20"/>
      <c r="T684" s="20"/>
      <c r="U684" s="20"/>
      <c r="V684" s="20"/>
      <c r="W684" s="20"/>
      <c r="X684" s="20"/>
      <c r="Y684" s="173"/>
    </row>
    <row r="685" spans="1:25" x14ac:dyDescent="0.25">
      <c r="G685" s="20"/>
      <c r="H685" s="20"/>
      <c r="I685" s="20"/>
      <c r="J685" s="20"/>
      <c r="K685" s="20"/>
      <c r="L685" s="20"/>
      <c r="M685" s="20"/>
      <c r="N685" s="20"/>
      <c r="O685" s="20"/>
      <c r="P685" s="20"/>
      <c r="Q685" s="20"/>
      <c r="R685" s="20"/>
      <c r="S685" s="20"/>
      <c r="T685" s="20"/>
      <c r="U685" s="20"/>
      <c r="V685" s="20"/>
      <c r="W685" s="20"/>
      <c r="X685" s="20"/>
      <c r="Y685" s="173"/>
    </row>
    <row r="686" spans="1:25" x14ac:dyDescent="0.25">
      <c r="G686" s="20"/>
      <c r="H686" s="20"/>
      <c r="I686" s="20"/>
      <c r="J686" s="20"/>
      <c r="K686" s="20"/>
      <c r="L686" s="20"/>
      <c r="M686" s="20"/>
      <c r="N686" s="20"/>
      <c r="O686" s="20"/>
      <c r="P686" s="20"/>
      <c r="Q686" s="20"/>
      <c r="R686" s="20"/>
      <c r="S686" s="20"/>
      <c r="T686" s="20"/>
      <c r="U686" s="20"/>
      <c r="V686" s="20"/>
      <c r="W686" s="20"/>
      <c r="X686" s="20"/>
      <c r="Y686" s="173"/>
    </row>
    <row r="687" spans="1:25" x14ac:dyDescent="0.25">
      <c r="G687" s="20"/>
      <c r="H687" s="20"/>
      <c r="I687" s="20"/>
      <c r="J687" s="20"/>
      <c r="K687" s="20"/>
      <c r="L687" s="20"/>
      <c r="M687" s="20"/>
      <c r="N687" s="20"/>
      <c r="O687" s="20"/>
      <c r="P687" s="20"/>
      <c r="Q687" s="20"/>
      <c r="R687" s="20"/>
      <c r="S687" s="20"/>
      <c r="T687" s="20"/>
      <c r="U687" s="20"/>
      <c r="V687" s="20"/>
      <c r="W687" s="20"/>
      <c r="X687" s="20"/>
      <c r="Y687" s="173"/>
    </row>
    <row r="688" spans="1:25" x14ac:dyDescent="0.25">
      <c r="G688" s="20"/>
      <c r="H688" s="20"/>
      <c r="I688" s="20"/>
      <c r="J688" s="20"/>
      <c r="K688" s="20"/>
      <c r="L688" s="20"/>
      <c r="M688" s="20"/>
      <c r="N688" s="20"/>
      <c r="O688" s="20"/>
      <c r="P688" s="20"/>
      <c r="Q688" s="20"/>
      <c r="R688" s="20"/>
      <c r="S688" s="20"/>
      <c r="T688" s="20"/>
      <c r="U688" s="20"/>
      <c r="V688" s="20"/>
      <c r="W688" s="20"/>
      <c r="X688" s="20"/>
      <c r="Y688" s="173"/>
    </row>
    <row r="689" spans="7:25" x14ac:dyDescent="0.25">
      <c r="G689" s="20"/>
      <c r="H689" s="20"/>
      <c r="I689" s="20"/>
      <c r="J689" s="20"/>
      <c r="K689" s="20"/>
      <c r="L689" s="20"/>
      <c r="M689" s="20"/>
      <c r="N689" s="20"/>
      <c r="O689" s="20"/>
      <c r="P689" s="20"/>
      <c r="Q689" s="20"/>
      <c r="R689" s="20"/>
      <c r="S689" s="20"/>
      <c r="T689" s="20"/>
      <c r="U689" s="20"/>
      <c r="V689" s="20"/>
      <c r="W689" s="20"/>
      <c r="X689" s="20"/>
      <c r="Y689" s="173"/>
    </row>
    <row r="690" spans="7:25" x14ac:dyDescent="0.25">
      <c r="G690" s="20"/>
      <c r="H690" s="20"/>
      <c r="I690" s="20"/>
      <c r="J690" s="20"/>
      <c r="K690" s="20"/>
      <c r="L690" s="20"/>
      <c r="M690" s="20"/>
      <c r="N690" s="20"/>
      <c r="O690" s="20"/>
      <c r="P690" s="20"/>
      <c r="Q690" s="20"/>
      <c r="R690" s="20"/>
      <c r="S690" s="20"/>
      <c r="T690" s="20"/>
      <c r="U690" s="20"/>
      <c r="V690" s="20"/>
      <c r="W690" s="20"/>
      <c r="X690" s="20"/>
      <c r="Y690" s="173"/>
    </row>
    <row r="691" spans="7:25" x14ac:dyDescent="0.25">
      <c r="G691" s="20"/>
      <c r="H691" s="20"/>
      <c r="I691" s="20"/>
      <c r="J691" s="20"/>
      <c r="K691" s="20"/>
      <c r="L691" s="20"/>
      <c r="M691" s="20"/>
      <c r="N691" s="20"/>
      <c r="O691" s="20"/>
      <c r="P691" s="20"/>
      <c r="Q691" s="20"/>
      <c r="R691" s="20"/>
      <c r="S691" s="20"/>
      <c r="T691" s="20"/>
      <c r="U691" s="20"/>
      <c r="V691" s="20"/>
      <c r="W691" s="20"/>
      <c r="X691" s="20"/>
      <c r="Y691" s="173"/>
    </row>
    <row r="692" spans="7:25" x14ac:dyDescent="0.25">
      <c r="G692" s="20"/>
      <c r="H692" s="20"/>
      <c r="I692" s="20"/>
      <c r="J692" s="20"/>
      <c r="K692" s="20"/>
      <c r="L692" s="20"/>
      <c r="M692" s="20"/>
      <c r="N692" s="20"/>
      <c r="O692" s="20"/>
      <c r="P692" s="20"/>
      <c r="Q692" s="20"/>
      <c r="R692" s="20"/>
      <c r="S692" s="20"/>
      <c r="T692" s="20"/>
      <c r="U692" s="20"/>
      <c r="V692" s="20"/>
      <c r="W692" s="20"/>
      <c r="X692" s="20"/>
      <c r="Y692" s="173"/>
    </row>
    <row r="693" spans="7:25" x14ac:dyDescent="0.25">
      <c r="G693" s="20"/>
      <c r="H693" s="20"/>
      <c r="I693" s="20"/>
      <c r="J693" s="20"/>
      <c r="K693" s="20"/>
      <c r="L693" s="20"/>
      <c r="M693" s="20"/>
      <c r="N693" s="20"/>
      <c r="O693" s="20"/>
      <c r="P693" s="20"/>
      <c r="Q693" s="20"/>
      <c r="R693" s="20"/>
      <c r="S693" s="20"/>
      <c r="T693" s="20"/>
      <c r="U693" s="20"/>
      <c r="V693" s="20"/>
      <c r="W693" s="20"/>
      <c r="X693" s="20"/>
      <c r="Y693" s="173"/>
    </row>
    <row r="694" spans="7:25" x14ac:dyDescent="0.25">
      <c r="G694" s="20"/>
      <c r="H694" s="20"/>
      <c r="I694" s="20"/>
      <c r="J694" s="20"/>
      <c r="K694" s="20"/>
      <c r="L694" s="20"/>
      <c r="M694" s="20"/>
      <c r="N694" s="20"/>
      <c r="O694" s="20"/>
      <c r="P694" s="20"/>
      <c r="Q694" s="20"/>
      <c r="R694" s="20"/>
      <c r="S694" s="20"/>
      <c r="T694" s="20"/>
      <c r="U694" s="20"/>
      <c r="V694" s="20"/>
      <c r="W694" s="20"/>
      <c r="X694" s="20"/>
      <c r="Y694" s="173"/>
    </row>
    <row r="695" spans="7:25" x14ac:dyDescent="0.25">
      <c r="G695" s="20"/>
      <c r="H695" s="20"/>
      <c r="I695" s="20"/>
      <c r="J695" s="20"/>
      <c r="K695" s="20"/>
      <c r="L695" s="20"/>
      <c r="M695" s="20"/>
      <c r="N695" s="20"/>
      <c r="O695" s="20"/>
      <c r="P695" s="20"/>
      <c r="Q695" s="20"/>
      <c r="R695" s="20"/>
      <c r="S695" s="20"/>
      <c r="T695" s="20"/>
      <c r="U695" s="20"/>
      <c r="V695" s="20"/>
      <c r="W695" s="20"/>
      <c r="X695" s="20"/>
      <c r="Y695" s="173"/>
    </row>
    <row r="696" spans="7:25" x14ac:dyDescent="0.25">
      <c r="G696" s="20"/>
      <c r="H696" s="20"/>
      <c r="I696" s="20"/>
      <c r="J696" s="20"/>
      <c r="K696" s="20"/>
      <c r="L696" s="20"/>
      <c r="M696" s="20"/>
      <c r="N696" s="20"/>
      <c r="O696" s="20"/>
      <c r="P696" s="20"/>
      <c r="Q696" s="20"/>
      <c r="R696" s="20"/>
      <c r="S696" s="20"/>
      <c r="T696" s="20"/>
      <c r="U696" s="20"/>
      <c r="V696" s="20"/>
      <c r="W696" s="20"/>
      <c r="X696" s="20"/>
      <c r="Y696" s="173"/>
    </row>
    <row r="697" spans="7:25" x14ac:dyDescent="0.25">
      <c r="G697" s="20"/>
      <c r="H697" s="20"/>
      <c r="I697" s="20"/>
      <c r="J697" s="20"/>
      <c r="K697" s="20"/>
      <c r="L697" s="20"/>
      <c r="M697" s="20"/>
      <c r="N697" s="20"/>
      <c r="O697" s="20"/>
      <c r="P697" s="20"/>
      <c r="Q697" s="20"/>
      <c r="R697" s="20"/>
      <c r="S697" s="20"/>
      <c r="T697" s="20"/>
      <c r="U697" s="20"/>
      <c r="V697" s="20"/>
      <c r="W697" s="20"/>
      <c r="X697" s="20"/>
      <c r="Y697" s="173"/>
    </row>
    <row r="698" spans="7:25" x14ac:dyDescent="0.25">
      <c r="G698" s="20"/>
      <c r="H698" s="20"/>
      <c r="I698" s="20"/>
      <c r="J698" s="20"/>
      <c r="K698" s="20"/>
      <c r="L698" s="20"/>
      <c r="M698" s="20"/>
      <c r="N698" s="20"/>
      <c r="O698" s="20"/>
      <c r="P698" s="20"/>
      <c r="Q698" s="20"/>
      <c r="R698" s="20"/>
      <c r="S698" s="20"/>
      <c r="T698" s="20"/>
      <c r="U698" s="20"/>
      <c r="V698" s="20"/>
      <c r="W698" s="20"/>
      <c r="X698" s="20"/>
      <c r="Y698" s="173"/>
    </row>
    <row r="699" spans="7:25" x14ac:dyDescent="0.25">
      <c r="G699" s="20"/>
      <c r="H699" s="20"/>
      <c r="I699" s="20"/>
      <c r="J699" s="20"/>
      <c r="K699" s="20"/>
      <c r="L699" s="20"/>
      <c r="M699" s="20"/>
      <c r="N699" s="20"/>
      <c r="O699" s="20"/>
      <c r="P699" s="20"/>
      <c r="Q699" s="20"/>
      <c r="R699" s="20"/>
      <c r="S699" s="20"/>
      <c r="T699" s="20"/>
      <c r="U699" s="20"/>
      <c r="V699" s="20"/>
      <c r="W699" s="20"/>
      <c r="X699" s="20"/>
      <c r="Y699" s="173"/>
    </row>
    <row r="700" spans="7:25" x14ac:dyDescent="0.25">
      <c r="G700" s="20"/>
      <c r="H700" s="20"/>
      <c r="I700" s="20"/>
      <c r="J700" s="20"/>
      <c r="K700" s="20"/>
      <c r="L700" s="20"/>
      <c r="M700" s="20"/>
      <c r="N700" s="20"/>
      <c r="O700" s="20"/>
      <c r="P700" s="20"/>
      <c r="Q700" s="20"/>
      <c r="R700" s="20"/>
      <c r="S700" s="20"/>
      <c r="T700" s="20"/>
      <c r="U700" s="20"/>
      <c r="V700" s="20"/>
      <c r="W700" s="20"/>
      <c r="X700" s="20"/>
      <c r="Y700" s="173"/>
    </row>
    <row r="701" spans="7:25" x14ac:dyDescent="0.25">
      <c r="G701" s="20"/>
      <c r="H701" s="20"/>
      <c r="I701" s="20"/>
      <c r="J701" s="20"/>
      <c r="K701" s="20"/>
      <c r="L701" s="20"/>
      <c r="M701" s="20"/>
      <c r="N701" s="20"/>
      <c r="O701" s="20"/>
      <c r="P701" s="20"/>
      <c r="Q701" s="20"/>
      <c r="R701" s="20"/>
      <c r="S701" s="20"/>
      <c r="T701" s="20"/>
      <c r="U701" s="20"/>
      <c r="V701" s="20"/>
      <c r="W701" s="20"/>
      <c r="X701" s="20"/>
      <c r="Y701" s="173"/>
    </row>
    <row r="702" spans="7:25" x14ac:dyDescent="0.25">
      <c r="G702" s="20"/>
      <c r="H702" s="20"/>
      <c r="I702" s="20"/>
      <c r="J702" s="20"/>
      <c r="K702" s="20"/>
      <c r="L702" s="20"/>
      <c r="M702" s="20"/>
      <c r="N702" s="20"/>
      <c r="O702" s="20"/>
      <c r="P702" s="20"/>
      <c r="Q702" s="20"/>
      <c r="R702" s="20"/>
      <c r="S702" s="20"/>
      <c r="T702" s="20"/>
      <c r="U702" s="20"/>
      <c r="V702" s="20"/>
      <c r="W702" s="20"/>
      <c r="X702" s="20"/>
      <c r="Y702" s="173"/>
    </row>
    <row r="703" spans="7:25" x14ac:dyDescent="0.25">
      <c r="G703" s="20"/>
      <c r="H703" s="20"/>
      <c r="I703" s="20"/>
      <c r="J703" s="20"/>
      <c r="K703" s="20"/>
      <c r="L703" s="20"/>
      <c r="M703" s="20"/>
      <c r="N703" s="20"/>
      <c r="O703" s="20"/>
      <c r="P703" s="20"/>
      <c r="Q703" s="20"/>
      <c r="R703" s="20"/>
      <c r="S703" s="20"/>
      <c r="T703" s="20"/>
      <c r="U703" s="20"/>
      <c r="V703" s="20"/>
      <c r="W703" s="20"/>
      <c r="X703" s="20"/>
      <c r="Y703" s="173"/>
    </row>
    <row r="704" spans="7:25" x14ac:dyDescent="0.25">
      <c r="G704" s="20"/>
      <c r="H704" s="20"/>
      <c r="I704" s="20"/>
      <c r="J704" s="20"/>
      <c r="K704" s="20"/>
      <c r="L704" s="20"/>
      <c r="M704" s="20"/>
      <c r="N704" s="20"/>
      <c r="O704" s="20"/>
      <c r="P704" s="20"/>
      <c r="Q704" s="20"/>
      <c r="R704" s="20"/>
      <c r="S704" s="20"/>
      <c r="T704" s="20"/>
      <c r="U704" s="20"/>
      <c r="V704" s="20"/>
      <c r="W704" s="20"/>
      <c r="X704" s="20"/>
      <c r="Y704" s="173"/>
    </row>
    <row r="705" spans="5:25" x14ac:dyDescent="0.25">
      <c r="G705" s="20"/>
      <c r="H705" s="20"/>
      <c r="I705" s="20"/>
      <c r="J705" s="20"/>
      <c r="K705" s="20"/>
      <c r="L705" s="20"/>
      <c r="M705" s="20"/>
      <c r="N705" s="20"/>
      <c r="O705" s="20"/>
      <c r="P705" s="20"/>
      <c r="Q705" s="20"/>
      <c r="R705" s="20"/>
      <c r="S705" s="20"/>
      <c r="T705" s="20"/>
      <c r="U705" s="20"/>
      <c r="V705" s="20"/>
      <c r="W705" s="20"/>
      <c r="X705" s="20"/>
      <c r="Y705" s="173"/>
    </row>
    <row r="706" spans="5:25" x14ac:dyDescent="0.25">
      <c r="G706" s="20"/>
      <c r="H706" s="20"/>
      <c r="I706" s="20"/>
      <c r="J706" s="20"/>
      <c r="K706" s="20"/>
      <c r="L706" s="20"/>
      <c r="M706" s="20"/>
      <c r="N706" s="20"/>
      <c r="O706" s="20"/>
      <c r="P706" s="20"/>
      <c r="Q706" s="20"/>
      <c r="R706" s="20"/>
      <c r="S706" s="20"/>
      <c r="T706" s="20"/>
      <c r="U706" s="20"/>
      <c r="V706" s="20"/>
      <c r="W706" s="20"/>
      <c r="X706" s="20"/>
      <c r="Y706" s="173"/>
    </row>
    <row r="707" spans="5:25" x14ac:dyDescent="0.25">
      <c r="G707" s="20"/>
      <c r="H707" s="20"/>
      <c r="I707" s="20"/>
      <c r="J707" s="20"/>
      <c r="K707" s="20"/>
      <c r="L707" s="20"/>
      <c r="M707" s="20"/>
      <c r="N707" s="20"/>
      <c r="O707" s="20"/>
      <c r="P707" s="20"/>
      <c r="Q707" s="20"/>
      <c r="R707" s="20"/>
      <c r="S707" s="20"/>
      <c r="T707" s="20"/>
      <c r="U707" s="20"/>
      <c r="V707" s="20"/>
      <c r="W707" s="20"/>
      <c r="X707" s="20"/>
      <c r="Y707" s="173"/>
    </row>
    <row r="708" spans="5:25" x14ac:dyDescent="0.25">
      <c r="G708" s="20"/>
      <c r="H708" s="20"/>
      <c r="I708" s="20"/>
      <c r="J708" s="20"/>
      <c r="K708" s="20"/>
      <c r="L708" s="20"/>
      <c r="M708" s="20"/>
      <c r="N708" s="20"/>
      <c r="O708" s="20"/>
      <c r="P708" s="20"/>
      <c r="Q708" s="20"/>
      <c r="R708" s="20"/>
      <c r="S708" s="20"/>
      <c r="T708" s="20"/>
      <c r="U708" s="20"/>
      <c r="V708" s="20"/>
      <c r="W708" s="20"/>
      <c r="X708" s="20"/>
      <c r="Y708" s="173"/>
    </row>
    <row r="709" spans="5:25" x14ac:dyDescent="0.25">
      <c r="G709" s="20"/>
      <c r="H709" s="20"/>
      <c r="I709" s="20"/>
      <c r="J709" s="20"/>
      <c r="K709" s="20"/>
      <c r="L709" s="20"/>
      <c r="M709" s="20"/>
      <c r="N709" s="20"/>
      <c r="O709" s="20"/>
      <c r="P709" s="20"/>
      <c r="Q709" s="20"/>
      <c r="R709" s="20"/>
      <c r="S709" s="20"/>
      <c r="T709" s="20"/>
      <c r="U709" s="20"/>
      <c r="V709" s="20"/>
      <c r="W709" s="20"/>
      <c r="X709" s="20"/>
      <c r="Y709" s="173"/>
    </row>
    <row r="710" spans="5:25" x14ac:dyDescent="0.25">
      <c r="G710" s="20"/>
      <c r="H710" s="20"/>
      <c r="I710" s="20"/>
      <c r="J710" s="20"/>
      <c r="K710" s="20"/>
      <c r="L710" s="20"/>
      <c r="M710" s="20"/>
      <c r="N710" s="20"/>
      <c r="O710" s="20"/>
      <c r="P710" s="20"/>
      <c r="Q710" s="20"/>
      <c r="R710" s="20"/>
      <c r="S710" s="20"/>
      <c r="T710" s="20"/>
      <c r="U710" s="20"/>
      <c r="V710" s="20"/>
      <c r="W710" s="20"/>
      <c r="X710" s="20"/>
      <c r="Y710" s="173"/>
    </row>
    <row r="711" spans="5:25" x14ac:dyDescent="0.25">
      <c r="G711" s="20"/>
      <c r="H711" s="20"/>
      <c r="I711" s="20"/>
      <c r="J711" s="20"/>
      <c r="K711" s="20"/>
      <c r="L711" s="20"/>
      <c r="M711" s="20"/>
      <c r="N711" s="20"/>
      <c r="O711" s="20"/>
      <c r="P711" s="20"/>
      <c r="Q711" s="20"/>
      <c r="R711" s="20"/>
      <c r="S711" s="20"/>
      <c r="T711" s="20"/>
      <c r="U711" s="20"/>
      <c r="V711" s="20"/>
      <c r="W711" s="20"/>
      <c r="X711" s="20"/>
      <c r="Y711" s="173"/>
    </row>
    <row r="712" spans="5:25" x14ac:dyDescent="0.25">
      <c r="G712" s="20"/>
      <c r="H712" s="20"/>
      <c r="I712" s="20"/>
      <c r="J712" s="20"/>
      <c r="K712" s="20"/>
      <c r="L712" s="20"/>
      <c r="M712" s="20"/>
      <c r="N712" s="20"/>
      <c r="O712" s="20"/>
      <c r="P712" s="20"/>
      <c r="Q712" s="20"/>
      <c r="R712" s="20"/>
      <c r="S712" s="20"/>
      <c r="T712" s="20"/>
      <c r="U712" s="20"/>
      <c r="V712" s="20"/>
      <c r="W712" s="20"/>
      <c r="X712" s="20"/>
      <c r="Y712" s="173"/>
    </row>
    <row r="713" spans="5:25" x14ac:dyDescent="0.25">
      <c r="G713" s="20"/>
      <c r="H713" s="20"/>
      <c r="I713" s="20"/>
      <c r="J713" s="20"/>
      <c r="K713" s="20"/>
      <c r="L713" s="20"/>
      <c r="M713" s="20"/>
      <c r="N713" s="20"/>
      <c r="O713" s="20"/>
      <c r="P713" s="20"/>
      <c r="Q713" s="20"/>
      <c r="R713" s="20"/>
      <c r="S713" s="20"/>
      <c r="T713" s="20"/>
      <c r="U713" s="20"/>
      <c r="V713" s="20"/>
      <c r="W713" s="20"/>
      <c r="X713" s="20"/>
      <c r="Y713" s="173"/>
    </row>
    <row r="714" spans="5:25" x14ac:dyDescent="0.25">
      <c r="G714" s="20"/>
      <c r="H714" s="20"/>
      <c r="I714" s="20"/>
      <c r="J714" s="20"/>
      <c r="K714" s="20"/>
      <c r="L714" s="20"/>
      <c r="M714" s="20"/>
      <c r="N714" s="20"/>
      <c r="O714" s="20"/>
      <c r="P714" s="20"/>
      <c r="Q714" s="20"/>
      <c r="R714" s="20"/>
      <c r="S714" s="20"/>
      <c r="T714" s="20"/>
      <c r="U714" s="20"/>
      <c r="V714" s="20"/>
      <c r="W714" s="20"/>
      <c r="X714" s="20"/>
      <c r="Y714" s="173"/>
    </row>
    <row r="715" spans="5:25" x14ac:dyDescent="0.25">
      <c r="G715" s="20"/>
      <c r="H715" s="20"/>
      <c r="I715" s="20"/>
      <c r="J715" s="20"/>
      <c r="K715" s="20"/>
      <c r="L715" s="20"/>
      <c r="M715" s="20"/>
      <c r="N715" s="20"/>
      <c r="O715" s="20"/>
      <c r="P715" s="20"/>
      <c r="Q715" s="20"/>
      <c r="R715" s="20"/>
      <c r="S715" s="20"/>
      <c r="T715" s="20"/>
      <c r="U715" s="20"/>
      <c r="V715" s="20"/>
      <c r="W715" s="20"/>
      <c r="X715" s="20"/>
      <c r="Y715" s="173"/>
    </row>
    <row r="716" spans="5:25" x14ac:dyDescent="0.25">
      <c r="E716" s="10"/>
      <c r="F716" s="10"/>
      <c r="G716" s="22"/>
      <c r="H716" s="22"/>
      <c r="I716" s="22"/>
      <c r="J716" s="22"/>
      <c r="K716" s="22"/>
      <c r="L716" s="22"/>
      <c r="M716" s="22"/>
      <c r="N716" s="22"/>
      <c r="O716" s="22"/>
      <c r="P716" s="22"/>
      <c r="Q716" s="22"/>
      <c r="R716" s="22"/>
      <c r="S716" s="22"/>
      <c r="T716" s="22"/>
      <c r="U716" s="22"/>
      <c r="V716" s="22"/>
      <c r="W716" s="20"/>
      <c r="X716" s="20"/>
      <c r="Y716" s="173"/>
    </row>
    <row r="717" spans="5:25" x14ac:dyDescent="0.25">
      <c r="G717" s="20"/>
      <c r="H717" s="20"/>
      <c r="I717" s="20"/>
      <c r="J717" s="20"/>
      <c r="K717" s="20"/>
      <c r="L717" s="20"/>
      <c r="M717" s="20"/>
      <c r="N717" s="20"/>
      <c r="O717" s="20"/>
      <c r="P717" s="20"/>
      <c r="Q717" s="20"/>
      <c r="R717" s="20"/>
      <c r="S717" s="20"/>
      <c r="T717" s="20"/>
      <c r="U717" s="20"/>
      <c r="V717" s="20"/>
      <c r="W717" s="22"/>
      <c r="X717" s="22"/>
      <c r="Y717" s="173"/>
    </row>
    <row r="718" spans="5:25" x14ac:dyDescent="0.25">
      <c r="G718" s="20"/>
      <c r="H718" s="20"/>
      <c r="I718" s="20"/>
      <c r="J718" s="20"/>
      <c r="K718" s="20"/>
      <c r="L718" s="20"/>
      <c r="M718" s="20"/>
      <c r="N718" s="20"/>
      <c r="O718" s="20"/>
      <c r="P718" s="20"/>
      <c r="Q718" s="20"/>
      <c r="R718" s="20"/>
      <c r="S718" s="20"/>
      <c r="T718" s="20"/>
      <c r="U718" s="20"/>
      <c r="V718" s="20"/>
      <c r="W718" s="20"/>
      <c r="X718" s="20"/>
      <c r="Y718" s="173"/>
    </row>
    <row r="719" spans="5:25" x14ac:dyDescent="0.25">
      <c r="G719" s="20"/>
      <c r="H719" s="20"/>
      <c r="I719" s="20"/>
      <c r="J719" s="20"/>
      <c r="K719" s="20"/>
      <c r="L719" s="20"/>
      <c r="M719" s="20"/>
      <c r="N719" s="20"/>
      <c r="O719" s="20"/>
      <c r="P719" s="20"/>
      <c r="Q719" s="20"/>
      <c r="R719" s="20"/>
      <c r="S719" s="20"/>
      <c r="T719" s="20"/>
      <c r="U719" s="20"/>
      <c r="V719" s="20"/>
      <c r="W719" s="20"/>
      <c r="X719" s="20"/>
      <c r="Y719" s="173"/>
    </row>
    <row r="720" spans="5:25" x14ac:dyDescent="0.25">
      <c r="G720" s="20"/>
      <c r="H720" s="20"/>
      <c r="I720" s="20"/>
      <c r="J720" s="20"/>
      <c r="K720" s="20"/>
      <c r="L720" s="20"/>
      <c r="M720" s="20"/>
      <c r="N720" s="20"/>
      <c r="O720" s="20"/>
      <c r="P720" s="20"/>
      <c r="Q720" s="20"/>
      <c r="R720" s="20"/>
      <c r="S720" s="20"/>
      <c r="T720" s="20"/>
      <c r="U720" s="20"/>
      <c r="V720" s="20"/>
      <c r="W720" s="20"/>
      <c r="X720" s="20"/>
      <c r="Y720" s="173"/>
    </row>
    <row r="721" spans="1:25" x14ac:dyDescent="0.25">
      <c r="G721" s="20"/>
      <c r="H721" s="20"/>
      <c r="I721" s="20"/>
      <c r="J721" s="20"/>
      <c r="K721" s="20"/>
      <c r="L721" s="20"/>
      <c r="M721" s="20"/>
      <c r="N721" s="20"/>
      <c r="O721" s="20"/>
      <c r="P721" s="20"/>
      <c r="Q721" s="20"/>
      <c r="R721" s="20"/>
      <c r="S721" s="20"/>
      <c r="T721" s="20"/>
      <c r="U721" s="20"/>
      <c r="V721" s="20"/>
      <c r="W721" s="20"/>
      <c r="X721" s="20"/>
      <c r="Y721" s="173"/>
    </row>
    <row r="722" spans="1:25" x14ac:dyDescent="0.25">
      <c r="G722" s="20"/>
      <c r="H722" s="20"/>
      <c r="I722" s="20"/>
      <c r="J722" s="20"/>
      <c r="K722" s="20"/>
      <c r="L722" s="20"/>
      <c r="M722" s="20"/>
      <c r="N722" s="20"/>
      <c r="O722" s="20"/>
      <c r="P722" s="20"/>
      <c r="Q722" s="20"/>
      <c r="R722" s="20"/>
      <c r="S722" s="20"/>
      <c r="T722" s="20"/>
      <c r="U722" s="20"/>
      <c r="V722" s="20"/>
      <c r="W722" s="20"/>
      <c r="X722" s="20"/>
      <c r="Y722" s="173"/>
    </row>
    <row r="723" spans="1:25" x14ac:dyDescent="0.25">
      <c r="G723" s="20"/>
      <c r="H723" s="20"/>
      <c r="I723" s="20"/>
      <c r="J723" s="20"/>
      <c r="K723" s="20"/>
      <c r="L723" s="20"/>
      <c r="M723" s="20"/>
      <c r="N723" s="20"/>
      <c r="O723" s="20"/>
      <c r="P723" s="20"/>
      <c r="Q723" s="20"/>
      <c r="R723" s="20"/>
      <c r="S723" s="20"/>
      <c r="T723" s="20"/>
      <c r="U723" s="20"/>
      <c r="V723" s="20"/>
      <c r="W723" s="20"/>
      <c r="X723" s="20"/>
      <c r="Y723" s="173"/>
    </row>
    <row r="724" spans="1:25" x14ac:dyDescent="0.25">
      <c r="G724" s="20"/>
      <c r="H724" s="20"/>
      <c r="I724" s="20"/>
      <c r="J724" s="20"/>
      <c r="K724" s="20"/>
      <c r="L724" s="20"/>
      <c r="M724" s="20"/>
      <c r="N724" s="20"/>
      <c r="O724" s="20"/>
      <c r="P724" s="20"/>
      <c r="Q724" s="20"/>
      <c r="R724" s="20"/>
      <c r="S724" s="20"/>
      <c r="T724" s="20"/>
      <c r="U724" s="20"/>
      <c r="V724" s="20"/>
      <c r="W724" s="20"/>
      <c r="X724" s="20"/>
      <c r="Y724" s="173"/>
    </row>
    <row r="725" spans="1:25" x14ac:dyDescent="0.25">
      <c r="G725" s="20"/>
      <c r="H725" s="20"/>
      <c r="I725" s="20"/>
      <c r="J725" s="20"/>
      <c r="K725" s="20"/>
      <c r="L725" s="20"/>
      <c r="M725" s="20"/>
      <c r="N725" s="20"/>
      <c r="O725" s="20"/>
      <c r="P725" s="20"/>
      <c r="Q725" s="20"/>
      <c r="R725" s="20"/>
      <c r="S725" s="20"/>
      <c r="T725" s="20"/>
      <c r="U725" s="20"/>
      <c r="V725" s="20"/>
      <c r="W725" s="20"/>
      <c r="X725" s="20"/>
      <c r="Y725" s="173"/>
    </row>
    <row r="726" spans="1:25" x14ac:dyDescent="0.25">
      <c r="G726" s="20"/>
      <c r="H726" s="20"/>
      <c r="I726" s="20"/>
      <c r="J726" s="20"/>
      <c r="K726" s="20"/>
      <c r="L726" s="20"/>
      <c r="M726" s="20"/>
      <c r="N726" s="20"/>
      <c r="O726" s="20"/>
      <c r="P726" s="20"/>
      <c r="Q726" s="20"/>
      <c r="R726" s="20"/>
      <c r="S726" s="20"/>
      <c r="T726" s="20"/>
      <c r="U726" s="20"/>
      <c r="V726" s="20"/>
      <c r="W726" s="20"/>
      <c r="X726" s="20"/>
      <c r="Y726" s="173"/>
    </row>
    <row r="727" spans="1:25" x14ac:dyDescent="0.25">
      <c r="G727" s="20"/>
      <c r="H727" s="20"/>
      <c r="I727" s="20"/>
      <c r="J727" s="20"/>
      <c r="K727" s="20"/>
      <c r="L727" s="20"/>
      <c r="M727" s="20"/>
      <c r="N727" s="20"/>
      <c r="O727" s="20"/>
      <c r="P727" s="20"/>
      <c r="Q727" s="20"/>
      <c r="R727" s="20"/>
      <c r="S727" s="20"/>
      <c r="T727" s="20"/>
      <c r="U727" s="20"/>
      <c r="V727" s="20"/>
      <c r="W727" s="20"/>
      <c r="X727" s="20"/>
      <c r="Y727" s="173"/>
    </row>
    <row r="728" spans="1:25" x14ac:dyDescent="0.25">
      <c r="E728" s="10"/>
      <c r="F728" s="10"/>
      <c r="G728" s="22"/>
      <c r="H728" s="22"/>
      <c r="I728" s="22"/>
      <c r="J728" s="22"/>
      <c r="K728" s="22"/>
      <c r="L728" s="22"/>
      <c r="M728" s="22"/>
      <c r="N728" s="22"/>
      <c r="O728" s="22"/>
      <c r="P728" s="22"/>
      <c r="Q728" s="22"/>
      <c r="R728" s="22"/>
      <c r="S728" s="22"/>
      <c r="T728" s="22"/>
      <c r="U728" s="22"/>
      <c r="V728" s="22"/>
      <c r="W728" s="20"/>
      <c r="X728" s="20"/>
      <c r="Y728" s="173"/>
    </row>
    <row r="729" spans="1:25" x14ac:dyDescent="0.25">
      <c r="E729" s="7"/>
      <c r="F729" s="7"/>
      <c r="G729" s="21"/>
      <c r="H729" s="21"/>
      <c r="I729" s="21"/>
      <c r="J729" s="21"/>
      <c r="K729" s="21"/>
      <c r="L729" s="21"/>
      <c r="M729" s="21"/>
      <c r="N729" s="21"/>
      <c r="O729" s="21"/>
      <c r="P729" s="21"/>
      <c r="Q729" s="21"/>
      <c r="R729" s="21"/>
      <c r="S729" s="21"/>
      <c r="T729" s="21"/>
      <c r="U729" s="21"/>
      <c r="V729" s="21"/>
      <c r="W729" s="22"/>
      <c r="X729" s="22"/>
      <c r="Y729" s="173"/>
    </row>
    <row r="730" spans="1:25" s="11" customFormat="1" x14ac:dyDescent="0.25">
      <c r="A730" s="10"/>
      <c r="B730" s="10"/>
      <c r="C730" s="10" t="s">
        <v>438</v>
      </c>
      <c r="D730" s="10"/>
      <c r="E730" s="1"/>
      <c r="F730" s="1"/>
      <c r="G730" s="20"/>
      <c r="H730" s="20"/>
      <c r="I730" s="20"/>
      <c r="J730" s="20"/>
      <c r="K730" s="20"/>
      <c r="L730" s="20"/>
      <c r="M730" s="20"/>
      <c r="N730" s="20"/>
      <c r="O730" s="20"/>
      <c r="P730" s="20"/>
      <c r="Q730" s="20"/>
      <c r="R730" s="20"/>
      <c r="S730" s="20"/>
      <c r="T730" s="20"/>
      <c r="U730" s="20"/>
      <c r="V730" s="20"/>
      <c r="W730" s="21"/>
      <c r="X730" s="21"/>
      <c r="Y730" s="173"/>
    </row>
    <row r="731" spans="1:25" x14ac:dyDescent="0.25">
      <c r="C731" s="1" t="s">
        <v>439</v>
      </c>
      <c r="G731" s="20"/>
      <c r="H731" s="20"/>
      <c r="I731" s="20"/>
      <c r="J731" s="20"/>
      <c r="K731" s="20"/>
      <c r="L731" s="20"/>
      <c r="M731" s="20"/>
      <c r="N731" s="20"/>
      <c r="O731" s="20"/>
      <c r="P731" s="20"/>
      <c r="Q731" s="20"/>
      <c r="R731" s="20"/>
      <c r="S731" s="20"/>
      <c r="T731" s="20"/>
      <c r="U731" s="20"/>
      <c r="V731" s="20"/>
      <c r="W731" s="20"/>
      <c r="X731" s="20"/>
      <c r="Y731" s="173"/>
    </row>
    <row r="732" spans="1:25" x14ac:dyDescent="0.25">
      <c r="G732" s="20"/>
      <c r="H732" s="20"/>
      <c r="I732" s="20"/>
      <c r="J732" s="20"/>
      <c r="K732" s="20"/>
      <c r="L732" s="20"/>
      <c r="M732" s="20"/>
      <c r="N732" s="20"/>
      <c r="O732" s="20"/>
      <c r="P732" s="20"/>
      <c r="Q732" s="20"/>
      <c r="R732" s="20"/>
      <c r="S732" s="20"/>
      <c r="T732" s="20"/>
      <c r="U732" s="20"/>
      <c r="V732" s="20"/>
      <c r="W732" s="20"/>
      <c r="X732" s="20"/>
      <c r="Y732" s="173"/>
    </row>
    <row r="733" spans="1:25" x14ac:dyDescent="0.25">
      <c r="G733" s="20"/>
      <c r="H733" s="20"/>
      <c r="I733" s="20"/>
      <c r="J733" s="20"/>
      <c r="K733" s="20"/>
      <c r="L733" s="20"/>
      <c r="M733" s="20"/>
      <c r="N733" s="20"/>
      <c r="O733" s="20"/>
      <c r="P733" s="20"/>
      <c r="Q733" s="20"/>
      <c r="R733" s="20"/>
      <c r="S733" s="20"/>
      <c r="T733" s="20"/>
      <c r="U733" s="20"/>
      <c r="V733" s="20"/>
      <c r="W733" s="20"/>
      <c r="X733" s="20"/>
      <c r="Y733" s="173"/>
    </row>
    <row r="734" spans="1:25" x14ac:dyDescent="0.25">
      <c r="G734" s="20"/>
      <c r="H734" s="20"/>
      <c r="I734" s="20"/>
      <c r="J734" s="20"/>
      <c r="K734" s="20"/>
      <c r="L734" s="20"/>
      <c r="M734" s="20"/>
      <c r="N734" s="20"/>
      <c r="O734" s="20"/>
      <c r="P734" s="20"/>
      <c r="Q734" s="20"/>
      <c r="R734" s="20"/>
      <c r="S734" s="20"/>
      <c r="T734" s="20"/>
      <c r="U734" s="20"/>
      <c r="V734" s="20"/>
      <c r="W734" s="20"/>
      <c r="X734" s="20"/>
      <c r="Y734" s="173"/>
    </row>
    <row r="735" spans="1:25" x14ac:dyDescent="0.25">
      <c r="G735" s="20"/>
      <c r="H735" s="20"/>
      <c r="I735" s="20"/>
      <c r="J735" s="20"/>
      <c r="K735" s="20"/>
      <c r="L735" s="20"/>
      <c r="M735" s="20"/>
      <c r="N735" s="20"/>
      <c r="O735" s="20"/>
      <c r="P735" s="20"/>
      <c r="Q735" s="20"/>
      <c r="R735" s="20"/>
      <c r="S735" s="20"/>
      <c r="T735" s="20"/>
      <c r="U735" s="20"/>
      <c r="V735" s="20"/>
      <c r="W735" s="20"/>
      <c r="X735" s="20"/>
      <c r="Y735" s="173"/>
    </row>
    <row r="736" spans="1:25" x14ac:dyDescent="0.25">
      <c r="E736" s="10"/>
      <c r="F736" s="10"/>
      <c r="G736" s="22"/>
      <c r="H736" s="22"/>
      <c r="I736" s="22"/>
      <c r="J736" s="22"/>
      <c r="K736" s="22"/>
      <c r="L736" s="22"/>
      <c r="M736" s="22"/>
      <c r="N736" s="22"/>
      <c r="O736" s="22"/>
      <c r="P736" s="22"/>
      <c r="Q736" s="22"/>
      <c r="R736" s="22"/>
      <c r="S736" s="22"/>
      <c r="T736" s="22"/>
      <c r="U736" s="22"/>
      <c r="V736" s="22"/>
      <c r="W736" s="20"/>
      <c r="X736" s="20"/>
      <c r="Y736" s="173"/>
    </row>
    <row r="737" spans="1:25" x14ac:dyDescent="0.25">
      <c r="G737" s="20"/>
      <c r="H737" s="20"/>
      <c r="I737" s="20"/>
      <c r="J737" s="20"/>
      <c r="K737" s="20"/>
      <c r="L737" s="20"/>
      <c r="M737" s="20"/>
      <c r="N737" s="20"/>
      <c r="O737" s="20"/>
      <c r="P737" s="20"/>
      <c r="Q737" s="20"/>
      <c r="R737" s="20"/>
      <c r="S737" s="20"/>
      <c r="T737" s="20"/>
      <c r="U737" s="20"/>
      <c r="V737" s="20"/>
      <c r="W737" s="22"/>
      <c r="X737" s="22"/>
      <c r="Y737" s="173"/>
    </row>
    <row r="738" spans="1:25" x14ac:dyDescent="0.25">
      <c r="E738" s="10"/>
      <c r="F738" s="10"/>
      <c r="G738" s="22"/>
      <c r="H738" s="22"/>
      <c r="I738" s="22"/>
      <c r="J738" s="22"/>
      <c r="K738" s="22"/>
      <c r="L738" s="22"/>
      <c r="M738" s="22"/>
      <c r="N738" s="22"/>
      <c r="O738" s="22"/>
      <c r="P738" s="22"/>
      <c r="Q738" s="22"/>
      <c r="R738" s="22"/>
      <c r="S738" s="22"/>
      <c r="T738" s="22"/>
      <c r="U738" s="22"/>
      <c r="V738" s="22"/>
      <c r="W738" s="20"/>
      <c r="X738" s="20"/>
      <c r="Y738" s="173"/>
    </row>
    <row r="739" spans="1:25" x14ac:dyDescent="0.25">
      <c r="E739" s="7"/>
      <c r="F739" s="7"/>
      <c r="G739" s="21"/>
      <c r="H739" s="21"/>
      <c r="I739" s="21"/>
      <c r="J739" s="21"/>
      <c r="K739" s="21"/>
      <c r="L739" s="21"/>
      <c r="M739" s="21"/>
      <c r="N739" s="21"/>
      <c r="O739" s="21"/>
      <c r="P739" s="21"/>
      <c r="Q739" s="21"/>
      <c r="R739" s="21"/>
      <c r="S739" s="21"/>
      <c r="T739" s="21"/>
      <c r="U739" s="21"/>
      <c r="V739" s="21"/>
      <c r="W739" s="22"/>
      <c r="X739" s="22"/>
      <c r="Y739" s="173"/>
    </row>
    <row r="740" spans="1:25" x14ac:dyDescent="0.25">
      <c r="G740" s="20"/>
      <c r="H740" s="20"/>
      <c r="I740" s="20"/>
      <c r="J740" s="20"/>
      <c r="K740" s="20"/>
      <c r="L740" s="20"/>
      <c r="M740" s="20"/>
      <c r="N740" s="20"/>
      <c r="O740" s="20"/>
      <c r="P740" s="20"/>
      <c r="Q740" s="20"/>
      <c r="R740" s="20"/>
      <c r="S740" s="20"/>
      <c r="T740" s="20"/>
      <c r="U740" s="20"/>
      <c r="V740" s="20"/>
      <c r="W740" s="21"/>
      <c r="X740" s="21"/>
      <c r="Y740" s="173"/>
    </row>
    <row r="741" spans="1:25" x14ac:dyDescent="0.25">
      <c r="G741" s="20"/>
      <c r="H741" s="20"/>
      <c r="I741" s="20"/>
      <c r="J741" s="20"/>
      <c r="K741" s="20"/>
      <c r="L741" s="20"/>
      <c r="M741" s="20"/>
      <c r="N741" s="20"/>
      <c r="O741" s="20"/>
      <c r="P741" s="20"/>
      <c r="Q741" s="20"/>
      <c r="R741" s="20"/>
      <c r="S741" s="20"/>
      <c r="T741" s="20"/>
      <c r="U741" s="20"/>
      <c r="V741" s="20"/>
      <c r="W741" s="20"/>
      <c r="X741" s="20"/>
      <c r="Y741" s="173"/>
    </row>
    <row r="742" spans="1:25" s="11" customFormat="1" x14ac:dyDescent="0.25">
      <c r="A742" s="10"/>
      <c r="B742" s="10"/>
      <c r="C742" s="10" t="s">
        <v>440</v>
      </c>
      <c r="D742" s="10"/>
      <c r="E742" s="1"/>
      <c r="F742" s="1"/>
      <c r="G742" s="20"/>
      <c r="H742" s="20"/>
      <c r="I742" s="20"/>
      <c r="J742" s="20"/>
      <c r="K742" s="20"/>
      <c r="L742" s="20"/>
      <c r="M742" s="20"/>
      <c r="N742" s="20"/>
      <c r="O742" s="20"/>
      <c r="P742" s="20"/>
      <c r="Q742" s="20"/>
      <c r="R742" s="20"/>
      <c r="S742" s="20"/>
      <c r="T742" s="20"/>
      <c r="U742" s="20"/>
      <c r="V742" s="20"/>
      <c r="W742" s="20"/>
      <c r="X742" s="20"/>
      <c r="Y742" s="173"/>
    </row>
    <row r="743" spans="1:25" s="8" customFormat="1" x14ac:dyDescent="0.25">
      <c r="A743" s="7"/>
      <c r="B743" s="7" t="s">
        <v>400</v>
      </c>
      <c r="C743" s="7"/>
      <c r="D743" s="7"/>
      <c r="E743" s="1"/>
      <c r="F743" s="1"/>
      <c r="G743" s="20"/>
      <c r="H743" s="20"/>
      <c r="I743" s="20"/>
      <c r="J743" s="20"/>
      <c r="K743" s="20"/>
      <c r="L743" s="20"/>
      <c r="M743" s="20"/>
      <c r="N743" s="20"/>
      <c r="O743" s="20"/>
      <c r="P743" s="20"/>
      <c r="Q743" s="20"/>
      <c r="R743" s="20"/>
      <c r="S743" s="20"/>
      <c r="T743" s="20"/>
      <c r="U743" s="20"/>
      <c r="V743" s="20"/>
      <c r="W743" s="20"/>
      <c r="X743" s="20"/>
      <c r="Y743" s="173"/>
    </row>
    <row r="744" spans="1:25" x14ac:dyDescent="0.25">
      <c r="B744" s="1">
        <v>7</v>
      </c>
      <c r="C744" s="1" t="s">
        <v>437</v>
      </c>
      <c r="G744" s="20"/>
      <c r="H744" s="20"/>
      <c r="I744" s="20"/>
      <c r="J744" s="20"/>
      <c r="K744" s="20"/>
      <c r="L744" s="20"/>
      <c r="M744" s="20"/>
      <c r="N744" s="20"/>
      <c r="O744" s="20"/>
      <c r="P744" s="20"/>
      <c r="Q744" s="20"/>
      <c r="R744" s="20"/>
      <c r="S744" s="20"/>
      <c r="T744" s="20"/>
      <c r="U744" s="20"/>
      <c r="V744" s="20"/>
      <c r="W744" s="20"/>
      <c r="X744" s="20"/>
      <c r="Y744" s="173"/>
    </row>
    <row r="745" spans="1:25" x14ac:dyDescent="0.25">
      <c r="E745" s="10"/>
      <c r="F745" s="10"/>
      <c r="G745" s="22"/>
      <c r="H745" s="22"/>
      <c r="I745" s="22"/>
      <c r="J745" s="22"/>
      <c r="K745" s="22"/>
      <c r="L745" s="22"/>
      <c r="M745" s="22"/>
      <c r="N745" s="22"/>
      <c r="O745" s="22"/>
      <c r="P745" s="22"/>
      <c r="Q745" s="22"/>
      <c r="R745" s="22"/>
      <c r="S745" s="22"/>
      <c r="T745" s="22"/>
      <c r="U745" s="22"/>
      <c r="V745" s="22"/>
      <c r="W745" s="20"/>
      <c r="X745" s="20"/>
      <c r="Y745" s="173"/>
    </row>
    <row r="746" spans="1:25" x14ac:dyDescent="0.25">
      <c r="E746" s="7"/>
      <c r="F746" s="7"/>
      <c r="G746" s="21"/>
      <c r="H746" s="21"/>
      <c r="I746" s="21"/>
      <c r="J746" s="21"/>
      <c r="K746" s="21"/>
      <c r="L746" s="21"/>
      <c r="M746" s="21"/>
      <c r="N746" s="21"/>
      <c r="O746" s="21"/>
      <c r="P746" s="21"/>
      <c r="Q746" s="21"/>
      <c r="R746" s="21"/>
      <c r="S746" s="21"/>
      <c r="T746" s="21"/>
      <c r="U746" s="21"/>
      <c r="V746" s="21"/>
      <c r="W746" s="22"/>
      <c r="X746" s="22"/>
      <c r="Y746" s="173"/>
    </row>
    <row r="747" spans="1:25" x14ac:dyDescent="0.25">
      <c r="G747" s="20"/>
      <c r="H747" s="20"/>
      <c r="I747" s="20"/>
      <c r="J747" s="20"/>
      <c r="K747" s="20"/>
      <c r="L747" s="20"/>
      <c r="M747" s="20"/>
      <c r="N747" s="20"/>
      <c r="O747" s="20"/>
      <c r="P747" s="20"/>
      <c r="Q747" s="20"/>
      <c r="R747" s="20"/>
      <c r="S747" s="20"/>
      <c r="T747" s="20"/>
      <c r="U747" s="20"/>
      <c r="V747" s="20"/>
      <c r="W747" s="21"/>
      <c r="X747" s="21"/>
      <c r="Y747" s="173"/>
    </row>
    <row r="748" spans="1:25" x14ac:dyDescent="0.25">
      <c r="W748" s="20"/>
      <c r="X748" s="20"/>
      <c r="Y748" s="173"/>
    </row>
    <row r="749" spans="1:25" x14ac:dyDescent="0.25">
      <c r="Y749" s="173"/>
    </row>
    <row r="750" spans="1:25" s="11" customFormat="1" x14ac:dyDescent="0.25">
      <c r="A750" s="10"/>
      <c r="B750" s="10"/>
      <c r="C750" s="10" t="s">
        <v>438</v>
      </c>
      <c r="D750" s="10"/>
      <c r="E750" s="1"/>
      <c r="F750" s="1"/>
      <c r="G750" s="1"/>
      <c r="H750" s="1"/>
      <c r="I750" s="1"/>
      <c r="J750" s="1"/>
      <c r="K750" s="1"/>
      <c r="L750" s="1"/>
      <c r="M750" s="1"/>
      <c r="N750" s="1"/>
      <c r="O750" s="1"/>
      <c r="P750" s="1"/>
      <c r="Q750" s="1"/>
      <c r="R750" s="1"/>
      <c r="S750" s="1"/>
      <c r="T750" s="1"/>
      <c r="U750" s="1"/>
      <c r="V750" s="1"/>
      <c r="W750" s="1"/>
      <c r="X750" s="1"/>
      <c r="Y750" s="173"/>
    </row>
    <row r="751" spans="1:25" x14ac:dyDescent="0.25">
      <c r="C751" s="1" t="s">
        <v>439</v>
      </c>
      <c r="Y751" s="173"/>
    </row>
    <row r="752" spans="1:25" s="11" customFormat="1" x14ac:dyDescent="0.25">
      <c r="A752" s="10"/>
      <c r="B752" s="10"/>
      <c r="C752" s="10" t="s">
        <v>440</v>
      </c>
      <c r="D752" s="10"/>
      <c r="E752" s="1"/>
      <c r="F752" s="1"/>
      <c r="G752" s="1"/>
      <c r="H752" s="1"/>
      <c r="I752" s="1"/>
      <c r="J752" s="1"/>
      <c r="K752" s="1"/>
      <c r="L752" s="1"/>
      <c r="M752" s="1"/>
      <c r="N752" s="1"/>
      <c r="O752" s="1"/>
      <c r="P752" s="1"/>
      <c r="Q752" s="1"/>
      <c r="R752" s="1"/>
      <c r="S752" s="1"/>
      <c r="T752" s="1"/>
      <c r="U752" s="1"/>
      <c r="V752" s="1"/>
      <c r="W752" s="1"/>
      <c r="X752" s="1"/>
      <c r="Y752" s="173"/>
    </row>
    <row r="753" spans="1:25" s="8" customFormat="1" x14ac:dyDescent="0.25">
      <c r="A753" s="7"/>
      <c r="B753" s="7" t="s">
        <v>401</v>
      </c>
      <c r="C753" s="7"/>
      <c r="D753" s="7"/>
      <c r="E753" s="1"/>
      <c r="F753" s="1"/>
      <c r="G753" s="1"/>
      <c r="H753" s="1"/>
      <c r="I753" s="1"/>
      <c r="J753" s="1"/>
      <c r="K753" s="1"/>
      <c r="L753" s="1"/>
      <c r="M753" s="1"/>
      <c r="N753" s="1"/>
      <c r="O753" s="1"/>
      <c r="P753" s="1"/>
      <c r="Q753" s="1"/>
      <c r="R753" s="1"/>
      <c r="S753" s="1"/>
      <c r="T753" s="1"/>
      <c r="U753" s="1"/>
      <c r="V753" s="1"/>
      <c r="W753" s="1"/>
      <c r="X753" s="1"/>
      <c r="Y753" s="173"/>
    </row>
    <row r="754" spans="1:25" x14ac:dyDescent="0.25">
      <c r="B754" s="1">
        <v>8</v>
      </c>
      <c r="C754" s="1" t="s">
        <v>437</v>
      </c>
      <c r="Y754" s="173"/>
    </row>
    <row r="755" spans="1:25" x14ac:dyDescent="0.25">
      <c r="Y755" s="173"/>
    </row>
    <row r="756" spans="1:25" x14ac:dyDescent="0.25">
      <c r="Y756" s="173"/>
    </row>
    <row r="757" spans="1:25" x14ac:dyDescent="0.25">
      <c r="Y757" s="173"/>
    </row>
    <row r="758" spans="1:25" x14ac:dyDescent="0.25">
      <c r="Y758" s="173"/>
    </row>
    <row r="759" spans="1:25" s="11" customFormat="1" x14ac:dyDescent="0.25">
      <c r="A759" s="10"/>
      <c r="B759" s="10"/>
      <c r="C759" s="10" t="s">
        <v>438</v>
      </c>
      <c r="D759" s="10"/>
      <c r="E759" s="1"/>
      <c r="F759" s="1"/>
      <c r="G759" s="1"/>
      <c r="H759" s="1"/>
      <c r="I759" s="1"/>
      <c r="J759" s="1"/>
      <c r="K759" s="1"/>
      <c r="L759" s="1"/>
      <c r="M759" s="1"/>
      <c r="N759" s="1"/>
      <c r="O759" s="1"/>
      <c r="P759" s="1"/>
      <c r="Q759" s="1"/>
      <c r="R759" s="1"/>
      <c r="S759" s="1"/>
      <c r="T759" s="1"/>
      <c r="U759" s="1"/>
      <c r="V759" s="1"/>
      <c r="W759" s="1"/>
      <c r="X759" s="1"/>
      <c r="Y759" s="173"/>
    </row>
    <row r="760" spans="1:25" s="8" customFormat="1" x14ac:dyDescent="0.25">
      <c r="A760" s="7"/>
      <c r="B760" s="7" t="s">
        <v>402</v>
      </c>
      <c r="C760" s="7"/>
      <c r="D760" s="7"/>
      <c r="E760" s="1"/>
      <c r="F760" s="1"/>
      <c r="G760" s="1"/>
      <c r="H760" s="1"/>
      <c r="I760" s="1"/>
      <c r="J760" s="1"/>
      <c r="K760" s="1"/>
      <c r="L760" s="1"/>
      <c r="M760" s="1"/>
      <c r="N760" s="1"/>
      <c r="O760" s="1"/>
      <c r="P760" s="1"/>
      <c r="Q760" s="1"/>
      <c r="R760" s="1"/>
      <c r="S760" s="1"/>
      <c r="T760" s="1"/>
      <c r="U760" s="1"/>
      <c r="V760" s="1"/>
      <c r="W760" s="1"/>
      <c r="X760" s="1"/>
      <c r="Y760" s="173"/>
    </row>
  </sheetData>
  <mergeCells count="2">
    <mergeCell ref="H3:M3"/>
    <mergeCell ref="N3:P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Z763"/>
  <sheetViews>
    <sheetView showGridLines="0" zoomScale="85" zoomScaleNormal="85" workbookViewId="0">
      <selection activeCell="D16" sqref="D16"/>
    </sheetView>
  </sheetViews>
  <sheetFormatPr defaultRowHeight="15" x14ac:dyDescent="0.25"/>
  <cols>
    <col min="1" max="1" width="9.140625" style="1"/>
    <col min="2" max="2" width="15" style="1" bestFit="1" customWidth="1"/>
    <col min="3" max="3" width="11" style="1" bestFit="1" customWidth="1"/>
    <col min="4" max="4" width="9.140625" style="1"/>
    <col min="5" max="5" width="17.140625" style="1" customWidth="1"/>
    <col min="6" max="6" width="11.7109375" style="1" customWidth="1"/>
    <col min="7" max="7" width="3" style="1" customWidth="1"/>
    <col min="8" max="8" width="12" style="1" customWidth="1"/>
    <col min="9" max="9" width="12.7109375" style="1" bestFit="1" customWidth="1"/>
    <col min="10" max="10" width="10.85546875" style="1" bestFit="1" customWidth="1"/>
    <col min="11" max="11" width="11" style="1" bestFit="1" customWidth="1"/>
    <col min="12" max="12" width="10.85546875" style="1" bestFit="1" customWidth="1"/>
    <col min="13" max="15" width="11" style="1" bestFit="1" customWidth="1"/>
    <col min="16" max="16" width="10.85546875" style="1" bestFit="1" customWidth="1"/>
    <col min="17" max="19" width="11" style="1" bestFit="1" customWidth="1"/>
    <col min="20" max="20" width="10.85546875" style="1" bestFit="1" customWidth="1"/>
    <col min="21" max="21" width="9.85546875" style="1" bestFit="1" customWidth="1"/>
    <col min="22" max="22" width="10" style="1" bestFit="1" customWidth="1"/>
    <col min="23" max="23" width="12.5703125" style="1" bestFit="1" customWidth="1"/>
    <col min="24" max="24" width="3.5703125" style="1" customWidth="1"/>
    <col min="25" max="25" width="13.140625" style="1" customWidth="1"/>
  </cols>
  <sheetData>
    <row r="2" spans="1:26" x14ac:dyDescent="0.25">
      <c r="A2" s="2" t="s">
        <v>582</v>
      </c>
      <c r="B2" s="2"/>
      <c r="C2" s="2"/>
      <c r="D2" s="2"/>
      <c r="E2" s="2"/>
      <c r="F2" s="2"/>
      <c r="G2" s="2"/>
      <c r="H2" s="2"/>
      <c r="I2" s="2"/>
      <c r="J2" s="2"/>
      <c r="K2" s="2"/>
      <c r="L2" s="2"/>
      <c r="M2" s="2"/>
      <c r="N2" s="2"/>
      <c r="O2" s="2"/>
      <c r="P2" s="2"/>
      <c r="Q2" s="2"/>
      <c r="R2" s="2"/>
      <c r="S2" s="2"/>
      <c r="T2" s="2"/>
      <c r="U2" s="2"/>
      <c r="V2" s="2"/>
      <c r="W2" s="2"/>
      <c r="X2" s="2"/>
      <c r="Y2" s="2"/>
    </row>
    <row r="3" spans="1:26" ht="27.75" customHeight="1" x14ac:dyDescent="0.25">
      <c r="A3" s="2"/>
      <c r="B3" s="2"/>
      <c r="C3" s="2"/>
      <c r="D3" s="2"/>
      <c r="E3" s="2"/>
      <c r="F3" s="13"/>
      <c r="G3" s="13"/>
      <c r="H3" s="83" t="s">
        <v>366</v>
      </c>
      <c r="I3" s="229" t="s">
        <v>367</v>
      </c>
      <c r="J3" s="229"/>
      <c r="K3" s="229"/>
      <c r="L3" s="229"/>
      <c r="M3" s="229"/>
      <c r="N3" s="229"/>
      <c r="O3" s="229" t="s">
        <v>368</v>
      </c>
      <c r="P3" s="229"/>
      <c r="Q3" s="229"/>
      <c r="R3" s="4" t="s">
        <v>369</v>
      </c>
      <c r="S3" s="4" t="s">
        <v>370</v>
      </c>
      <c r="T3" s="4"/>
      <c r="U3" s="4"/>
      <c r="V3" s="4"/>
      <c r="W3" s="4" t="s">
        <v>371</v>
      </c>
      <c r="X3" s="5"/>
      <c r="Y3" s="83" t="s">
        <v>387</v>
      </c>
    </row>
    <row r="4" spans="1:26" ht="51" x14ac:dyDescent="0.25">
      <c r="A4" s="2" t="s">
        <v>0</v>
      </c>
      <c r="B4" s="2" t="s">
        <v>394</v>
      </c>
      <c r="C4" s="2" t="s">
        <v>2</v>
      </c>
      <c r="D4" s="2" t="s">
        <v>388</v>
      </c>
      <c r="E4" s="2" t="s">
        <v>389</v>
      </c>
      <c r="F4" s="87" t="s">
        <v>447</v>
      </c>
      <c r="G4" s="2"/>
      <c r="H4" s="83" t="s">
        <v>3</v>
      </c>
      <c r="I4" s="83" t="s">
        <v>372</v>
      </c>
      <c r="J4" s="83" t="s">
        <v>373</v>
      </c>
      <c r="K4" s="83" t="s">
        <v>374</v>
      </c>
      <c r="L4" s="83" t="s">
        <v>375</v>
      </c>
      <c r="M4" s="83" t="s">
        <v>376</v>
      </c>
      <c r="N4" s="83" t="s">
        <v>377</v>
      </c>
      <c r="O4" s="83" t="s">
        <v>378</v>
      </c>
      <c r="P4" s="83" t="s">
        <v>379</v>
      </c>
      <c r="Q4" s="83" t="s">
        <v>380</v>
      </c>
      <c r="R4" s="83" t="s">
        <v>381</v>
      </c>
      <c r="S4" s="83" t="s">
        <v>382</v>
      </c>
      <c r="T4" s="4" t="s">
        <v>383</v>
      </c>
      <c r="U4" s="4" t="s">
        <v>384</v>
      </c>
      <c r="V4" s="4" t="s">
        <v>385</v>
      </c>
      <c r="W4" s="4" t="s">
        <v>3</v>
      </c>
      <c r="X4" s="4"/>
      <c r="Y4" s="83" t="s">
        <v>386</v>
      </c>
    </row>
    <row r="5" spans="1:26" s="197" customFormat="1" x14ac:dyDescent="0.25">
      <c r="A5" s="13"/>
      <c r="B5" s="13"/>
      <c r="C5" s="13"/>
      <c r="D5" s="13"/>
      <c r="E5" s="13"/>
      <c r="F5" s="88"/>
      <c r="G5" s="13"/>
      <c r="H5" s="52"/>
      <c r="I5" s="52"/>
      <c r="J5" s="52"/>
      <c r="K5" s="52"/>
      <c r="L5" s="52"/>
      <c r="M5" s="52"/>
      <c r="N5" s="52"/>
      <c r="O5" s="52"/>
      <c r="P5" s="52"/>
      <c r="Q5" s="52"/>
      <c r="R5" s="52"/>
      <c r="S5" s="52"/>
      <c r="T5" s="5"/>
      <c r="U5" s="5"/>
      <c r="V5" s="5"/>
      <c r="W5" s="5"/>
      <c r="X5" s="5"/>
      <c r="Y5" s="52"/>
    </row>
    <row r="6" spans="1:26" x14ac:dyDescent="0.25">
      <c r="A6" s="18" t="s">
        <v>448</v>
      </c>
      <c r="B6" s="2"/>
      <c r="C6" s="2"/>
      <c r="D6" s="2"/>
      <c r="E6" s="2"/>
      <c r="F6" s="87"/>
      <c r="G6" s="2"/>
      <c r="H6" s="18" t="s">
        <v>448</v>
      </c>
      <c r="I6" s="105"/>
      <c r="J6" s="105"/>
      <c r="K6" s="105"/>
      <c r="L6" s="105"/>
      <c r="M6" s="105"/>
      <c r="N6" s="105"/>
      <c r="O6" s="105"/>
      <c r="P6" s="105"/>
      <c r="Q6" s="105"/>
      <c r="R6" s="105"/>
      <c r="S6" s="105"/>
      <c r="T6" s="4"/>
      <c r="U6" s="4"/>
      <c r="V6" s="4"/>
      <c r="W6" s="4"/>
      <c r="X6" s="4"/>
      <c r="Y6" s="105"/>
    </row>
    <row r="7" spans="1:26" x14ac:dyDescent="0.25">
      <c r="A7" s="13" t="s">
        <v>634</v>
      </c>
      <c r="B7" s="13"/>
      <c r="C7" s="13"/>
      <c r="D7" s="13"/>
      <c r="E7" s="13"/>
      <c r="F7" s="97">
        <v>17815508</v>
      </c>
      <c r="G7" s="13"/>
      <c r="H7" s="14">
        <f>'Tabel 11'!G7/'Tabel 12'!$F7*1000</f>
        <v>127.39294327167094</v>
      </c>
      <c r="I7" s="14">
        <f>'Tabel 11'!H7/'Tabel 12'!$F7*1000</f>
        <v>69.916670352593925</v>
      </c>
      <c r="J7" s="14">
        <f>'Tabel 11'!I7/'Tabel 12'!$F7*1000</f>
        <v>36.469344573278512</v>
      </c>
      <c r="K7" s="14">
        <f>'Tabel 11'!J7/'Tabel 12'!$F7*1000</f>
        <v>5.2157199222160839</v>
      </c>
      <c r="L7" s="14">
        <f>'Tabel 11'!K7/'Tabel 12'!$F7*1000</f>
        <v>11.355977051005228</v>
      </c>
      <c r="M7" s="14">
        <f>'Tabel 11'!L7/'Tabel 12'!$F7*1000</f>
        <v>1.3401021177728976</v>
      </c>
      <c r="N7" s="14">
        <f>'Tabel 11'!M7/'Tabel 12'!$F7*1000</f>
        <v>15.535509849059595</v>
      </c>
      <c r="O7" s="14">
        <f>'Tabel 11'!N7/'Tabel 12'!$F7*1000</f>
        <v>19.558802364771186</v>
      </c>
      <c r="P7" s="14">
        <f>'Tabel 11'!O7/'Tabel 12'!$F7*1000</f>
        <v>15.150974083927329</v>
      </c>
      <c r="Q7" s="14">
        <f>'Tabel 11'!P7/'Tabel 12'!$F7*1000</f>
        <v>4.4078282808438578</v>
      </c>
      <c r="R7" s="14">
        <f>'Tabel 11'!Q7/'Tabel 12'!$F7*1000</f>
        <v>7.8126876876034066</v>
      </c>
      <c r="S7" s="14">
        <f>'Tabel 11'!R7/'Tabel 12'!$F7*1000</f>
        <v>30.104726735830379</v>
      </c>
      <c r="T7" s="14">
        <f>'Tabel 11'!S7/'Tabel 12'!$F7*1000</f>
        <v>28.19297097786939</v>
      </c>
      <c r="U7" s="14">
        <f>'Tabel 11'!T7/'Tabel 12'!$F7*1000</f>
        <v>1.3018040237752413</v>
      </c>
      <c r="V7" s="14">
        <f>'Tabel 11'!U7/'Tabel 12'!$F7*1000</f>
        <v>0.6099236687497207</v>
      </c>
      <c r="W7" s="14">
        <f>'Tabel 11'!V7/'Tabel 12'!$F7*1000</f>
        <v>0.77836680267551173</v>
      </c>
      <c r="X7" s="14"/>
      <c r="Y7" s="14">
        <f>'Tabel 11'!X7/'Tabel 12'!$F7*1000</f>
        <v>17.090615659121255</v>
      </c>
    </row>
    <row r="8" spans="1:26" x14ac:dyDescent="0.25">
      <c r="A8" s="13" t="s">
        <v>352</v>
      </c>
      <c r="B8" s="13"/>
      <c r="C8" s="13"/>
      <c r="D8" s="13"/>
      <c r="E8" s="13"/>
      <c r="F8" s="93">
        <v>17475415</v>
      </c>
      <c r="G8" s="13"/>
      <c r="H8" s="14">
        <f>'Tabel 11'!G8/'Tabel 12'!$F8*1000</f>
        <v>117.92847265715864</v>
      </c>
      <c r="I8" s="14">
        <f>'Tabel 11'!H8/'Tabel 12'!$F8*1000</f>
        <v>66.170731853864424</v>
      </c>
      <c r="J8" s="14">
        <f>'Tabel 11'!I8/'Tabel 12'!$F8*1000</f>
        <v>33.769596701066959</v>
      </c>
      <c r="K8" s="14">
        <f>'Tabel 11'!J8/'Tabel 12'!$F8*1000</f>
        <v>4.2997873665420228</v>
      </c>
      <c r="L8" s="14">
        <f>'Tabel 11'!K8/'Tabel 12'!$F8*1000</f>
        <v>10.763133012519019</v>
      </c>
      <c r="M8" s="14">
        <f>'Tabel 11'!L8/'Tabel 12'!$F8*1000</f>
        <v>1.0636614209094699</v>
      </c>
      <c r="N8" s="14">
        <f>'Tabel 11'!M8/'Tabel 12'!$F8*1000</f>
        <v>16.274576242125974</v>
      </c>
      <c r="O8" s="14">
        <f>'Tabel 11'!N8/'Tabel 12'!$F8*1000</f>
        <v>18.676122999081851</v>
      </c>
      <c r="P8" s="14">
        <f>'Tabel 11'!O8/'Tabel 12'!$F8*1000</f>
        <v>14.608028420720281</v>
      </c>
      <c r="Q8" s="14">
        <f>'Tabel 11'!P8/'Tabel 12'!$F8*1000</f>
        <v>4.0680945783615732</v>
      </c>
      <c r="R8" s="14">
        <f>'Tabel 11'!Q8/'Tabel 12'!$F8*1000</f>
        <v>6.2554165380335753</v>
      </c>
      <c r="S8" s="14">
        <f>'Tabel 11'!R8/'Tabel 12'!$F8*1000</f>
        <v>26.826315712674063</v>
      </c>
      <c r="T8" s="14">
        <f>'Tabel 11'!S8/'Tabel 12'!$F8*1000</f>
        <v>25.435509108524727</v>
      </c>
      <c r="U8" s="14">
        <f>'Tabel 11'!T8/'Tabel 12'!$F8*1000</f>
        <v>1.0796920326386716</v>
      </c>
      <c r="V8" s="14">
        <f>'Tabel 11'!U8/'Tabel 12'!$F8*1000</f>
        <v>0.31107150398528755</v>
      </c>
      <c r="W8" s="14">
        <f>'Tabel 11'!V8/'Tabel 12'!$F8*1000</f>
        <v>0.79053916602266672</v>
      </c>
      <c r="X8" s="14"/>
      <c r="Y8" s="14">
        <f>'Tabel 11'!X8/'Tabel 12'!$F8*1000</f>
        <v>12.109698110173635</v>
      </c>
    </row>
    <row r="9" spans="1:26" x14ac:dyDescent="0.25">
      <c r="A9" s="13" t="s">
        <v>353</v>
      </c>
      <c r="B9" s="13"/>
      <c r="C9" s="13"/>
      <c r="D9" s="13"/>
      <c r="E9" s="13"/>
      <c r="F9" s="93">
        <v>17407585</v>
      </c>
      <c r="G9" s="13"/>
      <c r="H9" s="14">
        <f>'Tabel 11'!G9/'Tabel 12'!$F9*1000</f>
        <v>114.1397270212956</v>
      </c>
      <c r="I9" s="14">
        <f>'Tabel 11'!H9/'Tabel 12'!$F9*1000</f>
        <v>62.845995007348805</v>
      </c>
      <c r="J9" s="14">
        <f>'Tabel 11'!I9/'Tabel 12'!$F9*1000</f>
        <v>33.325597163216827</v>
      </c>
      <c r="K9" s="14">
        <f>'Tabel 11'!J9/'Tabel 12'!$F9*1000</f>
        <v>4.390015760238466</v>
      </c>
      <c r="L9" s="14">
        <f>'Tabel 11'!K9/'Tabel 12'!$F9*1000</f>
        <v>10.370148590919737</v>
      </c>
      <c r="M9" s="14">
        <f>'Tabel 11'!L9/'Tabel 12'!$F9*1000</f>
        <v>1.0641178123274393</v>
      </c>
      <c r="N9" s="14">
        <f>'Tabel 11'!M9/'Tabel 12'!$F9*1000</f>
        <v>13.696132914513061</v>
      </c>
      <c r="O9" s="14">
        <f>'Tabel 11'!N9/'Tabel 12'!$F9*1000</f>
        <v>18.091136708509538</v>
      </c>
      <c r="P9" s="14">
        <f>'Tabel 11'!O9/'Tabel 12'!$F9*1000</f>
        <v>14.153624486173946</v>
      </c>
      <c r="Q9" s="14">
        <f>'Tabel 11'!P9/'Tabel 12'!$F9*1000</f>
        <v>3.9375122223355943</v>
      </c>
      <c r="R9" s="14">
        <f>'Tabel 11'!Q9/'Tabel 12'!$F9*1000</f>
        <v>6.4425938463032066</v>
      </c>
      <c r="S9" s="14">
        <f>'Tabel 11'!R9/'Tabel 12'!$F9*1000</f>
        <v>26.759944012911614</v>
      </c>
      <c r="T9" s="14">
        <f>'Tabel 11'!S9/'Tabel 12'!$F9*1000</f>
        <v>25.22462056787155</v>
      </c>
      <c r="U9" s="14">
        <f>'Tabel 11'!T9/'Tabel 12'!$F9*1000</f>
        <v>1.123493232659561</v>
      </c>
      <c r="V9" s="14">
        <f>'Tabel 11'!U9/'Tabel 12'!$F9*1000</f>
        <v>0.41183540242698785</v>
      </c>
      <c r="W9" s="14">
        <f>'Tabel 11'!V9/'Tabel 12'!$F9*1000</f>
        <v>0.53499666955525427</v>
      </c>
      <c r="X9" s="14"/>
      <c r="Y9" s="14">
        <f>'Tabel 11'!X9/'Tabel 12'!$F9*1000</f>
        <v>13.482570959728188</v>
      </c>
    </row>
    <row r="10" spans="1:26" x14ac:dyDescent="0.25">
      <c r="A10" s="13" t="s">
        <v>391</v>
      </c>
      <c r="B10" s="13"/>
      <c r="C10" s="13"/>
      <c r="D10" s="13"/>
      <c r="E10" s="13"/>
      <c r="F10" s="93">
        <v>17282163</v>
      </c>
      <c r="G10" s="13"/>
      <c r="H10" s="14">
        <f>'Tabel 11'!G10/'Tabel 12'!$F10*1000</f>
        <v>111.16149060739677</v>
      </c>
      <c r="I10" s="14">
        <f>'Tabel 11'!H10/'Tabel 12'!$F10*1000</f>
        <v>61.209988587655374</v>
      </c>
      <c r="J10" s="14">
        <f>'Tabel 11'!I10/'Tabel 12'!$F10*1000</f>
        <v>30.416568895540273</v>
      </c>
      <c r="K10" s="14">
        <f>'Tabel 11'!J10/'Tabel 12'!$F10*1000</f>
        <v>4.7014445270835115</v>
      </c>
      <c r="L10" s="14">
        <f>'Tabel 11'!K10/'Tabel 12'!$F10*1000</f>
        <v>10.978028866445172</v>
      </c>
      <c r="M10" s="14">
        <f>'Tabel 11'!L10/'Tabel 12'!$F10*1000</f>
        <v>1.074772399989681</v>
      </c>
      <c r="N10" s="14">
        <f>'Tabel 11'!M10/'Tabel 12'!$F10*1000</f>
        <v>14.039173898596747</v>
      </c>
      <c r="O10" s="14">
        <f>'Tabel 11'!N10/'Tabel 12'!$F10*1000</f>
        <v>18.126955520556077</v>
      </c>
      <c r="P10" s="14">
        <f>'Tabel 11'!O10/'Tabel 12'!$F10*1000</f>
        <v>13.756554452277982</v>
      </c>
      <c r="Q10" s="14">
        <f>'Tabel 11'!P10/'Tabel 12'!$F10*1000</f>
        <v>4.3704010682780998</v>
      </c>
      <c r="R10" s="14">
        <f>'Tabel 11'!Q10/'Tabel 12'!$F10*1000</f>
        <v>5.832256066558335</v>
      </c>
      <c r="S10" s="14">
        <f>'Tabel 11'!R10/'Tabel 12'!$F10*1000</f>
        <v>25.99229043262698</v>
      </c>
      <c r="T10" s="14">
        <f>'Tabel 11'!S10/'Tabel 12'!$F10*1000</f>
        <v>24.422742061239461</v>
      </c>
      <c r="U10" s="14">
        <f>'Tabel 11'!T10/'Tabel 12'!$F10*1000</f>
        <v>1.1497103630230219</v>
      </c>
      <c r="V10" s="14">
        <f>'Tabel 11'!U10/'Tabel 12'!$F10*1000</f>
        <v>0.41983800836449819</v>
      </c>
      <c r="W10" s="14">
        <f>'Tabel 11'!V10/'Tabel 12'!$F10*1000</f>
        <v>0.56840003302827324</v>
      </c>
      <c r="X10" s="14"/>
      <c r="Y10" s="14">
        <f>'Tabel 11'!X10/'Tabel 12'!$F10*1000</f>
        <v>14.560156619284289</v>
      </c>
    </row>
    <row r="11" spans="1:26" x14ac:dyDescent="0.25">
      <c r="A11" s="13" t="s">
        <v>390</v>
      </c>
      <c r="B11" s="13"/>
      <c r="C11" s="13"/>
      <c r="D11" s="13"/>
      <c r="E11" s="13"/>
      <c r="F11" s="93">
        <v>17081507</v>
      </c>
      <c r="G11" s="13"/>
      <c r="H11" s="14">
        <f>'Tabel 11'!G11/'Tabel 12'!$F11*1000</f>
        <v>108.00077534142626</v>
      </c>
      <c r="I11" s="14">
        <f>'Tabel 11'!H11/'Tabel 12'!$F11*1000</f>
        <v>58.573169217446683</v>
      </c>
      <c r="J11" s="14">
        <f>'Tabel 11'!I11/'Tabel 12'!$F11*1000</f>
        <v>30.23837416686947</v>
      </c>
      <c r="K11" s="14">
        <f>'Tabel 11'!J11/'Tabel 12'!$F11*1000</f>
        <v>3.3032799740678618</v>
      </c>
      <c r="L11" s="14">
        <f>'Tabel 11'!K11/'Tabel 12'!$F11*1000</f>
        <v>11.274824873472815</v>
      </c>
      <c r="M11" s="14">
        <f>'Tabel 11'!L11/'Tabel 12'!$F11*1000</f>
        <v>1.4165026540105623</v>
      </c>
      <c r="N11" s="14">
        <f>'Tabel 11'!M11/'Tabel 12'!$F11*1000</f>
        <v>12.340187549025972</v>
      </c>
      <c r="O11" s="14">
        <f>'Tabel 11'!N11/'Tabel 12'!$F11*1000</f>
        <v>17.969433259020999</v>
      </c>
      <c r="P11" s="14">
        <f>'Tabel 11'!O11/'Tabel 12'!$F11*1000</f>
        <v>14.68775559439808</v>
      </c>
      <c r="Q11" s="14">
        <f>'Tabel 11'!P11/'Tabel 12'!$F11*1000</f>
        <v>3.2816776646229164</v>
      </c>
      <c r="R11" s="14">
        <f>'Tabel 11'!Q11/'Tabel 12'!$F11*1000</f>
        <v>6.4297605591825127</v>
      </c>
      <c r="S11" s="14">
        <f>'Tabel 11'!R11/'Tabel 12'!$F11*1000</f>
        <v>25.028412305776065</v>
      </c>
      <c r="T11" s="14">
        <f>'Tabel 11'!S11/'Tabel 12'!$F11*1000</f>
        <v>23.425392150704269</v>
      </c>
      <c r="U11" s="14">
        <f>'Tabel 11'!T11/'Tabel 12'!$F11*1000</f>
        <v>1.0864966422459097</v>
      </c>
      <c r="V11" s="14">
        <f>'Tabel 11'!U11/'Tabel 12'!$F11*1000</f>
        <v>0.51652351282588826</v>
      </c>
      <c r="W11" s="14">
        <f>'Tabel 11'!V11/'Tabel 12'!$F11*1000</f>
        <v>0.47792621576070543</v>
      </c>
      <c r="X11" s="14"/>
      <c r="Y11" s="14">
        <f>'Tabel 11'!X11/'Tabel 12'!$F11*1000</f>
        <v>13.937411962539372</v>
      </c>
    </row>
    <row r="12" spans="1:26" x14ac:dyDescent="0.25">
      <c r="A12" s="13"/>
      <c r="B12" s="13"/>
      <c r="C12" s="13"/>
      <c r="D12" s="13"/>
      <c r="E12" s="13"/>
      <c r="F12" s="13"/>
      <c r="G12" s="13"/>
      <c r="H12" s="14"/>
      <c r="I12" s="14"/>
      <c r="J12" s="14"/>
      <c r="K12" s="14"/>
      <c r="L12" s="14"/>
      <c r="M12" s="14"/>
      <c r="N12" s="14"/>
      <c r="O12" s="14"/>
      <c r="P12" s="14"/>
      <c r="Q12" s="14"/>
      <c r="R12" s="14"/>
      <c r="S12" s="14"/>
      <c r="T12" s="14"/>
      <c r="U12" s="14"/>
      <c r="V12" s="14"/>
      <c r="W12" s="14"/>
      <c r="X12" s="14"/>
      <c r="Y12" s="14"/>
    </row>
    <row r="13" spans="1:26" x14ac:dyDescent="0.25">
      <c r="A13" s="18" t="s">
        <v>450</v>
      </c>
      <c r="B13" s="2"/>
      <c r="C13" s="2"/>
      <c r="D13" s="2"/>
      <c r="E13" s="2"/>
      <c r="F13" s="2"/>
      <c r="G13" s="2"/>
      <c r="H13" s="18" t="s">
        <v>450</v>
      </c>
      <c r="I13" s="83"/>
      <c r="J13" s="83"/>
      <c r="K13" s="83"/>
      <c r="L13" s="83"/>
      <c r="M13" s="83"/>
      <c r="N13" s="83"/>
      <c r="O13" s="83"/>
      <c r="P13" s="83"/>
      <c r="Q13" s="83"/>
      <c r="R13" s="83"/>
      <c r="S13" s="83"/>
      <c r="T13" s="4"/>
      <c r="U13" s="4"/>
      <c r="V13" s="4"/>
      <c r="W13" s="4"/>
      <c r="X13" s="4"/>
      <c r="Y13" s="83"/>
    </row>
    <row r="14" spans="1:26" x14ac:dyDescent="0.25">
      <c r="A14" s="1">
        <v>2023</v>
      </c>
      <c r="B14" s="1">
        <v>1</v>
      </c>
      <c r="C14" s="1" t="s">
        <v>437</v>
      </c>
      <c r="D14" s="1" t="s">
        <v>683</v>
      </c>
      <c r="E14" s="1" t="s">
        <v>195</v>
      </c>
      <c r="F14" s="84">
        <v>921468</v>
      </c>
      <c r="H14" s="20">
        <f>'Tabel 11'!G14/'Tabel 12'!$F14*1000</f>
        <v>257.3610803630728</v>
      </c>
      <c r="I14" s="20">
        <f>'Tabel 11'!H14/'Tabel 12'!$F14*1000</f>
        <v>160.31376021739223</v>
      </c>
      <c r="J14" s="20">
        <f>'Tabel 11'!I14/'Tabel 12'!$F14*1000</f>
        <v>69.748488281741743</v>
      </c>
      <c r="K14" s="20">
        <f>'Tabel 11'!J14/'Tabel 12'!$F14*1000</f>
        <v>6.7761441525913</v>
      </c>
      <c r="L14" s="20">
        <f>'Tabel 11'!K14/'Tabel 12'!$F14*1000</f>
        <v>15.666306372006407</v>
      </c>
      <c r="M14" s="20">
        <f>'Tabel 11'!L14/'Tabel 12'!$F14*1000</f>
        <v>1.2143666410553595</v>
      </c>
      <c r="N14" s="20">
        <f>'Tabel 11'!M14/'Tabel 12'!$F14*1000</f>
        <v>66.908454769997434</v>
      </c>
      <c r="O14" s="20">
        <f>'Tabel 11'!N14/'Tabel 12'!$F14*1000</f>
        <v>51.661045201786713</v>
      </c>
      <c r="P14" s="20">
        <f>'Tabel 11'!O14/'Tabel 12'!$F14*1000</f>
        <v>42.052464111613212</v>
      </c>
      <c r="Q14" s="20">
        <f>'Tabel 11'!P14/'Tabel 12'!$F14*1000</f>
        <v>9.6085810901735051</v>
      </c>
      <c r="R14" s="20">
        <f>'Tabel 11'!Q14/'Tabel 12'!$F14*1000</f>
        <v>4.7044498560991803</v>
      </c>
      <c r="S14" s="20">
        <f>'Tabel 11'!R14/'Tabel 12'!$F14*1000</f>
        <v>40.681825087794692</v>
      </c>
      <c r="T14" s="20">
        <f>'Tabel 11'!S14/'Tabel 12'!$F14*1000</f>
        <v>34.909513949480612</v>
      </c>
      <c r="U14" s="20">
        <f>'Tabel 11'!T14/'Tabel 12'!$F14*1000</f>
        <v>5.7256464684611945</v>
      </c>
      <c r="V14" s="20">
        <f>'Tabel 11'!U14/'Tabel 12'!$F14*1000</f>
        <v>4.666466985288692E-2</v>
      </c>
      <c r="W14" s="20">
        <f>'Tabel 11'!V14/'Tabel 12'!$F14*1000</f>
        <v>0</v>
      </c>
      <c r="X14" s="20"/>
      <c r="Y14" s="20">
        <f>'Tabel 11'!X14/'Tabel 12'!$F14*1000</f>
        <v>41.32970434133361</v>
      </c>
      <c r="Z14" s="1"/>
    </row>
    <row r="15" spans="1:26" x14ac:dyDescent="0.25">
      <c r="D15" s="1" t="s">
        <v>910</v>
      </c>
      <c r="E15" s="1" t="s">
        <v>326</v>
      </c>
      <c r="F15" s="84">
        <v>664071</v>
      </c>
      <c r="H15" s="20">
        <f>'Tabel 11'!G15/'Tabel 12'!$F15*1000</f>
        <v>266.31037946243703</v>
      </c>
      <c r="I15" s="20">
        <f>'Tabel 11'!H15/'Tabel 12'!$F15*1000</f>
        <v>160.67860213742205</v>
      </c>
      <c r="J15" s="20">
        <f>'Tabel 11'!I15/'Tabel 12'!$F15*1000</f>
        <v>103.09590390184182</v>
      </c>
      <c r="K15" s="20">
        <f>'Tabel 11'!J15/'Tabel 12'!$F15*1000</f>
        <v>3.5553427269072131</v>
      </c>
      <c r="L15" s="20">
        <f>'Tabel 11'!K15/'Tabel 12'!$F15*1000</f>
        <v>15.960642762596168</v>
      </c>
      <c r="M15" s="20">
        <f>'Tabel 11'!L15/'Tabel 12'!$F15*1000</f>
        <v>4.3248387597109348</v>
      </c>
      <c r="N15" s="20">
        <f>'Tabel 11'!M15/'Tabel 12'!$F15*1000</f>
        <v>33.741873986365917</v>
      </c>
      <c r="O15" s="20">
        <f>'Tabel 11'!N15/'Tabel 12'!$F15*1000</f>
        <v>63.097168826827257</v>
      </c>
      <c r="P15" s="20">
        <f>'Tabel 11'!O15/'Tabel 12'!$F15*1000</f>
        <v>63.097168826827257</v>
      </c>
      <c r="Q15" s="20">
        <f>'Tabel 11'!P15/'Tabel 12'!$F15*1000</f>
        <v>0</v>
      </c>
      <c r="R15" s="20">
        <f>'Tabel 11'!Q15/'Tabel 12'!$F15*1000</f>
        <v>4.6606462260812478</v>
      </c>
      <c r="S15" s="20">
        <f>'Tabel 11'!R15/'Tabel 12'!$F15*1000</f>
        <v>37.873962272106446</v>
      </c>
      <c r="T15" s="20">
        <f>'Tabel 11'!S15/'Tabel 12'!$F15*1000</f>
        <v>36.675295262102999</v>
      </c>
      <c r="U15" s="20">
        <f>'Tabel 11'!T15/'Tabel 12'!$F15*1000</f>
        <v>1.1218679930308655</v>
      </c>
      <c r="V15" s="20">
        <f>'Tabel 11'!U15/'Tabel 12'!$F15*1000</f>
        <v>7.6799016972582762E-2</v>
      </c>
      <c r="W15" s="20">
        <f>'Tabel 11'!V15/'Tabel 12'!$F15*1000</f>
        <v>0</v>
      </c>
      <c r="X15" s="20"/>
      <c r="Y15" s="20">
        <f>'Tabel 11'!X15/'Tabel 12'!$F15*1000</f>
        <v>5.7448676421647686</v>
      </c>
      <c r="Z15" s="1"/>
    </row>
    <row r="16" spans="1:26" x14ac:dyDescent="0.25">
      <c r="D16" s="1" t="s">
        <v>771</v>
      </c>
      <c r="E16" s="1" t="s">
        <v>311</v>
      </c>
      <c r="F16" s="84">
        <v>562416</v>
      </c>
      <c r="H16" s="20">
        <f>'Tabel 11'!G16/'Tabel 12'!$F16*1000</f>
        <v>244.31381753008449</v>
      </c>
      <c r="I16" s="20">
        <f>'Tabel 11'!H16/'Tabel 12'!$F16*1000</f>
        <v>139.66174504281528</v>
      </c>
      <c r="J16" s="20">
        <f>'Tabel 11'!I16/'Tabel 12'!$F16*1000</f>
        <v>70.55275810076526</v>
      </c>
      <c r="K16" s="20">
        <f>'Tabel 11'!J16/'Tabel 12'!$F16*1000</f>
        <v>5.8302039771272502</v>
      </c>
      <c r="L16" s="20">
        <f>'Tabel 11'!K16/'Tabel 12'!$F16*1000</f>
        <v>7.7558248698472303</v>
      </c>
      <c r="M16" s="20">
        <f>'Tabel 11'!L16/'Tabel 12'!$F16*1000</f>
        <v>2.3061221586868084</v>
      </c>
      <c r="N16" s="20">
        <f>'Tabel 11'!M16/'Tabel 12'!$F16*1000</f>
        <v>53.216835936388719</v>
      </c>
      <c r="O16" s="20">
        <f>'Tabel 11'!N16/'Tabel 12'!$F16*1000</f>
        <v>49.915009530312084</v>
      </c>
      <c r="P16" s="20">
        <f>'Tabel 11'!O16/'Tabel 12'!$F16*1000</f>
        <v>43.435819749082533</v>
      </c>
      <c r="Q16" s="20">
        <f>'Tabel 11'!P16/'Tabel 12'!$F16*1000</f>
        <v>6.479189781229552</v>
      </c>
      <c r="R16" s="20">
        <f>'Tabel 11'!Q16/'Tabel 12'!$F16*1000</f>
        <v>5.5759437853830613</v>
      </c>
      <c r="S16" s="20">
        <f>'Tabel 11'!R16/'Tabel 12'!$F16*1000</f>
        <v>49.161119171574065</v>
      </c>
      <c r="T16" s="20">
        <f>'Tabel 11'!S16/'Tabel 12'!$F16*1000</f>
        <v>44.086583596483742</v>
      </c>
      <c r="U16" s="20">
        <f>'Tabel 11'!T16/'Tabel 12'!$F16*1000</f>
        <v>3.0724588205171974</v>
      </c>
      <c r="V16" s="20">
        <f>'Tabel 11'!U16/'Tabel 12'!$F16*1000</f>
        <v>2.0020767545731273</v>
      </c>
      <c r="W16" s="20">
        <f>'Tabel 11'!V16/'Tabel 12'!$F16*1000</f>
        <v>0</v>
      </c>
      <c r="X16" s="20"/>
      <c r="Y16" s="20">
        <f>'Tabel 11'!X16/'Tabel 12'!$F16*1000</f>
        <v>24.014252795084065</v>
      </c>
      <c r="Z16" s="1"/>
    </row>
    <row r="17" spans="1:26" x14ac:dyDescent="0.25">
      <c r="D17" s="1" t="s">
        <v>949</v>
      </c>
      <c r="E17" s="1" t="s">
        <v>262</v>
      </c>
      <c r="F17" s="84">
        <v>367951</v>
      </c>
      <c r="H17" s="20">
        <f>'Tabel 11'!G17/'Tabel 12'!$F17*1000</f>
        <v>243.23619177553533</v>
      </c>
      <c r="I17" s="20">
        <f>'Tabel 11'!H17/'Tabel 12'!$F17*1000</f>
        <v>161.54868447157367</v>
      </c>
      <c r="J17" s="20">
        <f>'Tabel 11'!I17/'Tabel 12'!$F17*1000</f>
        <v>81.323328377963364</v>
      </c>
      <c r="K17" s="20">
        <f>'Tabel 11'!J17/'Tabel 12'!$F17*1000</f>
        <v>38.081157545434039</v>
      </c>
      <c r="L17" s="20">
        <f>'Tabel 11'!K17/'Tabel 12'!$F17*1000</f>
        <v>4.6826887275751385</v>
      </c>
      <c r="M17" s="20">
        <f>'Tabel 11'!L17/'Tabel 12'!$F17*1000</f>
        <v>2.9487621993145829</v>
      </c>
      <c r="N17" s="20">
        <f>'Tabel 11'!M17/'Tabel 12'!$F17*1000</f>
        <v>34.512747621286536</v>
      </c>
      <c r="O17" s="20">
        <f>'Tabel 11'!N17/'Tabel 12'!$F17*1000</f>
        <v>13.572459376384357</v>
      </c>
      <c r="P17" s="20">
        <f>'Tabel 11'!O17/'Tabel 12'!$F17*1000</f>
        <v>4.0902185345331308</v>
      </c>
      <c r="Q17" s="20">
        <f>'Tabel 11'!P17/'Tabel 12'!$F17*1000</f>
        <v>9.4822408418512261</v>
      </c>
      <c r="R17" s="20">
        <f>'Tabel 11'!Q17/'Tabel 12'!$F17*1000</f>
        <v>18.730754910300554</v>
      </c>
      <c r="S17" s="20">
        <f>'Tabel 11'!R17/'Tabel 12'!$F17*1000</f>
        <v>49.384293017276761</v>
      </c>
      <c r="T17" s="20">
        <f>'Tabel 11'!S17/'Tabel 12'!$F17*1000</f>
        <v>47.498172310987059</v>
      </c>
      <c r="U17" s="20">
        <f>'Tabel 11'!T17/'Tabel 12'!$F17*1000</f>
        <v>1.8861207062896963</v>
      </c>
      <c r="V17" s="20">
        <f>'Tabel 11'!U17/'Tabel 12'!$F17*1000</f>
        <v>0</v>
      </c>
      <c r="W17" s="20">
        <f>'Tabel 11'!V17/'Tabel 12'!$F17*1000</f>
        <v>0</v>
      </c>
      <c r="X17" s="20"/>
      <c r="Y17" s="20">
        <f>'Tabel 11'!X17/'Tabel 12'!$F17*1000</f>
        <v>4.2478482189204545</v>
      </c>
      <c r="Z17" s="1"/>
    </row>
    <row r="18" spans="1:26" s="11" customFormat="1" x14ac:dyDescent="0.25">
      <c r="A18" s="10"/>
      <c r="B18" s="10"/>
      <c r="C18" s="10" t="s">
        <v>438</v>
      </c>
      <c r="D18" s="1"/>
      <c r="E18" s="10"/>
      <c r="F18" s="90">
        <f>SUM(F14:F17)</f>
        <v>2515906</v>
      </c>
      <c r="G18" s="10"/>
      <c r="H18" s="22">
        <f>'Tabel 11'!G18/'Tabel 12'!$F18*1000</f>
        <v>254.74083689931183</v>
      </c>
      <c r="I18" s="22">
        <f>'Tabel 11'!H18/'Tabel 12'!$F18*1000</f>
        <v>155.97403082627093</v>
      </c>
      <c r="J18" s="22">
        <f>'Tabel 11'!I18/'Tabel 12'!$F18*1000</f>
        <v>80.423115966971736</v>
      </c>
      <c r="K18" s="22">
        <f>'Tabel 11'!J18/'Tabel 12'!$F18*1000</f>
        <v>10.292912374309692</v>
      </c>
      <c r="L18" s="22">
        <f>'Tabel 11'!K18/'Tabel 12'!$F18*1000</f>
        <v>12.369301555781496</v>
      </c>
      <c r="M18" s="22">
        <f>'Tabel 11'!L18/'Tabel 12'!$F18*1000</f>
        <v>2.533083509479289</v>
      </c>
      <c r="N18" s="22">
        <f>'Tabel 11'!M18/'Tabel 12'!$F18*1000</f>
        <v>50.355617419728716</v>
      </c>
      <c r="O18" s="22">
        <f>'Tabel 11'!N18/'Tabel 12'!$F18*1000</f>
        <v>48.718831307687971</v>
      </c>
      <c r="P18" s="22">
        <f>'Tabel 11'!O18/'Tabel 12'!$F18*1000</f>
        <v>42.36446035742194</v>
      </c>
      <c r="Q18" s="22">
        <f>'Tabel 11'!P18/'Tabel 12'!$F18*1000</f>
        <v>6.3543709502660271</v>
      </c>
      <c r="R18" s="22">
        <f>'Tabel 11'!Q18/'Tabel 12'!$F18*1000</f>
        <v>6.9390509820319197</v>
      </c>
      <c r="S18" s="22">
        <f>'Tabel 11'!R18/'Tabel 12'!$F18*1000</f>
        <v>43.108923783320996</v>
      </c>
      <c r="T18" s="22">
        <f>'Tabel 11'!S18/'Tabel 12'!$F18*1000</f>
        <v>39.268160257179716</v>
      </c>
      <c r="U18" s="22">
        <f>'Tabel 11'!T18/'Tabel 12'!$F18*1000</f>
        <v>3.3558487479261943</v>
      </c>
      <c r="V18" s="22">
        <f>'Tabel 11'!U18/'Tabel 12'!$F18*1000</f>
        <v>0.48491477821508439</v>
      </c>
      <c r="W18" s="22">
        <f>'Tabel 11'!V18/'Tabel 12'!$F18*1000</f>
        <v>0</v>
      </c>
      <c r="X18" s="22"/>
      <c r="Y18" s="22">
        <f>'Tabel 11'!X18/'Tabel 12'!$F18*1000</f>
        <v>22.643135315866331</v>
      </c>
      <c r="Z18" s="10"/>
    </row>
    <row r="19" spans="1:26" s="8" customFormat="1" x14ac:dyDescent="0.25">
      <c r="A19" s="7"/>
      <c r="B19" s="7" t="s">
        <v>395</v>
      </c>
      <c r="C19" s="7"/>
      <c r="D19" s="1"/>
      <c r="E19" s="7"/>
      <c r="F19" s="91">
        <f>F18</f>
        <v>2515906</v>
      </c>
      <c r="G19" s="7"/>
      <c r="H19" s="21">
        <f>'Tabel 11'!G19/'Tabel 12'!$F19*1000</f>
        <v>254.74083689931183</v>
      </c>
      <c r="I19" s="21">
        <f>'Tabel 11'!H19/'Tabel 12'!$F19*1000</f>
        <v>155.97403082627093</v>
      </c>
      <c r="J19" s="21">
        <f>'Tabel 11'!I19/'Tabel 12'!$F19*1000</f>
        <v>80.423115966971736</v>
      </c>
      <c r="K19" s="21">
        <f>'Tabel 11'!J19/'Tabel 12'!$F19*1000</f>
        <v>10.292912374309692</v>
      </c>
      <c r="L19" s="21">
        <f>'Tabel 11'!K19/'Tabel 12'!$F19*1000</f>
        <v>12.369301555781496</v>
      </c>
      <c r="M19" s="21">
        <f>'Tabel 11'!L19/'Tabel 12'!$F19*1000</f>
        <v>2.533083509479289</v>
      </c>
      <c r="N19" s="21">
        <f>'Tabel 11'!M19/'Tabel 12'!$F19*1000</f>
        <v>50.355617419728716</v>
      </c>
      <c r="O19" s="21">
        <f>'Tabel 11'!N19/'Tabel 12'!$F19*1000</f>
        <v>48.718831307687971</v>
      </c>
      <c r="P19" s="21">
        <f>'Tabel 11'!O19/'Tabel 12'!$F19*1000</f>
        <v>42.36446035742194</v>
      </c>
      <c r="Q19" s="21">
        <f>'Tabel 11'!P19/'Tabel 12'!$F19*1000</f>
        <v>6.3543709502660271</v>
      </c>
      <c r="R19" s="21">
        <f>'Tabel 11'!Q19/'Tabel 12'!$F19*1000</f>
        <v>6.9390509820319197</v>
      </c>
      <c r="S19" s="21">
        <f>'Tabel 11'!R19/'Tabel 12'!$F19*1000</f>
        <v>43.108923783320996</v>
      </c>
      <c r="T19" s="21">
        <f>'Tabel 11'!S19/'Tabel 12'!$F19*1000</f>
        <v>39.268160257179716</v>
      </c>
      <c r="U19" s="21">
        <f>'Tabel 11'!T19/'Tabel 12'!$F19*1000</f>
        <v>3.3558487479261943</v>
      </c>
      <c r="V19" s="21">
        <f>'Tabel 11'!U19/'Tabel 12'!$F19*1000</f>
        <v>0.48491477821508439</v>
      </c>
      <c r="W19" s="21">
        <f>'Tabel 11'!V19/'Tabel 12'!$F19*1000</f>
        <v>0</v>
      </c>
      <c r="X19" s="21"/>
      <c r="Y19" s="21">
        <f>'Tabel 11'!X19/'Tabel 12'!$F19*1000</f>
        <v>22.643135315866331</v>
      </c>
      <c r="Z19" s="7"/>
    </row>
    <row r="20" spans="1:26" x14ac:dyDescent="0.25">
      <c r="B20" s="1">
        <v>2</v>
      </c>
      <c r="C20" s="1" t="s">
        <v>437</v>
      </c>
      <c r="D20" s="1" t="s">
        <v>676</v>
      </c>
      <c r="E20" s="1" t="s">
        <v>20</v>
      </c>
      <c r="F20" s="94">
        <v>222919</v>
      </c>
      <c r="H20" s="20">
        <f>'Tabel 11'!G20/'Tabel 12'!$F20*1000</f>
        <v>166.67937681399968</v>
      </c>
      <c r="I20" s="20">
        <f>'Tabel 11'!H20/'Tabel 12'!$F20*1000</f>
        <v>94.760877269322037</v>
      </c>
      <c r="J20" s="20">
        <f>'Tabel 11'!I20/'Tabel 12'!$F20*1000</f>
        <v>67.149951327612271</v>
      </c>
      <c r="K20" s="20">
        <f>'Tabel 11'!J20/'Tabel 12'!$F20*1000</f>
        <v>3.2837039462764501</v>
      </c>
      <c r="L20" s="20">
        <f>'Tabel 11'!K20/'Tabel 12'!$F20*1000</f>
        <v>13.260421946985227</v>
      </c>
      <c r="M20" s="20">
        <f>'Tabel 11'!L20/'Tabel 12'!$F20*1000</f>
        <v>0</v>
      </c>
      <c r="N20" s="20">
        <f>'Tabel 11'!M20/'Tabel 12'!$F20*1000</f>
        <v>11.066800048448091</v>
      </c>
      <c r="O20" s="20">
        <f>'Tabel 11'!N20/'Tabel 12'!$F20*1000</f>
        <v>11.510907549378922</v>
      </c>
      <c r="P20" s="20">
        <f>'Tabel 11'!O20/'Tabel 12'!$F20*1000</f>
        <v>10.6765237597513</v>
      </c>
      <c r="Q20" s="20">
        <f>'Tabel 11'!P20/'Tabel 12'!$F20*1000</f>
        <v>0.83438378962762261</v>
      </c>
      <c r="R20" s="20">
        <f>'Tabel 11'!Q20/'Tabel 12'!$F20*1000</f>
        <v>1.2650334874999438</v>
      </c>
      <c r="S20" s="20">
        <f>'Tabel 11'!R20/'Tabel 12'!$F20*1000</f>
        <v>59.142558507798796</v>
      </c>
      <c r="T20" s="20">
        <f>'Tabel 11'!S20/'Tabel 12'!$F20*1000</f>
        <v>58.649105728986761</v>
      </c>
      <c r="U20" s="20">
        <f>'Tabel 11'!T20/'Tabel 12'!$F20*1000</f>
        <v>0.49345277881203486</v>
      </c>
      <c r="V20" s="20">
        <f>'Tabel 11'!U20/'Tabel 12'!$F20*1000</f>
        <v>0</v>
      </c>
      <c r="W20" s="20">
        <f>'Tabel 11'!V20/'Tabel 12'!$F20*1000</f>
        <v>0</v>
      </c>
      <c r="X20" s="20"/>
      <c r="Y20" s="20">
        <f>'Tabel 11'!X20/'Tabel 12'!$F20*1000</f>
        <v>43.966642592152304</v>
      </c>
      <c r="Z20" s="1"/>
    </row>
    <row r="21" spans="1:26" x14ac:dyDescent="0.25">
      <c r="D21" s="1" t="s">
        <v>684</v>
      </c>
      <c r="E21" s="1" t="s">
        <v>45</v>
      </c>
      <c r="F21" s="94">
        <v>167225</v>
      </c>
      <c r="H21" s="20">
        <f>'Tabel 11'!G21/'Tabel 12'!$F21*1000</f>
        <v>137.28808491553295</v>
      </c>
      <c r="I21" s="20">
        <f>'Tabel 11'!H21/'Tabel 12'!$F21*1000</f>
        <v>80.436537599043206</v>
      </c>
      <c r="J21" s="20">
        <f>'Tabel 11'!I21/'Tabel 12'!$F21*1000</f>
        <v>43.982658095380472</v>
      </c>
      <c r="K21" s="20">
        <f>'Tabel 11'!J21/'Tabel 12'!$F21*1000</f>
        <v>8.1626551053969205</v>
      </c>
      <c r="L21" s="20">
        <f>'Tabel 11'!K21/'Tabel 12'!$F21*1000</f>
        <v>10.231723725519508</v>
      </c>
      <c r="M21" s="20">
        <f>'Tabel 11'!L21/'Tabel 12'!$F21*1000</f>
        <v>3.0079234564209893</v>
      </c>
      <c r="N21" s="20">
        <f>'Tabel 11'!M21/'Tabel 12'!$F21*1000</f>
        <v>15.05157721632531</v>
      </c>
      <c r="O21" s="20">
        <f>'Tabel 11'!N21/'Tabel 12'!$F21*1000</f>
        <v>14.034982807594558</v>
      </c>
      <c r="P21" s="20">
        <f>'Tabel 11'!O21/'Tabel 12'!$F21*1000</f>
        <v>14.034982807594558</v>
      </c>
      <c r="Q21" s="20">
        <f>'Tabel 11'!P21/'Tabel 12'!$F21*1000</f>
        <v>0</v>
      </c>
      <c r="R21" s="20">
        <f>'Tabel 11'!Q21/'Tabel 12'!$F21*1000</f>
        <v>5.9739871430707137</v>
      </c>
      <c r="S21" s="20">
        <f>'Tabel 11'!R21/'Tabel 12'!$F21*1000</f>
        <v>36.842577365824489</v>
      </c>
      <c r="T21" s="20">
        <f>'Tabel 11'!S21/'Tabel 12'!$F21*1000</f>
        <v>36.842577365824489</v>
      </c>
      <c r="U21" s="20">
        <f>'Tabel 11'!T21/'Tabel 12'!$F21*1000</f>
        <v>0</v>
      </c>
      <c r="V21" s="20">
        <f>'Tabel 11'!U21/'Tabel 12'!$F21*1000</f>
        <v>0</v>
      </c>
      <c r="W21" s="20">
        <f>'Tabel 11'!V21/'Tabel 12'!$F21*1000</f>
        <v>0</v>
      </c>
      <c r="X21" s="20"/>
      <c r="Y21" s="20">
        <f>'Tabel 11'!X21/'Tabel 12'!$F21*1000</f>
        <v>28.464643444461057</v>
      </c>
      <c r="Z21" s="1"/>
    </row>
    <row r="22" spans="1:26" x14ac:dyDescent="0.25">
      <c r="D22" s="1" t="s">
        <v>715</v>
      </c>
      <c r="E22" s="1" t="s">
        <v>143</v>
      </c>
      <c r="F22" s="94">
        <v>186475</v>
      </c>
      <c r="H22" s="20">
        <f>'Tabel 11'!G22/'Tabel 12'!$F22*1000</f>
        <v>175.06904410778927</v>
      </c>
      <c r="I22" s="20">
        <f>'Tabel 11'!H22/'Tabel 12'!$F22*1000</f>
        <v>93.985788979755995</v>
      </c>
      <c r="J22" s="20">
        <f>'Tabel 11'!I22/'Tabel 12'!$F22*1000</f>
        <v>43.126424453680116</v>
      </c>
      <c r="K22" s="20">
        <f>'Tabel 11'!J22/'Tabel 12'!$F22*1000</f>
        <v>37.876390937122935</v>
      </c>
      <c r="L22" s="20">
        <f>'Tabel 11'!K22/'Tabel 12'!$F22*1000</f>
        <v>0</v>
      </c>
      <c r="M22" s="20">
        <f>'Tabel 11'!L22/'Tabel 12'!$F22*1000</f>
        <v>0</v>
      </c>
      <c r="N22" s="20">
        <f>'Tabel 11'!M22/'Tabel 12'!$F22*1000</f>
        <v>12.982973588952943</v>
      </c>
      <c r="O22" s="20">
        <f>'Tabel 11'!N22/'Tabel 12'!$F22*1000</f>
        <v>0.20914331679849846</v>
      </c>
      <c r="P22" s="20">
        <f>'Tabel 11'!O22/'Tabel 12'!$F22*1000</f>
        <v>0.20914331679849846</v>
      </c>
      <c r="Q22" s="20">
        <f>'Tabel 11'!P22/'Tabel 12'!$F22*1000</f>
        <v>0</v>
      </c>
      <c r="R22" s="20">
        <f>'Tabel 11'!Q22/'Tabel 12'!$F22*1000</f>
        <v>16.527684676230059</v>
      </c>
      <c r="S22" s="20">
        <f>'Tabel 11'!R22/'Tabel 12'!$F22*1000</f>
        <v>64.346427135004689</v>
      </c>
      <c r="T22" s="20">
        <f>'Tabel 11'!S22/'Tabel 12'!$F22*1000</f>
        <v>63.617106850784282</v>
      </c>
      <c r="U22" s="20">
        <f>'Tabel 11'!T22/'Tabel 12'!$F22*1000</f>
        <v>0.72932028422040496</v>
      </c>
      <c r="V22" s="20">
        <f>'Tabel 11'!U22/'Tabel 12'!$F22*1000</f>
        <v>0</v>
      </c>
      <c r="W22" s="20">
        <f>'Tabel 11'!V22/'Tabel 12'!$F22*1000</f>
        <v>0</v>
      </c>
      <c r="X22" s="20"/>
      <c r="Y22" s="20">
        <f>'Tabel 11'!X22/'Tabel 12'!$F22*1000</f>
        <v>21.327255664298164</v>
      </c>
      <c r="Z22" s="1"/>
    </row>
    <row r="23" spans="1:26" x14ac:dyDescent="0.25">
      <c r="D23" s="1" t="s">
        <v>751</v>
      </c>
      <c r="E23" s="1" t="s">
        <v>146</v>
      </c>
      <c r="F23" s="94">
        <v>243710</v>
      </c>
      <c r="H23" s="20">
        <f>'Tabel 11'!G23/'Tabel 12'!$F23*1000</f>
        <v>210.58635263222683</v>
      </c>
      <c r="I23" s="20">
        <f>'Tabel 11'!H23/'Tabel 12'!$F23*1000</f>
        <v>142.16076484346149</v>
      </c>
      <c r="J23" s="20">
        <f>'Tabel 11'!I23/'Tabel 12'!$F23*1000</f>
        <v>59.964712157892578</v>
      </c>
      <c r="K23" s="20">
        <f>'Tabel 11'!J23/'Tabel 12'!$F23*1000</f>
        <v>6.7785482745886503</v>
      </c>
      <c r="L23" s="20">
        <f>'Tabel 11'!K23/'Tabel 12'!$F23*1000</f>
        <v>26.954166837634894</v>
      </c>
      <c r="M23" s="20">
        <f>'Tabel 11'!L23/'Tabel 12'!$F23*1000</f>
        <v>4.8992655204956703</v>
      </c>
      <c r="N23" s="20">
        <f>'Tabel 11'!M23/'Tabel 12'!$F23*1000</f>
        <v>43.564072052849696</v>
      </c>
      <c r="O23" s="20">
        <f>'Tabel 11'!N23/'Tabel 12'!$F23*1000</f>
        <v>37.626687456403104</v>
      </c>
      <c r="P23" s="20">
        <f>'Tabel 11'!O23/'Tabel 12'!$F23*1000</f>
        <v>37.626687456403104</v>
      </c>
      <c r="Q23" s="20">
        <f>'Tabel 11'!P23/'Tabel 12'!$F23*1000</f>
        <v>0</v>
      </c>
      <c r="R23" s="20">
        <f>'Tabel 11'!Q23/'Tabel 12'!$F23*1000</f>
        <v>13.77456813425793</v>
      </c>
      <c r="S23" s="20">
        <f>'Tabel 11'!R23/'Tabel 12'!$F23*1000</f>
        <v>17.024332198104304</v>
      </c>
      <c r="T23" s="20">
        <f>'Tabel 11'!S23/'Tabel 12'!$F23*1000</f>
        <v>17.024332198104304</v>
      </c>
      <c r="U23" s="20">
        <f>'Tabel 11'!T23/'Tabel 12'!$F23*1000</f>
        <v>0</v>
      </c>
      <c r="V23" s="20">
        <f>'Tabel 11'!U23/'Tabel 12'!$F23*1000</f>
        <v>0</v>
      </c>
      <c r="W23" s="20">
        <f>'Tabel 11'!V23/'Tabel 12'!$F23*1000</f>
        <v>0</v>
      </c>
      <c r="X23" s="20"/>
      <c r="Y23" s="20">
        <f>'Tabel 11'!X23/'Tabel 12'!$F23*1000</f>
        <v>28.094866849944609</v>
      </c>
      <c r="Z23" s="1"/>
    </row>
    <row r="24" spans="1:26" x14ac:dyDescent="0.25">
      <c r="D24" s="1" t="s">
        <v>755</v>
      </c>
      <c r="E24" s="1" t="s">
        <v>254</v>
      </c>
      <c r="F24" s="94">
        <v>161303</v>
      </c>
      <c r="H24" s="20">
        <f>'Tabel 11'!G24/'Tabel 12'!$F24*1000</f>
        <v>167.68442000458765</v>
      </c>
      <c r="I24" s="20">
        <f>'Tabel 11'!H24/'Tabel 12'!$F24*1000</f>
        <v>134.31244304197691</v>
      </c>
      <c r="J24" s="20">
        <f>'Tabel 11'!I24/'Tabel 12'!$F24*1000</f>
        <v>79.025188620174447</v>
      </c>
      <c r="K24" s="20">
        <f>'Tabel 11'!J24/'Tabel 12'!$F24*1000</f>
        <v>7.2534298804113995</v>
      </c>
      <c r="L24" s="20">
        <f>'Tabel 11'!K24/'Tabel 12'!$F24*1000</f>
        <v>16.496903343397211</v>
      </c>
      <c r="M24" s="20">
        <f>'Tabel 11'!L24/'Tabel 12'!$F24*1000</f>
        <v>3.0749583082769694</v>
      </c>
      <c r="N24" s="20">
        <f>'Tabel 11'!M24/'Tabel 12'!$F24*1000</f>
        <v>28.461962889716865</v>
      </c>
      <c r="O24" s="20">
        <f>'Tabel 11'!N24/'Tabel 12'!$F24*1000</f>
        <v>14.500660248104499</v>
      </c>
      <c r="P24" s="20">
        <f>'Tabel 11'!O24/'Tabel 12'!$F24*1000</f>
        <v>11.314110710898124</v>
      </c>
      <c r="Q24" s="20">
        <f>'Tabel 11'!P24/'Tabel 12'!$F24*1000</f>
        <v>3.1865495372063757</v>
      </c>
      <c r="R24" s="20">
        <f>'Tabel 11'!Q24/'Tabel 12'!$F24*1000</f>
        <v>0</v>
      </c>
      <c r="S24" s="20">
        <f>'Tabel 11'!R24/'Tabel 12'!$F24*1000</f>
        <v>18.871316714506243</v>
      </c>
      <c r="T24" s="20">
        <f>'Tabel 11'!S24/'Tabel 12'!$F24*1000</f>
        <v>18.871316714506243</v>
      </c>
      <c r="U24" s="20">
        <f>'Tabel 11'!T24/'Tabel 12'!$F24*1000</f>
        <v>0</v>
      </c>
      <c r="V24" s="20">
        <f>'Tabel 11'!U24/'Tabel 12'!$F24*1000</f>
        <v>0</v>
      </c>
      <c r="W24" s="20">
        <f>'Tabel 11'!V24/'Tabel 12'!$F24*1000</f>
        <v>0</v>
      </c>
      <c r="X24" s="20"/>
      <c r="Y24" s="20">
        <f>'Tabel 11'!X24/'Tabel 12'!$F24*1000</f>
        <v>34.816463425974717</v>
      </c>
      <c r="Z24" s="1"/>
    </row>
    <row r="25" spans="1:26" x14ac:dyDescent="0.25">
      <c r="D25" s="1" t="s">
        <v>772</v>
      </c>
      <c r="E25" s="1" t="s">
        <v>95</v>
      </c>
      <c r="F25" s="94">
        <v>238179</v>
      </c>
      <c r="H25" s="20">
        <f>'Tabel 11'!G25/'Tabel 12'!$F25*1000</f>
        <v>251.89878200848941</v>
      </c>
      <c r="I25" s="20">
        <f>'Tabel 11'!H25/'Tabel 12'!$F25*1000</f>
        <v>156.18925262092796</v>
      </c>
      <c r="J25" s="20">
        <f>'Tabel 11'!I25/'Tabel 12'!$F25*1000</f>
        <v>99.307663563958201</v>
      </c>
      <c r="K25" s="20">
        <f>'Tabel 11'!J25/'Tabel 12'!$F25*1000</f>
        <v>2.5065182068948144</v>
      </c>
      <c r="L25" s="20">
        <f>'Tabel 11'!K25/'Tabel 12'!$F25*1000</f>
        <v>32.920618526402414</v>
      </c>
      <c r="M25" s="20">
        <f>'Tabel 11'!L25/'Tabel 12'!$F25*1000</f>
        <v>2.7836207222299199</v>
      </c>
      <c r="N25" s="20">
        <f>'Tabel 11'!M25/'Tabel 12'!$F25*1000</f>
        <v>18.670831601442615</v>
      </c>
      <c r="O25" s="20">
        <f>'Tabel 11'!N25/'Tabel 12'!$F25*1000</f>
        <v>89.974347024716707</v>
      </c>
      <c r="P25" s="20">
        <f>'Tabel 11'!O25/'Tabel 12'!$F25*1000</f>
        <v>36.548142363516511</v>
      </c>
      <c r="Q25" s="20">
        <f>'Tabel 11'!P25/'Tabel 12'!$F25*1000</f>
        <v>53.426204661200188</v>
      </c>
      <c r="R25" s="20">
        <f>'Tabel 11'!Q25/'Tabel 12'!$F25*1000</f>
        <v>5.5462488296617245</v>
      </c>
      <c r="S25" s="20">
        <f>'Tabel 11'!R25/'Tabel 12'!$F25*1000</f>
        <v>0.18893353318302619</v>
      </c>
      <c r="T25" s="20">
        <f>'Tabel 11'!S25/'Tabel 12'!$F25*1000</f>
        <v>3.7786706636605244E-2</v>
      </c>
      <c r="U25" s="20">
        <f>'Tabel 11'!T25/'Tabel 12'!$F25*1000</f>
        <v>0</v>
      </c>
      <c r="V25" s="20">
        <f>'Tabel 11'!U25/'Tabel 12'!$F25*1000</f>
        <v>0.15114682654642098</v>
      </c>
      <c r="W25" s="20">
        <f>'Tabel 11'!V25/'Tabel 12'!$F25*1000</f>
        <v>12.192510674744625</v>
      </c>
      <c r="X25" s="20"/>
      <c r="Y25" s="20">
        <f>'Tabel 11'!X25/'Tabel 12'!$F25*1000</f>
        <v>67.92370444077774</v>
      </c>
      <c r="Z25" s="1"/>
    </row>
    <row r="26" spans="1:26" x14ac:dyDescent="0.25">
      <c r="D26" s="1" t="s">
        <v>775</v>
      </c>
      <c r="E26" s="1" t="s">
        <v>203</v>
      </c>
      <c r="F26" s="94">
        <v>165358</v>
      </c>
      <c r="H26" s="20">
        <f>'Tabel 11'!G26/'Tabel 12'!$F26*1000</f>
        <v>234.38237037216223</v>
      </c>
      <c r="I26" s="20">
        <f>'Tabel 11'!H26/'Tabel 12'!$F26*1000</f>
        <v>163.85055455436085</v>
      </c>
      <c r="J26" s="20">
        <f>'Tabel 11'!I26/'Tabel 12'!$F26*1000</f>
        <v>103.74460261977043</v>
      </c>
      <c r="K26" s="20">
        <f>'Tabel 11'!J26/'Tabel 12'!$F26*1000</f>
        <v>40.590718320250609</v>
      </c>
      <c r="L26" s="20">
        <f>'Tabel 11'!K26/'Tabel 12'!$F26*1000</f>
        <v>17.14461955272802</v>
      </c>
      <c r="M26" s="20">
        <f>'Tabel 11'!L26/'Tabel 12'!$F26*1000</f>
        <v>0</v>
      </c>
      <c r="N26" s="20">
        <f>'Tabel 11'!M26/'Tabel 12'!$F26*1000</f>
        <v>2.3706140616117755</v>
      </c>
      <c r="O26" s="20">
        <f>'Tabel 11'!N26/'Tabel 12'!$F26*1000</f>
        <v>25.943710011006424</v>
      </c>
      <c r="P26" s="20">
        <f>'Tabel 11'!O26/'Tabel 12'!$F26*1000</f>
        <v>4.0518148502038009</v>
      </c>
      <c r="Q26" s="20">
        <f>'Tabel 11'!P26/'Tabel 12'!$F26*1000</f>
        <v>21.891895160802623</v>
      </c>
      <c r="R26" s="20">
        <f>'Tabel 11'!Q26/'Tabel 12'!$F26*1000</f>
        <v>9.5308361252555063</v>
      </c>
      <c r="S26" s="20">
        <f>'Tabel 11'!R26/'Tabel 12'!$F26*1000</f>
        <v>35.057269681539445</v>
      </c>
      <c r="T26" s="20">
        <f>'Tabel 11'!S26/'Tabel 12'!$F26*1000</f>
        <v>33.400258832351625</v>
      </c>
      <c r="U26" s="20">
        <f>'Tabel 11'!T26/'Tabel 12'!$F26*1000</f>
        <v>0.69546075787080153</v>
      </c>
      <c r="V26" s="20">
        <f>'Tabel 11'!U26/'Tabel 12'!$F26*1000</f>
        <v>0.96155009131702129</v>
      </c>
      <c r="W26" s="20">
        <f>'Tabel 11'!V26/'Tabel 12'!$F26*1000</f>
        <v>0</v>
      </c>
      <c r="X26" s="20"/>
      <c r="Y26" s="20">
        <f>'Tabel 11'!X26/'Tabel 12'!$F26*1000</f>
        <v>51.36733632482251</v>
      </c>
      <c r="Z26" s="1"/>
    </row>
    <row r="27" spans="1:26" x14ac:dyDescent="0.25">
      <c r="D27" s="1" t="s">
        <v>776</v>
      </c>
      <c r="E27" s="1" t="s">
        <v>204</v>
      </c>
      <c r="F27" s="94">
        <v>162269</v>
      </c>
      <c r="H27" s="20">
        <f>'Tabel 11'!G27/'Tabel 12'!$F27*1000</f>
        <v>152.78950384854778</v>
      </c>
      <c r="I27" s="20">
        <f>'Tabel 11'!H27/'Tabel 12'!$F27*1000</f>
        <v>97.560224072373643</v>
      </c>
      <c r="J27" s="20">
        <f>'Tabel 11'!I27/'Tabel 12'!$F27*1000</f>
        <v>44.173563650481604</v>
      </c>
      <c r="K27" s="20">
        <f>'Tabel 11'!J27/'Tabel 12'!$F27*1000</f>
        <v>3.4079214144414522</v>
      </c>
      <c r="L27" s="20">
        <f>'Tabel 11'!K27/'Tabel 12'!$F27*1000</f>
        <v>49.152949731618484</v>
      </c>
      <c r="M27" s="20">
        <f>'Tabel 11'!L27/'Tabel 12'!$F27*1000</f>
        <v>0</v>
      </c>
      <c r="N27" s="20">
        <f>'Tabel 11'!M27/'Tabel 12'!$F27*1000</f>
        <v>0.82578927583210593</v>
      </c>
      <c r="O27" s="20">
        <f>'Tabel 11'!N27/'Tabel 12'!$F27*1000</f>
        <v>6.7418915504501786</v>
      </c>
      <c r="P27" s="20">
        <f>'Tabel 11'!O27/'Tabel 12'!$F27*1000</f>
        <v>2.4958556471044995</v>
      </c>
      <c r="Q27" s="20">
        <f>'Tabel 11'!P27/'Tabel 12'!$F27*1000</f>
        <v>4.2460359033456792</v>
      </c>
      <c r="R27" s="20">
        <f>'Tabel 11'!Q27/'Tabel 12'!$F27*1000</f>
        <v>3.9132551503984123</v>
      </c>
      <c r="S27" s="20">
        <f>'Tabel 11'!R27/'Tabel 12'!$F27*1000</f>
        <v>44.574133075325541</v>
      </c>
      <c r="T27" s="20">
        <f>'Tabel 11'!S27/'Tabel 12'!$F27*1000</f>
        <v>43.896246356358887</v>
      </c>
      <c r="U27" s="20">
        <f>'Tabel 11'!T27/'Tabel 12'!$F27*1000</f>
        <v>0.6778867189666542</v>
      </c>
      <c r="V27" s="20">
        <f>'Tabel 11'!U27/'Tabel 12'!$F27*1000</f>
        <v>0</v>
      </c>
      <c r="W27" s="20">
        <f>'Tabel 11'!V27/'Tabel 12'!$F27*1000</f>
        <v>0</v>
      </c>
      <c r="X27" s="20"/>
      <c r="Y27" s="20">
        <f>'Tabel 11'!X27/'Tabel 12'!$F27*1000</f>
        <v>24.329970604366824</v>
      </c>
      <c r="Z27" s="1"/>
    </row>
    <row r="28" spans="1:26" x14ac:dyDescent="0.25">
      <c r="D28" s="1" t="s">
        <v>862</v>
      </c>
      <c r="E28" s="1" t="s">
        <v>58</v>
      </c>
      <c r="F28" s="94">
        <v>182465</v>
      </c>
      <c r="H28" s="20">
        <f>'Tabel 11'!G28/'Tabel 12'!$F28*1000</f>
        <v>212.95042884936836</v>
      </c>
      <c r="I28" s="20">
        <f>'Tabel 11'!H28/'Tabel 12'!$F28*1000</f>
        <v>110.87605842216315</v>
      </c>
      <c r="J28" s="20">
        <f>'Tabel 11'!I28/'Tabel 12'!$F28*1000</f>
        <v>66.982709012687366</v>
      </c>
      <c r="K28" s="20">
        <f>'Tabel 11'!J28/'Tabel 12'!$F28*1000</f>
        <v>1.1618666593593292</v>
      </c>
      <c r="L28" s="20">
        <f>'Tabel 11'!K28/'Tabel 12'!$F28*1000</f>
        <v>30.888115529005564</v>
      </c>
      <c r="M28" s="20">
        <f>'Tabel 11'!L28/'Tabel 12'!$F28*1000</f>
        <v>9.431945852629271</v>
      </c>
      <c r="N28" s="20">
        <f>'Tabel 11'!M28/'Tabel 12'!$F28*1000</f>
        <v>2.4114213684816268</v>
      </c>
      <c r="O28" s="20">
        <f>'Tabel 11'!N28/'Tabel 12'!$F28*1000</f>
        <v>32.143150741238045</v>
      </c>
      <c r="P28" s="20">
        <f>'Tabel 11'!O28/'Tabel 12'!$F28*1000</f>
        <v>22.031622502945769</v>
      </c>
      <c r="Q28" s="20">
        <f>'Tabel 11'!P28/'Tabel 12'!$F28*1000</f>
        <v>10.111528238292275</v>
      </c>
      <c r="R28" s="20">
        <f>'Tabel 11'!Q28/'Tabel 12'!$F28*1000</f>
        <v>33.02003123886773</v>
      </c>
      <c r="S28" s="20">
        <f>'Tabel 11'!R28/'Tabel 12'!$F28*1000</f>
        <v>36.911188447099448</v>
      </c>
      <c r="T28" s="20">
        <f>'Tabel 11'!S28/'Tabel 12'!$F28*1000</f>
        <v>35.080700408297481</v>
      </c>
      <c r="U28" s="20">
        <f>'Tabel 11'!T28/'Tabel 12'!$F28*1000</f>
        <v>1.0522565971556188</v>
      </c>
      <c r="V28" s="20">
        <f>'Tabel 11'!U28/'Tabel 12'!$F28*1000</f>
        <v>0.77823144164634306</v>
      </c>
      <c r="W28" s="20">
        <f>'Tabel 11'!V28/'Tabel 12'!$F28*1000</f>
        <v>0.44940125503521222</v>
      </c>
      <c r="X28" s="20"/>
      <c r="Y28" s="20">
        <f>'Tabel 11'!X28/'Tabel 12'!$F28*1000</f>
        <v>25.758364617871919</v>
      </c>
      <c r="Z28" s="1"/>
    </row>
    <row r="29" spans="1:26" x14ac:dyDescent="0.25">
      <c r="D29" s="1" t="s">
        <v>795</v>
      </c>
      <c r="E29" s="1" t="s">
        <v>151</v>
      </c>
      <c r="F29" s="94">
        <v>158796</v>
      </c>
      <c r="H29" s="20">
        <f>'Tabel 11'!G29/'Tabel 12'!$F29*1000</f>
        <v>204.36912768583593</v>
      </c>
      <c r="I29" s="20">
        <f>'Tabel 11'!H29/'Tabel 12'!$F29*1000</f>
        <v>126.14297589359933</v>
      </c>
      <c r="J29" s="20">
        <f>'Tabel 11'!I29/'Tabel 12'!$F29*1000</f>
        <v>37.582810650142321</v>
      </c>
      <c r="K29" s="20">
        <f>'Tabel 11'!J29/'Tabel 12'!$F29*1000</f>
        <v>18.96143479684627</v>
      </c>
      <c r="L29" s="20">
        <f>'Tabel 11'!K29/'Tabel 12'!$F29*1000</f>
        <v>14.635129348346306</v>
      </c>
      <c r="M29" s="20">
        <f>'Tabel 11'!L29/'Tabel 12'!$F29*1000</f>
        <v>0</v>
      </c>
      <c r="N29" s="20">
        <f>'Tabel 11'!M29/'Tabel 12'!$F29*1000</f>
        <v>54.963601098264441</v>
      </c>
      <c r="O29" s="20">
        <f>'Tabel 11'!N29/'Tabel 12'!$F29*1000</f>
        <v>16.732159500239302</v>
      </c>
      <c r="P29" s="20">
        <f>'Tabel 11'!O29/'Tabel 12'!$F29*1000</f>
        <v>16.732159500239302</v>
      </c>
      <c r="Q29" s="20">
        <f>'Tabel 11'!P29/'Tabel 12'!$F29*1000</f>
        <v>0</v>
      </c>
      <c r="R29" s="20">
        <f>'Tabel 11'!Q29/'Tabel 12'!$F29*1000</f>
        <v>33.64064586009723</v>
      </c>
      <c r="S29" s="20">
        <f>'Tabel 11'!R29/'Tabel 12'!$F29*1000</f>
        <v>27.853346431900047</v>
      </c>
      <c r="T29" s="20">
        <f>'Tabel 11'!S29/'Tabel 12'!$F29*1000</f>
        <v>26.033401345122044</v>
      </c>
      <c r="U29" s="20">
        <f>'Tabel 11'!T29/'Tabel 12'!$F29*1000</f>
        <v>1.5995365122547167</v>
      </c>
      <c r="V29" s="20">
        <f>'Tabel 11'!U29/'Tabel 12'!$F29*1000</f>
        <v>0.22040857452328774</v>
      </c>
      <c r="W29" s="20">
        <f>'Tabel 11'!V29/'Tabel 12'!$F29*1000</f>
        <v>0</v>
      </c>
      <c r="X29" s="20"/>
      <c r="Y29" s="20">
        <f>'Tabel 11'!X29/'Tabel 12'!$F29*1000</f>
        <v>27.513287488349835</v>
      </c>
      <c r="Z29" s="1"/>
    </row>
    <row r="30" spans="1:26" x14ac:dyDescent="0.25">
      <c r="D30" s="1" t="s">
        <v>941</v>
      </c>
      <c r="E30" s="1" t="s">
        <v>163</v>
      </c>
      <c r="F30" s="94">
        <v>227701</v>
      </c>
      <c r="H30" s="20">
        <f>'Tabel 11'!G30/'Tabel 12'!$F30*1000</f>
        <v>178.95837084597784</v>
      </c>
      <c r="I30" s="20">
        <f>'Tabel 11'!H30/'Tabel 12'!$F30*1000</f>
        <v>99.569171852561027</v>
      </c>
      <c r="J30" s="20">
        <f>'Tabel 11'!I30/'Tabel 12'!$F30*1000</f>
        <v>53.232089450639215</v>
      </c>
      <c r="K30" s="20">
        <f>'Tabel 11'!J30/'Tabel 12'!$F30*1000</f>
        <v>10.584055405992945</v>
      </c>
      <c r="L30" s="20">
        <f>'Tabel 11'!K30/'Tabel 12'!$F30*1000</f>
        <v>28.071901309172997</v>
      </c>
      <c r="M30" s="20">
        <f>'Tabel 11'!L30/'Tabel 12'!$F30*1000</f>
        <v>0</v>
      </c>
      <c r="N30" s="20">
        <f>'Tabel 11'!M30/'Tabel 12'!$F30*1000</f>
        <v>7.6811256867558777</v>
      </c>
      <c r="O30" s="20">
        <f>'Tabel 11'!N30/'Tabel 12'!$F30*1000</f>
        <v>33.254135906298174</v>
      </c>
      <c r="P30" s="20">
        <f>'Tabel 11'!O30/'Tabel 12'!$F30*1000</f>
        <v>33.254135906298174</v>
      </c>
      <c r="Q30" s="20">
        <f>'Tabel 11'!P30/'Tabel 12'!$F30*1000</f>
        <v>0</v>
      </c>
      <c r="R30" s="20">
        <f>'Tabel 11'!Q30/'Tabel 12'!$F30*1000</f>
        <v>9.4158567595223559</v>
      </c>
      <c r="S30" s="20">
        <f>'Tabel 11'!R30/'Tabel 12'!$F30*1000</f>
        <v>36.719206327596282</v>
      </c>
      <c r="T30" s="20">
        <f>'Tabel 11'!S30/'Tabel 12'!$F30*1000</f>
        <v>34.330108343836876</v>
      </c>
      <c r="U30" s="20">
        <f>'Tabel 11'!T30/'Tabel 12'!$F30*1000</f>
        <v>2.3890979837594042</v>
      </c>
      <c r="V30" s="20">
        <f>'Tabel 11'!U30/'Tabel 12'!$F30*1000</f>
        <v>0</v>
      </c>
      <c r="W30" s="20">
        <f>'Tabel 11'!V30/'Tabel 12'!$F30*1000</f>
        <v>1.418526927857146</v>
      </c>
      <c r="X30" s="20"/>
      <c r="Y30" s="20">
        <f>'Tabel 11'!X30/'Tabel 12'!$F30*1000</f>
        <v>32.507542786373357</v>
      </c>
      <c r="Z30" s="1"/>
    </row>
    <row r="31" spans="1:26" x14ac:dyDescent="0.25">
      <c r="D31" s="1" t="s">
        <v>996</v>
      </c>
      <c r="E31" s="1" t="s">
        <v>221</v>
      </c>
      <c r="F31" s="94">
        <v>159677</v>
      </c>
      <c r="H31" s="20">
        <f>'Tabel 11'!G31/'Tabel 12'!$F31*1000</f>
        <v>82.729510198713655</v>
      </c>
      <c r="I31" s="20">
        <f>'Tabel 11'!H31/'Tabel 12'!$F31*1000</f>
        <v>47.79022651978682</v>
      </c>
      <c r="J31" s="20">
        <f>'Tabel 11'!I31/'Tabel 12'!$F31*1000</f>
        <v>25.200874264922312</v>
      </c>
      <c r="K31" s="20">
        <f>'Tabel 11'!J31/'Tabel 12'!$F31*1000</f>
        <v>1.2713164701240629</v>
      </c>
      <c r="L31" s="20">
        <f>'Tabel 11'!K31/'Tabel 12'!$F31*1000</f>
        <v>14.316401234993142</v>
      </c>
      <c r="M31" s="20">
        <f>'Tabel 11'!L31/'Tabel 12'!$F31*1000</f>
        <v>0</v>
      </c>
      <c r="N31" s="20">
        <f>'Tabel 11'!M31/'Tabel 12'!$F31*1000</f>
        <v>7.001634549747302</v>
      </c>
      <c r="O31" s="20">
        <f>'Tabel 11'!N31/'Tabel 12'!$F31*1000</f>
        <v>12.838417555440044</v>
      </c>
      <c r="P31" s="20">
        <f>'Tabel 11'!O31/'Tabel 12'!$F31*1000</f>
        <v>12.838417555440044</v>
      </c>
      <c r="Q31" s="20">
        <f>'Tabel 11'!P31/'Tabel 12'!$F31*1000</f>
        <v>0</v>
      </c>
      <c r="R31" s="20">
        <f>'Tabel 11'!Q31/'Tabel 12'!$F31*1000</f>
        <v>0</v>
      </c>
      <c r="S31" s="20">
        <f>'Tabel 11'!R31/'Tabel 12'!$F31*1000</f>
        <v>22.100866123486792</v>
      </c>
      <c r="T31" s="20">
        <f>'Tabel 11'!S31/'Tabel 12'!$F31*1000</f>
        <v>21.424500710809948</v>
      </c>
      <c r="U31" s="20">
        <f>'Tabel 11'!T31/'Tabel 12'!$F31*1000</f>
        <v>0.67636541267684136</v>
      </c>
      <c r="V31" s="20">
        <f>'Tabel 11'!U31/'Tabel 12'!$F31*1000</f>
        <v>0</v>
      </c>
      <c r="W31" s="20">
        <f>'Tabel 11'!V31/'Tabel 12'!$F31*1000</f>
        <v>4.5654665355686799</v>
      </c>
      <c r="X31" s="20"/>
      <c r="Y31" s="20">
        <f>'Tabel 11'!X31/'Tabel 12'!$F31*1000</f>
        <v>13.859228317165277</v>
      </c>
      <c r="Z31" s="1"/>
    </row>
    <row r="32" spans="1:26" s="11" customFormat="1" x14ac:dyDescent="0.25">
      <c r="A32" s="10"/>
      <c r="B32" s="10"/>
      <c r="C32" s="10" t="s">
        <v>438</v>
      </c>
      <c r="D32" s="1"/>
      <c r="E32" s="10"/>
      <c r="F32" s="95">
        <f>SUM(F20:F31)</f>
        <v>2276077</v>
      </c>
      <c r="G32" s="10"/>
      <c r="H32" s="22">
        <f>'Tabel 11'!G32/'Tabel 12'!$F32*1000</f>
        <v>184.5038634457446</v>
      </c>
      <c r="I32" s="22">
        <f>'Tabel 11'!H32/'Tabel 12'!$F32*1000</f>
        <v>113.8375371307737</v>
      </c>
      <c r="J32" s="22">
        <f>'Tabel 11'!I32/'Tabel 12'!$F32*1000</f>
        <v>61.526038003107978</v>
      </c>
      <c r="K32" s="22">
        <f>'Tabel 11'!J32/'Tabel 12'!$F32*1000</f>
        <v>11.282570844483732</v>
      </c>
      <c r="L32" s="22">
        <f>'Tabel 11'!K32/'Tabel 12'!$F32*1000</f>
        <v>21.610428821169055</v>
      </c>
      <c r="M32" s="22">
        <f>'Tabel 11'!L32/'Tabel 12'!$F32*1000</f>
        <v>2.0109161509035065</v>
      </c>
      <c r="N32" s="22">
        <f>'Tabel 11'!M32/'Tabel 12'!$F32*1000</f>
        <v>17.407583311109423</v>
      </c>
      <c r="O32" s="22">
        <f>'Tabel 11'!N32/'Tabel 12'!$F32*1000</f>
        <v>26.984587955504143</v>
      </c>
      <c r="P32" s="22">
        <f>'Tabel 11'!O32/'Tabel 12'!$F32*1000</f>
        <v>18.382506391479726</v>
      </c>
      <c r="Q32" s="22">
        <f>'Tabel 11'!P32/'Tabel 12'!$F32*1000</f>
        <v>8.6020815640244148</v>
      </c>
      <c r="R32" s="22">
        <f>'Tabel 11'!Q32/'Tabel 12'!$F32*1000</f>
        <v>10.879684650387487</v>
      </c>
      <c r="S32" s="22">
        <f>'Tabel 11'!R32/'Tabel 12'!$F32*1000</f>
        <v>32.802053709079267</v>
      </c>
      <c r="T32" s="22">
        <f>'Tabel 11'!S32/'Tabel 12'!$F32*1000</f>
        <v>31.949270609034755</v>
      </c>
      <c r="U32" s="22">
        <f>'Tabel 11'!T32/'Tabel 12'!$F32*1000</f>
        <v>0.68934398968048971</v>
      </c>
      <c r="V32" s="22">
        <f>'Tabel 11'!U32/'Tabel 12'!$F32*1000</f>
        <v>0.16343911036401668</v>
      </c>
      <c r="W32" s="22">
        <f>'Tabel 11'!V32/'Tabel 12'!$F32*1000</f>
        <v>1.7741051818545683</v>
      </c>
      <c r="X32" s="22"/>
      <c r="Y32" s="22">
        <f>'Tabel 11'!X32/'Tabel 12'!$F32*1000</f>
        <v>34.4034933791783</v>
      </c>
      <c r="Z32" s="10"/>
    </row>
    <row r="33" spans="1:26" x14ac:dyDescent="0.25">
      <c r="C33" s="1" t="s">
        <v>439</v>
      </c>
      <c r="D33" s="1" t="s">
        <v>681</v>
      </c>
      <c r="E33" s="1" t="s">
        <v>282</v>
      </c>
      <c r="F33" s="94">
        <v>160747</v>
      </c>
      <c r="H33" s="20">
        <f>'Tabel 11'!G33/'Tabel 12'!$F33*1000</f>
        <v>195.7859244651533</v>
      </c>
      <c r="I33" s="20">
        <f>'Tabel 11'!H33/'Tabel 12'!$F33*1000</f>
        <v>124.17650096113769</v>
      </c>
      <c r="J33" s="20">
        <f>'Tabel 11'!I33/'Tabel 12'!$F33*1000</f>
        <v>67.114160761942685</v>
      </c>
      <c r="K33" s="20">
        <f>'Tabel 11'!J33/'Tabel 12'!$F33*1000</f>
        <v>12.307539176469858</v>
      </c>
      <c r="L33" s="20">
        <f>'Tabel 11'!K33/'Tabel 12'!$F33*1000</f>
        <v>23.573068237665399</v>
      </c>
      <c r="M33" s="20">
        <f>'Tabel 11'!L33/'Tabel 12'!$F33*1000</f>
        <v>2.1935090546013303</v>
      </c>
      <c r="N33" s="20">
        <f>'Tabel 11'!M33/'Tabel 12'!$F33*1000</f>
        <v>18.988845826049634</v>
      </c>
      <c r="O33" s="20">
        <f>'Tabel 11'!N33/'Tabel 12'!$F33*1000</f>
        <v>36.927594294139233</v>
      </c>
      <c r="P33" s="20">
        <f>'Tabel 11'!O33/'Tabel 12'!$F33*1000</f>
        <v>25.155679421699936</v>
      </c>
      <c r="Q33" s="20">
        <f>'Tabel 11'!P33/'Tabel 12'!$F33*1000</f>
        <v>11.7719148724393</v>
      </c>
      <c r="R33" s="20">
        <f>'Tabel 11'!Q33/'Tabel 12'!$F33*1000</f>
        <v>3.004721705537273</v>
      </c>
      <c r="S33" s="20">
        <f>'Tabel 11'!R33/'Tabel 12'!$F33*1000</f>
        <v>31.677107504339116</v>
      </c>
      <c r="T33" s="20">
        <f>'Tabel 11'!S33/'Tabel 12'!$F33*1000</f>
        <v>30.853452941579004</v>
      </c>
      <c r="U33" s="20">
        <f>'Tabel 11'!T33/'Tabel 12'!$F33*1000</f>
        <v>0.66564228259314329</v>
      </c>
      <c r="V33" s="20">
        <f>'Tabel 11'!U33/'Tabel 12'!$F33*1000</f>
        <v>0.15801228016697044</v>
      </c>
      <c r="W33" s="20">
        <f>'Tabel 11'!V33/'Tabel 12'!$F33*1000</f>
        <v>0</v>
      </c>
      <c r="X33" s="20"/>
      <c r="Y33" s="20">
        <f>'Tabel 11'!X33/'Tabel 12'!$F33*1000</f>
        <v>30.240066688647378</v>
      </c>
      <c r="Z33" s="1"/>
    </row>
    <row r="34" spans="1:26" x14ac:dyDescent="0.25">
      <c r="D34" s="1" t="s">
        <v>685</v>
      </c>
      <c r="E34" s="1" t="s">
        <v>46</v>
      </c>
      <c r="F34" s="94">
        <v>165712</v>
      </c>
      <c r="H34" s="20">
        <f>'Tabel 11'!G34/'Tabel 12'!$F34*1000</f>
        <v>254.84575649319302</v>
      </c>
      <c r="I34" s="20">
        <f>'Tabel 11'!H34/'Tabel 12'!$F34*1000</f>
        <v>138.57173892053683</v>
      </c>
      <c r="J34" s="20">
        <f>'Tabel 11'!I34/'Tabel 12'!$F34*1000</f>
        <v>74.894395095104755</v>
      </c>
      <c r="K34" s="20">
        <f>'Tabel 11'!J34/'Tabel 12'!$F34*1000</f>
        <v>13.734068745775804</v>
      </c>
      <c r="L34" s="20">
        <f>'Tabel 11'!K34/'Tabel 12'!$F34*1000</f>
        <v>26.305880081104565</v>
      </c>
      <c r="M34" s="20">
        <f>'Tabel 11'!L34/'Tabel 12'!$F34*1000</f>
        <v>2.4476199671719612</v>
      </c>
      <c r="N34" s="20">
        <f>'Tabel 11'!M34/'Tabel 12'!$F34*1000</f>
        <v>21.189775031379742</v>
      </c>
      <c r="O34" s="20">
        <f>'Tabel 11'!N34/'Tabel 12'!$F34*1000</f>
        <v>39.737617070580278</v>
      </c>
      <c r="P34" s="20">
        <f>'Tabel 11'!O34/'Tabel 12'!$F34*1000</f>
        <v>27.069856135946704</v>
      </c>
      <c r="Q34" s="20">
        <f>'Tabel 11'!P34/'Tabel 12'!$F34*1000</f>
        <v>12.667760934633581</v>
      </c>
      <c r="R34" s="20">
        <f>'Tabel 11'!Q34/'Tabel 12'!$F34*1000</f>
        <v>13.951916578159699</v>
      </c>
      <c r="S34" s="20">
        <f>'Tabel 11'!R34/'Tabel 12'!$F34*1000</f>
        <v>62.584483923916189</v>
      </c>
      <c r="T34" s="20">
        <f>'Tabel 11'!S34/'Tabel 12'!$F34*1000</f>
        <v>60.957564931930094</v>
      </c>
      <c r="U34" s="20">
        <f>'Tabel 11'!T34/'Tabel 12'!$F34*1000</f>
        <v>1.3149319300955877</v>
      </c>
      <c r="V34" s="20">
        <f>'Tabel 11'!U34/'Tabel 12'!$F34*1000</f>
        <v>0.31198706189050884</v>
      </c>
      <c r="W34" s="20">
        <f>'Tabel 11'!V34/'Tabel 12'!$F34*1000</f>
        <v>0</v>
      </c>
      <c r="X34" s="20"/>
      <c r="Y34" s="20">
        <f>'Tabel 11'!X34/'Tabel 12'!$F34*1000</f>
        <v>60.128415564352608</v>
      </c>
      <c r="Z34" s="1"/>
    </row>
    <row r="35" spans="1:26" s="11" customFormat="1" x14ac:dyDescent="0.25">
      <c r="A35" s="10"/>
      <c r="B35" s="10"/>
      <c r="C35" s="10" t="s">
        <v>440</v>
      </c>
      <c r="D35" s="1"/>
      <c r="E35" s="10"/>
      <c r="F35" s="95">
        <f>SUM(F33:F34)</f>
        <v>326459</v>
      </c>
      <c r="G35" s="10"/>
      <c r="H35" s="22">
        <f>'Tabel 11'!G35/'Tabel 12'!$F35*1000</f>
        <v>225.76495057572313</v>
      </c>
      <c r="I35" s="22">
        <f>'Tabel 11'!H35/'Tabel 12'!$F35*1000</f>
        <v>131.48358599395328</v>
      </c>
      <c r="J35" s="22">
        <f>'Tabel 11'!I35/'Tabel 12'!$F35*1000</f>
        <v>71.063441350981293</v>
      </c>
      <c r="K35" s="22">
        <f>'Tabel 11'!J35/'Tabel 12'!$F35*1000</f>
        <v>13.031651754125326</v>
      </c>
      <c r="L35" s="22">
        <f>'Tabel 11'!K35/'Tabel 12'!$F35*1000</f>
        <v>24.960255346000569</v>
      </c>
      <c r="M35" s="22">
        <f>'Tabel 11'!L35/'Tabel 12'!$F35*1000</f>
        <v>2.3224968525909842</v>
      </c>
      <c r="N35" s="22">
        <f>'Tabel 11'!M35/'Tabel 12'!$F35*1000</f>
        <v>20.10604700743432</v>
      </c>
      <c r="O35" s="22">
        <f>'Tabel 11'!N35/'Tabel 12'!$F35*1000</f>
        <v>38.353974005924179</v>
      </c>
      <c r="P35" s="22">
        <f>'Tabel 11'!O35/'Tabel 12'!$F35*1000</f>
        <v>26.127323798700605</v>
      </c>
      <c r="Q35" s="22">
        <f>'Tabel 11'!P35/'Tabel 12'!$F35*1000</f>
        <v>12.226650207223573</v>
      </c>
      <c r="R35" s="22">
        <f>'Tabel 11'!Q35/'Tabel 12'!$F35*1000</f>
        <v>8.5615651582587713</v>
      </c>
      <c r="S35" s="22">
        <f>'Tabel 11'!R35/'Tabel 12'!$F35*1000</f>
        <v>47.365825417586898</v>
      </c>
      <c r="T35" s="22">
        <f>'Tabel 11'!S35/'Tabel 12'!$F35*1000</f>
        <v>46.134430357257727</v>
      </c>
      <c r="U35" s="22">
        <f>'Tabel 11'!T35/'Tabel 12'!$F35*1000</f>
        <v>0.99522451517648469</v>
      </c>
      <c r="V35" s="22">
        <f>'Tabel 11'!U35/'Tabel 12'!$F35*1000</f>
        <v>0.23617054515268376</v>
      </c>
      <c r="W35" s="22">
        <f>'Tabel 11'!V35/'Tabel 12'!$F35*1000</f>
        <v>0</v>
      </c>
      <c r="X35" s="22"/>
      <c r="Y35" s="22">
        <f>'Tabel 11'!X35/'Tabel 12'!$F35*1000</f>
        <v>45.411521814377913</v>
      </c>
      <c r="Z35" s="10"/>
    </row>
    <row r="36" spans="1:26" s="8" customFormat="1" x14ac:dyDescent="0.25">
      <c r="A36" s="7"/>
      <c r="B36" s="7" t="s">
        <v>396</v>
      </c>
      <c r="C36" s="7"/>
      <c r="D36" s="1"/>
      <c r="E36" s="7"/>
      <c r="F36" s="96">
        <f>F32+F35</f>
        <v>2602536</v>
      </c>
      <c r="G36" s="7"/>
      <c r="H36" s="21">
        <f>'Tabel 11'!G36/'Tabel 12'!$F36*1000</f>
        <v>189.67960481622541</v>
      </c>
      <c r="I36" s="21">
        <f>'Tabel 11'!H36/'Tabel 12'!$F36*1000</f>
        <v>116.05103637375237</v>
      </c>
      <c r="J36" s="21">
        <f>'Tabel 11'!I36/'Tabel 12'!$F36*1000</f>
        <v>62.722398460578447</v>
      </c>
      <c r="K36" s="21">
        <f>'Tabel 11'!J36/'Tabel 12'!$F36*1000</f>
        <v>11.501973459733122</v>
      </c>
      <c r="L36" s="21">
        <f>'Tabel 11'!K36/'Tabel 12'!$F36*1000</f>
        <v>22.030627049923613</v>
      </c>
      <c r="M36" s="21">
        <f>'Tabel 11'!L36/'Tabel 12'!$F36*1000</f>
        <v>2.0500004610887226</v>
      </c>
      <c r="N36" s="21">
        <f>'Tabel 11'!M36/'Tabel 12'!$F36*1000</f>
        <v>17.746075366488686</v>
      </c>
      <c r="O36" s="21">
        <f>'Tabel 11'!N36/'Tabel 12'!$F36*1000</f>
        <v>28.410750129873321</v>
      </c>
      <c r="P36" s="21">
        <f>'Tabel 11'!O36/'Tabel 12'!$F36*1000</f>
        <v>19.354007014696435</v>
      </c>
      <c r="Q36" s="21">
        <f>'Tabel 11'!P36/'Tabel 12'!$F36*1000</f>
        <v>9.0567431151768893</v>
      </c>
      <c r="R36" s="21">
        <f>'Tabel 11'!Q36/'Tabel 12'!$F36*1000</f>
        <v>10.58890251662225</v>
      </c>
      <c r="S36" s="21">
        <f>'Tabel 11'!R36/'Tabel 12'!$F36*1000</f>
        <v>34.628915795977463</v>
      </c>
      <c r="T36" s="21">
        <f>'Tabel 11'!S36/'Tabel 12'!$F36*1000</f>
        <v>33.728640064921294</v>
      </c>
      <c r="U36" s="21">
        <f>'Tabel 11'!T36/'Tabel 12'!$F36*1000</f>
        <v>0.72771327658868123</v>
      </c>
      <c r="V36" s="21">
        <f>'Tabel 11'!U36/'Tabel 12'!$F36*1000</f>
        <v>0.17256245446748864</v>
      </c>
      <c r="W36" s="21">
        <f>'Tabel 11'!V36/'Tabel 12'!$F36*1000</f>
        <v>1.5515635518586486</v>
      </c>
      <c r="X36" s="21"/>
      <c r="Y36" s="21">
        <f>'Tabel 11'!X36/'Tabel 12'!$F36*1000</f>
        <v>35.784327286923222</v>
      </c>
      <c r="Z36" s="7"/>
    </row>
    <row r="37" spans="1:26" x14ac:dyDescent="0.25">
      <c r="B37" s="1">
        <v>3</v>
      </c>
      <c r="C37" s="1" t="s">
        <v>437</v>
      </c>
      <c r="D37" s="1" t="s">
        <v>674</v>
      </c>
      <c r="E37" s="1" t="s">
        <v>193</v>
      </c>
      <c r="F37" s="94">
        <v>111822</v>
      </c>
      <c r="H37" s="20">
        <f>'Tabel 11'!G37/'Tabel 12'!$F37*1000</f>
        <v>166.42521149684319</v>
      </c>
      <c r="I37" s="20">
        <f>'Tabel 11'!H37/'Tabel 12'!$F37*1000</f>
        <v>104.42488955661676</v>
      </c>
      <c r="J37" s="20">
        <f>'Tabel 11'!I37/'Tabel 12'!$F37*1000</f>
        <v>18.144908873030349</v>
      </c>
      <c r="K37" s="20">
        <f>'Tabel 11'!J37/'Tabel 12'!$F37*1000</f>
        <v>2.2088676646813687</v>
      </c>
      <c r="L37" s="20">
        <f>'Tabel 11'!K37/'Tabel 12'!$F37*1000</f>
        <v>14.505195757543239</v>
      </c>
      <c r="M37" s="20">
        <f>'Tabel 11'!L37/'Tabel 12'!$F37*1000</f>
        <v>1.0820768721718446</v>
      </c>
      <c r="N37" s="20">
        <f>'Tabel 11'!M37/'Tabel 12'!$F37*1000</f>
        <v>68.483840389189965</v>
      </c>
      <c r="O37" s="20">
        <f>'Tabel 11'!N37/'Tabel 12'!$F37*1000</f>
        <v>31.612741678739425</v>
      </c>
      <c r="P37" s="20">
        <f>'Tabel 11'!O37/'Tabel 12'!$F37*1000</f>
        <v>31.612741678739425</v>
      </c>
      <c r="Q37" s="20">
        <f>'Tabel 11'!P37/'Tabel 12'!$F37*1000</f>
        <v>0</v>
      </c>
      <c r="R37" s="20">
        <f>'Tabel 11'!Q37/'Tabel 12'!$F37*1000</f>
        <v>0</v>
      </c>
      <c r="S37" s="20">
        <f>'Tabel 11'!R37/'Tabel 12'!$F37*1000</f>
        <v>30.387580261487006</v>
      </c>
      <c r="T37" s="20">
        <f>'Tabel 11'!S37/'Tabel 12'!$F37*1000</f>
        <v>30.387580261487006</v>
      </c>
      <c r="U37" s="20">
        <f>'Tabel 11'!T37/'Tabel 12'!$F37*1000</f>
        <v>0</v>
      </c>
      <c r="V37" s="20">
        <f>'Tabel 11'!U37/'Tabel 12'!$F37*1000</f>
        <v>0</v>
      </c>
      <c r="W37" s="20">
        <f>'Tabel 11'!V37/'Tabel 12'!$F37*1000</f>
        <v>0</v>
      </c>
      <c r="X37" s="20"/>
      <c r="Y37" s="20">
        <f>'Tabel 11'!X37/'Tabel 12'!$F37*1000</f>
        <v>3.8275115809053677</v>
      </c>
      <c r="Z37" s="1"/>
    </row>
    <row r="38" spans="1:26" x14ac:dyDescent="0.25">
      <c r="D38" s="1" t="s">
        <v>677</v>
      </c>
      <c r="E38" s="1" t="s">
        <v>304</v>
      </c>
      <c r="F38" s="94">
        <v>114174</v>
      </c>
      <c r="H38" s="20">
        <f>'Tabel 11'!G38/'Tabel 12'!$F38*1000</f>
        <v>91.66710459474136</v>
      </c>
      <c r="I38" s="20">
        <f>'Tabel 11'!H38/'Tabel 12'!$F38*1000</f>
        <v>47.348783435808507</v>
      </c>
      <c r="J38" s="20">
        <f>'Tabel 11'!I38/'Tabel 12'!$F38*1000</f>
        <v>31.233030287105645</v>
      </c>
      <c r="K38" s="20">
        <f>'Tabel 11'!J38/'Tabel 12'!$F38*1000</f>
        <v>0</v>
      </c>
      <c r="L38" s="20">
        <f>'Tabel 11'!K38/'Tabel 12'!$F38*1000</f>
        <v>14.355282288436946</v>
      </c>
      <c r="M38" s="20">
        <f>'Tabel 11'!L38/'Tabel 12'!$F38*1000</f>
        <v>0</v>
      </c>
      <c r="N38" s="20">
        <f>'Tabel 11'!M38/'Tabel 12'!$F38*1000</f>
        <v>1.76047086026591</v>
      </c>
      <c r="O38" s="20">
        <f>'Tabel 11'!N38/'Tabel 12'!$F38*1000</f>
        <v>3.8800427417800898</v>
      </c>
      <c r="P38" s="20">
        <f>'Tabel 11'!O38/'Tabel 12'!$F38*1000</f>
        <v>0.15765410688948447</v>
      </c>
      <c r="Q38" s="20">
        <f>'Tabel 11'!P38/'Tabel 12'!$F38*1000</f>
        <v>3.7223886348906055</v>
      </c>
      <c r="R38" s="20">
        <f>'Tabel 11'!Q38/'Tabel 12'!$F38*1000</f>
        <v>8.0753936973391482</v>
      </c>
      <c r="S38" s="20">
        <f>'Tabel 11'!R38/'Tabel 12'!$F38*1000</f>
        <v>32.362884719813621</v>
      </c>
      <c r="T38" s="20">
        <f>'Tabel 11'!S38/'Tabel 12'!$F38*1000</f>
        <v>31.040341934240718</v>
      </c>
      <c r="U38" s="20">
        <f>'Tabel 11'!T38/'Tabel 12'!$F38*1000</f>
        <v>1.2875085395974566</v>
      </c>
      <c r="V38" s="20">
        <f>'Tabel 11'!U38/'Tabel 12'!$F38*1000</f>
        <v>3.5034245975440997E-2</v>
      </c>
      <c r="W38" s="20">
        <f>'Tabel 11'!V38/'Tabel 12'!$F38*1000</f>
        <v>0</v>
      </c>
      <c r="X38" s="20"/>
      <c r="Y38" s="20">
        <f>'Tabel 11'!X38/'Tabel 12'!$F38*1000</f>
        <v>14.880795978068562</v>
      </c>
      <c r="Z38" s="1"/>
    </row>
    <row r="39" spans="1:26" x14ac:dyDescent="0.25">
      <c r="D39" s="1" t="s">
        <v>729</v>
      </c>
      <c r="E39" s="1" t="s">
        <v>307</v>
      </c>
      <c r="F39" s="94">
        <v>106083</v>
      </c>
      <c r="H39" s="20">
        <f>'Tabel 11'!G39/'Tabel 12'!$F39*1000</f>
        <v>196.16715213559195</v>
      </c>
      <c r="I39" s="20">
        <f>'Tabel 11'!H39/'Tabel 12'!$F39*1000</f>
        <v>52.949105888785198</v>
      </c>
      <c r="J39" s="20">
        <f>'Tabel 11'!I39/'Tabel 12'!$F39*1000</f>
        <v>21.586870657881093</v>
      </c>
      <c r="K39" s="20">
        <f>'Tabel 11'!J39/'Tabel 12'!$F39*1000</f>
        <v>3.3087299567319928</v>
      </c>
      <c r="L39" s="20">
        <f>'Tabel 11'!K39/'Tabel 12'!$F39*1000</f>
        <v>28.05350527417211</v>
      </c>
      <c r="M39" s="20">
        <f>'Tabel 11'!L39/'Tabel 12'!$F39*1000</f>
        <v>0</v>
      </c>
      <c r="N39" s="20">
        <f>'Tabel 11'!M39/'Tabel 12'!$F39*1000</f>
        <v>0</v>
      </c>
      <c r="O39" s="20">
        <f>'Tabel 11'!N39/'Tabel 12'!$F39*1000</f>
        <v>89.63735942610974</v>
      </c>
      <c r="P39" s="20">
        <f>'Tabel 11'!O39/'Tabel 12'!$F39*1000</f>
        <v>70.001791050403924</v>
      </c>
      <c r="Q39" s="20">
        <f>'Tabel 11'!P39/'Tabel 12'!$F39*1000</f>
        <v>19.635568375705816</v>
      </c>
      <c r="R39" s="20">
        <f>'Tabel 11'!Q39/'Tabel 12'!$F39*1000</f>
        <v>12.207422489937125</v>
      </c>
      <c r="S39" s="20">
        <f>'Tabel 11'!R39/'Tabel 12'!$F39*1000</f>
        <v>41.373264330759881</v>
      </c>
      <c r="T39" s="20">
        <f>'Tabel 11'!S39/'Tabel 12'!$F39*1000</f>
        <v>39.252283589265012</v>
      </c>
      <c r="U39" s="20">
        <f>'Tabel 11'!T39/'Tabel 12'!$F39*1000</f>
        <v>2.1209807414948676</v>
      </c>
      <c r="V39" s="20">
        <f>'Tabel 11'!U39/'Tabel 12'!$F39*1000</f>
        <v>0</v>
      </c>
      <c r="W39" s="20">
        <f>'Tabel 11'!V39/'Tabel 12'!$F39*1000</f>
        <v>0</v>
      </c>
      <c r="X39" s="20"/>
      <c r="Y39" s="20">
        <f>'Tabel 11'!X39/'Tabel 12'!$F39*1000</f>
        <v>22.340997143745934</v>
      </c>
      <c r="Z39" s="1"/>
    </row>
    <row r="40" spans="1:26" x14ac:dyDescent="0.25">
      <c r="D40" s="1" t="s">
        <v>731</v>
      </c>
      <c r="E40" s="1" t="s">
        <v>240</v>
      </c>
      <c r="F40" s="94">
        <v>102805</v>
      </c>
      <c r="H40" s="20">
        <f>'Tabel 11'!G40/'Tabel 12'!$F40*1000</f>
        <v>222.63508584212829</v>
      </c>
      <c r="I40" s="20">
        <f>'Tabel 11'!H40/'Tabel 12'!$F40*1000</f>
        <v>85.637858080832643</v>
      </c>
      <c r="J40" s="20">
        <f>'Tabel 11'!I40/'Tabel 12'!$F40*1000</f>
        <v>47.225329507319685</v>
      </c>
      <c r="K40" s="20">
        <f>'Tabel 11'!J40/'Tabel 12'!$F40*1000</f>
        <v>3.3364135985603811</v>
      </c>
      <c r="L40" s="20">
        <f>'Tabel 11'!K40/'Tabel 12'!$F40*1000</f>
        <v>15.466173824230339</v>
      </c>
      <c r="M40" s="20">
        <f>'Tabel 11'!L40/'Tabel 12'!$F40*1000</f>
        <v>0</v>
      </c>
      <c r="N40" s="20">
        <f>'Tabel 11'!M40/'Tabel 12'!$F40*1000</f>
        <v>19.609941150722243</v>
      </c>
      <c r="O40" s="20">
        <f>'Tabel 11'!N40/'Tabel 12'!$F40*1000</f>
        <v>28.276834784300377</v>
      </c>
      <c r="P40" s="20">
        <f>'Tabel 11'!O40/'Tabel 12'!$F40*1000</f>
        <v>17.148971353533391</v>
      </c>
      <c r="Q40" s="20">
        <f>'Tabel 11'!P40/'Tabel 12'!$F40*1000</f>
        <v>11.127863430766986</v>
      </c>
      <c r="R40" s="20">
        <f>'Tabel 11'!Q40/'Tabel 12'!$F40*1000</f>
        <v>57.565293516852293</v>
      </c>
      <c r="S40" s="20">
        <f>'Tabel 11'!R40/'Tabel 12'!$F40*1000</f>
        <v>51.155099460142992</v>
      </c>
      <c r="T40" s="20">
        <f>'Tabel 11'!S40/'Tabel 12'!$F40*1000</f>
        <v>44.423909342930791</v>
      </c>
      <c r="U40" s="20">
        <f>'Tabel 11'!T40/'Tabel 12'!$F40*1000</f>
        <v>0.62253781430864263</v>
      </c>
      <c r="V40" s="20">
        <f>'Tabel 11'!U40/'Tabel 12'!$F40*1000</f>
        <v>6.1086523029035558</v>
      </c>
      <c r="W40" s="20">
        <f>'Tabel 11'!V40/'Tabel 12'!$F40*1000</f>
        <v>0</v>
      </c>
      <c r="X40" s="20"/>
      <c r="Y40" s="20">
        <f>'Tabel 11'!X40/'Tabel 12'!$F40*1000</f>
        <v>36.379553523661301</v>
      </c>
      <c r="Z40" s="1"/>
    </row>
    <row r="41" spans="1:26" x14ac:dyDescent="0.25">
      <c r="D41" s="1" t="s">
        <v>738</v>
      </c>
      <c r="E41" s="1" t="s">
        <v>308</v>
      </c>
      <c r="F41" s="94">
        <v>121449</v>
      </c>
      <c r="H41" s="20">
        <f>'Tabel 11'!G41/'Tabel 12'!$F41*1000</f>
        <v>214.10633269932237</v>
      </c>
      <c r="I41" s="20">
        <f>'Tabel 11'!H41/'Tabel 12'!$F41*1000</f>
        <v>86.859504812719749</v>
      </c>
      <c r="J41" s="20">
        <f>'Tabel 11'!I41/'Tabel 12'!$F41*1000</f>
        <v>32.318092367989856</v>
      </c>
      <c r="K41" s="20">
        <f>'Tabel 11'!J41/'Tabel 12'!$F41*1000</f>
        <v>20.173076764732521</v>
      </c>
      <c r="L41" s="20">
        <f>'Tabel 11'!K41/'Tabel 12'!$F41*1000</f>
        <v>19.991930769294104</v>
      </c>
      <c r="M41" s="20">
        <f>'Tabel 11'!L41/'Tabel 12'!$F41*1000</f>
        <v>0</v>
      </c>
      <c r="N41" s="20">
        <f>'Tabel 11'!M41/'Tabel 12'!$F41*1000</f>
        <v>14.376404910703258</v>
      </c>
      <c r="O41" s="20">
        <f>'Tabel 11'!N41/'Tabel 12'!$F41*1000</f>
        <v>95.373366598325219</v>
      </c>
      <c r="P41" s="20">
        <f>'Tabel 11'!O41/'Tabel 12'!$F41*1000</f>
        <v>94.953437245263444</v>
      </c>
      <c r="Q41" s="20">
        <f>'Tabel 11'!P41/'Tabel 12'!$F41*1000</f>
        <v>0.41992935306177903</v>
      </c>
      <c r="R41" s="20">
        <f>'Tabel 11'!Q41/'Tabel 12'!$F41*1000</f>
        <v>3.2523940090078964</v>
      </c>
      <c r="S41" s="20">
        <f>'Tabel 11'!R41/'Tabel 12'!$F41*1000</f>
        <v>28.621067279269486</v>
      </c>
      <c r="T41" s="20">
        <f>'Tabel 11'!S41/'Tabel 12'!$F41*1000</f>
        <v>25.253398545891692</v>
      </c>
      <c r="U41" s="20">
        <f>'Tabel 11'!T41/'Tabel 12'!$F41*1000</f>
        <v>3.3264991889599749</v>
      </c>
      <c r="V41" s="20">
        <f>'Tabel 11'!U41/'Tabel 12'!$F41*1000</f>
        <v>4.1169544417821474E-2</v>
      </c>
      <c r="W41" s="20">
        <f>'Tabel 11'!V41/'Tabel 12'!$F41*1000</f>
        <v>0</v>
      </c>
      <c r="X41" s="20"/>
      <c r="Y41" s="20">
        <f>'Tabel 11'!X41/'Tabel 12'!$F41*1000</f>
        <v>35.652825465833395</v>
      </c>
      <c r="Z41" s="1"/>
    </row>
    <row r="42" spans="1:26" x14ac:dyDescent="0.25">
      <c r="D42" s="1" t="s">
        <v>753</v>
      </c>
      <c r="E42" s="1" t="s">
        <v>7</v>
      </c>
      <c r="F42" s="94">
        <v>108765</v>
      </c>
      <c r="H42" s="20">
        <f>'Tabel 11'!G42/'Tabel 12'!$F42*1000</f>
        <v>89.707166827564009</v>
      </c>
      <c r="I42" s="20">
        <f>'Tabel 11'!H42/'Tabel 12'!$F42*1000</f>
        <v>62.446559095297197</v>
      </c>
      <c r="J42" s="20">
        <f>'Tabel 11'!I42/'Tabel 12'!$F42*1000</f>
        <v>39.332505861260515</v>
      </c>
      <c r="K42" s="20">
        <f>'Tabel 11'!J42/'Tabel 12'!$F42*1000</f>
        <v>9.3688226911230643</v>
      </c>
      <c r="L42" s="20">
        <f>'Tabel 11'!K42/'Tabel 12'!$F42*1000</f>
        <v>12.485634165402473</v>
      </c>
      <c r="M42" s="20">
        <f>'Tabel 11'!L42/'Tabel 12'!$F42*1000</f>
        <v>8.2747207281754248E-2</v>
      </c>
      <c r="N42" s="20">
        <f>'Tabel 11'!M42/'Tabel 12'!$F42*1000</f>
        <v>1.1768491702293937</v>
      </c>
      <c r="O42" s="20">
        <f>'Tabel 11'!N42/'Tabel 12'!$F42*1000</f>
        <v>0</v>
      </c>
      <c r="P42" s="20">
        <f>'Tabel 11'!O42/'Tabel 12'!$F42*1000</f>
        <v>0</v>
      </c>
      <c r="Q42" s="20">
        <f>'Tabel 11'!P42/'Tabel 12'!$F42*1000</f>
        <v>0</v>
      </c>
      <c r="R42" s="20">
        <f>'Tabel 11'!Q42/'Tabel 12'!$F42*1000</f>
        <v>0.79069553624787392</v>
      </c>
      <c r="S42" s="20">
        <f>'Tabel 11'!R42/'Tabel 12'!$F42*1000</f>
        <v>26.469912196018939</v>
      </c>
      <c r="T42" s="20">
        <f>'Tabel 11'!S42/'Tabel 12'!$F42*1000</f>
        <v>26.469912196018939</v>
      </c>
      <c r="U42" s="20">
        <f>'Tabel 11'!T42/'Tabel 12'!$F42*1000</f>
        <v>0</v>
      </c>
      <c r="V42" s="20">
        <f>'Tabel 11'!U42/'Tabel 12'!$F42*1000</f>
        <v>0</v>
      </c>
      <c r="W42" s="20">
        <f>'Tabel 11'!V42/'Tabel 12'!$F42*1000</f>
        <v>0.46890084126327403</v>
      </c>
      <c r="X42" s="20"/>
      <c r="Y42" s="20">
        <f>'Tabel 11'!X42/'Tabel 12'!$F42*1000</f>
        <v>3.190364547418747</v>
      </c>
      <c r="Z42" s="1"/>
    </row>
    <row r="43" spans="1:26" x14ac:dyDescent="0.25">
      <c r="D43" s="1" t="s">
        <v>826</v>
      </c>
      <c r="E43" s="1" t="s">
        <v>31</v>
      </c>
      <c r="F43" s="94">
        <v>127088</v>
      </c>
      <c r="H43" s="20">
        <f>'Tabel 11'!G43/'Tabel 12'!$F43*1000</f>
        <v>135.0009442276218</v>
      </c>
      <c r="I43" s="20">
        <f>'Tabel 11'!H43/'Tabel 12'!$F43*1000</f>
        <v>91.275336774518451</v>
      </c>
      <c r="J43" s="20">
        <f>'Tabel 11'!I43/'Tabel 12'!$F43*1000</f>
        <v>48.368059926979733</v>
      </c>
      <c r="K43" s="20">
        <f>'Tabel 11'!J43/'Tabel 12'!$F43*1000</f>
        <v>2.0064836963363968</v>
      </c>
      <c r="L43" s="20">
        <f>'Tabel 11'!K43/'Tabel 12'!$F43*1000</f>
        <v>11.031726048092661</v>
      </c>
      <c r="M43" s="20">
        <f>'Tabel 11'!L43/'Tabel 12'!$F43*1000</f>
        <v>0.99143900289563147</v>
      </c>
      <c r="N43" s="20">
        <f>'Tabel 11'!M43/'Tabel 12'!$F43*1000</f>
        <v>28.877628100214025</v>
      </c>
      <c r="O43" s="20">
        <f>'Tabel 11'!N43/'Tabel 12'!$F43*1000</f>
        <v>13.636220571572453</v>
      </c>
      <c r="P43" s="20">
        <f>'Tabel 11'!O43/'Tabel 12'!$F43*1000</f>
        <v>5.4529145159259729</v>
      </c>
      <c r="Q43" s="20">
        <f>'Tabel 11'!P43/'Tabel 12'!$F43*1000</f>
        <v>8.1833060556464812</v>
      </c>
      <c r="R43" s="20">
        <f>'Tabel 11'!Q43/'Tabel 12'!$F43*1000</f>
        <v>1.1566788367115699</v>
      </c>
      <c r="S43" s="20">
        <f>'Tabel 11'!R43/'Tabel 12'!$F43*1000</f>
        <v>28.932708044819336</v>
      </c>
      <c r="T43" s="20">
        <f>'Tabel 11'!S43/'Tabel 12'!$F43*1000</f>
        <v>25.2108775022032</v>
      </c>
      <c r="U43" s="20">
        <f>'Tabel 11'!T43/'Tabel 12'!$F43*1000</f>
        <v>1.258970162407151</v>
      </c>
      <c r="V43" s="20">
        <f>'Tabel 11'!U43/'Tabel 12'!$F43*1000</f>
        <v>2.4628603802089892</v>
      </c>
      <c r="W43" s="20">
        <f>'Tabel 11'!V43/'Tabel 12'!$F43*1000</f>
        <v>0</v>
      </c>
      <c r="X43" s="20"/>
      <c r="Y43" s="20">
        <f>'Tabel 11'!X43/'Tabel 12'!$F43*1000</f>
        <v>23.95977590331109</v>
      </c>
      <c r="Z43" s="1"/>
    </row>
    <row r="44" spans="1:26" x14ac:dyDescent="0.25">
      <c r="D44" s="1" t="s">
        <v>827</v>
      </c>
      <c r="E44" s="1" t="s">
        <v>317</v>
      </c>
      <c r="F44" s="94">
        <v>127079</v>
      </c>
      <c r="H44" s="20">
        <f>'Tabel 11'!G44/'Tabel 12'!$F44*1000</f>
        <v>207.39854736030344</v>
      </c>
      <c r="I44" s="20">
        <f>'Tabel 11'!H44/'Tabel 12'!$F44*1000</f>
        <v>69.515812998213718</v>
      </c>
      <c r="J44" s="20">
        <f>'Tabel 11'!I44/'Tabel 12'!$F44*1000</f>
        <v>33.601145743986024</v>
      </c>
      <c r="K44" s="20">
        <f>'Tabel 11'!J44/'Tabel 12'!$F44*1000</f>
        <v>3.9345603915674501E-2</v>
      </c>
      <c r="L44" s="20">
        <f>'Tabel 11'!K44/'Tabel 12'!$F44*1000</f>
        <v>23.929996301513231</v>
      </c>
      <c r="M44" s="20">
        <f>'Tabel 11'!L44/'Tabel 12'!$F44*1000</f>
        <v>0.25181186506031678</v>
      </c>
      <c r="N44" s="20">
        <f>'Tabel 11'!M44/'Tabel 12'!$F44*1000</f>
        <v>11.693513483738462</v>
      </c>
      <c r="O44" s="20">
        <f>'Tabel 11'!N44/'Tabel 12'!$F44*1000</f>
        <v>53.037874078329232</v>
      </c>
      <c r="P44" s="20">
        <f>'Tabel 11'!O44/'Tabel 12'!$F44*1000</f>
        <v>53.037874078329232</v>
      </c>
      <c r="Q44" s="20">
        <f>'Tabel 11'!P44/'Tabel 12'!$F44*1000</f>
        <v>0</v>
      </c>
      <c r="R44" s="20">
        <f>'Tabel 11'!Q44/'Tabel 12'!$F44*1000</f>
        <v>47.741955791279437</v>
      </c>
      <c r="S44" s="20">
        <f>'Tabel 11'!R44/'Tabel 12'!$F44*1000</f>
        <v>37.102904492481052</v>
      </c>
      <c r="T44" s="20">
        <f>'Tabel 11'!S44/'Tabel 12'!$F44*1000</f>
        <v>33.302119154226901</v>
      </c>
      <c r="U44" s="20">
        <f>'Tabel 11'!T44/'Tabel 12'!$F44*1000</f>
        <v>3.800785338254157</v>
      </c>
      <c r="V44" s="20">
        <f>'Tabel 11'!U44/'Tabel 12'!$F44*1000</f>
        <v>0</v>
      </c>
      <c r="W44" s="20">
        <f>'Tabel 11'!V44/'Tabel 12'!$F44*1000</f>
        <v>0</v>
      </c>
      <c r="X44" s="20"/>
      <c r="Y44" s="20">
        <f>'Tabel 11'!X44/'Tabel 12'!$F44*1000</f>
        <v>18.948842845788839</v>
      </c>
      <c r="Z44" s="1"/>
    </row>
    <row r="45" spans="1:26" x14ac:dyDescent="0.25">
      <c r="D45" s="1" t="s">
        <v>843</v>
      </c>
      <c r="E45" s="1" t="s">
        <v>112</v>
      </c>
      <c r="F45" s="94">
        <v>122632</v>
      </c>
      <c r="H45" s="20">
        <f>'Tabel 11'!G45/'Tabel 12'!$F45*1000</f>
        <v>217.40654967708264</v>
      </c>
      <c r="I45" s="20">
        <f>'Tabel 11'!H45/'Tabel 12'!$F45*1000</f>
        <v>147.60421423445757</v>
      </c>
      <c r="J45" s="20">
        <f>'Tabel 11'!I45/'Tabel 12'!$F45*1000</f>
        <v>113.93437275751843</v>
      </c>
      <c r="K45" s="20">
        <f>'Tabel 11'!J45/'Tabel 12'!$F45*1000</f>
        <v>4.330028051405832</v>
      </c>
      <c r="L45" s="20">
        <f>'Tabel 11'!K45/'Tabel 12'!$F45*1000</f>
        <v>5.569508774218801</v>
      </c>
      <c r="M45" s="20">
        <f>'Tabel 11'!L45/'Tabel 12'!$F45*1000</f>
        <v>5.593972209537478</v>
      </c>
      <c r="N45" s="20">
        <f>'Tabel 11'!M45/'Tabel 12'!$F45*1000</f>
        <v>18.176332441777024</v>
      </c>
      <c r="O45" s="20">
        <f>'Tabel 11'!N45/'Tabel 12'!$F45*1000</f>
        <v>4.9660773696914351</v>
      </c>
      <c r="P45" s="20">
        <f>'Tabel 11'!O45/'Tabel 12'!$F45*1000</f>
        <v>4.9660773696914351</v>
      </c>
      <c r="Q45" s="20">
        <f>'Tabel 11'!P45/'Tabel 12'!$F45*1000</f>
        <v>0</v>
      </c>
      <c r="R45" s="20">
        <f>'Tabel 11'!Q45/'Tabel 12'!$F45*1000</f>
        <v>11.587513862613347</v>
      </c>
      <c r="S45" s="20">
        <f>'Tabel 11'!R45/'Tabel 12'!$F45*1000</f>
        <v>53.248744210320311</v>
      </c>
      <c r="T45" s="20">
        <f>'Tabel 11'!S45/'Tabel 12'!$F45*1000</f>
        <v>50.582229760584511</v>
      </c>
      <c r="U45" s="20">
        <f>'Tabel 11'!T45/'Tabel 12'!$F45*1000</f>
        <v>2.6665144497357951</v>
      </c>
      <c r="V45" s="20">
        <f>'Tabel 11'!U45/'Tabel 12'!$F45*1000</f>
        <v>0</v>
      </c>
      <c r="W45" s="20">
        <f>'Tabel 11'!V45/'Tabel 12'!$F45*1000</f>
        <v>0</v>
      </c>
      <c r="X45" s="20"/>
      <c r="Y45" s="20">
        <f>'Tabel 11'!X45/'Tabel 12'!$F45*1000</f>
        <v>58.883488812055582</v>
      </c>
      <c r="Z45" s="1"/>
    </row>
    <row r="46" spans="1:26" x14ac:dyDescent="0.25">
      <c r="D46" s="1" t="s">
        <v>959</v>
      </c>
      <c r="E46" s="1" t="s">
        <v>119</v>
      </c>
      <c r="F46" s="94">
        <v>103329</v>
      </c>
      <c r="H46" s="20">
        <f>'Tabel 11'!G46/'Tabel 12'!$F46*1000</f>
        <v>149.09657501766202</v>
      </c>
      <c r="I46" s="20">
        <f>'Tabel 11'!H46/'Tabel 12'!$F46*1000</f>
        <v>85.068083500275819</v>
      </c>
      <c r="J46" s="20">
        <f>'Tabel 11'!I46/'Tabel 12'!$F46*1000</f>
        <v>60.708997474087624</v>
      </c>
      <c r="K46" s="20">
        <f>'Tabel 11'!J46/'Tabel 12'!$F46*1000</f>
        <v>0</v>
      </c>
      <c r="L46" s="20">
        <f>'Tabel 11'!K46/'Tabel 12'!$F46*1000</f>
        <v>7.3841806269295169</v>
      </c>
      <c r="M46" s="20">
        <f>'Tabel 11'!L46/'Tabel 12'!$F46*1000</f>
        <v>0.8613264427217916</v>
      </c>
      <c r="N46" s="20">
        <f>'Tabel 11'!M46/'Tabel 12'!$F46*1000</f>
        <v>16.113578956536887</v>
      </c>
      <c r="O46" s="20">
        <f>'Tabel 11'!N46/'Tabel 12'!$F46*1000</f>
        <v>31.443254071944953</v>
      </c>
      <c r="P46" s="20">
        <f>'Tabel 11'!O46/'Tabel 12'!$F46*1000</f>
        <v>18.533035256317199</v>
      </c>
      <c r="Q46" s="20">
        <f>'Tabel 11'!P46/'Tabel 12'!$F46*1000</f>
        <v>12.910218815627752</v>
      </c>
      <c r="R46" s="20">
        <f>'Tabel 11'!Q46/'Tabel 12'!$F46*1000</f>
        <v>4.5001887175913824</v>
      </c>
      <c r="S46" s="20">
        <f>'Tabel 11'!R46/'Tabel 12'!$F46*1000</f>
        <v>28.08504872784988</v>
      </c>
      <c r="T46" s="20">
        <f>'Tabel 11'!S46/'Tabel 12'!$F46*1000</f>
        <v>24.997822489330197</v>
      </c>
      <c r="U46" s="20">
        <f>'Tabel 11'!T46/'Tabel 12'!$F46*1000</f>
        <v>3.0872262385196798</v>
      </c>
      <c r="V46" s="20">
        <f>'Tabel 11'!U46/'Tabel 12'!$F46*1000</f>
        <v>0</v>
      </c>
      <c r="W46" s="20">
        <f>'Tabel 11'!V46/'Tabel 12'!$F46*1000</f>
        <v>0</v>
      </c>
      <c r="X46" s="20"/>
      <c r="Y46" s="20">
        <f>'Tabel 11'!X46/'Tabel 12'!$F46*1000</f>
        <v>6.8228667653804829</v>
      </c>
      <c r="Z46" s="1"/>
    </row>
    <row r="47" spans="1:26" x14ac:dyDescent="0.25">
      <c r="D47" s="1" t="s">
        <v>984</v>
      </c>
      <c r="E47" s="1" t="s">
        <v>339</v>
      </c>
      <c r="F47" s="94">
        <v>114915</v>
      </c>
      <c r="H47" s="20">
        <f>'Tabel 11'!G47/'Tabel 12'!$F47*1000</f>
        <v>71.809598398816505</v>
      </c>
      <c r="I47" s="20">
        <f>'Tabel 11'!H47/'Tabel 12'!$F47*1000</f>
        <v>32.615411391028154</v>
      </c>
      <c r="J47" s="20">
        <f>'Tabel 11'!I47/'Tabel 12'!$F47*1000</f>
        <v>7.8840882391332734</v>
      </c>
      <c r="K47" s="20">
        <f>'Tabel 11'!J47/'Tabel 12'!$F47*1000</f>
        <v>4.3162337379802462</v>
      </c>
      <c r="L47" s="20">
        <f>'Tabel 11'!K47/'Tabel 12'!$F47*1000</f>
        <v>10.416394726537005</v>
      </c>
      <c r="M47" s="20">
        <f>'Tabel 11'!L47/'Tabel 12'!$F47*1000</f>
        <v>3.9072357829700217</v>
      </c>
      <c r="N47" s="20">
        <f>'Tabel 11'!M47/'Tabel 12'!$F47*1000</f>
        <v>6.0914589044076051</v>
      </c>
      <c r="O47" s="20">
        <f>'Tabel 11'!N47/'Tabel 12'!$F47*1000</f>
        <v>8.2321716050994223</v>
      </c>
      <c r="P47" s="20">
        <f>'Tabel 11'!O47/'Tabel 12'!$F47*1000</f>
        <v>2.2799460470782753</v>
      </c>
      <c r="Q47" s="20">
        <f>'Tabel 11'!P47/'Tabel 12'!$F47*1000</f>
        <v>5.9522255580211461</v>
      </c>
      <c r="R47" s="20">
        <f>'Tabel 11'!Q47/'Tabel 12'!$F47*1000</f>
        <v>3.8724274463734063</v>
      </c>
      <c r="S47" s="20">
        <f>'Tabel 11'!R47/'Tabel 12'!$F47*1000</f>
        <v>27.08958795631554</v>
      </c>
      <c r="T47" s="20">
        <f>'Tabel 11'!S47/'Tabel 12'!$F47*1000</f>
        <v>25.175129443501717</v>
      </c>
      <c r="U47" s="20">
        <f>'Tabel 11'!T47/'Tabel 12'!$F47*1000</f>
        <v>1.914458512813819</v>
      </c>
      <c r="V47" s="20">
        <f>'Tabel 11'!U47/'Tabel 12'!$F47*1000</f>
        <v>0</v>
      </c>
      <c r="W47" s="20">
        <f>'Tabel 11'!V47/'Tabel 12'!$F47*1000</f>
        <v>0</v>
      </c>
      <c r="X47" s="20"/>
      <c r="Y47" s="20">
        <f>'Tabel 11'!X47/'Tabel 12'!$F47*1000</f>
        <v>5.3952921724753082</v>
      </c>
      <c r="Z47" s="1"/>
    </row>
    <row r="48" spans="1:26" x14ac:dyDescent="0.25">
      <c r="D48" s="1" t="s">
        <v>1002</v>
      </c>
      <c r="E48" s="1" t="s">
        <v>334</v>
      </c>
      <c r="F48" s="94">
        <v>127052</v>
      </c>
      <c r="H48" s="20">
        <f>'Tabel 11'!G48/'Tabel 12'!$F48*1000</f>
        <v>122.45379844473129</v>
      </c>
      <c r="I48" s="20">
        <f>'Tabel 11'!H48/'Tabel 12'!$F48*1000</f>
        <v>69.184271007146677</v>
      </c>
      <c r="J48" s="20">
        <f>'Tabel 11'!I48/'Tabel 12'!$F48*1000</f>
        <v>22.187765639265812</v>
      </c>
      <c r="K48" s="20">
        <f>'Tabel 11'!J48/'Tabel 12'!$F48*1000</f>
        <v>10.594087460252494</v>
      </c>
      <c r="L48" s="20">
        <f>'Tabel 11'!K48/'Tabel 12'!$F48*1000</f>
        <v>26.705600856342286</v>
      </c>
      <c r="M48" s="20">
        <f>'Tabel 11'!L48/'Tabel 12'!$F48*1000</f>
        <v>8.6578723672197211E-2</v>
      </c>
      <c r="N48" s="20">
        <f>'Tabel 11'!M48/'Tabel 12'!$F48*1000</f>
        <v>9.6102383276138905</v>
      </c>
      <c r="O48" s="20">
        <f>'Tabel 11'!N48/'Tabel 12'!$F48*1000</f>
        <v>11.263104870446746</v>
      </c>
      <c r="P48" s="20">
        <f>'Tabel 11'!O48/'Tabel 12'!$F48*1000</f>
        <v>11.263104870446746</v>
      </c>
      <c r="Q48" s="20">
        <f>'Tabel 11'!P48/'Tabel 12'!$F48*1000</f>
        <v>0</v>
      </c>
      <c r="R48" s="20">
        <f>'Tabel 11'!Q48/'Tabel 12'!$F48*1000</f>
        <v>3.0145137424046844</v>
      </c>
      <c r="S48" s="20">
        <f>'Tabel 11'!R48/'Tabel 12'!$F48*1000</f>
        <v>38.99190882473318</v>
      </c>
      <c r="T48" s="20">
        <f>'Tabel 11'!S48/'Tabel 12'!$F48*1000</f>
        <v>38.338633000661147</v>
      </c>
      <c r="U48" s="20">
        <f>'Tabel 11'!T48/'Tabel 12'!$F48*1000</f>
        <v>0.65327582407203355</v>
      </c>
      <c r="V48" s="20">
        <f>'Tabel 11'!U48/'Tabel 12'!$F48*1000</f>
        <v>0</v>
      </c>
      <c r="W48" s="20">
        <f>'Tabel 11'!V48/'Tabel 12'!$F48*1000</f>
        <v>0</v>
      </c>
      <c r="X48" s="20"/>
      <c r="Y48" s="20">
        <f>'Tabel 11'!X48/'Tabel 12'!$F48*1000</f>
        <v>24.360104524131852</v>
      </c>
      <c r="Z48" s="1"/>
    </row>
    <row r="49" spans="1:26" s="11" customFormat="1" x14ac:dyDescent="0.25">
      <c r="A49" s="10"/>
      <c r="B49" s="10"/>
      <c r="C49" s="10"/>
      <c r="D49" s="1" t="s">
        <v>1009</v>
      </c>
      <c r="E49" s="1" t="s">
        <v>258</v>
      </c>
      <c r="F49" s="94">
        <v>132493</v>
      </c>
      <c r="G49" s="1"/>
      <c r="H49" s="20">
        <f>'Tabel 11'!G49/'Tabel 12'!$F49*1000</f>
        <v>158.91405583691215</v>
      </c>
      <c r="I49" s="20">
        <f>'Tabel 11'!H49/'Tabel 12'!$F49*1000</f>
        <v>82.276044772176647</v>
      </c>
      <c r="J49" s="20">
        <f>'Tabel 11'!I49/'Tabel 12'!$F49*1000</f>
        <v>54.417969251205726</v>
      </c>
      <c r="K49" s="20">
        <f>'Tabel 11'!J49/'Tabel 12'!$F49*1000</f>
        <v>3.9171880778607173</v>
      </c>
      <c r="L49" s="20">
        <f>'Tabel 11'!K49/'Tabel 12'!$F49*1000</f>
        <v>15.208350629844595</v>
      </c>
      <c r="M49" s="20">
        <f>'Tabel 11'!L49/'Tabel 12'!$F49*1000</f>
        <v>0.75475685507913626</v>
      </c>
      <c r="N49" s="20">
        <f>'Tabel 11'!M49/'Tabel 12'!$F49*1000</f>
        <v>7.9777799581864706</v>
      </c>
      <c r="O49" s="20">
        <f>'Tabel 11'!N49/'Tabel 12'!$F49*1000</f>
        <v>27.835432815318544</v>
      </c>
      <c r="P49" s="20">
        <f>'Tabel 11'!O49/'Tabel 12'!$F49*1000</f>
        <v>16.385771323768047</v>
      </c>
      <c r="Q49" s="20">
        <f>'Tabel 11'!P49/'Tabel 12'!$F49*1000</f>
        <v>11.449661491550497</v>
      </c>
      <c r="R49" s="20">
        <f>'Tabel 11'!Q49/'Tabel 12'!$F49*1000</f>
        <v>10.166574837915965</v>
      </c>
      <c r="S49" s="20">
        <f>'Tabel 11'!R49/'Tabel 12'!$F49*1000</f>
        <v>38.636003411500987</v>
      </c>
      <c r="T49" s="20">
        <f>'Tabel 11'!S49/'Tabel 12'!$F49*1000</f>
        <v>37.94917467337897</v>
      </c>
      <c r="U49" s="20">
        <f>'Tabel 11'!T49/'Tabel 12'!$F49*1000</f>
        <v>0.68682873812201406</v>
      </c>
      <c r="V49" s="20">
        <f>'Tabel 11'!U49/'Tabel 12'!$F49*1000</f>
        <v>0</v>
      </c>
      <c r="W49" s="20">
        <f>'Tabel 11'!V49/'Tabel 12'!$F49*1000</f>
        <v>3.8266172552512208</v>
      </c>
      <c r="X49" s="20"/>
      <c r="Y49" s="20">
        <f>'Tabel 11'!X49/'Tabel 12'!$F49*1000</f>
        <v>4.2039956827907883</v>
      </c>
      <c r="Z49" s="10"/>
    </row>
    <row r="50" spans="1:26" x14ac:dyDescent="0.25">
      <c r="C50" s="10" t="s">
        <v>438</v>
      </c>
      <c r="E50" s="10"/>
      <c r="F50" s="95">
        <f>SUM(F37:F49)</f>
        <v>1519686</v>
      </c>
      <c r="G50" s="10"/>
      <c r="H50" s="22">
        <f>'Tabel 11'!G50/'Tabel 12'!$F50*1000</f>
        <v>157.25551199392507</v>
      </c>
      <c r="I50" s="22">
        <f>'Tabel 11'!H50/'Tabel 12'!$F50*1000</f>
        <v>78.706390662281549</v>
      </c>
      <c r="J50" s="22">
        <f>'Tabel 11'!I50/'Tabel 12'!$F50*1000</f>
        <v>41.153238234740599</v>
      </c>
      <c r="K50" s="22">
        <f>'Tabel 11'!J50/'Tabel 12'!$F50*1000</f>
        <v>4.9760279426144614</v>
      </c>
      <c r="L50" s="22">
        <f>'Tabel 11'!K50/'Tabel 12'!$F50*1000</f>
        <v>15.863145412933989</v>
      </c>
      <c r="M50" s="22">
        <f>'Tabel 11'!L50/'Tabel 12'!$F50*1000</f>
        <v>1.0679837808599935</v>
      </c>
      <c r="N50" s="22">
        <f>'Tabel 11'!M50/'Tabel 12'!$F50*1000</f>
        <v>15.645995291132509</v>
      </c>
      <c r="O50" s="22">
        <f>'Tabel 11'!N50/'Tabel 12'!$F50*1000</f>
        <v>30.514856358484582</v>
      </c>
      <c r="P50" s="22">
        <f>'Tabel 11'!O50/'Tabel 12'!$F50*1000</f>
        <v>25.067678454628126</v>
      </c>
      <c r="Q50" s="22">
        <f>'Tabel 11'!P50/'Tabel 12'!$F50*1000</f>
        <v>5.4471779038564545</v>
      </c>
      <c r="R50" s="22">
        <f>'Tabel 11'!Q50/'Tabel 12'!$F50*1000</f>
        <v>12.430857427126393</v>
      </c>
      <c r="S50" s="22">
        <f>'Tabel 11'!R50/'Tabel 12'!$F50*1000</f>
        <v>35.603407546032535</v>
      </c>
      <c r="T50" s="22">
        <f>'Tabel 11'!S50/'Tabel 12'!$F50*1000</f>
        <v>33.318067021740021</v>
      </c>
      <c r="U50" s="22">
        <f>'Tabel 11'!T50/'Tabel 12'!$F50*1000</f>
        <v>1.6602113857731138</v>
      </c>
      <c r="V50" s="22">
        <f>'Tabel 11'!U50/'Tabel 12'!$F50*1000</f>
        <v>0.62512913851940466</v>
      </c>
      <c r="W50" s="22">
        <f>'Tabel 11'!V50/'Tabel 12'!$F50*1000</f>
        <v>0.36718111504613454</v>
      </c>
      <c r="X50" s="22"/>
      <c r="Y50" s="22">
        <f>'Tabel 11'!X50/'Tabel 12'!$F50*1000</f>
        <v>20.11270749352169</v>
      </c>
      <c r="Z50" s="1"/>
    </row>
    <row r="51" spans="1:26" x14ac:dyDescent="0.25">
      <c r="C51" s="1" t="s">
        <v>439</v>
      </c>
      <c r="D51" s="1" t="s">
        <v>746</v>
      </c>
      <c r="E51" s="1" t="s">
        <v>90</v>
      </c>
      <c r="F51" s="94">
        <v>122029</v>
      </c>
      <c r="H51" s="20">
        <f>'Tabel 11'!G51/'Tabel 12'!$F51*1000</f>
        <v>97.788230666480914</v>
      </c>
      <c r="I51" s="20">
        <f>'Tabel 11'!H51/'Tabel 12'!$F51*1000</f>
        <v>47.611633300281078</v>
      </c>
      <c r="J51" s="20">
        <f>'Tabel 11'!I51/'Tabel 12'!$F51*1000</f>
        <v>24.894902031484317</v>
      </c>
      <c r="K51" s="20">
        <f>'Tabel 11'!J51/'Tabel 12'!$F51*1000</f>
        <v>3.0099402601021068</v>
      </c>
      <c r="L51" s="20">
        <f>'Tabel 11'!K51/'Tabel 12'!$F51*1000</f>
        <v>9.5960796204180969</v>
      </c>
      <c r="M51" s="20">
        <f>'Tabel 11'!L51/'Tabel 12'!$F51*1000</f>
        <v>0.64574814183513751</v>
      </c>
      <c r="N51" s="20">
        <f>'Tabel 11'!M51/'Tabel 12'!$F51*1000</f>
        <v>9.4649632464414193</v>
      </c>
      <c r="O51" s="20">
        <f>'Tabel 11'!N51/'Tabel 12'!$F51*1000</f>
        <v>11.489072269706382</v>
      </c>
      <c r="P51" s="20">
        <f>'Tabel 11'!O51/'Tabel 12'!$F51*1000</f>
        <v>9.4379204943087309</v>
      </c>
      <c r="Q51" s="20">
        <f>'Tabel 11'!P51/'Tabel 12'!$F51*1000</f>
        <v>2.0511517753976518</v>
      </c>
      <c r="R51" s="20">
        <f>'Tabel 11'!Q51/'Tabel 12'!$F51*1000</f>
        <v>6.5722082455809687</v>
      </c>
      <c r="S51" s="20">
        <f>'Tabel 11'!R51/'Tabel 12'!$F51*1000</f>
        <v>32.115316850912492</v>
      </c>
      <c r="T51" s="20">
        <f>'Tabel 11'!S51/'Tabel 12'!$F51*1000</f>
        <v>30.053511870129231</v>
      </c>
      <c r="U51" s="20">
        <f>'Tabel 11'!T51/'Tabel 12'!$F51*1000</f>
        <v>1.497185095346188</v>
      </c>
      <c r="V51" s="20">
        <f>'Tabel 11'!U51/'Tabel 12'!$F51*1000</f>
        <v>0.56380040809971399</v>
      </c>
      <c r="W51" s="20">
        <f>'Tabel 11'!V51/'Tabel 12'!$F51*1000</f>
        <v>0</v>
      </c>
      <c r="X51" s="20"/>
      <c r="Y51" s="20">
        <f>'Tabel 11'!X51/'Tabel 12'!$F51*1000</f>
        <v>13.554155159839056</v>
      </c>
      <c r="Z51" s="1"/>
    </row>
    <row r="52" spans="1:26" s="11" customFormat="1" x14ac:dyDescent="0.25">
      <c r="A52" s="10"/>
      <c r="B52" s="10"/>
      <c r="C52" s="10" t="s">
        <v>440</v>
      </c>
      <c r="D52" s="1"/>
      <c r="E52" s="10"/>
      <c r="F52" s="95">
        <f>F51</f>
        <v>122029</v>
      </c>
      <c r="G52" s="10"/>
      <c r="H52" s="22">
        <f t="shared" ref="H52:W52" si="0">H51</f>
        <v>97.788230666480914</v>
      </c>
      <c r="I52" s="22">
        <f t="shared" si="0"/>
        <v>47.611633300281078</v>
      </c>
      <c r="J52" s="22">
        <f t="shared" si="0"/>
        <v>24.894902031484317</v>
      </c>
      <c r="K52" s="22">
        <f t="shared" si="0"/>
        <v>3.0099402601021068</v>
      </c>
      <c r="L52" s="22">
        <f t="shared" si="0"/>
        <v>9.5960796204180969</v>
      </c>
      <c r="M52" s="22">
        <f t="shared" si="0"/>
        <v>0.64574814183513751</v>
      </c>
      <c r="N52" s="22">
        <f t="shared" si="0"/>
        <v>9.4649632464414193</v>
      </c>
      <c r="O52" s="22">
        <f t="shared" si="0"/>
        <v>11.489072269706382</v>
      </c>
      <c r="P52" s="22">
        <f t="shared" si="0"/>
        <v>9.4379204943087309</v>
      </c>
      <c r="Q52" s="22">
        <f t="shared" si="0"/>
        <v>2.0511517753976518</v>
      </c>
      <c r="R52" s="22">
        <f t="shared" si="0"/>
        <v>6.5722082455809687</v>
      </c>
      <c r="S52" s="22">
        <f t="shared" si="0"/>
        <v>32.115316850912492</v>
      </c>
      <c r="T52" s="22">
        <f t="shared" si="0"/>
        <v>30.053511870129231</v>
      </c>
      <c r="U52" s="22">
        <f t="shared" si="0"/>
        <v>1.497185095346188</v>
      </c>
      <c r="V52" s="22">
        <f t="shared" si="0"/>
        <v>0.56380040809971399</v>
      </c>
      <c r="W52" s="22">
        <f t="shared" si="0"/>
        <v>0</v>
      </c>
      <c r="X52" s="22"/>
      <c r="Y52" s="22">
        <f>Y51</f>
        <v>13.554155159839056</v>
      </c>
      <c r="Z52" s="10"/>
    </row>
    <row r="53" spans="1:26" s="8" customFormat="1" x14ac:dyDescent="0.25">
      <c r="A53" s="7"/>
      <c r="B53" s="7" t="s">
        <v>397</v>
      </c>
      <c r="C53" s="7"/>
      <c r="D53" s="1"/>
      <c r="E53" s="7"/>
      <c r="F53" s="96">
        <f>F50+F52</f>
        <v>1641715</v>
      </c>
      <c r="G53" s="7"/>
      <c r="H53" s="21">
        <f>'Tabel 11'!G53/'Tabel 12'!$F53*1000</f>
        <v>152.83529723490375</v>
      </c>
      <c r="I53" s="21">
        <f>'Tabel 11'!H53/'Tabel 12'!$F53*1000</f>
        <v>76.395111209923769</v>
      </c>
      <c r="J53" s="21">
        <f>'Tabel 11'!I53/'Tabel 12'!$F53*1000</f>
        <v>39.944752895600026</v>
      </c>
      <c r="K53" s="21">
        <f>'Tabel 11'!J53/'Tabel 12'!$F53*1000</f>
        <v>4.8298882570969992</v>
      </c>
      <c r="L53" s="21">
        <f>'Tabel 11'!K53/'Tabel 12'!$F53*1000</f>
        <v>15.397313175551178</v>
      </c>
      <c r="M53" s="21">
        <f>'Tabel 11'!L53/'Tabel 12'!$F53*1000</f>
        <v>1.0365989224682726</v>
      </c>
      <c r="N53" s="21">
        <f>'Tabel 11'!M53/'Tabel 12'!$F53*1000</f>
        <v>15.186557959207292</v>
      </c>
      <c r="O53" s="21">
        <f>'Tabel 11'!N53/'Tabel 12'!$F53*1000</f>
        <v>29.100666071760322</v>
      </c>
      <c r="P53" s="21">
        <f>'Tabel 11'!O53/'Tabel 12'!$F53*1000</f>
        <v>23.905915460357001</v>
      </c>
      <c r="Q53" s="21">
        <f>'Tabel 11'!P53/'Tabel 12'!$F53*1000</f>
        <v>5.1947506114033182</v>
      </c>
      <c r="R53" s="21">
        <f>'Tabel 11'!Q53/'Tabel 12'!$F53*1000</f>
        <v>11.995382877052352</v>
      </c>
      <c r="S53" s="21">
        <f>'Tabel 11'!R53/'Tabel 12'!$F53*1000</f>
        <v>35.3441370761673</v>
      </c>
      <c r="T53" s="21">
        <f>'Tabel 11'!S53/'Tabel 12'!$F53*1000</f>
        <v>33.075411992946407</v>
      </c>
      <c r="U53" s="21">
        <f>'Tabel 11'!T53/'Tabel 12'!$F53*1000</f>
        <v>1.6480936094267273</v>
      </c>
      <c r="V53" s="21">
        <f>'Tabel 11'!U53/'Tabel 12'!$F53*1000</f>
        <v>0.62057056188193438</v>
      </c>
      <c r="W53" s="21">
        <f>'Tabel 11'!V53/'Tabel 12'!$F53*1000</f>
        <v>0.33988847028869201</v>
      </c>
      <c r="X53" s="21"/>
      <c r="Y53" s="21">
        <f>'Tabel 11'!X53/'Tabel 12'!$F53*1000</f>
        <v>19.625209003998869</v>
      </c>
      <c r="Z53" s="7"/>
    </row>
    <row r="54" spans="1:26" x14ac:dyDescent="0.25">
      <c r="B54" s="1">
        <v>4</v>
      </c>
      <c r="C54" s="1" t="s">
        <v>437</v>
      </c>
      <c r="D54" s="1" t="s">
        <v>679</v>
      </c>
      <c r="E54" s="1" t="s">
        <v>183</v>
      </c>
      <c r="F54" s="94">
        <v>57733</v>
      </c>
      <c r="H54" s="20">
        <f>'Tabel 11'!G54/'Tabel 12'!$F54*1000</f>
        <v>51.928706285833059</v>
      </c>
      <c r="I54" s="20">
        <f>'Tabel 11'!H54/'Tabel 12'!$F54*1000</f>
        <v>8.7644847833994426</v>
      </c>
      <c r="J54" s="20">
        <f>'Tabel 11'!I54/'Tabel 12'!$F54*1000</f>
        <v>0</v>
      </c>
      <c r="K54" s="20">
        <f>'Tabel 11'!J54/'Tabel 12'!$F54*1000</f>
        <v>0.10392669703635703</v>
      </c>
      <c r="L54" s="20">
        <f>'Tabel 11'!K54/'Tabel 12'!$F54*1000</f>
        <v>2.6501307744271041</v>
      </c>
      <c r="M54" s="20">
        <f>'Tabel 11'!L54/'Tabel 12'!$F54*1000</f>
        <v>2.8060208199816397</v>
      </c>
      <c r="N54" s="20">
        <f>'Tabel 11'!M54/'Tabel 12'!$F54*1000</f>
        <v>3.2044064919543414</v>
      </c>
      <c r="O54" s="20">
        <f>'Tabel 11'!N54/'Tabel 12'!$F54*1000</f>
        <v>8.608594737844907</v>
      </c>
      <c r="P54" s="20">
        <f>'Tabel 11'!O54/'Tabel 12'!$F54*1000</f>
        <v>1.2471203644362843</v>
      </c>
      <c r="Q54" s="20">
        <f>'Tabel 11'!P54/'Tabel 12'!$F54*1000</f>
        <v>7.3614743734086225</v>
      </c>
      <c r="R54" s="20">
        <f>'Tabel 11'!Q54/'Tabel 12'!$F54*1000</f>
        <v>11.587826719553808</v>
      </c>
      <c r="S54" s="20">
        <f>'Tabel 11'!R54/'Tabel 12'!$F54*1000</f>
        <v>22.967800045034902</v>
      </c>
      <c r="T54" s="20">
        <f>'Tabel 11'!S54/'Tabel 12'!$F54*1000</f>
        <v>22.032459771707689</v>
      </c>
      <c r="U54" s="20">
        <f>'Tabel 11'!T54/'Tabel 12'!$F54*1000</f>
        <v>0</v>
      </c>
      <c r="V54" s="20">
        <f>'Tabel 11'!U54/'Tabel 12'!$F54*1000</f>
        <v>0.93534027332721315</v>
      </c>
      <c r="W54" s="20">
        <f>'Tabel 11'!V54/'Tabel 12'!$F54*1000</f>
        <v>0</v>
      </c>
      <c r="X54" s="20"/>
      <c r="Y54" s="20">
        <f>'Tabel 11'!X54/'Tabel 12'!$F54*1000</f>
        <v>3.1697642596088893</v>
      </c>
      <c r="Z54" s="1"/>
    </row>
    <row r="55" spans="1:26" x14ac:dyDescent="0.25">
      <c r="D55" s="1" t="s">
        <v>682</v>
      </c>
      <c r="E55" s="1" t="s">
        <v>194</v>
      </c>
      <c r="F55" s="94">
        <v>94431</v>
      </c>
      <c r="H55" s="20">
        <f>'Tabel 11'!G55/'Tabel 12'!$F55*1000</f>
        <v>103.85360739587637</v>
      </c>
      <c r="I55" s="20">
        <f>'Tabel 11'!H55/'Tabel 12'!$F55*1000</f>
        <v>56.697482818142348</v>
      </c>
      <c r="J55" s="20">
        <f>'Tabel 11'!I55/'Tabel 12'!$F55*1000</f>
        <v>27.755715813662889</v>
      </c>
      <c r="K55" s="20">
        <f>'Tabel 11'!J55/'Tabel 12'!$F55*1000</f>
        <v>2.8909997776154017</v>
      </c>
      <c r="L55" s="20">
        <f>'Tabel 11'!K55/'Tabel 12'!$F55*1000</f>
        <v>14.529127087503044</v>
      </c>
      <c r="M55" s="20">
        <f>'Tabel 11'!L55/'Tabel 12'!$F55*1000</f>
        <v>0</v>
      </c>
      <c r="N55" s="20">
        <f>'Tabel 11'!M55/'Tabel 12'!$F55*1000</f>
        <v>11.521640139361015</v>
      </c>
      <c r="O55" s="20">
        <f>'Tabel 11'!N55/'Tabel 12'!$F55*1000</f>
        <v>17.070665353538562</v>
      </c>
      <c r="P55" s="20">
        <f>'Tabel 11'!O55/'Tabel 12'!$F55*1000</f>
        <v>17.070665353538562</v>
      </c>
      <c r="Q55" s="20">
        <f>'Tabel 11'!P55/'Tabel 12'!$F55*1000</f>
        <v>0</v>
      </c>
      <c r="R55" s="20">
        <f>'Tabel 11'!Q55/'Tabel 12'!$F55*1000</f>
        <v>2.5838972371361102</v>
      </c>
      <c r="S55" s="20">
        <f>'Tabel 11'!R55/'Tabel 12'!$F55*1000</f>
        <v>27.501561987059333</v>
      </c>
      <c r="T55" s="20">
        <f>'Tabel 11'!S55/'Tabel 12'!$F55*1000</f>
        <v>23.805741758532687</v>
      </c>
      <c r="U55" s="20">
        <f>'Tabel 11'!T55/'Tabel 12'!$F55*1000</f>
        <v>1.6308203873727909</v>
      </c>
      <c r="V55" s="20">
        <f>'Tabel 11'!U55/'Tabel 12'!$F55*1000</f>
        <v>2.0649998411538584</v>
      </c>
      <c r="W55" s="20">
        <f>'Tabel 11'!V55/'Tabel 12'!$F55*1000</f>
        <v>0</v>
      </c>
      <c r="X55" s="20"/>
      <c r="Y55" s="20">
        <f>'Tabel 11'!X55/'Tabel 12'!$F55*1000</f>
        <v>4.5112304222130444</v>
      </c>
      <c r="Z55" s="1"/>
    </row>
    <row r="56" spans="1:26" x14ac:dyDescent="0.25">
      <c r="D56" s="1" t="s">
        <v>686</v>
      </c>
      <c r="E56" s="1" t="s">
        <v>5</v>
      </c>
      <c r="F56" s="94">
        <v>69450</v>
      </c>
      <c r="H56" s="20">
        <f>'Tabel 11'!G56/'Tabel 12'!$F56*1000</f>
        <v>318.64650827933764</v>
      </c>
      <c r="I56" s="20">
        <f>'Tabel 11'!H56/'Tabel 12'!$F56*1000</f>
        <v>238.57451403887688</v>
      </c>
      <c r="J56" s="20">
        <f>'Tabel 11'!I56/'Tabel 12'!$F56*1000</f>
        <v>173.4053275737941</v>
      </c>
      <c r="K56" s="20">
        <f>'Tabel 11'!J56/'Tabel 12'!$F56*1000</f>
        <v>13.506119510439165</v>
      </c>
      <c r="L56" s="20">
        <f>'Tabel 11'!K56/'Tabel 12'!$F56*1000</f>
        <v>37.321814254859618</v>
      </c>
      <c r="M56" s="20">
        <f>'Tabel 11'!L56/'Tabel 12'!$F56*1000</f>
        <v>14.341252699784018</v>
      </c>
      <c r="N56" s="20">
        <f>'Tabel 11'!M56/'Tabel 12'!$F56*1000</f>
        <v>0</v>
      </c>
      <c r="O56" s="20">
        <f>'Tabel 11'!N56/'Tabel 12'!$F56*1000</f>
        <v>13.405327573794096</v>
      </c>
      <c r="P56" s="20">
        <f>'Tabel 11'!O56/'Tabel 12'!$F56*1000</f>
        <v>11.72066234701224</v>
      </c>
      <c r="Q56" s="20">
        <f>'Tabel 11'!P56/'Tabel 12'!$F56*1000</f>
        <v>1.6846652267818576</v>
      </c>
      <c r="R56" s="20">
        <f>'Tabel 11'!Q56/'Tabel 12'!$F56*1000</f>
        <v>0.1007919366450684</v>
      </c>
      <c r="S56" s="20">
        <f>'Tabel 11'!R56/'Tabel 12'!$F56*1000</f>
        <v>66.565874730021591</v>
      </c>
      <c r="T56" s="20">
        <f>'Tabel 11'!S56/'Tabel 12'!$F56*1000</f>
        <v>65.917926565874723</v>
      </c>
      <c r="U56" s="20">
        <f>'Tabel 11'!T56/'Tabel 12'!$F56*1000</f>
        <v>0.64794816414686829</v>
      </c>
      <c r="V56" s="20">
        <f>'Tabel 11'!U56/'Tabel 12'!$F56*1000</f>
        <v>0</v>
      </c>
      <c r="W56" s="20">
        <f>'Tabel 11'!V56/'Tabel 12'!$F56*1000</f>
        <v>0</v>
      </c>
      <c r="X56" s="20"/>
      <c r="Y56" s="20">
        <f>'Tabel 11'!X56/'Tabel 12'!$F56*1000</f>
        <v>81.699064074874016</v>
      </c>
      <c r="Z56" s="1"/>
    </row>
    <row r="57" spans="1:26" x14ac:dyDescent="0.25">
      <c r="D57" s="1" t="s">
        <v>691</v>
      </c>
      <c r="E57" s="1" t="s">
        <v>85</v>
      </c>
      <c r="F57" s="94">
        <v>61649</v>
      </c>
      <c r="H57" s="20">
        <f>'Tabel 11'!G57/'Tabel 12'!$F57*1000</f>
        <v>54.583204918165748</v>
      </c>
      <c r="I57" s="20">
        <f>'Tabel 11'!H57/'Tabel 12'!$F57*1000</f>
        <v>24.461061817709936</v>
      </c>
      <c r="J57" s="20">
        <f>'Tabel 11'!I57/'Tabel 12'!$F57*1000</f>
        <v>10.49489853850022</v>
      </c>
      <c r="K57" s="20">
        <f>'Tabel 11'!J57/'Tabel 12'!$F57*1000</f>
        <v>0</v>
      </c>
      <c r="L57" s="20">
        <f>'Tabel 11'!K57/'Tabel 12'!$F57*1000</f>
        <v>13.382212201333356</v>
      </c>
      <c r="M57" s="20">
        <f>'Tabel 11'!L57/'Tabel 12'!$F57*1000</f>
        <v>0</v>
      </c>
      <c r="N57" s="20">
        <f>'Tabel 11'!M57/'Tabel 12'!$F57*1000</f>
        <v>0.58395107787636458</v>
      </c>
      <c r="O57" s="20">
        <f>'Tabel 11'!N57/'Tabel 12'!$F57*1000</f>
        <v>8.4835114924816288</v>
      </c>
      <c r="P57" s="20">
        <f>'Tabel 11'!O57/'Tabel 12'!$F57*1000</f>
        <v>8.4835114924816288</v>
      </c>
      <c r="Q57" s="20">
        <f>'Tabel 11'!P57/'Tabel 12'!$F57*1000</f>
        <v>0</v>
      </c>
      <c r="R57" s="20">
        <f>'Tabel 11'!Q57/'Tabel 12'!$F57*1000</f>
        <v>3.4874856039838442</v>
      </c>
      <c r="S57" s="20">
        <f>'Tabel 11'!R57/'Tabel 12'!$F57*1000</f>
        <v>18.151146003990334</v>
      </c>
      <c r="T57" s="20">
        <f>'Tabel 11'!S57/'Tabel 12'!$F57*1000</f>
        <v>18.151146003990334</v>
      </c>
      <c r="U57" s="20">
        <f>'Tabel 11'!T57/'Tabel 12'!$F57*1000</f>
        <v>0</v>
      </c>
      <c r="V57" s="20">
        <f>'Tabel 11'!U57/'Tabel 12'!$F57*1000</f>
        <v>0</v>
      </c>
      <c r="W57" s="20">
        <f>'Tabel 11'!V57/'Tabel 12'!$F57*1000</f>
        <v>0</v>
      </c>
      <c r="X57" s="20"/>
      <c r="Y57" s="20">
        <f>'Tabel 11'!X57/'Tabel 12'!$F57*1000</f>
        <v>6.9425294814190011</v>
      </c>
      <c r="Z57" s="1"/>
    </row>
    <row r="58" spans="1:26" x14ac:dyDescent="0.25">
      <c r="D58" s="1" t="s">
        <v>722</v>
      </c>
      <c r="E58" s="1" t="s">
        <v>306</v>
      </c>
      <c r="F58" s="94">
        <v>67531</v>
      </c>
      <c r="H58" s="20">
        <f>'Tabel 11'!G58/'Tabel 12'!$F58*1000</f>
        <v>62.475011476210931</v>
      </c>
      <c r="I58" s="20">
        <f>'Tabel 11'!H58/'Tabel 12'!$F58*1000</f>
        <v>37.65677984925442</v>
      </c>
      <c r="J58" s="20">
        <f>'Tabel 11'!I58/'Tabel 12'!$F58*1000</f>
        <v>30.223156772445247</v>
      </c>
      <c r="K58" s="20">
        <f>'Tabel 11'!J58/'Tabel 12'!$F58*1000</f>
        <v>0</v>
      </c>
      <c r="L58" s="20">
        <f>'Tabel 11'!K58/'Tabel 12'!$F58*1000</f>
        <v>7.4336230768091687</v>
      </c>
      <c r="M58" s="20">
        <f>'Tabel 11'!L58/'Tabel 12'!$F58*1000</f>
        <v>0</v>
      </c>
      <c r="N58" s="20">
        <f>'Tabel 11'!M58/'Tabel 12'!$F58*1000</f>
        <v>0</v>
      </c>
      <c r="O58" s="20">
        <f>'Tabel 11'!N58/'Tabel 12'!$F58*1000</f>
        <v>1.480801409722942E-2</v>
      </c>
      <c r="P58" s="20">
        <f>'Tabel 11'!O58/'Tabel 12'!$F58*1000</f>
        <v>1.480801409722942E-2</v>
      </c>
      <c r="Q58" s="20">
        <f>'Tabel 11'!P58/'Tabel 12'!$F58*1000</f>
        <v>0</v>
      </c>
      <c r="R58" s="20">
        <f>'Tabel 11'!Q58/'Tabel 12'!$F58*1000</f>
        <v>4.871836637988479</v>
      </c>
      <c r="S58" s="20">
        <f>'Tabel 11'!R58/'Tabel 12'!$F58*1000</f>
        <v>19.9315869748708</v>
      </c>
      <c r="T58" s="20">
        <f>'Tabel 11'!S58/'Tabel 12'!$F58*1000</f>
        <v>18.1694332973005</v>
      </c>
      <c r="U58" s="20">
        <f>'Tabel 11'!T58/'Tabel 12'!$F58*1000</f>
        <v>1.7621536775703011</v>
      </c>
      <c r="V58" s="20">
        <f>'Tabel 11'!U58/'Tabel 12'!$F58*1000</f>
        <v>0</v>
      </c>
      <c r="W58" s="20">
        <f>'Tabel 11'!V58/'Tabel 12'!$F58*1000</f>
        <v>0</v>
      </c>
      <c r="X58" s="20"/>
      <c r="Y58" s="20">
        <f>'Tabel 11'!X58/'Tabel 12'!$F58*1000</f>
        <v>13.54933289896492</v>
      </c>
      <c r="Z58" s="1"/>
    </row>
    <row r="59" spans="1:26" x14ac:dyDescent="0.25">
      <c r="D59" s="1" t="s">
        <v>759</v>
      </c>
      <c r="E59" s="1" t="s">
        <v>41</v>
      </c>
      <c r="F59" s="94">
        <v>52009</v>
      </c>
      <c r="H59" s="20">
        <f>'Tabel 11'!G59/'Tabel 12'!$F59*1000</f>
        <v>63.738968255494242</v>
      </c>
      <c r="I59" s="20">
        <f>'Tabel 11'!H59/'Tabel 12'!$F59*1000</f>
        <v>24.322713376530988</v>
      </c>
      <c r="J59" s="20">
        <f>'Tabel 11'!I59/'Tabel 12'!$F59*1000</f>
        <v>1.4612855467322963</v>
      </c>
      <c r="K59" s="20">
        <f>'Tabel 11'!J59/'Tabel 12'!$F59*1000</f>
        <v>5.7682324213116962E-2</v>
      </c>
      <c r="L59" s="20">
        <f>'Tabel 11'!K59/'Tabel 12'!$F59*1000</f>
        <v>19.592762791055396</v>
      </c>
      <c r="M59" s="20">
        <f>'Tabel 11'!L59/'Tabel 12'!$F59*1000</f>
        <v>0</v>
      </c>
      <c r="N59" s="20">
        <f>'Tabel 11'!M59/'Tabel 12'!$F59*1000</f>
        <v>3.2109827145301773</v>
      </c>
      <c r="O59" s="20">
        <f>'Tabel 11'!N59/'Tabel 12'!$F59*1000</f>
        <v>9.3253090811205759</v>
      </c>
      <c r="P59" s="20">
        <f>'Tabel 11'!O59/'Tabel 12'!$F59*1000</f>
        <v>8.2101174796669802</v>
      </c>
      <c r="Q59" s="20">
        <f>'Tabel 11'!P59/'Tabel 12'!$F59*1000</f>
        <v>1.1151916014535945</v>
      </c>
      <c r="R59" s="20">
        <f>'Tabel 11'!Q59/'Tabel 12'!$F59*1000</f>
        <v>7.5371570305139501</v>
      </c>
      <c r="S59" s="20">
        <f>'Tabel 11'!R59/'Tabel 12'!$F59*1000</f>
        <v>22.553788767328729</v>
      </c>
      <c r="T59" s="20">
        <f>'Tabel 11'!S59/'Tabel 12'!$F59*1000</f>
        <v>21.957738083793188</v>
      </c>
      <c r="U59" s="20">
        <f>'Tabel 11'!T59/'Tabel 12'!$F59*1000</f>
        <v>0.59605068353554191</v>
      </c>
      <c r="V59" s="20">
        <f>'Tabel 11'!U59/'Tabel 12'!$F59*1000</f>
        <v>0</v>
      </c>
      <c r="W59" s="20">
        <f>'Tabel 11'!V59/'Tabel 12'!$F59*1000</f>
        <v>0.6921878905574036</v>
      </c>
      <c r="X59" s="20"/>
      <c r="Y59" s="20">
        <f>'Tabel 11'!X59/'Tabel 12'!$F59*1000</f>
        <v>6.518102636082217</v>
      </c>
      <c r="Z59" s="1"/>
    </row>
    <row r="60" spans="1:26" x14ac:dyDescent="0.25">
      <c r="D60" s="1" t="s">
        <v>790</v>
      </c>
      <c r="E60" s="1" t="s">
        <v>208</v>
      </c>
      <c r="F60" s="94">
        <v>56541</v>
      </c>
      <c r="H60" s="20">
        <f>'Tabel 11'!G60/'Tabel 12'!$F60*1000</f>
        <v>155.17942731822924</v>
      </c>
      <c r="I60" s="20">
        <f>'Tabel 11'!H60/'Tabel 12'!$F60*1000</f>
        <v>81.88747988185564</v>
      </c>
      <c r="J60" s="20">
        <f>'Tabel 11'!I60/'Tabel 12'!$F60*1000</f>
        <v>37.494915194283791</v>
      </c>
      <c r="K60" s="20">
        <f>'Tabel 11'!J60/'Tabel 12'!$F60*1000</f>
        <v>0.70745123008082633</v>
      </c>
      <c r="L60" s="20">
        <f>'Tabel 11'!K60/'Tabel 12'!$F60*1000</f>
        <v>22.143223501529864</v>
      </c>
      <c r="M60" s="20">
        <f>'Tabel 11'!L60/'Tabel 12'!$F60*1000</f>
        <v>0</v>
      </c>
      <c r="N60" s="20">
        <f>'Tabel 11'!M60/'Tabel 12'!$F60*1000</f>
        <v>21.541889955961164</v>
      </c>
      <c r="O60" s="20">
        <f>'Tabel 11'!N60/'Tabel 12'!$F60*1000</f>
        <v>5.889531490422879</v>
      </c>
      <c r="P60" s="20">
        <f>'Tabel 11'!O60/'Tabel 12'!$F60*1000</f>
        <v>5.889531490422879</v>
      </c>
      <c r="Q60" s="20">
        <f>'Tabel 11'!P60/'Tabel 12'!$F60*1000</f>
        <v>0</v>
      </c>
      <c r="R60" s="20">
        <f>'Tabel 11'!Q60/'Tabel 12'!$F60*1000</f>
        <v>31.004050158292216</v>
      </c>
      <c r="S60" s="20">
        <f>'Tabel 11'!R60/'Tabel 12'!$F60*1000</f>
        <v>36.398365787658513</v>
      </c>
      <c r="T60" s="20">
        <f>'Tabel 11'!S60/'Tabel 12'!$F60*1000</f>
        <v>33.74542367485541</v>
      </c>
      <c r="U60" s="20">
        <f>'Tabel 11'!T60/'Tabel 12'!$F60*1000</f>
        <v>2.6529421128030988</v>
      </c>
      <c r="V60" s="20">
        <f>'Tabel 11'!U60/'Tabel 12'!$F60*1000</f>
        <v>0</v>
      </c>
      <c r="W60" s="20">
        <f>'Tabel 11'!V60/'Tabel 12'!$F60*1000</f>
        <v>0</v>
      </c>
      <c r="X60" s="20"/>
      <c r="Y60" s="20">
        <f>'Tabel 11'!X60/'Tabel 12'!$F60*1000</f>
        <v>3.6964326771723175</v>
      </c>
      <c r="Z60" s="1"/>
    </row>
    <row r="61" spans="1:26" x14ac:dyDescent="0.25">
      <c r="D61" s="1" t="s">
        <v>765</v>
      </c>
      <c r="E61" s="1" t="s">
        <v>345</v>
      </c>
      <c r="F61" s="94">
        <v>51557</v>
      </c>
      <c r="H61" s="20">
        <f>'Tabel 11'!G61/'Tabel 12'!$F61*1000</f>
        <v>57.043660414686656</v>
      </c>
      <c r="I61" s="20">
        <f>'Tabel 11'!H61/'Tabel 12'!$F61*1000</f>
        <v>10.338072424694998</v>
      </c>
      <c r="J61" s="20">
        <f>'Tabel 11'!I61/'Tabel 12'!$F61*1000</f>
        <v>4.5968539674534981</v>
      </c>
      <c r="K61" s="20">
        <f>'Tabel 11'!J61/'Tabel 12'!$F61*1000</f>
        <v>0</v>
      </c>
      <c r="L61" s="20">
        <f>'Tabel 11'!K61/'Tabel 12'!$F61*1000</f>
        <v>5.7412184572414997</v>
      </c>
      <c r="M61" s="20">
        <f>'Tabel 11'!L61/'Tabel 12'!$F61*1000</f>
        <v>0</v>
      </c>
      <c r="N61" s="20">
        <f>'Tabel 11'!M61/'Tabel 12'!$F61*1000</f>
        <v>0</v>
      </c>
      <c r="O61" s="20">
        <f>'Tabel 11'!N61/'Tabel 12'!$F61*1000</f>
        <v>12.122505188432219</v>
      </c>
      <c r="P61" s="20">
        <f>'Tabel 11'!O61/'Tabel 12'!$F61*1000</f>
        <v>0</v>
      </c>
      <c r="Q61" s="20">
        <f>'Tabel 11'!P61/'Tabel 12'!$F61*1000</f>
        <v>12.122505188432219</v>
      </c>
      <c r="R61" s="20">
        <f>'Tabel 11'!Q61/'Tabel 12'!$F61*1000</f>
        <v>10.318676416393506</v>
      </c>
      <c r="S61" s="20">
        <f>'Tabel 11'!R61/'Tabel 12'!$F61*1000</f>
        <v>24.264406385165934</v>
      </c>
      <c r="T61" s="20">
        <f>'Tabel 11'!S61/'Tabel 12'!$F61*1000</f>
        <v>24.264406385165934</v>
      </c>
      <c r="U61" s="20">
        <f>'Tabel 11'!T61/'Tabel 12'!$F61*1000</f>
        <v>0</v>
      </c>
      <c r="V61" s="20">
        <f>'Tabel 11'!U61/'Tabel 12'!$F61*1000</f>
        <v>0</v>
      </c>
      <c r="W61" s="20">
        <f>'Tabel 11'!V61/'Tabel 12'!$F61*1000</f>
        <v>0</v>
      </c>
      <c r="X61" s="20"/>
      <c r="Y61" s="20">
        <f>'Tabel 11'!X61/'Tabel 12'!$F61*1000</f>
        <v>8.3790755862443511</v>
      </c>
      <c r="Z61" s="1"/>
    </row>
    <row r="62" spans="1:26" x14ac:dyDescent="0.25">
      <c r="D62" s="1" t="s">
        <v>768</v>
      </c>
      <c r="E62" s="1" t="s">
        <v>229</v>
      </c>
      <c r="F62" s="94">
        <v>60366</v>
      </c>
      <c r="H62" s="20">
        <f>'Tabel 11'!G62/'Tabel 12'!$F62*1000</f>
        <v>53.308153596395321</v>
      </c>
      <c r="I62" s="20">
        <f>'Tabel 11'!H62/'Tabel 12'!$F62*1000</f>
        <v>14.528045588576351</v>
      </c>
      <c r="J62" s="20">
        <f>'Tabel 11'!I62/'Tabel 12'!$F62*1000</f>
        <v>9.6908855978530966</v>
      </c>
      <c r="K62" s="20">
        <f>'Tabel 11'!J62/'Tabel 12'!$F62*1000</f>
        <v>0</v>
      </c>
      <c r="L62" s="20">
        <f>'Tabel 11'!K62/'Tabel 12'!$F62*1000</f>
        <v>0.92767451876884344</v>
      </c>
      <c r="M62" s="20">
        <f>'Tabel 11'!L62/'Tabel 12'!$F62*1000</f>
        <v>0.41414041016466224</v>
      </c>
      <c r="N62" s="20">
        <f>'Tabel 11'!M62/'Tabel 12'!$F62*1000</f>
        <v>3.4953450617897492</v>
      </c>
      <c r="O62" s="20">
        <f>'Tabel 11'!N62/'Tabel 12'!$F62*1000</f>
        <v>3.0315078024053275</v>
      </c>
      <c r="P62" s="20">
        <f>'Tabel 11'!O62/'Tabel 12'!$F62*1000</f>
        <v>3.0315078024053275</v>
      </c>
      <c r="Q62" s="20">
        <f>'Tabel 11'!P62/'Tabel 12'!$F62*1000</f>
        <v>0</v>
      </c>
      <c r="R62" s="20">
        <f>'Tabel 11'!Q62/'Tabel 12'!$F62*1000</f>
        <v>9.3595732697213663</v>
      </c>
      <c r="S62" s="20">
        <f>'Tabel 11'!R62/'Tabel 12'!$F62*1000</f>
        <v>26.389026935692275</v>
      </c>
      <c r="T62" s="20">
        <f>'Tabel 11'!S62/'Tabel 12'!$F62*1000</f>
        <v>25.676705430209058</v>
      </c>
      <c r="U62" s="20">
        <f>'Tabel 11'!T62/'Tabel 12'!$F62*1000</f>
        <v>0.71232150548321904</v>
      </c>
      <c r="V62" s="20">
        <f>'Tabel 11'!U62/'Tabel 12'!$F62*1000</f>
        <v>0</v>
      </c>
      <c r="W62" s="20">
        <f>'Tabel 11'!V62/'Tabel 12'!$F62*1000</f>
        <v>0.43070602657124873</v>
      </c>
      <c r="X62" s="20"/>
      <c r="Y62" s="20">
        <f>'Tabel 11'!X62/'Tabel 12'!$F62*1000</f>
        <v>2.9983765695921543</v>
      </c>
      <c r="Z62" s="1"/>
    </row>
    <row r="63" spans="1:26" x14ac:dyDescent="0.25">
      <c r="D63" s="1" t="s">
        <v>770</v>
      </c>
      <c r="E63" s="1" t="s">
        <v>310</v>
      </c>
      <c r="F63" s="94">
        <v>75304</v>
      </c>
      <c r="H63" s="20">
        <f>'Tabel 11'!G63/'Tabel 12'!$F63*1000</f>
        <v>140.55030277276106</v>
      </c>
      <c r="I63" s="20">
        <f>'Tabel 11'!H63/'Tabel 12'!$F63*1000</f>
        <v>62.413683204079469</v>
      </c>
      <c r="J63" s="20">
        <f>'Tabel 11'!I63/'Tabel 12'!$F63*1000</f>
        <v>44.698820779772653</v>
      </c>
      <c r="K63" s="20">
        <f>'Tabel 11'!J63/'Tabel 12'!$F63*1000</f>
        <v>3.8510570487623497</v>
      </c>
      <c r="L63" s="20">
        <f>'Tabel 11'!K63/'Tabel 12'!$F63*1000</f>
        <v>12.217146499521938</v>
      </c>
      <c r="M63" s="20">
        <f>'Tabel 11'!L63/'Tabel 12'!$F63*1000</f>
        <v>0</v>
      </c>
      <c r="N63" s="20">
        <f>'Tabel 11'!M63/'Tabel 12'!$F63*1000</f>
        <v>1.646658876022522</v>
      </c>
      <c r="O63" s="20">
        <f>'Tabel 11'!N63/'Tabel 12'!$F63*1000</f>
        <v>37.793477106129821</v>
      </c>
      <c r="P63" s="20">
        <f>'Tabel 11'!O63/'Tabel 12'!$F63*1000</f>
        <v>29.520344204823118</v>
      </c>
      <c r="Q63" s="20">
        <f>'Tabel 11'!P63/'Tabel 12'!$F63*1000</f>
        <v>8.2731329013067043</v>
      </c>
      <c r="R63" s="20">
        <f>'Tabel 11'!Q63/'Tabel 12'!$F63*1000</f>
        <v>8.4324869860830756</v>
      </c>
      <c r="S63" s="20">
        <f>'Tabel 11'!R63/'Tabel 12'!$F63*1000</f>
        <v>31.910655476468715</v>
      </c>
      <c r="T63" s="20">
        <f>'Tabel 11'!S63/'Tabel 12'!$F63*1000</f>
        <v>31.220121109104429</v>
      </c>
      <c r="U63" s="20">
        <f>'Tabel 11'!T63/'Tabel 12'!$F63*1000</f>
        <v>0.69053436736428342</v>
      </c>
      <c r="V63" s="20">
        <f>'Tabel 11'!U63/'Tabel 12'!$F63*1000</f>
        <v>0</v>
      </c>
      <c r="W63" s="20">
        <f>'Tabel 11'!V63/'Tabel 12'!$F63*1000</f>
        <v>0</v>
      </c>
      <c r="X63" s="20"/>
      <c r="Y63" s="20">
        <f>'Tabel 11'!X63/'Tabel 12'!$F63*1000</f>
        <v>4.1432062041857005</v>
      </c>
      <c r="Z63" s="1"/>
    </row>
    <row r="64" spans="1:26" x14ac:dyDescent="0.25">
      <c r="D64" s="1" t="s">
        <v>778</v>
      </c>
      <c r="E64" s="1" t="s">
        <v>242</v>
      </c>
      <c r="F64" s="94">
        <v>62505</v>
      </c>
      <c r="H64" s="20">
        <f>'Tabel 11'!G64/'Tabel 12'!$F64*1000</f>
        <v>79.593632509399242</v>
      </c>
      <c r="I64" s="20">
        <f>'Tabel 11'!H64/'Tabel 12'!$F64*1000</f>
        <v>43.740500759939202</v>
      </c>
      <c r="J64" s="20">
        <f>'Tabel 11'!I64/'Tabel 12'!$F64*1000</f>
        <v>33.309335253179746</v>
      </c>
      <c r="K64" s="20">
        <f>'Tabel 11'!J64/'Tabel 12'!$F64*1000</f>
        <v>3.6957043436525079</v>
      </c>
      <c r="L64" s="20">
        <f>'Tabel 11'!K64/'Tabel 12'!$F64*1000</f>
        <v>6.7194624430045602</v>
      </c>
      <c r="M64" s="20">
        <f>'Tabel 11'!L64/'Tabel 12'!$F64*1000</f>
        <v>1.5998720102391808E-2</v>
      </c>
      <c r="N64" s="20">
        <f>'Tabel 11'!M64/'Tabel 12'!$F64*1000</f>
        <v>0</v>
      </c>
      <c r="O64" s="20">
        <f>'Tabel 11'!N64/'Tabel 12'!$F64*1000</f>
        <v>3.8556915446764259</v>
      </c>
      <c r="P64" s="20">
        <f>'Tabel 11'!O64/'Tabel 12'!$F64*1000</f>
        <v>0.95992320614350857</v>
      </c>
      <c r="Q64" s="20">
        <f>'Tabel 11'!P64/'Tabel 12'!$F64*1000</f>
        <v>2.8957683385329172</v>
      </c>
      <c r="R64" s="20">
        <f>'Tabel 11'!Q64/'Tabel 12'!$F64*1000</f>
        <v>3.1677465802735782</v>
      </c>
      <c r="S64" s="20">
        <f>'Tabel 11'!R64/'Tabel 12'!$F64*1000</f>
        <v>28.829693624510043</v>
      </c>
      <c r="T64" s="20">
        <f>'Tabel 11'!S64/'Tabel 12'!$F64*1000</f>
        <v>28.141748660107194</v>
      </c>
      <c r="U64" s="20">
        <f>'Tabel 11'!T64/'Tabel 12'!$F64*1000</f>
        <v>0.68794496440284769</v>
      </c>
      <c r="V64" s="20">
        <f>'Tabel 11'!U64/'Tabel 12'!$F64*1000</f>
        <v>0</v>
      </c>
      <c r="W64" s="20">
        <f>'Tabel 11'!V64/'Tabel 12'!$F64*1000</f>
        <v>0</v>
      </c>
      <c r="X64" s="20"/>
      <c r="Y64" s="20">
        <f>'Tabel 11'!X64/'Tabel 12'!$F64*1000</f>
        <v>21.230301575873927</v>
      </c>
      <c r="Z64" s="1"/>
    </row>
    <row r="65" spans="4:26" x14ac:dyDescent="0.25">
      <c r="D65" s="1" t="s">
        <v>786</v>
      </c>
      <c r="E65" s="1" t="s">
        <v>30</v>
      </c>
      <c r="F65" s="94">
        <v>51637</v>
      </c>
      <c r="H65" s="20">
        <f>'Tabel 11'!G65/'Tabel 12'!$F65*1000</f>
        <v>104.69237174893971</v>
      </c>
      <c r="I65" s="20">
        <f>'Tabel 11'!H65/'Tabel 12'!$F65*1000</f>
        <v>70.162867711137366</v>
      </c>
      <c r="J65" s="20">
        <f>'Tabel 11'!I65/'Tabel 12'!$F65*1000</f>
        <v>46.923717489397134</v>
      </c>
      <c r="K65" s="20">
        <f>'Tabel 11'!J65/'Tabel 12'!$F65*1000</f>
        <v>0</v>
      </c>
      <c r="L65" s="20">
        <f>'Tabel 11'!K65/'Tabel 12'!$F65*1000</f>
        <v>23.239150221740225</v>
      </c>
      <c r="M65" s="20">
        <f>'Tabel 11'!L65/'Tabel 12'!$F65*1000</f>
        <v>0</v>
      </c>
      <c r="N65" s="20">
        <f>'Tabel 11'!M65/'Tabel 12'!$F65*1000</f>
        <v>0</v>
      </c>
      <c r="O65" s="20">
        <f>'Tabel 11'!N65/'Tabel 12'!$F65*1000</f>
        <v>10.554447392373685</v>
      </c>
      <c r="P65" s="20">
        <f>'Tabel 11'!O65/'Tabel 12'!$F65*1000</f>
        <v>10.554447392373685</v>
      </c>
      <c r="Q65" s="20">
        <f>'Tabel 11'!P65/'Tabel 12'!$F65*1000</f>
        <v>0</v>
      </c>
      <c r="R65" s="20">
        <f>'Tabel 11'!Q65/'Tabel 12'!$F65*1000</f>
        <v>1.6461064740399325</v>
      </c>
      <c r="S65" s="20">
        <f>'Tabel 11'!R65/'Tabel 12'!$F65*1000</f>
        <v>22.328950171388733</v>
      </c>
      <c r="T65" s="20">
        <f>'Tabel 11'!S65/'Tabel 12'!$F65*1000</f>
        <v>22.328950171388733</v>
      </c>
      <c r="U65" s="20">
        <f>'Tabel 11'!T65/'Tabel 12'!$F65*1000</f>
        <v>0</v>
      </c>
      <c r="V65" s="20">
        <f>'Tabel 11'!U65/'Tabel 12'!$F65*1000</f>
        <v>0</v>
      </c>
      <c r="W65" s="20">
        <f>'Tabel 11'!V65/'Tabel 12'!$F65*1000</f>
        <v>0.30985533628986967</v>
      </c>
      <c r="X65" s="20"/>
      <c r="Y65" s="20">
        <f>'Tabel 11'!X65/'Tabel 12'!$F65*1000</f>
        <v>20.915235199566201</v>
      </c>
      <c r="Z65" s="1"/>
    </row>
    <row r="66" spans="4:26" x14ac:dyDescent="0.25">
      <c r="D66" s="1" t="s">
        <v>787</v>
      </c>
      <c r="E66" s="1" t="s">
        <v>132</v>
      </c>
      <c r="F66" s="94">
        <v>87107</v>
      </c>
      <c r="H66" s="20">
        <f>'Tabel 11'!G66/'Tabel 12'!$F66*1000</f>
        <v>292.86968900317999</v>
      </c>
      <c r="I66" s="20">
        <f>'Tabel 11'!H66/'Tabel 12'!$F66*1000</f>
        <v>116.84480007347285</v>
      </c>
      <c r="J66" s="20">
        <f>'Tabel 11'!I66/'Tabel 12'!$F66*1000</f>
        <v>45.266166898182689</v>
      </c>
      <c r="K66" s="20">
        <f>'Tabel 11'!J66/'Tabel 12'!$F66*1000</f>
        <v>2.6059903337274846</v>
      </c>
      <c r="L66" s="20">
        <f>'Tabel 11'!K66/'Tabel 12'!$F66*1000</f>
        <v>10.458401735796205</v>
      </c>
      <c r="M66" s="20">
        <f>'Tabel 11'!L66/'Tabel 12'!$F66*1000</f>
        <v>3.4440400886266316</v>
      </c>
      <c r="N66" s="20">
        <f>'Tabel 11'!M66/'Tabel 12'!$F66*1000</f>
        <v>55.070201017139837</v>
      </c>
      <c r="O66" s="20">
        <f>'Tabel 11'!N66/'Tabel 12'!$F66*1000</f>
        <v>64.437990058204278</v>
      </c>
      <c r="P66" s="20">
        <f>'Tabel 11'!O66/'Tabel 12'!$F66*1000</f>
        <v>52.062406006405915</v>
      </c>
      <c r="Q66" s="20">
        <f>'Tabel 11'!P66/'Tabel 12'!$F66*1000</f>
        <v>12.375584051798363</v>
      </c>
      <c r="R66" s="20">
        <f>'Tabel 11'!Q66/'Tabel 12'!$F66*1000</f>
        <v>60.626585693457471</v>
      </c>
      <c r="S66" s="20">
        <f>'Tabel 11'!R66/'Tabel 12'!$F66*1000</f>
        <v>50.960313178045389</v>
      </c>
      <c r="T66" s="20">
        <f>'Tabel 11'!S66/'Tabel 12'!$F66*1000</f>
        <v>50.122263423146251</v>
      </c>
      <c r="U66" s="20">
        <f>'Tabel 11'!T66/'Tabel 12'!$F66*1000</f>
        <v>0.83804975489914701</v>
      </c>
      <c r="V66" s="20">
        <f>'Tabel 11'!U66/'Tabel 12'!$F66*1000</f>
        <v>0</v>
      </c>
      <c r="W66" s="20">
        <f>'Tabel 11'!V66/'Tabel 12'!$F66*1000</f>
        <v>0</v>
      </c>
      <c r="X66" s="20"/>
      <c r="Y66" s="20">
        <f>'Tabel 11'!X66/'Tabel 12'!$F66*1000</f>
        <v>38.033682712066764</v>
      </c>
      <c r="Z66" s="1"/>
    </row>
    <row r="67" spans="4:26" x14ac:dyDescent="0.25">
      <c r="D67" s="1" t="s">
        <v>792</v>
      </c>
      <c r="E67" s="1" t="s">
        <v>186</v>
      </c>
      <c r="F67" s="94">
        <v>94898</v>
      </c>
      <c r="H67" s="20">
        <f>'Tabel 11'!G67/'Tabel 12'!$F67*1000</f>
        <v>164.60831629749836</v>
      </c>
      <c r="I67" s="20">
        <f>'Tabel 11'!H67/'Tabel 12'!$F67*1000</f>
        <v>122.1522055259331</v>
      </c>
      <c r="J67" s="20">
        <f>'Tabel 11'!I67/'Tabel 12'!$F67*1000</f>
        <v>40.285359017049885</v>
      </c>
      <c r="K67" s="20">
        <f>'Tabel 11'!J67/'Tabel 12'!$F67*1000</f>
        <v>27.914181542287508</v>
      </c>
      <c r="L67" s="20">
        <f>'Tabel 11'!K67/'Tabel 12'!$F67*1000</f>
        <v>22.708592383401125</v>
      </c>
      <c r="M67" s="20">
        <f>'Tabel 11'!L67/'Tabel 12'!$F67*1000</f>
        <v>18.978271407195095</v>
      </c>
      <c r="N67" s="20">
        <f>'Tabel 11'!M67/'Tabel 12'!$F67*1000</f>
        <v>12.265801175999494</v>
      </c>
      <c r="O67" s="20">
        <f>'Tabel 11'!N67/'Tabel 12'!$F67*1000</f>
        <v>3.7303209762060319</v>
      </c>
      <c r="P67" s="20">
        <f>'Tabel 11'!O67/'Tabel 12'!$F67*1000</f>
        <v>0</v>
      </c>
      <c r="Q67" s="20">
        <f>'Tabel 11'!P67/'Tabel 12'!$F67*1000</f>
        <v>3.7303209762060319</v>
      </c>
      <c r="R67" s="20">
        <f>'Tabel 11'!Q67/'Tabel 12'!$F67*1000</f>
        <v>4.078062762123543</v>
      </c>
      <c r="S67" s="20">
        <f>'Tabel 11'!R67/'Tabel 12'!$F67*1000</f>
        <v>34.647727033235682</v>
      </c>
      <c r="T67" s="20">
        <f>'Tabel 11'!S67/'Tabel 12'!$F67*1000</f>
        <v>30.28514826445236</v>
      </c>
      <c r="U67" s="20">
        <f>'Tabel 11'!T67/'Tabel 12'!$F67*1000</f>
        <v>1.7387089295875571</v>
      </c>
      <c r="V67" s="20">
        <f>'Tabel 11'!U67/'Tabel 12'!$F67*1000</f>
        <v>2.623869839195768</v>
      </c>
      <c r="W67" s="20">
        <f>'Tabel 11'!V67/'Tabel 12'!$F67*1000</f>
        <v>0</v>
      </c>
      <c r="X67" s="20"/>
      <c r="Y67" s="20">
        <f>'Tabel 11'!X67/'Tabel 12'!$F67*1000</f>
        <v>47.545786001812473</v>
      </c>
      <c r="Z67" s="1"/>
    </row>
    <row r="68" spans="4:26" x14ac:dyDescent="0.25">
      <c r="D68" s="1" t="s">
        <v>794</v>
      </c>
      <c r="E68" s="1" t="s">
        <v>244</v>
      </c>
      <c r="F68" s="94">
        <v>82343</v>
      </c>
      <c r="H68" s="20">
        <f>'Tabel 11'!G68/'Tabel 12'!$F68*1000</f>
        <v>150.84463767411924</v>
      </c>
      <c r="I68" s="20">
        <f>'Tabel 11'!H68/'Tabel 12'!$F68*1000</f>
        <v>103.51821041254266</v>
      </c>
      <c r="J68" s="20">
        <f>'Tabel 11'!I68/'Tabel 12'!$F68*1000</f>
        <v>92.709762821369154</v>
      </c>
      <c r="K68" s="20">
        <f>'Tabel 11'!J68/'Tabel 12'!$F68*1000</f>
        <v>4.8091519619154024</v>
      </c>
      <c r="L68" s="20">
        <f>'Tabel 11'!K68/'Tabel 12'!$F68*1000</f>
        <v>5.9992956292581034</v>
      </c>
      <c r="M68" s="20">
        <f>'Tabel 11'!L68/'Tabel 12'!$F68*1000</f>
        <v>0</v>
      </c>
      <c r="N68" s="20">
        <f>'Tabel 11'!M68/'Tabel 12'!$F68*1000</f>
        <v>0</v>
      </c>
      <c r="O68" s="20">
        <f>'Tabel 11'!N68/'Tabel 12'!$F68*1000</f>
        <v>4.5055438835116526</v>
      </c>
      <c r="P68" s="20">
        <f>'Tabel 11'!O68/'Tabel 12'!$F68*1000</f>
        <v>4.5055438835116526</v>
      </c>
      <c r="Q68" s="20">
        <f>'Tabel 11'!P68/'Tabel 12'!$F68*1000</f>
        <v>0</v>
      </c>
      <c r="R68" s="20">
        <f>'Tabel 11'!Q68/'Tabel 12'!$F68*1000</f>
        <v>5.0641827477745531</v>
      </c>
      <c r="S68" s="20">
        <f>'Tabel 11'!R68/'Tabel 12'!$F68*1000</f>
        <v>37.756700630290375</v>
      </c>
      <c r="T68" s="20">
        <f>'Tabel 11'!S68/'Tabel 12'!$F68*1000</f>
        <v>35.194248448562718</v>
      </c>
      <c r="U68" s="20">
        <f>'Tabel 11'!T68/'Tabel 12'!$F68*1000</f>
        <v>2.5624521817276515</v>
      </c>
      <c r="V68" s="20">
        <f>'Tabel 11'!U68/'Tabel 12'!$F68*1000</f>
        <v>0</v>
      </c>
      <c r="W68" s="20">
        <f>'Tabel 11'!V68/'Tabel 12'!$F68*1000</f>
        <v>0</v>
      </c>
      <c r="X68" s="20"/>
      <c r="Y68" s="20">
        <f>'Tabel 11'!X68/'Tabel 12'!$F68*1000</f>
        <v>32.170311987661371</v>
      </c>
      <c r="Z68" s="1"/>
    </row>
    <row r="69" spans="4:26" x14ac:dyDescent="0.25">
      <c r="D69" s="1" t="s">
        <v>800</v>
      </c>
      <c r="E69" s="1" t="s">
        <v>209</v>
      </c>
      <c r="F69" s="94">
        <v>93453</v>
      </c>
      <c r="H69" s="20">
        <f>'Tabel 11'!G69/'Tabel 12'!$F69*1000</f>
        <v>93.736958685114445</v>
      </c>
      <c r="I69" s="20">
        <f>'Tabel 11'!H69/'Tabel 12'!$F69*1000</f>
        <v>48.634072742448076</v>
      </c>
      <c r="J69" s="20">
        <f>'Tabel 11'!I69/'Tabel 12'!$F69*1000</f>
        <v>26.997528169240152</v>
      </c>
      <c r="K69" s="20">
        <f>'Tabel 11'!J69/'Tabel 12'!$F69*1000</f>
        <v>9.0633794527730522</v>
      </c>
      <c r="L69" s="20">
        <f>'Tabel 11'!K69/'Tabel 12'!$F69*1000</f>
        <v>8.0896279413180956</v>
      </c>
      <c r="M69" s="20">
        <f>'Tabel 11'!L69/'Tabel 12'!$F69*1000</f>
        <v>4.0769156688388817</v>
      </c>
      <c r="N69" s="20">
        <f>'Tabel 11'!M69/'Tabel 12'!$F69*1000</f>
        <v>0.40662151027789367</v>
      </c>
      <c r="O69" s="20">
        <f>'Tabel 11'!N69/'Tabel 12'!$F69*1000</f>
        <v>10.818272286603962</v>
      </c>
      <c r="P69" s="20">
        <f>'Tabel 11'!O69/'Tabel 12'!$F69*1000</f>
        <v>9.2452890757921082</v>
      </c>
      <c r="Q69" s="20">
        <f>'Tabel 11'!P69/'Tabel 12'!$F69*1000</f>
        <v>1.572983210811852</v>
      </c>
      <c r="R69" s="20">
        <f>'Tabel 11'!Q69/'Tabel 12'!$F69*1000</f>
        <v>6.4738424662664649</v>
      </c>
      <c r="S69" s="20">
        <f>'Tabel 11'!R69/'Tabel 12'!$F69*1000</f>
        <v>27.81077118979594</v>
      </c>
      <c r="T69" s="20">
        <f>'Tabel 11'!S69/'Tabel 12'!$F69*1000</f>
        <v>21.978962687126149</v>
      </c>
      <c r="U69" s="20">
        <f>'Tabel 11'!T69/'Tabel 12'!$F69*1000</f>
        <v>2.2150171744085263</v>
      </c>
      <c r="V69" s="20">
        <f>'Tabel 11'!U69/'Tabel 12'!$F69*1000</f>
        <v>3.6167913282612654</v>
      </c>
      <c r="W69" s="20">
        <f>'Tabel 11'!V69/'Tabel 12'!$F69*1000</f>
        <v>0</v>
      </c>
      <c r="X69" s="20"/>
      <c r="Y69" s="20">
        <f>'Tabel 11'!X69/'Tabel 12'!$F69*1000</f>
        <v>12.048837383497588</v>
      </c>
      <c r="Z69" s="1"/>
    </row>
    <row r="70" spans="4:26" x14ac:dyDescent="0.25">
      <c r="D70" s="1" t="s">
        <v>801</v>
      </c>
      <c r="E70" s="1" t="s">
        <v>349</v>
      </c>
      <c r="F70" s="94">
        <v>89769</v>
      </c>
      <c r="H70" s="20">
        <f>'Tabel 11'!G70/'Tabel 12'!$F70*1000</f>
        <v>38.387416591473666</v>
      </c>
      <c r="I70" s="20">
        <f>'Tabel 11'!H70/'Tabel 12'!$F70*1000</f>
        <v>5.1911016052312045</v>
      </c>
      <c r="J70" s="20">
        <f>'Tabel 11'!I70/'Tabel 12'!$F70*1000</f>
        <v>0.9802938653655493</v>
      </c>
      <c r="K70" s="20">
        <f>'Tabel 11'!J70/'Tabel 12'!$F70*1000</f>
        <v>0.6572424779155388</v>
      </c>
      <c r="L70" s="20">
        <f>'Tabel 11'!K70/'Tabel 12'!$F70*1000</f>
        <v>1.9271686216845458</v>
      </c>
      <c r="M70" s="20">
        <f>'Tabel 11'!L70/'Tabel 12'!$F70*1000</f>
        <v>2.2279406031035211E-2</v>
      </c>
      <c r="N70" s="20">
        <f>'Tabel 11'!M70/'Tabel 12'!$F70*1000</f>
        <v>1.6041172342345353</v>
      </c>
      <c r="O70" s="20">
        <f>'Tabel 11'!N70/'Tabel 12'!$F70*1000</f>
        <v>2.5844110996000849</v>
      </c>
      <c r="P70" s="20">
        <f>'Tabel 11'!O70/'Tabel 12'!$F70*1000</f>
        <v>2.5844110996000849</v>
      </c>
      <c r="Q70" s="20">
        <f>'Tabel 11'!P70/'Tabel 12'!$F70*1000</f>
        <v>0</v>
      </c>
      <c r="R70" s="20">
        <f>'Tabel 11'!Q70/'Tabel 12'!$F70*1000</f>
        <v>8.1431229043433699</v>
      </c>
      <c r="S70" s="20">
        <f>'Tabel 11'!R70/'Tabel 12'!$F70*1000</f>
        <v>22.468780982299009</v>
      </c>
      <c r="T70" s="20">
        <f>'Tabel 11'!S70/'Tabel 12'!$F70*1000</f>
        <v>21.900656128507617</v>
      </c>
      <c r="U70" s="20">
        <f>'Tabel 11'!T70/'Tabel 12'!$F70*1000</f>
        <v>0.56812485379139799</v>
      </c>
      <c r="V70" s="20">
        <f>'Tabel 11'!U70/'Tabel 12'!$F70*1000</f>
        <v>0</v>
      </c>
      <c r="W70" s="20">
        <f>'Tabel 11'!V70/'Tabel 12'!$F70*1000</f>
        <v>0</v>
      </c>
      <c r="X70" s="20"/>
      <c r="Y70" s="20">
        <f>'Tabel 11'!X70/'Tabel 12'!$F70*1000</f>
        <v>4.3667635820829016</v>
      </c>
      <c r="Z70" s="1"/>
    </row>
    <row r="71" spans="4:26" x14ac:dyDescent="0.25">
      <c r="D71" s="1" t="s">
        <v>805</v>
      </c>
      <c r="E71" s="1" t="s">
        <v>8</v>
      </c>
      <c r="F71" s="94">
        <v>56441</v>
      </c>
      <c r="H71" s="20">
        <f>'Tabel 11'!G71/'Tabel 12'!$F71*1000</f>
        <v>87.560461366736959</v>
      </c>
      <c r="I71" s="20">
        <f>'Tabel 11'!H71/'Tabel 12'!$F71*1000</f>
        <v>48.723445722081465</v>
      </c>
      <c r="J71" s="20">
        <f>'Tabel 11'!I71/'Tabel 12'!$F71*1000</f>
        <v>35.895891284704383</v>
      </c>
      <c r="K71" s="20">
        <f>'Tabel 11'!J71/'Tabel 12'!$F71*1000</f>
        <v>0.12402331638348009</v>
      </c>
      <c r="L71" s="20">
        <f>'Tabel 11'!K71/'Tabel 12'!$F71*1000</f>
        <v>8.2741269644407431</v>
      </c>
      <c r="M71" s="20">
        <f>'Tabel 11'!L71/'Tabel 12'!$F71*1000</f>
        <v>0</v>
      </c>
      <c r="N71" s="20">
        <f>'Tabel 11'!M71/'Tabel 12'!$F71*1000</f>
        <v>4.4294041565528603</v>
      </c>
      <c r="O71" s="20">
        <f>'Tabel 11'!N71/'Tabel 12'!$F71*1000</f>
        <v>0.56696373203876615</v>
      </c>
      <c r="P71" s="20">
        <f>'Tabel 11'!O71/'Tabel 12'!$F71*1000</f>
        <v>0.56696373203876615</v>
      </c>
      <c r="Q71" s="20">
        <f>'Tabel 11'!P71/'Tabel 12'!$F71*1000</f>
        <v>0</v>
      </c>
      <c r="R71" s="20">
        <f>'Tabel 11'!Q71/'Tabel 12'!$F71*1000</f>
        <v>1.1870803139561668</v>
      </c>
      <c r="S71" s="20">
        <f>'Tabel 11'!R71/'Tabel 12'!$F71*1000</f>
        <v>37.082971598660549</v>
      </c>
      <c r="T71" s="20">
        <f>'Tabel 11'!S71/'Tabel 12'!$F71*1000</f>
        <v>34.336741021597774</v>
      </c>
      <c r="U71" s="20">
        <f>'Tabel 11'!T71/'Tabel 12'!$F71*1000</f>
        <v>0.6555518151698233</v>
      </c>
      <c r="V71" s="20">
        <f>'Tabel 11'!U71/'Tabel 12'!$F71*1000</f>
        <v>2.0906787618929501</v>
      </c>
      <c r="W71" s="20">
        <f>'Tabel 11'!V71/'Tabel 12'!$F71*1000</f>
        <v>0</v>
      </c>
      <c r="X71" s="20"/>
      <c r="Y71" s="20">
        <f>'Tabel 11'!X71/'Tabel 12'!$F71*1000</f>
        <v>8.4690207473290684</v>
      </c>
      <c r="Z71" s="1"/>
    </row>
    <row r="72" spans="4:26" x14ac:dyDescent="0.25">
      <c r="D72" s="1" t="s">
        <v>806</v>
      </c>
      <c r="E72" s="1" t="s">
        <v>210</v>
      </c>
      <c r="F72" s="94">
        <v>75230</v>
      </c>
      <c r="H72" s="20">
        <f>'Tabel 11'!G72/'Tabel 12'!$F72*1000</f>
        <v>187.54486242190615</v>
      </c>
      <c r="I72" s="20">
        <f>'Tabel 11'!H72/'Tabel 12'!$F72*1000</f>
        <v>65.705170809517469</v>
      </c>
      <c r="J72" s="20">
        <f>'Tabel 11'!I72/'Tabel 12'!$F72*1000</f>
        <v>37.352120164827859</v>
      </c>
      <c r="K72" s="20">
        <f>'Tabel 11'!J72/'Tabel 12'!$F72*1000</f>
        <v>4.5726438920643355</v>
      </c>
      <c r="L72" s="20">
        <f>'Tabel 11'!K72/'Tabel 12'!$F72*1000</f>
        <v>13.531835703841551</v>
      </c>
      <c r="M72" s="20">
        <f>'Tabel 11'!L72/'Tabel 12'!$F72*1000</f>
        <v>1.3824272231822412</v>
      </c>
      <c r="N72" s="20">
        <f>'Tabel 11'!M72/'Tabel 12'!$F72*1000</f>
        <v>8.8661438256014886</v>
      </c>
      <c r="O72" s="20">
        <f>'Tabel 11'!N72/'Tabel 12'!$F72*1000</f>
        <v>66.888209490894596</v>
      </c>
      <c r="P72" s="20">
        <f>'Tabel 11'!O72/'Tabel 12'!$F72*1000</f>
        <v>39.811245513757811</v>
      </c>
      <c r="Q72" s="20">
        <f>'Tabel 11'!P72/'Tabel 12'!$F72*1000</f>
        <v>27.076963977136781</v>
      </c>
      <c r="R72" s="20">
        <f>'Tabel 11'!Q72/'Tabel 12'!$F72*1000</f>
        <v>25.933803004120694</v>
      </c>
      <c r="S72" s="20">
        <f>'Tabel 11'!R72/'Tabel 12'!$F72*1000</f>
        <v>29.01767911737339</v>
      </c>
      <c r="T72" s="20">
        <f>'Tabel 11'!S72/'Tabel 12'!$F72*1000</f>
        <v>28.392928353050646</v>
      </c>
      <c r="U72" s="20">
        <f>'Tabel 11'!T72/'Tabel 12'!$F72*1000</f>
        <v>0.62475076432274368</v>
      </c>
      <c r="V72" s="20">
        <f>'Tabel 11'!U72/'Tabel 12'!$F72*1000</f>
        <v>0</v>
      </c>
      <c r="W72" s="20">
        <f>'Tabel 11'!V72/'Tabel 12'!$F72*1000</f>
        <v>0</v>
      </c>
      <c r="X72" s="20"/>
      <c r="Y72" s="20">
        <f>'Tabel 11'!X72/'Tabel 12'!$F72*1000</f>
        <v>52.61198989764722</v>
      </c>
      <c r="Z72" s="1"/>
    </row>
    <row r="73" spans="4:26" x14ac:dyDescent="0.25">
      <c r="D73" s="1" t="s">
        <v>808</v>
      </c>
      <c r="E73" s="1" t="s">
        <v>268</v>
      </c>
      <c r="F73" s="94">
        <v>50580</v>
      </c>
      <c r="H73" s="20">
        <f>'Tabel 11'!G73/'Tabel 12'!$F73*1000</f>
        <v>75.662317121391851</v>
      </c>
      <c r="I73" s="20">
        <f>'Tabel 11'!H73/'Tabel 12'!$F73*1000</f>
        <v>28.786081455120602</v>
      </c>
      <c r="J73" s="20">
        <f>'Tabel 11'!I73/'Tabel 12'!$F73*1000</f>
        <v>22.558323448003165</v>
      </c>
      <c r="K73" s="20">
        <f>'Tabel 11'!J73/'Tabel 12'!$F73*1000</f>
        <v>0</v>
      </c>
      <c r="L73" s="20">
        <f>'Tabel 11'!K73/'Tabel 12'!$F73*1000</f>
        <v>3.4598655595096877</v>
      </c>
      <c r="M73" s="20">
        <f>'Tabel 11'!L73/'Tabel 12'!$F73*1000</f>
        <v>0</v>
      </c>
      <c r="N73" s="20">
        <f>'Tabel 11'!M73/'Tabel 12'!$F73*1000</f>
        <v>2.7678924476077502</v>
      </c>
      <c r="O73" s="20">
        <f>'Tabel 11'!N73/'Tabel 12'!$F73*1000</f>
        <v>2.8074337682878605</v>
      </c>
      <c r="P73" s="20">
        <f>'Tabel 11'!O73/'Tabel 12'!$F73*1000</f>
        <v>2.8074337682878605</v>
      </c>
      <c r="Q73" s="20">
        <f>'Tabel 11'!P73/'Tabel 12'!$F73*1000</f>
        <v>0</v>
      </c>
      <c r="R73" s="20">
        <f>'Tabel 11'!Q73/'Tabel 12'!$F73*1000</f>
        <v>25.523922499011469</v>
      </c>
      <c r="S73" s="20">
        <f>'Tabel 11'!R73/'Tabel 12'!$F73*1000</f>
        <v>18.544879398971926</v>
      </c>
      <c r="T73" s="20">
        <f>'Tabel 11'!S73/'Tabel 12'!$F73*1000</f>
        <v>17.793594306049823</v>
      </c>
      <c r="U73" s="20">
        <f>'Tabel 11'!T73/'Tabel 12'!$F73*1000</f>
        <v>0.75128509292210355</v>
      </c>
      <c r="V73" s="20">
        <f>'Tabel 11'!U73/'Tabel 12'!$F73*1000</f>
        <v>0</v>
      </c>
      <c r="W73" s="20">
        <f>'Tabel 11'!V73/'Tabel 12'!$F73*1000</f>
        <v>1.324634242783709</v>
      </c>
      <c r="X73" s="20"/>
      <c r="Y73" s="20">
        <f>'Tabel 11'!X73/'Tabel 12'!$F73*1000</f>
        <v>23.625939106366154</v>
      </c>
      <c r="Z73" s="1"/>
    </row>
    <row r="74" spans="4:26" x14ac:dyDescent="0.25">
      <c r="D74" s="1" t="s">
        <v>813</v>
      </c>
      <c r="E74" s="1" t="s">
        <v>245</v>
      </c>
      <c r="F74" s="94">
        <v>55616</v>
      </c>
      <c r="H74" s="20">
        <f>'Tabel 11'!G74/'Tabel 12'!$F74*1000</f>
        <v>199.61881472957421</v>
      </c>
      <c r="I74" s="20">
        <f>'Tabel 11'!H74/'Tabel 12'!$F74*1000</f>
        <v>101.62543153049482</v>
      </c>
      <c r="J74" s="20">
        <f>'Tabel 11'!I74/'Tabel 12'!$F74*1000</f>
        <v>25.730005753739931</v>
      </c>
      <c r="K74" s="20">
        <f>'Tabel 11'!J74/'Tabel 12'!$F74*1000</f>
        <v>3.5960874568469504E-2</v>
      </c>
      <c r="L74" s="20">
        <f>'Tabel 11'!K74/'Tabel 12'!$F74*1000</f>
        <v>58.202675489067893</v>
      </c>
      <c r="M74" s="20">
        <f>'Tabel 11'!L74/'Tabel 12'!$F74*1000</f>
        <v>0</v>
      </c>
      <c r="N74" s="20">
        <f>'Tabel 11'!M74/'Tabel 12'!$F74*1000</f>
        <v>17.656789413118528</v>
      </c>
      <c r="O74" s="20">
        <f>'Tabel 11'!N74/'Tabel 12'!$F74*1000</f>
        <v>49.410241657077101</v>
      </c>
      <c r="P74" s="20">
        <f>'Tabel 11'!O74/'Tabel 12'!$F74*1000</f>
        <v>8.8283947065592638</v>
      </c>
      <c r="Q74" s="20">
        <f>'Tabel 11'!P74/'Tabel 12'!$F74*1000</f>
        <v>40.581846950517836</v>
      </c>
      <c r="R74" s="20">
        <f>'Tabel 11'!Q74/'Tabel 12'!$F74*1000</f>
        <v>12.568325661680092</v>
      </c>
      <c r="S74" s="20">
        <f>'Tabel 11'!R74/'Tabel 12'!$F74*1000</f>
        <v>36.01481588032221</v>
      </c>
      <c r="T74" s="20">
        <f>'Tabel 11'!S74/'Tabel 12'!$F74*1000</f>
        <v>33.317750287686998</v>
      </c>
      <c r="U74" s="20">
        <f>'Tabel 11'!T74/'Tabel 12'!$F74*1000</f>
        <v>1.7441024165707708</v>
      </c>
      <c r="V74" s="20">
        <f>'Tabel 11'!U74/'Tabel 12'!$F74*1000</f>
        <v>0.95296317606444192</v>
      </c>
      <c r="W74" s="20">
        <f>'Tabel 11'!V74/'Tabel 12'!$F74*1000</f>
        <v>0</v>
      </c>
      <c r="X74" s="20"/>
      <c r="Y74" s="20">
        <f>'Tabel 11'!X74/'Tabel 12'!$F74*1000</f>
        <v>20.407796317606444</v>
      </c>
      <c r="Z74" s="1"/>
    </row>
    <row r="75" spans="4:26" x14ac:dyDescent="0.25">
      <c r="D75" s="1" t="s">
        <v>819</v>
      </c>
      <c r="E75" s="1" t="s">
        <v>348</v>
      </c>
      <c r="F75" s="94">
        <v>57691</v>
      </c>
      <c r="H75" s="20">
        <f>'Tabel 11'!G75/'Tabel 12'!$F75*1000</f>
        <v>47.16506907489903</v>
      </c>
      <c r="I75" s="20">
        <f>'Tabel 11'!H75/'Tabel 12'!$F75*1000</f>
        <v>9.776221594356139</v>
      </c>
      <c r="J75" s="20">
        <f>'Tabel 11'!I75/'Tabel 12'!$F75*1000</f>
        <v>0</v>
      </c>
      <c r="K75" s="20">
        <f>'Tabel 11'!J75/'Tabel 12'!$F75*1000</f>
        <v>0</v>
      </c>
      <c r="L75" s="20">
        <f>'Tabel 11'!K75/'Tabel 12'!$F75*1000</f>
        <v>0</v>
      </c>
      <c r="M75" s="20">
        <f>'Tabel 11'!L75/'Tabel 12'!$F75*1000</f>
        <v>0</v>
      </c>
      <c r="N75" s="20">
        <f>'Tabel 11'!M75/'Tabel 12'!$F75*1000</f>
        <v>9.776221594356139</v>
      </c>
      <c r="O75" s="20">
        <f>'Tabel 11'!N75/'Tabel 12'!$F75*1000</f>
        <v>7.4015011006916165</v>
      </c>
      <c r="P75" s="20">
        <f>'Tabel 11'!O75/'Tabel 12'!$F75*1000</f>
        <v>6.6214834202908603</v>
      </c>
      <c r="Q75" s="20">
        <f>'Tabel 11'!P75/'Tabel 12'!$F75*1000</f>
        <v>0.7800176804007557</v>
      </c>
      <c r="R75" s="20">
        <f>'Tabel 11'!Q75/'Tabel 12'!$F75*1000</f>
        <v>5.0094468807959647</v>
      </c>
      <c r="S75" s="20">
        <f>'Tabel 11'!R75/'Tabel 12'!$F75*1000</f>
        <v>24.977899499055312</v>
      </c>
      <c r="T75" s="20">
        <f>'Tabel 11'!S75/'Tabel 12'!$F75*1000</f>
        <v>24.145880639961174</v>
      </c>
      <c r="U75" s="20">
        <f>'Tabel 11'!T75/'Tabel 12'!$F75*1000</f>
        <v>0.83201885909413953</v>
      </c>
      <c r="V75" s="20">
        <f>'Tabel 11'!U75/'Tabel 12'!$F75*1000</f>
        <v>0</v>
      </c>
      <c r="W75" s="20">
        <f>'Tabel 11'!V75/'Tabel 12'!$F75*1000</f>
        <v>0</v>
      </c>
      <c r="X75" s="20"/>
      <c r="Y75" s="20">
        <f>'Tabel 11'!X75/'Tabel 12'!$F75*1000</f>
        <v>3.8134197708481392</v>
      </c>
      <c r="Z75" s="1"/>
    </row>
    <row r="76" spans="4:26" x14ac:dyDescent="0.25">
      <c r="D76" s="1" t="s">
        <v>821</v>
      </c>
      <c r="E76" s="1" t="s">
        <v>638</v>
      </c>
      <c r="F76" s="94">
        <v>91447</v>
      </c>
      <c r="H76" s="20">
        <f>'Tabel 11'!G76/'Tabel 12'!$F76*1000</f>
        <v>80.407230417618948</v>
      </c>
      <c r="I76" s="20">
        <f>'Tabel 11'!H76/'Tabel 12'!$F76*1000</f>
        <v>45.09716010366661</v>
      </c>
      <c r="J76" s="20">
        <f>'Tabel 11'!I76/'Tabel 12'!$F76*1000</f>
        <v>34.588340787560007</v>
      </c>
      <c r="K76" s="20">
        <f>'Tabel 11'!J76/'Tabel 12'!$F76*1000</f>
        <v>0</v>
      </c>
      <c r="L76" s="20">
        <f>'Tabel 11'!K76/'Tabel 12'!$F76*1000</f>
        <v>2.6791474843351883</v>
      </c>
      <c r="M76" s="20">
        <f>'Tabel 11'!L76/'Tabel 12'!$F76*1000</f>
        <v>4.3741183417717371E-2</v>
      </c>
      <c r="N76" s="20">
        <f>'Tabel 11'!M76/'Tabel 12'!$F76*1000</f>
        <v>7.7859306483536912</v>
      </c>
      <c r="O76" s="20">
        <f>'Tabel 11'!N76/'Tabel 12'!$F76*1000</f>
        <v>5.9597362406639913</v>
      </c>
      <c r="P76" s="20">
        <f>'Tabel 11'!O76/'Tabel 12'!$F76*1000</f>
        <v>1.509070827911249</v>
      </c>
      <c r="Q76" s="20">
        <f>'Tabel 11'!P76/'Tabel 12'!$F76*1000</f>
        <v>4.4506654127527421</v>
      </c>
      <c r="R76" s="20">
        <f>'Tabel 11'!Q76/'Tabel 12'!$F76*1000</f>
        <v>6.0581539033538556</v>
      </c>
      <c r="S76" s="20">
        <f>'Tabel 11'!R76/'Tabel 12'!$F76*1000</f>
        <v>23.292180169934497</v>
      </c>
      <c r="T76" s="20">
        <f>'Tabel 11'!S76/'Tabel 12'!$F76*1000</f>
        <v>22.701674193795316</v>
      </c>
      <c r="U76" s="20">
        <f>'Tabel 11'!T76/'Tabel 12'!$F76*1000</f>
        <v>0.59050597613918443</v>
      </c>
      <c r="V76" s="20">
        <f>'Tabel 11'!U76/'Tabel 12'!$F76*1000</f>
        <v>0</v>
      </c>
      <c r="W76" s="20">
        <f>'Tabel 11'!V76/'Tabel 12'!$F76*1000</f>
        <v>0</v>
      </c>
      <c r="X76" s="20"/>
      <c r="Y76" s="20">
        <f>'Tabel 11'!X76/'Tabel 12'!$F76*1000</f>
        <v>13.909696326834123</v>
      </c>
      <c r="Z76" s="1"/>
    </row>
    <row r="77" spans="4:26" x14ac:dyDescent="0.25">
      <c r="D77" s="1" t="s">
        <v>829</v>
      </c>
      <c r="E77" s="1" t="s">
        <v>344</v>
      </c>
      <c r="F77" s="94">
        <v>77759</v>
      </c>
      <c r="H77" s="20">
        <f>'Tabel 11'!G77/'Tabel 12'!$F77*1000</f>
        <v>64.455561414112836</v>
      </c>
      <c r="I77" s="20">
        <f>'Tabel 11'!H77/'Tabel 12'!$F77*1000</f>
        <v>14.596381126300493</v>
      </c>
      <c r="J77" s="20">
        <f>'Tabel 11'!I77/'Tabel 12'!$F77*1000</f>
        <v>5.7228102213248633</v>
      </c>
      <c r="K77" s="20">
        <f>'Tabel 11'!J77/'Tabel 12'!$F77*1000</f>
        <v>2.314844583906686</v>
      </c>
      <c r="L77" s="20">
        <f>'Tabel 11'!K77/'Tabel 12'!$F77*1000</f>
        <v>3.9095152972646248</v>
      </c>
      <c r="M77" s="20">
        <f>'Tabel 11'!L77/'Tabel 12'!$F77*1000</f>
        <v>0</v>
      </c>
      <c r="N77" s="20">
        <f>'Tabel 11'!M77/'Tabel 12'!$F77*1000</f>
        <v>2.6492110238043187</v>
      </c>
      <c r="O77" s="20">
        <f>'Tabel 11'!N77/'Tabel 12'!$F77*1000</f>
        <v>12.024331588626398</v>
      </c>
      <c r="P77" s="20">
        <f>'Tabel 11'!O77/'Tabel 12'!$F77*1000</f>
        <v>7.0602759809153923</v>
      </c>
      <c r="Q77" s="20">
        <f>'Tabel 11'!P77/'Tabel 12'!$F77*1000</f>
        <v>4.9640556077110043</v>
      </c>
      <c r="R77" s="20">
        <f>'Tabel 11'!Q77/'Tabel 12'!$F77*1000</f>
        <v>5.9285741843387907</v>
      </c>
      <c r="S77" s="20">
        <f>'Tabel 11'!R77/'Tabel 12'!$F77*1000</f>
        <v>31.906274514847155</v>
      </c>
      <c r="T77" s="20">
        <f>'Tabel 11'!S77/'Tabel 12'!$F77*1000</f>
        <v>30.31160380148922</v>
      </c>
      <c r="U77" s="20">
        <f>'Tabel 11'!T77/'Tabel 12'!$F77*1000</f>
        <v>0.66873287979526486</v>
      </c>
      <c r="V77" s="20">
        <f>'Tabel 11'!U77/'Tabel 12'!$F77*1000</f>
        <v>0.92593783356267445</v>
      </c>
      <c r="W77" s="20">
        <f>'Tabel 11'!V77/'Tabel 12'!$F77*1000</f>
        <v>0.92593783356267445</v>
      </c>
      <c r="X77" s="20"/>
      <c r="Y77" s="20">
        <f>'Tabel 11'!X77/'Tabel 12'!$F77*1000</f>
        <v>7.6775678699571754</v>
      </c>
      <c r="Z77" s="1"/>
    </row>
    <row r="78" spans="4:26" x14ac:dyDescent="0.25">
      <c r="D78" s="1" t="s">
        <v>830</v>
      </c>
      <c r="E78" s="1" t="s">
        <v>25</v>
      </c>
      <c r="F78" s="94">
        <v>83055</v>
      </c>
      <c r="H78" s="20">
        <f>'Tabel 11'!G78/'Tabel 12'!$F78*1000</f>
        <v>91.686232014929871</v>
      </c>
      <c r="I78" s="20">
        <f>'Tabel 11'!H78/'Tabel 12'!$F78*1000</f>
        <v>59.791704292336405</v>
      </c>
      <c r="J78" s="20">
        <f>'Tabel 11'!I78/'Tabel 12'!$F78*1000</f>
        <v>35.012943230389503</v>
      </c>
      <c r="K78" s="20">
        <f>'Tabel 11'!J78/'Tabel 12'!$F78*1000</f>
        <v>2.1431581482150386</v>
      </c>
      <c r="L78" s="20">
        <f>'Tabel 11'!K78/'Tabel 12'!$F78*1000</f>
        <v>21.467702125097826</v>
      </c>
      <c r="M78" s="20">
        <f>'Tabel 11'!L78/'Tabel 12'!$F78*1000</f>
        <v>6.0201071579074103E-2</v>
      </c>
      <c r="N78" s="20">
        <f>'Tabel 11'!M78/'Tabel 12'!$F78*1000</f>
        <v>1.1076997170549636</v>
      </c>
      <c r="O78" s="20">
        <f>'Tabel 11'!N78/'Tabel 12'!$F78*1000</f>
        <v>0</v>
      </c>
      <c r="P78" s="20">
        <f>'Tabel 11'!O78/'Tabel 12'!$F78*1000</f>
        <v>0</v>
      </c>
      <c r="Q78" s="20">
        <f>'Tabel 11'!P78/'Tabel 12'!$F78*1000</f>
        <v>0</v>
      </c>
      <c r="R78" s="20">
        <f>'Tabel 11'!Q78/'Tabel 12'!$F78*1000</f>
        <v>0</v>
      </c>
      <c r="S78" s="20">
        <f>'Tabel 11'!R78/'Tabel 12'!$F78*1000</f>
        <v>31.894527722593462</v>
      </c>
      <c r="T78" s="20">
        <f>'Tabel 11'!S78/'Tabel 12'!$F78*1000</f>
        <v>30.50990307627476</v>
      </c>
      <c r="U78" s="20">
        <f>'Tabel 11'!T78/'Tabel 12'!$F78*1000</f>
        <v>0.42140750105351876</v>
      </c>
      <c r="V78" s="20">
        <f>'Tabel 11'!U78/'Tabel 12'!$F78*1000</f>
        <v>0.96321714526518565</v>
      </c>
      <c r="W78" s="20">
        <f>'Tabel 11'!V78/'Tabel 12'!$F78*1000</f>
        <v>0</v>
      </c>
      <c r="X78" s="20"/>
      <c r="Y78" s="20">
        <f>'Tabel 11'!X78/'Tabel 12'!$F78*1000</f>
        <v>6.0201071579074101</v>
      </c>
      <c r="Z78" s="1"/>
    </row>
    <row r="79" spans="4:26" x14ac:dyDescent="0.25">
      <c r="D79" s="1" t="s">
        <v>841</v>
      </c>
      <c r="E79" s="1" t="s">
        <v>639</v>
      </c>
      <c r="F79" s="94">
        <v>58936</v>
      </c>
      <c r="H79" s="20">
        <f>'Tabel 11'!G79/'Tabel 12'!$F79*1000</f>
        <v>100.26130039364735</v>
      </c>
      <c r="I79" s="20">
        <f>'Tabel 11'!H79/'Tabel 12'!$F79*1000</f>
        <v>57.01099497760282</v>
      </c>
      <c r="J79" s="20">
        <f>'Tabel 11'!I79/'Tabel 12'!$F79*1000</f>
        <v>38.974480792724307</v>
      </c>
      <c r="K79" s="20">
        <f>'Tabel 11'!J79/'Tabel 12'!$F79*1000</f>
        <v>0</v>
      </c>
      <c r="L79" s="20">
        <f>'Tabel 11'!K79/'Tabel 12'!$F79*1000</f>
        <v>13.387403284919236</v>
      </c>
      <c r="M79" s="20">
        <f>'Tabel 11'!L79/'Tabel 12'!$F79*1000</f>
        <v>0</v>
      </c>
      <c r="N79" s="20">
        <f>'Tabel 11'!M79/'Tabel 12'!$F79*1000</f>
        <v>4.6491108999592781</v>
      </c>
      <c r="O79" s="20">
        <f>'Tabel 11'!N79/'Tabel 12'!$F79*1000</f>
        <v>9.3151893579476042</v>
      </c>
      <c r="P79" s="20">
        <f>'Tabel 11'!O79/'Tabel 12'!$F79*1000</f>
        <v>5.7520021718474279</v>
      </c>
      <c r="Q79" s="20">
        <f>'Tabel 11'!P79/'Tabel 12'!$F79*1000</f>
        <v>3.5631871861001763</v>
      </c>
      <c r="R79" s="20">
        <f>'Tabel 11'!Q79/'Tabel 12'!$F79*1000</f>
        <v>1.3065019682367314</v>
      </c>
      <c r="S79" s="20">
        <f>'Tabel 11'!R79/'Tabel 12'!$F79*1000</f>
        <v>32.628614089860186</v>
      </c>
      <c r="T79" s="20">
        <f>'Tabel 11'!S79/'Tabel 12'!$F79*1000</f>
        <v>30.20225329170626</v>
      </c>
      <c r="U79" s="20">
        <f>'Tabel 11'!T79/'Tabel 12'!$F79*1000</f>
        <v>2.4263607981539299</v>
      </c>
      <c r="V79" s="20">
        <f>'Tabel 11'!U79/'Tabel 12'!$F79*1000</f>
        <v>0</v>
      </c>
      <c r="W79" s="20">
        <f>'Tabel 11'!V79/'Tabel 12'!$F79*1000</f>
        <v>4.0891814850006787</v>
      </c>
      <c r="X79" s="20"/>
      <c r="Y79" s="20">
        <f>'Tabel 11'!X79/'Tabel 12'!$F79*1000</f>
        <v>16.950590471019414</v>
      </c>
      <c r="Z79" s="1"/>
    </row>
    <row r="80" spans="4:26" x14ac:dyDescent="0.25">
      <c r="D80" s="1" t="s">
        <v>846</v>
      </c>
      <c r="E80" s="1" t="s">
        <v>182</v>
      </c>
      <c r="F80" s="94">
        <v>83710</v>
      </c>
      <c r="H80" s="20">
        <f>'Tabel 11'!G80/'Tabel 12'!$F80*1000</f>
        <v>86.8355035240712</v>
      </c>
      <c r="I80" s="20">
        <f>'Tabel 11'!H80/'Tabel 12'!$F80*1000</f>
        <v>60.494564568151951</v>
      </c>
      <c r="J80" s="20">
        <f>'Tabel 11'!I80/'Tabel 12'!$F80*1000</f>
        <v>18.205710189941467</v>
      </c>
      <c r="K80" s="20">
        <f>'Tabel 11'!J80/'Tabel 12'!$F80*1000</f>
        <v>16.115159479154222</v>
      </c>
      <c r="L80" s="20">
        <f>'Tabel 11'!K80/'Tabel 12'!$F80*1000</f>
        <v>21.395293274399712</v>
      </c>
      <c r="M80" s="20">
        <f>'Tabel 11'!L80/'Tabel 12'!$F80*1000</f>
        <v>0</v>
      </c>
      <c r="N80" s="20">
        <f>'Tabel 11'!M80/'Tabel 12'!$F80*1000</f>
        <v>4.7784016246565519</v>
      </c>
      <c r="O80" s="20">
        <f>'Tabel 11'!N80/'Tabel 12'!$F80*1000</f>
        <v>1.7680086011229244</v>
      </c>
      <c r="P80" s="20">
        <f>'Tabel 11'!O80/'Tabel 12'!$F80*1000</f>
        <v>1.7680086011229244</v>
      </c>
      <c r="Q80" s="20">
        <f>'Tabel 11'!P80/'Tabel 12'!$F80*1000</f>
        <v>0</v>
      </c>
      <c r="R80" s="20">
        <f>'Tabel 11'!Q80/'Tabel 12'!$F80*1000</f>
        <v>0.65703022339027595</v>
      </c>
      <c r="S80" s="20">
        <f>'Tabel 11'!R80/'Tabel 12'!$F80*1000</f>
        <v>23.915900131406048</v>
      </c>
      <c r="T80" s="20">
        <f>'Tabel 11'!S80/'Tabel 12'!$F80*1000</f>
        <v>21.646159359694181</v>
      </c>
      <c r="U80" s="20">
        <f>'Tabel 11'!T80/'Tabel 12'!$F80*1000</f>
        <v>2.2697407717118625</v>
      </c>
      <c r="V80" s="20">
        <f>'Tabel 11'!U80/'Tabel 12'!$F80*1000</f>
        <v>0</v>
      </c>
      <c r="W80" s="20">
        <f>'Tabel 11'!V80/'Tabel 12'!$F80*1000</f>
        <v>1.5888185401983037</v>
      </c>
      <c r="X80" s="20"/>
      <c r="Y80" s="20">
        <f>'Tabel 11'!X80/'Tabel 12'!$F80*1000</f>
        <v>10.691673635169035</v>
      </c>
      <c r="Z80" s="1"/>
    </row>
    <row r="81" spans="4:26" x14ac:dyDescent="0.25">
      <c r="D81" s="1" t="s">
        <v>851</v>
      </c>
      <c r="E81" s="1" t="s">
        <v>104</v>
      </c>
      <c r="F81" s="94">
        <v>61554</v>
      </c>
      <c r="H81" s="20">
        <f>'Tabel 11'!G81/'Tabel 12'!$F81*1000</f>
        <v>85.762095070994562</v>
      </c>
      <c r="I81" s="20">
        <f>'Tabel 11'!H81/'Tabel 12'!$F81*1000</f>
        <v>51.255807908503101</v>
      </c>
      <c r="J81" s="20">
        <f>'Tabel 11'!I81/'Tabel 12'!$F81*1000</f>
        <v>50.540988400428894</v>
      </c>
      <c r="K81" s="20">
        <f>'Tabel 11'!J81/'Tabel 12'!$F81*1000</f>
        <v>0.71481950807421124</v>
      </c>
      <c r="L81" s="20">
        <f>'Tabel 11'!K81/'Tabel 12'!$F81*1000</f>
        <v>0</v>
      </c>
      <c r="M81" s="20">
        <f>'Tabel 11'!L81/'Tabel 12'!$F81*1000</f>
        <v>0</v>
      </c>
      <c r="N81" s="20">
        <f>'Tabel 11'!M81/'Tabel 12'!$F81*1000</f>
        <v>0</v>
      </c>
      <c r="O81" s="20">
        <f>'Tabel 11'!N81/'Tabel 12'!$F81*1000</f>
        <v>1.8682782597394159</v>
      </c>
      <c r="P81" s="20">
        <f>'Tabel 11'!O81/'Tabel 12'!$F81*1000</f>
        <v>1.8682782597394159</v>
      </c>
      <c r="Q81" s="20">
        <f>'Tabel 11'!P81/'Tabel 12'!$F81*1000</f>
        <v>0</v>
      </c>
      <c r="R81" s="20">
        <f>'Tabel 11'!Q81/'Tabel 12'!$F81*1000</f>
        <v>4.6625727003931505</v>
      </c>
      <c r="S81" s="20">
        <f>'Tabel 11'!R81/'Tabel 12'!$F81*1000</f>
        <v>27.975436202358903</v>
      </c>
      <c r="T81" s="20">
        <f>'Tabel 11'!S81/'Tabel 12'!$F81*1000</f>
        <v>26.302108717548819</v>
      </c>
      <c r="U81" s="20">
        <f>'Tabel 11'!T81/'Tabel 12'!$F81*1000</f>
        <v>0.86103258927120907</v>
      </c>
      <c r="V81" s="20">
        <f>'Tabel 11'!U81/'Tabel 12'!$F81*1000</f>
        <v>0.81229489553887646</v>
      </c>
      <c r="W81" s="20">
        <f>'Tabel 11'!V81/'Tabel 12'!$F81*1000</f>
        <v>0</v>
      </c>
      <c r="X81" s="20"/>
      <c r="Y81" s="20">
        <f>'Tabel 11'!X81/'Tabel 12'!$F81*1000</f>
        <v>15.888488156740422</v>
      </c>
      <c r="Z81" s="1"/>
    </row>
    <row r="82" spans="4:26" x14ac:dyDescent="0.25">
      <c r="D82" s="1" t="s">
        <v>863</v>
      </c>
      <c r="E82" s="1" t="s">
        <v>347</v>
      </c>
      <c r="F82" s="94">
        <v>86848</v>
      </c>
      <c r="H82" s="20">
        <f>'Tabel 11'!G82/'Tabel 12'!$F82*1000</f>
        <v>110.20403463522476</v>
      </c>
      <c r="I82" s="20">
        <f>'Tabel 11'!H82/'Tabel 12'!$F82*1000</f>
        <v>80.692704495210009</v>
      </c>
      <c r="J82" s="20">
        <f>'Tabel 11'!I82/'Tabel 12'!$F82*1000</f>
        <v>60.726787030213707</v>
      </c>
      <c r="K82" s="20">
        <f>'Tabel 11'!J82/'Tabel 12'!$F82*1000</f>
        <v>1.197494473102432</v>
      </c>
      <c r="L82" s="20">
        <f>'Tabel 11'!K82/'Tabel 12'!$F82*1000</f>
        <v>18.768422991893882</v>
      </c>
      <c r="M82" s="20">
        <f>'Tabel 11'!L82/'Tabel 12'!$F82*1000</f>
        <v>0</v>
      </c>
      <c r="N82" s="20">
        <f>'Tabel 11'!M82/'Tabel 12'!$F82*1000</f>
        <v>0</v>
      </c>
      <c r="O82" s="20">
        <f>'Tabel 11'!N82/'Tabel 12'!$F82*1000</f>
        <v>0</v>
      </c>
      <c r="P82" s="20">
        <f>'Tabel 11'!O82/'Tabel 12'!$F82*1000</f>
        <v>0</v>
      </c>
      <c r="Q82" s="20">
        <f>'Tabel 11'!P82/'Tabel 12'!$F82*1000</f>
        <v>0</v>
      </c>
      <c r="R82" s="20">
        <f>'Tabel 11'!Q82/'Tabel 12'!$F82*1000</f>
        <v>1.0823507737656595</v>
      </c>
      <c r="S82" s="20">
        <f>'Tabel 11'!R82/'Tabel 12'!$F82*1000</f>
        <v>28.428979366249081</v>
      </c>
      <c r="T82" s="20">
        <f>'Tabel 11'!S82/'Tabel 12'!$F82*1000</f>
        <v>27.761145910095799</v>
      </c>
      <c r="U82" s="20">
        <f>'Tabel 11'!T82/'Tabel 12'!$F82*1000</f>
        <v>0.66783345615327927</v>
      </c>
      <c r="V82" s="20">
        <f>'Tabel 11'!U82/'Tabel 12'!$F82*1000</f>
        <v>0</v>
      </c>
      <c r="W82" s="20">
        <f>'Tabel 11'!V82/'Tabel 12'!$F82*1000</f>
        <v>0.99023581429624163</v>
      </c>
      <c r="X82" s="20"/>
      <c r="Y82" s="20">
        <f>'Tabel 11'!X82/'Tabel 12'!$F82*1000</f>
        <v>42.349852616064851</v>
      </c>
      <c r="Z82" s="1"/>
    </row>
    <row r="83" spans="4:26" x14ac:dyDescent="0.25">
      <c r="D83" s="1" t="s">
        <v>880</v>
      </c>
      <c r="E83" s="1" t="s">
        <v>157</v>
      </c>
      <c r="F83" s="94">
        <v>57420</v>
      </c>
      <c r="H83" s="20">
        <f>'Tabel 11'!G83/'Tabel 12'!$F83*1000</f>
        <v>126.95924764890282</v>
      </c>
      <c r="I83" s="20">
        <f>'Tabel 11'!H83/'Tabel 12'!$F83*1000</f>
        <v>77.394636015325673</v>
      </c>
      <c r="J83" s="20">
        <f>'Tabel 11'!I83/'Tabel 12'!$F83*1000</f>
        <v>52.351097178683389</v>
      </c>
      <c r="K83" s="20">
        <f>'Tabel 11'!J83/'Tabel 12'!$F83*1000</f>
        <v>11.668408220132358</v>
      </c>
      <c r="L83" s="20">
        <f>'Tabel 11'!K83/'Tabel 12'!$F83*1000</f>
        <v>12.835249042145595</v>
      </c>
      <c r="M83" s="20">
        <f>'Tabel 11'!L83/'Tabel 12'!$F83*1000</f>
        <v>0</v>
      </c>
      <c r="N83" s="20">
        <f>'Tabel 11'!M83/'Tabel 12'!$F83*1000</f>
        <v>0.53988157436433293</v>
      </c>
      <c r="O83" s="20">
        <f>'Tabel 11'!N83/'Tabel 12'!$F83*1000</f>
        <v>3.9533263671194705</v>
      </c>
      <c r="P83" s="20">
        <f>'Tabel 11'!O83/'Tabel 12'!$F83*1000</f>
        <v>3.9533263671194705</v>
      </c>
      <c r="Q83" s="20">
        <f>'Tabel 11'!P83/'Tabel 12'!$F83*1000</f>
        <v>0</v>
      </c>
      <c r="R83" s="20">
        <f>'Tabel 11'!Q83/'Tabel 12'!$F83*1000</f>
        <v>5.2769070010449326</v>
      </c>
      <c r="S83" s="20">
        <f>'Tabel 11'!R83/'Tabel 12'!$F83*1000</f>
        <v>40.334378265412752</v>
      </c>
      <c r="T83" s="20">
        <f>'Tabel 11'!S83/'Tabel 12'!$F83*1000</f>
        <v>33.524904214559385</v>
      </c>
      <c r="U83" s="20">
        <f>'Tabel 11'!T83/'Tabel 12'!$F83*1000</f>
        <v>0.81853012887495646</v>
      </c>
      <c r="V83" s="20">
        <f>'Tabel 11'!U83/'Tabel 12'!$F83*1000</f>
        <v>5.9909439219784044</v>
      </c>
      <c r="W83" s="20">
        <f>'Tabel 11'!V83/'Tabel 12'!$F83*1000</f>
        <v>0</v>
      </c>
      <c r="X83" s="20"/>
      <c r="Y83" s="20">
        <f>'Tabel 11'!X83/'Tabel 12'!$F83*1000</f>
        <v>32.410309996516894</v>
      </c>
      <c r="Z83" s="1"/>
    </row>
    <row r="84" spans="4:26" x14ac:dyDescent="0.25">
      <c r="D84" s="1" t="s">
        <v>885</v>
      </c>
      <c r="E84" s="1" t="s">
        <v>158</v>
      </c>
      <c r="F84" s="94">
        <v>94457</v>
      </c>
      <c r="H84" s="20">
        <f>'Tabel 11'!G84/'Tabel 12'!$F84*1000</f>
        <v>103.92030235980393</v>
      </c>
      <c r="I84" s="20">
        <f>'Tabel 11'!H84/'Tabel 12'!$F84*1000</f>
        <v>61.329493843759593</v>
      </c>
      <c r="J84" s="20">
        <f>'Tabel 11'!I84/'Tabel 12'!$F84*1000</f>
        <v>33.973130630869072</v>
      </c>
      <c r="K84" s="20">
        <f>'Tabel 11'!J84/'Tabel 12'!$F84*1000</f>
        <v>10.512720073684322</v>
      </c>
      <c r="L84" s="20">
        <f>'Tabel 11'!K84/'Tabel 12'!$F84*1000</f>
        <v>13.953439131033168</v>
      </c>
      <c r="M84" s="20">
        <f>'Tabel 11'!L84/'Tabel 12'!$F84*1000</f>
        <v>0</v>
      </c>
      <c r="N84" s="20">
        <f>'Tabel 11'!M84/'Tabel 12'!$F84*1000</f>
        <v>2.8902040081730314</v>
      </c>
      <c r="O84" s="20">
        <f>'Tabel 11'!N84/'Tabel 12'!$F84*1000</f>
        <v>4.0653419016060219</v>
      </c>
      <c r="P84" s="20">
        <f>'Tabel 11'!O84/'Tabel 12'!$F84*1000</f>
        <v>0.41288628688186158</v>
      </c>
      <c r="Q84" s="20">
        <f>'Tabel 11'!P84/'Tabel 12'!$F84*1000</f>
        <v>3.6524556147241602</v>
      </c>
      <c r="R84" s="20">
        <f>'Tabel 11'!Q84/'Tabel 12'!$F84*1000</f>
        <v>3.8536053442307083</v>
      </c>
      <c r="S84" s="20">
        <f>'Tabel 11'!R84/'Tabel 12'!$F84*1000</f>
        <v>34.671861270207607</v>
      </c>
      <c r="T84" s="20">
        <f>'Tabel 11'!S84/'Tabel 12'!$F84*1000</f>
        <v>22.952242819483999</v>
      </c>
      <c r="U84" s="20">
        <f>'Tabel 11'!T84/'Tabel 12'!$F84*1000</f>
        <v>4.2453179753750385</v>
      </c>
      <c r="V84" s="20">
        <f>'Tabel 11'!U84/'Tabel 12'!$F84*1000</f>
        <v>7.4743004753485707</v>
      </c>
      <c r="W84" s="20">
        <f>'Tabel 11'!V84/'Tabel 12'!$F84*1000</f>
        <v>0</v>
      </c>
      <c r="X84" s="20"/>
      <c r="Y84" s="20">
        <f>'Tabel 11'!X84/'Tabel 12'!$F84*1000</f>
        <v>3.6524556147241602</v>
      </c>
      <c r="Z84" s="1"/>
    </row>
    <row r="85" spans="4:26" x14ac:dyDescent="0.25">
      <c r="D85" s="1" t="s">
        <v>893</v>
      </c>
      <c r="E85" s="1" t="s">
        <v>346</v>
      </c>
      <c r="F85" s="94">
        <v>57683</v>
      </c>
      <c r="H85" s="20">
        <f>'Tabel 11'!G85/'Tabel 12'!$F85*1000</f>
        <v>39.734410484891562</v>
      </c>
      <c r="I85" s="20">
        <f>'Tabel 11'!H85/'Tabel 12'!$F85*1000</f>
        <v>21.340776311911654</v>
      </c>
      <c r="J85" s="20">
        <f>'Tabel 11'!I85/'Tabel 12'!$F85*1000</f>
        <v>13.851568052979214</v>
      </c>
      <c r="K85" s="20">
        <f>'Tabel 11'!J85/'Tabel 12'!$F85*1000</f>
        <v>0.41606712549624675</v>
      </c>
      <c r="L85" s="20">
        <f>'Tabel 11'!K85/'Tabel 12'!$F85*1000</f>
        <v>0</v>
      </c>
      <c r="M85" s="20">
        <f>'Tabel 11'!L85/'Tabel 12'!$F85*1000</f>
        <v>0</v>
      </c>
      <c r="N85" s="20">
        <f>'Tabel 11'!M85/'Tabel 12'!$F85*1000</f>
        <v>7.0731411334361942</v>
      </c>
      <c r="O85" s="20">
        <f>'Tabel 11'!N85/'Tabel 12'!$F85*1000</f>
        <v>0</v>
      </c>
      <c r="P85" s="20">
        <f>'Tabel 11'!O85/'Tabel 12'!$F85*1000</f>
        <v>0</v>
      </c>
      <c r="Q85" s="20">
        <f>'Tabel 11'!P85/'Tabel 12'!$F85*1000</f>
        <v>0</v>
      </c>
      <c r="R85" s="20">
        <f>'Tabel 11'!Q85/'Tabel 12'!$F85*1000</f>
        <v>0.97082329282457569</v>
      </c>
      <c r="S85" s="20">
        <f>'Tabel 11'!R85/'Tabel 12'!$F85*1000</f>
        <v>17.422810880155332</v>
      </c>
      <c r="T85" s="20">
        <f>'Tabel 11'!S85/'Tabel 12'!$F85*1000</f>
        <v>16.885390843056015</v>
      </c>
      <c r="U85" s="20">
        <f>'Tabel 11'!T85/'Tabel 12'!$F85*1000</f>
        <v>0</v>
      </c>
      <c r="V85" s="20">
        <f>'Tabel 11'!U85/'Tabel 12'!$F85*1000</f>
        <v>0.53742003709931863</v>
      </c>
      <c r="W85" s="20">
        <f>'Tabel 11'!V85/'Tabel 12'!$F85*1000</f>
        <v>0</v>
      </c>
      <c r="X85" s="20"/>
      <c r="Y85" s="20">
        <f>'Tabel 11'!X85/'Tabel 12'!$F85*1000</f>
        <v>1.8202936740460796</v>
      </c>
      <c r="Z85" s="1"/>
    </row>
    <row r="86" spans="4:26" x14ac:dyDescent="0.25">
      <c r="D86" s="1" t="s">
        <v>894</v>
      </c>
      <c r="E86" s="1" t="s">
        <v>216</v>
      </c>
      <c r="F86" s="94">
        <v>94003</v>
      </c>
      <c r="H86" s="20">
        <f>'Tabel 11'!G86/'Tabel 12'!$F86*1000</f>
        <v>118.15580353818494</v>
      </c>
      <c r="I86" s="20">
        <f>'Tabel 11'!H86/'Tabel 12'!$F86*1000</f>
        <v>71.508356116294166</v>
      </c>
      <c r="J86" s="20">
        <f>'Tabel 11'!I86/'Tabel 12'!$F86*1000</f>
        <v>52.381306979564478</v>
      </c>
      <c r="K86" s="20">
        <f>'Tabel 11'!J86/'Tabel 12'!$F86*1000</f>
        <v>0.26594895907577415</v>
      </c>
      <c r="L86" s="20">
        <f>'Tabel 11'!K86/'Tabel 12'!$F86*1000</f>
        <v>14.999521291873664</v>
      </c>
      <c r="M86" s="20">
        <f>'Tabel 11'!L86/'Tabel 12'!$F86*1000</f>
        <v>0.5318979181515483</v>
      </c>
      <c r="N86" s="20">
        <f>'Tabel 11'!M86/'Tabel 12'!$F86*1000</f>
        <v>3.3296809676286925</v>
      </c>
      <c r="O86" s="20">
        <f>'Tabel 11'!N86/'Tabel 12'!$F86*1000</f>
        <v>12.393221492931078</v>
      </c>
      <c r="P86" s="20">
        <f>'Tabel 11'!O86/'Tabel 12'!$F86*1000</f>
        <v>4.5849600544663467</v>
      </c>
      <c r="Q86" s="20">
        <f>'Tabel 11'!P86/'Tabel 12'!$F86*1000</f>
        <v>7.8082614384647302</v>
      </c>
      <c r="R86" s="20">
        <f>'Tabel 11'!Q86/'Tabel 12'!$F86*1000</f>
        <v>4.5849600544663467</v>
      </c>
      <c r="S86" s="20">
        <f>'Tabel 11'!R86/'Tabel 12'!$F86*1000</f>
        <v>29.669265874493366</v>
      </c>
      <c r="T86" s="20">
        <f>'Tabel 11'!S86/'Tabel 12'!$F86*1000</f>
        <v>28.445900662744808</v>
      </c>
      <c r="U86" s="20">
        <f>'Tabel 11'!T86/'Tabel 12'!$F86*1000</f>
        <v>1.2233652117485614</v>
      </c>
      <c r="V86" s="20">
        <f>'Tabel 11'!U86/'Tabel 12'!$F86*1000</f>
        <v>0</v>
      </c>
      <c r="W86" s="20">
        <f>'Tabel 11'!V86/'Tabel 12'!$F86*1000</f>
        <v>0</v>
      </c>
      <c r="X86" s="20"/>
      <c r="Y86" s="20">
        <f>'Tabel 11'!X86/'Tabel 12'!$F86*1000</f>
        <v>19.339808303990299</v>
      </c>
      <c r="Z86" s="1"/>
    </row>
    <row r="87" spans="4:26" x14ac:dyDescent="0.25">
      <c r="D87" s="1" t="s">
        <v>905</v>
      </c>
      <c r="E87" s="1" t="s">
        <v>327</v>
      </c>
      <c r="F87" s="94">
        <v>58004</v>
      </c>
      <c r="H87" s="20">
        <f>'Tabel 11'!G87/'Tabel 12'!$F87*1000</f>
        <v>107.50982690848906</v>
      </c>
      <c r="I87" s="20">
        <f>'Tabel 11'!H87/'Tabel 12'!$F87*1000</f>
        <v>52.703261844010761</v>
      </c>
      <c r="J87" s="20">
        <f>'Tabel 11'!I87/'Tabel 12'!$F87*1000</f>
        <v>30.532377077442934</v>
      </c>
      <c r="K87" s="20">
        <f>'Tabel 11'!J87/'Tabel 12'!$F87*1000</f>
        <v>1.9309013171505414</v>
      </c>
      <c r="L87" s="20">
        <f>'Tabel 11'!K87/'Tabel 12'!$F87*1000</f>
        <v>1.6033377008482175</v>
      </c>
      <c r="M87" s="20">
        <f>'Tabel 11'!L87/'Tabel 12'!$F87*1000</f>
        <v>0</v>
      </c>
      <c r="N87" s="20">
        <f>'Tabel 11'!M87/'Tabel 12'!$F87*1000</f>
        <v>18.636645748569066</v>
      </c>
      <c r="O87" s="20">
        <f>'Tabel 11'!N87/'Tabel 12'!$F87*1000</f>
        <v>28.377353285980277</v>
      </c>
      <c r="P87" s="20">
        <f>'Tabel 11'!O87/'Tabel 12'!$F87*1000</f>
        <v>8.223570788221501</v>
      </c>
      <c r="Q87" s="20">
        <f>'Tabel 11'!P87/'Tabel 12'!$F87*1000</f>
        <v>20.153782497758773</v>
      </c>
      <c r="R87" s="20">
        <f>'Tabel 11'!Q87/'Tabel 12'!$F87*1000</f>
        <v>0</v>
      </c>
      <c r="S87" s="20">
        <f>'Tabel 11'!R87/'Tabel 12'!$F87*1000</f>
        <v>26.429211778498033</v>
      </c>
      <c r="T87" s="20">
        <f>'Tabel 11'!S87/'Tabel 12'!$F87*1000</f>
        <v>25.618922832908076</v>
      </c>
      <c r="U87" s="20">
        <f>'Tabel 11'!T87/'Tabel 12'!$F87*1000</f>
        <v>0.81028894558995934</v>
      </c>
      <c r="V87" s="20">
        <f>'Tabel 11'!U87/'Tabel 12'!$F87*1000</f>
        <v>0</v>
      </c>
      <c r="W87" s="20">
        <f>'Tabel 11'!V87/'Tabel 12'!$F87*1000</f>
        <v>0</v>
      </c>
      <c r="X87" s="20"/>
      <c r="Y87" s="20">
        <f>'Tabel 11'!X87/'Tabel 12'!$F87*1000</f>
        <v>0.93097027791186815</v>
      </c>
      <c r="Z87" s="1"/>
    </row>
    <row r="88" spans="4:26" x14ac:dyDescent="0.25">
      <c r="D88" s="1" t="s">
        <v>907</v>
      </c>
      <c r="E88" s="1" t="s">
        <v>115</v>
      </c>
      <c r="F88" s="94">
        <v>59965</v>
      </c>
      <c r="H88" s="20">
        <f>'Tabel 11'!G88/'Tabel 12'!$F88*1000</f>
        <v>137.12999249562245</v>
      </c>
      <c r="I88" s="20">
        <f>'Tabel 11'!H88/'Tabel 12'!$F88*1000</f>
        <v>71.24155757525223</v>
      </c>
      <c r="J88" s="20">
        <f>'Tabel 11'!I88/'Tabel 12'!$F88*1000</f>
        <v>45.226382056199448</v>
      </c>
      <c r="K88" s="20">
        <f>'Tabel 11'!J88/'Tabel 12'!$F88*1000</f>
        <v>2.5014591845243057</v>
      </c>
      <c r="L88" s="20">
        <f>'Tabel 11'!K88/'Tabel 12'!$F88*1000</f>
        <v>3.368631701826065</v>
      </c>
      <c r="M88" s="20">
        <f>'Tabel 11'!L88/'Tabel 12'!$F88*1000</f>
        <v>0</v>
      </c>
      <c r="N88" s="20">
        <f>'Tabel 11'!M88/'Tabel 12'!$F88*1000</f>
        <v>20.145084632702407</v>
      </c>
      <c r="O88" s="20">
        <f>'Tabel 11'!N88/'Tabel 12'!$F88*1000</f>
        <v>20.261819394646878</v>
      </c>
      <c r="P88" s="20">
        <f>'Tabel 11'!O88/'Tabel 12'!$F88*1000</f>
        <v>17.543567080797132</v>
      </c>
      <c r="Q88" s="20">
        <f>'Tabel 11'!P88/'Tabel 12'!$F88*1000</f>
        <v>2.7182523138497459</v>
      </c>
      <c r="R88" s="20">
        <f>'Tabel 11'!Q88/'Tabel 12'!$F88*1000</f>
        <v>12.640707079129491</v>
      </c>
      <c r="S88" s="20">
        <f>'Tabel 11'!R88/'Tabel 12'!$F88*1000</f>
        <v>32.985908446593847</v>
      </c>
      <c r="T88" s="20">
        <f>'Tabel 11'!S88/'Tabel 12'!$F88*1000</f>
        <v>32.252147085800047</v>
      </c>
      <c r="U88" s="20">
        <f>'Tabel 11'!T88/'Tabel 12'!$F88*1000</f>
        <v>0.73376136079379639</v>
      </c>
      <c r="V88" s="20">
        <f>'Tabel 11'!U88/'Tabel 12'!$F88*1000</f>
        <v>0</v>
      </c>
      <c r="W88" s="20">
        <f>'Tabel 11'!V88/'Tabel 12'!$F88*1000</f>
        <v>0</v>
      </c>
      <c r="X88" s="20"/>
      <c r="Y88" s="20">
        <f>'Tabel 11'!X88/'Tabel 12'!$F88*1000</f>
        <v>10.756274493454514</v>
      </c>
      <c r="Z88" s="1"/>
    </row>
    <row r="89" spans="4:26" x14ac:dyDescent="0.25">
      <c r="D89" s="1" t="s">
        <v>909</v>
      </c>
      <c r="E89" s="1" t="s">
        <v>174</v>
      </c>
      <c r="F89" s="94">
        <v>77588</v>
      </c>
      <c r="H89" s="20">
        <f>'Tabel 11'!G89/'Tabel 12'!$F89*1000</f>
        <v>103.07006238078054</v>
      </c>
      <c r="I89" s="20">
        <f>'Tabel 11'!H89/'Tabel 12'!$F89*1000</f>
        <v>62.20034025880291</v>
      </c>
      <c r="J89" s="20">
        <f>'Tabel 11'!I89/'Tabel 12'!$F89*1000</f>
        <v>32.762798370882102</v>
      </c>
      <c r="K89" s="20">
        <f>'Tabel 11'!J89/'Tabel 12'!$F89*1000</f>
        <v>19.70665566840233</v>
      </c>
      <c r="L89" s="20">
        <f>'Tabel 11'!K89/'Tabel 12'!$F89*1000</f>
        <v>0</v>
      </c>
      <c r="M89" s="20">
        <f>'Tabel 11'!L89/'Tabel 12'!$F89*1000</f>
        <v>0</v>
      </c>
      <c r="N89" s="20">
        <f>'Tabel 11'!M89/'Tabel 12'!$F89*1000</f>
        <v>9.7308862195184833</v>
      </c>
      <c r="O89" s="20">
        <f>'Tabel 11'!N89/'Tabel 12'!$F89*1000</f>
        <v>16.484507913594886</v>
      </c>
      <c r="P89" s="20">
        <f>'Tabel 11'!O89/'Tabel 12'!$F89*1000</f>
        <v>1.7270711965767902</v>
      </c>
      <c r="Q89" s="20">
        <f>'Tabel 11'!P89/'Tabel 12'!$F89*1000</f>
        <v>14.757436717018095</v>
      </c>
      <c r="R89" s="20">
        <f>'Tabel 11'!Q89/'Tabel 12'!$F89*1000</f>
        <v>3.2221477548074442</v>
      </c>
      <c r="S89" s="20">
        <f>'Tabel 11'!R89/'Tabel 12'!$F89*1000</f>
        <v>21.163066453575297</v>
      </c>
      <c r="T89" s="20">
        <f>'Tabel 11'!S89/'Tabel 12'!$F89*1000</f>
        <v>20.647522812806105</v>
      </c>
      <c r="U89" s="20">
        <f>'Tabel 11'!T89/'Tabel 12'!$F89*1000</f>
        <v>0.12888591019229778</v>
      </c>
      <c r="V89" s="20">
        <f>'Tabel 11'!U89/'Tabel 12'!$F89*1000</f>
        <v>0.38665773057689334</v>
      </c>
      <c r="W89" s="20">
        <f>'Tabel 11'!V89/'Tabel 12'!$F89*1000</f>
        <v>0</v>
      </c>
      <c r="X89" s="20"/>
      <c r="Y89" s="20">
        <f>'Tabel 11'!X89/'Tabel 12'!$F89*1000</f>
        <v>12.128164149095221</v>
      </c>
      <c r="Z89" s="1"/>
    </row>
    <row r="90" spans="4:26" x14ac:dyDescent="0.25">
      <c r="D90" s="1" t="s">
        <v>934</v>
      </c>
      <c r="E90" s="1" t="s">
        <v>641</v>
      </c>
      <c r="F90" s="94">
        <v>90876</v>
      </c>
      <c r="H90" s="20">
        <f>'Tabel 11'!G90/'Tabel 12'!$F90*1000</f>
        <v>121.95739249086668</v>
      </c>
      <c r="I90" s="20">
        <f>'Tabel 11'!H90/'Tabel 12'!$F90*1000</f>
        <v>59.641709582287952</v>
      </c>
      <c r="J90" s="20">
        <f>'Tabel 11'!I90/'Tabel 12'!$F90*1000</f>
        <v>33.661252695981339</v>
      </c>
      <c r="K90" s="20">
        <f>'Tabel 11'!J90/'Tabel 12'!$F90*1000</f>
        <v>0.31911615828161455</v>
      </c>
      <c r="L90" s="20">
        <f>'Tabel 11'!K90/'Tabel 12'!$F90*1000</f>
        <v>19.752189797086139</v>
      </c>
      <c r="M90" s="20">
        <f>'Tabel 11'!L90/'Tabel 12'!$F90*1000</f>
        <v>2.2008010915973413E-2</v>
      </c>
      <c r="N90" s="20">
        <f>'Tabel 11'!M90/'Tabel 12'!$F90*1000</f>
        <v>5.887142920022888</v>
      </c>
      <c r="O90" s="20">
        <f>'Tabel 11'!N90/'Tabel 12'!$F90*1000</f>
        <v>20.995642413838638</v>
      </c>
      <c r="P90" s="20">
        <f>'Tabel 11'!O90/'Tabel 12'!$F90*1000</f>
        <v>20.995642413838638</v>
      </c>
      <c r="Q90" s="20">
        <f>'Tabel 11'!P90/'Tabel 12'!$F90*1000</f>
        <v>0</v>
      </c>
      <c r="R90" s="20">
        <f>'Tabel 11'!Q90/'Tabel 12'!$F90*1000</f>
        <v>11.620229763633963</v>
      </c>
      <c r="S90" s="20">
        <f>'Tabel 11'!R90/'Tabel 12'!$F90*1000</f>
        <v>29.699810731106123</v>
      </c>
      <c r="T90" s="20">
        <f>'Tabel 11'!S90/'Tabel 12'!$F90*1000</f>
        <v>29.039570403626922</v>
      </c>
      <c r="U90" s="20">
        <f>'Tabel 11'!T90/'Tabel 12'!$F90*1000</f>
        <v>0.66024032747920247</v>
      </c>
      <c r="V90" s="20">
        <f>'Tabel 11'!U90/'Tabel 12'!$F90*1000</f>
        <v>0</v>
      </c>
      <c r="W90" s="20">
        <f>'Tabel 11'!V90/'Tabel 12'!$F90*1000</f>
        <v>0</v>
      </c>
      <c r="X90" s="20"/>
      <c r="Y90" s="20">
        <f>'Tabel 11'!X90/'Tabel 12'!$F90*1000</f>
        <v>8.2530040934900306</v>
      </c>
      <c r="Z90" s="1"/>
    </row>
    <row r="91" spans="4:26" x14ac:dyDescent="0.25">
      <c r="D91" s="1" t="s">
        <v>915</v>
      </c>
      <c r="E91" s="1" t="s">
        <v>351</v>
      </c>
      <c r="F91" s="94">
        <v>80631</v>
      </c>
      <c r="H91" s="20">
        <f>'Tabel 11'!G91/'Tabel 12'!$F91*1000</f>
        <v>140.28103334945615</v>
      </c>
      <c r="I91" s="20">
        <f>'Tabel 11'!H91/'Tabel 12'!$F91*1000</f>
        <v>35.978717862856719</v>
      </c>
      <c r="J91" s="20">
        <f>'Tabel 11'!I91/'Tabel 12'!$F91*1000</f>
        <v>19.161364735647581</v>
      </c>
      <c r="K91" s="20">
        <f>'Tabel 11'!J91/'Tabel 12'!$F91*1000</f>
        <v>0.88055462539221885</v>
      </c>
      <c r="L91" s="20">
        <f>'Tabel 11'!K91/'Tabel 12'!$F91*1000</f>
        <v>0</v>
      </c>
      <c r="M91" s="20">
        <f>'Tabel 11'!L91/'Tabel 12'!$F91*1000</f>
        <v>1.2402177822425617</v>
      </c>
      <c r="N91" s="20">
        <f>'Tabel 11'!M91/'Tabel 12'!$F91*1000</f>
        <v>14.696580719574358</v>
      </c>
      <c r="O91" s="20">
        <f>'Tabel 11'!N91/'Tabel 12'!$F91*1000</f>
        <v>61.576812888343191</v>
      </c>
      <c r="P91" s="20">
        <f>'Tabel 11'!O91/'Tabel 12'!$F91*1000</f>
        <v>56.281082958167453</v>
      </c>
      <c r="Q91" s="20">
        <f>'Tabel 11'!P91/'Tabel 12'!$F91*1000</f>
        <v>5.2957299301757397</v>
      </c>
      <c r="R91" s="20">
        <f>'Tabel 11'!Q91/'Tabel 12'!$F91*1000</f>
        <v>7.3172849152311139</v>
      </c>
      <c r="S91" s="20">
        <f>'Tabel 11'!R91/'Tabel 12'!$F91*1000</f>
        <v>35.408217683025143</v>
      </c>
      <c r="T91" s="20">
        <f>'Tabel 11'!S91/'Tabel 12'!$F91*1000</f>
        <v>32.878173407250316</v>
      </c>
      <c r="U91" s="20">
        <f>'Tabel 11'!T91/'Tabel 12'!$F91*1000</f>
        <v>2.3440116084384419</v>
      </c>
      <c r="V91" s="20">
        <f>'Tabel 11'!U91/'Tabel 12'!$F91*1000</f>
        <v>0.18603266733638427</v>
      </c>
      <c r="W91" s="20">
        <f>'Tabel 11'!V91/'Tabel 12'!$F91*1000</f>
        <v>0</v>
      </c>
      <c r="X91" s="20"/>
      <c r="Y91" s="20">
        <f>'Tabel 11'!X91/'Tabel 12'!$F91*1000</f>
        <v>5.5561756644466769</v>
      </c>
      <c r="Z91" s="1"/>
    </row>
    <row r="92" spans="4:26" x14ac:dyDescent="0.25">
      <c r="D92" s="1" t="s">
        <v>920</v>
      </c>
      <c r="E92" s="1" t="s">
        <v>128</v>
      </c>
      <c r="F92" s="94">
        <v>92232</v>
      </c>
      <c r="H92" s="20">
        <f>'Tabel 11'!G92/'Tabel 12'!$F92*1000</f>
        <v>206.19741521380865</v>
      </c>
      <c r="I92" s="20">
        <f>'Tabel 11'!H92/'Tabel 12'!$F92*1000</f>
        <v>184.8707606904328</v>
      </c>
      <c r="J92" s="20">
        <f>'Tabel 11'!I92/'Tabel 12'!$F92*1000</f>
        <v>116.75990979269667</v>
      </c>
      <c r="K92" s="20">
        <f>'Tabel 11'!J92/'Tabel 12'!$F92*1000</f>
        <v>0.23852892705351722</v>
      </c>
      <c r="L92" s="20">
        <f>'Tabel 11'!K92/'Tabel 12'!$F92*1000</f>
        <v>7.8064012490241996</v>
      </c>
      <c r="M92" s="20">
        <f>'Tabel 11'!L92/'Tabel 12'!$F92*1000</f>
        <v>1.940758088299072</v>
      </c>
      <c r="N92" s="20">
        <f>'Tabel 11'!M92/'Tabel 12'!$F92*1000</f>
        <v>58.125162633359352</v>
      </c>
      <c r="O92" s="20">
        <f>'Tabel 11'!N92/'Tabel 12'!$F92*1000</f>
        <v>10.820539509064099</v>
      </c>
      <c r="P92" s="20">
        <f>'Tabel 11'!O92/'Tabel 12'!$F92*1000</f>
        <v>10.235059415387285</v>
      </c>
      <c r="Q92" s="20">
        <f>'Tabel 11'!P92/'Tabel 12'!$F92*1000</f>
        <v>0.58548009367681497</v>
      </c>
      <c r="R92" s="20">
        <f>'Tabel 11'!Q92/'Tabel 12'!$F92*1000</f>
        <v>5.9740654002949078</v>
      </c>
      <c r="S92" s="20">
        <f>'Tabel 11'!R92/'Tabel 12'!$F92*1000</f>
        <v>4.5320496140168265</v>
      </c>
      <c r="T92" s="20">
        <f>'Tabel 11'!S92/'Tabel 12'!$F92*1000</f>
        <v>4.4778384942319374</v>
      </c>
      <c r="U92" s="20">
        <f>'Tabel 11'!T92/'Tabel 12'!$F92*1000</f>
        <v>5.421111978489028E-2</v>
      </c>
      <c r="V92" s="20">
        <f>'Tabel 11'!U92/'Tabel 12'!$F92*1000</f>
        <v>0</v>
      </c>
      <c r="W92" s="20">
        <f>'Tabel 11'!V92/'Tabel 12'!$F92*1000</f>
        <v>0</v>
      </c>
      <c r="X92" s="20"/>
      <c r="Y92" s="20">
        <f>'Tabel 11'!X92/'Tabel 12'!$F92*1000</f>
        <v>72.556162720097149</v>
      </c>
      <c r="Z92" s="1"/>
    </row>
    <row r="93" spans="4:26" x14ac:dyDescent="0.25">
      <c r="D93" s="1" t="s">
        <v>923</v>
      </c>
      <c r="E93" s="1" t="s">
        <v>35</v>
      </c>
      <c r="F93" s="94">
        <v>56098</v>
      </c>
      <c r="H93" s="20">
        <f>'Tabel 11'!G93/'Tabel 12'!$F93*1000</f>
        <v>121.3233983386217</v>
      </c>
      <c r="I93" s="20">
        <f>'Tabel 11'!H93/'Tabel 12'!$F93*1000</f>
        <v>79.396769938322223</v>
      </c>
      <c r="J93" s="20">
        <f>'Tabel 11'!I93/'Tabel 12'!$F93*1000</f>
        <v>78.59460230311241</v>
      </c>
      <c r="K93" s="20">
        <f>'Tabel 11'!J93/'Tabel 12'!$F93*1000</f>
        <v>0.80216763520981138</v>
      </c>
      <c r="L93" s="20">
        <f>'Tabel 11'!K93/'Tabel 12'!$F93*1000</f>
        <v>0</v>
      </c>
      <c r="M93" s="20">
        <f>'Tabel 11'!L93/'Tabel 12'!$F93*1000</f>
        <v>0</v>
      </c>
      <c r="N93" s="20">
        <f>'Tabel 11'!M93/'Tabel 12'!$F93*1000</f>
        <v>0</v>
      </c>
      <c r="O93" s="20">
        <f>'Tabel 11'!N93/'Tabel 12'!$F93*1000</f>
        <v>9.9112267817034478</v>
      </c>
      <c r="P93" s="20">
        <f>'Tabel 11'!O93/'Tabel 12'!$F93*1000</f>
        <v>9.9112267817034478</v>
      </c>
      <c r="Q93" s="20">
        <f>'Tabel 11'!P93/'Tabel 12'!$F93*1000</f>
        <v>0</v>
      </c>
      <c r="R93" s="20">
        <f>'Tabel 11'!Q93/'Tabel 12'!$F93*1000</f>
        <v>6.0429961852472456</v>
      </c>
      <c r="S93" s="20">
        <f>'Tabel 11'!R93/'Tabel 12'!$F93*1000</f>
        <v>25.972405433348779</v>
      </c>
      <c r="T93" s="20">
        <f>'Tabel 11'!S93/'Tabel 12'!$F93*1000</f>
        <v>25.152411850689866</v>
      </c>
      <c r="U93" s="20">
        <f>'Tabel 11'!T93/'Tabel 12'!$F93*1000</f>
        <v>0</v>
      </c>
      <c r="V93" s="20">
        <f>'Tabel 11'!U93/'Tabel 12'!$F93*1000</f>
        <v>0.81999358265891831</v>
      </c>
      <c r="W93" s="20">
        <f>'Tabel 11'!V93/'Tabel 12'!$F93*1000</f>
        <v>0</v>
      </c>
      <c r="X93" s="20"/>
      <c r="Y93" s="20">
        <f>'Tabel 11'!X93/'Tabel 12'!$F93*1000</f>
        <v>0.98042710970088065</v>
      </c>
      <c r="Z93" s="1"/>
    </row>
    <row r="94" spans="4:26" x14ac:dyDescent="0.25">
      <c r="D94" s="1" t="s">
        <v>935</v>
      </c>
      <c r="E94" s="1" t="s">
        <v>294</v>
      </c>
      <c r="F94" s="94">
        <v>54985</v>
      </c>
      <c r="H94" s="20">
        <f>'Tabel 11'!G94/'Tabel 12'!$F94*1000</f>
        <v>143.56642720742022</v>
      </c>
      <c r="I94" s="20">
        <f>'Tabel 11'!H94/'Tabel 12'!$F94*1000</f>
        <v>60.398290442848051</v>
      </c>
      <c r="J94" s="20">
        <f>'Tabel 11'!I94/'Tabel 12'!$F94*1000</f>
        <v>33.372738019459852</v>
      </c>
      <c r="K94" s="20">
        <f>'Tabel 11'!J94/'Tabel 12'!$F94*1000</f>
        <v>4.7103755569700834</v>
      </c>
      <c r="L94" s="20">
        <f>'Tabel 11'!K94/'Tabel 12'!$F94*1000</f>
        <v>22.315176866418113</v>
      </c>
      <c r="M94" s="20">
        <f>'Tabel 11'!L94/'Tabel 12'!$F94*1000</f>
        <v>0</v>
      </c>
      <c r="N94" s="20">
        <f>'Tabel 11'!M94/'Tabel 12'!$F94*1000</f>
        <v>0</v>
      </c>
      <c r="O94" s="20">
        <f>'Tabel 11'!N94/'Tabel 12'!$F94*1000</f>
        <v>37.646630899336181</v>
      </c>
      <c r="P94" s="20">
        <f>'Tabel 11'!O94/'Tabel 12'!$F94*1000</f>
        <v>26.661816859143403</v>
      </c>
      <c r="Q94" s="20">
        <f>'Tabel 11'!P94/'Tabel 12'!$F94*1000</f>
        <v>10.984814040192781</v>
      </c>
      <c r="R94" s="20">
        <f>'Tabel 11'!Q94/'Tabel 12'!$F94*1000</f>
        <v>9.1115758843320904</v>
      </c>
      <c r="S94" s="20">
        <f>'Tabel 11'!R94/'Tabel 12'!$F94*1000</f>
        <v>36.409929980903883</v>
      </c>
      <c r="T94" s="20">
        <f>'Tabel 11'!S94/'Tabel 12'!$F94*1000</f>
        <v>35.682458852414292</v>
      </c>
      <c r="U94" s="20">
        <f>'Tabel 11'!T94/'Tabel 12'!$F94*1000</f>
        <v>0.72747112848958806</v>
      </c>
      <c r="V94" s="20">
        <f>'Tabel 11'!U94/'Tabel 12'!$F94*1000</f>
        <v>0</v>
      </c>
      <c r="W94" s="20">
        <f>'Tabel 11'!V94/'Tabel 12'!$F94*1000</f>
        <v>0</v>
      </c>
      <c r="X94" s="20"/>
      <c r="Y94" s="20">
        <f>'Tabel 11'!X94/'Tabel 12'!$F94*1000</f>
        <v>32.408838774211148</v>
      </c>
      <c r="Z94" s="1"/>
    </row>
    <row r="95" spans="4:26" x14ac:dyDescent="0.25">
      <c r="D95" s="1" t="s">
        <v>955</v>
      </c>
      <c r="E95" s="1" t="s">
        <v>273</v>
      </c>
      <c r="F95" s="94">
        <v>68529</v>
      </c>
      <c r="H95" s="20">
        <f>'Tabel 11'!G95/'Tabel 12'!$F95*1000</f>
        <v>102.1319441404369</v>
      </c>
      <c r="I95" s="20">
        <f>'Tabel 11'!H95/'Tabel 12'!$F95*1000</f>
        <v>57.099913905062088</v>
      </c>
      <c r="J95" s="20">
        <f>'Tabel 11'!I95/'Tabel 12'!$F95*1000</f>
        <v>26.631061302514265</v>
      </c>
      <c r="K95" s="20">
        <f>'Tabel 11'!J95/'Tabel 12'!$F95*1000</f>
        <v>0</v>
      </c>
      <c r="L95" s="20">
        <f>'Tabel 11'!K95/'Tabel 12'!$F95*1000</f>
        <v>30.468852602547827</v>
      </c>
      <c r="M95" s="20">
        <f>'Tabel 11'!L95/'Tabel 12'!$F95*1000</f>
        <v>0</v>
      </c>
      <c r="N95" s="20">
        <f>'Tabel 11'!M95/'Tabel 12'!$F95*1000</f>
        <v>0</v>
      </c>
      <c r="O95" s="20">
        <f>'Tabel 11'!N95/'Tabel 12'!$F95*1000</f>
        <v>5.5742824205810679</v>
      </c>
      <c r="P95" s="20">
        <f>'Tabel 11'!O95/'Tabel 12'!$F95*1000</f>
        <v>5.3408046228603947</v>
      </c>
      <c r="Q95" s="20">
        <f>'Tabel 11'!P95/'Tabel 12'!$F95*1000</f>
        <v>0.23347779772067298</v>
      </c>
      <c r="R95" s="20">
        <f>'Tabel 11'!Q95/'Tabel 12'!$F95*1000</f>
        <v>1.1965737133184491</v>
      </c>
      <c r="S95" s="20">
        <f>'Tabel 11'!R95/'Tabel 12'!$F95*1000</f>
        <v>38.261174101475291</v>
      </c>
      <c r="T95" s="20">
        <f>'Tabel 11'!S95/'Tabel 12'!$F95*1000</f>
        <v>37.516963621240642</v>
      </c>
      <c r="U95" s="20">
        <f>'Tabel 11'!T95/'Tabel 12'!$F95*1000</f>
        <v>0.7442104802346452</v>
      </c>
      <c r="V95" s="20">
        <f>'Tabel 11'!U95/'Tabel 12'!$F95*1000</f>
        <v>0</v>
      </c>
      <c r="W95" s="20">
        <f>'Tabel 11'!V95/'Tabel 12'!$F95*1000</f>
        <v>0</v>
      </c>
      <c r="X95" s="20"/>
      <c r="Y95" s="20">
        <f>'Tabel 11'!X95/'Tabel 12'!$F95*1000</f>
        <v>24.281690962949991</v>
      </c>
      <c r="Z95" s="1"/>
    </row>
    <row r="96" spans="4:26" x14ac:dyDescent="0.25">
      <c r="D96" s="1" t="s">
        <v>958</v>
      </c>
      <c r="E96" s="1" t="s">
        <v>219</v>
      </c>
      <c r="F96" s="94">
        <v>68811</v>
      </c>
      <c r="H96" s="20">
        <f>'Tabel 11'!G96/'Tabel 12'!$F96*1000</f>
        <v>80.946360320297629</v>
      </c>
      <c r="I96" s="20">
        <f>'Tabel 11'!H96/'Tabel 12'!$F96*1000</f>
        <v>35.866358576390404</v>
      </c>
      <c r="J96" s="20">
        <f>'Tabel 11'!I96/'Tabel 12'!$F96*1000</f>
        <v>27.379343418930112</v>
      </c>
      <c r="K96" s="20">
        <f>'Tabel 11'!J96/'Tabel 12'!$F96*1000</f>
        <v>6.8884335353359196</v>
      </c>
      <c r="L96" s="20">
        <f>'Tabel 11'!K96/'Tabel 12'!$F96*1000</f>
        <v>1.5985816221243696</v>
      </c>
      <c r="M96" s="20">
        <f>'Tabel 11'!L96/'Tabel 12'!$F96*1000</f>
        <v>0</v>
      </c>
      <c r="N96" s="20">
        <f>'Tabel 11'!M96/'Tabel 12'!$F96*1000</f>
        <v>0</v>
      </c>
      <c r="O96" s="20">
        <f>'Tabel 11'!N96/'Tabel 12'!$F96*1000</f>
        <v>3.8365958930984871</v>
      </c>
      <c r="P96" s="20">
        <f>'Tabel 11'!O96/'Tabel 12'!$F96*1000</f>
        <v>3.8365958930984871</v>
      </c>
      <c r="Q96" s="20">
        <f>'Tabel 11'!P96/'Tabel 12'!$F96*1000</f>
        <v>0</v>
      </c>
      <c r="R96" s="20">
        <f>'Tabel 11'!Q96/'Tabel 12'!$F96*1000</f>
        <v>2.2961445117786399</v>
      </c>
      <c r="S96" s="20">
        <f>'Tabel 11'!R96/'Tabel 12'!$F96*1000</f>
        <v>38.947261339030099</v>
      </c>
      <c r="T96" s="20">
        <f>'Tabel 11'!S96/'Tabel 12'!$F96*1000</f>
        <v>32.393076688320178</v>
      </c>
      <c r="U96" s="20">
        <f>'Tabel 11'!T96/'Tabel 12'!$F96*1000</f>
        <v>0.61036752844748665</v>
      </c>
      <c r="V96" s="20">
        <f>'Tabel 11'!U96/'Tabel 12'!$F96*1000</f>
        <v>5.9438171222624288</v>
      </c>
      <c r="W96" s="20">
        <f>'Tabel 11'!V96/'Tabel 12'!$F96*1000</f>
        <v>0</v>
      </c>
      <c r="X96" s="20"/>
      <c r="Y96" s="20">
        <f>'Tabel 11'!X96/'Tabel 12'!$F96*1000</f>
        <v>1.3224629783028876</v>
      </c>
      <c r="Z96" s="1"/>
    </row>
    <row r="97" spans="1:26" x14ac:dyDescent="0.25">
      <c r="D97" s="1" t="s">
        <v>980</v>
      </c>
      <c r="E97" s="1" t="s">
        <v>101</v>
      </c>
      <c r="F97" s="94">
        <v>64957</v>
      </c>
      <c r="H97" s="20">
        <f>'Tabel 11'!G97/'Tabel 12'!$F97*1000</f>
        <v>46.415320904598424</v>
      </c>
      <c r="I97" s="20">
        <f>'Tabel 11'!H97/'Tabel 12'!$F97*1000</f>
        <v>13.562818479917484</v>
      </c>
      <c r="J97" s="20">
        <f>'Tabel 11'!I97/'Tabel 12'!$F97*1000</f>
        <v>1.9243499545853411</v>
      </c>
      <c r="K97" s="20">
        <f>'Tabel 11'!J97/'Tabel 12'!$F97*1000</f>
        <v>2.2630355465923611</v>
      </c>
      <c r="L97" s="20">
        <f>'Tabel 11'!K97/'Tabel 12'!$F97*1000</f>
        <v>6.9584494357805928</v>
      </c>
      <c r="M97" s="20">
        <f>'Tabel 11'!L97/'Tabel 12'!$F97*1000</f>
        <v>1.3393475683913973</v>
      </c>
      <c r="N97" s="20">
        <f>'Tabel 11'!M97/'Tabel 12'!$F97*1000</f>
        <v>1.077635974567791</v>
      </c>
      <c r="O97" s="20">
        <f>'Tabel 11'!N97/'Tabel 12'!$F97*1000</f>
        <v>5.1110734793786659</v>
      </c>
      <c r="P97" s="20">
        <f>'Tabel 11'!O97/'Tabel 12'!$F97*1000</f>
        <v>5.1110734793786659</v>
      </c>
      <c r="Q97" s="20">
        <f>'Tabel 11'!P97/'Tabel 12'!$F97*1000</f>
        <v>0</v>
      </c>
      <c r="R97" s="20">
        <f>'Tabel 11'!Q97/'Tabel 12'!$F97*1000</f>
        <v>5.8962082608494857</v>
      </c>
      <c r="S97" s="20">
        <f>'Tabel 11'!R97/'Tabel 12'!$F97*1000</f>
        <v>21.845220684452791</v>
      </c>
      <c r="T97" s="20">
        <f>'Tabel 11'!S97/'Tabel 12'!$F97*1000</f>
        <v>21.229428698985483</v>
      </c>
      <c r="U97" s="20">
        <f>'Tabel 11'!T97/'Tabel 12'!$F97*1000</f>
        <v>0.53881798728389552</v>
      </c>
      <c r="V97" s="20">
        <f>'Tabel 11'!U97/'Tabel 12'!$F97*1000</f>
        <v>7.6973998183413647E-2</v>
      </c>
      <c r="W97" s="20">
        <f>'Tabel 11'!V97/'Tabel 12'!$F97*1000</f>
        <v>1.1238203734778391</v>
      </c>
      <c r="X97" s="20"/>
      <c r="Y97" s="20">
        <f>'Tabel 11'!X97/'Tabel 12'!$F97*1000</f>
        <v>6.2810782517665533</v>
      </c>
      <c r="Z97" s="1"/>
    </row>
    <row r="98" spans="1:26" x14ac:dyDescent="0.25">
      <c r="D98" s="1" t="s">
        <v>992</v>
      </c>
      <c r="E98" s="1" t="s">
        <v>280</v>
      </c>
      <c r="F98" s="94">
        <v>53237</v>
      </c>
      <c r="H98" s="20">
        <f>'Tabel 11'!G98/'Tabel 12'!$F98*1000</f>
        <v>76.563292446982359</v>
      </c>
      <c r="I98" s="20">
        <f>'Tabel 11'!H98/'Tabel 12'!$F98*1000</f>
        <v>31.519431974003044</v>
      </c>
      <c r="J98" s="20">
        <f>'Tabel 11'!I98/'Tabel 12'!$F98*1000</f>
        <v>31.519431974003044</v>
      </c>
      <c r="K98" s="20">
        <f>'Tabel 11'!J98/'Tabel 12'!$F98*1000</f>
        <v>0</v>
      </c>
      <c r="L98" s="20">
        <f>'Tabel 11'!K98/'Tabel 12'!$F98*1000</f>
        <v>0</v>
      </c>
      <c r="M98" s="20">
        <f>'Tabel 11'!L98/'Tabel 12'!$F98*1000</f>
        <v>0</v>
      </c>
      <c r="N98" s="20">
        <f>'Tabel 11'!M98/'Tabel 12'!$F98*1000</f>
        <v>0</v>
      </c>
      <c r="O98" s="20">
        <f>'Tabel 11'!N98/'Tabel 12'!$F98*1000</f>
        <v>10.518999943648215</v>
      </c>
      <c r="P98" s="20">
        <f>'Tabel 11'!O98/'Tabel 12'!$F98*1000</f>
        <v>4.8650374739372992</v>
      </c>
      <c r="Q98" s="20">
        <f>'Tabel 11'!P98/'Tabel 12'!$F98*1000</f>
        <v>5.6539624697109154</v>
      </c>
      <c r="R98" s="20">
        <f>'Tabel 11'!Q98/'Tabel 12'!$F98*1000</f>
        <v>8.4715517403309732</v>
      </c>
      <c r="S98" s="20">
        <f>'Tabel 11'!R98/'Tabel 12'!$F98*1000</f>
        <v>26.05330878900013</v>
      </c>
      <c r="T98" s="20">
        <f>'Tabel 11'!S98/'Tabel 12'!$F98*1000</f>
        <v>24.475458797452902</v>
      </c>
      <c r="U98" s="20">
        <f>'Tabel 11'!T98/'Tabel 12'!$F98*1000</f>
        <v>0</v>
      </c>
      <c r="V98" s="20">
        <f>'Tabel 11'!U98/'Tabel 12'!$F98*1000</f>
        <v>1.5778499915472322</v>
      </c>
      <c r="W98" s="20">
        <f>'Tabel 11'!V98/'Tabel 12'!$F98*1000</f>
        <v>0</v>
      </c>
      <c r="X98" s="20"/>
      <c r="Y98" s="20">
        <f>'Tabel 11'!X98/'Tabel 12'!$F98*1000</f>
        <v>10.932246370005823</v>
      </c>
      <c r="Z98" s="1"/>
    </row>
    <row r="99" spans="1:26" x14ac:dyDescent="0.25">
      <c r="C99" s="10" t="s">
        <v>438</v>
      </c>
      <c r="E99" s="10"/>
      <c r="F99" s="95">
        <f>SUM(F54:F98)</f>
        <v>3176626</v>
      </c>
      <c r="G99" s="10"/>
      <c r="H99" s="22">
        <f>'Tabel 11'!G99/'Tabel 12'!$F99*1000</f>
        <v>113.62149651863329</v>
      </c>
      <c r="I99" s="22">
        <f>'Tabel 11'!H99/'Tabel 12'!$F99*1000</f>
        <v>61.93867329676204</v>
      </c>
      <c r="J99" s="22">
        <f>'Tabel 11'!I99/'Tabel 12'!$F99*1000</f>
        <v>37.295545651266472</v>
      </c>
      <c r="K99" s="22">
        <f>'Tabel 11'!J99/'Tabel 12'!$F99*1000</f>
        <v>4.0033041346384497</v>
      </c>
      <c r="L99" s="22">
        <f>'Tabel 11'!K99/'Tabel 12'!$F99*1000</f>
        <v>11.549046063338901</v>
      </c>
      <c r="M99" s="22">
        <f>'Tabel 11'!L99/'Tabel 12'!$F99*1000</f>
        <v>1.3218427350276678</v>
      </c>
      <c r="N99" s="22">
        <f>'Tabel 11'!M99/'Tabel 12'!$F99*1000</f>
        <v>7.7689347124905481</v>
      </c>
      <c r="O99" s="22">
        <f>'Tabel 11'!N99/'Tabel 12'!$F99*1000</f>
        <v>14.174473167442436</v>
      </c>
      <c r="P99" s="22">
        <f>'Tabel 11'!O99/'Tabel 12'!$F99*1000</f>
        <v>9.7962429319661801</v>
      </c>
      <c r="Q99" s="22">
        <f>'Tabel 11'!P99/'Tabel 12'!$F99*1000</f>
        <v>4.3782302354762566</v>
      </c>
      <c r="R99" s="22">
        <f>'Tabel 11'!Q99/'Tabel 12'!$F99*1000</f>
        <v>7.9150016401049408</v>
      </c>
      <c r="S99" s="22">
        <f>'Tabel 11'!R99/'Tabel 12'!$F99*1000</f>
        <v>29.593348414323877</v>
      </c>
      <c r="T99" s="22">
        <f>'Tabel 11'!S99/'Tabel 12'!$F99*1000</f>
        <v>27.653869231064657</v>
      </c>
      <c r="U99" s="22">
        <f>'Tabel 11'!T99/'Tabel 12'!$F99*1000</f>
        <v>1.0331716733414635</v>
      </c>
      <c r="V99" s="22">
        <f>'Tabel 11'!U99/'Tabel 12'!$F99*1000</f>
        <v>0.90630750991775555</v>
      </c>
      <c r="W99" s="22">
        <f>'Tabel 11'!V99/'Tabel 12'!$F99*1000</f>
        <v>0.23609955972154104</v>
      </c>
      <c r="X99" s="22"/>
      <c r="Y99" s="22">
        <f>'Tabel 11'!X99/'Tabel 12'!$F99*1000</f>
        <v>18.146297360784683</v>
      </c>
      <c r="Z99" s="1"/>
    </row>
    <row r="100" spans="1:26" x14ac:dyDescent="0.25">
      <c r="C100" s="1" t="s">
        <v>439</v>
      </c>
      <c r="D100" s="1" t="s">
        <v>675</v>
      </c>
      <c r="E100" s="1" t="s">
        <v>237</v>
      </c>
      <c r="F100" s="94">
        <v>73972</v>
      </c>
      <c r="H100" s="20">
        <f>'Tabel 11'!G100/'Tabel 12'!$F100*1000</f>
        <v>83.382901638457795</v>
      </c>
      <c r="I100" s="20">
        <f>'Tabel 11'!H100/'Tabel 12'!$F100*1000</f>
        <v>49.964851565457202</v>
      </c>
      <c r="J100" s="20">
        <f>'Tabel 11'!I100/'Tabel 12'!$F100*1000</f>
        <v>30.085708105769751</v>
      </c>
      <c r="K100" s="20">
        <f>'Tabel 11'!J100/'Tabel 12'!$F100*1000</f>
        <v>3.2296003893365057</v>
      </c>
      <c r="L100" s="20">
        <f>'Tabel 11'!K100/'Tabel 12'!$F100*1000</f>
        <v>9.3170388795760566</v>
      </c>
      <c r="M100" s="20">
        <f>'Tabel 11'!L100/'Tabel 12'!$F100*1000</f>
        <v>1.0666198020872764</v>
      </c>
      <c r="N100" s="20">
        <f>'Tabel 11'!M100/'Tabel 12'!$F100*1000</f>
        <v>6.2672362515546425</v>
      </c>
      <c r="O100" s="20">
        <f>'Tabel 11'!N100/'Tabel 12'!$F100*1000</f>
        <v>0.71648731952630729</v>
      </c>
      <c r="P100" s="20">
        <f>'Tabel 11'!O100/'Tabel 12'!$F100*1000</f>
        <v>0.49478180933326121</v>
      </c>
      <c r="Q100" s="20">
        <f>'Tabel 11'!P100/'Tabel 12'!$F100*1000</f>
        <v>0.22170551019304602</v>
      </c>
      <c r="R100" s="20">
        <f>'Tabel 11'!Q100/'Tabel 12'!$F100*1000</f>
        <v>0.75704320553723037</v>
      </c>
      <c r="S100" s="20">
        <f>'Tabel 11'!R100/'Tabel 12'!$F100*1000</f>
        <v>31.944519547937055</v>
      </c>
      <c r="T100" s="20">
        <f>'Tabel 11'!S100/'Tabel 12'!$F100*1000</f>
        <v>29.850483966906395</v>
      </c>
      <c r="U100" s="20">
        <f>'Tabel 11'!T100/'Tabel 12'!$F100*1000</f>
        <v>1.115286865300384</v>
      </c>
      <c r="V100" s="20">
        <f>'Tabel 11'!U100/'Tabel 12'!$F100*1000</f>
        <v>0.97874871573027644</v>
      </c>
      <c r="W100" s="20">
        <f>'Tabel 11'!V100/'Tabel 12'!$F100*1000</f>
        <v>0</v>
      </c>
      <c r="X100" s="20"/>
      <c r="Y100" s="20">
        <f>'Tabel 11'!X100/'Tabel 12'!$F100*1000</f>
        <v>3.5013248256096903</v>
      </c>
      <c r="Z100" s="1"/>
    </row>
    <row r="101" spans="1:26" x14ac:dyDescent="0.25">
      <c r="D101" s="1" t="s">
        <v>736</v>
      </c>
      <c r="E101" s="1" t="s">
        <v>88</v>
      </c>
      <c r="F101" s="94">
        <v>59213</v>
      </c>
      <c r="H101" s="20">
        <f>'Tabel 11'!G101/'Tabel 12'!$F101*1000</f>
        <v>97.98523972776249</v>
      </c>
      <c r="I101" s="20">
        <f>'Tabel 11'!H101/'Tabel 12'!$F101*1000</f>
        <v>64.073767584820899</v>
      </c>
      <c r="J101" s="20">
        <f>'Tabel 11'!I101/'Tabel 12'!$F101*1000</f>
        <v>38.581054835931297</v>
      </c>
      <c r="K101" s="20">
        <f>'Tabel 11'!J101/'Tabel 12'!$F101*1000</f>
        <v>4.1409825545066115</v>
      </c>
      <c r="L101" s="20">
        <f>'Tabel 11'!K101/'Tabel 12'!$F101*1000</f>
        <v>11.946700893384898</v>
      </c>
      <c r="M101" s="20">
        <f>'Tabel 11'!L101/'Tabel 12'!$F101*1000</f>
        <v>1.3679428503875837</v>
      </c>
      <c r="N101" s="20">
        <f>'Tabel 11'!M101/'Tabel 12'!$F101*1000</f>
        <v>8.0370864506105075</v>
      </c>
      <c r="O101" s="20">
        <f>'Tabel 11'!N101/'Tabel 12'!$F101*1000</f>
        <v>2.4994511340415113</v>
      </c>
      <c r="P101" s="20">
        <f>'Tabel 11'!O101/'Tabel 12'!$F101*1000</f>
        <v>1.7276611554895041</v>
      </c>
      <c r="Q101" s="20">
        <f>'Tabel 11'!P101/'Tabel 12'!$F101*1000</f>
        <v>0.77178997855200715</v>
      </c>
      <c r="R101" s="20">
        <f>'Tabel 11'!Q101/'Tabel 12'!$F101*1000</f>
        <v>11.85550470335906</v>
      </c>
      <c r="S101" s="20">
        <f>'Tabel 11'!R101/'Tabel 12'!$F101*1000</f>
        <v>19.556516305541013</v>
      </c>
      <c r="T101" s="20">
        <f>'Tabel 11'!S101/'Tabel 12'!$F101*1000</f>
        <v>18.274703190177831</v>
      </c>
      <c r="U101" s="20">
        <f>'Tabel 11'!T101/'Tabel 12'!$F101*1000</f>
        <v>0.68228260685997999</v>
      </c>
      <c r="V101" s="20">
        <f>'Tabel 11'!U101/'Tabel 12'!$F101*1000</f>
        <v>0.59953050850320033</v>
      </c>
      <c r="W101" s="20">
        <f>'Tabel 11'!V101/'Tabel 12'!$F101*1000</f>
        <v>0</v>
      </c>
      <c r="X101" s="20"/>
      <c r="Y101" s="20">
        <f>'Tabel 11'!X101/'Tabel 12'!$F101*1000</f>
        <v>7.73478796885819</v>
      </c>
      <c r="Z101" s="1"/>
    </row>
    <row r="102" spans="1:26" s="11" customFormat="1" x14ac:dyDescent="0.25">
      <c r="A102" s="10"/>
      <c r="B102" s="10"/>
      <c r="C102" s="10"/>
      <c r="D102" s="1" t="s">
        <v>1000</v>
      </c>
      <c r="E102" s="10" t="s">
        <v>277</v>
      </c>
      <c r="F102" s="95">
        <v>66674</v>
      </c>
      <c r="G102" s="10"/>
      <c r="H102" s="22">
        <f>'Tabel 11'!G102/'Tabel 12'!$F102*1000</f>
        <v>100.62393136754957</v>
      </c>
      <c r="I102" s="22">
        <f>'Tabel 11'!H102/'Tabel 12'!$F102*1000</f>
        <v>27.281998980112188</v>
      </c>
      <c r="J102" s="22">
        <f>'Tabel 11'!I102/'Tabel 12'!$F102*1000</f>
        <v>16.427692953775082</v>
      </c>
      <c r="K102" s="22">
        <f>'Tabel 11'!J102/'Tabel 12'!$F102*1000</f>
        <v>1.7638059813420524</v>
      </c>
      <c r="L102" s="22">
        <f>'Tabel 11'!K102/'Tabel 12'!$F102*1000</f>
        <v>5.0874403815580287</v>
      </c>
      <c r="M102" s="22">
        <f>'Tabel 11'!L102/'Tabel 12'!$F102*1000</f>
        <v>0.58193598704142535</v>
      </c>
      <c r="N102" s="22">
        <f>'Tabel 11'!M102/'Tabel 12'!$F102*1000</f>
        <v>3.4226235114137444</v>
      </c>
      <c r="O102" s="22">
        <f>'Tabel 11'!N102/'Tabel 12'!$F102*1000</f>
        <v>0</v>
      </c>
      <c r="P102" s="22">
        <f>'Tabel 11'!O102/'Tabel 12'!$F102*1000</f>
        <v>0</v>
      </c>
      <c r="Q102" s="22">
        <f>'Tabel 11'!P102/'Tabel 12'!$F102*1000</f>
        <v>0</v>
      </c>
      <c r="R102" s="22">
        <f>'Tabel 11'!Q102/'Tabel 12'!$F102*1000</f>
        <v>28.361880193178749</v>
      </c>
      <c r="S102" s="22">
        <f>'Tabel 11'!R102/'Tabel 12'!$F102*1000</f>
        <v>44.980052194258633</v>
      </c>
      <c r="T102" s="22">
        <f>'Tabel 11'!S102/'Tabel 12'!$F102*1000</f>
        <v>42.032876383597802</v>
      </c>
      <c r="U102" s="22">
        <f>'Tabel 11'!T102/'Tabel 12'!$F102*1000</f>
        <v>1.57032726400096</v>
      </c>
      <c r="V102" s="22">
        <f>'Tabel 11'!U102/'Tabel 12'!$F102*1000</f>
        <v>1.3768485466598672</v>
      </c>
      <c r="W102" s="22">
        <f>'Tabel 11'!V102/'Tabel 12'!$F102*1000</f>
        <v>0</v>
      </c>
      <c r="X102" s="22"/>
      <c r="Y102" s="22">
        <f>'Tabel 11'!X102/'Tabel 12'!$F102*1000</f>
        <v>4.7544770075291716</v>
      </c>
      <c r="Z102" s="10"/>
    </row>
    <row r="103" spans="1:26" x14ac:dyDescent="0.25">
      <c r="D103" s="1" t="s">
        <v>859</v>
      </c>
      <c r="E103" s="1" t="s">
        <v>278</v>
      </c>
      <c r="F103" s="94">
        <v>65437</v>
      </c>
      <c r="H103" s="20">
        <f>'Tabel 11'!G103/'Tabel 12'!$F103*1000</f>
        <v>122.33140272322998</v>
      </c>
      <c r="I103" s="20">
        <f>'Tabel 11'!H103/'Tabel 12'!$F103*1000</f>
        <v>78.548833228907199</v>
      </c>
      <c r="J103" s="20">
        <f>'Tabel 11'!I103/'Tabel 12'!$F103*1000</f>
        <v>47.29740055320385</v>
      </c>
      <c r="K103" s="20">
        <f>'Tabel 11'!J103/'Tabel 12'!$F103*1000</f>
        <v>5.0766385989577758</v>
      </c>
      <c r="L103" s="20">
        <f>'Tabel 11'!K103/'Tabel 12'!$F103*1000</f>
        <v>14.646148203615692</v>
      </c>
      <c r="M103" s="20">
        <f>'Tabel 11'!L103/'Tabel 12'!$F103*1000</f>
        <v>1.6764215963445757</v>
      </c>
      <c r="N103" s="20">
        <f>'Tabel 11'!M103/'Tabel 12'!$F103*1000</f>
        <v>9.8522242767853054</v>
      </c>
      <c r="O103" s="20">
        <f>'Tabel 11'!N103/'Tabel 12'!$F103*1000</f>
        <v>6.1280315417882854</v>
      </c>
      <c r="P103" s="20">
        <f>'Tabel 11'!O103/'Tabel 12'!$F103*1000</f>
        <v>4.2346073322432263</v>
      </c>
      <c r="Q103" s="20">
        <f>'Tabel 11'!P103/'Tabel 12'!$F103*1000</f>
        <v>1.8934242095450586</v>
      </c>
      <c r="R103" s="20">
        <f>'Tabel 11'!Q103/'Tabel 12'!$F103*1000</f>
        <v>3.8051866680929751</v>
      </c>
      <c r="S103" s="20">
        <f>'Tabel 11'!R103/'Tabel 12'!$F103*1000</f>
        <v>33.849351284441525</v>
      </c>
      <c r="T103" s="20">
        <f>'Tabel 11'!S103/'Tabel 12'!$F103*1000</f>
        <v>31.630423155095748</v>
      </c>
      <c r="U103" s="20">
        <f>'Tabel 11'!T103/'Tabel 12'!$F103*1000</f>
        <v>1.1812888732674176</v>
      </c>
      <c r="V103" s="20">
        <f>'Tabel 11'!U103/'Tabel 12'!$F103*1000</f>
        <v>1.0361110686614605</v>
      </c>
      <c r="W103" s="20">
        <f>'Tabel 11'!V103/'Tabel 12'!$F103*1000</f>
        <v>0</v>
      </c>
      <c r="X103" s="20"/>
      <c r="Y103" s="20">
        <f>'Tabel 11'!X103/'Tabel 12'!$F103*1000</f>
        <v>28.913305927838991</v>
      </c>
      <c r="Z103" s="1"/>
    </row>
    <row r="104" spans="1:26" x14ac:dyDescent="0.25">
      <c r="D104" s="1" t="s">
        <v>815</v>
      </c>
      <c r="E104" s="1" t="s">
        <v>315</v>
      </c>
      <c r="F104" s="94">
        <v>66605</v>
      </c>
      <c r="H104" s="20">
        <f>'Tabel 11'!G104/'Tabel 12'!$F104*1000</f>
        <v>71.901508895728554</v>
      </c>
      <c r="I104" s="20">
        <f>'Tabel 11'!H104/'Tabel 12'!$F104*1000</f>
        <v>26.904887020493955</v>
      </c>
      <c r="J104" s="20">
        <f>'Tabel 11'!I104/'Tabel 12'!$F104*1000</f>
        <v>16.199984986112156</v>
      </c>
      <c r="K104" s="20">
        <f>'Tabel 11'!J104/'Tabel 12'!$F104*1000</f>
        <v>1.7386082125966518</v>
      </c>
      <c r="L104" s="20">
        <f>'Tabel 11'!K104/'Tabel 12'!$F104*1000</f>
        <v>5.0161399294347273</v>
      </c>
      <c r="M104" s="20">
        <f>'Tabel 11'!L104/'Tabel 12'!$F104*1000</f>
        <v>0.57353051572704761</v>
      </c>
      <c r="N104" s="20">
        <f>'Tabel 11'!M104/'Tabel 12'!$F104*1000</f>
        <v>3.3751219878387508</v>
      </c>
      <c r="O104" s="20">
        <f>'Tabel 11'!N104/'Tabel 12'!$F104*1000</f>
        <v>9.0233465956009304</v>
      </c>
      <c r="P104" s="20">
        <f>'Tabel 11'!O104/'Tabel 12'!$F104*1000</f>
        <v>6.2367690113354852</v>
      </c>
      <c r="Q104" s="20">
        <f>'Tabel 11'!P104/'Tabel 12'!$F104*1000</f>
        <v>2.7865775842654457</v>
      </c>
      <c r="R104" s="20">
        <f>'Tabel 11'!Q104/'Tabel 12'!$F104*1000</f>
        <v>7.6270550258989562</v>
      </c>
      <c r="S104" s="20">
        <f>'Tabel 11'!R104/'Tabel 12'!$F104*1000</f>
        <v>28.346220253734707</v>
      </c>
      <c r="T104" s="20">
        <f>'Tabel 11'!S104/'Tabel 12'!$F104*1000</f>
        <v>26.489002327152615</v>
      </c>
      <c r="U104" s="20">
        <f>'Tabel 11'!T104/'Tabel 12'!$F104*1000</f>
        <v>0.9894152090683882</v>
      </c>
      <c r="V104" s="20">
        <f>'Tabel 11'!U104/'Tabel 12'!$F104*1000</f>
        <v>0.86780271751370008</v>
      </c>
      <c r="W104" s="20">
        <f>'Tabel 11'!V104/'Tabel 12'!$F104*1000</f>
        <v>0</v>
      </c>
      <c r="X104" s="20"/>
      <c r="Y104" s="20">
        <f>'Tabel 11'!X104/'Tabel 12'!$F104*1000</f>
        <v>7.5219578109751515</v>
      </c>
      <c r="Z104" s="1"/>
    </row>
    <row r="105" spans="1:26" x14ac:dyDescent="0.25">
      <c r="D105" s="1" t="s">
        <v>962</v>
      </c>
      <c r="E105" s="1" t="s">
        <v>330</v>
      </c>
      <c r="F105" s="94">
        <v>75053</v>
      </c>
      <c r="H105" s="20">
        <f>'Tabel 11'!G105/'Tabel 12'!$F105*1000</f>
        <v>130.69430935472266</v>
      </c>
      <c r="I105" s="20">
        <f>'Tabel 11'!H105/'Tabel 12'!$F105*1000</f>
        <v>72.482112640400786</v>
      </c>
      <c r="J105" s="20">
        <f>'Tabel 11'!I105/'Tabel 12'!$F105*1000</f>
        <v>43.643825030311909</v>
      </c>
      <c r="K105" s="20">
        <f>'Tabel 11'!J105/'Tabel 12'!$F105*1000</f>
        <v>4.6846894860964916</v>
      </c>
      <c r="L105" s="20">
        <f>'Tabel 11'!K105/'Tabel 12'!$F105*1000</f>
        <v>13.514449788815902</v>
      </c>
      <c r="M105" s="20">
        <f>'Tabel 11'!L105/'Tabel 12'!$F105*1000</f>
        <v>1.5469068524909064</v>
      </c>
      <c r="N105" s="20">
        <f>'Tabel 11'!M105/'Tabel 12'!$F105*1000</f>
        <v>9.0909090909090899</v>
      </c>
      <c r="O105" s="20">
        <f>'Tabel 11'!N105/'Tabel 12'!$F105*1000</f>
        <v>24.449389098370485</v>
      </c>
      <c r="P105" s="20">
        <f>'Tabel 11'!O105/'Tabel 12'!$F105*1000</f>
        <v>16.897392509293436</v>
      </c>
      <c r="Q105" s="20">
        <f>'Tabel 11'!P105/'Tabel 12'!$F105*1000</f>
        <v>7.551996589077052</v>
      </c>
      <c r="R105" s="20">
        <f>'Tabel 11'!Q105/'Tabel 12'!$F105*1000</f>
        <v>4.9831452440275541</v>
      </c>
      <c r="S105" s="20">
        <f>'Tabel 11'!R105/'Tabel 12'!$F105*1000</f>
        <v>28.779662371923841</v>
      </c>
      <c r="T105" s="20">
        <f>'Tabel 11'!S105/'Tabel 12'!$F105*1000</f>
        <v>26.892995616431055</v>
      </c>
      <c r="U105" s="20">
        <f>'Tabel 11'!T105/'Tabel 12'!$F105*1000</f>
        <v>1.0046233994643785</v>
      </c>
      <c r="V105" s="20">
        <f>'Tabel 11'!U105/'Tabel 12'!$F105*1000</f>
        <v>0.88204335602840667</v>
      </c>
      <c r="W105" s="20">
        <f>'Tabel 11'!V105/'Tabel 12'!$F105*1000</f>
        <v>0</v>
      </c>
      <c r="X105" s="20"/>
      <c r="Y105" s="20">
        <f>'Tabel 11'!X105/'Tabel 12'!$F105*1000</f>
        <v>10.819021225000998</v>
      </c>
      <c r="Z105" s="1"/>
    </row>
    <row r="106" spans="1:26" x14ac:dyDescent="0.25">
      <c r="D106" s="1" t="s">
        <v>699</v>
      </c>
      <c r="E106" s="1" t="s">
        <v>140</v>
      </c>
      <c r="F106" s="94">
        <v>68872</v>
      </c>
      <c r="H106" s="20">
        <f>'Tabel 11'!G106/'Tabel 12'!$F106*1000</f>
        <v>193.19897781391569</v>
      </c>
      <c r="I106" s="20">
        <f>'Tabel 11'!H106/'Tabel 12'!$F106*1000</f>
        <v>98.53060750377513</v>
      </c>
      <c r="J106" s="20">
        <f>'Tabel 11'!I106/'Tabel 12'!$F106*1000</f>
        <v>59.328899988384244</v>
      </c>
      <c r="K106" s="20">
        <f>'Tabel 11'!J106/'Tabel 12'!$F106*1000</f>
        <v>6.3683354628876758</v>
      </c>
      <c r="L106" s="20">
        <f>'Tabel 11'!K106/'Tabel 12'!$F106*1000</f>
        <v>18.371762109420374</v>
      </c>
      <c r="M106" s="20">
        <f>'Tabel 11'!L106/'Tabel 12'!$F106*1000</f>
        <v>2.1024509234522015</v>
      </c>
      <c r="N106" s="20">
        <f>'Tabel 11'!M106/'Tabel 12'!$F106*1000</f>
        <v>12.359159019630621</v>
      </c>
      <c r="O106" s="20">
        <f>'Tabel 11'!N106/'Tabel 12'!$F106*1000</f>
        <v>58.848298292484607</v>
      </c>
      <c r="P106" s="20">
        <f>'Tabel 11'!O106/'Tabel 12'!$F106*1000</f>
        <v>40.671100011615749</v>
      </c>
      <c r="Q106" s="20">
        <f>'Tabel 11'!P106/'Tabel 12'!$F106*1000</f>
        <v>18.177198280868858</v>
      </c>
      <c r="R106" s="20">
        <f>'Tabel 11'!Q106/'Tabel 12'!$F106*1000</f>
        <v>16.63956324776397</v>
      </c>
      <c r="S106" s="20">
        <f>'Tabel 11'!R106/'Tabel 12'!$F106*1000</f>
        <v>19.180508769891972</v>
      </c>
      <c r="T106" s="20">
        <f>'Tabel 11'!S106/'Tabel 12'!$F106*1000</f>
        <v>17.923103728656059</v>
      </c>
      <c r="U106" s="20">
        <f>'Tabel 11'!T106/'Tabel 12'!$F106*1000</f>
        <v>0.66935764897200611</v>
      </c>
      <c r="V106" s="20">
        <f>'Tabel 11'!U106/'Tabel 12'!$F106*1000</f>
        <v>0.5880473922639099</v>
      </c>
      <c r="W106" s="20">
        <f>'Tabel 11'!V106/'Tabel 12'!$F106*1000</f>
        <v>0</v>
      </c>
      <c r="X106" s="20"/>
      <c r="Y106" s="20">
        <f>'Tabel 11'!X106/'Tabel 12'!$F106*1000</f>
        <v>39.130561040771283</v>
      </c>
      <c r="Z106" s="1"/>
    </row>
    <row r="107" spans="1:26" x14ac:dyDescent="0.25">
      <c r="D107" s="1" t="s">
        <v>977</v>
      </c>
      <c r="E107" s="1" t="s">
        <v>121</v>
      </c>
      <c r="F107" s="94">
        <v>50915</v>
      </c>
      <c r="H107" s="20">
        <f>'Tabel 11'!G107/'Tabel 12'!$F107*1000</f>
        <v>151.33064912108415</v>
      </c>
      <c r="I107" s="20">
        <f>'Tabel 11'!H107/'Tabel 12'!$F107*1000</f>
        <v>87.616615928508295</v>
      </c>
      <c r="J107" s="20">
        <f>'Tabel 11'!I107/'Tabel 12'!$F107*1000</f>
        <v>52.756555042718254</v>
      </c>
      <c r="K107" s="20">
        <f>'Tabel 11'!J107/'Tabel 12'!$F107*1000</f>
        <v>5.6623784739271334</v>
      </c>
      <c r="L107" s="20">
        <f>'Tabel 11'!K107/'Tabel 12'!$F107*1000</f>
        <v>16.337032308749876</v>
      </c>
      <c r="M107" s="20">
        <f>'Tabel 11'!L107/'Tabel 12'!$F107*1000</f>
        <v>1.8697829716193657</v>
      </c>
      <c r="N107" s="20">
        <f>'Tabel 11'!M107/'Tabel 12'!$F107*1000</f>
        <v>10.988903073750368</v>
      </c>
      <c r="O107" s="20">
        <f>'Tabel 11'!N107/'Tabel 12'!$F107*1000</f>
        <v>19.738780320141412</v>
      </c>
      <c r="P107" s="20">
        <f>'Tabel 11'!O107/'Tabel 12'!$F107*1000</f>
        <v>13.642345084945497</v>
      </c>
      <c r="Q107" s="20">
        <f>'Tabel 11'!P107/'Tabel 12'!$F107*1000</f>
        <v>6.0964352351959148</v>
      </c>
      <c r="R107" s="20">
        <f>'Tabel 11'!Q107/'Tabel 12'!$F107*1000</f>
        <v>15.849945988412058</v>
      </c>
      <c r="S107" s="20">
        <f>'Tabel 11'!R107/'Tabel 12'!$F107*1000</f>
        <v>28.12530688402239</v>
      </c>
      <c r="T107" s="20">
        <f>'Tabel 11'!S107/'Tabel 12'!$F107*1000</f>
        <v>26.283020720809194</v>
      </c>
      <c r="U107" s="20">
        <f>'Tabel 11'!T107/'Tabel 12'!$F107*1000</f>
        <v>0.98202887164882646</v>
      </c>
      <c r="V107" s="20">
        <f>'Tabel 11'!U107/'Tabel 12'!$F107*1000</f>
        <v>0.86222134930766958</v>
      </c>
      <c r="W107" s="20">
        <f>'Tabel 11'!V107/'Tabel 12'!$F107*1000</f>
        <v>0</v>
      </c>
      <c r="X107" s="20"/>
      <c r="Y107" s="20">
        <f>'Tabel 11'!X107/'Tabel 12'!$F107*1000</f>
        <v>16.301679269370517</v>
      </c>
      <c r="Z107" s="1"/>
    </row>
    <row r="108" spans="1:26" x14ac:dyDescent="0.25">
      <c r="D108" s="1" t="s">
        <v>950</v>
      </c>
      <c r="E108" s="1" t="s">
        <v>285</v>
      </c>
      <c r="F108" s="94">
        <v>50422</v>
      </c>
      <c r="H108" s="20">
        <f>'Tabel 11'!G108/'Tabel 12'!$F108*1000</f>
        <v>45.555511483082782</v>
      </c>
      <c r="I108" s="20">
        <f>'Tabel 11'!H108/'Tabel 12'!$F108*1000</f>
        <v>10.134465114434176</v>
      </c>
      <c r="J108" s="20">
        <f>'Tabel 11'!I108/'Tabel 12'!$F108*1000</f>
        <v>6.1024949426837489</v>
      </c>
      <c r="K108" s="20">
        <f>'Tabel 11'!J108/'Tabel 12'!$F108*1000</f>
        <v>0.6544762206973147</v>
      </c>
      <c r="L108" s="20">
        <f>'Tabel 11'!K108/'Tabel 12'!$F108*1000</f>
        <v>1.890047994922851</v>
      </c>
      <c r="M108" s="20">
        <f>'Tabel 11'!L108/'Tabel 12'!$F108*1000</f>
        <v>0.21617547895759787</v>
      </c>
      <c r="N108" s="20">
        <f>'Tabel 11'!M108/'Tabel 12'!$F108*1000</f>
        <v>1.2712704771726626</v>
      </c>
      <c r="O108" s="20">
        <f>'Tabel 11'!N108/'Tabel 12'!$F108*1000</f>
        <v>6.4257665304827256</v>
      </c>
      <c r="P108" s="20">
        <f>'Tabel 11'!O108/'Tabel 12'!$F108*1000</f>
        <v>4.440521994367538</v>
      </c>
      <c r="Q108" s="20">
        <f>'Tabel 11'!P108/'Tabel 12'!$F108*1000</f>
        <v>1.9852445361151876</v>
      </c>
      <c r="R108" s="20">
        <f>'Tabel 11'!Q108/'Tabel 12'!$F108*1000</f>
        <v>6.9612470746896191</v>
      </c>
      <c r="S108" s="20">
        <f>'Tabel 11'!R108/'Tabel 12'!$F108*1000</f>
        <v>22.034032763476262</v>
      </c>
      <c r="T108" s="20">
        <f>'Tabel 11'!S108/'Tabel 12'!$F108*1000</f>
        <v>20.590218555392489</v>
      </c>
      <c r="U108" s="20">
        <f>'Tabel 11'!T108/'Tabel 12'!$F108*1000</f>
        <v>0.76950537463805468</v>
      </c>
      <c r="V108" s="20">
        <f>'Tabel 11'!U108/'Tabel 12'!$F108*1000</f>
        <v>0.67430883344571813</v>
      </c>
      <c r="W108" s="20">
        <f>'Tabel 11'!V108/'Tabel 12'!$F108*1000</f>
        <v>0</v>
      </c>
      <c r="X108" s="20"/>
      <c r="Y108" s="20">
        <f>'Tabel 11'!X108/'Tabel 12'!$F108*1000</f>
        <v>2.7170679465312761</v>
      </c>
      <c r="Z108" s="1"/>
    </row>
    <row r="109" spans="1:26" x14ac:dyDescent="0.25">
      <c r="D109" s="1" t="s">
        <v>824</v>
      </c>
      <c r="E109" s="1" t="s">
        <v>338</v>
      </c>
      <c r="F109" s="94">
        <v>64741</v>
      </c>
      <c r="H109" s="20">
        <f>'Tabel 11'!G109/'Tabel 12'!$F109*1000</f>
        <v>31.263032699525802</v>
      </c>
      <c r="I109" s="20">
        <f>'Tabel 11'!H109/'Tabel 12'!$F109*1000</f>
        <v>13.808869186450627</v>
      </c>
      <c r="J109" s="20">
        <f>'Tabel 11'!I109/'Tabel 12'!$F109*1000</f>
        <v>8.314669220432183</v>
      </c>
      <c r="K109" s="20">
        <f>'Tabel 11'!J109/'Tabel 12'!$F109*1000</f>
        <v>0.89278818677499572</v>
      </c>
      <c r="L109" s="20">
        <f>'Tabel 11'!K109/'Tabel 12'!$F109*1000</f>
        <v>2.5748752722386121</v>
      </c>
      <c r="M109" s="20">
        <f>'Tabel 11'!L109/'Tabel 12'!$F109*1000</f>
        <v>0.29502170185817339</v>
      </c>
      <c r="N109" s="20">
        <f>'Tabel 11'!M109/'Tabel 12'!$F109*1000</f>
        <v>1.7315148051466611</v>
      </c>
      <c r="O109" s="20">
        <f>'Tabel 11'!N109/'Tabel 12'!$F109*1000</f>
        <v>0.24713859841522373</v>
      </c>
      <c r="P109" s="20">
        <f>'Tabel 11'!O109/'Tabel 12'!$F109*1000</f>
        <v>0.17145240265056147</v>
      </c>
      <c r="Q109" s="20">
        <f>'Tabel 11'!P109/'Tabel 12'!$F109*1000</f>
        <v>7.5686195764662276E-2</v>
      </c>
      <c r="R109" s="20">
        <f>'Tabel 11'!Q109/'Tabel 12'!$F109*1000</f>
        <v>0.89587741925518605</v>
      </c>
      <c r="S109" s="20">
        <f>'Tabel 11'!R109/'Tabel 12'!$F109*1000</f>
        <v>16.311147495404768</v>
      </c>
      <c r="T109" s="20">
        <f>'Tabel 11'!S109/'Tabel 12'!$F109*1000</f>
        <v>15.242273057258924</v>
      </c>
      <c r="U109" s="20">
        <f>'Tabel 11'!T109/'Tabel 12'!$F109*1000</f>
        <v>0.56996339259510964</v>
      </c>
      <c r="V109" s="20">
        <f>'Tabel 11'!U109/'Tabel 12'!$F109*1000</f>
        <v>0.4989110455507329</v>
      </c>
      <c r="W109" s="20">
        <f>'Tabel 11'!V109/'Tabel 12'!$F109*1000</f>
        <v>0</v>
      </c>
      <c r="X109" s="20"/>
      <c r="Y109" s="20">
        <f>'Tabel 11'!X109/'Tabel 12'!$F109*1000</f>
        <v>1.3592622912837307</v>
      </c>
      <c r="Z109" s="1"/>
    </row>
    <row r="110" spans="1:26" x14ac:dyDescent="0.25">
      <c r="D110" s="1" t="s">
        <v>933</v>
      </c>
      <c r="E110" s="1" t="s">
        <v>286</v>
      </c>
      <c r="F110" s="94">
        <v>65765</v>
      </c>
      <c r="H110" s="20">
        <f>'Tabel 11'!G110/'Tabel 12'!$F110*1000</f>
        <v>46.042727894776853</v>
      </c>
      <c r="I110" s="20">
        <f>'Tabel 11'!H110/'Tabel 12'!$F110*1000</f>
        <v>9.3514787500950352</v>
      </c>
      <c r="J110" s="20">
        <f>'Tabel 11'!I110/'Tabel 12'!$F110*1000</f>
        <v>5.6306546035125074</v>
      </c>
      <c r="K110" s="20">
        <f>'Tabel 11'!J110/'Tabel 12'!$F110*1000</f>
        <v>0.60366456321751694</v>
      </c>
      <c r="L110" s="20">
        <f>'Tabel 11'!K110/'Tabel 12'!$F110*1000</f>
        <v>1.7440888010339848</v>
      </c>
      <c r="M110" s="20">
        <f>'Tabel 11'!L110/'Tabel 12'!$F110*1000</f>
        <v>0.19919410020527634</v>
      </c>
      <c r="N110" s="20">
        <f>'Tabel 11'!M110/'Tabel 12'!$F110*1000</f>
        <v>1.1723561164753287</v>
      </c>
      <c r="O110" s="20">
        <f>'Tabel 11'!N110/'Tabel 12'!$F110*1000</f>
        <v>12.909602372082414</v>
      </c>
      <c r="P110" s="20">
        <f>'Tabel 11'!O110/'Tabel 12'!$F110*1000</f>
        <v>8.9226792366760428</v>
      </c>
      <c r="Q110" s="20">
        <f>'Tabel 11'!P110/'Tabel 12'!$F110*1000</f>
        <v>3.986923135406371</v>
      </c>
      <c r="R110" s="20">
        <f>'Tabel 11'!Q110/'Tabel 12'!$F110*1000</f>
        <v>5.2307458374515319</v>
      </c>
      <c r="S110" s="20">
        <f>'Tabel 11'!R110/'Tabel 12'!$F110*1000</f>
        <v>18.550900935147876</v>
      </c>
      <c r="T110" s="20">
        <f>'Tabel 11'!S110/'Tabel 12'!$F110*1000</f>
        <v>17.334448414810311</v>
      </c>
      <c r="U110" s="20">
        <f>'Tabel 11'!T110/'Tabel 12'!$F110*1000</f>
        <v>0.64776096707975372</v>
      </c>
      <c r="V110" s="20">
        <f>'Tabel 11'!U110/'Tabel 12'!$F110*1000</f>
        <v>0.56869155325781195</v>
      </c>
      <c r="W110" s="20">
        <f>'Tabel 11'!V110/'Tabel 12'!$F110*1000</f>
        <v>0</v>
      </c>
      <c r="X110" s="20"/>
      <c r="Y110" s="20">
        <f>'Tabel 11'!X110/'Tabel 12'!$F110*1000</f>
        <v>9.1538052155401797</v>
      </c>
      <c r="Z110" s="1"/>
    </row>
    <row r="111" spans="1:26" s="11" customFormat="1" x14ac:dyDescent="0.25">
      <c r="A111" s="10"/>
      <c r="B111" s="10"/>
      <c r="C111" s="10"/>
      <c r="D111" s="1" t="s">
        <v>978</v>
      </c>
      <c r="E111" s="10" t="s">
        <v>84</v>
      </c>
      <c r="F111" s="95">
        <v>52720</v>
      </c>
      <c r="G111" s="10"/>
      <c r="H111" s="22">
        <f>'Tabel 11'!G111/'Tabel 12'!$F111*1000</f>
        <v>47.496206373292871</v>
      </c>
      <c r="I111" s="22">
        <f>'Tabel 11'!H111/'Tabel 12'!$F111*1000</f>
        <v>6.7147192716236725</v>
      </c>
      <c r="J111" s="22">
        <f>'Tabel 11'!I111/'Tabel 12'!$F111*1000</f>
        <v>4.0440060698027311</v>
      </c>
      <c r="K111" s="22">
        <f>'Tabel 11'!J111/'Tabel 12'!$F111*1000</f>
        <v>0.43437025796661605</v>
      </c>
      <c r="L111" s="22">
        <f>'Tabel 11'!K111/'Tabel 12'!$F111*1000</f>
        <v>1.2518968133535662</v>
      </c>
      <c r="M111" s="22">
        <f>'Tabel 11'!L111/'Tabel 12'!$F111*1000</f>
        <v>0.14415781487101667</v>
      </c>
      <c r="N111" s="22">
        <f>'Tabel 11'!M111/'Tabel 12'!$F111*1000</f>
        <v>0.842185128983308</v>
      </c>
      <c r="O111" s="22">
        <f>'Tabel 11'!N111/'Tabel 12'!$F111*1000</f>
        <v>10.963581183611533</v>
      </c>
      <c r="P111" s="22">
        <f>'Tabel 11'!O111/'Tabel 12'!$F111*1000</f>
        <v>7.577769347496206</v>
      </c>
      <c r="Q111" s="22">
        <f>'Tabel 11'!P111/'Tabel 12'!$F111*1000</f>
        <v>3.3858118361153262</v>
      </c>
      <c r="R111" s="22">
        <f>'Tabel 11'!Q111/'Tabel 12'!$F111*1000</f>
        <v>7.245827010622155</v>
      </c>
      <c r="S111" s="22">
        <f>'Tabel 11'!R111/'Tabel 12'!$F111*1000</f>
        <v>22.572078907435507</v>
      </c>
      <c r="T111" s="22">
        <f>'Tabel 11'!S111/'Tabel 12'!$F111*1000</f>
        <v>21.09256449165402</v>
      </c>
      <c r="U111" s="22">
        <f>'Tabel 11'!T111/'Tabel 12'!$F111*1000</f>
        <v>0.78717754172989385</v>
      </c>
      <c r="V111" s="22">
        <f>'Tabel 11'!U111/'Tabel 12'!$F111*1000</f>
        <v>0.69044006069802732</v>
      </c>
      <c r="W111" s="22">
        <f>'Tabel 11'!V111/'Tabel 12'!$F111*1000</f>
        <v>0</v>
      </c>
      <c r="X111" s="22"/>
      <c r="Y111" s="22">
        <f>'Tabel 11'!X111/'Tabel 12'!$F111*1000</f>
        <v>3.0918057663125951</v>
      </c>
      <c r="Z111" s="10"/>
    </row>
    <row r="112" spans="1:26" s="8" customFormat="1" x14ac:dyDescent="0.25">
      <c r="A112" s="7"/>
      <c r="B112" s="7"/>
      <c r="C112" s="7"/>
      <c r="D112" s="1" t="s">
        <v>961</v>
      </c>
      <c r="E112" s="1" t="s">
        <v>287</v>
      </c>
      <c r="F112" s="94">
        <v>60045</v>
      </c>
      <c r="G112" s="1"/>
      <c r="H112" s="20">
        <f>'Tabel 11'!G112/'Tabel 12'!$F112*1000</f>
        <v>70.313931218252975</v>
      </c>
      <c r="I112" s="20">
        <f>'Tabel 11'!H112/'Tabel 12'!$F112*1000</f>
        <v>27.562661337330336</v>
      </c>
      <c r="J112" s="20">
        <f>'Tabel 11'!I112/'Tabel 12'!$F112*1000</f>
        <v>16.595886418519445</v>
      </c>
      <c r="K112" s="20">
        <f>'Tabel 11'!J112/'Tabel 12'!$F112*1000</f>
        <v>1.7819968357065534</v>
      </c>
      <c r="L112" s="20">
        <f>'Tabel 11'!K112/'Tabel 12'!$F112*1000</f>
        <v>5.1394787242901163</v>
      </c>
      <c r="M112" s="20">
        <f>'Tabel 11'!L112/'Tabel 12'!$F112*1000</f>
        <v>0.58789241402281611</v>
      </c>
      <c r="N112" s="20">
        <f>'Tabel 11'!M112/'Tabel 12'!$F112*1000</f>
        <v>3.4574069447914062</v>
      </c>
      <c r="O112" s="20">
        <f>'Tabel 11'!N112/'Tabel 12'!$F112*1000</f>
        <v>14.089432925306021</v>
      </c>
      <c r="P112" s="20">
        <f>'Tabel 11'!O112/'Tabel 12'!$F112*1000</f>
        <v>9.7376967274544093</v>
      </c>
      <c r="Q112" s="20">
        <f>'Tabel 11'!P112/'Tabel 12'!$F112*1000</f>
        <v>4.3517361978516114</v>
      </c>
      <c r="R112" s="20">
        <f>'Tabel 11'!Q112/'Tabel 12'!$F112*1000</f>
        <v>7.6609209759347161</v>
      </c>
      <c r="S112" s="20">
        <f>'Tabel 11'!R112/'Tabel 12'!$F112*1000</f>
        <v>21.000915979681903</v>
      </c>
      <c r="T112" s="20">
        <f>'Tabel 11'!S112/'Tabel 12'!$F112*1000</f>
        <v>19.625281039220585</v>
      </c>
      <c r="U112" s="20">
        <f>'Tabel 11'!T112/'Tabel 12'!$F112*1000</f>
        <v>0.73278374552419023</v>
      </c>
      <c r="V112" s="20">
        <f>'Tabel 11'!U112/'Tabel 12'!$F112*1000</f>
        <v>0.6428511949371305</v>
      </c>
      <c r="W112" s="20">
        <f>'Tabel 11'!V112/'Tabel 12'!$F112*1000</f>
        <v>0</v>
      </c>
      <c r="X112" s="20"/>
      <c r="Y112" s="20" t="s">
        <v>643</v>
      </c>
      <c r="Z112" s="7"/>
    </row>
    <row r="113" spans="2:26" x14ac:dyDescent="0.25">
      <c r="D113" s="1" t="s">
        <v>733</v>
      </c>
      <c r="E113" s="1" t="s">
        <v>637</v>
      </c>
      <c r="F113" s="94">
        <v>89105</v>
      </c>
      <c r="H113" s="20">
        <f>'Tabel 11'!G113/'Tabel 12'!$F113*1000</f>
        <v>91.521238987711129</v>
      </c>
      <c r="I113" s="20">
        <f>'Tabel 11'!H113/'Tabel 12'!$F113*1000</f>
        <v>43.027888446215144</v>
      </c>
      <c r="J113" s="20">
        <f>'Tabel 11'!I113/'Tabel 12'!$F113*1000</f>
        <v>25.908759328881654</v>
      </c>
      <c r="K113" s="20">
        <f>'Tabel 11'!J113/'Tabel 12'!$F113*1000</f>
        <v>2.7809887211716515</v>
      </c>
      <c r="L113" s="20">
        <f>'Tabel 11'!K113/'Tabel 12'!$F113*1000</f>
        <v>8.0231187924358913</v>
      </c>
      <c r="M113" s="20">
        <f>'Tabel 11'!L113/'Tabel 12'!$F113*1000</f>
        <v>0.91801806857078727</v>
      </c>
      <c r="N113" s="20">
        <f>'Tabel 11'!M113/'Tabel 12'!$F113*1000</f>
        <v>5.3970035351551537</v>
      </c>
      <c r="O113" s="20">
        <f>'Tabel 11'!N113/'Tabel 12'!$F113*1000</f>
        <v>5.0389989338420964</v>
      </c>
      <c r="P113" s="20">
        <f>'Tabel 11'!O113/'Tabel 12'!$F113*1000</f>
        <v>3.4824083945906517</v>
      </c>
      <c r="Q113" s="20">
        <f>'Tabel 11'!P113/'Tabel 12'!$F113*1000</f>
        <v>1.5565905392514447</v>
      </c>
      <c r="R113" s="20">
        <f>'Tabel 11'!Q113/'Tabel 12'!$F113*1000</f>
        <v>13.007126423881937</v>
      </c>
      <c r="S113" s="20">
        <f>'Tabel 11'!R113/'Tabel 12'!$F113*1000</f>
        <v>30.447225183771955</v>
      </c>
      <c r="T113" s="20">
        <f>'Tabel 11'!S113/'Tabel 12'!$F113*1000</f>
        <v>28.451826496829579</v>
      </c>
      <c r="U113" s="20">
        <f>'Tabel 11'!T113/'Tabel 12'!$F113*1000</f>
        <v>1.062791089164469</v>
      </c>
      <c r="V113" s="20">
        <f>'Tabel 11'!U113/'Tabel 12'!$F113*1000</f>
        <v>0.93260759777790236</v>
      </c>
      <c r="W113" s="20">
        <f>'Tabel 11'!V113/'Tabel 12'!$F113*1000</f>
        <v>0</v>
      </c>
      <c r="X113" s="20"/>
      <c r="Y113" s="20">
        <f>'Tabel 11'!X113/'Tabel 12'!$F113*1000</f>
        <v>9.8872117165142246</v>
      </c>
      <c r="Z113" s="1"/>
    </row>
    <row r="114" spans="2:26" x14ac:dyDescent="0.25">
      <c r="D114" s="1" t="s">
        <v>966</v>
      </c>
      <c r="E114" s="1" t="s">
        <v>640</v>
      </c>
      <c r="F114" s="94">
        <v>73949</v>
      </c>
      <c r="H114" s="20">
        <f>'Tabel 11'!G114/'Tabel 12'!$F114*1000</f>
        <v>86.059311146871494</v>
      </c>
      <c r="I114" s="20">
        <f>'Tabel 11'!H114/'Tabel 12'!$F114*1000</f>
        <v>35.97073658873007</v>
      </c>
      <c r="J114" s="20">
        <f>'Tabel 11'!I114/'Tabel 12'!$F114*1000</f>
        <v>21.659522103071033</v>
      </c>
      <c r="K114" s="20">
        <f>'Tabel 11'!J114/'Tabel 12'!$F114*1000</f>
        <v>2.3245750449634208</v>
      </c>
      <c r="L114" s="20">
        <f>'Tabel 11'!K114/'Tabel 12'!$F114*1000</f>
        <v>6.7073253188007946</v>
      </c>
      <c r="M114" s="20">
        <f>'Tabel 11'!L114/'Tabel 12'!$F114*1000</f>
        <v>0.7680969316691233</v>
      </c>
      <c r="N114" s="20">
        <f>'Tabel 11'!M114/'Tabel 12'!$F114*1000</f>
        <v>4.5112171902256959</v>
      </c>
      <c r="O114" s="20">
        <f>'Tabel 11'!N114/'Tabel 12'!$F114*1000</f>
        <v>21.731193119582418</v>
      </c>
      <c r="P114" s="20">
        <f>'Tabel 11'!O114/'Tabel 12'!$F114*1000</f>
        <v>15.018458667460006</v>
      </c>
      <c r="Q114" s="20">
        <f>'Tabel 11'!P114/'Tabel 12'!$F114*1000</f>
        <v>6.712734452122409</v>
      </c>
      <c r="R114" s="20">
        <f>'Tabel 11'!Q114/'Tabel 12'!$F114*1000</f>
        <v>7.9108574828598082</v>
      </c>
      <c r="S114" s="20">
        <f>'Tabel 11'!R114/'Tabel 12'!$F114*1000</f>
        <v>20.446523955699199</v>
      </c>
      <c r="T114" s="20">
        <f>'Tabel 11'!S114/'Tabel 12'!$F114*1000</f>
        <v>19.106411175269447</v>
      </c>
      <c r="U114" s="20">
        <f>'Tabel 11'!T114/'Tabel 12'!$F114*1000</f>
        <v>0.71400559845298783</v>
      </c>
      <c r="V114" s="20">
        <f>'Tabel 11'!U114/'Tabel 12'!$F114*1000</f>
        <v>0.62610718197676773</v>
      </c>
      <c r="W114" s="20">
        <f>'Tabel 11'!V114/'Tabel 12'!$F114*1000</f>
        <v>0</v>
      </c>
      <c r="X114" s="20"/>
      <c r="Y114" s="20">
        <f>'Tabel 11'!X114/'Tabel 12'!$F114*1000</f>
        <v>7.8161976497315706</v>
      </c>
      <c r="Z114" s="1"/>
    </row>
    <row r="115" spans="2:26" x14ac:dyDescent="0.25">
      <c r="C115" s="10" t="s">
        <v>440</v>
      </c>
      <c r="E115" s="10"/>
      <c r="F115" s="95">
        <f>SUM(F100:F114)</f>
        <v>983488</v>
      </c>
      <c r="G115" s="10"/>
      <c r="H115" s="22">
        <f>'Tabel 11'!G115/'Tabel 12'!$F115*1000</f>
        <v>92.412922170885665</v>
      </c>
      <c r="I115" s="22">
        <f>'Tabel 11'!H115/'Tabel 12'!$F115*1000</f>
        <v>44.180508557298104</v>
      </c>
      <c r="J115" s="22">
        <f>'Tabel 11'!I115/'Tabel 12'!$F115*1000</f>
        <v>26.602663174334612</v>
      </c>
      <c r="K115" s="22">
        <f>'Tabel 11'!J115/'Tabel 12'!$F115*1000</f>
        <v>2.8554491768074453</v>
      </c>
      <c r="L115" s="22">
        <f>'Tabel 11'!K115/'Tabel 12'!$F115*1000</f>
        <v>8.2379246111797997</v>
      </c>
      <c r="M115" s="22">
        <f>'Tabel 11'!L115/'Tabel 12'!$F115*1000</f>
        <v>0.94286864710093043</v>
      </c>
      <c r="N115" s="22">
        <f>'Tabel 11'!M115/'Tabel 12'!$F115*1000</f>
        <v>5.5415012689529517</v>
      </c>
      <c r="O115" s="22">
        <f>'Tabel 11'!N115/'Tabel 12'!$F115*1000</f>
        <v>12.979314440033837</v>
      </c>
      <c r="P115" s="22">
        <f>'Tabel 11'!O115/'Tabel 12'!$F115*1000</f>
        <v>8.9703178889828852</v>
      </c>
      <c r="Q115" s="22">
        <f>'Tabel 11'!P115/'Tabel 12'!$F115*1000</f>
        <v>4.008996551050954</v>
      </c>
      <c r="R115" s="22">
        <f>'Tabel 11'!Q115/'Tabel 12'!$F115*1000</f>
        <v>9.2243118370534258</v>
      </c>
      <c r="S115" s="22">
        <f>'Tabel 11'!R115/'Tabel 12'!$F115*1000</f>
        <v>26.028787336500294</v>
      </c>
      <c r="T115" s="22">
        <f>'Tabel 11'!S115/'Tabel 12'!$F115*1000</f>
        <v>24.322920055964083</v>
      </c>
      <c r="U115" s="22">
        <f>'Tabel 11'!T115/'Tabel 12'!$F115*1000</f>
        <v>0.90860285026355181</v>
      </c>
      <c r="V115" s="22">
        <f>'Tabel 11'!U115/'Tabel 12'!$F115*1000</f>
        <v>0.79716275135029602</v>
      </c>
      <c r="W115" s="22">
        <f>'Tabel 11'!V115/'Tabel 12'!$F115*1000</f>
        <v>0</v>
      </c>
      <c r="X115" s="22"/>
      <c r="Y115" s="22">
        <f>'Tabel 11'!X115/'Tabel 12'!$F115*1000</f>
        <v>10.85727533025314</v>
      </c>
      <c r="Z115" s="1"/>
    </row>
    <row r="116" spans="2:26" x14ac:dyDescent="0.25">
      <c r="B116" s="7" t="s">
        <v>398</v>
      </c>
      <c r="C116" s="7"/>
      <c r="E116" s="7"/>
      <c r="F116" s="96">
        <f>F99+F115</f>
        <v>4160114</v>
      </c>
      <c r="G116" s="7"/>
      <c r="H116" s="21">
        <f>'Tabel 11'!G116/'Tabel 12'!$F116*1000</f>
        <v>108.60760065709738</v>
      </c>
      <c r="I116" s="21">
        <f>'Tabel 11'!H116/'Tabel 12'!$F116*1000</f>
        <v>57.740484996324625</v>
      </c>
      <c r="J116" s="21">
        <f>'Tabel 11'!I116/'Tabel 12'!$F116*1000</f>
        <v>34.767653001816775</v>
      </c>
      <c r="K116" s="21">
        <f>'Tabel 11'!J116/'Tabel 12'!$F116*1000</f>
        <v>3.7319409996937587</v>
      </c>
      <c r="L116" s="21">
        <f>'Tabel 11'!K116/'Tabel 12'!$F116*1000</f>
        <v>10.766267462862796</v>
      </c>
      <c r="M116" s="21">
        <f>'Tabel 11'!L116/'Tabel 12'!$F116*1000</f>
        <v>1.2322498854598696</v>
      </c>
      <c r="N116" s="21">
        <f>'Tabel 11'!M116/'Tabel 12'!$F116*1000</f>
        <v>7.2423496086886079</v>
      </c>
      <c r="O116" s="21">
        <f>'Tabel 11'!N116/'Tabel 12'!$F116*1000</f>
        <v>13.891927000077402</v>
      </c>
      <c r="P116" s="21">
        <f>'Tabel 11'!O116/'Tabel 12'!$F116*1000</f>
        <v>9.6009868960321754</v>
      </c>
      <c r="Q116" s="21">
        <f>'Tabel 11'!P116/'Tabel 12'!$F116*1000</f>
        <v>4.2909401040452257</v>
      </c>
      <c r="R116" s="21">
        <f>'Tabel 11'!Q116/'Tabel 12'!$F116*1000</f>
        <v>8.2245342315138483</v>
      </c>
      <c r="S116" s="21">
        <f>'Tabel 11'!R116/'Tabel 12'!$F116*1000</f>
        <v>28.750654429181505</v>
      </c>
      <c r="T116" s="21">
        <f>'Tabel 11'!S116/'Tabel 12'!$F116*1000</f>
        <v>26.866403180297464</v>
      </c>
      <c r="U116" s="21">
        <f>'Tabel 11'!T116/'Tabel 12'!$F116*1000</f>
        <v>1.0037224941431893</v>
      </c>
      <c r="V116" s="21">
        <f>'Tabel 11'!U116/'Tabel 12'!$F116*1000</f>
        <v>0.88050471693804544</v>
      </c>
      <c r="W116" s="21">
        <f>'Tabel 11'!V116/'Tabel 12'!$F116*1000</f>
        <v>0.18028352107658588</v>
      </c>
      <c r="X116" s="21"/>
      <c r="Y116" s="21">
        <f>'Tabel 11'!X116/'Tabel 12'!$F116*1000</f>
        <v>16.423107635992668</v>
      </c>
      <c r="Z116" s="1"/>
    </row>
    <row r="117" spans="2:26" x14ac:dyDescent="0.25">
      <c r="B117" s="1">
        <v>5</v>
      </c>
      <c r="C117" s="1" t="s">
        <v>437</v>
      </c>
      <c r="D117" s="1" t="s">
        <v>668</v>
      </c>
      <c r="E117" s="1" t="s">
        <v>10</v>
      </c>
      <c r="F117" s="94">
        <v>25717</v>
      </c>
      <c r="H117" s="20">
        <f>'Tabel 11'!G117/'Tabel 12'!$F117*1000</f>
        <v>43.39541937239958</v>
      </c>
      <c r="I117" s="20">
        <f>'Tabel 11'!H117/'Tabel 12'!$F117*1000</f>
        <v>12.676439709141812</v>
      </c>
      <c r="J117" s="20">
        <f>'Tabel 11'!I117/'Tabel 12'!$F117*1000</f>
        <v>3.3052066726290006</v>
      </c>
      <c r="K117" s="20">
        <f>'Tabel 11'!J117/'Tabel 12'!$F117*1000</f>
        <v>0.38884784383870596</v>
      </c>
      <c r="L117" s="20">
        <f>'Tabel 11'!K117/'Tabel 12'!$F117*1000</f>
        <v>8.7490764863708819</v>
      </c>
      <c r="M117" s="20">
        <f>'Tabel 11'!L117/'Tabel 12'!$F117*1000</f>
        <v>0</v>
      </c>
      <c r="N117" s="20">
        <f>'Tabel 11'!M117/'Tabel 12'!$F117*1000</f>
        <v>0.23330870630322356</v>
      </c>
      <c r="O117" s="20">
        <f>'Tabel 11'!N117/'Tabel 12'!$F117*1000</f>
        <v>0</v>
      </c>
      <c r="P117" s="20">
        <f>'Tabel 11'!O117/'Tabel 12'!$F117*1000</f>
        <v>0</v>
      </c>
      <c r="Q117" s="20">
        <f>'Tabel 11'!P117/'Tabel 12'!$F117*1000</f>
        <v>0</v>
      </c>
      <c r="R117" s="20">
        <f>'Tabel 11'!Q117/'Tabel 12'!$F117*1000</f>
        <v>7.23256989539993</v>
      </c>
      <c r="S117" s="20">
        <f>'Tabel 11'!R117/'Tabel 12'!$F117*1000</f>
        <v>23.486409767857836</v>
      </c>
      <c r="T117" s="20">
        <f>'Tabel 11'!S117/'Tabel 12'!$F117*1000</f>
        <v>22.708714080180425</v>
      </c>
      <c r="U117" s="20">
        <f>'Tabel 11'!T117/'Tabel 12'!$F117*1000</f>
        <v>0.77769568767741193</v>
      </c>
      <c r="V117" s="20">
        <f>'Tabel 11'!U117/'Tabel 12'!$F117*1000</f>
        <v>0</v>
      </c>
      <c r="W117" s="20">
        <f>'Tabel 11'!V117/'Tabel 12'!$F117*1000</f>
        <v>0</v>
      </c>
      <c r="X117" s="20"/>
      <c r="Y117" s="20">
        <f>'Tabel 11'!X117/'Tabel 12'!$F117*1000</f>
        <v>6.3771046389547772</v>
      </c>
      <c r="Z117" s="1"/>
    </row>
    <row r="118" spans="2:26" x14ac:dyDescent="0.25">
      <c r="D118" s="1" t="s">
        <v>670</v>
      </c>
      <c r="E118" s="1" t="s">
        <v>44</v>
      </c>
      <c r="F118" s="94">
        <v>27249</v>
      </c>
      <c r="H118" s="20">
        <f>'Tabel 11'!G118/'Tabel 12'!$F118*1000</f>
        <v>50.900950493596092</v>
      </c>
      <c r="I118" s="20">
        <f>'Tabel 11'!H118/'Tabel 12'!$F118*1000</f>
        <v>12.147234760908658</v>
      </c>
      <c r="J118" s="20">
        <f>'Tabel 11'!I118/'Tabel 12'!$F118*1000</f>
        <v>3.8166538221586115</v>
      </c>
      <c r="K118" s="20">
        <f>'Tabel 11'!J118/'Tabel 12'!$F118*1000</f>
        <v>0.4403831333259936</v>
      </c>
      <c r="L118" s="20">
        <f>'Tabel 11'!K118/'Tabel 12'!$F118*1000</f>
        <v>4.4772285221476018</v>
      </c>
      <c r="M118" s="20">
        <f>'Tabel 11'!L118/'Tabel 12'!$F118*1000</f>
        <v>0</v>
      </c>
      <c r="N118" s="20">
        <f>'Tabel 11'!M118/'Tabel 12'!$F118*1000</f>
        <v>3.4129692832764507</v>
      </c>
      <c r="O118" s="20">
        <f>'Tabel 11'!N118/'Tabel 12'!$F118*1000</f>
        <v>11.927043194245661</v>
      </c>
      <c r="P118" s="20">
        <f>'Tabel 11'!O118/'Tabel 12'!$F118*1000</f>
        <v>4.7708172776982636</v>
      </c>
      <c r="Q118" s="20">
        <f>'Tabel 11'!P118/'Tabel 12'!$F118*1000</f>
        <v>7.1562259165473963</v>
      </c>
      <c r="R118" s="20">
        <f>'Tabel 11'!Q118/'Tabel 12'!$F118*1000</f>
        <v>4.8442144665859299</v>
      </c>
      <c r="S118" s="20">
        <f>'Tabel 11'!R118/'Tabel 12'!$F118*1000</f>
        <v>21.982458071855849</v>
      </c>
      <c r="T118" s="20">
        <f>'Tabel 11'!S118/'Tabel 12'!$F118*1000</f>
        <v>20.624610077434031</v>
      </c>
      <c r="U118" s="20">
        <f>'Tabel 11'!T118/'Tabel 12'!$F118*1000</f>
        <v>1.3578479944218136</v>
      </c>
      <c r="V118" s="20">
        <f>'Tabel 11'!U118/'Tabel 12'!$F118*1000</f>
        <v>0</v>
      </c>
      <c r="W118" s="20">
        <f>'Tabel 11'!V118/'Tabel 12'!$F118*1000</f>
        <v>0</v>
      </c>
      <c r="X118" s="20"/>
      <c r="Y118" s="20">
        <f>'Tabel 11'!X118/'Tabel 12'!$F118*1000</f>
        <v>5.1011046276927594</v>
      </c>
      <c r="Z118" s="1"/>
    </row>
    <row r="119" spans="2:26" x14ac:dyDescent="0.25">
      <c r="D119" s="1" t="s">
        <v>671</v>
      </c>
      <c r="E119" s="1" t="s">
        <v>27</v>
      </c>
      <c r="F119" s="94">
        <v>28143</v>
      </c>
      <c r="H119" s="20">
        <f>'Tabel 11'!G119/'Tabel 12'!$F119*1000</f>
        <v>54.365206267988484</v>
      </c>
      <c r="I119" s="20">
        <f>'Tabel 11'!H119/'Tabel 12'!$F119*1000</f>
        <v>15.279110258323563</v>
      </c>
      <c r="J119" s="20">
        <f>'Tabel 11'!I119/'Tabel 12'!$F119*1000</f>
        <v>2.0964360587002098</v>
      </c>
      <c r="K119" s="20">
        <f>'Tabel 11'!J119/'Tabel 12'!$F119*1000</f>
        <v>3.5532814554240844E-2</v>
      </c>
      <c r="L119" s="20">
        <f>'Tabel 11'!K119/'Tabel 12'!$F119*1000</f>
        <v>12.543083537647018</v>
      </c>
      <c r="M119" s="20">
        <f>'Tabel 11'!L119/'Tabel 12'!$F119*1000</f>
        <v>0</v>
      </c>
      <c r="N119" s="20">
        <f>'Tabel 11'!M119/'Tabel 12'!$F119*1000</f>
        <v>0.60405784742209423</v>
      </c>
      <c r="O119" s="20">
        <f>'Tabel 11'!N119/'Tabel 12'!$F119*1000</f>
        <v>14.248658636250578</v>
      </c>
      <c r="P119" s="20">
        <f>'Tabel 11'!O119/'Tabel 12'!$F119*1000</f>
        <v>14.248658636250578</v>
      </c>
      <c r="Q119" s="20">
        <f>'Tabel 11'!P119/'Tabel 12'!$F119*1000</f>
        <v>0</v>
      </c>
      <c r="R119" s="20">
        <f>'Tabel 11'!Q119/'Tabel 12'!$F119*1000</f>
        <v>0.85278754930178025</v>
      </c>
      <c r="S119" s="20">
        <f>'Tabel 11'!R119/'Tabel 12'!$F119*1000</f>
        <v>23.984649824112566</v>
      </c>
      <c r="T119" s="20">
        <f>'Tabel 11'!S119/'Tabel 12'!$F119*1000</f>
        <v>23.380591976690475</v>
      </c>
      <c r="U119" s="20">
        <f>'Tabel 11'!T119/'Tabel 12'!$F119*1000</f>
        <v>0.60405784742209423</v>
      </c>
      <c r="V119" s="20">
        <f>'Tabel 11'!U119/'Tabel 12'!$F119*1000</f>
        <v>0</v>
      </c>
      <c r="W119" s="20">
        <f>'Tabel 11'!V119/'Tabel 12'!$F119*1000</f>
        <v>0</v>
      </c>
      <c r="X119" s="20"/>
      <c r="Y119" s="20">
        <f>'Tabel 11'!X119/'Tabel 12'!$F119*1000</f>
        <v>24.979568631631309</v>
      </c>
      <c r="Z119" s="1"/>
    </row>
    <row r="120" spans="2:26" x14ac:dyDescent="0.25">
      <c r="D120" s="1" t="s">
        <v>672</v>
      </c>
      <c r="E120" s="1" t="s">
        <v>303</v>
      </c>
      <c r="F120" s="94">
        <v>20368</v>
      </c>
      <c r="H120" s="20">
        <f>'Tabel 11'!G120/'Tabel 12'!$F120*1000</f>
        <v>72.908483896307942</v>
      </c>
      <c r="I120" s="20">
        <f>'Tabel 11'!H120/'Tabel 12'!$F120*1000</f>
        <v>44.972505891594658</v>
      </c>
      <c r="J120" s="20">
        <f>'Tabel 11'!I120/'Tabel 12'!$F120*1000</f>
        <v>0</v>
      </c>
      <c r="K120" s="20">
        <f>'Tabel 11'!J120/'Tabel 12'!$F120*1000</f>
        <v>0</v>
      </c>
      <c r="L120" s="20">
        <f>'Tabel 11'!K120/'Tabel 12'!$F120*1000</f>
        <v>0.78554595443833475</v>
      </c>
      <c r="M120" s="20">
        <f>'Tabel 11'!L120/'Tabel 12'!$F120*1000</f>
        <v>19.736842105263158</v>
      </c>
      <c r="N120" s="20">
        <f>'Tabel 11'!M120/'Tabel 12'!$F120*1000</f>
        <v>24.450117831893166</v>
      </c>
      <c r="O120" s="20">
        <f>'Tabel 11'!N120/'Tabel 12'!$F120*1000</f>
        <v>0</v>
      </c>
      <c r="P120" s="20">
        <f>'Tabel 11'!O120/'Tabel 12'!$F120*1000</f>
        <v>0</v>
      </c>
      <c r="Q120" s="20">
        <f>'Tabel 11'!P120/'Tabel 12'!$F120*1000</f>
        <v>0</v>
      </c>
      <c r="R120" s="20">
        <f>'Tabel 11'!Q120/'Tabel 12'!$F120*1000</f>
        <v>2.7494108405341713</v>
      </c>
      <c r="S120" s="20">
        <f>'Tabel 11'!R120/'Tabel 12'!$F120*1000</f>
        <v>25.186567164179106</v>
      </c>
      <c r="T120" s="20">
        <f>'Tabel 11'!S120/'Tabel 12'!$F120*1000</f>
        <v>22.73173605655931</v>
      </c>
      <c r="U120" s="20">
        <f>'Tabel 11'!T120/'Tabel 12'!$F120*1000</f>
        <v>0.54006284367635504</v>
      </c>
      <c r="V120" s="20">
        <f>'Tabel 11'!U120/'Tabel 12'!$F120*1000</f>
        <v>1.9147682639434407</v>
      </c>
      <c r="W120" s="20">
        <f>'Tabel 11'!V120/'Tabel 12'!$F120*1000</f>
        <v>2.6021209740769833</v>
      </c>
      <c r="X120" s="20"/>
      <c r="Y120" s="20">
        <f>'Tabel 11'!X120/'Tabel 12'!$F120*1000</f>
        <v>14.090730557737627</v>
      </c>
      <c r="Z120" s="1"/>
    </row>
    <row r="121" spans="2:26" x14ac:dyDescent="0.25">
      <c r="D121" s="1" t="s">
        <v>689</v>
      </c>
      <c r="E121" s="1" t="s">
        <v>263</v>
      </c>
      <c r="F121" s="94">
        <v>25008</v>
      </c>
      <c r="H121" s="20">
        <f>'Tabel 11'!G121/'Tabel 12'!$F121*1000</f>
        <v>65.978886756237998</v>
      </c>
      <c r="I121" s="20">
        <f>'Tabel 11'!H121/'Tabel 12'!$F121*1000</f>
        <v>41.906589891234802</v>
      </c>
      <c r="J121" s="20">
        <f>'Tabel 11'!I121/'Tabel 12'!$F121*1000</f>
        <v>31.909788867562376</v>
      </c>
      <c r="K121" s="20">
        <f>'Tabel 11'!J121/'Tabel 12'!$F121*1000</f>
        <v>0</v>
      </c>
      <c r="L121" s="20">
        <f>'Tabel 11'!K121/'Tabel 12'!$F121*1000</f>
        <v>9.1970569417786319</v>
      </c>
      <c r="M121" s="20">
        <f>'Tabel 11'!L121/'Tabel 12'!$F121*1000</f>
        <v>0</v>
      </c>
      <c r="N121" s="20">
        <f>'Tabel 11'!M121/'Tabel 12'!$F121*1000</f>
        <v>0.79974408189379398</v>
      </c>
      <c r="O121" s="20">
        <f>'Tabel 11'!N121/'Tabel 12'!$F121*1000</f>
        <v>2.3192578374920028</v>
      </c>
      <c r="P121" s="20">
        <f>'Tabel 11'!O121/'Tabel 12'!$F121*1000</f>
        <v>2.3192578374920028</v>
      </c>
      <c r="Q121" s="20">
        <f>'Tabel 11'!P121/'Tabel 12'!$F121*1000</f>
        <v>0</v>
      </c>
      <c r="R121" s="20">
        <f>'Tabel 11'!Q121/'Tabel 12'!$F121*1000</f>
        <v>0.55982085732565579</v>
      </c>
      <c r="S121" s="20">
        <f>'Tabel 11'!R121/'Tabel 12'!$F121*1000</f>
        <v>21.193218170185538</v>
      </c>
      <c r="T121" s="20">
        <f>'Tabel 11'!S121/'Tabel 12'!$F121*1000</f>
        <v>19.71369161868202</v>
      </c>
      <c r="U121" s="20">
        <f>'Tabel 11'!T121/'Tabel 12'!$F121*1000</f>
        <v>1.479526551503519</v>
      </c>
      <c r="V121" s="20">
        <f>'Tabel 11'!U121/'Tabel 12'!$F121*1000</f>
        <v>0</v>
      </c>
      <c r="W121" s="20">
        <f>'Tabel 11'!V121/'Tabel 12'!$F121*1000</f>
        <v>0</v>
      </c>
      <c r="X121" s="20"/>
      <c r="Y121" s="20">
        <f>'Tabel 11'!X121/'Tabel 12'!$F121*1000</f>
        <v>9.0371081253998717</v>
      </c>
      <c r="Z121" s="1"/>
    </row>
    <row r="122" spans="2:26" x14ac:dyDescent="0.25">
      <c r="D122" s="1" t="s">
        <v>690</v>
      </c>
      <c r="E122" s="1" t="s">
        <v>305</v>
      </c>
      <c r="F122" s="94">
        <v>48805</v>
      </c>
      <c r="H122" s="20">
        <f>'Tabel 11'!G122/'Tabel 12'!$F122*1000</f>
        <v>70.668988833111356</v>
      </c>
      <c r="I122" s="20">
        <f>'Tabel 11'!H122/'Tabel 12'!$F122*1000</f>
        <v>33.049892429054402</v>
      </c>
      <c r="J122" s="20">
        <f>'Tabel 11'!I122/'Tabel 12'!$F122*1000</f>
        <v>19.014445241266266</v>
      </c>
      <c r="K122" s="20">
        <f>'Tabel 11'!J122/'Tabel 12'!$F122*1000</f>
        <v>4.0569613769081041</v>
      </c>
      <c r="L122" s="20">
        <f>'Tabel 11'!K122/'Tabel 12'!$F122*1000</f>
        <v>9.3433049892429043</v>
      </c>
      <c r="M122" s="20">
        <f>'Tabel 11'!L122/'Tabel 12'!$F122*1000</f>
        <v>0</v>
      </c>
      <c r="N122" s="20">
        <f>'Tabel 11'!M122/'Tabel 12'!$F122*1000</f>
        <v>0.6351808216371273</v>
      </c>
      <c r="O122" s="20">
        <f>'Tabel 11'!N122/'Tabel 12'!$F122*1000</f>
        <v>0.84007786087491032</v>
      </c>
      <c r="P122" s="20">
        <f>'Tabel 11'!O122/'Tabel 12'!$F122*1000</f>
        <v>0.84007786087491032</v>
      </c>
      <c r="Q122" s="20">
        <f>'Tabel 11'!P122/'Tabel 12'!$F122*1000</f>
        <v>0</v>
      </c>
      <c r="R122" s="20">
        <f>'Tabel 11'!Q122/'Tabel 12'!$F122*1000</f>
        <v>1.4137895707407029</v>
      </c>
      <c r="S122" s="20">
        <f>'Tabel 11'!R122/'Tabel 12'!$F122*1000</f>
        <v>35.365228972441351</v>
      </c>
      <c r="T122" s="20">
        <f>'Tabel 11'!S122/'Tabel 12'!$F122*1000</f>
        <v>23.727077143735272</v>
      </c>
      <c r="U122" s="20">
        <f>'Tabel 11'!T122/'Tabel 12'!$F122*1000</f>
        <v>11.064440118840283</v>
      </c>
      <c r="V122" s="20">
        <f>'Tabel 11'!U122/'Tabel 12'!$F122*1000</f>
        <v>0.57371170986579245</v>
      </c>
      <c r="W122" s="20">
        <f>'Tabel 11'!V122/'Tabel 12'!$F122*1000</f>
        <v>0</v>
      </c>
      <c r="X122" s="20"/>
      <c r="Y122" s="20">
        <f>'Tabel 11'!X122/'Tabel 12'!$F122*1000</f>
        <v>11.20786804630673</v>
      </c>
      <c r="Z122" s="1"/>
    </row>
    <row r="123" spans="2:26" x14ac:dyDescent="0.25">
      <c r="D123" s="1" t="s">
        <v>693</v>
      </c>
      <c r="E123" s="1" t="s">
        <v>130</v>
      </c>
      <c r="F123" s="94">
        <v>35959</v>
      </c>
      <c r="H123" s="20">
        <f>'Tabel 11'!G123/'Tabel 12'!$F123*1000</f>
        <v>41.297032731722233</v>
      </c>
      <c r="I123" s="20">
        <f>'Tabel 11'!H123/'Tabel 12'!$F123*1000</f>
        <v>11.568731054812426</v>
      </c>
      <c r="J123" s="20">
        <f>'Tabel 11'!I123/'Tabel 12'!$F123*1000</f>
        <v>0</v>
      </c>
      <c r="K123" s="20">
        <f>'Tabel 11'!J123/'Tabel 12'!$F123*1000</f>
        <v>0</v>
      </c>
      <c r="L123" s="20">
        <f>'Tabel 11'!K123/'Tabel 12'!$F123*1000</f>
        <v>0</v>
      </c>
      <c r="M123" s="20">
        <f>'Tabel 11'!L123/'Tabel 12'!$F123*1000</f>
        <v>0</v>
      </c>
      <c r="N123" s="20">
        <f>'Tabel 11'!M123/'Tabel 12'!$F123*1000</f>
        <v>11.568731054812426</v>
      </c>
      <c r="O123" s="20">
        <f>'Tabel 11'!N123/'Tabel 12'!$F123*1000</f>
        <v>2.6418977168441837</v>
      </c>
      <c r="P123" s="20">
        <f>'Tabel 11'!O123/'Tabel 12'!$F123*1000</f>
        <v>0</v>
      </c>
      <c r="Q123" s="20">
        <f>'Tabel 11'!P123/'Tabel 12'!$F123*1000</f>
        <v>2.6418977168441837</v>
      </c>
      <c r="R123" s="20">
        <f>'Tabel 11'!Q123/'Tabel 12'!$F123*1000</f>
        <v>2.3359937706832783</v>
      </c>
      <c r="S123" s="20">
        <f>'Tabel 11'!R123/'Tabel 12'!$F123*1000</f>
        <v>24.75041018938235</v>
      </c>
      <c r="T123" s="20">
        <f>'Tabel 11'!S123/'Tabel 12'!$F123*1000</f>
        <v>23.471175505436747</v>
      </c>
      <c r="U123" s="20">
        <f>'Tabel 11'!T123/'Tabel 12'!$F123*1000</f>
        <v>0</v>
      </c>
      <c r="V123" s="20">
        <f>'Tabel 11'!U123/'Tabel 12'!$F123*1000</f>
        <v>1.2792346839456048</v>
      </c>
      <c r="W123" s="20">
        <f>'Tabel 11'!V123/'Tabel 12'!$F123*1000</f>
        <v>0</v>
      </c>
      <c r="X123" s="20"/>
      <c r="Y123" s="20">
        <f>'Tabel 11'!X123/'Tabel 12'!$F123*1000</f>
        <v>0.75085514057676805</v>
      </c>
      <c r="Z123" s="1"/>
    </row>
    <row r="124" spans="2:26" x14ac:dyDescent="0.25">
      <c r="D124" s="1" t="s">
        <v>695</v>
      </c>
      <c r="E124" s="1" t="s">
        <v>82</v>
      </c>
      <c r="F124" s="94">
        <v>35421</v>
      </c>
      <c r="H124" s="20">
        <f>'Tabel 11'!G124/'Tabel 12'!$F124*1000</f>
        <v>51.636035120408799</v>
      </c>
      <c r="I124" s="20">
        <f>'Tabel 11'!H124/'Tabel 12'!$F124*1000</f>
        <v>6.8321052482990314</v>
      </c>
      <c r="J124" s="20">
        <f>'Tabel 11'!I124/'Tabel 12'!$F124*1000</f>
        <v>5.702831653538861</v>
      </c>
      <c r="K124" s="20">
        <f>'Tabel 11'!J124/'Tabel 12'!$F124*1000</f>
        <v>1.1292735947601704</v>
      </c>
      <c r="L124" s="20">
        <f>'Tabel 11'!K124/'Tabel 12'!$F124*1000</f>
        <v>0</v>
      </c>
      <c r="M124" s="20">
        <f>'Tabel 11'!L124/'Tabel 12'!$F124*1000</f>
        <v>0</v>
      </c>
      <c r="N124" s="20">
        <f>'Tabel 11'!M124/'Tabel 12'!$F124*1000</f>
        <v>0</v>
      </c>
      <c r="O124" s="20">
        <f>'Tabel 11'!N124/'Tabel 12'!$F124*1000</f>
        <v>13.325428418170013</v>
      </c>
      <c r="P124" s="20">
        <f>'Tabel 11'!O124/'Tabel 12'!$F124*1000</f>
        <v>13.325428418170013</v>
      </c>
      <c r="Q124" s="20">
        <f>'Tabel 11'!P124/'Tabel 12'!$F124*1000</f>
        <v>0</v>
      </c>
      <c r="R124" s="20">
        <f>'Tabel 11'!Q124/'Tabel 12'!$F124*1000</f>
        <v>7.4249738855481215</v>
      </c>
      <c r="S124" s="20">
        <f>'Tabel 11'!R124/'Tabel 12'!$F124*1000</f>
        <v>24.05352756839163</v>
      </c>
      <c r="T124" s="20">
        <f>'Tabel 11'!S124/'Tabel 12'!$F124*1000</f>
        <v>22.839558454024449</v>
      </c>
      <c r="U124" s="20">
        <f>'Tabel 11'!T124/'Tabel 12'!$F124*1000</f>
        <v>1.2139691143671834</v>
      </c>
      <c r="V124" s="20">
        <f>'Tabel 11'!U124/'Tabel 12'!$F124*1000</f>
        <v>0</v>
      </c>
      <c r="W124" s="20">
        <f>'Tabel 11'!V124/'Tabel 12'!$F124*1000</f>
        <v>0</v>
      </c>
      <c r="X124" s="20"/>
      <c r="Y124" s="20">
        <f>'Tabel 11'!X124/'Tabel 12'!$F124*1000</f>
        <v>4.8558764574687334</v>
      </c>
      <c r="Z124" s="1"/>
    </row>
    <row r="125" spans="2:26" x14ac:dyDescent="0.25">
      <c r="D125" s="1" t="s">
        <v>698</v>
      </c>
      <c r="E125" s="1" t="s">
        <v>196</v>
      </c>
      <c r="F125" s="94">
        <v>30143</v>
      </c>
      <c r="H125" s="20">
        <f>'Tabel 11'!G125/'Tabel 12'!$F125*1000</f>
        <v>77.364562253259464</v>
      </c>
      <c r="I125" s="20">
        <f>'Tabel 11'!H125/'Tabel 12'!$F125*1000</f>
        <v>9.6539826825465287</v>
      </c>
      <c r="J125" s="20">
        <f>'Tabel 11'!I125/'Tabel 12'!$F125*1000</f>
        <v>3.1848190292937</v>
      </c>
      <c r="K125" s="20">
        <f>'Tabel 11'!J125/'Tabel 12'!$F125*1000</f>
        <v>0.76302955910161563</v>
      </c>
      <c r="L125" s="20">
        <f>'Tabel 11'!K125/'Tabel 12'!$F125*1000</f>
        <v>0.53080317154894996</v>
      </c>
      <c r="M125" s="20">
        <f>'Tabel 11'!L125/'Tabel 12'!$F125*1000</f>
        <v>1.0284311448760908</v>
      </c>
      <c r="N125" s="20">
        <f>'Tabel 11'!M125/'Tabel 12'!$F125*1000</f>
        <v>4.1468997777261718</v>
      </c>
      <c r="O125" s="20">
        <f>'Tabel 11'!N125/'Tabel 12'!$F125*1000</f>
        <v>31.88136549115881</v>
      </c>
      <c r="P125" s="20">
        <f>'Tabel 11'!O125/'Tabel 12'!$F125*1000</f>
        <v>31.88136549115881</v>
      </c>
      <c r="Q125" s="20">
        <f>'Tabel 11'!P125/'Tabel 12'!$F125*1000</f>
        <v>0</v>
      </c>
      <c r="R125" s="20">
        <f>'Tabel 11'!Q125/'Tabel 12'!$F125*1000</f>
        <v>8.1942739607869157</v>
      </c>
      <c r="S125" s="20">
        <f>'Tabel 11'!R125/'Tabel 12'!$F125*1000</f>
        <v>27.634940118767208</v>
      </c>
      <c r="T125" s="20">
        <f>'Tabel 11'!S125/'Tabel 12'!$F125*1000</f>
        <v>25.544902630793217</v>
      </c>
      <c r="U125" s="20">
        <f>'Tabel 11'!T125/'Tabel 12'!$F125*1000</f>
        <v>2.0900374879739907</v>
      </c>
      <c r="V125" s="20">
        <f>'Tabel 11'!U125/'Tabel 12'!$F125*1000</f>
        <v>0</v>
      </c>
      <c r="W125" s="20">
        <f>'Tabel 11'!V125/'Tabel 12'!$F125*1000</f>
        <v>0</v>
      </c>
      <c r="X125" s="20"/>
      <c r="Y125" s="20">
        <f>'Tabel 11'!X125/'Tabel 12'!$F125*1000</f>
        <v>4.4123013635006467</v>
      </c>
      <c r="Z125" s="1"/>
    </row>
    <row r="126" spans="2:26" x14ac:dyDescent="0.25">
      <c r="D126" s="1" t="s">
        <v>700</v>
      </c>
      <c r="E126" s="1" t="s">
        <v>80</v>
      </c>
      <c r="F126" s="94">
        <v>44037</v>
      </c>
      <c r="H126" s="20">
        <f>'Tabel 11'!G126/'Tabel 12'!$F126*1000</f>
        <v>47.437382201330699</v>
      </c>
      <c r="I126" s="20">
        <f>'Tabel 11'!H126/'Tabel 12'!$F126*1000</f>
        <v>18.007584531189682</v>
      </c>
      <c r="J126" s="20">
        <f>'Tabel 11'!I126/'Tabel 12'!$F126*1000</f>
        <v>7.9932783795444733</v>
      </c>
      <c r="K126" s="20">
        <f>'Tabel 11'!J126/'Tabel 12'!$F126*1000</f>
        <v>0</v>
      </c>
      <c r="L126" s="20">
        <f>'Tabel 11'!K126/'Tabel 12'!$F126*1000</f>
        <v>8.2884846833344685</v>
      </c>
      <c r="M126" s="20">
        <f>'Tabel 11'!L126/'Tabel 12'!$F126*1000</f>
        <v>0</v>
      </c>
      <c r="N126" s="20">
        <f>'Tabel 11'!M126/'Tabel 12'!$F126*1000</f>
        <v>1.7258214683107387</v>
      </c>
      <c r="O126" s="20">
        <f>'Tabel 11'!N126/'Tabel 12'!$F126*1000</f>
        <v>3.9058064809137769</v>
      </c>
      <c r="P126" s="20">
        <f>'Tabel 11'!O126/'Tabel 12'!$F126*1000</f>
        <v>3.9058064809137769</v>
      </c>
      <c r="Q126" s="20">
        <f>'Tabel 11'!P126/'Tabel 12'!$F126*1000</f>
        <v>0</v>
      </c>
      <c r="R126" s="20">
        <f>'Tabel 11'!Q126/'Tabel 12'!$F126*1000</f>
        <v>6.6989122783114201</v>
      </c>
      <c r="S126" s="20">
        <f>'Tabel 11'!R126/'Tabel 12'!$F126*1000</f>
        <v>18.825078910915821</v>
      </c>
      <c r="T126" s="20">
        <f>'Tabel 11'!S126/'Tabel 12'!$F126*1000</f>
        <v>17.530712809682765</v>
      </c>
      <c r="U126" s="20">
        <f>'Tabel 11'!T126/'Tabel 12'!$F126*1000</f>
        <v>1.2943661012330541</v>
      </c>
      <c r="V126" s="20">
        <f>'Tabel 11'!U126/'Tabel 12'!$F126*1000</f>
        <v>0</v>
      </c>
      <c r="W126" s="20">
        <f>'Tabel 11'!V126/'Tabel 12'!$F126*1000</f>
        <v>0</v>
      </c>
      <c r="X126" s="20"/>
      <c r="Y126" s="20">
        <f>'Tabel 11'!X126/'Tabel 12'!$F126*1000</f>
        <v>2.7249812657537977</v>
      </c>
      <c r="Z126" s="1"/>
    </row>
    <row r="127" spans="2:26" x14ac:dyDescent="0.25">
      <c r="D127" s="1" t="s">
        <v>701</v>
      </c>
      <c r="E127" s="1" t="s">
        <v>177</v>
      </c>
      <c r="F127" s="94">
        <v>32262</v>
      </c>
      <c r="H127" s="20">
        <f>'Tabel 11'!G127/'Tabel 12'!$F127*1000</f>
        <v>44.944516768954188</v>
      </c>
      <c r="I127" s="20">
        <f>'Tabel 11'!H127/'Tabel 12'!$F127*1000</f>
        <v>13.111400409150084</v>
      </c>
      <c r="J127" s="20">
        <f>'Tabel 11'!I127/'Tabel 12'!$F127*1000</f>
        <v>0</v>
      </c>
      <c r="K127" s="20">
        <f>'Tabel 11'!J127/'Tabel 12'!$F127*1000</f>
        <v>0</v>
      </c>
      <c r="L127" s="20">
        <f>'Tabel 11'!K127/'Tabel 12'!$F127*1000</f>
        <v>11.375612175314613</v>
      </c>
      <c r="M127" s="20">
        <f>'Tabel 11'!L127/'Tabel 12'!$F127*1000</f>
        <v>0</v>
      </c>
      <c r="N127" s="20">
        <f>'Tabel 11'!M127/'Tabel 12'!$F127*1000</f>
        <v>1.735788233835472</v>
      </c>
      <c r="O127" s="20">
        <f>'Tabel 11'!N127/'Tabel 12'!$F127*1000</f>
        <v>0.46494327692021575</v>
      </c>
      <c r="P127" s="20">
        <f>'Tabel 11'!O127/'Tabel 12'!$F127*1000</f>
        <v>0.46494327692021575</v>
      </c>
      <c r="Q127" s="20">
        <f>'Tabel 11'!P127/'Tabel 12'!$F127*1000</f>
        <v>0</v>
      </c>
      <c r="R127" s="20">
        <f>'Tabel 11'!Q127/'Tabel 12'!$F127*1000</f>
        <v>6.3852210030376293</v>
      </c>
      <c r="S127" s="20">
        <f>'Tabel 11'!R127/'Tabel 12'!$F127*1000</f>
        <v>24.982952079846257</v>
      </c>
      <c r="T127" s="20">
        <f>'Tabel 11'!S127/'Tabel 12'!$F127*1000</f>
        <v>21.604364267559358</v>
      </c>
      <c r="U127" s="20">
        <f>'Tabel 11'!T127/'Tabel 12'!$F127*1000</f>
        <v>3.1926105015188146</v>
      </c>
      <c r="V127" s="20">
        <f>'Tabel 11'!U127/'Tabel 12'!$F127*1000</f>
        <v>0.1859773107680863</v>
      </c>
      <c r="W127" s="20">
        <f>'Tabel 11'!V127/'Tabel 12'!$F127*1000</f>
        <v>0.96088277230177921</v>
      </c>
      <c r="X127" s="20"/>
      <c r="Y127" s="20">
        <f>'Tabel 11'!X127/'Tabel 12'!$F127*1000</f>
        <v>2.6036823507532083</v>
      </c>
      <c r="Z127" s="1"/>
    </row>
    <row r="128" spans="2:26" x14ac:dyDescent="0.25">
      <c r="D128" s="1" t="s">
        <v>702</v>
      </c>
      <c r="E128" s="1" t="s">
        <v>141</v>
      </c>
      <c r="F128" s="94">
        <v>30893</v>
      </c>
      <c r="H128" s="20">
        <f>'Tabel 11'!G128/'Tabel 12'!$F128*1000</f>
        <v>56.808985854400674</v>
      </c>
      <c r="I128" s="20">
        <f>'Tabel 11'!H128/'Tabel 12'!$F128*1000</f>
        <v>20.910885961220988</v>
      </c>
      <c r="J128" s="20">
        <f>'Tabel 11'!I128/'Tabel 12'!$F128*1000</f>
        <v>7.8011199948208327</v>
      </c>
      <c r="K128" s="20">
        <f>'Tabel 11'!J128/'Tabel 12'!$F128*1000</f>
        <v>5.5352345191467327</v>
      </c>
      <c r="L128" s="20">
        <f>'Tabel 11'!K128/'Tabel 12'!$F128*1000</f>
        <v>6.7329168420030427</v>
      </c>
      <c r="M128" s="20">
        <f>'Tabel 11'!L128/'Tabel 12'!$F128*1000</f>
        <v>0</v>
      </c>
      <c r="N128" s="20">
        <f>'Tabel 11'!M128/'Tabel 12'!$F128*1000</f>
        <v>0.84161460525038034</v>
      </c>
      <c r="O128" s="20">
        <f>'Tabel 11'!N128/'Tabel 12'!$F128*1000</f>
        <v>3.5283073835496714</v>
      </c>
      <c r="P128" s="20">
        <f>'Tabel 11'!O128/'Tabel 12'!$F128*1000</f>
        <v>0</v>
      </c>
      <c r="Q128" s="20">
        <f>'Tabel 11'!P128/'Tabel 12'!$F128*1000</f>
        <v>3.5283073835496714</v>
      </c>
      <c r="R128" s="20">
        <f>'Tabel 11'!Q128/'Tabel 12'!$F128*1000</f>
        <v>4.1109636487230112</v>
      </c>
      <c r="S128" s="20">
        <f>'Tabel 11'!R128/'Tabel 12'!$F128*1000</f>
        <v>28.258828860907002</v>
      </c>
      <c r="T128" s="20">
        <f>'Tabel 11'!S128/'Tabel 12'!$F128*1000</f>
        <v>27.64380280322403</v>
      </c>
      <c r="U128" s="20">
        <f>'Tabel 11'!T128/'Tabel 12'!$F128*1000</f>
        <v>0.61502605768297025</v>
      </c>
      <c r="V128" s="20">
        <f>'Tabel 11'!U128/'Tabel 12'!$F128*1000</f>
        <v>0</v>
      </c>
      <c r="W128" s="20">
        <f>'Tabel 11'!V128/'Tabel 12'!$F128*1000</f>
        <v>0</v>
      </c>
      <c r="X128" s="20"/>
      <c r="Y128" s="20">
        <f>'Tabel 11'!X128/'Tabel 12'!$F128*1000</f>
        <v>5.2439063865600621</v>
      </c>
      <c r="Z128" s="1"/>
    </row>
    <row r="129" spans="4:26" x14ac:dyDescent="0.25">
      <c r="D129" s="1" t="s">
        <v>703</v>
      </c>
      <c r="E129" s="1" t="s">
        <v>86</v>
      </c>
      <c r="F129" s="94">
        <v>26576</v>
      </c>
      <c r="H129" s="20">
        <f>'Tabel 11'!G129/'Tabel 12'!$F129*1000</f>
        <v>36.687236604455151</v>
      </c>
      <c r="I129" s="20">
        <f>'Tabel 11'!H129/'Tabel 12'!$F129*1000</f>
        <v>10.836845273931367</v>
      </c>
      <c r="J129" s="20">
        <f>'Tabel 11'!I129/'Tabel 12'!$F129*1000</f>
        <v>2.0319084888621313</v>
      </c>
      <c r="K129" s="20">
        <f>'Tabel 11'!J129/'Tabel 12'!$F129*1000</f>
        <v>0.15051173991571343</v>
      </c>
      <c r="L129" s="20">
        <f>'Tabel 11'!K129/'Tabel 12'!$F129*1000</f>
        <v>5.4184226369656834</v>
      </c>
      <c r="M129" s="20">
        <f>'Tabel 11'!L129/'Tabel 12'!$F129*1000</f>
        <v>0</v>
      </c>
      <c r="N129" s="20">
        <f>'Tabel 11'!M129/'Tabel 12'!$F129*1000</f>
        <v>3.2360024081878387</v>
      </c>
      <c r="O129" s="20">
        <f>'Tabel 11'!N129/'Tabel 12'!$F129*1000</f>
        <v>1.2417218543046358</v>
      </c>
      <c r="P129" s="20">
        <f>'Tabel 11'!O129/'Tabel 12'!$F129*1000</f>
        <v>0</v>
      </c>
      <c r="Q129" s="20">
        <f>'Tabel 11'!P129/'Tabel 12'!$F129*1000</f>
        <v>1.2417218543046358</v>
      </c>
      <c r="R129" s="20">
        <f>'Tabel 11'!Q129/'Tabel 12'!$F129*1000</f>
        <v>3.9509331727874772</v>
      </c>
      <c r="S129" s="20">
        <f>'Tabel 11'!R129/'Tabel 12'!$F129*1000</f>
        <v>20.657736303431669</v>
      </c>
      <c r="T129" s="20">
        <f>'Tabel 11'!S129/'Tabel 12'!$F129*1000</f>
        <v>20.018061408789883</v>
      </c>
      <c r="U129" s="20">
        <f>'Tabel 11'!T129/'Tabel 12'!$F129*1000</f>
        <v>0.63967489464178207</v>
      </c>
      <c r="V129" s="20">
        <f>'Tabel 11'!U129/'Tabel 12'!$F129*1000</f>
        <v>0</v>
      </c>
      <c r="W129" s="20">
        <f>'Tabel 11'!V129/'Tabel 12'!$F129*1000</f>
        <v>0</v>
      </c>
      <c r="X129" s="20"/>
      <c r="Y129" s="20">
        <f>'Tabel 11'!X129/'Tabel 12'!$F129*1000</f>
        <v>1.8813967489464178</v>
      </c>
      <c r="Z129" s="1"/>
    </row>
    <row r="130" spans="4:26" x14ac:dyDescent="0.25">
      <c r="D130" s="1" t="s">
        <v>704</v>
      </c>
      <c r="E130" s="1" t="s">
        <v>197</v>
      </c>
      <c r="F130" s="94">
        <v>42707</v>
      </c>
      <c r="H130" s="20">
        <f>'Tabel 11'!G130/'Tabel 12'!$F130*1000</f>
        <v>66.38256023602689</v>
      </c>
      <c r="I130" s="20">
        <f>'Tabel 11'!H130/'Tabel 12'!$F130*1000</f>
        <v>38.354368136371086</v>
      </c>
      <c r="J130" s="20">
        <f>'Tabel 11'!I130/'Tabel 12'!$F130*1000</f>
        <v>18.544969208794814</v>
      </c>
      <c r="K130" s="20">
        <f>'Tabel 11'!J130/'Tabel 12'!$F130*1000</f>
        <v>2.037136769147915</v>
      </c>
      <c r="L130" s="20">
        <f>'Tabel 11'!K130/'Tabel 12'!$F130*1000</f>
        <v>9.2256538740721652</v>
      </c>
      <c r="M130" s="20">
        <f>'Tabel 11'!L130/'Tabel 12'!$F130*1000</f>
        <v>0</v>
      </c>
      <c r="N130" s="20">
        <f>'Tabel 11'!M130/'Tabel 12'!$F130*1000</f>
        <v>8.5466082843561946</v>
      </c>
      <c r="O130" s="20">
        <f>'Tabel 11'!N130/'Tabel 12'!$F130*1000</f>
        <v>1.2410143536188447</v>
      </c>
      <c r="P130" s="20">
        <f>'Tabel 11'!O130/'Tabel 12'!$F130*1000</f>
        <v>1.2410143536188447</v>
      </c>
      <c r="Q130" s="20">
        <f>'Tabel 11'!P130/'Tabel 12'!$F130*1000</f>
        <v>0</v>
      </c>
      <c r="R130" s="20">
        <f>'Tabel 11'!Q130/'Tabel 12'!$F130*1000</f>
        <v>2.1542135949610133</v>
      </c>
      <c r="S130" s="20">
        <f>'Tabel 11'!R130/'Tabel 12'!$F130*1000</f>
        <v>24.632964151075935</v>
      </c>
      <c r="T130" s="20">
        <f>'Tabel 11'!S130/'Tabel 12'!$F130*1000</f>
        <v>23.836841735546866</v>
      </c>
      <c r="U130" s="20">
        <f>'Tabel 11'!T130/'Tabel 12'!$F130*1000</f>
        <v>0.72587632004121105</v>
      </c>
      <c r="V130" s="20">
        <f>'Tabel 11'!U130/'Tabel 12'!$F130*1000</f>
        <v>7.0246095487859136E-2</v>
      </c>
      <c r="W130" s="20">
        <f>'Tabel 11'!V130/'Tabel 12'!$F130*1000</f>
        <v>6.6733790713466181</v>
      </c>
      <c r="X130" s="20"/>
      <c r="Y130" s="20">
        <f>'Tabel 11'!X130/'Tabel 12'!$F130*1000</f>
        <v>0.98344533683002799</v>
      </c>
      <c r="Z130" s="1"/>
    </row>
    <row r="131" spans="4:26" x14ac:dyDescent="0.25">
      <c r="D131" s="1" t="s">
        <v>709</v>
      </c>
      <c r="E131" s="1" t="s">
        <v>343</v>
      </c>
      <c r="F131" s="94">
        <v>36329</v>
      </c>
      <c r="H131" s="20">
        <f>'Tabel 11'!G131/'Tabel 12'!$F131*1000</f>
        <v>24.746070632277242</v>
      </c>
      <c r="I131" s="20">
        <f>'Tabel 11'!H131/'Tabel 12'!$F131*1000</f>
        <v>2.6425169974400617</v>
      </c>
      <c r="J131" s="20">
        <f>'Tabel 11'!I131/'Tabel 12'!$F131*1000</f>
        <v>0</v>
      </c>
      <c r="K131" s="20">
        <f>'Tabel 11'!J131/'Tabel 12'!$F131*1000</f>
        <v>0</v>
      </c>
      <c r="L131" s="20">
        <f>'Tabel 11'!K131/'Tabel 12'!$F131*1000</f>
        <v>2.6425169974400617</v>
      </c>
      <c r="M131" s="20">
        <f>'Tabel 11'!L131/'Tabel 12'!$F131*1000</f>
        <v>0</v>
      </c>
      <c r="N131" s="20">
        <f>'Tabel 11'!M131/'Tabel 12'!$F131*1000</f>
        <v>0</v>
      </c>
      <c r="O131" s="20">
        <f>'Tabel 11'!N131/'Tabel 12'!$F131*1000</f>
        <v>2.3397285914833881</v>
      </c>
      <c r="P131" s="20">
        <f>'Tabel 11'!O131/'Tabel 12'!$F131*1000</f>
        <v>2.2571499353133864</v>
      </c>
      <c r="Q131" s="20">
        <f>'Tabel 11'!P131/'Tabel 12'!$F131*1000</f>
        <v>8.2578656170001929E-2</v>
      </c>
      <c r="R131" s="20">
        <f>'Tabel 11'!Q131/'Tabel 12'!$F131*1000</f>
        <v>3.5784084340334168</v>
      </c>
      <c r="S131" s="20">
        <f>'Tabel 11'!R131/'Tabel 12'!$F131*1000</f>
        <v>16.185416609320377</v>
      </c>
      <c r="T131" s="20">
        <f>'Tabel 11'!S131/'Tabel 12'!$F131*1000</f>
        <v>15.634892234853696</v>
      </c>
      <c r="U131" s="20">
        <f>'Tabel 11'!T131/'Tabel 12'!$F131*1000</f>
        <v>0.55052437446667946</v>
      </c>
      <c r="V131" s="20">
        <f>'Tabel 11'!U131/'Tabel 12'!$F131*1000</f>
        <v>0</v>
      </c>
      <c r="W131" s="20">
        <f>'Tabel 11'!V131/'Tabel 12'!$F131*1000</f>
        <v>0</v>
      </c>
      <c r="X131" s="20"/>
      <c r="Y131" s="20">
        <f>'Tabel 11'!X131/'Tabel 12'!$F131*1000</f>
        <v>1.045996311486691</v>
      </c>
      <c r="Z131" s="1"/>
    </row>
    <row r="132" spans="4:26" x14ac:dyDescent="0.25">
      <c r="D132" s="1" t="s">
        <v>712</v>
      </c>
      <c r="E132" s="1" t="s">
        <v>238</v>
      </c>
      <c r="F132" s="94">
        <v>24526</v>
      </c>
      <c r="H132" s="20">
        <f>'Tabel 11'!G132/'Tabel 12'!$F132*1000</f>
        <v>53.004974312973985</v>
      </c>
      <c r="I132" s="20">
        <f>'Tabel 11'!H132/'Tabel 12'!$F132*1000</f>
        <v>27.15485607110821</v>
      </c>
      <c r="J132" s="20">
        <f>'Tabel 11'!I132/'Tabel 12'!$F132*1000</f>
        <v>9.3370300905161869</v>
      </c>
      <c r="K132" s="20">
        <f>'Tabel 11'!J132/'Tabel 12'!$F132*1000</f>
        <v>2.7725678871401778</v>
      </c>
      <c r="L132" s="20">
        <f>'Tabel 11'!K132/'Tabel 12'!$F132*1000</f>
        <v>14.596754464649759</v>
      </c>
      <c r="M132" s="20">
        <f>'Tabel 11'!L132/'Tabel 12'!$F132*1000</f>
        <v>0.12231917149147843</v>
      </c>
      <c r="N132" s="20">
        <f>'Tabel 11'!M132/'Tabel 12'!$F132*1000</f>
        <v>0.32618445731060919</v>
      </c>
      <c r="O132" s="20">
        <f>'Tabel 11'!N132/'Tabel 12'!$F132*1000</f>
        <v>2.1609720296827857</v>
      </c>
      <c r="P132" s="20">
        <f>'Tabel 11'!O132/'Tabel 12'!$F132*1000</f>
        <v>2.1609720296827857</v>
      </c>
      <c r="Q132" s="20">
        <f>'Tabel 11'!P132/'Tabel 12'!$F132*1000</f>
        <v>0</v>
      </c>
      <c r="R132" s="20">
        <f>'Tabel 11'!Q132/'Tabel 12'!$F132*1000</f>
        <v>4.3627171165293976</v>
      </c>
      <c r="S132" s="20">
        <f>'Tabel 11'!R132/'Tabel 12'!$F132*1000</f>
        <v>19.326429095653591</v>
      </c>
      <c r="T132" s="20">
        <f>'Tabel 11'!S132/'Tabel 12'!$F132*1000</f>
        <v>18.755606295360025</v>
      </c>
      <c r="U132" s="20">
        <f>'Tabel 11'!T132/'Tabel 12'!$F132*1000</f>
        <v>0.57082280029356602</v>
      </c>
      <c r="V132" s="20">
        <f>'Tabel 11'!U132/'Tabel 12'!$F132*1000</f>
        <v>0</v>
      </c>
      <c r="W132" s="20">
        <f>'Tabel 11'!V132/'Tabel 12'!$F132*1000</f>
        <v>0</v>
      </c>
      <c r="X132" s="20"/>
      <c r="Y132" s="20">
        <f>'Tabel 11'!X132/'Tabel 12'!$F132*1000</f>
        <v>1.1008725434233058</v>
      </c>
      <c r="Z132" s="1"/>
    </row>
    <row r="133" spans="4:26" x14ac:dyDescent="0.25">
      <c r="D133" s="1" t="s">
        <v>713</v>
      </c>
      <c r="E133" s="1" t="s">
        <v>298</v>
      </c>
      <c r="F133" s="94">
        <v>23155</v>
      </c>
      <c r="H133" s="20">
        <f>'Tabel 11'!G133/'Tabel 12'!$F133*1000</f>
        <v>57.438998056575258</v>
      </c>
      <c r="I133" s="20">
        <f>'Tabel 11'!H133/'Tabel 12'!$F133*1000</f>
        <v>9.5443748650399485</v>
      </c>
      <c r="J133" s="20">
        <f>'Tabel 11'!I133/'Tabel 12'!$F133*1000</f>
        <v>0</v>
      </c>
      <c r="K133" s="20">
        <f>'Tabel 11'!J133/'Tabel 12'!$F133*1000</f>
        <v>0</v>
      </c>
      <c r="L133" s="20">
        <f>'Tabel 11'!K133/'Tabel 12'!$F133*1000</f>
        <v>1.4251781472684086</v>
      </c>
      <c r="M133" s="20">
        <f>'Tabel 11'!L133/'Tabel 12'!$F133*1000</f>
        <v>0</v>
      </c>
      <c r="N133" s="20">
        <f>'Tabel 11'!M133/'Tabel 12'!$F133*1000</f>
        <v>8.1191967177715387</v>
      </c>
      <c r="O133" s="20">
        <f>'Tabel 11'!N133/'Tabel 12'!$F133*1000</f>
        <v>1.3388037141006262</v>
      </c>
      <c r="P133" s="20">
        <f>'Tabel 11'!O133/'Tabel 12'!$F133*1000</f>
        <v>1.3388037141006262</v>
      </c>
      <c r="Q133" s="20">
        <f>'Tabel 11'!P133/'Tabel 12'!$F133*1000</f>
        <v>0</v>
      </c>
      <c r="R133" s="20">
        <f>'Tabel 11'!Q133/'Tabel 12'!$F133*1000</f>
        <v>15.633772403368603</v>
      </c>
      <c r="S133" s="20">
        <f>'Tabel 11'!R133/'Tabel 12'!$F133*1000</f>
        <v>30.922047074066079</v>
      </c>
      <c r="T133" s="20">
        <f>'Tabel 11'!S133/'Tabel 12'!$F133*1000</f>
        <v>30.317426041891601</v>
      </c>
      <c r="U133" s="20">
        <f>'Tabel 11'!T133/'Tabel 12'!$F133*1000</f>
        <v>0.60462103217447638</v>
      </c>
      <c r="V133" s="20">
        <f>'Tabel 11'!U133/'Tabel 12'!$F133*1000</f>
        <v>0</v>
      </c>
      <c r="W133" s="20">
        <f>'Tabel 11'!V133/'Tabel 12'!$F133*1000</f>
        <v>0</v>
      </c>
      <c r="X133" s="20"/>
      <c r="Y133" s="20">
        <f>'Tabel 11'!X133/'Tabel 12'!$F133*1000</f>
        <v>3.6277261930468581</v>
      </c>
      <c r="Z133" s="1"/>
    </row>
    <row r="134" spans="4:26" x14ac:dyDescent="0.25">
      <c r="D134" s="1" t="s">
        <v>714</v>
      </c>
      <c r="E134" s="1" t="s">
        <v>142</v>
      </c>
      <c r="F134" s="94">
        <v>33761</v>
      </c>
      <c r="H134" s="20">
        <f>'Tabel 11'!G134/'Tabel 12'!$F134*1000</f>
        <v>40.460886822072808</v>
      </c>
      <c r="I134" s="20">
        <f>'Tabel 11'!H134/'Tabel 12'!$F134*1000</f>
        <v>11.640650454666629</v>
      </c>
      <c r="J134" s="20">
        <f>'Tabel 11'!I134/'Tabel 12'!$F134*1000</f>
        <v>2.7546577411806523</v>
      </c>
      <c r="K134" s="20">
        <f>'Tabel 11'!J134/'Tabel 12'!$F134*1000</f>
        <v>0.29619975711619917</v>
      </c>
      <c r="L134" s="20">
        <f>'Tabel 11'!K134/'Tabel 12'!$F134*1000</f>
        <v>4.0579366724919286</v>
      </c>
      <c r="M134" s="20">
        <f>'Tabel 11'!L134/'Tabel 12'!$F134*1000</f>
        <v>0</v>
      </c>
      <c r="N134" s="20">
        <f>'Tabel 11'!M134/'Tabel 12'!$F134*1000</f>
        <v>4.5318562838778478</v>
      </c>
      <c r="O134" s="20">
        <f>'Tabel 11'!N134/'Tabel 12'!$F134*1000</f>
        <v>6.6052545836912415</v>
      </c>
      <c r="P134" s="20">
        <f>'Tabel 11'!O134/'Tabel 12'!$F134*1000</f>
        <v>2.6657978140457921</v>
      </c>
      <c r="Q134" s="20">
        <f>'Tabel 11'!P134/'Tabel 12'!$F134*1000</f>
        <v>3.939456769645449</v>
      </c>
      <c r="R134" s="20">
        <f>'Tabel 11'!Q134/'Tabel 12'!$F134*1000</f>
        <v>4.8280560409940465</v>
      </c>
      <c r="S134" s="20">
        <f>'Tabel 11'!R134/'Tabel 12'!$F134*1000</f>
        <v>17.386925742720891</v>
      </c>
      <c r="T134" s="20">
        <f>'Tabel 11'!S134/'Tabel 12'!$F134*1000</f>
        <v>16.616806374218772</v>
      </c>
      <c r="U134" s="20">
        <f>'Tabel 11'!T134/'Tabel 12'!$F134*1000</f>
        <v>0.77011936850211782</v>
      </c>
      <c r="V134" s="20">
        <f>'Tabel 11'!U134/'Tabel 12'!$F134*1000</f>
        <v>0</v>
      </c>
      <c r="W134" s="20">
        <f>'Tabel 11'!V134/'Tabel 12'!$F134*1000</f>
        <v>0</v>
      </c>
      <c r="X134" s="20"/>
      <c r="Y134" s="20">
        <f>'Tabel 11'!X134/'Tabel 12'!$F134*1000</f>
        <v>1.5106187612926159</v>
      </c>
      <c r="Z134" s="1"/>
    </row>
    <row r="135" spans="4:26" x14ac:dyDescent="0.25">
      <c r="D135" s="1" t="s">
        <v>717</v>
      </c>
      <c r="E135" s="1" t="s">
        <v>47</v>
      </c>
      <c r="F135" s="94">
        <v>21105</v>
      </c>
      <c r="H135" s="20">
        <f>'Tabel 11'!G135/'Tabel 12'!$F135*1000</f>
        <v>31.603885335228622</v>
      </c>
      <c r="I135" s="20">
        <f>'Tabel 11'!H135/'Tabel 12'!$F135*1000</f>
        <v>5.7806207059938401</v>
      </c>
      <c r="J135" s="20">
        <f>'Tabel 11'!I135/'Tabel 12'!$F135*1000</f>
        <v>0</v>
      </c>
      <c r="K135" s="20">
        <f>'Tabel 11'!J135/'Tabel 12'!$F135*1000</f>
        <v>0</v>
      </c>
      <c r="L135" s="20">
        <f>'Tabel 11'!K135/'Tabel 12'!$F135*1000</f>
        <v>0</v>
      </c>
      <c r="M135" s="20">
        <f>'Tabel 11'!L135/'Tabel 12'!$F135*1000</f>
        <v>0</v>
      </c>
      <c r="N135" s="20">
        <f>'Tabel 11'!M135/'Tabel 12'!$F135*1000</f>
        <v>5.7806207059938401</v>
      </c>
      <c r="O135" s="20">
        <f>'Tabel 11'!N135/'Tabel 12'!$F135*1000</f>
        <v>3.0798389007344231</v>
      </c>
      <c r="P135" s="20">
        <f>'Tabel 11'!O135/'Tabel 12'!$F135*1000</f>
        <v>0</v>
      </c>
      <c r="Q135" s="20">
        <f>'Tabel 11'!P135/'Tabel 12'!$F135*1000</f>
        <v>3.0798389007344231</v>
      </c>
      <c r="R135" s="20">
        <f>'Tabel 11'!Q135/'Tabel 12'!$F135*1000</f>
        <v>2.9376924899312962</v>
      </c>
      <c r="S135" s="20">
        <f>'Tabel 11'!R135/'Tabel 12'!$F135*1000</f>
        <v>19.805733238569058</v>
      </c>
      <c r="T135" s="20">
        <f>'Tabel 11'!S135/'Tabel 12'!$F135*1000</f>
        <v>19.189765458422176</v>
      </c>
      <c r="U135" s="20">
        <f>'Tabel 11'!T135/'Tabel 12'!$F135*1000</f>
        <v>0.61596778014688458</v>
      </c>
      <c r="V135" s="20">
        <f>'Tabel 11'!U135/'Tabel 12'!$F135*1000</f>
        <v>0</v>
      </c>
      <c r="W135" s="20">
        <f>'Tabel 11'!V135/'Tabel 12'!$F135*1000</f>
        <v>0</v>
      </c>
      <c r="X135" s="20"/>
      <c r="Y135" s="20">
        <f>'Tabel 11'!X135/'Tabel 12'!$F135*1000</f>
        <v>0.99502487562189046</v>
      </c>
      <c r="Z135" s="1"/>
    </row>
    <row r="136" spans="4:26" x14ac:dyDescent="0.25">
      <c r="D136" s="1" t="s">
        <v>718</v>
      </c>
      <c r="E136" s="1" t="s">
        <v>110</v>
      </c>
      <c r="F136" s="94">
        <v>27677</v>
      </c>
      <c r="H136" s="20">
        <f>'Tabel 11'!G136/'Tabel 12'!$F136*1000</f>
        <v>78.404451349495972</v>
      </c>
      <c r="I136" s="20">
        <f>'Tabel 11'!H136/'Tabel 12'!$F136*1000</f>
        <v>57.809733713914085</v>
      </c>
      <c r="J136" s="20">
        <f>'Tabel 11'!I136/'Tabel 12'!$F136*1000</f>
        <v>2.7098312678397223</v>
      </c>
      <c r="K136" s="20">
        <f>'Tabel 11'!J136/'Tabel 12'!$F136*1000</f>
        <v>0</v>
      </c>
      <c r="L136" s="20">
        <f>'Tabel 11'!K136/'Tabel 12'!$F136*1000</f>
        <v>22.039960978429743</v>
      </c>
      <c r="M136" s="20">
        <f>'Tabel 11'!L136/'Tabel 12'!$F136*1000</f>
        <v>0</v>
      </c>
      <c r="N136" s="20">
        <f>'Tabel 11'!M136/'Tabel 12'!$F136*1000</f>
        <v>33.059941467644613</v>
      </c>
      <c r="O136" s="20">
        <f>'Tabel 11'!N136/'Tabel 12'!$F136*1000</f>
        <v>1.3007190085630669</v>
      </c>
      <c r="P136" s="20">
        <f>'Tabel 11'!O136/'Tabel 12'!$F136*1000</f>
        <v>1.3007190085630669</v>
      </c>
      <c r="Q136" s="20">
        <f>'Tabel 11'!P136/'Tabel 12'!$F136*1000</f>
        <v>0</v>
      </c>
      <c r="R136" s="20">
        <f>'Tabel 11'!Q136/'Tabel 12'!$F136*1000</f>
        <v>0</v>
      </c>
      <c r="S136" s="20">
        <f>'Tabel 11'!R136/'Tabel 12'!$F136*1000</f>
        <v>19.293998627018826</v>
      </c>
      <c r="T136" s="20">
        <f>'Tabel 11'!S136/'Tabel 12'!$F136*1000</f>
        <v>19.293998627018826</v>
      </c>
      <c r="U136" s="20">
        <f>'Tabel 11'!T136/'Tabel 12'!$F136*1000</f>
        <v>0</v>
      </c>
      <c r="V136" s="20">
        <f>'Tabel 11'!U136/'Tabel 12'!$F136*1000</f>
        <v>0</v>
      </c>
      <c r="W136" s="20">
        <f>'Tabel 11'!V136/'Tabel 12'!$F136*1000</f>
        <v>0.97553925642230011</v>
      </c>
      <c r="X136" s="20"/>
      <c r="Y136" s="20">
        <f>'Tabel 11'!X136/'Tabel 12'!$F136*1000</f>
        <v>4.4079921956859485</v>
      </c>
      <c r="Z136" s="1"/>
    </row>
    <row r="137" spans="4:26" x14ac:dyDescent="0.25">
      <c r="D137" s="1" t="s">
        <v>720</v>
      </c>
      <c r="E137" s="1" t="s">
        <v>266</v>
      </c>
      <c r="F137" s="94">
        <v>22510</v>
      </c>
      <c r="H137" s="20">
        <f>'Tabel 11'!G137/'Tabel 12'!$F137*1000</f>
        <v>52.55442025766326</v>
      </c>
      <c r="I137" s="20">
        <f>'Tabel 11'!H137/'Tabel 12'!$F137*1000</f>
        <v>5.2421146157263436</v>
      </c>
      <c r="J137" s="20">
        <f>'Tabel 11'!I137/'Tabel 12'!$F137*1000</f>
        <v>0.93291870279875611</v>
      </c>
      <c r="K137" s="20">
        <f>'Tabel 11'!J137/'Tabel 12'!$F137*1000</f>
        <v>0</v>
      </c>
      <c r="L137" s="20">
        <f>'Tabel 11'!K137/'Tabel 12'!$F137*1000</f>
        <v>1.0661928031985786</v>
      </c>
      <c r="M137" s="20">
        <f>'Tabel 11'!L137/'Tabel 12'!$F137*1000</f>
        <v>0</v>
      </c>
      <c r="N137" s="20">
        <f>'Tabel 11'!M137/'Tabel 12'!$F137*1000</f>
        <v>3.2430031097290093</v>
      </c>
      <c r="O137" s="20">
        <f>'Tabel 11'!N137/'Tabel 12'!$F137*1000</f>
        <v>11.728120835184363</v>
      </c>
      <c r="P137" s="20">
        <f>'Tabel 11'!O137/'Tabel 12'!$F137*1000</f>
        <v>11.728120835184363</v>
      </c>
      <c r="Q137" s="20">
        <f>'Tabel 11'!P137/'Tabel 12'!$F137*1000</f>
        <v>0</v>
      </c>
      <c r="R137" s="20">
        <f>'Tabel 11'!Q137/'Tabel 12'!$F137*1000</f>
        <v>15.193247445579741</v>
      </c>
      <c r="S137" s="20">
        <f>'Tabel 11'!R137/'Tabel 12'!$F137*1000</f>
        <v>20.39093736117281</v>
      </c>
      <c r="T137" s="20">
        <f>'Tabel 11'!S137/'Tabel 12'!$F137*1000</f>
        <v>17.947578853842735</v>
      </c>
      <c r="U137" s="20">
        <f>'Tabel 11'!T137/'Tabel 12'!$F137*1000</f>
        <v>1.0661928031985786</v>
      </c>
      <c r="V137" s="20">
        <f>'Tabel 11'!U137/'Tabel 12'!$F137*1000</f>
        <v>1.3771657041314971</v>
      </c>
      <c r="W137" s="20">
        <f>'Tabel 11'!V137/'Tabel 12'!$F137*1000</f>
        <v>0</v>
      </c>
      <c r="X137" s="20"/>
      <c r="Y137" s="20">
        <f>'Tabel 11'!X137/'Tabel 12'!$F137*1000</f>
        <v>3.4651266103953797</v>
      </c>
      <c r="Z137" s="1"/>
    </row>
    <row r="138" spans="4:26" x14ac:dyDescent="0.25">
      <c r="D138" s="1" t="s">
        <v>723</v>
      </c>
      <c r="E138" s="1" t="s">
        <v>200</v>
      </c>
      <c r="F138" s="94">
        <v>36349</v>
      </c>
      <c r="H138" s="20">
        <f>'Tabel 11'!G138/'Tabel 12'!$F138*1000</f>
        <v>48.446999917466783</v>
      </c>
      <c r="I138" s="20">
        <f>'Tabel 11'!H138/'Tabel 12'!$F138*1000</f>
        <v>16.011444606454099</v>
      </c>
      <c r="J138" s="20">
        <f>'Tabel 11'!I138/'Tabel 12'!$F138*1000</f>
        <v>1.3205315139343585</v>
      </c>
      <c r="K138" s="20">
        <f>'Tabel 11'!J138/'Tabel 12'!$F138*1000</f>
        <v>0.19257751244876062</v>
      </c>
      <c r="L138" s="20">
        <f>'Tabel 11'!K138/'Tabel 12'!$F138*1000</f>
        <v>12.407494016341577</v>
      </c>
      <c r="M138" s="20">
        <f>'Tabel 11'!L138/'Tabel 12'!$F138*1000</f>
        <v>0</v>
      </c>
      <c r="N138" s="20">
        <f>'Tabel 11'!M138/'Tabel 12'!$F138*1000</f>
        <v>2.0908415637294011</v>
      </c>
      <c r="O138" s="20">
        <f>'Tabel 11'!N138/'Tabel 12'!$F138*1000</f>
        <v>0.96288756224380312</v>
      </c>
      <c r="P138" s="20">
        <f>'Tabel 11'!O138/'Tabel 12'!$F138*1000</f>
        <v>0.96288756224380312</v>
      </c>
      <c r="Q138" s="20">
        <f>'Tabel 11'!P138/'Tabel 12'!$F138*1000</f>
        <v>0</v>
      </c>
      <c r="R138" s="20">
        <f>'Tabel 11'!Q138/'Tabel 12'!$F138*1000</f>
        <v>4.0991499078379041</v>
      </c>
      <c r="S138" s="20">
        <f>'Tabel 11'!R138/'Tabel 12'!$F138*1000</f>
        <v>27.373517840930973</v>
      </c>
      <c r="T138" s="20">
        <f>'Tabel 11'!S138/'Tabel 12'!$F138*1000</f>
        <v>26.410630278687172</v>
      </c>
      <c r="U138" s="20">
        <f>'Tabel 11'!T138/'Tabel 12'!$F138*1000</f>
        <v>0.96288756224380312</v>
      </c>
      <c r="V138" s="20">
        <f>'Tabel 11'!U138/'Tabel 12'!$F138*1000</f>
        <v>0</v>
      </c>
      <c r="W138" s="20">
        <f>'Tabel 11'!V138/'Tabel 12'!$F138*1000</f>
        <v>0</v>
      </c>
      <c r="X138" s="20"/>
      <c r="Y138" s="20">
        <f>'Tabel 11'!X138/'Tabel 12'!$F138*1000</f>
        <v>1.1829761478995295</v>
      </c>
      <c r="Z138" s="1"/>
    </row>
    <row r="139" spans="4:26" x14ac:dyDescent="0.25">
      <c r="D139" s="1" t="s">
        <v>724</v>
      </c>
      <c r="E139" s="1" t="s">
        <v>6</v>
      </c>
      <c r="F139" s="94">
        <v>35706</v>
      </c>
      <c r="H139" s="20">
        <f>'Tabel 11'!G139/'Tabel 12'!$F139*1000</f>
        <v>39.265109505405249</v>
      </c>
      <c r="I139" s="20">
        <f>'Tabel 11'!H139/'Tabel 12'!$F139*1000</f>
        <v>5.2372150338878622</v>
      </c>
      <c r="J139" s="20">
        <f>'Tabel 11'!I139/'Tabel 12'!$F139*1000</f>
        <v>0</v>
      </c>
      <c r="K139" s="20">
        <f>'Tabel 11'!J139/'Tabel 12'!$F139*1000</f>
        <v>4.7611045762616921</v>
      </c>
      <c r="L139" s="20">
        <f>'Tabel 11'!K139/'Tabel 12'!$F139*1000</f>
        <v>0.47611045762616927</v>
      </c>
      <c r="M139" s="20">
        <f>'Tabel 11'!L139/'Tabel 12'!$F139*1000</f>
        <v>0</v>
      </c>
      <c r="N139" s="20">
        <f>'Tabel 11'!M139/'Tabel 12'!$F139*1000</f>
        <v>0</v>
      </c>
      <c r="O139" s="20">
        <f>'Tabel 11'!N139/'Tabel 12'!$F139*1000</f>
        <v>6.7495658992886352</v>
      </c>
      <c r="P139" s="20">
        <f>'Tabel 11'!O139/'Tabel 12'!$F139*1000</f>
        <v>0</v>
      </c>
      <c r="Q139" s="20">
        <f>'Tabel 11'!P139/'Tabel 12'!$F139*1000</f>
        <v>6.7495658992886352</v>
      </c>
      <c r="R139" s="20">
        <f>'Tabel 11'!Q139/'Tabel 12'!$F139*1000</f>
        <v>0</v>
      </c>
      <c r="S139" s="20">
        <f>'Tabel 11'!R139/'Tabel 12'!$F139*1000</f>
        <v>27.278328572228759</v>
      </c>
      <c r="T139" s="20">
        <f>'Tabel 11'!S139/'Tabel 12'!$F139*1000</f>
        <v>21.985100543326052</v>
      </c>
      <c r="U139" s="20">
        <f>'Tabel 11'!T139/'Tabel 12'!$F139*1000</f>
        <v>0.72816893519296477</v>
      </c>
      <c r="V139" s="20">
        <f>'Tabel 11'!U139/'Tabel 12'!$F139*1000</f>
        <v>4.5650590937097402</v>
      </c>
      <c r="W139" s="20">
        <f>'Tabel 11'!V139/'Tabel 12'!$F139*1000</f>
        <v>0</v>
      </c>
      <c r="X139" s="20"/>
      <c r="Y139" s="20">
        <f>'Tabel 11'!X139/'Tabel 12'!$F139*1000</f>
        <v>5.4612670139472357</v>
      </c>
      <c r="Z139" s="1"/>
    </row>
    <row r="140" spans="4:26" x14ac:dyDescent="0.25">
      <c r="D140" s="1" t="s">
        <v>725</v>
      </c>
      <c r="E140" s="1" t="s">
        <v>191</v>
      </c>
      <c r="F140" s="94">
        <v>20881</v>
      </c>
      <c r="H140" s="20">
        <f>'Tabel 11'!G140/'Tabel 12'!$F140*1000</f>
        <v>54.978209855849812</v>
      </c>
      <c r="I140" s="20">
        <f>'Tabel 11'!H140/'Tabel 12'!$F140*1000</f>
        <v>34.145874239739477</v>
      </c>
      <c r="J140" s="20">
        <f>'Tabel 11'!I140/'Tabel 12'!$F140*1000</f>
        <v>0</v>
      </c>
      <c r="K140" s="20">
        <f>'Tabel 11'!J140/'Tabel 12'!$F140*1000</f>
        <v>0</v>
      </c>
      <c r="L140" s="20">
        <f>'Tabel 11'!K140/'Tabel 12'!$F140*1000</f>
        <v>34.145874239739477</v>
      </c>
      <c r="M140" s="20">
        <f>'Tabel 11'!L140/'Tabel 12'!$F140*1000</f>
        <v>0</v>
      </c>
      <c r="N140" s="20">
        <f>'Tabel 11'!M140/'Tabel 12'!$F140*1000</f>
        <v>0</v>
      </c>
      <c r="O140" s="20">
        <f>'Tabel 11'!N140/'Tabel 12'!$F140*1000</f>
        <v>0.19156170681480772</v>
      </c>
      <c r="P140" s="20">
        <f>'Tabel 11'!O140/'Tabel 12'!$F140*1000</f>
        <v>0.19156170681480772</v>
      </c>
      <c r="Q140" s="20">
        <f>'Tabel 11'!P140/'Tabel 12'!$F140*1000</f>
        <v>0</v>
      </c>
      <c r="R140" s="20">
        <f>'Tabel 11'!Q140/'Tabel 12'!$F140*1000</f>
        <v>1.1972606675925481</v>
      </c>
      <c r="S140" s="20">
        <f>'Tabel 11'!R140/'Tabel 12'!$F140*1000</f>
        <v>19.443513241702984</v>
      </c>
      <c r="T140" s="20">
        <f>'Tabel 11'!S140/'Tabel 12'!$F140*1000</f>
        <v>19.443513241702984</v>
      </c>
      <c r="U140" s="20">
        <f>'Tabel 11'!T140/'Tabel 12'!$F140*1000</f>
        <v>0</v>
      </c>
      <c r="V140" s="20">
        <f>'Tabel 11'!U140/'Tabel 12'!$F140*1000</f>
        <v>0</v>
      </c>
      <c r="W140" s="20">
        <f>'Tabel 11'!V140/'Tabel 12'!$F140*1000</f>
        <v>0</v>
      </c>
      <c r="X140" s="20"/>
      <c r="Y140" s="20">
        <f>'Tabel 11'!X140/'Tabel 12'!$F140*1000</f>
        <v>1.7719457880369713</v>
      </c>
      <c r="Z140" s="1"/>
    </row>
    <row r="141" spans="4:26" x14ac:dyDescent="0.25">
      <c r="D141" s="1" t="s">
        <v>727</v>
      </c>
      <c r="E141" s="1" t="s">
        <v>239</v>
      </c>
      <c r="F141" s="94">
        <v>29609</v>
      </c>
      <c r="H141" s="20">
        <f>'Tabel 11'!G141/'Tabel 12'!$F141*1000</f>
        <v>47.688202911276974</v>
      </c>
      <c r="I141" s="20">
        <f>'Tabel 11'!H141/'Tabel 12'!$F141*1000</f>
        <v>9.6929987503799513</v>
      </c>
      <c r="J141" s="20">
        <f>'Tabel 11'!I141/'Tabel 12'!$F141*1000</f>
        <v>0</v>
      </c>
      <c r="K141" s="20">
        <f>'Tabel 11'!J141/'Tabel 12'!$F141*1000</f>
        <v>0.64169678138403863</v>
      </c>
      <c r="L141" s="20">
        <f>'Tabel 11'!K141/'Tabel 12'!$F141*1000</f>
        <v>9.0513019689959133</v>
      </c>
      <c r="M141" s="20">
        <f>'Tabel 11'!L141/'Tabel 12'!$F141*1000</f>
        <v>0</v>
      </c>
      <c r="N141" s="20">
        <f>'Tabel 11'!M141/'Tabel 12'!$F141*1000</f>
        <v>0</v>
      </c>
      <c r="O141" s="20">
        <f>'Tabel 11'!N141/'Tabel 12'!$F141*1000</f>
        <v>0</v>
      </c>
      <c r="P141" s="20">
        <f>'Tabel 11'!O141/'Tabel 12'!$F141*1000</f>
        <v>0</v>
      </c>
      <c r="Q141" s="20">
        <f>'Tabel 11'!P141/'Tabel 12'!$F141*1000</f>
        <v>0</v>
      </c>
      <c r="R141" s="20">
        <f>'Tabel 11'!Q141/'Tabel 12'!$F141*1000</f>
        <v>0.81056435543246985</v>
      </c>
      <c r="S141" s="20">
        <f>'Tabel 11'!R141/'Tabel 12'!$F141*1000</f>
        <v>37.184639805464556</v>
      </c>
      <c r="T141" s="20">
        <f>'Tabel 11'!S141/'Tabel 12'!$F141*1000</f>
        <v>28.471072984565502</v>
      </c>
      <c r="U141" s="20">
        <f>'Tabel 11'!T141/'Tabel 12'!$F141*1000</f>
        <v>0</v>
      </c>
      <c r="V141" s="20">
        <f>'Tabel 11'!U141/'Tabel 12'!$F141*1000</f>
        <v>8.7135668208990502</v>
      </c>
      <c r="W141" s="20">
        <f>'Tabel 11'!V141/'Tabel 12'!$F141*1000</f>
        <v>0</v>
      </c>
      <c r="X141" s="20"/>
      <c r="Y141" s="20">
        <f>'Tabel 11'!X141/'Tabel 12'!$F141*1000</f>
        <v>2.0939579182005472</v>
      </c>
      <c r="Z141" s="1"/>
    </row>
    <row r="142" spans="4:26" x14ac:dyDescent="0.25">
      <c r="D142" s="1" t="s">
        <v>908</v>
      </c>
      <c r="E142" s="1" t="s">
        <v>281</v>
      </c>
      <c r="F142" s="94">
        <v>45557</v>
      </c>
      <c r="H142" s="20">
        <f>'Tabel 11'!G142/'Tabel 12'!$F142*1000</f>
        <v>30.357574028140572</v>
      </c>
      <c r="I142" s="20">
        <f>'Tabel 11'!H142/'Tabel 12'!$F142*1000</f>
        <v>5.6632350681563759</v>
      </c>
      <c r="J142" s="20">
        <f>'Tabel 11'!I142/'Tabel 12'!$F142*1000</f>
        <v>1.3609324582391289</v>
      </c>
      <c r="K142" s="20">
        <f>'Tabel 11'!J142/'Tabel 12'!$F142*1000</f>
        <v>0</v>
      </c>
      <c r="L142" s="20">
        <f>'Tabel 11'!K142/'Tabel 12'!$F142*1000</f>
        <v>1.7560418815988763</v>
      </c>
      <c r="M142" s="20">
        <f>'Tabel 11'!L142/'Tabel 12'!$F142*1000</f>
        <v>0</v>
      </c>
      <c r="N142" s="20">
        <f>'Tabel 11'!M142/'Tabel 12'!$F142*1000</f>
        <v>2.5462607283183702</v>
      </c>
      <c r="O142" s="20">
        <f>'Tabel 11'!N142/'Tabel 12'!$F142*1000</f>
        <v>0</v>
      </c>
      <c r="P142" s="20">
        <f>'Tabel 11'!O142/'Tabel 12'!$F142*1000</f>
        <v>0</v>
      </c>
      <c r="Q142" s="20">
        <f>'Tabel 11'!P142/'Tabel 12'!$F142*1000</f>
        <v>0</v>
      </c>
      <c r="R142" s="20">
        <f>'Tabel 11'!Q142/'Tabel 12'!$F142*1000</f>
        <v>6.058344491516122</v>
      </c>
      <c r="S142" s="20">
        <f>'Tabel 11'!R142/'Tabel 12'!$F142*1000</f>
        <v>18.635994468468073</v>
      </c>
      <c r="T142" s="20">
        <f>'Tabel 11'!S142/'Tabel 12'!$F142*1000</f>
        <v>16.133634787189674</v>
      </c>
      <c r="U142" s="20">
        <f>'Tabel 11'!T142/'Tabel 12'!$F142*1000</f>
        <v>1.1414272230392695</v>
      </c>
      <c r="V142" s="20">
        <f>'Tabel 11'!U142/'Tabel 12'!$F142*1000</f>
        <v>1.3609324582391289</v>
      </c>
      <c r="W142" s="20">
        <f>'Tabel 11'!V142/'Tabel 12'!$F142*1000</f>
        <v>0</v>
      </c>
      <c r="X142" s="20"/>
      <c r="Y142" s="20">
        <f>'Tabel 11'!X142/'Tabel 12'!$F142*1000</f>
        <v>1.2292293171192135</v>
      </c>
      <c r="Z142" s="1"/>
    </row>
    <row r="143" spans="4:26" x14ac:dyDescent="0.25">
      <c r="D143" s="1" t="s">
        <v>993</v>
      </c>
      <c r="E143" s="1" t="s">
        <v>12</v>
      </c>
      <c r="F143" s="94">
        <v>24595</v>
      </c>
      <c r="H143" s="20">
        <f>'Tabel 11'!G143/'Tabel 12'!$F143*1000</f>
        <v>61.272616385444202</v>
      </c>
      <c r="I143" s="20">
        <f>'Tabel 11'!H143/'Tabel 12'!$F143*1000</f>
        <v>23.947956901809309</v>
      </c>
      <c r="J143" s="20">
        <f>'Tabel 11'!I143/'Tabel 12'!$F143*1000</f>
        <v>2.764789591380362</v>
      </c>
      <c r="K143" s="20">
        <f>'Tabel 11'!J143/'Tabel 12'!$F143*1000</f>
        <v>0</v>
      </c>
      <c r="L143" s="20">
        <f>'Tabel 11'!K143/'Tabel 12'!$F143*1000</f>
        <v>8.2130514332181335</v>
      </c>
      <c r="M143" s="20">
        <f>'Tabel 11'!L143/'Tabel 12'!$F143*1000</f>
        <v>0</v>
      </c>
      <c r="N143" s="20">
        <f>'Tabel 11'!M143/'Tabel 12'!$F143*1000</f>
        <v>12.970115877210816</v>
      </c>
      <c r="O143" s="20">
        <f>'Tabel 11'!N143/'Tabel 12'!$F143*1000</f>
        <v>5.1229924781459646</v>
      </c>
      <c r="P143" s="20">
        <f>'Tabel 11'!O143/'Tabel 12'!$F143*1000</f>
        <v>5.1229924781459646</v>
      </c>
      <c r="Q143" s="20">
        <f>'Tabel 11'!P143/'Tabel 12'!$F143*1000</f>
        <v>0</v>
      </c>
      <c r="R143" s="20">
        <f>'Tabel 11'!Q143/'Tabel 12'!$F143*1000</f>
        <v>2.4801788981500303</v>
      </c>
      <c r="S143" s="20">
        <f>'Tabel 11'!R143/'Tabel 12'!$F143*1000</f>
        <v>29.721488107338889</v>
      </c>
      <c r="T143" s="20">
        <f>'Tabel 11'!S143/'Tabel 12'!$F143*1000</f>
        <v>28.257775970725756</v>
      </c>
      <c r="U143" s="20">
        <f>'Tabel 11'!T143/'Tabel 12'!$F143*1000</f>
        <v>0.89449075015247004</v>
      </c>
      <c r="V143" s="20">
        <f>'Tabel 11'!U143/'Tabel 12'!$F143*1000</f>
        <v>0.56922138646066267</v>
      </c>
      <c r="W143" s="20">
        <f>'Tabel 11'!V143/'Tabel 12'!$F143*1000</f>
        <v>0</v>
      </c>
      <c r="X143" s="20"/>
      <c r="Y143" s="20">
        <f>'Tabel 11'!X143/'Tabel 12'!$F143*1000</f>
        <v>6.3020939215287664</v>
      </c>
      <c r="Z143" s="1"/>
    </row>
    <row r="144" spans="4:26" x14ac:dyDescent="0.25">
      <c r="D144" s="1" t="s">
        <v>732</v>
      </c>
      <c r="E144" s="1" t="s">
        <v>231</v>
      </c>
      <c r="F144" s="94">
        <v>32744</v>
      </c>
      <c r="H144" s="20">
        <f>'Tabel 11'!G144/'Tabel 12'!$F144*1000</f>
        <v>30.692645980943073</v>
      </c>
      <c r="I144" s="20">
        <f>'Tabel 11'!H144/'Tabel 12'!$F144*1000</f>
        <v>15.666992426093328</v>
      </c>
      <c r="J144" s="20">
        <f>'Tabel 11'!I144/'Tabel 12'!$F144*1000</f>
        <v>10.841680918641584</v>
      </c>
      <c r="K144" s="20">
        <f>'Tabel 11'!J144/'Tabel 12'!$F144*1000</f>
        <v>0.152699731248473</v>
      </c>
      <c r="L144" s="20">
        <f>'Tabel 11'!K144/'Tabel 12'!$F144*1000</f>
        <v>2.6264353774737357</v>
      </c>
      <c r="M144" s="20">
        <f>'Tabel 11'!L144/'Tabel 12'!$F144*1000</f>
        <v>1.8323967749816761</v>
      </c>
      <c r="N144" s="20">
        <f>'Tabel 11'!M144/'Tabel 12'!$F144*1000</f>
        <v>0.21377962374786222</v>
      </c>
      <c r="O144" s="20">
        <f>'Tabel 11'!N144/'Tabel 12'!$F144*1000</f>
        <v>0.94673833374053262</v>
      </c>
      <c r="P144" s="20">
        <f>'Tabel 11'!O144/'Tabel 12'!$F144*1000</f>
        <v>0.73295870999267032</v>
      </c>
      <c r="Q144" s="20">
        <f>'Tabel 11'!P144/'Tabel 12'!$F144*1000</f>
        <v>0.21377962374786222</v>
      </c>
      <c r="R144" s="20">
        <f>'Tabel 11'!Q144/'Tabel 12'!$F144*1000</f>
        <v>0.21377962374786222</v>
      </c>
      <c r="S144" s="20">
        <f>'Tabel 11'!R144/'Tabel 12'!$F144*1000</f>
        <v>13.865135597361348</v>
      </c>
      <c r="T144" s="20">
        <f>'Tabel 11'!S144/'Tabel 12'!$F144*1000</f>
        <v>12.948937209870511</v>
      </c>
      <c r="U144" s="20">
        <f>'Tabel 11'!T144/'Tabel 12'!$F144*1000</f>
        <v>0.91619838749083804</v>
      </c>
      <c r="V144" s="20">
        <f>'Tabel 11'!U144/'Tabel 12'!$F144*1000</f>
        <v>0</v>
      </c>
      <c r="W144" s="20">
        <f>'Tabel 11'!V144/'Tabel 12'!$F144*1000</f>
        <v>6.3523088199364777</v>
      </c>
      <c r="X144" s="20"/>
      <c r="Y144" s="20">
        <f>'Tabel 11'!X144/'Tabel 12'!$F144*1000</f>
        <v>0.88565844124114346</v>
      </c>
      <c r="Z144" s="1"/>
    </row>
    <row r="145" spans="4:26" x14ac:dyDescent="0.25">
      <c r="D145" s="1" t="s">
        <v>734</v>
      </c>
      <c r="E145" s="1" t="s">
        <v>252</v>
      </c>
      <c r="F145" s="94">
        <v>26745</v>
      </c>
      <c r="H145" s="20">
        <f>'Tabel 11'!G145/'Tabel 12'!$F145*1000</f>
        <v>40.306599364367173</v>
      </c>
      <c r="I145" s="20">
        <f>'Tabel 11'!H145/'Tabel 12'!$F145*1000</f>
        <v>7.777154608338007</v>
      </c>
      <c r="J145" s="20">
        <f>'Tabel 11'!I145/'Tabel 12'!$F145*1000</f>
        <v>2.4303608151056273</v>
      </c>
      <c r="K145" s="20">
        <f>'Tabel 11'!J145/'Tabel 12'!$F145*1000</f>
        <v>0</v>
      </c>
      <c r="L145" s="20">
        <f>'Tabel 11'!K145/'Tabel 12'!$F145*1000</f>
        <v>2.7668723125817909</v>
      </c>
      <c r="M145" s="20">
        <f>'Tabel 11'!L145/'Tabel 12'!$F145*1000</f>
        <v>0</v>
      </c>
      <c r="N145" s="20">
        <f>'Tabel 11'!M145/'Tabel 12'!$F145*1000</f>
        <v>2.5799214806505888</v>
      </c>
      <c r="O145" s="20">
        <f>'Tabel 11'!N145/'Tabel 12'!$F145*1000</f>
        <v>11.030099083940923</v>
      </c>
      <c r="P145" s="20">
        <f>'Tabel 11'!O145/'Tabel 12'!$F145*1000</f>
        <v>11.030099083940923</v>
      </c>
      <c r="Q145" s="20">
        <f>'Tabel 11'!P145/'Tabel 12'!$F145*1000</f>
        <v>0</v>
      </c>
      <c r="R145" s="20">
        <f>'Tabel 11'!Q145/'Tabel 12'!$F145*1000</f>
        <v>2.4303608151056273</v>
      </c>
      <c r="S145" s="20">
        <f>'Tabel 11'!R145/'Tabel 12'!$F145*1000</f>
        <v>19.068984856982613</v>
      </c>
      <c r="T145" s="20">
        <f>'Tabel 11'!S145/'Tabel 12'!$F145*1000</f>
        <v>18.358571695644045</v>
      </c>
      <c r="U145" s="20">
        <f>'Tabel 11'!T145/'Tabel 12'!$F145*1000</f>
        <v>0.5608524957936063</v>
      </c>
      <c r="V145" s="20">
        <f>'Tabel 11'!U145/'Tabel 12'!$F145*1000</f>
        <v>0.14956066554496167</v>
      </c>
      <c r="W145" s="20">
        <f>'Tabel 11'!V145/'Tabel 12'!$F145*1000</f>
        <v>0</v>
      </c>
      <c r="X145" s="20"/>
      <c r="Y145" s="20">
        <f>'Tabel 11'!X145/'Tabel 12'!$F145*1000</f>
        <v>3.1407739764441955</v>
      </c>
      <c r="Z145" s="1"/>
    </row>
    <row r="146" spans="4:26" x14ac:dyDescent="0.25">
      <c r="D146" s="1" t="s">
        <v>737</v>
      </c>
      <c r="E146" s="1" t="s">
        <v>185</v>
      </c>
      <c r="F146" s="94">
        <v>27207</v>
      </c>
      <c r="H146" s="20">
        <f>'Tabel 11'!G146/'Tabel 12'!$F146*1000</f>
        <v>59.653765575035834</v>
      </c>
      <c r="I146" s="20">
        <f>'Tabel 11'!H146/'Tabel 12'!$F146*1000</f>
        <v>39.805932296835373</v>
      </c>
      <c r="J146" s="20">
        <f>'Tabel 11'!I146/'Tabel 12'!$F146*1000</f>
        <v>17.127945014150768</v>
      </c>
      <c r="K146" s="20">
        <f>'Tabel 11'!J146/'Tabel 12'!$F146*1000</f>
        <v>0</v>
      </c>
      <c r="L146" s="20">
        <f>'Tabel 11'!K146/'Tabel 12'!$F146*1000</f>
        <v>11.982210460543243</v>
      </c>
      <c r="M146" s="20">
        <f>'Tabel 11'!L146/'Tabel 12'!$F146*1000</f>
        <v>0</v>
      </c>
      <c r="N146" s="20">
        <f>'Tabel 11'!M146/'Tabel 12'!$F146*1000</f>
        <v>10.695776822141362</v>
      </c>
      <c r="O146" s="20">
        <f>'Tabel 11'!N146/'Tabel 12'!$F146*1000</f>
        <v>1.4334546256478111</v>
      </c>
      <c r="P146" s="20">
        <f>'Tabel 11'!O146/'Tabel 12'!$F146*1000</f>
        <v>1.4334546256478111</v>
      </c>
      <c r="Q146" s="20">
        <f>'Tabel 11'!P146/'Tabel 12'!$F146*1000</f>
        <v>0</v>
      </c>
      <c r="R146" s="20">
        <f>'Tabel 11'!Q146/'Tabel 12'!$F146*1000</f>
        <v>0.6615944426066821</v>
      </c>
      <c r="S146" s="20">
        <f>'Tabel 11'!R146/'Tabel 12'!$F146*1000</f>
        <v>17.752784209945972</v>
      </c>
      <c r="T146" s="20">
        <f>'Tabel 11'!S146/'Tabel 12'!$F146*1000</f>
        <v>17.752784209945972</v>
      </c>
      <c r="U146" s="20">
        <f>'Tabel 11'!T146/'Tabel 12'!$F146*1000</f>
        <v>0</v>
      </c>
      <c r="V146" s="20">
        <f>'Tabel 11'!U146/'Tabel 12'!$F146*1000</f>
        <v>0</v>
      </c>
      <c r="W146" s="20">
        <f>'Tabel 11'!V146/'Tabel 12'!$F146*1000</f>
        <v>0.6615944426066821</v>
      </c>
      <c r="X146" s="20"/>
      <c r="Y146" s="20">
        <f>'Tabel 11'!X146/'Tabel 12'!$F146*1000</f>
        <v>6.1013709707060686</v>
      </c>
      <c r="Z146" s="1"/>
    </row>
    <row r="147" spans="4:26" x14ac:dyDescent="0.25">
      <c r="D147" s="1" t="s">
        <v>739</v>
      </c>
      <c r="E147" s="1" t="s">
        <v>222</v>
      </c>
      <c r="F147" s="94">
        <v>20377</v>
      </c>
      <c r="H147" s="20">
        <f>'Tabel 11'!G147/'Tabel 12'!$F147*1000</f>
        <v>60.607547725376655</v>
      </c>
      <c r="I147" s="20">
        <f>'Tabel 11'!H147/'Tabel 12'!$F147*1000</f>
        <v>14.526181479118614</v>
      </c>
      <c r="J147" s="20">
        <f>'Tabel 11'!I147/'Tabel 12'!$F147*1000</f>
        <v>2.2574471217549195</v>
      </c>
      <c r="K147" s="20">
        <f>'Tabel 11'!J147/'Tabel 12'!$F147*1000</f>
        <v>5.8399175541051189</v>
      </c>
      <c r="L147" s="20">
        <f>'Tabel 11'!K147/'Tabel 12'!$F147*1000</f>
        <v>2.7972714334789224</v>
      </c>
      <c r="M147" s="20">
        <f>'Tabel 11'!L147/'Tabel 12'!$F147*1000</f>
        <v>0</v>
      </c>
      <c r="N147" s="20">
        <f>'Tabel 11'!M147/'Tabel 12'!$F147*1000</f>
        <v>3.6315453697796536</v>
      </c>
      <c r="O147" s="20">
        <f>'Tabel 11'!N147/'Tabel 12'!$F147*1000</f>
        <v>9.275163174166952</v>
      </c>
      <c r="P147" s="20">
        <f>'Tabel 11'!O147/'Tabel 12'!$F147*1000</f>
        <v>0.39259949943563821</v>
      </c>
      <c r="Q147" s="20">
        <f>'Tabel 11'!P147/'Tabel 12'!$F147*1000</f>
        <v>8.8825636747313155</v>
      </c>
      <c r="R147" s="20">
        <f>'Tabel 11'!Q147/'Tabel 12'!$F147*1000</f>
        <v>9.2260882367374979</v>
      </c>
      <c r="S147" s="20">
        <f>'Tabel 11'!R147/'Tabel 12'!$F147*1000</f>
        <v>27.580114835353584</v>
      </c>
      <c r="T147" s="20">
        <f>'Tabel 11'!S147/'Tabel 12'!$F147*1000</f>
        <v>26.500466211905579</v>
      </c>
      <c r="U147" s="20">
        <f>'Tabel 11'!T147/'Tabel 12'!$F147*1000</f>
        <v>0.63797418658291216</v>
      </c>
      <c r="V147" s="20">
        <f>'Tabel 11'!U147/'Tabel 12'!$F147*1000</f>
        <v>0.441674436865093</v>
      </c>
      <c r="W147" s="20">
        <f>'Tabel 11'!V147/'Tabel 12'!$F147*1000</f>
        <v>0</v>
      </c>
      <c r="X147" s="20"/>
      <c r="Y147" s="20">
        <f>'Tabel 11'!X147/'Tabel 12'!$F147*1000</f>
        <v>7.3612406144182163</v>
      </c>
      <c r="Z147" s="1"/>
    </row>
    <row r="148" spans="4:26" x14ac:dyDescent="0.25">
      <c r="D148" s="1" t="s">
        <v>741</v>
      </c>
      <c r="E148" s="1" t="s">
        <v>24</v>
      </c>
      <c r="F148" s="94">
        <v>43580</v>
      </c>
      <c r="H148" s="20">
        <f>'Tabel 11'!G148/'Tabel 12'!$F148*1000</f>
        <v>50.458926112895824</v>
      </c>
      <c r="I148" s="20">
        <f>'Tabel 11'!H148/'Tabel 12'!$F148*1000</f>
        <v>8.6737035337310697</v>
      </c>
      <c r="J148" s="20">
        <f>'Tabel 11'!I148/'Tabel 12'!$F148*1000</f>
        <v>0.82606700321248283</v>
      </c>
      <c r="K148" s="20">
        <f>'Tabel 11'!J148/'Tabel 12'!$F148*1000</f>
        <v>0.78017439192290039</v>
      </c>
      <c r="L148" s="20">
        <f>'Tabel 11'!K148/'Tabel 12'!$F148*1000</f>
        <v>0</v>
      </c>
      <c r="M148" s="20">
        <f>'Tabel 11'!L148/'Tabel 12'!$F148*1000</f>
        <v>0</v>
      </c>
      <c r="N148" s="20">
        <f>'Tabel 11'!M148/'Tabel 12'!$F148*1000</f>
        <v>7.0674621385956859</v>
      </c>
      <c r="O148" s="20">
        <f>'Tabel 11'!N148/'Tabel 12'!$F148*1000</f>
        <v>0</v>
      </c>
      <c r="P148" s="20">
        <f>'Tabel 11'!O148/'Tabel 12'!$F148*1000</f>
        <v>0</v>
      </c>
      <c r="Q148" s="20">
        <f>'Tabel 11'!P148/'Tabel 12'!$F148*1000</f>
        <v>0</v>
      </c>
      <c r="R148" s="20">
        <f>'Tabel 11'!Q148/'Tabel 12'!$F148*1000</f>
        <v>0.2294630564479119</v>
      </c>
      <c r="S148" s="20">
        <f>'Tabel 11'!R148/'Tabel 12'!$F148*1000</f>
        <v>41.555759522716841</v>
      </c>
      <c r="T148" s="20">
        <f>'Tabel 11'!S148/'Tabel 12'!$F148*1000</f>
        <v>41.555759522716841</v>
      </c>
      <c r="U148" s="20">
        <f>'Tabel 11'!T148/'Tabel 12'!$F148*1000</f>
        <v>0</v>
      </c>
      <c r="V148" s="20">
        <f>'Tabel 11'!U148/'Tabel 12'!$F148*1000</f>
        <v>0</v>
      </c>
      <c r="W148" s="20">
        <f>'Tabel 11'!V148/'Tabel 12'!$F148*1000</f>
        <v>135.84212941716385</v>
      </c>
      <c r="X148" s="20"/>
      <c r="Y148" s="20">
        <f>'Tabel 11'!X148/'Tabel 12'!$F148*1000</f>
        <v>1.950435979807251</v>
      </c>
      <c r="Z148" s="1"/>
    </row>
    <row r="149" spans="4:26" x14ac:dyDescent="0.25">
      <c r="D149" s="1" t="s">
        <v>743</v>
      </c>
      <c r="E149" s="1" t="s">
        <v>50</v>
      </c>
      <c r="F149" s="94">
        <v>24939</v>
      </c>
      <c r="H149" s="20">
        <f>'Tabel 11'!G149/'Tabel 12'!$F149*1000</f>
        <v>23.336942138818717</v>
      </c>
      <c r="I149" s="20">
        <f>'Tabel 11'!H149/'Tabel 12'!$F149*1000</f>
        <v>5.0523276795380729</v>
      </c>
      <c r="J149" s="20">
        <f>'Tabel 11'!I149/'Tabel 12'!$F149*1000</f>
        <v>0</v>
      </c>
      <c r="K149" s="20">
        <f>'Tabel 11'!J149/'Tabel 12'!$F149*1000</f>
        <v>0.52127190344440433</v>
      </c>
      <c r="L149" s="20">
        <f>'Tabel 11'!K149/'Tabel 12'!$F149*1000</f>
        <v>3.9295881951962786</v>
      </c>
      <c r="M149" s="20">
        <f>'Tabel 11'!L149/'Tabel 12'!$F149*1000</f>
        <v>0</v>
      </c>
      <c r="N149" s="20">
        <f>'Tabel 11'!M149/'Tabel 12'!$F149*1000</f>
        <v>0.60146758089738961</v>
      </c>
      <c r="O149" s="20">
        <f>'Tabel 11'!N149/'Tabel 12'!$F149*1000</f>
        <v>2.0048919363246318</v>
      </c>
      <c r="P149" s="20">
        <f>'Tabel 11'!O149/'Tabel 12'!$F149*1000</f>
        <v>0</v>
      </c>
      <c r="Q149" s="20">
        <f>'Tabel 11'!P149/'Tabel 12'!$F149*1000</f>
        <v>2.0048919363246318</v>
      </c>
      <c r="R149" s="20">
        <f>'Tabel 11'!Q149/'Tabel 12'!$F149*1000</f>
        <v>0.52127190344440433</v>
      </c>
      <c r="S149" s="20">
        <f>'Tabel 11'!R149/'Tabel 12'!$F149*1000</f>
        <v>15.758450619511608</v>
      </c>
      <c r="T149" s="20">
        <f>'Tabel 11'!S149/'Tabel 12'!$F149*1000</f>
        <v>11.989253779221301</v>
      </c>
      <c r="U149" s="20">
        <f>'Tabel 11'!T149/'Tabel 12'!$F149*1000</f>
        <v>0</v>
      </c>
      <c r="V149" s="20">
        <f>'Tabel 11'!U149/'Tabel 12'!$F149*1000</f>
        <v>3.7691968402903084</v>
      </c>
      <c r="W149" s="20">
        <f>'Tabel 11'!V149/'Tabel 12'!$F149*1000</f>
        <v>0</v>
      </c>
      <c r="X149" s="20"/>
      <c r="Y149" s="20">
        <f>'Tabel 11'!X149/'Tabel 12'!$F149*1000</f>
        <v>3.2479249368459038</v>
      </c>
      <c r="Z149" s="1"/>
    </row>
    <row r="150" spans="4:26" x14ac:dyDescent="0.25">
      <c r="D150" s="1" t="s">
        <v>744</v>
      </c>
      <c r="E150" s="1" t="s">
        <v>126</v>
      </c>
      <c r="F150" s="94">
        <v>31975</v>
      </c>
      <c r="H150" s="20">
        <f>'Tabel 11'!G150/'Tabel 12'!$F150*1000</f>
        <v>48.068803752931984</v>
      </c>
      <c r="I150" s="20">
        <f>'Tabel 11'!H150/'Tabel 12'!$F150*1000</f>
        <v>17.232212666145426</v>
      </c>
      <c r="J150" s="20">
        <f>'Tabel 11'!I150/'Tabel 12'!$F150*1000</f>
        <v>2.5957779515246289</v>
      </c>
      <c r="K150" s="20">
        <f>'Tabel 11'!J150/'Tabel 12'!$F150*1000</f>
        <v>0</v>
      </c>
      <c r="L150" s="20">
        <f>'Tabel 11'!K150/'Tabel 12'!$F150*1000</f>
        <v>10.351837372947614</v>
      </c>
      <c r="M150" s="20">
        <f>'Tabel 11'!L150/'Tabel 12'!$F150*1000</f>
        <v>0</v>
      </c>
      <c r="N150" s="20">
        <f>'Tabel 11'!M150/'Tabel 12'!$F150*1000</f>
        <v>4.284597341673182</v>
      </c>
      <c r="O150" s="20">
        <f>'Tabel 11'!N150/'Tabel 12'!$F150*1000</f>
        <v>11.759186864738076</v>
      </c>
      <c r="P150" s="20">
        <f>'Tabel 11'!O150/'Tabel 12'!$F150*1000</f>
        <v>11.759186864738076</v>
      </c>
      <c r="Q150" s="20">
        <f>'Tabel 11'!P150/'Tabel 12'!$F150*1000</f>
        <v>0</v>
      </c>
      <c r="R150" s="20">
        <f>'Tabel 11'!Q150/'Tabel 12'!$F150*1000</f>
        <v>1.1884284597341672</v>
      </c>
      <c r="S150" s="20">
        <f>'Tabel 11'!R150/'Tabel 12'!$F150*1000</f>
        <v>17.888975762314306</v>
      </c>
      <c r="T150" s="20">
        <f>'Tabel 11'!S150/'Tabel 12'!$F150*1000</f>
        <v>17.169663799843626</v>
      </c>
      <c r="U150" s="20">
        <f>'Tabel 11'!T150/'Tabel 12'!$F150*1000</f>
        <v>0.71931196247068019</v>
      </c>
      <c r="V150" s="20">
        <f>'Tabel 11'!U150/'Tabel 12'!$F150*1000</f>
        <v>0</v>
      </c>
      <c r="W150" s="20">
        <f>'Tabel 11'!V150/'Tabel 12'!$F150*1000</f>
        <v>0</v>
      </c>
      <c r="X150" s="20"/>
      <c r="Y150" s="20">
        <f>'Tabel 11'!X150/'Tabel 12'!$F150*1000</f>
        <v>4.2220484753713841</v>
      </c>
      <c r="Z150" s="1"/>
    </row>
    <row r="151" spans="4:26" x14ac:dyDescent="0.25">
      <c r="D151" s="1" t="s">
        <v>745</v>
      </c>
      <c r="E151" s="1" t="s">
        <v>201</v>
      </c>
      <c r="F151" s="94">
        <v>36761</v>
      </c>
      <c r="H151" s="20">
        <f>'Tabel 11'!G151/'Tabel 12'!$F151*1000</f>
        <v>47.22396017518566</v>
      </c>
      <c r="I151" s="20">
        <f>'Tabel 11'!H151/'Tabel 12'!$F151*1000</f>
        <v>8.8952966459019063</v>
      </c>
      <c r="J151" s="20">
        <f>'Tabel 11'!I151/'Tabel 12'!$F151*1000</f>
        <v>0</v>
      </c>
      <c r="K151" s="20">
        <f>'Tabel 11'!J151/'Tabel 12'!$F151*1000</f>
        <v>1.4417453279290553</v>
      </c>
      <c r="L151" s="20">
        <f>'Tabel 11'!K151/'Tabel 12'!$F151*1000</f>
        <v>3.1011125921492888</v>
      </c>
      <c r="M151" s="20">
        <f>'Tabel 11'!L151/'Tabel 12'!$F151*1000</f>
        <v>0</v>
      </c>
      <c r="N151" s="20">
        <f>'Tabel 11'!M151/'Tabel 12'!$F151*1000</f>
        <v>4.3524387258235633</v>
      </c>
      <c r="O151" s="20">
        <f>'Tabel 11'!N151/'Tabel 12'!$F151*1000</f>
        <v>8.7864856777563176</v>
      </c>
      <c r="P151" s="20">
        <f>'Tabel 11'!O151/'Tabel 12'!$F151*1000</f>
        <v>8.7864856777563176</v>
      </c>
      <c r="Q151" s="20">
        <f>'Tabel 11'!P151/'Tabel 12'!$F151*1000</f>
        <v>0</v>
      </c>
      <c r="R151" s="20">
        <f>'Tabel 11'!Q151/'Tabel 12'!$F151*1000</f>
        <v>6.5830635728081388</v>
      </c>
      <c r="S151" s="20">
        <f>'Tabel 11'!R151/'Tabel 12'!$F151*1000</f>
        <v>22.959114278719294</v>
      </c>
      <c r="T151" s="20">
        <f>'Tabel 11'!S151/'Tabel 12'!$F151*1000</f>
        <v>21.43576072468105</v>
      </c>
      <c r="U151" s="20">
        <f>'Tabel 11'!T151/'Tabel 12'!$F151*1000</f>
        <v>1.523353554038247</v>
      </c>
      <c r="V151" s="20">
        <f>'Tabel 11'!U151/'Tabel 12'!$F151*1000</f>
        <v>0</v>
      </c>
      <c r="W151" s="20">
        <f>'Tabel 11'!V151/'Tabel 12'!$F151*1000</f>
        <v>0</v>
      </c>
      <c r="X151" s="20"/>
      <c r="Y151" s="20">
        <f>'Tabel 11'!X151/'Tabel 12'!$F151*1000</f>
        <v>7.1815238976088791</v>
      </c>
      <c r="Z151" s="1"/>
    </row>
    <row r="152" spans="4:26" x14ac:dyDescent="0.25">
      <c r="D152" s="1" t="s">
        <v>748</v>
      </c>
      <c r="E152" s="1" t="s">
        <v>102</v>
      </c>
      <c r="F152" s="94">
        <v>45403</v>
      </c>
      <c r="H152" s="20">
        <f>'Tabel 11'!G152/'Tabel 12'!$F152*1000</f>
        <v>78.739290355262867</v>
      </c>
      <c r="I152" s="20">
        <f>'Tabel 11'!H152/'Tabel 12'!$F152*1000</f>
        <v>46.847124639341011</v>
      </c>
      <c r="J152" s="20">
        <f>'Tabel 11'!I152/'Tabel 12'!$F152*1000</f>
        <v>16.320507455454486</v>
      </c>
      <c r="K152" s="20">
        <f>'Tabel 11'!J152/'Tabel 12'!$F152*1000</f>
        <v>0.70479924234081448</v>
      </c>
      <c r="L152" s="20">
        <f>'Tabel 11'!K152/'Tabel 12'!$F152*1000</f>
        <v>11.717287403916041</v>
      </c>
      <c r="M152" s="20">
        <f>'Tabel 11'!L152/'Tabel 12'!$F152*1000</f>
        <v>0</v>
      </c>
      <c r="N152" s="20">
        <f>'Tabel 11'!M152/'Tabel 12'!$F152*1000</f>
        <v>18.104530537629671</v>
      </c>
      <c r="O152" s="20">
        <f>'Tabel 11'!N152/'Tabel 12'!$F152*1000</f>
        <v>5.528269057110764</v>
      </c>
      <c r="P152" s="20">
        <f>'Tabel 11'!O152/'Tabel 12'!$F152*1000</f>
        <v>5.528269057110764</v>
      </c>
      <c r="Q152" s="20">
        <f>'Tabel 11'!P152/'Tabel 12'!$F152*1000</f>
        <v>0</v>
      </c>
      <c r="R152" s="20">
        <f>'Tabel 11'!Q152/'Tabel 12'!$F152*1000</f>
        <v>2.9513468273021606</v>
      </c>
      <c r="S152" s="20">
        <f>'Tabel 11'!R152/'Tabel 12'!$F152*1000</f>
        <v>23.412549831508933</v>
      </c>
      <c r="T152" s="20">
        <f>'Tabel 11'!S152/'Tabel 12'!$F152*1000</f>
        <v>22.751800541814418</v>
      </c>
      <c r="U152" s="20">
        <f>'Tabel 11'!T152/'Tabel 12'!$F152*1000</f>
        <v>0.66074928969451352</v>
      </c>
      <c r="V152" s="20">
        <f>'Tabel 11'!U152/'Tabel 12'!$F152*1000</f>
        <v>0</v>
      </c>
      <c r="W152" s="20">
        <f>'Tabel 11'!V152/'Tabel 12'!$F152*1000</f>
        <v>0</v>
      </c>
      <c r="X152" s="20"/>
      <c r="Y152" s="20">
        <f>'Tabel 11'!X152/'Tabel 12'!$F152*1000</f>
        <v>5.2419443649098074</v>
      </c>
      <c r="Z152" s="1"/>
    </row>
    <row r="153" spans="4:26" x14ac:dyDescent="0.25">
      <c r="D153" s="1" t="s">
        <v>749</v>
      </c>
      <c r="E153" s="1" t="s">
        <v>145</v>
      </c>
      <c r="F153" s="94">
        <v>20007</v>
      </c>
      <c r="H153" s="20">
        <f>'Tabel 11'!G153/'Tabel 12'!$F153*1000</f>
        <v>41.585445094217022</v>
      </c>
      <c r="I153" s="20">
        <f>'Tabel 11'!H153/'Tabel 12'!$F153*1000</f>
        <v>20.742740040985655</v>
      </c>
      <c r="J153" s="20">
        <f>'Tabel 11'!I153/'Tabel 12'!$F153*1000</f>
        <v>0</v>
      </c>
      <c r="K153" s="20">
        <f>'Tabel 11'!J153/'Tabel 12'!$F153*1000</f>
        <v>0</v>
      </c>
      <c r="L153" s="20">
        <f>'Tabel 11'!K153/'Tabel 12'!$F153*1000</f>
        <v>13.045434098065677</v>
      </c>
      <c r="M153" s="20">
        <f>'Tabel 11'!L153/'Tabel 12'!$F153*1000</f>
        <v>0</v>
      </c>
      <c r="N153" s="20">
        <f>'Tabel 11'!M153/'Tabel 12'!$F153*1000</f>
        <v>7.6973059429199777</v>
      </c>
      <c r="O153" s="20">
        <f>'Tabel 11'!N153/'Tabel 12'!$F153*1000</f>
        <v>4.0985655020742735</v>
      </c>
      <c r="P153" s="20">
        <f>'Tabel 11'!O153/'Tabel 12'!$F153*1000</f>
        <v>4.0985655020742735</v>
      </c>
      <c r="Q153" s="20">
        <f>'Tabel 11'!P153/'Tabel 12'!$F153*1000</f>
        <v>0</v>
      </c>
      <c r="R153" s="20">
        <f>'Tabel 11'!Q153/'Tabel 12'!$F153*1000</f>
        <v>0.349877542859999</v>
      </c>
      <c r="S153" s="20">
        <f>'Tabel 11'!R153/'Tabel 12'!$F153*1000</f>
        <v>16.394262008297094</v>
      </c>
      <c r="T153" s="20">
        <f>'Tabel 11'!S153/'Tabel 12'!$F153*1000</f>
        <v>15.84445444094567</v>
      </c>
      <c r="U153" s="20">
        <f>'Tabel 11'!T153/'Tabel 12'!$F153*1000</f>
        <v>0.49982506122857001</v>
      </c>
      <c r="V153" s="20">
        <f>'Tabel 11'!U153/'Tabel 12'!$F153*1000</f>
        <v>4.9982506122856998E-2</v>
      </c>
      <c r="W153" s="20">
        <f>'Tabel 11'!V153/'Tabel 12'!$F153*1000</f>
        <v>0</v>
      </c>
      <c r="X153" s="20"/>
      <c r="Y153" s="20">
        <f>'Tabel 11'!X153/'Tabel 12'!$F153*1000</f>
        <v>2.49912530614285</v>
      </c>
      <c r="Z153" s="1"/>
    </row>
    <row r="154" spans="4:26" x14ac:dyDescent="0.25">
      <c r="D154" s="1" t="s">
        <v>752</v>
      </c>
      <c r="E154" s="1" t="s">
        <v>91</v>
      </c>
      <c r="F154" s="94">
        <v>24041</v>
      </c>
      <c r="H154" s="20">
        <f>'Tabel 11'!G154/'Tabel 12'!$F154*1000</f>
        <v>73.749012104321793</v>
      </c>
      <c r="I154" s="20">
        <f>'Tabel 11'!H154/'Tabel 12'!$F154*1000</f>
        <v>39.682209558670607</v>
      </c>
      <c r="J154" s="20">
        <f>'Tabel 11'!I154/'Tabel 12'!$F154*1000</f>
        <v>0</v>
      </c>
      <c r="K154" s="20">
        <f>'Tabel 11'!J154/'Tabel 12'!$F154*1000</f>
        <v>24.416621604758539</v>
      </c>
      <c r="L154" s="20">
        <f>'Tabel 11'!K154/'Tabel 12'!$F154*1000</f>
        <v>14.766440663865895</v>
      </c>
      <c r="M154" s="20">
        <f>'Tabel 11'!L154/'Tabel 12'!$F154*1000</f>
        <v>0</v>
      </c>
      <c r="N154" s="20">
        <f>'Tabel 11'!M154/'Tabel 12'!$F154*1000</f>
        <v>0.49914729004617114</v>
      </c>
      <c r="O154" s="20">
        <f>'Tabel 11'!N154/'Tabel 12'!$F154*1000</f>
        <v>0</v>
      </c>
      <c r="P154" s="20">
        <f>'Tabel 11'!O154/'Tabel 12'!$F154*1000</f>
        <v>0</v>
      </c>
      <c r="Q154" s="20">
        <f>'Tabel 11'!P154/'Tabel 12'!$F154*1000</f>
        <v>0</v>
      </c>
      <c r="R154" s="20">
        <f>'Tabel 11'!Q154/'Tabel 12'!$F154*1000</f>
        <v>15.307183561415915</v>
      </c>
      <c r="S154" s="20">
        <f>'Tabel 11'!R154/'Tabel 12'!$F154*1000</f>
        <v>18.759618984235264</v>
      </c>
      <c r="T154" s="20">
        <f>'Tabel 11'!S154/'Tabel 12'!$F154*1000</f>
        <v>17.969302441662162</v>
      </c>
      <c r="U154" s="20">
        <f>'Tabel 11'!T154/'Tabel 12'!$F154*1000</f>
        <v>0.79031654257310424</v>
      </c>
      <c r="V154" s="20">
        <f>'Tabel 11'!U154/'Tabel 12'!$F154*1000</f>
        <v>0</v>
      </c>
      <c r="W154" s="20">
        <f>'Tabel 11'!V154/'Tabel 12'!$F154*1000</f>
        <v>0</v>
      </c>
      <c r="X154" s="20"/>
      <c r="Y154" s="20">
        <f>'Tabel 11'!X154/'Tabel 12'!$F154*1000</f>
        <v>7.6535917807079574</v>
      </c>
      <c r="Z154" s="1"/>
    </row>
    <row r="155" spans="4:26" x14ac:dyDescent="0.25">
      <c r="D155" s="1" t="s">
        <v>756</v>
      </c>
      <c r="E155" s="1" t="s">
        <v>92</v>
      </c>
      <c r="F155" s="94">
        <v>33283</v>
      </c>
      <c r="H155" s="20">
        <f>'Tabel 11'!G155/'Tabel 12'!$F155*1000</f>
        <v>45.098098128173547</v>
      </c>
      <c r="I155" s="20">
        <f>'Tabel 11'!H155/'Tabel 12'!$F155*1000</f>
        <v>22.774389327885107</v>
      </c>
      <c r="J155" s="20">
        <f>'Tabel 11'!I155/'Tabel 12'!$F155*1000</f>
        <v>0.15022684253222368</v>
      </c>
      <c r="K155" s="20">
        <f>'Tabel 11'!J155/'Tabel 12'!$F155*1000</f>
        <v>9.0136105519334195E-2</v>
      </c>
      <c r="L155" s="20">
        <f>'Tabel 11'!K155/'Tabel 12'!$F155*1000</f>
        <v>3.6054442207733675</v>
      </c>
      <c r="M155" s="20">
        <f>'Tabel 11'!L155/'Tabel 12'!$F155*1000</f>
        <v>6.0090737012889459E-2</v>
      </c>
      <c r="N155" s="20">
        <f>'Tabel 11'!M155/'Tabel 12'!$F155*1000</f>
        <v>18.868491422047292</v>
      </c>
      <c r="O155" s="20">
        <f>'Tabel 11'!N155/'Tabel 12'!$F155*1000</f>
        <v>1.5924045308415709</v>
      </c>
      <c r="P155" s="20">
        <f>'Tabel 11'!O155/'Tabel 12'!$F155*1000</f>
        <v>1.5924045308415709</v>
      </c>
      <c r="Q155" s="20">
        <f>'Tabel 11'!P155/'Tabel 12'!$F155*1000</f>
        <v>0</v>
      </c>
      <c r="R155" s="20">
        <f>'Tabel 11'!Q155/'Tabel 12'!$F155*1000</f>
        <v>0.27040831655800263</v>
      </c>
      <c r="S155" s="20">
        <f>'Tabel 11'!R155/'Tabel 12'!$F155*1000</f>
        <v>20.460895952888862</v>
      </c>
      <c r="T155" s="20">
        <f>'Tabel 11'!S155/'Tabel 12'!$F155*1000</f>
        <v>19.859988582759968</v>
      </c>
      <c r="U155" s="20">
        <f>'Tabel 11'!T155/'Tabel 12'!$F155*1000</f>
        <v>0.60090737012889472</v>
      </c>
      <c r="V155" s="20">
        <f>'Tabel 11'!U155/'Tabel 12'!$F155*1000</f>
        <v>0</v>
      </c>
      <c r="W155" s="20">
        <f>'Tabel 11'!V155/'Tabel 12'!$F155*1000</f>
        <v>0.54081663311600525</v>
      </c>
      <c r="X155" s="20"/>
      <c r="Y155" s="20">
        <f>'Tabel 11'!X155/'Tabel 12'!$F155*1000</f>
        <v>4.9574858035633813</v>
      </c>
      <c r="Z155" s="1"/>
    </row>
    <row r="156" spans="4:26" x14ac:dyDescent="0.25">
      <c r="D156" s="1" t="s">
        <v>758</v>
      </c>
      <c r="E156" s="1" t="s">
        <v>147</v>
      </c>
      <c r="F156" s="94">
        <v>44587</v>
      </c>
      <c r="H156" s="20">
        <f>'Tabel 11'!G156/'Tabel 12'!$F156*1000</f>
        <v>110.41334918249714</v>
      </c>
      <c r="I156" s="20">
        <f>'Tabel 11'!H156/'Tabel 12'!$F156*1000</f>
        <v>74.281741314732983</v>
      </c>
      <c r="J156" s="20">
        <f>'Tabel 11'!I156/'Tabel 12'!$F156*1000</f>
        <v>68.742010002915649</v>
      </c>
      <c r="K156" s="20">
        <f>'Tabel 11'!J156/'Tabel 12'!$F156*1000</f>
        <v>0</v>
      </c>
      <c r="L156" s="20">
        <f>'Tabel 11'!K156/'Tabel 12'!$F156*1000</f>
        <v>3.8351986004889316</v>
      </c>
      <c r="M156" s="20">
        <f>'Tabel 11'!L156/'Tabel 12'!$F156*1000</f>
        <v>0</v>
      </c>
      <c r="N156" s="20">
        <f>'Tabel 11'!M156/'Tabel 12'!$F156*1000</f>
        <v>1.7045327113284141</v>
      </c>
      <c r="O156" s="20">
        <f>'Tabel 11'!N156/'Tabel 12'!$F156*1000</f>
        <v>5.9210083656671229</v>
      </c>
      <c r="P156" s="20">
        <f>'Tabel 11'!O156/'Tabel 12'!$F156*1000</f>
        <v>2.4670868190279678</v>
      </c>
      <c r="Q156" s="20">
        <f>'Tabel 11'!P156/'Tabel 12'!$F156*1000</f>
        <v>3.4539215466391551</v>
      </c>
      <c r="R156" s="20">
        <f>'Tabel 11'!Q156/'Tabel 12'!$F156*1000</f>
        <v>4.081907282391728</v>
      </c>
      <c r="S156" s="20">
        <f>'Tabel 11'!R156/'Tabel 12'!$F156*1000</f>
        <v>26.128692219705293</v>
      </c>
      <c r="T156" s="20">
        <f>'Tabel 11'!S156/'Tabel 12'!$F156*1000</f>
        <v>25.500706483952722</v>
      </c>
      <c r="U156" s="20">
        <f>'Tabel 11'!T156/'Tabel 12'!$F156*1000</f>
        <v>0.62798573575257366</v>
      </c>
      <c r="V156" s="20">
        <f>'Tabel 11'!U156/'Tabel 12'!$F156*1000</f>
        <v>0</v>
      </c>
      <c r="W156" s="20">
        <f>'Tabel 11'!V156/'Tabel 12'!$F156*1000</f>
        <v>0</v>
      </c>
      <c r="X156" s="20"/>
      <c r="Y156" s="20">
        <f>'Tabel 11'!X156/'Tabel 12'!$F156*1000</f>
        <v>21.755220131428445</v>
      </c>
      <c r="Z156" s="1"/>
    </row>
    <row r="157" spans="4:26" x14ac:dyDescent="0.25">
      <c r="D157" s="1" t="s">
        <v>760</v>
      </c>
      <c r="E157" s="1" t="s">
        <v>148</v>
      </c>
      <c r="F157" s="94">
        <v>22099</v>
      </c>
      <c r="H157" s="20">
        <f>'Tabel 11'!G157/'Tabel 12'!$F157*1000</f>
        <v>62.898773700167432</v>
      </c>
      <c r="I157" s="20">
        <f>'Tabel 11'!H157/'Tabel 12'!$F157*1000</f>
        <v>20.408163265306122</v>
      </c>
      <c r="J157" s="20">
        <f>'Tabel 11'!I157/'Tabel 12'!$F157*1000</f>
        <v>0.31675641431738993</v>
      </c>
      <c r="K157" s="20">
        <f>'Tabel 11'!J157/'Tabel 12'!$F157*1000</f>
        <v>0.18100366532422282</v>
      </c>
      <c r="L157" s="20">
        <f>'Tabel 11'!K157/'Tabel 12'!$F157*1000</f>
        <v>2.8055568125254533</v>
      </c>
      <c r="M157" s="20">
        <f>'Tabel 11'!L157/'Tabel 12'!$F157*1000</f>
        <v>0</v>
      </c>
      <c r="N157" s="20">
        <f>'Tabel 11'!M157/'Tabel 12'!$F157*1000</f>
        <v>17.104846373139058</v>
      </c>
      <c r="O157" s="20">
        <f>'Tabel 11'!N157/'Tabel 12'!$F157*1000</f>
        <v>1.4480293225937826</v>
      </c>
      <c r="P157" s="20">
        <f>'Tabel 11'!O157/'Tabel 12'!$F157*1000</f>
        <v>1.4480293225937826</v>
      </c>
      <c r="Q157" s="20">
        <f>'Tabel 11'!P157/'Tabel 12'!$F157*1000</f>
        <v>0</v>
      </c>
      <c r="R157" s="20">
        <f>'Tabel 11'!Q157/'Tabel 12'!$F157*1000</f>
        <v>11.493732748088147</v>
      </c>
      <c r="S157" s="20">
        <f>'Tabel 11'!R157/'Tabel 12'!$F157*1000</f>
        <v>29.548848364179374</v>
      </c>
      <c r="T157" s="20">
        <f>'Tabel 11'!S157/'Tabel 12'!$F157*1000</f>
        <v>28.915335535544596</v>
      </c>
      <c r="U157" s="20">
        <f>'Tabel 11'!T157/'Tabel 12'!$F157*1000</f>
        <v>0.63351282863477987</v>
      </c>
      <c r="V157" s="20">
        <f>'Tabel 11'!U157/'Tabel 12'!$F157*1000</f>
        <v>0</v>
      </c>
      <c r="W157" s="20">
        <f>'Tabel 11'!V157/'Tabel 12'!$F157*1000</f>
        <v>0</v>
      </c>
      <c r="X157" s="20"/>
      <c r="Y157" s="20">
        <f>'Tabel 11'!X157/'Tabel 12'!$F157*1000</f>
        <v>6.1088737046925203</v>
      </c>
      <c r="Z157" s="1"/>
    </row>
    <row r="158" spans="4:26" x14ac:dyDescent="0.25">
      <c r="D158" s="1" t="s">
        <v>761</v>
      </c>
      <c r="E158" s="1" t="s">
        <v>181</v>
      </c>
      <c r="F158" s="94">
        <v>40463</v>
      </c>
      <c r="H158" s="20">
        <f>'Tabel 11'!G158/'Tabel 12'!$F158*1000</f>
        <v>80.221436868250009</v>
      </c>
      <c r="I158" s="20">
        <f>'Tabel 11'!H158/'Tabel 12'!$F158*1000</f>
        <v>45.275931097545907</v>
      </c>
      <c r="J158" s="20">
        <f>'Tabel 11'!I158/'Tabel 12'!$F158*1000</f>
        <v>28.124459382645874</v>
      </c>
      <c r="K158" s="20">
        <f>'Tabel 11'!J158/'Tabel 12'!$F158*1000</f>
        <v>2.9162444702567778</v>
      </c>
      <c r="L158" s="20">
        <f>'Tabel 11'!K158/'Tabel 12'!$F158*1000</f>
        <v>9.2677260707312854</v>
      </c>
      <c r="M158" s="20">
        <f>'Tabel 11'!L158/'Tabel 12'!$F158*1000</f>
        <v>1.4334082989397723</v>
      </c>
      <c r="N158" s="20">
        <f>'Tabel 11'!M158/'Tabel 12'!$F158*1000</f>
        <v>3.5340928749721967</v>
      </c>
      <c r="O158" s="20">
        <f>'Tabel 11'!N158/'Tabel 12'!$F158*1000</f>
        <v>3.8800879816128315</v>
      </c>
      <c r="P158" s="20">
        <f>'Tabel 11'!O158/'Tabel 12'!$F158*1000</f>
        <v>3.3610953216518795</v>
      </c>
      <c r="Q158" s="20">
        <f>'Tabel 11'!P158/'Tabel 12'!$F158*1000</f>
        <v>0.51899265996095201</v>
      </c>
      <c r="R158" s="20">
        <f>'Tabel 11'!Q158/'Tabel 12'!$F158*1000</f>
        <v>5.9807725576452562</v>
      </c>
      <c r="S158" s="20">
        <f>'Tabel 11'!R158/'Tabel 12'!$F158*1000</f>
        <v>25.084645231446011</v>
      </c>
      <c r="T158" s="20">
        <f>'Tabel 11'!S158/'Tabel 12'!$F158*1000</f>
        <v>19.622865333761709</v>
      </c>
      <c r="U158" s="20">
        <f>'Tabel 11'!T158/'Tabel 12'!$F158*1000</f>
        <v>0.56842053233818546</v>
      </c>
      <c r="V158" s="20">
        <f>'Tabel 11'!U158/'Tabel 12'!$F158*1000</f>
        <v>4.8933593653461189</v>
      </c>
      <c r="W158" s="20">
        <f>'Tabel 11'!V158/'Tabel 12'!$F158*1000</f>
        <v>0</v>
      </c>
      <c r="X158" s="20"/>
      <c r="Y158" s="20">
        <f>'Tabel 11'!X158/'Tabel 12'!$F158*1000</f>
        <v>10.651706497293825</v>
      </c>
      <c r="Z158" s="1"/>
    </row>
    <row r="159" spans="4:26" x14ac:dyDescent="0.25">
      <c r="D159" s="1" t="s">
        <v>764</v>
      </c>
      <c r="E159" s="1" t="s">
        <v>149</v>
      </c>
      <c r="F159" s="94">
        <v>26829</v>
      </c>
      <c r="H159" s="20">
        <f>'Tabel 11'!G159/'Tabel 12'!$F159*1000</f>
        <v>32.83760110328376</v>
      </c>
      <c r="I159" s="20">
        <f>'Tabel 11'!H159/'Tabel 12'!$F159*1000</f>
        <v>10.846472101084647</v>
      </c>
      <c r="J159" s="20">
        <f>'Tabel 11'!I159/'Tabel 12'!$F159*1000</f>
        <v>0.85728130008572823</v>
      </c>
      <c r="K159" s="20">
        <f>'Tabel 11'!J159/'Tabel 12'!$F159*1000</f>
        <v>0</v>
      </c>
      <c r="L159" s="20">
        <f>'Tabel 11'!K159/'Tabel 12'!$F159*1000</f>
        <v>8.7591785008759189</v>
      </c>
      <c r="M159" s="20">
        <f>'Tabel 11'!L159/'Tabel 12'!$F159*1000</f>
        <v>0</v>
      </c>
      <c r="N159" s="20">
        <f>'Tabel 11'!M159/'Tabel 12'!$F159*1000</f>
        <v>1.2300123001230012</v>
      </c>
      <c r="O159" s="20">
        <f>'Tabel 11'!N159/'Tabel 12'!$F159*1000</f>
        <v>0</v>
      </c>
      <c r="P159" s="20">
        <f>'Tabel 11'!O159/'Tabel 12'!$F159*1000</f>
        <v>0</v>
      </c>
      <c r="Q159" s="20">
        <f>'Tabel 11'!P159/'Tabel 12'!$F159*1000</f>
        <v>0</v>
      </c>
      <c r="R159" s="20">
        <f>'Tabel 11'!Q159/'Tabel 12'!$F159*1000</f>
        <v>3.0563942003056392</v>
      </c>
      <c r="S159" s="20">
        <f>'Tabel 11'!R159/'Tabel 12'!$F159*1000</f>
        <v>18.934734801893473</v>
      </c>
      <c r="T159" s="20">
        <f>'Tabel 11'!S159/'Tabel 12'!$F159*1000</f>
        <v>18.263819001826384</v>
      </c>
      <c r="U159" s="20">
        <f>'Tabel 11'!T159/'Tabel 12'!$F159*1000</f>
        <v>0.67091580006709162</v>
      </c>
      <c r="V159" s="20">
        <f>'Tabel 11'!U159/'Tabel 12'!$F159*1000</f>
        <v>0</v>
      </c>
      <c r="W159" s="20">
        <f>'Tabel 11'!V159/'Tabel 12'!$F159*1000</f>
        <v>0</v>
      </c>
      <c r="X159" s="20"/>
      <c r="Y159" s="20">
        <f>'Tabel 11'!X159/'Tabel 12'!$F159*1000</f>
        <v>2.8327556002832757</v>
      </c>
      <c r="Z159" s="1"/>
    </row>
    <row r="160" spans="4:26" x14ac:dyDescent="0.25">
      <c r="D160" s="1" t="s">
        <v>766</v>
      </c>
      <c r="E160" s="1" t="s">
        <v>289</v>
      </c>
      <c r="F160" s="94">
        <v>39430</v>
      </c>
      <c r="H160" s="20">
        <f>'Tabel 11'!G160/'Tabel 12'!$F160*1000</f>
        <v>111.71696677656607</v>
      </c>
      <c r="I160" s="20">
        <f>'Tabel 11'!H160/'Tabel 12'!$F160*1000</f>
        <v>59.041339081917322</v>
      </c>
      <c r="J160" s="20">
        <f>'Tabel 11'!I160/'Tabel 12'!$F160*1000</f>
        <v>36.216079127567845</v>
      </c>
      <c r="K160" s="20">
        <f>'Tabel 11'!J160/'Tabel 12'!$F160*1000</f>
        <v>1.8260207963479582</v>
      </c>
      <c r="L160" s="20">
        <f>'Tabel 11'!K160/'Tabel 12'!$F160*1000</f>
        <v>1.2427085975145828</v>
      </c>
      <c r="M160" s="20">
        <f>'Tabel 11'!L160/'Tabel 12'!$F160*1000</f>
        <v>0</v>
      </c>
      <c r="N160" s="20">
        <f>'Tabel 11'!M160/'Tabel 12'!$F160*1000</f>
        <v>19.75653056048694</v>
      </c>
      <c r="O160" s="20">
        <f>'Tabel 11'!N160/'Tabel 12'!$F160*1000</f>
        <v>20.238397159523206</v>
      </c>
      <c r="P160" s="20">
        <f>'Tabel 11'!O160/'Tabel 12'!$F160*1000</f>
        <v>6.9490235861019531</v>
      </c>
      <c r="Q160" s="20">
        <f>'Tabel 11'!P160/'Tabel 12'!$F160*1000</f>
        <v>13.289373573421253</v>
      </c>
      <c r="R160" s="20">
        <f>'Tabel 11'!Q160/'Tabel 12'!$F160*1000</f>
        <v>7.7605883844788233</v>
      </c>
      <c r="S160" s="20">
        <f>'Tabel 11'!R160/'Tabel 12'!$F160*1000</f>
        <v>24.676642150646718</v>
      </c>
      <c r="T160" s="20">
        <f>'Tabel 11'!S160/'Tabel 12'!$F160*1000</f>
        <v>23.966522952066953</v>
      </c>
      <c r="U160" s="20">
        <f>'Tabel 11'!T160/'Tabel 12'!$F160*1000</f>
        <v>0.71011919857976158</v>
      </c>
      <c r="V160" s="20">
        <f>'Tabel 11'!U160/'Tabel 12'!$F160*1000</f>
        <v>0</v>
      </c>
      <c r="W160" s="20">
        <f>'Tabel 11'!V160/'Tabel 12'!$F160*1000</f>
        <v>0</v>
      </c>
      <c r="X160" s="20"/>
      <c r="Y160" s="20">
        <f>'Tabel 11'!X160/'Tabel 12'!$F160*1000</f>
        <v>2.7643925944712149</v>
      </c>
      <c r="Z160" s="1"/>
    </row>
    <row r="161" spans="4:26" x14ac:dyDescent="0.25">
      <c r="D161" s="1" t="s">
        <v>767</v>
      </c>
      <c r="E161" s="1" t="s">
        <v>150</v>
      </c>
      <c r="F161" s="94">
        <v>24175</v>
      </c>
      <c r="H161" s="20">
        <f>'Tabel 11'!G161/'Tabel 12'!$F161*1000</f>
        <v>67.673216132368154</v>
      </c>
      <c r="I161" s="20">
        <f>'Tabel 11'!H161/'Tabel 12'!$F161*1000</f>
        <v>5.9979317476732161</v>
      </c>
      <c r="J161" s="20">
        <f>'Tabel 11'!I161/'Tabel 12'!$F161*1000</f>
        <v>3.7228541882109618</v>
      </c>
      <c r="K161" s="20">
        <f>'Tabel 11'!J161/'Tabel 12'!$F161*1000</f>
        <v>0</v>
      </c>
      <c r="L161" s="20">
        <f>'Tabel 11'!K161/'Tabel 12'!$F161*1000</f>
        <v>1.3650465356773527</v>
      </c>
      <c r="M161" s="20">
        <f>'Tabel 11'!L161/'Tabel 12'!$F161*1000</f>
        <v>0</v>
      </c>
      <c r="N161" s="20">
        <f>'Tabel 11'!M161/'Tabel 12'!$F161*1000</f>
        <v>0.91003102378490175</v>
      </c>
      <c r="O161" s="20">
        <f>'Tabel 11'!N161/'Tabel 12'!$F161*1000</f>
        <v>0</v>
      </c>
      <c r="P161" s="20">
        <f>'Tabel 11'!O161/'Tabel 12'!$F161*1000</f>
        <v>0</v>
      </c>
      <c r="Q161" s="20">
        <f>'Tabel 11'!P161/'Tabel 12'!$F161*1000</f>
        <v>0</v>
      </c>
      <c r="R161" s="20">
        <f>'Tabel 11'!Q161/'Tabel 12'!$F161*1000</f>
        <v>38.262668045501556</v>
      </c>
      <c r="S161" s="20">
        <f>'Tabel 11'!R161/'Tabel 12'!$F161*1000</f>
        <v>23.412616339193381</v>
      </c>
      <c r="T161" s="20">
        <f>'Tabel 11'!S161/'Tabel 12'!$F161*1000</f>
        <v>21.758014477766288</v>
      </c>
      <c r="U161" s="20">
        <f>'Tabel 11'!T161/'Tabel 12'!$F161*1000</f>
        <v>0.70320579110651493</v>
      </c>
      <c r="V161" s="20">
        <f>'Tabel 11'!U161/'Tabel 12'!$F161*1000</f>
        <v>0.95139607032057905</v>
      </c>
      <c r="W161" s="20">
        <f>'Tabel 11'!V161/'Tabel 12'!$F161*1000</f>
        <v>0</v>
      </c>
      <c r="X161" s="20"/>
      <c r="Y161" s="20">
        <f>'Tabel 11'!X161/'Tabel 12'!$F161*1000</f>
        <v>6.6597724922440538</v>
      </c>
      <c r="Z161" s="1"/>
    </row>
    <row r="162" spans="4:26" x14ac:dyDescent="0.25">
      <c r="D162" s="1" t="s">
        <v>769</v>
      </c>
      <c r="E162" s="1" t="s">
        <v>309</v>
      </c>
      <c r="F162" s="94">
        <v>38477</v>
      </c>
      <c r="H162" s="20">
        <f>'Tabel 11'!G162/'Tabel 12'!$F162*1000</f>
        <v>146.9709176910882</v>
      </c>
      <c r="I162" s="20">
        <f>'Tabel 11'!H162/'Tabel 12'!$F162*1000</f>
        <v>66.819138706240096</v>
      </c>
      <c r="J162" s="20">
        <f>'Tabel 11'!I162/'Tabel 12'!$F162*1000</f>
        <v>10.369831327806223</v>
      </c>
      <c r="K162" s="20">
        <f>'Tabel 11'!J162/'Tabel 12'!$F162*1000</f>
        <v>11.487382072406891</v>
      </c>
      <c r="L162" s="20">
        <f>'Tabel 11'!K162/'Tabel 12'!$F162*1000</f>
        <v>8.4985835694051008</v>
      </c>
      <c r="M162" s="20">
        <f>'Tabel 11'!L162/'Tabel 12'!$F162*1000</f>
        <v>2.7029134288016219</v>
      </c>
      <c r="N162" s="20">
        <f>'Tabel 11'!M162/'Tabel 12'!$F162*1000</f>
        <v>33.760428307820256</v>
      </c>
      <c r="O162" s="20">
        <f>'Tabel 11'!N162/'Tabel 12'!$F162*1000</f>
        <v>42.518907399225512</v>
      </c>
      <c r="P162" s="20">
        <f>'Tabel 11'!O162/'Tabel 12'!$F162*1000</f>
        <v>23.676482054214205</v>
      </c>
      <c r="Q162" s="20">
        <f>'Tabel 11'!P162/'Tabel 12'!$F162*1000</f>
        <v>18.842425345011307</v>
      </c>
      <c r="R162" s="20">
        <f>'Tabel 11'!Q162/'Tabel 12'!$F162*1000</f>
        <v>19.076331314811448</v>
      </c>
      <c r="S162" s="20">
        <f>'Tabel 11'!R162/'Tabel 12'!$F162*1000</f>
        <v>18.556540270811134</v>
      </c>
      <c r="T162" s="20">
        <f>'Tabel 11'!S162/'Tabel 12'!$F162*1000</f>
        <v>18.556540270811134</v>
      </c>
      <c r="U162" s="20">
        <f>'Tabel 11'!T162/'Tabel 12'!$F162*1000</f>
        <v>0</v>
      </c>
      <c r="V162" s="20">
        <f>'Tabel 11'!U162/'Tabel 12'!$F162*1000</f>
        <v>0</v>
      </c>
      <c r="W162" s="20">
        <f>'Tabel 11'!V162/'Tabel 12'!$F162*1000</f>
        <v>0.36385373080021832</v>
      </c>
      <c r="X162" s="20"/>
      <c r="Y162" s="20">
        <f>'Tabel 11'!X162/'Tabel 12'!$F162*1000</f>
        <v>16.399407438209842</v>
      </c>
      <c r="Z162" s="1"/>
    </row>
    <row r="163" spans="4:26" x14ac:dyDescent="0.25">
      <c r="D163" s="1" t="s">
        <v>777</v>
      </c>
      <c r="E163" s="1" t="s">
        <v>170</v>
      </c>
      <c r="F163" s="94">
        <v>31043</v>
      </c>
      <c r="H163" s="20">
        <f>'Tabel 11'!G163/'Tabel 12'!$F163*1000</f>
        <v>32.148954675772316</v>
      </c>
      <c r="I163" s="20">
        <f>'Tabel 11'!H163/'Tabel 12'!$F163*1000</f>
        <v>7.7634249267145572</v>
      </c>
      <c r="J163" s="20">
        <f>'Tabel 11'!I163/'Tabel 12'!$F163*1000</f>
        <v>0</v>
      </c>
      <c r="K163" s="20">
        <f>'Tabel 11'!J163/'Tabel 12'!$F163*1000</f>
        <v>4.1555262055858009</v>
      </c>
      <c r="L163" s="20">
        <f>'Tabel 11'!K163/'Tabel 12'!$F163*1000</f>
        <v>3.6078987211287568</v>
      </c>
      <c r="M163" s="20">
        <f>'Tabel 11'!L163/'Tabel 12'!$F163*1000</f>
        <v>0</v>
      </c>
      <c r="N163" s="20">
        <f>'Tabel 11'!M163/'Tabel 12'!$F163*1000</f>
        <v>0</v>
      </c>
      <c r="O163" s="20">
        <f>'Tabel 11'!N163/'Tabel 12'!$F163*1000</f>
        <v>1.8683761234416776</v>
      </c>
      <c r="P163" s="20">
        <f>'Tabel 11'!O163/'Tabel 12'!$F163*1000</f>
        <v>1.8683761234416776</v>
      </c>
      <c r="Q163" s="20">
        <f>'Tabel 11'!P163/'Tabel 12'!$F163*1000</f>
        <v>0</v>
      </c>
      <c r="R163" s="20">
        <f>'Tabel 11'!Q163/'Tabel 12'!$F163*1000</f>
        <v>3.6078987211287568</v>
      </c>
      <c r="S163" s="20">
        <f>'Tabel 11'!R163/'Tabel 12'!$F163*1000</f>
        <v>18.909254904487327</v>
      </c>
      <c r="T163" s="20">
        <f>'Tabel 11'!S163/'Tabel 12'!$F163*1000</f>
        <v>17.524079502625391</v>
      </c>
      <c r="U163" s="20">
        <f>'Tabel 11'!T163/'Tabel 12'!$F163*1000</f>
        <v>1.3851754018619336</v>
      </c>
      <c r="V163" s="20">
        <f>'Tabel 11'!U163/'Tabel 12'!$F163*1000</f>
        <v>0</v>
      </c>
      <c r="W163" s="20">
        <f>'Tabel 11'!V163/'Tabel 12'!$F163*1000</f>
        <v>0</v>
      </c>
      <c r="X163" s="20"/>
      <c r="Y163" s="20">
        <f>'Tabel 11'!X163/'Tabel 12'!$F163*1000</f>
        <v>1.7073092162484296</v>
      </c>
      <c r="Z163" s="1"/>
    </row>
    <row r="164" spans="4:26" x14ac:dyDescent="0.25">
      <c r="D164" s="1" t="s">
        <v>779</v>
      </c>
      <c r="E164" s="1" t="s">
        <v>51</v>
      </c>
      <c r="F164" s="94">
        <v>48910</v>
      </c>
      <c r="H164" s="20">
        <f>'Tabel 11'!G164/'Tabel 12'!$F164*1000</f>
        <v>105.52034348803925</v>
      </c>
      <c r="I164" s="20">
        <f>'Tabel 11'!H164/'Tabel 12'!$F164*1000</f>
        <v>59.313023921488444</v>
      </c>
      <c r="J164" s="20">
        <f>'Tabel 11'!I164/'Tabel 12'!$F164*1000</f>
        <v>24.718871396442445</v>
      </c>
      <c r="K164" s="20">
        <f>'Tabel 11'!J164/'Tabel 12'!$F164*1000</f>
        <v>1.9218973625025557</v>
      </c>
      <c r="L164" s="20">
        <f>'Tabel 11'!K164/'Tabel 12'!$F164*1000</f>
        <v>14.557350235125742</v>
      </c>
      <c r="M164" s="20">
        <f>'Tabel 11'!L164/'Tabel 12'!$F164*1000</f>
        <v>0</v>
      </c>
      <c r="N164" s="20">
        <f>'Tabel 11'!M164/'Tabel 12'!$F164*1000</f>
        <v>18.114904927417705</v>
      </c>
      <c r="O164" s="20">
        <f>'Tabel 11'!N164/'Tabel 12'!$F164*1000</f>
        <v>15.048047434062564</v>
      </c>
      <c r="P164" s="20">
        <f>'Tabel 11'!O164/'Tabel 12'!$F164*1000</f>
        <v>9.2619096299325285</v>
      </c>
      <c r="Q164" s="20">
        <f>'Tabel 11'!P164/'Tabel 12'!$F164*1000</f>
        <v>5.7861378041300346</v>
      </c>
      <c r="R164" s="20">
        <f>'Tabel 11'!Q164/'Tabel 12'!$F164*1000</f>
        <v>14.066653036188919</v>
      </c>
      <c r="S164" s="20">
        <f>'Tabel 11'!R164/'Tabel 12'!$F164*1000</f>
        <v>17.092619096299327</v>
      </c>
      <c r="T164" s="20">
        <f>'Tabel 11'!S164/'Tabel 12'!$F164*1000</f>
        <v>16.049887548558576</v>
      </c>
      <c r="U164" s="20">
        <f>'Tabel 11'!T164/'Tabel 12'!$F164*1000</f>
        <v>0.67470864853813128</v>
      </c>
      <c r="V164" s="20">
        <f>'Tabel 11'!U164/'Tabel 12'!$F164*1000</f>
        <v>0.36802289920261705</v>
      </c>
      <c r="W164" s="20">
        <f>'Tabel 11'!V164/'Tabel 12'!$F164*1000</f>
        <v>0</v>
      </c>
      <c r="X164" s="20"/>
      <c r="Y164" s="20">
        <f>'Tabel 11'!X164/'Tabel 12'!$F164*1000</f>
        <v>6.3995093028010634</v>
      </c>
      <c r="Z164" s="1"/>
    </row>
    <row r="165" spans="4:26" x14ac:dyDescent="0.25">
      <c r="D165" s="1" t="s">
        <v>784</v>
      </c>
      <c r="E165" s="1" t="s">
        <v>206</v>
      </c>
      <c r="F165" s="94">
        <v>27785</v>
      </c>
      <c r="H165" s="20">
        <f>'Tabel 11'!G165/'Tabel 12'!$F165*1000</f>
        <v>60.752204426849019</v>
      </c>
      <c r="I165" s="20">
        <f>'Tabel 11'!H165/'Tabel 12'!$F165*1000</f>
        <v>17.743386719452943</v>
      </c>
      <c r="J165" s="20">
        <f>'Tabel 11'!I165/'Tabel 12'!$F165*1000</f>
        <v>3.8150080978945473</v>
      </c>
      <c r="K165" s="20">
        <f>'Tabel 11'!J165/'Tabel 12'!$F165*1000</f>
        <v>0.35990642432967429</v>
      </c>
      <c r="L165" s="20">
        <f>'Tabel 11'!K165/'Tabel 12'!$F165*1000</f>
        <v>1.2236818427208926</v>
      </c>
      <c r="M165" s="20">
        <f>'Tabel 11'!L165/'Tabel 12'!$F165*1000</f>
        <v>12.344790354507827</v>
      </c>
      <c r="N165" s="20">
        <f>'Tabel 11'!M165/'Tabel 12'!$F165*1000</f>
        <v>0</v>
      </c>
      <c r="O165" s="20">
        <f>'Tabel 11'!N165/'Tabel 12'!$F165*1000</f>
        <v>7.1981284865934844E-2</v>
      </c>
      <c r="P165" s="20">
        <f>'Tabel 11'!O165/'Tabel 12'!$F165*1000</f>
        <v>0</v>
      </c>
      <c r="Q165" s="20">
        <f>'Tabel 11'!P165/'Tabel 12'!$F165*1000</f>
        <v>7.1981284865934844E-2</v>
      </c>
      <c r="R165" s="20">
        <f>'Tabel 11'!Q165/'Tabel 12'!$F165*1000</f>
        <v>1.4756163397516646</v>
      </c>
      <c r="S165" s="20">
        <f>'Tabel 11'!R165/'Tabel 12'!$F165*1000</f>
        <v>41.461220082778482</v>
      </c>
      <c r="T165" s="20">
        <f>'Tabel 11'!S165/'Tabel 12'!$F165*1000</f>
        <v>32.967428468598165</v>
      </c>
      <c r="U165" s="20">
        <f>'Tabel 11'!T165/'Tabel 12'!$F165*1000</f>
        <v>0.57585027892747875</v>
      </c>
      <c r="V165" s="20">
        <f>'Tabel 11'!U165/'Tabel 12'!$F165*1000</f>
        <v>7.9179413352528334</v>
      </c>
      <c r="W165" s="20">
        <f>'Tabel 11'!V165/'Tabel 12'!$F165*1000</f>
        <v>2.8792513946373943</v>
      </c>
      <c r="X165" s="20"/>
      <c r="Y165" s="20">
        <f>'Tabel 11'!X165/'Tabel 12'!$F165*1000</f>
        <v>11.660968148281446</v>
      </c>
      <c r="Z165" s="1"/>
    </row>
    <row r="166" spans="4:26" x14ac:dyDescent="0.25">
      <c r="D166" s="1" t="s">
        <v>789</v>
      </c>
      <c r="E166" s="1" t="s">
        <v>207</v>
      </c>
      <c r="F166" s="94">
        <v>24309</v>
      </c>
      <c r="H166" s="20">
        <f>'Tabel 11'!G166/'Tabel 12'!$F166*1000</f>
        <v>60.265745197252045</v>
      </c>
      <c r="I166" s="20">
        <f>'Tabel 11'!H166/'Tabel 12'!$F166*1000</f>
        <v>23.612653749640053</v>
      </c>
      <c r="J166" s="20">
        <f>'Tabel 11'!I166/'Tabel 12'!$F166*1000</f>
        <v>20.198280472253074</v>
      </c>
      <c r="K166" s="20">
        <f>'Tabel 11'!J166/'Tabel 12'!$F166*1000</f>
        <v>0.24682216463038381</v>
      </c>
      <c r="L166" s="20">
        <f>'Tabel 11'!K166/'Tabel 12'!$F166*1000</f>
        <v>0</v>
      </c>
      <c r="M166" s="20">
        <f>'Tabel 11'!L166/'Tabel 12'!$F166*1000</f>
        <v>0</v>
      </c>
      <c r="N166" s="20">
        <f>'Tabel 11'!M166/'Tabel 12'!$F166*1000</f>
        <v>3.1675511127565921</v>
      </c>
      <c r="O166" s="20">
        <f>'Tabel 11'!N166/'Tabel 12'!$F166*1000</f>
        <v>0.94615163108313793</v>
      </c>
      <c r="P166" s="20">
        <f>'Tabel 11'!O166/'Tabel 12'!$F166*1000</f>
        <v>0.78160352132954869</v>
      </c>
      <c r="Q166" s="20">
        <f>'Tabel 11'!P166/'Tabel 12'!$F166*1000</f>
        <v>0.16454810975358922</v>
      </c>
      <c r="R166" s="20">
        <f>'Tabel 11'!Q166/'Tabel 12'!$F166*1000</f>
        <v>5.1832654572380603</v>
      </c>
      <c r="S166" s="20">
        <f>'Tabel 11'!R166/'Tabel 12'!$F166*1000</f>
        <v>30.523674359290798</v>
      </c>
      <c r="T166" s="20">
        <f>'Tabel 11'!S166/'Tabel 12'!$F166*1000</f>
        <v>29.659796783084452</v>
      </c>
      <c r="U166" s="20">
        <f>'Tabel 11'!T166/'Tabel 12'!$F166*1000</f>
        <v>0.86387757620634331</v>
      </c>
      <c r="V166" s="20">
        <f>'Tabel 11'!U166/'Tabel 12'!$F166*1000</f>
        <v>0</v>
      </c>
      <c r="W166" s="20">
        <f>'Tabel 11'!V166/'Tabel 12'!$F166*1000</f>
        <v>4.1137027438397304E-2</v>
      </c>
      <c r="X166" s="20"/>
      <c r="Y166" s="20">
        <f>'Tabel 11'!X166/'Tabel 12'!$F166*1000</f>
        <v>8.5153646797482416</v>
      </c>
      <c r="Z166" s="1"/>
    </row>
    <row r="167" spans="4:26" x14ac:dyDescent="0.25">
      <c r="D167" s="1" t="s">
        <v>791</v>
      </c>
      <c r="E167" s="1" t="s">
        <v>243</v>
      </c>
      <c r="F167" s="94">
        <v>36245</v>
      </c>
      <c r="H167" s="20">
        <f>'Tabel 11'!G167/'Tabel 12'!$F167*1000</f>
        <v>104.81445716650572</v>
      </c>
      <c r="I167" s="20">
        <f>'Tabel 11'!H167/'Tabel 12'!$F167*1000</f>
        <v>54.352324458546008</v>
      </c>
      <c r="J167" s="20">
        <f>'Tabel 11'!I167/'Tabel 12'!$F167*1000</f>
        <v>53.276313974341285</v>
      </c>
      <c r="K167" s="20">
        <f>'Tabel 11'!J167/'Tabel 12'!$F167*1000</f>
        <v>0</v>
      </c>
      <c r="L167" s="20">
        <f>'Tabel 11'!K167/'Tabel 12'!$F167*1000</f>
        <v>0.66216029797213416</v>
      </c>
      <c r="M167" s="20">
        <f>'Tabel 11'!L167/'Tabel 12'!$F167*1000</f>
        <v>0</v>
      </c>
      <c r="N167" s="20">
        <f>'Tabel 11'!M167/'Tabel 12'!$F167*1000</f>
        <v>0.41385018623258385</v>
      </c>
      <c r="O167" s="20">
        <f>'Tabel 11'!N167/'Tabel 12'!$F167*1000</f>
        <v>0.13795006207752791</v>
      </c>
      <c r="P167" s="20">
        <f>'Tabel 11'!O167/'Tabel 12'!$F167*1000</f>
        <v>0.13795006207752791</v>
      </c>
      <c r="Q167" s="20">
        <f>'Tabel 11'!P167/'Tabel 12'!$F167*1000</f>
        <v>0</v>
      </c>
      <c r="R167" s="20">
        <f>'Tabel 11'!Q167/'Tabel 12'!$F167*1000</f>
        <v>0.88288039729617873</v>
      </c>
      <c r="S167" s="20">
        <f>'Tabel 11'!R167/'Tabel 12'!$F167*1000</f>
        <v>49.441302248586013</v>
      </c>
      <c r="T167" s="20">
        <f>'Tabel 11'!S167/'Tabel 12'!$F167*1000</f>
        <v>48.448061801627816</v>
      </c>
      <c r="U167" s="20">
        <f>'Tabel 11'!T167/'Tabel 12'!$F167*1000</f>
        <v>0.99324044695820124</v>
      </c>
      <c r="V167" s="20">
        <f>'Tabel 11'!U167/'Tabel 12'!$F167*1000</f>
        <v>0</v>
      </c>
      <c r="W167" s="20">
        <f>'Tabel 11'!V167/'Tabel 12'!$F167*1000</f>
        <v>0</v>
      </c>
      <c r="X167" s="20"/>
      <c r="Y167" s="20">
        <f>'Tabel 11'!X167/'Tabel 12'!$F167*1000</f>
        <v>39.78479790315906</v>
      </c>
      <c r="Z167" s="1"/>
    </row>
    <row r="168" spans="4:26" x14ac:dyDescent="0.25">
      <c r="D168" s="1" t="s">
        <v>793</v>
      </c>
      <c r="E168" s="1" t="s">
        <v>313</v>
      </c>
      <c r="F168" s="94">
        <v>32185</v>
      </c>
      <c r="H168" s="20">
        <f>'Tabel 11'!G168/'Tabel 12'!$F168*1000</f>
        <v>53.006058723007612</v>
      </c>
      <c r="I168" s="20">
        <f>'Tabel 11'!H168/'Tabel 12'!$F168*1000</f>
        <v>32.095696753145873</v>
      </c>
      <c r="J168" s="20">
        <f>'Tabel 11'!I168/'Tabel 12'!$F168*1000</f>
        <v>27.466210967842162</v>
      </c>
      <c r="K168" s="20">
        <f>'Tabel 11'!J168/'Tabel 12'!$F168*1000</f>
        <v>0</v>
      </c>
      <c r="L168" s="20">
        <f>'Tabel 11'!K168/'Tabel 12'!$F168*1000</f>
        <v>0.93211123194034484</v>
      </c>
      <c r="M168" s="20">
        <f>'Tabel 11'!L168/'Tabel 12'!$F168*1000</f>
        <v>0</v>
      </c>
      <c r="N168" s="20">
        <f>'Tabel 11'!M168/'Tabel 12'!$F168*1000</f>
        <v>3.697374553363368</v>
      </c>
      <c r="O168" s="20">
        <f>'Tabel 11'!N168/'Tabel 12'!$F168*1000</f>
        <v>0</v>
      </c>
      <c r="P168" s="20">
        <f>'Tabel 11'!O168/'Tabel 12'!$F168*1000</f>
        <v>0</v>
      </c>
      <c r="Q168" s="20">
        <f>'Tabel 11'!P168/'Tabel 12'!$F168*1000</f>
        <v>0</v>
      </c>
      <c r="R168" s="20">
        <f>'Tabel 11'!Q168/'Tabel 12'!$F168*1000</f>
        <v>0.18642224638806898</v>
      </c>
      <c r="S168" s="20">
        <f>'Tabel 11'!R168/'Tabel 12'!$F168*1000</f>
        <v>20.723939723473666</v>
      </c>
      <c r="T168" s="20">
        <f>'Tabel 11'!S168/'Tabel 12'!$F168*1000</f>
        <v>20.288954481901506</v>
      </c>
      <c r="U168" s="20">
        <f>'Tabel 11'!T168/'Tabel 12'!$F168*1000</f>
        <v>0.43498524157216095</v>
      </c>
      <c r="V168" s="20">
        <f>'Tabel 11'!U168/'Tabel 12'!$F168*1000</f>
        <v>0</v>
      </c>
      <c r="W168" s="20">
        <f>'Tabel 11'!V168/'Tabel 12'!$F168*1000</f>
        <v>0</v>
      </c>
      <c r="X168" s="20"/>
      <c r="Y168" s="20">
        <f>'Tabel 11'!X168/'Tabel 12'!$F168*1000</f>
        <v>15.100201957433589</v>
      </c>
      <c r="Z168" s="1"/>
    </row>
    <row r="169" spans="4:26" x14ac:dyDescent="0.25">
      <c r="D169" s="1" t="s">
        <v>803</v>
      </c>
      <c r="E169" s="1" t="s">
        <v>100</v>
      </c>
      <c r="F169" s="94">
        <v>48312</v>
      </c>
      <c r="H169" s="20">
        <f>'Tabel 11'!G169/'Tabel 12'!$F169*1000</f>
        <v>58.432687531048188</v>
      </c>
      <c r="I169" s="20">
        <f>'Tabel 11'!H169/'Tabel 12'!$F169*1000</f>
        <v>11.653419440304686</v>
      </c>
      <c r="J169" s="20">
        <f>'Tabel 11'!I169/'Tabel 12'!$F169*1000</f>
        <v>0</v>
      </c>
      <c r="K169" s="20">
        <f>'Tabel 11'!J169/'Tabel 12'!$F169*1000</f>
        <v>0</v>
      </c>
      <c r="L169" s="20">
        <f>'Tabel 11'!K169/'Tabel 12'!$F169*1000</f>
        <v>6.1475409836065573</v>
      </c>
      <c r="M169" s="20">
        <f>'Tabel 11'!L169/'Tabel 12'!$F169*1000</f>
        <v>0</v>
      </c>
      <c r="N169" s="20">
        <f>'Tabel 11'!M169/'Tabel 12'!$F169*1000</f>
        <v>5.5058784566981283</v>
      </c>
      <c r="O169" s="20">
        <f>'Tabel 11'!N169/'Tabel 12'!$F169*1000</f>
        <v>3.601589667163438</v>
      </c>
      <c r="P169" s="20">
        <f>'Tabel 11'!O169/'Tabel 12'!$F169*1000</f>
        <v>3.601589667163438</v>
      </c>
      <c r="Q169" s="20">
        <f>'Tabel 11'!P169/'Tabel 12'!$F169*1000</f>
        <v>0</v>
      </c>
      <c r="R169" s="20">
        <f>'Tabel 11'!Q169/'Tabel 12'!$F169*1000</f>
        <v>15.317105481039906</v>
      </c>
      <c r="S169" s="20">
        <f>'Tabel 11'!R169/'Tabel 12'!$F169*1000</f>
        <v>27.860572942540156</v>
      </c>
      <c r="T169" s="20">
        <f>'Tabel 11'!S169/'Tabel 12'!$F169*1000</f>
        <v>27.239609206822323</v>
      </c>
      <c r="U169" s="20">
        <f>'Tabel 11'!T169/'Tabel 12'!$F169*1000</f>
        <v>0.62096373571783403</v>
      </c>
      <c r="V169" s="20">
        <f>'Tabel 11'!U169/'Tabel 12'!$F169*1000</f>
        <v>0</v>
      </c>
      <c r="W169" s="20">
        <f>'Tabel 11'!V169/'Tabel 12'!$F169*1000</f>
        <v>0</v>
      </c>
      <c r="X169" s="20"/>
      <c r="Y169" s="20">
        <f>'Tabel 11'!X169/'Tabel 12'!$F169*1000</f>
        <v>3.1462162609703594</v>
      </c>
      <c r="Z169" s="1"/>
    </row>
    <row r="170" spans="4:26" x14ac:dyDescent="0.25">
      <c r="D170" s="1" t="s">
        <v>797</v>
      </c>
      <c r="E170" s="1" t="s">
        <v>152</v>
      </c>
      <c r="F170" s="94">
        <v>45825</v>
      </c>
      <c r="H170" s="20">
        <f>'Tabel 11'!G170/'Tabel 12'!$F170*1000</f>
        <v>74.631751227495911</v>
      </c>
      <c r="I170" s="20">
        <f>'Tabel 11'!H170/'Tabel 12'!$F170*1000</f>
        <v>39.214402618657942</v>
      </c>
      <c r="J170" s="20">
        <f>'Tabel 11'!I170/'Tabel 12'!$F170*1000</f>
        <v>33.758865248226954</v>
      </c>
      <c r="K170" s="20">
        <f>'Tabel 11'!J170/'Tabel 12'!$F170*1000</f>
        <v>0.50190943807965083</v>
      </c>
      <c r="L170" s="20">
        <f>'Tabel 11'!K170/'Tabel 12'!$F170*1000</f>
        <v>4.9536279323513366</v>
      </c>
      <c r="M170" s="20">
        <f>'Tabel 11'!L170/'Tabel 12'!$F170*1000</f>
        <v>0</v>
      </c>
      <c r="N170" s="20">
        <f>'Tabel 11'!M170/'Tabel 12'!$F170*1000</f>
        <v>0</v>
      </c>
      <c r="O170" s="20">
        <f>'Tabel 11'!N170/'Tabel 12'!$F170*1000</f>
        <v>7.7905073649754506</v>
      </c>
      <c r="P170" s="20">
        <f>'Tabel 11'!O170/'Tabel 12'!$F170*1000</f>
        <v>0.28368794326241137</v>
      </c>
      <c r="Q170" s="20">
        <f>'Tabel 11'!P170/'Tabel 12'!$F170*1000</f>
        <v>7.5068194217130388</v>
      </c>
      <c r="R170" s="20">
        <f>'Tabel 11'!Q170/'Tabel 12'!$F170*1000</f>
        <v>3.7315875613747953</v>
      </c>
      <c r="S170" s="20">
        <f>'Tabel 11'!R170/'Tabel 12'!$F170*1000</f>
        <v>23.895253682487724</v>
      </c>
      <c r="T170" s="20">
        <f>'Tabel 11'!S170/'Tabel 12'!$F170*1000</f>
        <v>22.214948172394983</v>
      </c>
      <c r="U170" s="20">
        <f>'Tabel 11'!T170/'Tabel 12'!$F170*1000</f>
        <v>1.680305510092744</v>
      </c>
      <c r="V170" s="20">
        <f>'Tabel 11'!U170/'Tabel 12'!$F170*1000</f>
        <v>0</v>
      </c>
      <c r="W170" s="20">
        <f>'Tabel 11'!V170/'Tabel 12'!$F170*1000</f>
        <v>0</v>
      </c>
      <c r="X170" s="20"/>
      <c r="Y170" s="20">
        <f>'Tabel 11'!X170/'Tabel 12'!$F170*1000</f>
        <v>9.252591380250955</v>
      </c>
      <c r="Z170" s="1"/>
    </row>
    <row r="171" spans="4:26" x14ac:dyDescent="0.25">
      <c r="D171" s="1" t="s">
        <v>798</v>
      </c>
      <c r="E171" s="1" t="s">
        <v>314</v>
      </c>
      <c r="F171" s="94">
        <v>22452</v>
      </c>
      <c r="H171" s="20">
        <f>'Tabel 11'!G171/'Tabel 12'!$F171*1000</f>
        <v>45.207553892748976</v>
      </c>
      <c r="I171" s="20">
        <f>'Tabel 11'!H171/'Tabel 12'!$F171*1000</f>
        <v>17.2813112417602</v>
      </c>
      <c r="J171" s="20">
        <f>'Tabel 11'!I171/'Tabel 12'!$F171*1000</f>
        <v>0</v>
      </c>
      <c r="K171" s="20">
        <f>'Tabel 11'!J171/'Tabel 12'!$F171*1000</f>
        <v>2.0042757883484765</v>
      </c>
      <c r="L171" s="20">
        <f>'Tabel 11'!K171/'Tabel 12'!$F171*1000</f>
        <v>0.75717085337609114</v>
      </c>
      <c r="M171" s="20">
        <f>'Tabel 11'!L171/'Tabel 12'!$F171*1000</f>
        <v>0</v>
      </c>
      <c r="N171" s="20">
        <f>'Tabel 11'!M171/'Tabel 12'!$F171*1000</f>
        <v>14.51986460003563</v>
      </c>
      <c r="O171" s="20">
        <f>'Tabel 11'!N171/'Tabel 12'!$F171*1000</f>
        <v>0</v>
      </c>
      <c r="P171" s="20">
        <f>'Tabel 11'!O171/'Tabel 12'!$F171*1000</f>
        <v>0</v>
      </c>
      <c r="Q171" s="20">
        <f>'Tabel 11'!P171/'Tabel 12'!$F171*1000</f>
        <v>0</v>
      </c>
      <c r="R171" s="20">
        <f>'Tabel 11'!Q171/'Tabel 12'!$F171*1000</f>
        <v>4.0085515766969531</v>
      </c>
      <c r="S171" s="20">
        <f>'Tabel 11'!R171/'Tabel 12'!$F171*1000</f>
        <v>23.917691074291824</v>
      </c>
      <c r="T171" s="20">
        <f>'Tabel 11'!S171/'Tabel 12'!$F171*1000</f>
        <v>22.49242829146624</v>
      </c>
      <c r="U171" s="20">
        <f>'Tabel 11'!T171/'Tabel 12'!$F171*1000</f>
        <v>1.4252627828255835</v>
      </c>
      <c r="V171" s="20">
        <f>'Tabel 11'!U171/'Tabel 12'!$F171*1000</f>
        <v>0</v>
      </c>
      <c r="W171" s="20">
        <f>'Tabel 11'!V171/'Tabel 12'!$F171*1000</f>
        <v>0</v>
      </c>
      <c r="X171" s="20"/>
      <c r="Y171" s="20">
        <f>'Tabel 11'!X171/'Tabel 12'!$F171*1000</f>
        <v>0.93532870122928913</v>
      </c>
      <c r="Z171" s="1"/>
    </row>
    <row r="172" spans="4:26" x14ac:dyDescent="0.25">
      <c r="D172" s="1" t="s">
        <v>804</v>
      </c>
      <c r="E172" s="1" t="s">
        <v>228</v>
      </c>
      <c r="F172" s="94">
        <v>49429</v>
      </c>
      <c r="H172" s="20">
        <f>'Tabel 11'!G172/'Tabel 12'!$F172*1000</f>
        <v>42.687491148920678</v>
      </c>
      <c r="I172" s="20">
        <f>'Tabel 11'!H172/'Tabel 12'!$F172*1000</f>
        <v>9.7715915757955862</v>
      </c>
      <c r="J172" s="20">
        <f>'Tabel 11'!I172/'Tabel 12'!$F172*1000</f>
        <v>0</v>
      </c>
      <c r="K172" s="20">
        <f>'Tabel 11'!J172/'Tabel 12'!$F172*1000</f>
        <v>9.7715915757955862</v>
      </c>
      <c r="L172" s="20">
        <f>'Tabel 11'!K172/'Tabel 12'!$F172*1000</f>
        <v>0</v>
      </c>
      <c r="M172" s="20">
        <f>'Tabel 11'!L172/'Tabel 12'!$F172*1000</f>
        <v>0</v>
      </c>
      <c r="N172" s="20">
        <f>'Tabel 11'!M172/'Tabel 12'!$F172*1000</f>
        <v>0</v>
      </c>
      <c r="O172" s="20">
        <f>'Tabel 11'!N172/'Tabel 12'!$F172*1000</f>
        <v>8.8207327682129932</v>
      </c>
      <c r="P172" s="20">
        <f>'Tabel 11'!O172/'Tabel 12'!$F172*1000</f>
        <v>8.8207327682129932</v>
      </c>
      <c r="Q172" s="20">
        <f>'Tabel 11'!P172/'Tabel 12'!$F172*1000</f>
        <v>0</v>
      </c>
      <c r="R172" s="20">
        <f>'Tabel 11'!Q172/'Tabel 12'!$F172*1000</f>
        <v>3.4595075765239032</v>
      </c>
      <c r="S172" s="20">
        <f>'Tabel 11'!R172/'Tabel 12'!$F172*1000</f>
        <v>20.635659228388196</v>
      </c>
      <c r="T172" s="20">
        <f>'Tabel 11'!S172/'Tabel 12'!$F172*1000</f>
        <v>17.601003459507574</v>
      </c>
      <c r="U172" s="20">
        <f>'Tabel 11'!T172/'Tabel 12'!$F172*1000</f>
        <v>3.0346557688806164</v>
      </c>
      <c r="V172" s="20">
        <f>'Tabel 11'!U172/'Tabel 12'!$F172*1000</f>
        <v>0</v>
      </c>
      <c r="W172" s="20">
        <f>'Tabel 11'!V172/'Tabel 12'!$F172*1000</f>
        <v>0</v>
      </c>
      <c r="X172" s="20"/>
      <c r="Y172" s="20">
        <f>'Tabel 11'!X172/'Tabel 12'!$F172*1000</f>
        <v>2.549110845859718</v>
      </c>
      <c r="Z172" s="1"/>
    </row>
    <row r="173" spans="4:26" x14ac:dyDescent="0.25">
      <c r="D173" s="1" t="s">
        <v>807</v>
      </c>
      <c r="E173" s="1" t="s">
        <v>123</v>
      </c>
      <c r="F173" s="94">
        <v>43651</v>
      </c>
      <c r="H173" s="20">
        <f>'Tabel 11'!G173/'Tabel 12'!$F173*1000</f>
        <v>44.168518476094476</v>
      </c>
      <c r="I173" s="20">
        <f>'Tabel 11'!H173/'Tabel 12'!$F173*1000</f>
        <v>14.684657854344689</v>
      </c>
      <c r="J173" s="20">
        <f>'Tabel 11'!I173/'Tabel 12'!$F173*1000</f>
        <v>7.0330576619092344</v>
      </c>
      <c r="K173" s="20">
        <f>'Tabel 11'!J173/'Tabel 12'!$F173*1000</f>
        <v>2.8865318091223569</v>
      </c>
      <c r="L173" s="20">
        <f>'Tabel 11'!K173/'Tabel 12'!$F173*1000</f>
        <v>0</v>
      </c>
      <c r="M173" s="20">
        <f>'Tabel 11'!L173/'Tabel 12'!$F173*1000</f>
        <v>0</v>
      </c>
      <c r="N173" s="20">
        <f>'Tabel 11'!M173/'Tabel 12'!$F173*1000</f>
        <v>4.7650683833130971</v>
      </c>
      <c r="O173" s="20">
        <f>'Tabel 11'!N173/'Tabel 12'!$F173*1000</f>
        <v>0</v>
      </c>
      <c r="P173" s="20">
        <f>'Tabel 11'!O173/'Tabel 12'!$F173*1000</f>
        <v>0</v>
      </c>
      <c r="Q173" s="20">
        <f>'Tabel 11'!P173/'Tabel 12'!$F173*1000</f>
        <v>0</v>
      </c>
      <c r="R173" s="20">
        <f>'Tabel 11'!Q173/'Tabel 12'!$F173*1000</f>
        <v>5.1087031224943296</v>
      </c>
      <c r="S173" s="20">
        <f>'Tabel 11'!R173/'Tabel 12'!$F173*1000</f>
        <v>24.375157499255458</v>
      </c>
      <c r="T173" s="20">
        <f>'Tabel 11'!S173/'Tabel 12'!$F173*1000</f>
        <v>22.404984994616388</v>
      </c>
      <c r="U173" s="20">
        <f>'Tabel 11'!T173/'Tabel 12'!$F173*1000</f>
        <v>1.9701725046390688</v>
      </c>
      <c r="V173" s="20">
        <f>'Tabel 11'!U173/'Tabel 12'!$F173*1000</f>
        <v>0</v>
      </c>
      <c r="W173" s="20">
        <f>'Tabel 11'!V173/'Tabel 12'!$F173*1000</f>
        <v>8.7054133925912343</v>
      </c>
      <c r="X173" s="20"/>
      <c r="Y173" s="20">
        <f>'Tabel 11'!X173/'Tabel 12'!$F173*1000</f>
        <v>7.4454193489267135</v>
      </c>
      <c r="Z173" s="1"/>
    </row>
    <row r="174" spans="4:26" x14ac:dyDescent="0.25">
      <c r="D174" s="1" t="s">
        <v>809</v>
      </c>
      <c r="E174" s="1" t="s">
        <v>211</v>
      </c>
      <c r="F174" s="94">
        <v>41248</v>
      </c>
      <c r="H174" s="20">
        <f>'Tabel 11'!G174/'Tabel 12'!$F174*1000</f>
        <v>46.596198603568659</v>
      </c>
      <c r="I174" s="20">
        <f>'Tabel 11'!H174/'Tabel 12'!$F174*1000</f>
        <v>5.188130333591932</v>
      </c>
      <c r="J174" s="20">
        <f>'Tabel 11'!I174/'Tabel 12'!$F174*1000</f>
        <v>0.48487199379363849</v>
      </c>
      <c r="K174" s="20">
        <f>'Tabel 11'!J174/'Tabel 12'!$F174*1000</f>
        <v>2.594065166795966</v>
      </c>
      <c r="L174" s="20">
        <f>'Tabel 11'!K174/'Tabel 12'!$F174*1000</f>
        <v>0</v>
      </c>
      <c r="M174" s="20">
        <f>'Tabel 11'!L174/'Tabel 12'!$F174*1000</f>
        <v>0</v>
      </c>
      <c r="N174" s="20">
        <f>'Tabel 11'!M174/'Tabel 12'!$F174*1000</f>
        <v>2.1091931730023274</v>
      </c>
      <c r="O174" s="20">
        <f>'Tabel 11'!N174/'Tabel 12'!$F174*1000</f>
        <v>2.0849495733126457</v>
      </c>
      <c r="P174" s="20">
        <f>'Tabel 11'!O174/'Tabel 12'!$F174*1000</f>
        <v>2.0849495733126457</v>
      </c>
      <c r="Q174" s="20">
        <f>'Tabel 11'!P174/'Tabel 12'!$F174*1000</f>
        <v>0</v>
      </c>
      <c r="R174" s="20">
        <f>'Tabel 11'!Q174/'Tabel 12'!$F174*1000</f>
        <v>3.4910783553141971</v>
      </c>
      <c r="S174" s="20">
        <f>'Tabel 11'!R174/'Tabel 12'!$F174*1000</f>
        <v>35.832040341349881</v>
      </c>
      <c r="T174" s="20">
        <f>'Tabel 11'!S174/'Tabel 12'!$F174*1000</f>
        <v>34.78956555469356</v>
      </c>
      <c r="U174" s="20">
        <f>'Tabel 11'!T174/'Tabel 12'!$F174*1000</f>
        <v>0.58184639255236614</v>
      </c>
      <c r="V174" s="20">
        <f>'Tabel 11'!U174/'Tabel 12'!$F174*1000</f>
        <v>0.46062839410395656</v>
      </c>
      <c r="W174" s="20">
        <f>'Tabel 11'!V174/'Tabel 12'!$F174*1000</f>
        <v>0</v>
      </c>
      <c r="X174" s="20"/>
      <c r="Y174" s="20">
        <f>'Tabel 11'!X174/'Tabel 12'!$F174*1000</f>
        <v>8.3882854926299455</v>
      </c>
      <c r="Z174" s="1"/>
    </row>
    <row r="175" spans="4:26" x14ac:dyDescent="0.25">
      <c r="D175" s="1" t="s">
        <v>810</v>
      </c>
      <c r="E175" s="1" t="s">
        <v>290</v>
      </c>
      <c r="F175" s="94">
        <v>27596</v>
      </c>
      <c r="H175" s="20">
        <f>'Tabel 11'!G175/'Tabel 12'!$F175*1000</f>
        <v>49.246267575010869</v>
      </c>
      <c r="I175" s="20">
        <f>'Tabel 11'!H175/'Tabel 12'!$F175*1000</f>
        <v>24.025221046528483</v>
      </c>
      <c r="J175" s="20">
        <f>'Tabel 11'!I175/'Tabel 12'!$F175*1000</f>
        <v>6.9937672126395132</v>
      </c>
      <c r="K175" s="20">
        <f>'Tabel 11'!J175/'Tabel 12'!$F175*1000</f>
        <v>0.36237135816785043</v>
      </c>
      <c r="L175" s="20">
        <f>'Tabel 11'!K175/'Tabel 12'!$F175*1000</f>
        <v>15.835628351935062</v>
      </c>
      <c r="M175" s="20">
        <f>'Tabel 11'!L175/'Tabel 12'!$F175*1000</f>
        <v>0.18118567908392522</v>
      </c>
      <c r="N175" s="20">
        <f>'Tabel 11'!M175/'Tabel 12'!$F175*1000</f>
        <v>0.65226844470213075</v>
      </c>
      <c r="O175" s="20">
        <f>'Tabel 11'!N175/'Tabel 12'!$F175*1000</f>
        <v>0.94216553123641111</v>
      </c>
      <c r="P175" s="20">
        <f>'Tabel 11'!O175/'Tabel 12'!$F175*1000</f>
        <v>0.57979417306856074</v>
      </c>
      <c r="Q175" s="20">
        <f>'Tabel 11'!P175/'Tabel 12'!$F175*1000</f>
        <v>0.36237135816785043</v>
      </c>
      <c r="R175" s="20">
        <f>'Tabel 11'!Q175/'Tabel 12'!$F175*1000</f>
        <v>0.83345412378605588</v>
      </c>
      <c r="S175" s="20">
        <f>'Tabel 11'!R175/'Tabel 12'!$F175*1000</f>
        <v>23.445426873459922</v>
      </c>
      <c r="T175" s="20">
        <f>'Tabel 11'!S175/'Tabel 12'!$F175*1000</f>
        <v>22.285838527322799</v>
      </c>
      <c r="U175" s="20">
        <f>'Tabel 11'!T175/'Tabel 12'!$F175*1000</f>
        <v>1.1595883461371215</v>
      </c>
      <c r="V175" s="20">
        <f>'Tabel 11'!U175/'Tabel 12'!$F175*1000</f>
        <v>0</v>
      </c>
      <c r="W175" s="20">
        <f>'Tabel 11'!V175/'Tabel 12'!$F175*1000</f>
        <v>0</v>
      </c>
      <c r="X175" s="20"/>
      <c r="Y175" s="20">
        <f>'Tabel 11'!X175/'Tabel 12'!$F175*1000</f>
        <v>4.3846934338309893</v>
      </c>
      <c r="Z175" s="1"/>
    </row>
    <row r="176" spans="4:26" x14ac:dyDescent="0.25">
      <c r="D176" s="1" t="s">
        <v>812</v>
      </c>
      <c r="E176" s="1" t="s">
        <v>341</v>
      </c>
      <c r="F176" s="94">
        <v>28569</v>
      </c>
      <c r="H176" s="20">
        <f>'Tabel 11'!G176/'Tabel 12'!$F176*1000</f>
        <v>17.326472750183765</v>
      </c>
      <c r="I176" s="20">
        <f>'Tabel 11'!H176/'Tabel 12'!$F176*1000</f>
        <v>2.10017851517379</v>
      </c>
      <c r="J176" s="20">
        <f>'Tabel 11'!I176/'Tabel 12'!$F176*1000</f>
        <v>1.8901606636564108</v>
      </c>
      <c r="K176" s="20">
        <f>'Tabel 11'!J176/'Tabel 12'!$F176*1000</f>
        <v>0</v>
      </c>
      <c r="L176" s="20">
        <f>'Tabel 11'!K176/'Tabel 12'!$F176*1000</f>
        <v>0</v>
      </c>
      <c r="M176" s="20">
        <f>'Tabel 11'!L176/'Tabel 12'!$F176*1000</f>
        <v>0</v>
      </c>
      <c r="N176" s="20">
        <f>'Tabel 11'!M176/'Tabel 12'!$F176*1000</f>
        <v>0.21001785151737898</v>
      </c>
      <c r="O176" s="20">
        <f>'Tabel 11'!N176/'Tabel 12'!$F176*1000</f>
        <v>0</v>
      </c>
      <c r="P176" s="20">
        <f>'Tabel 11'!O176/'Tabel 12'!$F176*1000</f>
        <v>0</v>
      </c>
      <c r="Q176" s="20">
        <f>'Tabel 11'!P176/'Tabel 12'!$F176*1000</f>
        <v>0</v>
      </c>
      <c r="R176" s="20">
        <f>'Tabel 11'!Q176/'Tabel 12'!$F176*1000</f>
        <v>2.3802023171969617</v>
      </c>
      <c r="S176" s="20">
        <f>'Tabel 11'!R176/'Tabel 12'!$F176*1000</f>
        <v>12.846091917813014</v>
      </c>
      <c r="T176" s="20">
        <f>'Tabel 11'!S176/'Tabel 12'!$F176*1000</f>
        <v>12.216038363260877</v>
      </c>
      <c r="U176" s="20">
        <f>'Tabel 11'!T176/'Tabel 12'!$F176*1000</f>
        <v>0.63005355455213696</v>
      </c>
      <c r="V176" s="20">
        <f>'Tabel 11'!U176/'Tabel 12'!$F176*1000</f>
        <v>0</v>
      </c>
      <c r="W176" s="20">
        <f>'Tabel 11'!V176/'Tabel 12'!$F176*1000</f>
        <v>0</v>
      </c>
      <c r="X176" s="20"/>
      <c r="Y176" s="20">
        <f>'Tabel 11'!X176/'Tabel 12'!$F176*1000</f>
        <v>0.94508033182820539</v>
      </c>
      <c r="Z176" s="1"/>
    </row>
    <row r="177" spans="4:26" x14ac:dyDescent="0.25">
      <c r="D177" s="1" t="s">
        <v>816</v>
      </c>
      <c r="E177" s="1" t="s">
        <v>111</v>
      </c>
      <c r="F177" s="94">
        <v>45636</v>
      </c>
      <c r="H177" s="20">
        <f>'Tabel 11'!G177/'Tabel 12'!$F177*1000</f>
        <v>175.08107634323781</v>
      </c>
      <c r="I177" s="20">
        <f>'Tabel 11'!H177/'Tabel 12'!$F177*1000</f>
        <v>140.19633622578667</v>
      </c>
      <c r="J177" s="20">
        <f>'Tabel 11'!I177/'Tabel 12'!$F177*1000</f>
        <v>72.486633359628357</v>
      </c>
      <c r="K177" s="20">
        <f>'Tabel 11'!J177/'Tabel 12'!$F177*1000</f>
        <v>0</v>
      </c>
      <c r="L177" s="20">
        <f>'Tabel 11'!K177/'Tabel 12'!$F177*1000</f>
        <v>17.705320361118417</v>
      </c>
      <c r="M177" s="20">
        <f>'Tabel 11'!L177/'Tabel 12'!$F177*1000</f>
        <v>0</v>
      </c>
      <c r="N177" s="20">
        <f>'Tabel 11'!M177/'Tabel 12'!$F177*1000</f>
        <v>50.004382505039878</v>
      </c>
      <c r="O177" s="20">
        <f>'Tabel 11'!N177/'Tabel 12'!$F177*1000</f>
        <v>0.21912525199403979</v>
      </c>
      <c r="P177" s="20">
        <f>'Tabel 11'!O177/'Tabel 12'!$F177*1000</f>
        <v>0</v>
      </c>
      <c r="Q177" s="20">
        <f>'Tabel 11'!P177/'Tabel 12'!$F177*1000</f>
        <v>0.21912525199403979</v>
      </c>
      <c r="R177" s="20">
        <f>'Tabel 11'!Q177/'Tabel 12'!$F177*1000</f>
        <v>6.4641949338241735</v>
      </c>
      <c r="S177" s="20">
        <f>'Tabel 11'!R177/'Tabel 12'!$F177*1000</f>
        <v>28.201419931632923</v>
      </c>
      <c r="T177" s="20">
        <f>'Tabel 11'!S177/'Tabel 12'!$F177*1000</f>
        <v>28.201419931632923</v>
      </c>
      <c r="U177" s="20">
        <f>'Tabel 11'!T177/'Tabel 12'!$F177*1000</f>
        <v>0</v>
      </c>
      <c r="V177" s="20">
        <f>'Tabel 11'!U177/'Tabel 12'!$F177*1000</f>
        <v>0</v>
      </c>
      <c r="W177" s="20">
        <f>'Tabel 11'!V177/'Tabel 12'!$F177*1000</f>
        <v>0</v>
      </c>
      <c r="X177" s="20"/>
      <c r="Y177" s="20">
        <f>'Tabel 11'!X177/'Tabel 12'!$F177*1000</f>
        <v>12.44631431326146</v>
      </c>
      <c r="Z177" s="1"/>
    </row>
    <row r="178" spans="4:26" x14ac:dyDescent="0.25">
      <c r="D178" s="1" t="s">
        <v>817</v>
      </c>
      <c r="E178" s="1" t="s">
        <v>226</v>
      </c>
      <c r="F178" s="94">
        <v>23513</v>
      </c>
      <c r="H178" s="20">
        <f>'Tabel 11'!G178/'Tabel 12'!$F178*1000</f>
        <v>28.537404839875812</v>
      </c>
      <c r="I178" s="20">
        <f>'Tabel 11'!H178/'Tabel 12'!$F178*1000</f>
        <v>2.7218985242206437</v>
      </c>
      <c r="J178" s="20">
        <f>'Tabel 11'!I178/'Tabel 12'!$F178*1000</f>
        <v>1.0632416110236891</v>
      </c>
      <c r="K178" s="20">
        <f>'Tabel 11'!J178/'Tabel 12'!$F178*1000</f>
        <v>0</v>
      </c>
      <c r="L178" s="20">
        <f>'Tabel 11'!K178/'Tabel 12'!$F178*1000</f>
        <v>1.6586569131969549</v>
      </c>
      <c r="M178" s="20">
        <f>'Tabel 11'!L178/'Tabel 12'!$F178*1000</f>
        <v>0</v>
      </c>
      <c r="N178" s="20">
        <f>'Tabel 11'!M178/'Tabel 12'!$F178*1000</f>
        <v>0</v>
      </c>
      <c r="O178" s="20">
        <f>'Tabel 11'!N178/'Tabel 12'!$F178*1000</f>
        <v>8.8886998681580405</v>
      </c>
      <c r="P178" s="20">
        <f>'Tabel 11'!O178/'Tabel 12'!$F178*1000</f>
        <v>0</v>
      </c>
      <c r="Q178" s="20">
        <f>'Tabel 11'!P178/'Tabel 12'!$F178*1000</f>
        <v>8.8886998681580405</v>
      </c>
      <c r="R178" s="20">
        <f>'Tabel 11'!Q178/'Tabel 12'!$F178*1000</f>
        <v>0.89312295325989877</v>
      </c>
      <c r="S178" s="20">
        <f>'Tabel 11'!R178/'Tabel 12'!$F178*1000</f>
        <v>16.033683494237231</v>
      </c>
      <c r="T178" s="20">
        <f>'Tabel 11'!S178/'Tabel 12'!$F178*1000</f>
        <v>15.438268192063966</v>
      </c>
      <c r="U178" s="20">
        <f>'Tabel 11'!T178/'Tabel 12'!$F178*1000</f>
        <v>0.59541530217326588</v>
      </c>
      <c r="V178" s="20">
        <f>'Tabel 11'!U178/'Tabel 12'!$F178*1000</f>
        <v>0</v>
      </c>
      <c r="W178" s="20">
        <f>'Tabel 11'!V178/'Tabel 12'!$F178*1000</f>
        <v>0.21264832220473781</v>
      </c>
      <c r="X178" s="20"/>
      <c r="Y178" s="20">
        <f>'Tabel 11'!X178/'Tabel 12'!$F178*1000</f>
        <v>1.1057712754646365</v>
      </c>
      <c r="Z178" s="1"/>
    </row>
    <row r="179" spans="4:26" x14ac:dyDescent="0.25">
      <c r="D179" s="1" t="s">
        <v>820</v>
      </c>
      <c r="E179" s="1" t="s">
        <v>172</v>
      </c>
      <c r="F179" s="94">
        <v>23250</v>
      </c>
      <c r="H179" s="20">
        <f>'Tabel 11'!G179/'Tabel 12'!$F179*1000</f>
        <v>27.741935483870968</v>
      </c>
      <c r="I179" s="20">
        <f>'Tabel 11'!H179/'Tabel 12'!$F179*1000</f>
        <v>6.924731182795699</v>
      </c>
      <c r="J179" s="20">
        <f>'Tabel 11'!I179/'Tabel 12'!$F179*1000</f>
        <v>2.4086021505376345</v>
      </c>
      <c r="K179" s="20">
        <f>'Tabel 11'!J179/'Tabel 12'!$F179*1000</f>
        <v>0</v>
      </c>
      <c r="L179" s="20">
        <f>'Tabel 11'!K179/'Tabel 12'!$F179*1000</f>
        <v>3.010752688172043</v>
      </c>
      <c r="M179" s="20">
        <f>'Tabel 11'!L179/'Tabel 12'!$F179*1000</f>
        <v>0</v>
      </c>
      <c r="N179" s="20">
        <f>'Tabel 11'!M179/'Tabel 12'!$F179*1000</f>
        <v>1.5053763440860215</v>
      </c>
      <c r="O179" s="20">
        <f>'Tabel 11'!N179/'Tabel 12'!$F179*1000</f>
        <v>0.90322580645161288</v>
      </c>
      <c r="P179" s="20">
        <f>'Tabel 11'!O179/'Tabel 12'!$F179*1000</f>
        <v>0</v>
      </c>
      <c r="Q179" s="20">
        <f>'Tabel 11'!P179/'Tabel 12'!$F179*1000</f>
        <v>0.90322580645161288</v>
      </c>
      <c r="R179" s="20">
        <f>'Tabel 11'!Q179/'Tabel 12'!$F179*1000</f>
        <v>3.397849462365591</v>
      </c>
      <c r="S179" s="20">
        <f>'Tabel 11'!R179/'Tabel 12'!$F179*1000</f>
        <v>16.516129032258064</v>
      </c>
      <c r="T179" s="20">
        <f>'Tabel 11'!S179/'Tabel 12'!$F179*1000</f>
        <v>15.655913978494622</v>
      </c>
      <c r="U179" s="20">
        <f>'Tabel 11'!T179/'Tabel 12'!$F179*1000</f>
        <v>0.86021505376344087</v>
      </c>
      <c r="V179" s="20">
        <f>'Tabel 11'!U179/'Tabel 12'!$F179*1000</f>
        <v>0</v>
      </c>
      <c r="W179" s="20">
        <f>'Tabel 11'!V179/'Tabel 12'!$F179*1000</f>
        <v>0</v>
      </c>
      <c r="X179" s="20"/>
      <c r="Y179" s="20">
        <f>'Tabel 11'!X179/'Tabel 12'!$F179*1000</f>
        <v>2.4516129032258065</v>
      </c>
      <c r="Z179" s="1"/>
    </row>
    <row r="180" spans="4:26" x14ac:dyDescent="0.25">
      <c r="D180" s="1" t="s">
        <v>822</v>
      </c>
      <c r="E180" s="1" t="s">
        <v>106</v>
      </c>
      <c r="F180" s="94">
        <v>37194</v>
      </c>
      <c r="H180" s="20">
        <f>'Tabel 11'!G180/'Tabel 12'!$F180*1000</f>
        <v>58.907350647953976</v>
      </c>
      <c r="I180" s="20">
        <f>'Tabel 11'!H180/'Tabel 12'!$F180*1000</f>
        <v>21.723933967844275</v>
      </c>
      <c r="J180" s="20">
        <f>'Tabel 11'!I180/'Tabel 12'!$F180*1000</f>
        <v>7.044146905414852</v>
      </c>
      <c r="K180" s="20">
        <f>'Tabel 11'!J180/'Tabel 12'!$F180*1000</f>
        <v>0.88723987739958055</v>
      </c>
      <c r="L180" s="20">
        <f>'Tabel 11'!K180/'Tabel 12'!$F180*1000</f>
        <v>12.313814056030543</v>
      </c>
      <c r="M180" s="20">
        <f>'Tabel 11'!L180/'Tabel 12'!$F180*1000</f>
        <v>0</v>
      </c>
      <c r="N180" s="20">
        <f>'Tabel 11'!M180/'Tabel 12'!$F180*1000</f>
        <v>1.4787331289993009</v>
      </c>
      <c r="O180" s="20">
        <f>'Tabel 11'!N180/'Tabel 12'!$F180*1000</f>
        <v>0</v>
      </c>
      <c r="P180" s="20">
        <f>'Tabel 11'!O180/'Tabel 12'!$F180*1000</f>
        <v>0</v>
      </c>
      <c r="Q180" s="20">
        <f>'Tabel 11'!P180/'Tabel 12'!$F180*1000</f>
        <v>0</v>
      </c>
      <c r="R180" s="20">
        <f>'Tabel 11'!Q180/'Tabel 12'!$F180*1000</f>
        <v>4.2479969887616287</v>
      </c>
      <c r="S180" s="20">
        <f>'Tabel 11'!R180/'Tabel 12'!$F180*1000</f>
        <v>32.935419691348066</v>
      </c>
      <c r="T180" s="20">
        <f>'Tabel 11'!S180/'Tabel 12'!$F180*1000</f>
        <v>29.789751035113191</v>
      </c>
      <c r="U180" s="20">
        <f>'Tabel 11'!T180/'Tabel 12'!$F180*1000</f>
        <v>3.1456686562348768</v>
      </c>
      <c r="V180" s="20">
        <f>'Tabel 11'!U180/'Tabel 12'!$F180*1000</f>
        <v>0</v>
      </c>
      <c r="W180" s="20">
        <f>'Tabel 11'!V180/'Tabel 12'!$F180*1000</f>
        <v>0.56460719470882403</v>
      </c>
      <c r="X180" s="20"/>
      <c r="Y180" s="20">
        <f>'Tabel 11'!X180/'Tabel 12'!$F180*1000</f>
        <v>1.3711889014357155</v>
      </c>
      <c r="Z180" s="1"/>
    </row>
    <row r="181" spans="4:26" x14ac:dyDescent="0.25">
      <c r="D181" s="1" t="s">
        <v>828</v>
      </c>
      <c r="E181" s="1" t="s">
        <v>318</v>
      </c>
      <c r="F181" s="94">
        <v>27670</v>
      </c>
      <c r="H181" s="20">
        <f>'Tabel 11'!G181/'Tabel 12'!$F181*1000</f>
        <v>16.624503071919047</v>
      </c>
      <c r="I181" s="20">
        <f>'Tabel 11'!H181/'Tabel 12'!$F181*1000</f>
        <v>3.2526201662450305</v>
      </c>
      <c r="J181" s="20">
        <f>'Tabel 11'!I181/'Tabel 12'!$F181*1000</f>
        <v>1.3010480664980124</v>
      </c>
      <c r="K181" s="20">
        <f>'Tabel 11'!J181/'Tabel 12'!$F181*1000</f>
        <v>0.72280448138778464</v>
      </c>
      <c r="L181" s="20">
        <f>'Tabel 11'!K181/'Tabel 12'!$F181*1000</f>
        <v>0.75894470545717385</v>
      </c>
      <c r="M181" s="20">
        <f>'Tabel 11'!L181/'Tabel 12'!$F181*1000</f>
        <v>0</v>
      </c>
      <c r="N181" s="20">
        <f>'Tabel 11'!M181/'Tabel 12'!$F181*1000</f>
        <v>0.46982291290206002</v>
      </c>
      <c r="O181" s="20">
        <f>'Tabel 11'!N181/'Tabel 12'!$F181*1000</f>
        <v>1.0119262739428985</v>
      </c>
      <c r="P181" s="20">
        <f>'Tabel 11'!O181/'Tabel 12'!$F181*1000</f>
        <v>1.0119262739428985</v>
      </c>
      <c r="Q181" s="20">
        <f>'Tabel 11'!P181/'Tabel 12'!$F181*1000</f>
        <v>0</v>
      </c>
      <c r="R181" s="20">
        <f>'Tabel 11'!Q181/'Tabel 12'!$F181*1000</f>
        <v>0</v>
      </c>
      <c r="S181" s="20">
        <f>'Tabel 11'!R181/'Tabel 12'!$F181*1000</f>
        <v>12.359956631731118</v>
      </c>
      <c r="T181" s="20">
        <f>'Tabel 11'!S181/'Tabel 12'!$F181*1000</f>
        <v>11.7455728225515</v>
      </c>
      <c r="U181" s="20">
        <f>'Tabel 11'!T181/'Tabel 12'!$F181*1000</f>
        <v>0.61438380917961688</v>
      </c>
      <c r="V181" s="20">
        <f>'Tabel 11'!U181/'Tabel 12'!$F181*1000</f>
        <v>0</v>
      </c>
      <c r="W181" s="20">
        <f>'Tabel 11'!V181/'Tabel 12'!$F181*1000</f>
        <v>0</v>
      </c>
      <c r="X181" s="20"/>
      <c r="Y181" s="20">
        <f>'Tabel 11'!X181/'Tabel 12'!$F181*1000</f>
        <v>5.4933140585471625</v>
      </c>
      <c r="Z181" s="1"/>
    </row>
    <row r="182" spans="4:26" x14ac:dyDescent="0.25">
      <c r="D182" s="1" t="s">
        <v>832</v>
      </c>
      <c r="E182" s="1" t="s">
        <v>269</v>
      </c>
      <c r="F182" s="94">
        <v>31488</v>
      </c>
      <c r="H182" s="20">
        <f>'Tabel 11'!G182/'Tabel 12'!$F182*1000</f>
        <v>31.472306910569106</v>
      </c>
      <c r="I182" s="20">
        <f>'Tabel 11'!H182/'Tabel 12'!$F182*1000</f>
        <v>11.591717479674797</v>
      </c>
      <c r="J182" s="20">
        <f>'Tabel 11'!I182/'Tabel 12'!$F182*1000</f>
        <v>0</v>
      </c>
      <c r="K182" s="20">
        <f>'Tabel 11'!J182/'Tabel 12'!$F182*1000</f>
        <v>0</v>
      </c>
      <c r="L182" s="20">
        <f>'Tabel 11'!K182/'Tabel 12'!$F182*1000</f>
        <v>6.8279979674796749</v>
      </c>
      <c r="M182" s="20">
        <f>'Tabel 11'!L182/'Tabel 12'!$F182*1000</f>
        <v>0</v>
      </c>
      <c r="N182" s="20">
        <f>'Tabel 11'!M182/'Tabel 12'!$F182*1000</f>
        <v>4.7637195121951219</v>
      </c>
      <c r="O182" s="20">
        <f>'Tabel 11'!N182/'Tabel 12'!$F182*1000</f>
        <v>0</v>
      </c>
      <c r="P182" s="20">
        <f>'Tabel 11'!O182/'Tabel 12'!$F182*1000</f>
        <v>0</v>
      </c>
      <c r="Q182" s="20">
        <f>'Tabel 11'!P182/'Tabel 12'!$F182*1000</f>
        <v>0</v>
      </c>
      <c r="R182" s="20">
        <f>'Tabel 11'!Q182/'Tabel 12'!$F182*1000</f>
        <v>3.4616361788617889</v>
      </c>
      <c r="S182" s="20">
        <f>'Tabel 11'!R182/'Tabel 12'!$F182*1000</f>
        <v>16.418953252032519</v>
      </c>
      <c r="T182" s="20">
        <f>'Tabel 11'!S182/'Tabel 12'!$F182*1000</f>
        <v>13.719512195121951</v>
      </c>
      <c r="U182" s="20">
        <f>'Tabel 11'!T182/'Tabel 12'!$F182*1000</f>
        <v>0.79395325203252032</v>
      </c>
      <c r="V182" s="20">
        <f>'Tabel 11'!U182/'Tabel 12'!$F182*1000</f>
        <v>1.9054878048780488</v>
      </c>
      <c r="W182" s="20">
        <f>'Tabel 11'!V182/'Tabel 12'!$F182*1000</f>
        <v>0</v>
      </c>
      <c r="X182" s="20"/>
      <c r="Y182" s="20">
        <f>'Tabel 11'!X182/'Tabel 12'!$F182*1000</f>
        <v>1.9054878048780488</v>
      </c>
      <c r="Z182" s="1"/>
    </row>
    <row r="183" spans="4:26" x14ac:dyDescent="0.25">
      <c r="D183" s="1" t="s">
        <v>833</v>
      </c>
      <c r="E183" s="1" t="s">
        <v>77</v>
      </c>
      <c r="F183" s="94">
        <v>47217</v>
      </c>
      <c r="H183" s="20">
        <f>'Tabel 11'!G183/'Tabel 12'!$F183*1000</f>
        <v>28.739648855285171</v>
      </c>
      <c r="I183" s="20">
        <f>'Tabel 11'!H183/'Tabel 12'!$F183*1000</f>
        <v>8.6833132134612541</v>
      </c>
      <c r="J183" s="20">
        <f>'Tabel 11'!I183/'Tabel 12'!$F183*1000</f>
        <v>1.9272719571340831</v>
      </c>
      <c r="K183" s="20">
        <f>'Tabel 11'!J183/'Tabel 12'!$F183*1000</f>
        <v>0.14825168901031407</v>
      </c>
      <c r="L183" s="20">
        <f>'Tabel 11'!K183/'Tabel 12'!$F183*1000</f>
        <v>2.3720270241650252</v>
      </c>
      <c r="M183" s="20">
        <f>'Tabel 11'!L183/'Tabel 12'!$F183*1000</f>
        <v>0</v>
      </c>
      <c r="N183" s="20">
        <f>'Tabel 11'!M183/'Tabel 12'!$F183*1000</f>
        <v>4.2357625431518304</v>
      </c>
      <c r="O183" s="20">
        <f>'Tabel 11'!N183/'Tabel 12'!$F183*1000</f>
        <v>0</v>
      </c>
      <c r="P183" s="20">
        <f>'Tabel 11'!O183/'Tabel 12'!$F183*1000</f>
        <v>0</v>
      </c>
      <c r="Q183" s="20">
        <f>'Tabel 11'!P183/'Tabel 12'!$F183*1000</f>
        <v>0</v>
      </c>
      <c r="R183" s="20">
        <f>'Tabel 11'!Q183/'Tabel 12'!$F183*1000</f>
        <v>1.3978016392401043</v>
      </c>
      <c r="S183" s="20">
        <f>'Tabel 11'!R183/'Tabel 12'!$F183*1000</f>
        <v>18.658534002583817</v>
      </c>
      <c r="T183" s="20">
        <f>'Tabel 11'!S183/'Tabel 12'!$F183*1000</f>
        <v>18.446745875426224</v>
      </c>
      <c r="U183" s="20">
        <f>'Tabel 11'!T183/'Tabel 12'!$F183*1000</f>
        <v>0</v>
      </c>
      <c r="V183" s="20">
        <f>'Tabel 11'!U183/'Tabel 12'!$F183*1000</f>
        <v>0.21178812715759154</v>
      </c>
      <c r="W183" s="20">
        <f>'Tabel 11'!V183/'Tabel 12'!$F183*1000</f>
        <v>0</v>
      </c>
      <c r="X183" s="20"/>
      <c r="Y183" s="20">
        <f>'Tabel 11'!X183/'Tabel 12'!$F183*1000</f>
        <v>1.3342652010928266</v>
      </c>
      <c r="Z183" s="1"/>
    </row>
    <row r="184" spans="4:26" x14ac:dyDescent="0.25">
      <c r="D184" s="1" t="s">
        <v>834</v>
      </c>
      <c r="E184" s="1" t="s">
        <v>319</v>
      </c>
      <c r="F184" s="94">
        <v>23395</v>
      </c>
      <c r="H184" s="20">
        <f>'Tabel 11'!G184/'Tabel 12'!$F184*1000</f>
        <v>73.049796965163495</v>
      </c>
      <c r="I184" s="20">
        <f>'Tabel 11'!H184/'Tabel 12'!$F184*1000</f>
        <v>36.076084633468689</v>
      </c>
      <c r="J184" s="20">
        <f>'Tabel 11'!I184/'Tabel 12'!$F184*1000</f>
        <v>8.4633468689890989</v>
      </c>
      <c r="K184" s="20">
        <f>'Tabel 11'!J184/'Tabel 12'!$F184*1000</f>
        <v>0</v>
      </c>
      <c r="L184" s="20">
        <f>'Tabel 11'!K184/'Tabel 12'!$F184*1000</f>
        <v>0.47018593716606116</v>
      </c>
      <c r="M184" s="20">
        <f>'Tabel 11'!L184/'Tabel 12'!$F184*1000</f>
        <v>0</v>
      </c>
      <c r="N184" s="20">
        <f>'Tabel 11'!M184/'Tabel 12'!$F184*1000</f>
        <v>27.142551827313529</v>
      </c>
      <c r="O184" s="20">
        <f>'Tabel 11'!N184/'Tabel 12'!$F184*1000</f>
        <v>3.3340457362684335</v>
      </c>
      <c r="P184" s="20">
        <f>'Tabel 11'!O184/'Tabel 12'!$F184*1000</f>
        <v>3.3340457362684335</v>
      </c>
      <c r="Q184" s="20">
        <f>'Tabel 11'!P184/'Tabel 12'!$F184*1000</f>
        <v>0</v>
      </c>
      <c r="R184" s="20">
        <f>'Tabel 11'!Q184/'Tabel 12'!$F184*1000</f>
        <v>2.2654413336182944</v>
      </c>
      <c r="S184" s="20">
        <f>'Tabel 11'!R184/'Tabel 12'!$F184*1000</f>
        <v>31.374225261808082</v>
      </c>
      <c r="T184" s="20">
        <f>'Tabel 11'!S184/'Tabel 12'!$F184*1000</f>
        <v>28.980551399871768</v>
      </c>
      <c r="U184" s="20">
        <f>'Tabel 11'!T184/'Tabel 12'!$F184*1000</f>
        <v>1.4105578114981834</v>
      </c>
      <c r="V184" s="20">
        <f>'Tabel 11'!U184/'Tabel 12'!$F184*1000</f>
        <v>0.98311605043812789</v>
      </c>
      <c r="W184" s="20">
        <f>'Tabel 11'!V184/'Tabel 12'!$F184*1000</f>
        <v>0</v>
      </c>
      <c r="X184" s="20"/>
      <c r="Y184" s="20">
        <f>'Tabel 11'!X184/'Tabel 12'!$F184*1000</f>
        <v>10.215858089335329</v>
      </c>
      <c r="Z184" s="1"/>
    </row>
    <row r="185" spans="4:26" x14ac:dyDescent="0.25">
      <c r="D185" s="1" t="s">
        <v>835</v>
      </c>
      <c r="E185" s="1" t="s">
        <v>55</v>
      </c>
      <c r="F185" s="94">
        <v>34312</v>
      </c>
      <c r="H185" s="20">
        <f>'Tabel 11'!G185/'Tabel 12'!$F185*1000</f>
        <v>57.239449755187685</v>
      </c>
      <c r="I185" s="20">
        <f>'Tabel 11'!H185/'Tabel 12'!$F185*1000</f>
        <v>26.841921193751457</v>
      </c>
      <c r="J185" s="20">
        <f>'Tabel 11'!I185/'Tabel 12'!$F185*1000</f>
        <v>13.81440895313593</v>
      </c>
      <c r="K185" s="20">
        <f>'Tabel 11'!J185/'Tabel 12'!$F185*1000</f>
        <v>0</v>
      </c>
      <c r="L185" s="20">
        <f>'Tabel 11'!K185/'Tabel 12'!$F185*1000</f>
        <v>5.8871531825600378</v>
      </c>
      <c r="M185" s="20">
        <f>'Tabel 11'!L185/'Tabel 12'!$F185*1000</f>
        <v>0</v>
      </c>
      <c r="N185" s="20">
        <f>'Tabel 11'!M185/'Tabel 12'!$F185*1000</f>
        <v>7.1403590580554903</v>
      </c>
      <c r="O185" s="20">
        <f>'Tabel 11'!N185/'Tabel 12'!$F185*1000</f>
        <v>3.2058754954534856</v>
      </c>
      <c r="P185" s="20">
        <f>'Tabel 11'!O185/'Tabel 12'!$F185*1000</f>
        <v>0</v>
      </c>
      <c r="Q185" s="20">
        <f>'Tabel 11'!P185/'Tabel 12'!$F185*1000</f>
        <v>3.2058754954534856</v>
      </c>
      <c r="R185" s="20">
        <f>'Tabel 11'!Q185/'Tabel 12'!$F185*1000</f>
        <v>4.3133597575192351</v>
      </c>
      <c r="S185" s="20">
        <f>'Tabel 11'!R185/'Tabel 12'!$F185*1000</f>
        <v>22.878293308463512</v>
      </c>
      <c r="T185" s="20">
        <f>'Tabel 11'!S185/'Tabel 12'!$F185*1000</f>
        <v>22.295406854744694</v>
      </c>
      <c r="U185" s="20">
        <f>'Tabel 11'!T185/'Tabel 12'!$F185*1000</f>
        <v>0.58288645371881553</v>
      </c>
      <c r="V185" s="20">
        <f>'Tabel 11'!U185/'Tabel 12'!$F185*1000</f>
        <v>0</v>
      </c>
      <c r="W185" s="20">
        <f>'Tabel 11'!V185/'Tabel 12'!$F185*1000</f>
        <v>0</v>
      </c>
      <c r="X185" s="20"/>
      <c r="Y185" s="20">
        <f>'Tabel 11'!X185/'Tabel 12'!$F185*1000</f>
        <v>3.9636278852879463</v>
      </c>
      <c r="Z185" s="1"/>
    </row>
    <row r="186" spans="4:26" x14ac:dyDescent="0.25">
      <c r="D186" s="1" t="s">
        <v>840</v>
      </c>
      <c r="E186" s="1" t="s">
        <v>125</v>
      </c>
      <c r="F186" s="94">
        <v>24303</v>
      </c>
      <c r="H186" s="20">
        <f>'Tabel 11'!G186/'Tabel 12'!$F186*1000</f>
        <v>52.503806114471466</v>
      </c>
      <c r="I186" s="20">
        <f>'Tabel 11'!H186/'Tabel 12'!$F186*1000</f>
        <v>20.61473892112085</v>
      </c>
      <c r="J186" s="20">
        <f>'Tabel 11'!I186/'Tabel 12'!$F186*1000</f>
        <v>6.4189606221454136</v>
      </c>
      <c r="K186" s="20">
        <f>'Tabel 11'!J186/'Tabel 12'!$F186*1000</f>
        <v>1.1521211373081512</v>
      </c>
      <c r="L186" s="20">
        <f>'Tabel 11'!K186/'Tabel 12'!$F186*1000</f>
        <v>7.5299345759782739</v>
      </c>
      <c r="M186" s="20">
        <f>'Tabel 11'!L186/'Tabel 12'!$F186*1000</f>
        <v>0</v>
      </c>
      <c r="N186" s="20">
        <f>'Tabel 11'!M186/'Tabel 12'!$F186*1000</f>
        <v>5.5137225856890097</v>
      </c>
      <c r="O186" s="20">
        <f>'Tabel 11'!N186/'Tabel 12'!$F186*1000</f>
        <v>7.4476402090276919</v>
      </c>
      <c r="P186" s="20">
        <f>'Tabel 11'!O186/'Tabel 12'!$F186*1000</f>
        <v>7.3653458420771099</v>
      </c>
      <c r="Q186" s="20">
        <f>'Tabel 11'!P186/'Tabel 12'!$F186*1000</f>
        <v>8.2294366950582232E-2</v>
      </c>
      <c r="R186" s="20">
        <f>'Tabel 11'!Q186/'Tabel 12'!$F186*1000</f>
        <v>8.8466444471875896</v>
      </c>
      <c r="S186" s="20">
        <f>'Tabel 11'!R186/'Tabel 12'!$F186*1000</f>
        <v>15.594782537135332</v>
      </c>
      <c r="T186" s="20">
        <f>'Tabel 11'!S186/'Tabel 12'!$F186*1000</f>
        <v>14.113483932024852</v>
      </c>
      <c r="U186" s="20">
        <f>'Tabel 11'!T186/'Tabel 12'!$F186*1000</f>
        <v>0</v>
      </c>
      <c r="V186" s="20">
        <f>'Tabel 11'!U186/'Tabel 12'!$F186*1000</f>
        <v>1.4812986051104802</v>
      </c>
      <c r="W186" s="20">
        <f>'Tabel 11'!V186/'Tabel 12'!$F186*1000</f>
        <v>0</v>
      </c>
      <c r="X186" s="20"/>
      <c r="Y186" s="20">
        <f>'Tabel 11'!X186/'Tabel 12'!$F186*1000</f>
        <v>2.4276838250421759</v>
      </c>
      <c r="Z186" s="1"/>
    </row>
    <row r="187" spans="4:26" x14ac:dyDescent="0.25">
      <c r="D187" s="1" t="s">
        <v>842</v>
      </c>
      <c r="E187" s="1" t="s">
        <v>320</v>
      </c>
      <c r="F187" s="94">
        <v>35301</v>
      </c>
      <c r="H187" s="20">
        <f>'Tabel 11'!G187/'Tabel 12'!$F187*1000</f>
        <v>93.255148579360366</v>
      </c>
      <c r="I187" s="20">
        <f>'Tabel 11'!H187/'Tabel 12'!$F187*1000</f>
        <v>41.953485736947961</v>
      </c>
      <c r="J187" s="20">
        <f>'Tabel 11'!I187/'Tabel 12'!$F187*1000</f>
        <v>18.866321067391858</v>
      </c>
      <c r="K187" s="20">
        <f>'Tabel 11'!J187/'Tabel 12'!$F187*1000</f>
        <v>0.56655618820996567</v>
      </c>
      <c r="L187" s="20">
        <f>'Tabel 11'!K187/'Tabel 12'!$F187*1000</f>
        <v>6.798674258519589</v>
      </c>
      <c r="M187" s="20">
        <f>'Tabel 11'!L187/'Tabel 12'!$F187*1000</f>
        <v>15.721934222826549</v>
      </c>
      <c r="N187" s="20">
        <f>'Tabel 11'!M187/'Tabel 12'!$F187*1000</f>
        <v>0</v>
      </c>
      <c r="O187" s="20">
        <f>'Tabel 11'!N187/'Tabel 12'!$F187*1000</f>
        <v>14.503838418175123</v>
      </c>
      <c r="P187" s="20">
        <f>'Tabel 11'!O187/'Tabel 12'!$F187*1000</f>
        <v>9.9713889124953958</v>
      </c>
      <c r="Q187" s="20">
        <f>'Tabel 11'!P187/'Tabel 12'!$F187*1000</f>
        <v>4.5324495056797254</v>
      </c>
      <c r="R187" s="20">
        <f>'Tabel 11'!Q187/'Tabel 12'!$F187*1000</f>
        <v>15.382000509900569</v>
      </c>
      <c r="S187" s="20">
        <f>'Tabel 11'!R187/'Tabel 12'!$F187*1000</f>
        <v>21.415823914336706</v>
      </c>
      <c r="T187" s="20">
        <f>'Tabel 11'!S187/'Tabel 12'!$F187*1000</f>
        <v>19.432877255601827</v>
      </c>
      <c r="U187" s="20">
        <f>'Tabel 11'!T187/'Tabel 12'!$F187*1000</f>
        <v>0.59488399762046407</v>
      </c>
      <c r="V187" s="20">
        <f>'Tabel 11'!U187/'Tabel 12'!$F187*1000</f>
        <v>1.388062661114416</v>
      </c>
      <c r="W187" s="20">
        <f>'Tabel 11'!V187/'Tabel 12'!$F187*1000</f>
        <v>0</v>
      </c>
      <c r="X187" s="20"/>
      <c r="Y187" s="20">
        <f>'Tabel 11'!X187/'Tabel 12'!$F187*1000</f>
        <v>8.2717203478655001</v>
      </c>
      <c r="Z187" s="1"/>
    </row>
    <row r="188" spans="4:26" x14ac:dyDescent="0.25">
      <c r="D188" s="1" t="s">
        <v>844</v>
      </c>
      <c r="E188" s="1" t="s">
        <v>232</v>
      </c>
      <c r="F188" s="94">
        <v>46040</v>
      </c>
      <c r="H188" s="20">
        <f>'Tabel 11'!G188/'Tabel 12'!$F188*1000</f>
        <v>36.837532580364901</v>
      </c>
      <c r="I188" s="20">
        <f>'Tabel 11'!H188/'Tabel 12'!$F188*1000</f>
        <v>5.5821025195482186</v>
      </c>
      <c r="J188" s="20">
        <f>'Tabel 11'!I188/'Tabel 12'!$F188*1000</f>
        <v>0</v>
      </c>
      <c r="K188" s="20">
        <f>'Tabel 11'!J188/'Tabel 12'!$F188*1000</f>
        <v>5.3431798436142488</v>
      </c>
      <c r="L188" s="20">
        <f>'Tabel 11'!K188/'Tabel 12'!$F188*1000</f>
        <v>0</v>
      </c>
      <c r="M188" s="20">
        <f>'Tabel 11'!L188/'Tabel 12'!$F188*1000</f>
        <v>0</v>
      </c>
      <c r="N188" s="20">
        <f>'Tabel 11'!M188/'Tabel 12'!$F188*1000</f>
        <v>0.23892267593397046</v>
      </c>
      <c r="O188" s="20">
        <f>'Tabel 11'!N188/'Tabel 12'!$F188*1000</f>
        <v>9.8827106863596867</v>
      </c>
      <c r="P188" s="20">
        <f>'Tabel 11'!O188/'Tabel 12'!$F188*1000</f>
        <v>9.8827106863596867</v>
      </c>
      <c r="Q188" s="20">
        <f>'Tabel 11'!P188/'Tabel 12'!$F188*1000</f>
        <v>0</v>
      </c>
      <c r="R188" s="20">
        <f>'Tabel 11'!Q188/'Tabel 12'!$F188*1000</f>
        <v>2.6715899218071244</v>
      </c>
      <c r="S188" s="20">
        <f>'Tabel 11'!R188/'Tabel 12'!$F188*1000</f>
        <v>18.701129452649869</v>
      </c>
      <c r="T188" s="20">
        <f>'Tabel 11'!S188/'Tabel 12'!$F188*1000</f>
        <v>18.701129452649869</v>
      </c>
      <c r="U188" s="20">
        <f>'Tabel 11'!T188/'Tabel 12'!$F188*1000</f>
        <v>0</v>
      </c>
      <c r="V188" s="20">
        <f>'Tabel 11'!U188/'Tabel 12'!$F188*1000</f>
        <v>0</v>
      </c>
      <c r="W188" s="20">
        <f>'Tabel 11'!V188/'Tabel 12'!$F188*1000</f>
        <v>0</v>
      </c>
      <c r="X188" s="20"/>
      <c r="Y188" s="20">
        <f>'Tabel 11'!X188/'Tabel 12'!$F188*1000</f>
        <v>2.5629887054735012</v>
      </c>
      <c r="Z188" s="1"/>
    </row>
    <row r="189" spans="4:26" x14ac:dyDescent="0.25">
      <c r="D189" s="1" t="s">
        <v>847</v>
      </c>
      <c r="E189" s="1" t="s">
        <v>9</v>
      </c>
      <c r="F189" s="94">
        <v>35473</v>
      </c>
      <c r="H189" s="20">
        <f>'Tabel 11'!G189/'Tabel 12'!$F189*1000</f>
        <v>105.2349674400248</v>
      </c>
      <c r="I189" s="20">
        <f>'Tabel 11'!H189/'Tabel 12'!$F189*1000</f>
        <v>76.537084543173677</v>
      </c>
      <c r="J189" s="20">
        <f>'Tabel 11'!I189/'Tabel 12'!$F189*1000</f>
        <v>63.823189468046117</v>
      </c>
      <c r="K189" s="20">
        <f>'Tabel 11'!J189/'Tabel 12'!$F189*1000</f>
        <v>0</v>
      </c>
      <c r="L189" s="20">
        <f>'Tabel 11'!K189/'Tabel 12'!$F189*1000</f>
        <v>6.906661404448454</v>
      </c>
      <c r="M189" s="20">
        <f>'Tabel 11'!L189/'Tabel 12'!$F189*1000</f>
        <v>0</v>
      </c>
      <c r="N189" s="20">
        <f>'Tabel 11'!M189/'Tabel 12'!$F189*1000</f>
        <v>5.8072336706791079</v>
      </c>
      <c r="O189" s="20">
        <f>'Tabel 11'!N189/'Tabel 12'!$F189*1000</f>
        <v>2.3961886505229328</v>
      </c>
      <c r="P189" s="20">
        <f>'Tabel 11'!O189/'Tabel 12'!$F189*1000</f>
        <v>2.3961886505229328</v>
      </c>
      <c r="Q189" s="20">
        <f>'Tabel 11'!P189/'Tabel 12'!$F189*1000</f>
        <v>0</v>
      </c>
      <c r="R189" s="20">
        <f>'Tabel 11'!Q189/'Tabel 12'!$F189*1000</f>
        <v>5.8636145801031772</v>
      </c>
      <c r="S189" s="20">
        <f>'Tabel 11'!R189/'Tabel 12'!$F189*1000</f>
        <v>20.438079666225018</v>
      </c>
      <c r="T189" s="20">
        <f>'Tabel 11'!S189/'Tabel 12'!$F189*1000</f>
        <v>18.915795111775154</v>
      </c>
      <c r="U189" s="20">
        <f>'Tabel 11'!T189/'Tabel 12'!$F189*1000</f>
        <v>0.93028500549713866</v>
      </c>
      <c r="V189" s="20">
        <f>'Tabel 11'!U189/'Tabel 12'!$F189*1000</f>
        <v>0.59199954895272455</v>
      </c>
      <c r="W189" s="20">
        <f>'Tabel 11'!V189/'Tabel 12'!$F189*1000</f>
        <v>0</v>
      </c>
      <c r="X189" s="20"/>
      <c r="Y189" s="20">
        <f>'Tabel 11'!X189/'Tabel 12'!$F189*1000</f>
        <v>29.205311081667748</v>
      </c>
      <c r="Z189" s="1"/>
    </row>
    <row r="190" spans="4:26" x14ac:dyDescent="0.25">
      <c r="D190" s="1" t="s">
        <v>848</v>
      </c>
      <c r="E190" s="1" t="s">
        <v>292</v>
      </c>
      <c r="F190" s="94">
        <v>49965</v>
      </c>
      <c r="H190" s="20">
        <f>'Tabel 11'!G190/'Tabel 12'!$F190*1000</f>
        <v>171.25988191734214</v>
      </c>
      <c r="I190" s="20">
        <f>'Tabel 11'!H190/'Tabel 12'!$F190*1000</f>
        <v>87.481236865806068</v>
      </c>
      <c r="J190" s="20">
        <f>'Tabel 11'!I190/'Tabel 12'!$F190*1000</f>
        <v>54.25798058641049</v>
      </c>
      <c r="K190" s="20">
        <f>'Tabel 11'!J190/'Tabel 12'!$F190*1000</f>
        <v>8.3858701090763539</v>
      </c>
      <c r="L190" s="20">
        <f>'Tabel 11'!K190/'Tabel 12'!$F190*1000</f>
        <v>7.9055338737115992</v>
      </c>
      <c r="M190" s="20">
        <f>'Tabel 11'!L190/'Tabel 12'!$F190*1000</f>
        <v>1.1407985589912939</v>
      </c>
      <c r="N190" s="20">
        <f>'Tabel 11'!M190/'Tabel 12'!$F190*1000</f>
        <v>15.791053737616332</v>
      </c>
      <c r="O190" s="20">
        <f>'Tabel 11'!N190/'Tabel 12'!$F190*1000</f>
        <v>25.177624337035926</v>
      </c>
      <c r="P190" s="20">
        <f>'Tabel 11'!O190/'Tabel 12'!$F190*1000</f>
        <v>5.483838687080957</v>
      </c>
      <c r="Q190" s="20">
        <f>'Tabel 11'!P190/'Tabel 12'!$F190*1000</f>
        <v>19.693785649954972</v>
      </c>
      <c r="R190" s="20">
        <f>'Tabel 11'!Q190/'Tabel 12'!$F190*1000</f>
        <v>21.475032522765936</v>
      </c>
      <c r="S190" s="20">
        <f>'Tabel 11'!R190/'Tabel 12'!$F190*1000</f>
        <v>37.125988191734208</v>
      </c>
      <c r="T190" s="20">
        <f>'Tabel 11'!S190/'Tabel 12'!$F190*1000</f>
        <v>36.545581907335134</v>
      </c>
      <c r="U190" s="20">
        <f>'Tabel 11'!T190/'Tabel 12'!$F190*1000</f>
        <v>0</v>
      </c>
      <c r="V190" s="20">
        <f>'Tabel 11'!U190/'Tabel 12'!$F190*1000</f>
        <v>0.58040628439907938</v>
      </c>
      <c r="W190" s="20">
        <f>'Tabel 11'!V190/'Tabel 12'!$F190*1000</f>
        <v>0</v>
      </c>
      <c r="X190" s="20"/>
      <c r="Y190" s="20">
        <f>'Tabel 11'!X190/'Tabel 12'!$F190*1000</f>
        <v>25.998198739117381</v>
      </c>
      <c r="Z190" s="1"/>
    </row>
    <row r="191" spans="4:26" x14ac:dyDescent="0.25">
      <c r="D191" s="1" t="s">
        <v>853</v>
      </c>
      <c r="E191" s="1" t="s">
        <v>350</v>
      </c>
      <c r="F191" s="94">
        <v>45159</v>
      </c>
      <c r="H191" s="20">
        <f>'Tabel 11'!G191/'Tabel 12'!$F191*1000</f>
        <v>27.237095595562344</v>
      </c>
      <c r="I191" s="20">
        <f>'Tabel 11'!H191/'Tabel 12'!$F191*1000</f>
        <v>2.5022697579662969</v>
      </c>
      <c r="J191" s="20">
        <f>'Tabel 11'!I191/'Tabel 12'!$F191*1000</f>
        <v>0</v>
      </c>
      <c r="K191" s="20">
        <f>'Tabel 11'!J191/'Tabel 12'!$F191*1000</f>
        <v>0</v>
      </c>
      <c r="L191" s="20">
        <f>'Tabel 11'!K191/'Tabel 12'!$F191*1000</f>
        <v>2.5022697579662969</v>
      </c>
      <c r="M191" s="20">
        <f>'Tabel 11'!L191/'Tabel 12'!$F191*1000</f>
        <v>0</v>
      </c>
      <c r="N191" s="20">
        <f>'Tabel 11'!M191/'Tabel 12'!$F191*1000</f>
        <v>0</v>
      </c>
      <c r="O191" s="20">
        <f>'Tabel 11'!N191/'Tabel 12'!$F191*1000</f>
        <v>1.705086472242521</v>
      </c>
      <c r="P191" s="20">
        <f>'Tabel 11'!O191/'Tabel 12'!$F191*1000</f>
        <v>1.705086472242521</v>
      </c>
      <c r="Q191" s="20">
        <f>'Tabel 11'!P191/'Tabel 12'!$F191*1000</f>
        <v>0</v>
      </c>
      <c r="R191" s="20">
        <f>'Tabel 11'!Q191/'Tabel 12'!$F191*1000</f>
        <v>6.5546181270621586</v>
      </c>
      <c r="S191" s="20">
        <f>'Tabel 11'!R191/'Tabel 12'!$F191*1000</f>
        <v>16.475121238291372</v>
      </c>
      <c r="T191" s="20">
        <f>'Tabel 11'!S191/'Tabel 12'!$F191*1000</f>
        <v>14.548594964458912</v>
      </c>
      <c r="U191" s="20">
        <f>'Tabel 11'!T191/'Tabel 12'!$F191*1000</f>
        <v>0.55359950397484448</v>
      </c>
      <c r="V191" s="20">
        <f>'Tabel 11'!U191/'Tabel 12'!$F191*1000</f>
        <v>1.3729267698576142</v>
      </c>
      <c r="W191" s="20">
        <f>'Tabel 11'!V191/'Tabel 12'!$F191*1000</f>
        <v>0</v>
      </c>
      <c r="X191" s="20"/>
      <c r="Y191" s="20">
        <f>'Tabel 11'!X191/'Tabel 12'!$F191*1000</f>
        <v>2.3694058770123338</v>
      </c>
      <c r="Z191" s="1"/>
    </row>
    <row r="192" spans="4:26" x14ac:dyDescent="0.25">
      <c r="D192" s="1" t="s">
        <v>857</v>
      </c>
      <c r="E192" s="1" t="s">
        <v>79</v>
      </c>
      <c r="F192" s="94">
        <v>25457</v>
      </c>
      <c r="H192" s="20">
        <f>'Tabel 11'!G192/'Tabel 12'!$F192*1000</f>
        <v>44.152885257493033</v>
      </c>
      <c r="I192" s="20">
        <f>'Tabel 11'!H192/'Tabel 12'!$F192*1000</f>
        <v>14.180775425226853</v>
      </c>
      <c r="J192" s="20">
        <f>'Tabel 11'!I192/'Tabel 12'!$F192*1000</f>
        <v>0</v>
      </c>
      <c r="K192" s="20">
        <f>'Tabel 11'!J192/'Tabel 12'!$F192*1000</f>
        <v>0.70707467494205922</v>
      </c>
      <c r="L192" s="20">
        <f>'Tabel 11'!K192/'Tabel 12'!$F192*1000</f>
        <v>0</v>
      </c>
      <c r="M192" s="20">
        <f>'Tabel 11'!L192/'Tabel 12'!$F192*1000</f>
        <v>0</v>
      </c>
      <c r="N192" s="20">
        <f>'Tabel 11'!M192/'Tabel 12'!$F192*1000</f>
        <v>13.473700750284793</v>
      </c>
      <c r="O192" s="20">
        <f>'Tabel 11'!N192/'Tabel 12'!$F192*1000</f>
        <v>0</v>
      </c>
      <c r="P192" s="20">
        <f>'Tabel 11'!O192/'Tabel 12'!$F192*1000</f>
        <v>0</v>
      </c>
      <c r="Q192" s="20">
        <f>'Tabel 11'!P192/'Tabel 12'!$F192*1000</f>
        <v>0</v>
      </c>
      <c r="R192" s="20">
        <f>'Tabel 11'!Q192/'Tabel 12'!$F192*1000</f>
        <v>11.273912872687276</v>
      </c>
      <c r="S192" s="20">
        <f>'Tabel 11'!R192/'Tabel 12'!$F192*1000</f>
        <v>18.698196959578897</v>
      </c>
      <c r="T192" s="20">
        <f>'Tabel 11'!S192/'Tabel 12'!$F192*1000</f>
        <v>18.698196959578897</v>
      </c>
      <c r="U192" s="20">
        <f>'Tabel 11'!T192/'Tabel 12'!$F192*1000</f>
        <v>0</v>
      </c>
      <c r="V192" s="20">
        <f>'Tabel 11'!U192/'Tabel 12'!$F192*1000</f>
        <v>0</v>
      </c>
      <c r="W192" s="20">
        <f>'Tabel 11'!V192/'Tabel 12'!$F192*1000</f>
        <v>0</v>
      </c>
      <c r="X192" s="20"/>
      <c r="Y192" s="20">
        <f>'Tabel 11'!X192/'Tabel 12'!$F192*1000</f>
        <v>10.998939387987587</v>
      </c>
      <c r="Z192" s="1"/>
    </row>
    <row r="193" spans="4:26" x14ac:dyDescent="0.25">
      <c r="D193" s="1" t="s">
        <v>860</v>
      </c>
      <c r="E193" s="1" t="s">
        <v>321</v>
      </c>
      <c r="F193" s="94">
        <v>29460</v>
      </c>
      <c r="H193" s="20">
        <f>'Tabel 11'!G193/'Tabel 12'!$F193*1000</f>
        <v>26.849966055668702</v>
      </c>
      <c r="I193" s="20">
        <f>'Tabel 11'!H193/'Tabel 12'!$F193*1000</f>
        <v>3.73387644263408</v>
      </c>
      <c r="J193" s="20">
        <f>'Tabel 11'!I193/'Tabel 12'!$F193*1000</f>
        <v>2.0366598778004072</v>
      </c>
      <c r="K193" s="20">
        <f>'Tabel 11'!J193/'Tabel 12'!$F193*1000</f>
        <v>0.33944331296673452</v>
      </c>
      <c r="L193" s="20">
        <f>'Tabel 11'!K193/'Tabel 12'!$F193*1000</f>
        <v>1.0183299389002036</v>
      </c>
      <c r="M193" s="20">
        <f>'Tabel 11'!L193/'Tabel 12'!$F193*1000</f>
        <v>0</v>
      </c>
      <c r="N193" s="20">
        <f>'Tabel 11'!M193/'Tabel 12'!$F193*1000</f>
        <v>0.33944331296673452</v>
      </c>
      <c r="O193" s="20">
        <f>'Tabel 11'!N193/'Tabel 12'!$F193*1000</f>
        <v>1.3577732518669381</v>
      </c>
      <c r="P193" s="20">
        <f>'Tabel 11'!O193/'Tabel 12'!$F193*1000</f>
        <v>1.2219959266802445</v>
      </c>
      <c r="Q193" s="20">
        <f>'Tabel 11'!P193/'Tabel 12'!$F193*1000</f>
        <v>0.13577732518669383</v>
      </c>
      <c r="R193" s="20">
        <f>'Tabel 11'!Q193/'Tabel 12'!$F193*1000</f>
        <v>3.3944331296673456</v>
      </c>
      <c r="S193" s="20">
        <f>'Tabel 11'!R193/'Tabel 12'!$F193*1000</f>
        <v>18.363883231500342</v>
      </c>
      <c r="T193" s="20">
        <f>'Tabel 11'!S193/'Tabel 12'!$F193*1000</f>
        <v>17.447386286490158</v>
      </c>
      <c r="U193" s="20">
        <f>'Tabel 11'!T193/'Tabel 12'!$F193*1000</f>
        <v>0.57705363204344873</v>
      </c>
      <c r="V193" s="20">
        <f>'Tabel 11'!U193/'Tabel 12'!$F193*1000</f>
        <v>0.33944331296673452</v>
      </c>
      <c r="W193" s="20">
        <f>'Tabel 11'!V193/'Tabel 12'!$F193*1000</f>
        <v>0.16972165648336726</v>
      </c>
      <c r="X193" s="20"/>
      <c r="Y193" s="20">
        <f>'Tabel 11'!X193/'Tabel 12'!$F193*1000</f>
        <v>0.95044127630685671</v>
      </c>
      <c r="Z193" s="1"/>
    </row>
    <row r="194" spans="4:26" x14ac:dyDescent="0.25">
      <c r="D194" s="1" t="s">
        <v>861</v>
      </c>
      <c r="E194" s="1" t="s">
        <v>57</v>
      </c>
      <c r="F194" s="94">
        <v>44987</v>
      </c>
      <c r="H194" s="20">
        <f>'Tabel 11'!G194/'Tabel 12'!$F194*1000</f>
        <v>30.675528486007067</v>
      </c>
      <c r="I194" s="20">
        <f>'Tabel 11'!H194/'Tabel 12'!$F194*1000</f>
        <v>4.9125302865272182</v>
      </c>
      <c r="J194" s="20">
        <f>'Tabel 11'!I194/'Tabel 12'!$F194*1000</f>
        <v>0.82245982172627641</v>
      </c>
      <c r="K194" s="20">
        <f>'Tabel 11'!J194/'Tabel 12'!$F194*1000</f>
        <v>0</v>
      </c>
      <c r="L194" s="20">
        <f>'Tabel 11'!K194/'Tabel 12'!$F194*1000</f>
        <v>4.0678418209705027</v>
      </c>
      <c r="M194" s="20">
        <f>'Tabel 11'!L194/'Tabel 12'!$F194*1000</f>
        <v>0</v>
      </c>
      <c r="N194" s="20">
        <f>'Tabel 11'!M194/'Tabel 12'!$F194*1000</f>
        <v>2.2228643830439904E-2</v>
      </c>
      <c r="O194" s="20">
        <f>'Tabel 11'!N194/'Tabel 12'!$F194*1000</f>
        <v>0.77800253406539666</v>
      </c>
      <c r="P194" s="20">
        <f>'Tabel 11'!O194/'Tabel 12'!$F194*1000</f>
        <v>0.77800253406539666</v>
      </c>
      <c r="Q194" s="20">
        <f>'Tabel 11'!P194/'Tabel 12'!$F194*1000</f>
        <v>0</v>
      </c>
      <c r="R194" s="20">
        <f>'Tabel 11'!Q194/'Tabel 12'!$F194*1000</f>
        <v>4.1122991086313823</v>
      </c>
      <c r="S194" s="20">
        <f>'Tabel 11'!R194/'Tabel 12'!$F194*1000</f>
        <v>20.872696556783069</v>
      </c>
      <c r="T194" s="20">
        <f>'Tabel 11'!S194/'Tabel 12'!$F194*1000</f>
        <v>20.272523173361193</v>
      </c>
      <c r="U194" s="20">
        <f>'Tabel 11'!T194/'Tabel 12'!$F194*1000</f>
        <v>0.60017338342187743</v>
      </c>
      <c r="V194" s="20">
        <f>'Tabel 11'!U194/'Tabel 12'!$F194*1000</f>
        <v>0</v>
      </c>
      <c r="W194" s="20">
        <f>'Tabel 11'!V194/'Tabel 12'!$F194*1000</f>
        <v>0.17782915064351923</v>
      </c>
      <c r="X194" s="20"/>
      <c r="Y194" s="20">
        <f>'Tabel 11'!X194/'Tabel 12'!$F194*1000</f>
        <v>1.1558894791828751</v>
      </c>
      <c r="Z194" s="1"/>
    </row>
    <row r="195" spans="4:26" x14ac:dyDescent="0.25">
      <c r="D195" s="1" t="s">
        <v>864</v>
      </c>
      <c r="E195" s="1" t="s">
        <v>644</v>
      </c>
      <c r="F195" s="94">
        <v>45814</v>
      </c>
      <c r="H195" s="20">
        <f>'Tabel 11'!G195/'Tabel 12'!$F195*1000</f>
        <v>102.76334744837823</v>
      </c>
      <c r="I195" s="20">
        <f>'Tabel 11'!H195/'Tabel 12'!$F195*1000</f>
        <v>39.136508490854325</v>
      </c>
      <c r="J195" s="20">
        <f>'Tabel 11'!I195/'Tabel 12'!$F195*1000</f>
        <v>0</v>
      </c>
      <c r="K195" s="20">
        <f>'Tabel 11'!J195/'Tabel 12'!$F195*1000</f>
        <v>0</v>
      </c>
      <c r="L195" s="20">
        <f>'Tabel 11'!K195/'Tabel 12'!$F195*1000</f>
        <v>0</v>
      </c>
      <c r="M195" s="20">
        <f>'Tabel 11'!L195/'Tabel 12'!$F195*1000</f>
        <v>0</v>
      </c>
      <c r="N195" s="20">
        <f>'Tabel 11'!M195/'Tabel 12'!$F195*1000</f>
        <v>39.136508490854325</v>
      </c>
      <c r="O195" s="20">
        <f>'Tabel 11'!N195/'Tabel 12'!$F195*1000</f>
        <v>15.410136639455189</v>
      </c>
      <c r="P195" s="20">
        <f>'Tabel 11'!O195/'Tabel 12'!$F195*1000</f>
        <v>13.99135635395294</v>
      </c>
      <c r="Q195" s="20">
        <f>'Tabel 11'!P195/'Tabel 12'!$F195*1000</f>
        <v>1.4187802855022482</v>
      </c>
      <c r="R195" s="20">
        <f>'Tabel 11'!Q195/'Tabel 12'!$F195*1000</f>
        <v>11.721307897149343</v>
      </c>
      <c r="S195" s="20">
        <f>'Tabel 11'!R195/'Tabel 12'!$F195*1000</f>
        <v>36.495394420919368</v>
      </c>
      <c r="T195" s="20">
        <f>'Tabel 11'!S195/'Tabel 12'!$F195*1000</f>
        <v>35.862400139695289</v>
      </c>
      <c r="U195" s="20">
        <f>'Tabel 11'!T195/'Tabel 12'!$F195*1000</f>
        <v>0.63299428122407997</v>
      </c>
      <c r="V195" s="20">
        <f>'Tabel 11'!U195/'Tabel 12'!$F195*1000</f>
        <v>0</v>
      </c>
      <c r="W195" s="20">
        <f>'Tabel 11'!V195/'Tabel 12'!$F195*1000</f>
        <v>0</v>
      </c>
      <c r="X195" s="20"/>
      <c r="Y195" s="20">
        <f>'Tabel 11'!X195/'Tabel 12'!$F195*1000</f>
        <v>12.921814292574323</v>
      </c>
      <c r="Z195" s="1"/>
    </row>
    <row r="196" spans="4:26" x14ac:dyDescent="0.25">
      <c r="D196" s="1" t="s">
        <v>867</v>
      </c>
      <c r="E196" s="1" t="s">
        <v>22</v>
      </c>
      <c r="F196" s="94">
        <v>49738</v>
      </c>
      <c r="H196" s="20">
        <f>'Tabel 11'!G196/'Tabel 12'!$F196*1000</f>
        <v>105.69383569906309</v>
      </c>
      <c r="I196" s="20">
        <f>'Tabel 11'!H196/'Tabel 12'!$F196*1000</f>
        <v>57.461096143793483</v>
      </c>
      <c r="J196" s="20">
        <f>'Tabel 11'!I196/'Tabel 12'!$F196*1000</f>
        <v>16.064176283726731</v>
      </c>
      <c r="K196" s="20">
        <f>'Tabel 11'!J196/'Tabel 12'!$F196*1000</f>
        <v>1.1460050665487151</v>
      </c>
      <c r="L196" s="20">
        <f>'Tabel 11'!K196/'Tabel 12'!$F196*1000</f>
        <v>39.587438176042461</v>
      </c>
      <c r="M196" s="20">
        <f>'Tabel 11'!L196/'Tabel 12'!$F196*1000</f>
        <v>0</v>
      </c>
      <c r="N196" s="20">
        <f>'Tabel 11'!M196/'Tabel 12'!$F196*1000</f>
        <v>0.66347661747557196</v>
      </c>
      <c r="O196" s="20">
        <f>'Tabel 11'!N196/'Tabel 12'!$F196*1000</f>
        <v>6.8559250472475775</v>
      </c>
      <c r="P196" s="20">
        <f>'Tabel 11'!O196/'Tabel 12'!$F196*1000</f>
        <v>6.7956089911134345</v>
      </c>
      <c r="Q196" s="20">
        <f>'Tabel 11'!P196/'Tabel 12'!$F196*1000</f>
        <v>6.0316056134142912E-2</v>
      </c>
      <c r="R196" s="20">
        <f>'Tabel 11'!Q196/'Tabel 12'!$F196*1000</f>
        <v>15.541437130564157</v>
      </c>
      <c r="S196" s="20">
        <f>'Tabel 11'!R196/'Tabel 12'!$F196*1000</f>
        <v>25.835377377457881</v>
      </c>
      <c r="T196" s="20">
        <f>'Tabel 11'!S196/'Tabel 12'!$F196*1000</f>
        <v>24.367686678193738</v>
      </c>
      <c r="U196" s="20">
        <f>'Tabel 11'!T196/'Tabel 12'!$F196*1000</f>
        <v>0.5227391531625718</v>
      </c>
      <c r="V196" s="20">
        <f>'Tabel 11'!U196/'Tabel 12'!$F196*1000</f>
        <v>0.94495154610157228</v>
      </c>
      <c r="W196" s="20">
        <f>'Tabel 11'!V196/'Tabel 12'!$F196*1000</f>
        <v>0</v>
      </c>
      <c r="X196" s="20"/>
      <c r="Y196" s="20">
        <f>'Tabel 11'!X196/'Tabel 12'!$F196*1000</f>
        <v>3.578752663959146</v>
      </c>
      <c r="Z196" s="1"/>
    </row>
    <row r="197" spans="4:26" x14ac:dyDescent="0.25">
      <c r="D197" s="1" t="s">
        <v>868</v>
      </c>
      <c r="E197" s="1" t="s">
        <v>322</v>
      </c>
      <c r="F197" s="94">
        <v>45186</v>
      </c>
      <c r="H197" s="20">
        <f>'Tabel 11'!G197/'Tabel 12'!$F197*1000</f>
        <v>60.483335546408185</v>
      </c>
      <c r="I197" s="20">
        <f>'Tabel 11'!H197/'Tabel 12'!$F197*1000</f>
        <v>32.554330987473996</v>
      </c>
      <c r="J197" s="20">
        <f>'Tabel 11'!I197/'Tabel 12'!$F197*1000</f>
        <v>14.628424733324481</v>
      </c>
      <c r="K197" s="20">
        <f>'Tabel 11'!J197/'Tabel 12'!$F197*1000</f>
        <v>0</v>
      </c>
      <c r="L197" s="20">
        <f>'Tabel 11'!K197/'Tabel 12'!$F197*1000</f>
        <v>17.925906254149517</v>
      </c>
      <c r="M197" s="20">
        <f>'Tabel 11'!L197/'Tabel 12'!$F197*1000</f>
        <v>0</v>
      </c>
      <c r="N197" s="20">
        <f>'Tabel 11'!M197/'Tabel 12'!$F197*1000</f>
        <v>0</v>
      </c>
      <c r="O197" s="20">
        <f>'Tabel 11'!N197/'Tabel 12'!$F197*1000</f>
        <v>2.08029035541982</v>
      </c>
      <c r="P197" s="20">
        <f>'Tabel 11'!O197/'Tabel 12'!$F197*1000</f>
        <v>2.08029035541982</v>
      </c>
      <c r="Q197" s="20">
        <f>'Tabel 11'!P197/'Tabel 12'!$F197*1000</f>
        <v>0</v>
      </c>
      <c r="R197" s="20">
        <f>'Tabel 11'!Q197/'Tabel 12'!$F197*1000</f>
        <v>5.0900721462399856</v>
      </c>
      <c r="S197" s="20">
        <f>'Tabel 11'!R197/'Tabel 12'!$F197*1000</f>
        <v>20.758642057274376</v>
      </c>
      <c r="T197" s="20">
        <f>'Tabel 11'!S197/'Tabel 12'!$F197*1000</f>
        <v>20.758642057274376</v>
      </c>
      <c r="U197" s="20">
        <f>'Tabel 11'!T197/'Tabel 12'!$F197*1000</f>
        <v>0</v>
      </c>
      <c r="V197" s="20">
        <f>'Tabel 11'!U197/'Tabel 12'!$F197*1000</f>
        <v>0</v>
      </c>
      <c r="W197" s="20">
        <f>'Tabel 11'!V197/'Tabel 12'!$F197*1000</f>
        <v>1.5491523923339088</v>
      </c>
      <c r="X197" s="20"/>
      <c r="Y197" s="20">
        <f>'Tabel 11'!X197/'Tabel 12'!$F197*1000</f>
        <v>9.4276988447749304</v>
      </c>
      <c r="Z197" s="1"/>
    </row>
    <row r="198" spans="4:26" x14ac:dyDescent="0.25">
      <c r="D198" s="1" t="s">
        <v>869</v>
      </c>
      <c r="E198" s="1" t="s">
        <v>155</v>
      </c>
      <c r="F198" s="94">
        <v>24009</v>
      </c>
      <c r="H198" s="20">
        <f>'Tabel 11'!G198/'Tabel 12'!$F198*1000</f>
        <v>48.523470365279685</v>
      </c>
      <c r="I198" s="20">
        <f>'Tabel 11'!H198/'Tabel 12'!$F198*1000</f>
        <v>25.532092132117121</v>
      </c>
      <c r="J198" s="20">
        <f>'Tabel 11'!I198/'Tabel 12'!$F198*1000</f>
        <v>12.287059019534341</v>
      </c>
      <c r="K198" s="20">
        <f>'Tabel 11'!J198/'Tabel 12'!$F198*1000</f>
        <v>1.7493439960014994</v>
      </c>
      <c r="L198" s="20">
        <f>'Tabel 11'!K198/'Tabel 12'!$F198*1000</f>
        <v>10.162855595818236</v>
      </c>
      <c r="M198" s="20">
        <f>'Tabel 11'!L198/'Tabel 12'!$F198*1000</f>
        <v>0</v>
      </c>
      <c r="N198" s="20">
        <f>'Tabel 11'!M198/'Tabel 12'!$F198*1000</f>
        <v>1.3328335207630471</v>
      </c>
      <c r="O198" s="20">
        <f>'Tabel 11'!N198/'Tabel 12'!$F198*1000</f>
        <v>2.0825523761922611</v>
      </c>
      <c r="P198" s="20">
        <f>'Tabel 11'!O198/'Tabel 12'!$F198*1000</f>
        <v>2.0825523761922611</v>
      </c>
      <c r="Q198" s="20">
        <f>'Tabel 11'!P198/'Tabel 12'!$F198*1000</f>
        <v>0</v>
      </c>
      <c r="R198" s="20">
        <f>'Tabel 11'!Q198/'Tabel 12'!$F198*1000</f>
        <v>0.49981257028614273</v>
      </c>
      <c r="S198" s="20">
        <f>'Tabel 11'!R198/'Tabel 12'!$F198*1000</f>
        <v>20.409013286684161</v>
      </c>
      <c r="T198" s="20">
        <f>'Tabel 11'!S198/'Tabel 12'!$F198*1000</f>
        <v>19.492690241159565</v>
      </c>
      <c r="U198" s="20">
        <f>'Tabel 11'!T198/'Tabel 12'!$F198*1000</f>
        <v>0.66641676038152353</v>
      </c>
      <c r="V198" s="20">
        <f>'Tabel 11'!U198/'Tabel 12'!$F198*1000</f>
        <v>0.24990628514307137</v>
      </c>
      <c r="W198" s="20">
        <f>'Tabel 11'!V198/'Tabel 12'!$F198*1000</f>
        <v>0</v>
      </c>
      <c r="X198" s="20"/>
      <c r="Y198" s="20">
        <f>'Tabel 11'!X198/'Tabel 12'!$F198*1000</f>
        <v>2.7073180890499393</v>
      </c>
      <c r="Z198" s="1"/>
    </row>
    <row r="199" spans="4:26" x14ac:dyDescent="0.25">
      <c r="D199" s="1" t="s">
        <v>870</v>
      </c>
      <c r="E199" s="1" t="s">
        <v>73</v>
      </c>
      <c r="F199" s="94">
        <v>28733</v>
      </c>
      <c r="H199" s="20">
        <f>'Tabel 11'!G199/'Tabel 12'!$F199*1000</f>
        <v>51.543521386559007</v>
      </c>
      <c r="I199" s="20">
        <f>'Tabel 11'!H199/'Tabel 12'!$F199*1000</f>
        <v>15.069780391883896</v>
      </c>
      <c r="J199" s="20">
        <f>'Tabel 11'!I199/'Tabel 12'!$F199*1000</f>
        <v>0.73086694741238301</v>
      </c>
      <c r="K199" s="20">
        <f>'Tabel 11'!J199/'Tabel 12'!$F199*1000</f>
        <v>0.87007969930045592</v>
      </c>
      <c r="L199" s="20">
        <f>'Tabel 11'!K199/'Tabel 12'!$F199*1000</f>
        <v>1.9141753384610032</v>
      </c>
      <c r="M199" s="20">
        <f>'Tabel 11'!L199/'Tabel 12'!$F199*1000</f>
        <v>0</v>
      </c>
      <c r="N199" s="20">
        <f>'Tabel 11'!M199/'Tabel 12'!$F199*1000</f>
        <v>11.554658406710056</v>
      </c>
      <c r="O199" s="20">
        <f>'Tabel 11'!N199/'Tabel 12'!$F199*1000</f>
        <v>1.9837817144050394</v>
      </c>
      <c r="P199" s="20">
        <f>'Tabel 11'!O199/'Tabel 12'!$F199*1000</f>
        <v>1.9837817144050394</v>
      </c>
      <c r="Q199" s="20">
        <f>'Tabel 11'!P199/'Tabel 12'!$F199*1000</f>
        <v>0</v>
      </c>
      <c r="R199" s="20">
        <f>'Tabel 11'!Q199/'Tabel 12'!$F199*1000</f>
        <v>7.2042599102077745</v>
      </c>
      <c r="S199" s="20">
        <f>'Tabel 11'!R199/'Tabel 12'!$F199*1000</f>
        <v>27.285699370062297</v>
      </c>
      <c r="T199" s="20">
        <f>'Tabel 11'!S199/'Tabel 12'!$F199*1000</f>
        <v>25.510736783489367</v>
      </c>
      <c r="U199" s="20">
        <f>'Tabel 11'!T199/'Tabel 12'!$F199*1000</f>
        <v>0.6960637594403648</v>
      </c>
      <c r="V199" s="20">
        <f>'Tabel 11'!U199/'Tabel 12'!$F199*1000</f>
        <v>1.0788988271325655</v>
      </c>
      <c r="W199" s="20">
        <f>'Tabel 11'!V199/'Tabel 12'!$F199*1000</f>
        <v>1.0788988271325655</v>
      </c>
      <c r="X199" s="20"/>
      <c r="Y199" s="20">
        <f>'Tabel 11'!X199/'Tabel 12'!$F199*1000</f>
        <v>5.6729196394389723</v>
      </c>
      <c r="Z199" s="1"/>
    </row>
    <row r="200" spans="4:26" x14ac:dyDescent="0.25">
      <c r="D200" s="1" t="s">
        <v>871</v>
      </c>
      <c r="E200" s="1" t="s">
        <v>323</v>
      </c>
      <c r="F200" s="94">
        <v>25750</v>
      </c>
      <c r="H200" s="20">
        <f>'Tabel 11'!G200/'Tabel 12'!$F200*1000</f>
        <v>37.747572815533978</v>
      </c>
      <c r="I200" s="20">
        <f>'Tabel 11'!H200/'Tabel 12'!$F200*1000</f>
        <v>4.1941747572815533</v>
      </c>
      <c r="J200" s="20">
        <f>'Tabel 11'!I200/'Tabel 12'!$F200*1000</f>
        <v>0.1553398058252427</v>
      </c>
      <c r="K200" s="20">
        <f>'Tabel 11'!J200/'Tabel 12'!$F200*1000</f>
        <v>0</v>
      </c>
      <c r="L200" s="20">
        <f>'Tabel 11'!K200/'Tabel 12'!$F200*1000</f>
        <v>0.970873786407767</v>
      </c>
      <c r="M200" s="20">
        <f>'Tabel 11'!L200/'Tabel 12'!$F200*1000</f>
        <v>0.19417475728155342</v>
      </c>
      <c r="N200" s="20">
        <f>'Tabel 11'!M200/'Tabel 12'!$F200*1000</f>
        <v>2.8737864077669903</v>
      </c>
      <c r="O200" s="20">
        <f>'Tabel 11'!N200/'Tabel 12'!$F200*1000</f>
        <v>0</v>
      </c>
      <c r="P200" s="20">
        <f>'Tabel 11'!O200/'Tabel 12'!$F200*1000</f>
        <v>0</v>
      </c>
      <c r="Q200" s="20">
        <f>'Tabel 11'!P200/'Tabel 12'!$F200*1000</f>
        <v>0</v>
      </c>
      <c r="R200" s="20">
        <f>'Tabel 11'!Q200/'Tabel 12'!$F200*1000</f>
        <v>3.029126213592233</v>
      </c>
      <c r="S200" s="20">
        <f>'Tabel 11'!R200/'Tabel 12'!$F200*1000</f>
        <v>30.524271844660195</v>
      </c>
      <c r="T200" s="20">
        <f>'Tabel 11'!S200/'Tabel 12'!$F200*1000</f>
        <v>30.524271844660195</v>
      </c>
      <c r="U200" s="20">
        <f>'Tabel 11'!T200/'Tabel 12'!$F200*1000</f>
        <v>0</v>
      </c>
      <c r="V200" s="20">
        <f>'Tabel 11'!U200/'Tabel 12'!$F200*1000</f>
        <v>0</v>
      </c>
      <c r="W200" s="20">
        <f>'Tabel 11'!V200/'Tabel 12'!$F200*1000</f>
        <v>1.3980582524271843</v>
      </c>
      <c r="X200" s="20"/>
      <c r="Y200" s="20">
        <f>'Tabel 11'!X200/'Tabel 12'!$F200*1000</f>
        <v>1.2427184466019416</v>
      </c>
      <c r="Z200" s="1"/>
    </row>
    <row r="201" spans="4:26" x14ac:dyDescent="0.25">
      <c r="D201" s="1" t="s">
        <v>874</v>
      </c>
      <c r="E201" s="1" t="s">
        <v>99</v>
      </c>
      <c r="F201" s="94">
        <v>39033</v>
      </c>
      <c r="H201" s="20">
        <f>'Tabel 11'!G201/'Tabel 12'!$F201*1000</f>
        <v>103.860835703123</v>
      </c>
      <c r="I201" s="20">
        <f>'Tabel 11'!H201/'Tabel 12'!$F201*1000</f>
        <v>69.633387133963566</v>
      </c>
      <c r="J201" s="20">
        <f>'Tabel 11'!I201/'Tabel 12'!$F201*1000</f>
        <v>24.645812517613301</v>
      </c>
      <c r="K201" s="20">
        <f>'Tabel 11'!J201/'Tabel 12'!$F201*1000</f>
        <v>0.15371608638844053</v>
      </c>
      <c r="L201" s="20">
        <f>'Tabel 11'!K201/'Tabel 12'!$F201*1000</f>
        <v>0.81981912740501628</v>
      </c>
      <c r="M201" s="20">
        <f>'Tabel 11'!L201/'Tabel 12'!$F201*1000</f>
        <v>21.87892296262137</v>
      </c>
      <c r="N201" s="20">
        <f>'Tabel 11'!M201/'Tabel 12'!$F201*1000</f>
        <v>22.135116439935437</v>
      </c>
      <c r="O201" s="20">
        <f>'Tabel 11'!N201/'Tabel 12'!$F201*1000</f>
        <v>2.8181282504547434</v>
      </c>
      <c r="P201" s="20">
        <f>'Tabel 11'!O201/'Tabel 12'!$F201*1000</f>
        <v>2.7156508595291164</v>
      </c>
      <c r="Q201" s="20">
        <f>'Tabel 11'!P201/'Tabel 12'!$F201*1000</f>
        <v>0.10247739092562703</v>
      </c>
      <c r="R201" s="20">
        <f>'Tabel 11'!Q201/'Tabel 12'!$F201*1000</f>
        <v>10.50393256987677</v>
      </c>
      <c r="S201" s="20">
        <f>'Tabel 11'!R201/'Tabel 12'!$F201*1000</f>
        <v>20.905387748827913</v>
      </c>
      <c r="T201" s="20">
        <f>'Tabel 11'!S201/'Tabel 12'!$F201*1000</f>
        <v>19.701278405451795</v>
      </c>
      <c r="U201" s="20">
        <f>'Tabel 11'!T201/'Tabel 12'!$F201*1000</f>
        <v>0.87105782286782985</v>
      </c>
      <c r="V201" s="20">
        <f>'Tabel 11'!U201/'Tabel 12'!$F201*1000</f>
        <v>0.33305152050828785</v>
      </c>
      <c r="W201" s="20">
        <f>'Tabel 11'!V201/'Tabel 12'!$F201*1000</f>
        <v>0</v>
      </c>
      <c r="X201" s="20"/>
      <c r="Y201" s="20">
        <f>'Tabel 11'!X201/'Tabel 12'!$F201*1000</f>
        <v>11.554325826864448</v>
      </c>
      <c r="Z201" s="1"/>
    </row>
    <row r="202" spans="4:26" x14ac:dyDescent="0.25">
      <c r="D202" s="1" t="s">
        <v>875</v>
      </c>
      <c r="E202" s="1" t="s">
        <v>59</v>
      </c>
      <c r="F202" s="94">
        <v>24266</v>
      </c>
      <c r="H202" s="20">
        <f>'Tabel 11'!G202/'Tabel 12'!$F202*1000</f>
        <v>26.580400560454958</v>
      </c>
      <c r="I202" s="20">
        <f>'Tabel 11'!H202/'Tabel 12'!$F202*1000</f>
        <v>6.0578587323827575</v>
      </c>
      <c r="J202" s="20">
        <f>'Tabel 11'!I202/'Tabel 12'!$F202*1000</f>
        <v>0.53572900354405339</v>
      </c>
      <c r="K202" s="20">
        <f>'Tabel 11'!J202/'Tabel 12'!$F202*1000</f>
        <v>4.1209923349542571E-2</v>
      </c>
      <c r="L202" s="20">
        <f>'Tabel 11'!K202/'Tabel 12'!$F202*1000</f>
        <v>1.5659770872826175</v>
      </c>
      <c r="M202" s="20">
        <f>'Tabel 11'!L202/'Tabel 12'!$F202*1000</f>
        <v>0</v>
      </c>
      <c r="N202" s="20">
        <f>'Tabel 11'!M202/'Tabel 12'!$F202*1000</f>
        <v>3.9149427182065439</v>
      </c>
      <c r="O202" s="20">
        <f>'Tabel 11'!N202/'Tabel 12'!$F202*1000</f>
        <v>0.82419846699085142</v>
      </c>
      <c r="P202" s="20">
        <f>'Tabel 11'!O202/'Tabel 12'!$F202*1000</f>
        <v>0.82419846699085142</v>
      </c>
      <c r="Q202" s="20">
        <f>'Tabel 11'!P202/'Tabel 12'!$F202*1000</f>
        <v>0</v>
      </c>
      <c r="R202" s="20">
        <f>'Tabel 11'!Q202/'Tabel 12'!$F202*1000</f>
        <v>3.0083244045166073</v>
      </c>
      <c r="S202" s="20">
        <f>'Tabel 11'!R202/'Tabel 12'!$F202*1000</f>
        <v>16.690018956564742</v>
      </c>
      <c r="T202" s="20">
        <f>'Tabel 11'!S202/'Tabel 12'!$F202*1000</f>
        <v>16.113080029671146</v>
      </c>
      <c r="U202" s="20">
        <f>'Tabel 11'!T202/'Tabel 12'!$F202*1000</f>
        <v>0.57693892689359594</v>
      </c>
      <c r="V202" s="20">
        <f>'Tabel 11'!U202/'Tabel 12'!$F202*1000</f>
        <v>0</v>
      </c>
      <c r="W202" s="20">
        <f>'Tabel 11'!V202/'Tabel 12'!$F202*1000</f>
        <v>0</v>
      </c>
      <c r="X202" s="20"/>
      <c r="Y202" s="20">
        <f>'Tabel 11'!X202/'Tabel 12'!$F202*1000</f>
        <v>1.1126679304376494</v>
      </c>
      <c r="Z202" s="1"/>
    </row>
    <row r="203" spans="4:26" x14ac:dyDescent="0.25">
      <c r="D203" s="1" t="s">
        <v>876</v>
      </c>
      <c r="E203" s="1" t="s">
        <v>246</v>
      </c>
      <c r="F203" s="94">
        <v>31919</v>
      </c>
      <c r="H203" s="20">
        <f>'Tabel 11'!G203/'Tabel 12'!$F203*1000</f>
        <v>103.63733199661644</v>
      </c>
      <c r="I203" s="20">
        <f>'Tabel 11'!H203/'Tabel 12'!$F203*1000</f>
        <v>53.855070647576675</v>
      </c>
      <c r="J203" s="20">
        <f>'Tabel 11'!I203/'Tabel 12'!$F203*1000</f>
        <v>36.968576709796679</v>
      </c>
      <c r="K203" s="20">
        <f>'Tabel 11'!J203/'Tabel 12'!$F203*1000</f>
        <v>1.5038065102290172</v>
      </c>
      <c r="L203" s="20">
        <f>'Tabel 11'!K203/'Tabel 12'!$F203*1000</f>
        <v>13.1583069645039</v>
      </c>
      <c r="M203" s="20">
        <f>'Tabel 11'!L203/'Tabel 12'!$F203*1000</f>
        <v>0</v>
      </c>
      <c r="N203" s="20">
        <f>'Tabel 11'!M203/'Tabel 12'!$F203*1000</f>
        <v>2.2243804630470878</v>
      </c>
      <c r="O203" s="20">
        <f>'Tabel 11'!N203/'Tabel 12'!$F203*1000</f>
        <v>0</v>
      </c>
      <c r="P203" s="20">
        <f>'Tabel 11'!O203/'Tabel 12'!$F203*1000</f>
        <v>0</v>
      </c>
      <c r="Q203" s="20">
        <f>'Tabel 11'!P203/'Tabel 12'!$F203*1000</f>
        <v>0</v>
      </c>
      <c r="R203" s="20">
        <f>'Tabel 11'!Q203/'Tabel 12'!$F203*1000</f>
        <v>17.168457658447949</v>
      </c>
      <c r="S203" s="20">
        <f>'Tabel 11'!R203/'Tabel 12'!$F203*1000</f>
        <v>32.613803690591809</v>
      </c>
      <c r="T203" s="20">
        <f>'Tabel 11'!S203/'Tabel 12'!$F203*1000</f>
        <v>30.326764622951845</v>
      </c>
      <c r="U203" s="20">
        <f>'Tabel 11'!T203/'Tabel 12'!$F203*1000</f>
        <v>0.68924465052163286</v>
      </c>
      <c r="V203" s="20">
        <f>'Tabel 11'!U203/'Tabel 12'!$F203*1000</f>
        <v>1.5977944171183307</v>
      </c>
      <c r="W203" s="20">
        <f>'Tabel 11'!V203/'Tabel 12'!$F203*1000</f>
        <v>0</v>
      </c>
      <c r="X203" s="20"/>
      <c r="Y203" s="20">
        <f>'Tabel 11'!X203/'Tabel 12'!$F203*1000</f>
        <v>9.3674613866349183</v>
      </c>
      <c r="Z203" s="1"/>
    </row>
    <row r="204" spans="4:26" x14ac:dyDescent="0.25">
      <c r="D204" s="1" t="s">
        <v>879</v>
      </c>
      <c r="E204" s="1" t="s">
        <v>76</v>
      </c>
      <c r="F204" s="94">
        <v>29840</v>
      </c>
      <c r="H204" s="20">
        <f>'Tabel 11'!G204/'Tabel 12'!$F204*1000</f>
        <v>50.100536193029491</v>
      </c>
      <c r="I204" s="20">
        <f>'Tabel 11'!H204/'Tabel 12'!$F204*1000</f>
        <v>7.5402144772117961</v>
      </c>
      <c r="J204" s="20">
        <f>'Tabel 11'!I204/'Tabel 12'!$F204*1000</f>
        <v>6.5348525469168903</v>
      </c>
      <c r="K204" s="20">
        <f>'Tabel 11'!J204/'Tabel 12'!$F204*1000</f>
        <v>0.40214477211796246</v>
      </c>
      <c r="L204" s="20">
        <f>'Tabel 11'!K204/'Tabel 12'!$F204*1000</f>
        <v>3.351206434316354E-2</v>
      </c>
      <c r="M204" s="20">
        <f>'Tabel 11'!L204/'Tabel 12'!$F204*1000</f>
        <v>0</v>
      </c>
      <c r="N204" s="20">
        <f>'Tabel 11'!M204/'Tabel 12'!$F204*1000</f>
        <v>0.5697050938337801</v>
      </c>
      <c r="O204" s="20">
        <f>'Tabel 11'!N204/'Tabel 12'!$F204*1000</f>
        <v>9.4504021447721183</v>
      </c>
      <c r="P204" s="20">
        <f>'Tabel 11'!O204/'Tabel 12'!$F204*1000</f>
        <v>8.8471849865951739</v>
      </c>
      <c r="Q204" s="20">
        <f>'Tabel 11'!P204/'Tabel 12'!$F204*1000</f>
        <v>0.60321715817694377</v>
      </c>
      <c r="R204" s="20">
        <f>'Tabel 11'!Q204/'Tabel 12'!$F204*1000</f>
        <v>12.533512064343164</v>
      </c>
      <c r="S204" s="20">
        <f>'Tabel 11'!R204/'Tabel 12'!$F204*1000</f>
        <v>20.576407506702413</v>
      </c>
      <c r="T204" s="20">
        <f>'Tabel 11'!S204/'Tabel 12'!$F204*1000</f>
        <v>19.336461126005361</v>
      </c>
      <c r="U204" s="20">
        <f>'Tabel 11'!T204/'Tabel 12'!$F204*1000</f>
        <v>1.239946380697051</v>
      </c>
      <c r="V204" s="20">
        <f>'Tabel 11'!U204/'Tabel 12'!$F204*1000</f>
        <v>0</v>
      </c>
      <c r="W204" s="20">
        <f>'Tabel 11'!V204/'Tabel 12'!$F204*1000</f>
        <v>0</v>
      </c>
      <c r="X204" s="20"/>
      <c r="Y204" s="20">
        <f>'Tabel 11'!X204/'Tabel 12'!$F204*1000</f>
        <v>0.93833780160857916</v>
      </c>
      <c r="Z204" s="1"/>
    </row>
    <row r="205" spans="4:26" x14ac:dyDescent="0.25">
      <c r="D205" s="1" t="s">
        <v>881</v>
      </c>
      <c r="E205" s="1" t="s">
        <v>32</v>
      </c>
      <c r="F205" s="94">
        <v>25834</v>
      </c>
      <c r="H205" s="20">
        <f>'Tabel 11'!G205/'Tabel 12'!$F205*1000</f>
        <v>46.837500967716956</v>
      </c>
      <c r="I205" s="20">
        <f>'Tabel 11'!H205/'Tabel 12'!$F205*1000</f>
        <v>17.22536192614384</v>
      </c>
      <c r="J205" s="20">
        <f>'Tabel 11'!I205/'Tabel 12'!$F205*1000</f>
        <v>0.85159092668576286</v>
      </c>
      <c r="K205" s="20">
        <f>'Tabel 11'!J205/'Tabel 12'!$F205*1000</f>
        <v>1.1612603545714948</v>
      </c>
      <c r="L205" s="20">
        <f>'Tabel 11'!K205/'Tabel 12'!$F205*1000</f>
        <v>12.773863900286445</v>
      </c>
      <c r="M205" s="20">
        <f>'Tabel 11'!L205/'Tabel 12'!$F205*1000</f>
        <v>0.42579546334288143</v>
      </c>
      <c r="N205" s="20">
        <f>'Tabel 11'!M205/'Tabel 12'!$F205*1000</f>
        <v>2.0128512812572579</v>
      </c>
      <c r="O205" s="20">
        <f>'Tabel 11'!N205/'Tabel 12'!$F205*1000</f>
        <v>0</v>
      </c>
      <c r="P205" s="20">
        <f>'Tabel 11'!O205/'Tabel 12'!$F205*1000</f>
        <v>0</v>
      </c>
      <c r="Q205" s="20">
        <f>'Tabel 11'!P205/'Tabel 12'!$F205*1000</f>
        <v>0</v>
      </c>
      <c r="R205" s="20">
        <f>'Tabel 11'!Q205/'Tabel 12'!$F205*1000</f>
        <v>4.9160021676859955</v>
      </c>
      <c r="S205" s="20">
        <f>'Tabel 11'!R205/'Tabel 12'!$F205*1000</f>
        <v>24.696136873887127</v>
      </c>
      <c r="T205" s="20">
        <f>'Tabel 11'!S205/'Tabel 12'!$F205*1000</f>
        <v>24.231632732058529</v>
      </c>
      <c r="U205" s="20">
        <f>'Tabel 11'!T205/'Tabel 12'!$F205*1000</f>
        <v>0.46450414182859801</v>
      </c>
      <c r="V205" s="20">
        <f>'Tabel 11'!U205/'Tabel 12'!$F205*1000</f>
        <v>0</v>
      </c>
      <c r="W205" s="20">
        <f>'Tabel 11'!V205/'Tabel 12'!$F205*1000</f>
        <v>0</v>
      </c>
      <c r="X205" s="20"/>
      <c r="Y205" s="20">
        <f>'Tabel 11'!X205/'Tabel 12'!$F205*1000</f>
        <v>2.399938066114423</v>
      </c>
      <c r="Z205" s="1"/>
    </row>
    <row r="206" spans="4:26" x14ac:dyDescent="0.25">
      <c r="D206" s="1" t="s">
        <v>884</v>
      </c>
      <c r="E206" s="1" t="s">
        <v>33</v>
      </c>
      <c r="F206" s="94">
        <v>30053</v>
      </c>
      <c r="H206" s="20">
        <f>'Tabel 11'!G206/'Tabel 12'!$F206*1000</f>
        <v>41.95920540378664</v>
      </c>
      <c r="I206" s="20">
        <f>'Tabel 11'!H206/'Tabel 12'!$F206*1000</f>
        <v>12.211759225368516</v>
      </c>
      <c r="J206" s="20">
        <f>'Tabel 11'!I206/'Tabel 12'!$F206*1000</f>
        <v>0</v>
      </c>
      <c r="K206" s="20">
        <f>'Tabel 11'!J206/'Tabel 12'!$F206*1000</f>
        <v>0</v>
      </c>
      <c r="L206" s="20">
        <f>'Tabel 11'!K206/'Tabel 12'!$F206*1000</f>
        <v>9.6163444581239812</v>
      </c>
      <c r="M206" s="20">
        <f>'Tabel 11'!L206/'Tabel 12'!$F206*1000</f>
        <v>0</v>
      </c>
      <c r="N206" s="20">
        <f>'Tabel 11'!M206/'Tabel 12'!$F206*1000</f>
        <v>2.5954147672445349</v>
      </c>
      <c r="O206" s="20">
        <f>'Tabel 11'!N206/'Tabel 12'!$F206*1000</f>
        <v>5.0244567929990351</v>
      </c>
      <c r="P206" s="20">
        <f>'Tabel 11'!O206/'Tabel 12'!$F206*1000</f>
        <v>5.0244567929990351</v>
      </c>
      <c r="Q206" s="20">
        <f>'Tabel 11'!P206/'Tabel 12'!$F206*1000</f>
        <v>0</v>
      </c>
      <c r="R206" s="20">
        <f>'Tabel 11'!Q206/'Tabel 12'!$F206*1000</f>
        <v>2.8948857019265963</v>
      </c>
      <c r="S206" s="20">
        <f>'Tabel 11'!R206/'Tabel 12'!$F206*1000</f>
        <v>21.828103683492497</v>
      </c>
      <c r="T206" s="20">
        <f>'Tabel 11'!S206/'Tabel 12'!$F206*1000</f>
        <v>21.828103683492497</v>
      </c>
      <c r="U206" s="20">
        <f>'Tabel 11'!T206/'Tabel 12'!$F206*1000</f>
        <v>0</v>
      </c>
      <c r="V206" s="20">
        <f>'Tabel 11'!U206/'Tabel 12'!$F206*1000</f>
        <v>0</v>
      </c>
      <c r="W206" s="20">
        <f>'Tabel 11'!V206/'Tabel 12'!$F206*1000</f>
        <v>0</v>
      </c>
      <c r="X206" s="20"/>
      <c r="Y206" s="20">
        <f>'Tabel 11'!X206/'Tabel 12'!$F206*1000</f>
        <v>3.427278474694706</v>
      </c>
      <c r="Z206" s="1"/>
    </row>
    <row r="207" spans="4:26" x14ac:dyDescent="0.25">
      <c r="D207" s="1" t="s">
        <v>886</v>
      </c>
      <c r="E207" s="1" t="s">
        <v>75</v>
      </c>
      <c r="F207" s="94">
        <v>39608</v>
      </c>
      <c r="H207" s="20">
        <f>'Tabel 11'!G207/'Tabel 12'!$F207*1000</f>
        <v>83.897192486366393</v>
      </c>
      <c r="I207" s="20">
        <f>'Tabel 11'!H207/'Tabel 12'!$F207*1000</f>
        <v>49.611189658654816</v>
      </c>
      <c r="J207" s="20">
        <f>'Tabel 11'!I207/'Tabel 12'!$F207*1000</f>
        <v>3.3326600686729955</v>
      </c>
      <c r="K207" s="20">
        <f>'Tabel 11'!J207/'Tabel 12'!$F207*1000</f>
        <v>0</v>
      </c>
      <c r="L207" s="20">
        <f>'Tabel 11'!K207/'Tabel 12'!$F207*1000</f>
        <v>6.5390830135326201</v>
      </c>
      <c r="M207" s="20">
        <f>'Tabel 11'!L207/'Tabel 12'!$F207*1000</f>
        <v>0</v>
      </c>
      <c r="N207" s="20">
        <f>'Tabel 11'!M207/'Tabel 12'!$F207*1000</f>
        <v>39.739446576449204</v>
      </c>
      <c r="O207" s="20">
        <f>'Tabel 11'!N207/'Tabel 12'!$F207*1000</f>
        <v>0</v>
      </c>
      <c r="P207" s="20">
        <f>'Tabel 11'!O207/'Tabel 12'!$F207*1000</f>
        <v>0</v>
      </c>
      <c r="Q207" s="20">
        <f>'Tabel 11'!P207/'Tabel 12'!$F207*1000</f>
        <v>0</v>
      </c>
      <c r="R207" s="20">
        <f>'Tabel 11'!Q207/'Tabel 12'!$F207*1000</f>
        <v>8.2811553221571401</v>
      </c>
      <c r="S207" s="20">
        <f>'Tabel 11'!R207/'Tabel 12'!$F207*1000</f>
        <v>26.004847505554434</v>
      </c>
      <c r="T207" s="20">
        <f>'Tabel 11'!S207/'Tabel 12'!$F207*1000</f>
        <v>23.429610179761664</v>
      </c>
      <c r="U207" s="20">
        <f>'Tabel 11'!T207/'Tabel 12'!$F207*1000</f>
        <v>2.5752373257927692</v>
      </c>
      <c r="V207" s="20">
        <f>'Tabel 11'!U207/'Tabel 12'!$F207*1000</f>
        <v>0</v>
      </c>
      <c r="W207" s="20">
        <f>'Tabel 11'!V207/'Tabel 12'!$F207*1000</f>
        <v>0</v>
      </c>
      <c r="X207" s="20"/>
      <c r="Y207" s="20">
        <f>'Tabel 11'!X207/'Tabel 12'!$F207*1000</f>
        <v>20.34942435871541</v>
      </c>
      <c r="Z207" s="1"/>
    </row>
    <row r="208" spans="4:26" x14ac:dyDescent="0.25">
      <c r="D208" s="1" t="s">
        <v>889</v>
      </c>
      <c r="E208" s="1" t="s">
        <v>78</v>
      </c>
      <c r="F208" s="94">
        <v>48703</v>
      </c>
      <c r="H208" s="20">
        <f>'Tabel 11'!G208/'Tabel 12'!$F208*1000</f>
        <v>25.788965772129028</v>
      </c>
      <c r="I208" s="20">
        <f>'Tabel 11'!H208/'Tabel 12'!$F208*1000</f>
        <v>4.3118493727285792</v>
      </c>
      <c r="J208" s="20">
        <f>'Tabel 11'!I208/'Tabel 12'!$F208*1000</f>
        <v>1.0471634190912265</v>
      </c>
      <c r="K208" s="20">
        <f>'Tabel 11'!J208/'Tabel 12'!$F208*1000</f>
        <v>1.0266308030306142</v>
      </c>
      <c r="L208" s="20">
        <f>'Tabel 11'!K208/'Tabel 12'!$F208*1000</f>
        <v>1.7863375972732687</v>
      </c>
      <c r="M208" s="20">
        <f>'Tabel 11'!L208/'Tabel 12'!$F208*1000</f>
        <v>4.1065232121224565E-2</v>
      </c>
      <c r="N208" s="20">
        <f>'Tabel 11'!M208/'Tabel 12'!$F208*1000</f>
        <v>0.41065232121224565</v>
      </c>
      <c r="O208" s="20">
        <f>'Tabel 11'!N208/'Tabel 12'!$F208*1000</f>
        <v>0</v>
      </c>
      <c r="P208" s="20">
        <f>'Tabel 11'!O208/'Tabel 12'!$F208*1000</f>
        <v>0</v>
      </c>
      <c r="Q208" s="20">
        <f>'Tabel 11'!P208/'Tabel 12'!$F208*1000</f>
        <v>0</v>
      </c>
      <c r="R208" s="20">
        <f>'Tabel 11'!Q208/'Tabel 12'!$F208*1000</f>
        <v>0.57491324969714397</v>
      </c>
      <c r="S208" s="20">
        <f>'Tabel 11'!R208/'Tabel 12'!$F208*1000</f>
        <v>20.902203149703304</v>
      </c>
      <c r="T208" s="20">
        <f>'Tabel 11'!S208/'Tabel 12'!$F208*1000</f>
        <v>20.327289900006157</v>
      </c>
      <c r="U208" s="20">
        <f>'Tabel 11'!T208/'Tabel 12'!$F208*1000</f>
        <v>0.57491324969714397</v>
      </c>
      <c r="V208" s="20">
        <f>'Tabel 11'!U208/'Tabel 12'!$F208*1000</f>
        <v>0</v>
      </c>
      <c r="W208" s="20">
        <f>'Tabel 11'!V208/'Tabel 12'!$F208*1000</f>
        <v>0</v>
      </c>
      <c r="X208" s="20"/>
      <c r="Y208" s="20">
        <f>'Tabel 11'!X208/'Tabel 12'!$F208*1000</f>
        <v>1.8684680615157176</v>
      </c>
      <c r="Z208" s="1"/>
    </row>
    <row r="209" spans="4:26" x14ac:dyDescent="0.25">
      <c r="D209" s="1" t="s">
        <v>890</v>
      </c>
      <c r="E209" s="1" t="s">
        <v>324</v>
      </c>
      <c r="F209" s="94">
        <v>32271</v>
      </c>
      <c r="H209" s="20">
        <f>'Tabel 11'!G209/'Tabel 12'!$F209*1000</f>
        <v>69.938954479253809</v>
      </c>
      <c r="I209" s="20">
        <f>'Tabel 11'!H209/'Tabel 12'!$F209*1000</f>
        <v>49.20826748473862</v>
      </c>
      <c r="J209" s="20">
        <f>'Tabel 11'!I209/'Tabel 12'!$F209*1000</f>
        <v>25.254872796008801</v>
      </c>
      <c r="K209" s="20">
        <f>'Tabel 11'!J209/'Tabel 12'!$F209*1000</f>
        <v>0</v>
      </c>
      <c r="L209" s="20">
        <f>'Tabel 11'!K209/'Tabel 12'!$F209*1000</f>
        <v>5.298875151064423</v>
      </c>
      <c r="M209" s="20">
        <f>'Tabel 11'!L209/'Tabel 12'!$F209*1000</f>
        <v>0</v>
      </c>
      <c r="N209" s="20">
        <f>'Tabel 11'!M209/'Tabel 12'!$F209*1000</f>
        <v>18.654519537665397</v>
      </c>
      <c r="O209" s="20">
        <f>'Tabel 11'!N209/'Tabel 12'!$F209*1000</f>
        <v>0.65073905363949058</v>
      </c>
      <c r="P209" s="20">
        <f>'Tabel 11'!O209/'Tabel 12'!$F209*1000</f>
        <v>0.65073905363949058</v>
      </c>
      <c r="Q209" s="20">
        <f>'Tabel 11'!P209/'Tabel 12'!$F209*1000</f>
        <v>0</v>
      </c>
      <c r="R209" s="20">
        <f>'Tabel 11'!Q209/'Tabel 12'!$F209*1000</f>
        <v>0</v>
      </c>
      <c r="S209" s="20">
        <f>'Tabel 11'!R209/'Tabel 12'!$F209*1000</f>
        <v>20.079947940875709</v>
      </c>
      <c r="T209" s="20">
        <f>'Tabel 11'!S209/'Tabel 12'!$F209*1000</f>
        <v>18.003780484025906</v>
      </c>
      <c r="U209" s="20">
        <f>'Tabel 11'!T209/'Tabel 12'!$F209*1000</f>
        <v>1.363453255244647</v>
      </c>
      <c r="V209" s="20">
        <f>'Tabel 11'!U209/'Tabel 12'!$F209*1000</f>
        <v>0.71271420160515631</v>
      </c>
      <c r="W209" s="20">
        <f>'Tabel 11'!V209/'Tabel 12'!$F209*1000</f>
        <v>0.58876390567382486</v>
      </c>
      <c r="X209" s="20"/>
      <c r="Y209" s="20">
        <f>'Tabel 11'!X209/'Tabel 12'!$F209*1000</f>
        <v>4.4002355055622697</v>
      </c>
      <c r="Z209" s="1"/>
    </row>
    <row r="210" spans="4:26" x14ac:dyDescent="0.25">
      <c r="D210" s="1" t="s">
        <v>891</v>
      </c>
      <c r="E210" s="1" t="s">
        <v>129</v>
      </c>
      <c r="F210" s="94">
        <v>45283</v>
      </c>
      <c r="H210" s="20">
        <f>'Tabel 11'!G210/'Tabel 12'!$F210*1000</f>
        <v>65.896694123622552</v>
      </c>
      <c r="I210" s="20">
        <f>'Tabel 11'!H210/'Tabel 12'!$F210*1000</f>
        <v>33.390013912505793</v>
      </c>
      <c r="J210" s="20">
        <f>'Tabel 11'!I210/'Tabel 12'!$F210*1000</f>
        <v>16.695006956252897</v>
      </c>
      <c r="K210" s="20">
        <f>'Tabel 11'!J210/'Tabel 12'!$F210*1000</f>
        <v>7.1550029812512426</v>
      </c>
      <c r="L210" s="20">
        <f>'Tabel 11'!K210/'Tabel 12'!$F210*1000</f>
        <v>6.6470861029525432</v>
      </c>
      <c r="M210" s="20">
        <f>'Tabel 11'!L210/'Tabel 12'!$F210*1000</f>
        <v>0.17666674027780846</v>
      </c>
      <c r="N210" s="20">
        <f>'Tabel 11'!M210/'Tabel 12'!$F210*1000</f>
        <v>2.7162511317713052</v>
      </c>
      <c r="O210" s="20">
        <f>'Tabel 11'!N210/'Tabel 12'!$F210*1000</f>
        <v>1.3912505796877415</v>
      </c>
      <c r="P210" s="20">
        <f>'Tabel 11'!O210/'Tabel 12'!$F210*1000</f>
        <v>1.3912505796877415</v>
      </c>
      <c r="Q210" s="20">
        <f>'Tabel 11'!P210/'Tabel 12'!$F210*1000</f>
        <v>0</v>
      </c>
      <c r="R210" s="20">
        <f>'Tabel 11'!Q210/'Tabel 12'!$F210*1000</f>
        <v>4.9687520703133625</v>
      </c>
      <c r="S210" s="20">
        <f>'Tabel 11'!R210/'Tabel 12'!$F210*1000</f>
        <v>26.146677561115652</v>
      </c>
      <c r="T210" s="20">
        <f>'Tabel 11'!S210/'Tabel 12'!$F210*1000</f>
        <v>24.600843583684828</v>
      </c>
      <c r="U210" s="20">
        <f>'Tabel 11'!T210/'Tabel 12'!$F210*1000</f>
        <v>1.5458339774308238</v>
      </c>
      <c r="V210" s="20">
        <f>'Tabel 11'!U210/'Tabel 12'!$F210*1000</f>
        <v>0</v>
      </c>
      <c r="W210" s="20">
        <f>'Tabel 11'!V210/'Tabel 12'!$F210*1000</f>
        <v>0</v>
      </c>
      <c r="X210" s="20"/>
      <c r="Y210" s="20">
        <f>'Tabel 11'!X210/'Tabel 12'!$F210*1000</f>
        <v>5.2779188657995268</v>
      </c>
      <c r="Z210" s="1"/>
    </row>
    <row r="211" spans="4:26" x14ac:dyDescent="0.25">
      <c r="D211" s="1" t="s">
        <v>895</v>
      </c>
      <c r="E211" s="1" t="s">
        <v>60</v>
      </c>
      <c r="F211" s="94">
        <v>24895</v>
      </c>
      <c r="H211" s="20">
        <f>'Tabel 11'!G211/'Tabel 12'!$F211*1000</f>
        <v>41.775456919060055</v>
      </c>
      <c r="I211" s="20">
        <f>'Tabel 11'!H211/'Tabel 12'!$F211*1000</f>
        <v>18.116087567784696</v>
      </c>
      <c r="J211" s="20">
        <f>'Tabel 11'!I211/'Tabel 12'!$F211*1000</f>
        <v>8.4755975095400675</v>
      </c>
      <c r="K211" s="20">
        <f>'Tabel 11'!J211/'Tabel 12'!$F211*1000</f>
        <v>0</v>
      </c>
      <c r="L211" s="20">
        <f>'Tabel 11'!K211/'Tabel 12'!$F211*1000</f>
        <v>0</v>
      </c>
      <c r="M211" s="20">
        <f>'Tabel 11'!L211/'Tabel 12'!$F211*1000</f>
        <v>6.5876682064671623</v>
      </c>
      <c r="N211" s="20">
        <f>'Tabel 11'!M211/'Tabel 12'!$F211*1000</f>
        <v>3.0528218517774652</v>
      </c>
      <c r="O211" s="20">
        <f>'Tabel 11'!N211/'Tabel 12'!$F211*1000</f>
        <v>0.28118096003213494</v>
      </c>
      <c r="P211" s="20">
        <f>'Tabel 11'!O211/'Tabel 12'!$F211*1000</f>
        <v>0.28118096003213494</v>
      </c>
      <c r="Q211" s="20">
        <f>'Tabel 11'!P211/'Tabel 12'!$F211*1000</f>
        <v>0</v>
      </c>
      <c r="R211" s="20">
        <f>'Tabel 11'!Q211/'Tabel 12'!$F211*1000</f>
        <v>2.8921470174733881</v>
      </c>
      <c r="S211" s="20">
        <f>'Tabel 11'!R211/'Tabel 12'!$F211*1000</f>
        <v>20.486041373769833</v>
      </c>
      <c r="T211" s="20">
        <f>'Tabel 11'!S211/'Tabel 12'!$F211*1000</f>
        <v>19.923679453705564</v>
      </c>
      <c r="U211" s="20">
        <f>'Tabel 11'!T211/'Tabel 12'!$F211*1000</f>
        <v>0.56236192006426988</v>
      </c>
      <c r="V211" s="20">
        <f>'Tabel 11'!U211/'Tabel 12'!$F211*1000</f>
        <v>0</v>
      </c>
      <c r="W211" s="20">
        <f>'Tabel 11'!V211/'Tabel 12'!$F211*1000</f>
        <v>0.24101225145611571</v>
      </c>
      <c r="X211" s="20"/>
      <c r="Y211" s="20">
        <f>'Tabel 11'!X211/'Tabel 12'!$F211*1000</f>
        <v>3.2938341032335812</v>
      </c>
      <c r="Z211" s="1"/>
    </row>
    <row r="212" spans="4:26" x14ac:dyDescent="0.25">
      <c r="D212" s="1" t="s">
        <v>896</v>
      </c>
      <c r="E212" s="1" t="s">
        <v>248</v>
      </c>
      <c r="F212" s="94">
        <v>38498</v>
      </c>
      <c r="H212" s="20">
        <f>'Tabel 11'!G212/'Tabel 12'!$F212*1000</f>
        <v>50.85978492389215</v>
      </c>
      <c r="I212" s="20">
        <f>'Tabel 11'!H212/'Tabel 12'!$F212*1000</f>
        <v>17.741181360070652</v>
      </c>
      <c r="J212" s="20">
        <f>'Tabel 11'!I212/'Tabel 12'!$F212*1000</f>
        <v>14.779988570834849</v>
      </c>
      <c r="K212" s="20">
        <f>'Tabel 11'!J212/'Tabel 12'!$F212*1000</f>
        <v>0.9610888877344278</v>
      </c>
      <c r="L212" s="20">
        <f>'Tabel 11'!K212/'Tabel 12'!$F212*1000</f>
        <v>1.9221777754688556</v>
      </c>
      <c r="M212" s="20">
        <f>'Tabel 11'!L212/'Tabel 12'!$F212*1000</f>
        <v>0</v>
      </c>
      <c r="N212" s="20">
        <f>'Tabel 11'!M212/'Tabel 12'!$F212*1000</f>
        <v>7.7926126032521165E-2</v>
      </c>
      <c r="O212" s="20">
        <f>'Tabel 11'!N212/'Tabel 12'!$F212*1000</f>
        <v>0.54548288222764818</v>
      </c>
      <c r="P212" s="20">
        <f>'Tabel 11'!O212/'Tabel 12'!$F212*1000</f>
        <v>0.51950750688347447</v>
      </c>
      <c r="Q212" s="20">
        <f>'Tabel 11'!P212/'Tabel 12'!$F212*1000</f>
        <v>2.5975375344173723E-2</v>
      </c>
      <c r="R212" s="20">
        <f>'Tabel 11'!Q212/'Tabel 12'!$F212*1000</f>
        <v>0.54548288222764818</v>
      </c>
      <c r="S212" s="20">
        <f>'Tabel 11'!R212/'Tabel 12'!$F212*1000</f>
        <v>32.027637799366204</v>
      </c>
      <c r="T212" s="20">
        <f>'Tabel 11'!S212/'Tabel 12'!$F212*1000</f>
        <v>31.430204166450203</v>
      </c>
      <c r="U212" s="20">
        <f>'Tabel 11'!T212/'Tabel 12'!$F212*1000</f>
        <v>0.5974336329159956</v>
      </c>
      <c r="V212" s="20">
        <f>'Tabel 11'!U212/'Tabel 12'!$F212*1000</f>
        <v>0</v>
      </c>
      <c r="W212" s="20">
        <f>'Tabel 11'!V212/'Tabel 12'!$F212*1000</f>
        <v>0</v>
      </c>
      <c r="X212" s="20"/>
      <c r="Y212" s="20">
        <f>'Tabel 11'!X212/'Tabel 12'!$F212*1000</f>
        <v>3.3767987947425842</v>
      </c>
      <c r="Z212" s="1"/>
    </row>
    <row r="213" spans="4:26" x14ac:dyDescent="0.25">
      <c r="D213" s="1" t="s">
        <v>897</v>
      </c>
      <c r="E213" s="1" t="s">
        <v>293</v>
      </c>
      <c r="F213" s="94">
        <v>23262</v>
      </c>
      <c r="H213" s="20">
        <f>'Tabel 11'!G213/'Tabel 12'!$F213*1000</f>
        <v>45.052016163700458</v>
      </c>
      <c r="I213" s="20">
        <f>'Tabel 11'!H213/'Tabel 12'!$F213*1000</f>
        <v>12.251741036884189</v>
      </c>
      <c r="J213" s="20">
        <f>'Tabel 11'!I213/'Tabel 12'!$F213*1000</f>
        <v>1.2896569512509672</v>
      </c>
      <c r="K213" s="20">
        <f>'Tabel 11'!J213/'Tabel 12'!$F213*1000</f>
        <v>0</v>
      </c>
      <c r="L213" s="20">
        <f>'Tabel 11'!K213/'Tabel 12'!$F213*1000</f>
        <v>5.8464448456710514</v>
      </c>
      <c r="M213" s="20">
        <f>'Tabel 11'!L213/'Tabel 12'!$F213*1000</f>
        <v>0</v>
      </c>
      <c r="N213" s="20">
        <f>'Tabel 11'!M213/'Tabel 12'!$F213*1000</f>
        <v>5.11563923996217</v>
      </c>
      <c r="O213" s="20">
        <f>'Tabel 11'!N213/'Tabel 12'!$F213*1000</f>
        <v>2.6223024675436335</v>
      </c>
      <c r="P213" s="20">
        <f>'Tabel 11'!O213/'Tabel 12'!$F213*1000</f>
        <v>2.3643710772934399</v>
      </c>
      <c r="Q213" s="20">
        <f>'Tabel 11'!P213/'Tabel 12'!$F213*1000</f>
        <v>0.25793139025019346</v>
      </c>
      <c r="R213" s="20">
        <f>'Tabel 11'!Q213/'Tabel 12'!$F213*1000</f>
        <v>5.6744905855042562</v>
      </c>
      <c r="S213" s="20">
        <f>'Tabel 11'!R213/'Tabel 12'!$F213*1000</f>
        <v>24.503482073768378</v>
      </c>
      <c r="T213" s="20">
        <f>'Tabel 11'!S213/'Tabel 12'!$F213*1000</f>
        <v>24.503482073768378</v>
      </c>
      <c r="U213" s="20">
        <f>'Tabel 11'!T213/'Tabel 12'!$F213*1000</f>
        <v>0</v>
      </c>
      <c r="V213" s="20">
        <f>'Tabel 11'!U213/'Tabel 12'!$F213*1000</f>
        <v>0</v>
      </c>
      <c r="W213" s="20">
        <f>'Tabel 11'!V213/'Tabel 12'!$F213*1000</f>
        <v>0.47287421545868796</v>
      </c>
      <c r="X213" s="20"/>
      <c r="Y213" s="20">
        <f>'Tabel 11'!X213/'Tabel 12'!$F213*1000</f>
        <v>6.8351818416301269</v>
      </c>
      <c r="Z213" s="1"/>
    </row>
    <row r="214" spans="4:26" x14ac:dyDescent="0.25">
      <c r="D214" s="1" t="s">
        <v>898</v>
      </c>
      <c r="E214" s="1" t="s">
        <v>61</v>
      </c>
      <c r="F214" s="94">
        <v>31468</v>
      </c>
      <c r="H214" s="20">
        <f>'Tabel 11'!G214/'Tabel 12'!$F214*1000</f>
        <v>37.943307486970888</v>
      </c>
      <c r="I214" s="20">
        <f>'Tabel 11'!H214/'Tabel 12'!$F214*1000</f>
        <v>7.5632388458116182</v>
      </c>
      <c r="J214" s="20">
        <f>'Tabel 11'!I214/'Tabel 12'!$F214*1000</f>
        <v>0</v>
      </c>
      <c r="K214" s="20">
        <f>'Tabel 11'!J214/'Tabel 12'!$F214*1000</f>
        <v>0.95334943434600228</v>
      </c>
      <c r="L214" s="20">
        <f>'Tabel 11'!K214/'Tabel 12'!$F214*1000</f>
        <v>3.4320579636456081</v>
      </c>
      <c r="M214" s="20">
        <f>'Tabel 11'!L214/'Tabel 12'!$F214*1000</f>
        <v>0</v>
      </c>
      <c r="N214" s="20">
        <f>'Tabel 11'!M214/'Tabel 12'!$F214*1000</f>
        <v>3.1778314478200076</v>
      </c>
      <c r="O214" s="20">
        <f>'Tabel 11'!N214/'Tabel 12'!$F214*1000</f>
        <v>1.5889157239100038</v>
      </c>
      <c r="P214" s="20">
        <f>'Tabel 11'!O214/'Tabel 12'!$F214*1000</f>
        <v>1.5889157239100038</v>
      </c>
      <c r="Q214" s="20">
        <f>'Tabel 11'!P214/'Tabel 12'!$F214*1000</f>
        <v>0</v>
      </c>
      <c r="R214" s="20">
        <f>'Tabel 11'!Q214/'Tabel 12'!$F214*1000</f>
        <v>0.7944578619550019</v>
      </c>
      <c r="S214" s="20">
        <f>'Tabel 11'!R214/'Tabel 12'!$F214*1000</f>
        <v>27.996695055294268</v>
      </c>
      <c r="T214" s="20">
        <f>'Tabel 11'!S214/'Tabel 12'!$F214*1000</f>
        <v>27.361128765730268</v>
      </c>
      <c r="U214" s="20">
        <f>'Tabel 11'!T214/'Tabel 12'!$F214*1000</f>
        <v>0.63556628956400152</v>
      </c>
      <c r="V214" s="20">
        <f>'Tabel 11'!U214/'Tabel 12'!$F214*1000</f>
        <v>0</v>
      </c>
      <c r="W214" s="20">
        <f>'Tabel 11'!V214/'Tabel 12'!$F214*1000</f>
        <v>0</v>
      </c>
      <c r="X214" s="20"/>
      <c r="Y214" s="20">
        <f>'Tabel 11'!X214/'Tabel 12'!$F214*1000</f>
        <v>1.5253590949536036</v>
      </c>
      <c r="Z214" s="1"/>
    </row>
    <row r="215" spans="4:26" x14ac:dyDescent="0.25">
      <c r="D215" s="1" t="s">
        <v>902</v>
      </c>
      <c r="E215" s="1" t="s">
        <v>284</v>
      </c>
      <c r="F215" s="94">
        <v>20332</v>
      </c>
      <c r="H215" s="20">
        <f>'Tabel 11'!G215/'Tabel 12'!$F215*1000</f>
        <v>51.052528034625219</v>
      </c>
      <c r="I215" s="20">
        <f>'Tabel 11'!H215/'Tabel 12'!$F215*1000</f>
        <v>12.049970489868187</v>
      </c>
      <c r="J215" s="20">
        <f>'Tabel 11'!I215/'Tabel 12'!$F215*1000</f>
        <v>0.63938618925831203</v>
      </c>
      <c r="K215" s="20">
        <f>'Tabel 11'!J215/'Tabel 12'!$F215*1000</f>
        <v>2.3116269919338972</v>
      </c>
      <c r="L215" s="20">
        <f>'Tabel 11'!K215/'Tabel 12'!$F215*1000</f>
        <v>0.93448750737753294</v>
      </c>
      <c r="M215" s="20">
        <f>'Tabel 11'!L215/'Tabel 12'!$F215*1000</f>
        <v>0</v>
      </c>
      <c r="N215" s="20">
        <f>'Tabel 11'!M215/'Tabel 12'!$F215*1000</f>
        <v>8.1644698012984467</v>
      </c>
      <c r="O215" s="20">
        <f>'Tabel 11'!N215/'Tabel 12'!$F215*1000</f>
        <v>18.09954751131222</v>
      </c>
      <c r="P215" s="20">
        <f>'Tabel 11'!O215/'Tabel 12'!$F215*1000</f>
        <v>17.951996852252606</v>
      </c>
      <c r="Q215" s="20">
        <f>'Tabel 11'!P215/'Tabel 12'!$F215*1000</f>
        <v>0.14755065905961046</v>
      </c>
      <c r="R215" s="20">
        <f>'Tabel 11'!Q215/'Tabel 12'!$F215*1000</f>
        <v>0.88530395435766285</v>
      </c>
      <c r="S215" s="20">
        <f>'Tabel 11'!R215/'Tabel 12'!$F215*1000</f>
        <v>20.017706079087151</v>
      </c>
      <c r="T215" s="20">
        <f>'Tabel 11'!S215/'Tabel 12'!$F215*1000</f>
        <v>19.820971867007675</v>
      </c>
      <c r="U215" s="20">
        <f>'Tabel 11'!T215/'Tabel 12'!$F215*1000</f>
        <v>4.9183553019870152E-2</v>
      </c>
      <c r="V215" s="20">
        <f>'Tabel 11'!U215/'Tabel 12'!$F215*1000</f>
        <v>0.14755065905961046</v>
      </c>
      <c r="W215" s="20">
        <f>'Tabel 11'!V215/'Tabel 12'!$F215*1000</f>
        <v>0</v>
      </c>
      <c r="X215" s="20"/>
      <c r="Y215" s="20">
        <f>'Tabel 11'!X215/'Tabel 12'!$F215*1000</f>
        <v>12.83690733818611</v>
      </c>
      <c r="Z215" s="1"/>
    </row>
    <row r="216" spans="4:26" x14ac:dyDescent="0.25">
      <c r="D216" s="1" t="s">
        <v>904</v>
      </c>
      <c r="E216" s="1" t="s">
        <v>261</v>
      </c>
      <c r="F216" s="94">
        <v>38494</v>
      </c>
      <c r="H216" s="20">
        <f>'Tabel 11'!G216/'Tabel 12'!$F216*1000</f>
        <v>78.739543825011694</v>
      </c>
      <c r="I216" s="20">
        <f>'Tabel 11'!H216/'Tabel 12'!$F216*1000</f>
        <v>42.240349145321346</v>
      </c>
      <c r="J216" s="20">
        <f>'Tabel 11'!I216/'Tabel 12'!$F216*1000</f>
        <v>26.523614069725152</v>
      </c>
      <c r="K216" s="20">
        <f>'Tabel 11'!J216/'Tabel 12'!$F216*1000</f>
        <v>0</v>
      </c>
      <c r="L216" s="20">
        <f>'Tabel 11'!K216/'Tabel 12'!$F216*1000</f>
        <v>12.599366134982075</v>
      </c>
      <c r="M216" s="20">
        <f>'Tabel 11'!L216/'Tabel 12'!$F216*1000</f>
        <v>0</v>
      </c>
      <c r="N216" s="20">
        <f>'Tabel 11'!M216/'Tabel 12'!$F216*1000</f>
        <v>3.1173689406141221</v>
      </c>
      <c r="O216" s="20">
        <f>'Tabel 11'!N216/'Tabel 12'!$F216*1000</f>
        <v>6.1308255832077725</v>
      </c>
      <c r="P216" s="20">
        <f>'Tabel 11'!O216/'Tabel 12'!$F216*1000</f>
        <v>6.1308255832077725</v>
      </c>
      <c r="Q216" s="20">
        <f>'Tabel 11'!P216/'Tabel 12'!$F216*1000</f>
        <v>0</v>
      </c>
      <c r="R216" s="20">
        <f>'Tabel 11'!Q216/'Tabel 12'!$F216*1000</f>
        <v>5.2475710500337716</v>
      </c>
      <c r="S216" s="20">
        <f>'Tabel 11'!R216/'Tabel 12'!$F216*1000</f>
        <v>25.120798046448797</v>
      </c>
      <c r="T216" s="20">
        <f>'Tabel 11'!S216/'Tabel 12'!$F216*1000</f>
        <v>24.341455811295269</v>
      </c>
      <c r="U216" s="20">
        <f>'Tabel 11'!T216/'Tabel 12'!$F216*1000</f>
        <v>0.77934223515353052</v>
      </c>
      <c r="V216" s="20">
        <f>'Tabel 11'!U216/'Tabel 12'!$F216*1000</f>
        <v>0</v>
      </c>
      <c r="W216" s="20">
        <f>'Tabel 11'!V216/'Tabel 12'!$F216*1000</f>
        <v>0</v>
      </c>
      <c r="X216" s="20"/>
      <c r="Y216" s="20">
        <f>'Tabel 11'!X216/'Tabel 12'!$F216*1000</f>
        <v>16.262274640203668</v>
      </c>
      <c r="Z216" s="1"/>
    </row>
    <row r="217" spans="4:26" x14ac:dyDescent="0.25">
      <c r="D217" s="1" t="s">
        <v>906</v>
      </c>
      <c r="E217" s="1" t="s">
        <v>135</v>
      </c>
      <c r="F217" s="94">
        <v>20705</v>
      </c>
      <c r="H217" s="20">
        <f>'Tabel 11'!G217/'Tabel 12'!$F217*1000</f>
        <v>46.607099734363679</v>
      </c>
      <c r="I217" s="20">
        <f>'Tabel 11'!H217/'Tabel 12'!$F217*1000</f>
        <v>25.066409079932384</v>
      </c>
      <c r="J217" s="20">
        <f>'Tabel 11'!I217/'Tabel 12'!$F217*1000</f>
        <v>15.986476696450133</v>
      </c>
      <c r="K217" s="20">
        <f>'Tabel 11'!J217/'Tabel 12'!$F217*1000</f>
        <v>0</v>
      </c>
      <c r="L217" s="20">
        <f>'Tabel 11'!K217/'Tabel 12'!$F217*1000</f>
        <v>0</v>
      </c>
      <c r="M217" s="20">
        <f>'Tabel 11'!L217/'Tabel 12'!$F217*1000</f>
        <v>0</v>
      </c>
      <c r="N217" s="20">
        <f>'Tabel 11'!M217/'Tabel 12'!$F217*1000</f>
        <v>9.0799323834822498</v>
      </c>
      <c r="O217" s="20">
        <f>'Tabel 11'!N217/'Tabel 12'!$F217*1000</f>
        <v>0</v>
      </c>
      <c r="P217" s="20">
        <f>'Tabel 11'!O217/'Tabel 12'!$F217*1000</f>
        <v>0</v>
      </c>
      <c r="Q217" s="20">
        <f>'Tabel 11'!P217/'Tabel 12'!$F217*1000</f>
        <v>0</v>
      </c>
      <c r="R217" s="20">
        <f>'Tabel 11'!Q217/'Tabel 12'!$F217*1000</f>
        <v>4.2501811156725431</v>
      </c>
      <c r="S217" s="20">
        <f>'Tabel 11'!R217/'Tabel 12'!$F217*1000</f>
        <v>17.290509538758755</v>
      </c>
      <c r="T217" s="20">
        <f>'Tabel 11'!S217/'Tabel 12'!$F217*1000</f>
        <v>12.750543347017627</v>
      </c>
      <c r="U217" s="20">
        <f>'Tabel 11'!T217/'Tabel 12'!$F217*1000</f>
        <v>4.2984786283506402</v>
      </c>
      <c r="V217" s="20">
        <f>'Tabel 11'!U217/'Tabel 12'!$F217*1000</f>
        <v>0.24148756339048538</v>
      </c>
      <c r="W217" s="20">
        <f>'Tabel 11'!V217/'Tabel 12'!$F217*1000</f>
        <v>11.253320453996619</v>
      </c>
      <c r="X217" s="20"/>
      <c r="Y217" s="20">
        <f>'Tabel 11'!X217/'Tabel 12'!$F217*1000</f>
        <v>6.1820816227964261</v>
      </c>
      <c r="Z217" s="1"/>
    </row>
    <row r="218" spans="4:26" x14ac:dyDescent="0.25">
      <c r="D218" s="1" t="s">
        <v>912</v>
      </c>
      <c r="E218" s="1" t="s">
        <v>159</v>
      </c>
      <c r="F218" s="94">
        <v>23614</v>
      </c>
      <c r="H218" s="20">
        <f>'Tabel 11'!G218/'Tabel 12'!$F218*1000</f>
        <v>29.389345303633437</v>
      </c>
      <c r="I218" s="20">
        <f>'Tabel 11'!H218/'Tabel 12'!$F218*1000</f>
        <v>4.3618192597611589</v>
      </c>
      <c r="J218" s="20">
        <f>'Tabel 11'!I218/'Tabel 12'!$F218*1000</f>
        <v>2.3291267891928515</v>
      </c>
      <c r="K218" s="20">
        <f>'Tabel 11'!J218/'Tabel 12'!$F218*1000</f>
        <v>0.16939103921402557</v>
      </c>
      <c r="L218" s="20">
        <f>'Tabel 11'!K218/'Tabel 12'!$F218*1000</f>
        <v>0.71991191665960874</v>
      </c>
      <c r="M218" s="20">
        <f>'Tabel 11'!L218/'Tabel 12'!$F218*1000</f>
        <v>0</v>
      </c>
      <c r="N218" s="20">
        <f>'Tabel 11'!M218/'Tabel 12'!$F218*1000</f>
        <v>1.1433895146946726</v>
      </c>
      <c r="O218" s="20">
        <f>'Tabel 11'!N218/'Tabel 12'!$F218*1000</f>
        <v>8.4695519607012784E-2</v>
      </c>
      <c r="P218" s="20">
        <f>'Tabel 11'!O218/'Tabel 12'!$F218*1000</f>
        <v>8.4695519607012784E-2</v>
      </c>
      <c r="Q218" s="20">
        <f>'Tabel 11'!P218/'Tabel 12'!$F218*1000</f>
        <v>0</v>
      </c>
      <c r="R218" s="20">
        <f>'Tabel 11'!Q218/'Tabel 12'!$F218*1000</f>
        <v>2.1597357499788261</v>
      </c>
      <c r="S218" s="20">
        <f>'Tabel 11'!R218/'Tabel 12'!$F218*1000</f>
        <v>22.78309477428644</v>
      </c>
      <c r="T218" s="20">
        <f>'Tabel 11'!S218/'Tabel 12'!$F218*1000</f>
        <v>22.105530617430336</v>
      </c>
      <c r="U218" s="20">
        <f>'Tabel 11'!T218/'Tabel 12'!$F218*1000</f>
        <v>0.67756415685610227</v>
      </c>
      <c r="V218" s="20">
        <f>'Tabel 11'!U218/'Tabel 12'!$F218*1000</f>
        <v>0</v>
      </c>
      <c r="W218" s="20">
        <f>'Tabel 11'!V218/'Tabel 12'!$F218*1000</f>
        <v>0</v>
      </c>
      <c r="X218" s="20"/>
      <c r="Y218" s="20">
        <f>'Tabel 11'!X218/'Tabel 12'!$F218*1000</f>
        <v>0</v>
      </c>
      <c r="Z218" s="1"/>
    </row>
    <row r="219" spans="4:26" x14ac:dyDescent="0.25">
      <c r="D219" s="1" t="s">
        <v>917</v>
      </c>
      <c r="E219" s="1" t="s">
        <v>297</v>
      </c>
      <c r="F219" s="94">
        <v>34549</v>
      </c>
      <c r="H219" s="20">
        <f>'Tabel 11'!G219/'Tabel 12'!$F219*1000</f>
        <v>152.24753249008654</v>
      </c>
      <c r="I219" s="20">
        <f>'Tabel 11'!H219/'Tabel 12'!$F219*1000</f>
        <v>37.7434947465918</v>
      </c>
      <c r="J219" s="20">
        <f>'Tabel 11'!I219/'Tabel 12'!$F219*1000</f>
        <v>4.6311036498885638</v>
      </c>
      <c r="K219" s="20">
        <f>'Tabel 11'!J219/'Tabel 12'!$F219*1000</f>
        <v>1.5051086862137832</v>
      </c>
      <c r="L219" s="20">
        <f>'Tabel 11'!K219/'Tabel 12'!$F219*1000</f>
        <v>9.43587368664795</v>
      </c>
      <c r="M219" s="20">
        <f>'Tabel 11'!L219/'Tabel 12'!$F219*1000</f>
        <v>0.28944397811803524</v>
      </c>
      <c r="N219" s="20">
        <f>'Tabel 11'!M219/'Tabel 12'!$F219*1000</f>
        <v>21.881964745723465</v>
      </c>
      <c r="O219" s="20">
        <f>'Tabel 11'!N219/'Tabel 12'!$F219*1000</f>
        <v>75.429100697559974</v>
      </c>
      <c r="P219" s="20">
        <f>'Tabel 11'!O219/'Tabel 12'!$F219*1000</f>
        <v>59.017627138267386</v>
      </c>
      <c r="Q219" s="20">
        <f>'Tabel 11'!P219/'Tabel 12'!$F219*1000</f>
        <v>16.411473559292599</v>
      </c>
      <c r="R219" s="20">
        <f>'Tabel 11'!Q219/'Tabel 12'!$F219*1000</f>
        <v>12.127702683145678</v>
      </c>
      <c r="S219" s="20">
        <f>'Tabel 11'!R219/'Tabel 12'!$F219*1000</f>
        <v>26.947234362789082</v>
      </c>
      <c r="T219" s="20">
        <f>'Tabel 11'!S219/'Tabel 12'!$F219*1000</f>
        <v>26.078902428434976</v>
      </c>
      <c r="U219" s="20">
        <f>'Tabel 11'!T219/'Tabel 12'!$F219*1000</f>
        <v>0.86833193435410572</v>
      </c>
      <c r="V219" s="20">
        <f>'Tabel 11'!U219/'Tabel 12'!$F219*1000</f>
        <v>0</v>
      </c>
      <c r="W219" s="20">
        <f>'Tabel 11'!V219/'Tabel 12'!$F219*1000</f>
        <v>1.0709427190367304</v>
      </c>
      <c r="X219" s="20"/>
      <c r="Y219" s="20">
        <f>'Tabel 11'!X219/'Tabel 12'!$F219*1000</f>
        <v>10.10159483631943</v>
      </c>
      <c r="Z219" s="1"/>
    </row>
    <row r="220" spans="4:26" x14ac:dyDescent="0.25">
      <c r="D220" s="1" t="s">
        <v>919</v>
      </c>
      <c r="E220" s="1" t="s">
        <v>160</v>
      </c>
      <c r="F220" s="94">
        <v>30131</v>
      </c>
      <c r="H220" s="20">
        <f>'Tabel 11'!G220/'Tabel 12'!$F220*1000</f>
        <v>39.062759284457869</v>
      </c>
      <c r="I220" s="20">
        <f>'Tabel 11'!H220/'Tabel 12'!$F220*1000</f>
        <v>11.217682785171419</v>
      </c>
      <c r="J220" s="20">
        <f>'Tabel 11'!I220/'Tabel 12'!$F220*1000</f>
        <v>0</v>
      </c>
      <c r="K220" s="20">
        <f>'Tabel 11'!J220/'Tabel 12'!$F220*1000</f>
        <v>1.9913046364209617</v>
      </c>
      <c r="L220" s="20">
        <f>'Tabel 11'!K220/'Tabel 12'!$F220*1000</f>
        <v>7.0027546380803827</v>
      </c>
      <c r="M220" s="20">
        <f>'Tabel 11'!L220/'Tabel 12'!$F220*1000</f>
        <v>0</v>
      </c>
      <c r="N220" s="20">
        <f>'Tabel 11'!M220/'Tabel 12'!$F220*1000</f>
        <v>2.2236235106700741</v>
      </c>
      <c r="O220" s="20">
        <f>'Tabel 11'!N220/'Tabel 12'!$F220*1000</f>
        <v>3.7834788091998273</v>
      </c>
      <c r="P220" s="20">
        <f>'Tabel 11'!O220/'Tabel 12'!$F220*1000</f>
        <v>0</v>
      </c>
      <c r="Q220" s="20">
        <f>'Tabel 11'!P220/'Tabel 12'!$F220*1000</f>
        <v>3.7834788091998273</v>
      </c>
      <c r="R220" s="20">
        <f>'Tabel 11'!Q220/'Tabel 12'!$F220*1000</f>
        <v>6.0402907304769169</v>
      </c>
      <c r="S220" s="20">
        <f>'Tabel 11'!R220/'Tabel 12'!$F220*1000</f>
        <v>18.021306959609706</v>
      </c>
      <c r="T220" s="20">
        <f>'Tabel 11'!S220/'Tabel 12'!$F220*1000</f>
        <v>17.191596694434306</v>
      </c>
      <c r="U220" s="20">
        <f>'Tabel 11'!T220/'Tabel 12'!$F220*1000</f>
        <v>0.8297102651754007</v>
      </c>
      <c r="V220" s="20">
        <f>'Tabel 11'!U220/'Tabel 12'!$F220*1000</f>
        <v>0</v>
      </c>
      <c r="W220" s="20">
        <f>'Tabel 11'!V220/'Tabel 12'!$F220*1000</f>
        <v>0</v>
      </c>
      <c r="X220" s="20"/>
      <c r="Y220" s="20">
        <f>'Tabel 11'!X220/'Tabel 12'!$F220*1000</f>
        <v>0.99565231821048084</v>
      </c>
      <c r="Z220" s="1"/>
    </row>
    <row r="221" spans="4:26" x14ac:dyDescent="0.25">
      <c r="D221" s="1" t="s">
        <v>921</v>
      </c>
      <c r="E221" s="1" t="s">
        <v>328</v>
      </c>
      <c r="F221" s="94">
        <v>26178</v>
      </c>
      <c r="H221" s="20">
        <f>'Tabel 11'!G221/'Tabel 12'!$F221*1000</f>
        <v>33.310413324165332</v>
      </c>
      <c r="I221" s="20">
        <f>'Tabel 11'!H221/'Tabel 12'!$F221*1000</f>
        <v>10.505004202001681</v>
      </c>
      <c r="J221" s="20">
        <f>'Tabel 11'!I221/'Tabel 12'!$F221*1000</f>
        <v>0</v>
      </c>
      <c r="K221" s="20">
        <f>'Tabel 11'!J221/'Tabel 12'!$F221*1000</f>
        <v>4.0874016349606537</v>
      </c>
      <c r="L221" s="20">
        <f>'Tabel 11'!K221/'Tabel 12'!$F221*1000</f>
        <v>0.26740010696004274</v>
      </c>
      <c r="M221" s="20">
        <f>'Tabel 11'!L221/'Tabel 12'!$F221*1000</f>
        <v>0</v>
      </c>
      <c r="N221" s="20">
        <f>'Tabel 11'!M221/'Tabel 12'!$F221*1000</f>
        <v>6.1502024600809841</v>
      </c>
      <c r="O221" s="20">
        <f>'Tabel 11'!N221/'Tabel 12'!$F221*1000</f>
        <v>0.9550003820001528</v>
      </c>
      <c r="P221" s="20">
        <f>'Tabel 11'!O221/'Tabel 12'!$F221*1000</f>
        <v>0.9550003820001528</v>
      </c>
      <c r="Q221" s="20">
        <f>'Tabel 11'!P221/'Tabel 12'!$F221*1000</f>
        <v>0</v>
      </c>
      <c r="R221" s="20">
        <f>'Tabel 11'!Q221/'Tabel 12'!$F221*1000</f>
        <v>0.80220032088012838</v>
      </c>
      <c r="S221" s="20">
        <f>'Tabel 11'!R221/'Tabel 12'!$F221*1000</f>
        <v>21.048208419283366</v>
      </c>
      <c r="T221" s="20">
        <f>'Tabel 11'!S221/'Tabel 12'!$F221*1000</f>
        <v>20.360608144243258</v>
      </c>
      <c r="U221" s="20">
        <f>'Tabel 11'!T221/'Tabel 12'!$F221*1000</f>
        <v>0.68760027504011001</v>
      </c>
      <c r="V221" s="20">
        <f>'Tabel 11'!U221/'Tabel 12'!$F221*1000</f>
        <v>0</v>
      </c>
      <c r="W221" s="20">
        <f>'Tabel 11'!V221/'Tabel 12'!$F221*1000</f>
        <v>0</v>
      </c>
      <c r="X221" s="20"/>
      <c r="Y221" s="20">
        <f>'Tabel 11'!X221/'Tabel 12'!$F221*1000</f>
        <v>4.3548017419206966</v>
      </c>
      <c r="Z221" s="1"/>
    </row>
    <row r="222" spans="4:26" x14ac:dyDescent="0.25">
      <c r="D222" s="1" t="s">
        <v>922</v>
      </c>
      <c r="E222" s="1" t="s">
        <v>301</v>
      </c>
      <c r="F222" s="94">
        <v>23248</v>
      </c>
      <c r="H222" s="20">
        <f>'Tabel 11'!G222/'Tabel 12'!$F222*1000</f>
        <v>104.18100481761871</v>
      </c>
      <c r="I222" s="20">
        <f>'Tabel 11'!H222/'Tabel 12'!$F222*1000</f>
        <v>31.443565037852721</v>
      </c>
      <c r="J222" s="20">
        <f>'Tabel 11'!I222/'Tabel 12'!$F222*1000</f>
        <v>11.398830006882314</v>
      </c>
      <c r="K222" s="20">
        <f>'Tabel 11'!J222/'Tabel 12'!$F222*1000</f>
        <v>9.6782518926359256</v>
      </c>
      <c r="L222" s="20">
        <f>'Tabel 11'!K222/'Tabel 12'!$F222*1000</f>
        <v>10.36648313833448</v>
      </c>
      <c r="M222" s="20">
        <f>'Tabel 11'!L222/'Tabel 12'!$F222*1000</f>
        <v>0</v>
      </c>
      <c r="N222" s="20">
        <f>'Tabel 11'!M222/'Tabel 12'!$F222*1000</f>
        <v>0</v>
      </c>
      <c r="O222" s="20">
        <f>'Tabel 11'!N222/'Tabel 12'!$F222*1000</f>
        <v>27.701307639366828</v>
      </c>
      <c r="P222" s="20">
        <f>'Tabel 11'!O222/'Tabel 12'!$F222*1000</f>
        <v>27.701307639366828</v>
      </c>
      <c r="Q222" s="20">
        <f>'Tabel 11'!P222/'Tabel 12'!$F222*1000</f>
        <v>0</v>
      </c>
      <c r="R222" s="20">
        <f>'Tabel 11'!Q222/'Tabel 12'!$F222*1000</f>
        <v>15.872333103922918</v>
      </c>
      <c r="S222" s="20">
        <f>'Tabel 11'!R222/'Tabel 12'!$F222*1000</f>
        <v>29.163799036476256</v>
      </c>
      <c r="T222" s="20">
        <f>'Tabel 11'!S222/'Tabel 12'!$F222*1000</f>
        <v>26.2388162422574</v>
      </c>
      <c r="U222" s="20">
        <f>'Tabel 11'!T222/'Tabel 12'!$F222*1000</f>
        <v>2.9249827942188573</v>
      </c>
      <c r="V222" s="20">
        <f>'Tabel 11'!U222/'Tabel 12'!$F222*1000</f>
        <v>0</v>
      </c>
      <c r="W222" s="20">
        <f>'Tabel 11'!V222/'Tabel 12'!$F222*1000</f>
        <v>0</v>
      </c>
      <c r="X222" s="20"/>
      <c r="Y222" s="20">
        <f>'Tabel 11'!X222/'Tabel 12'!$F222*1000</f>
        <v>3.3121128699242943</v>
      </c>
      <c r="Z222" s="1"/>
    </row>
    <row r="223" spans="4:26" x14ac:dyDescent="0.25">
      <c r="D223" s="1" t="s">
        <v>924</v>
      </c>
      <c r="E223" s="1" t="s">
        <v>272</v>
      </c>
      <c r="F223" s="94">
        <v>47432</v>
      </c>
      <c r="H223" s="20">
        <f>'Tabel 11'!G223/'Tabel 12'!$F223*1000</f>
        <v>65.841625906560964</v>
      </c>
      <c r="I223" s="20">
        <f>'Tabel 11'!H223/'Tabel 12'!$F223*1000</f>
        <v>55.595378647326697</v>
      </c>
      <c r="J223" s="20">
        <f>'Tabel 11'!I223/'Tabel 12'!$F223*1000</f>
        <v>2.1504469556417609</v>
      </c>
      <c r="K223" s="20">
        <f>'Tabel 11'!J223/'Tabel 12'!$F223*1000</f>
        <v>0.37949063923089899</v>
      </c>
      <c r="L223" s="20">
        <f>'Tabel 11'!K223/'Tabel 12'!$F223*1000</f>
        <v>2.1715297689323663</v>
      </c>
      <c r="M223" s="20">
        <f>'Tabel 11'!L223/'Tabel 12'!$F223*1000</f>
        <v>0</v>
      </c>
      <c r="N223" s="20">
        <f>'Tabel 11'!M223/'Tabel 12'!$F223*1000</f>
        <v>50.893911283521675</v>
      </c>
      <c r="O223" s="20">
        <f>'Tabel 11'!N223/'Tabel 12'!$F223*1000</f>
        <v>8.3277112497891714</v>
      </c>
      <c r="P223" s="20">
        <f>'Tabel 11'!O223/'Tabel 12'!$F223*1000</f>
        <v>0.42165626581210996</v>
      </c>
      <c r="Q223" s="20">
        <f>'Tabel 11'!P223/'Tabel 12'!$F223*1000</f>
        <v>7.9060549839770626</v>
      </c>
      <c r="R223" s="20">
        <f>'Tabel 11'!Q223/'Tabel 12'!$F223*1000</f>
        <v>0.31624219935908249</v>
      </c>
      <c r="S223" s="20">
        <f>'Tabel 11'!R223/'Tabel 12'!$F223*1000</f>
        <v>1.6022938100860178</v>
      </c>
      <c r="T223" s="20">
        <f>'Tabel 11'!S223/'Tabel 12'!$F223*1000</f>
        <v>0</v>
      </c>
      <c r="U223" s="20">
        <f>'Tabel 11'!T223/'Tabel 12'!$F223*1000</f>
        <v>0.63248439871816498</v>
      </c>
      <c r="V223" s="20">
        <f>'Tabel 11'!U223/'Tabel 12'!$F223*1000</f>
        <v>0.96980941136785292</v>
      </c>
      <c r="W223" s="20">
        <f>'Tabel 11'!V223/'Tabel 12'!$F223*1000</f>
        <v>0</v>
      </c>
      <c r="X223" s="20"/>
      <c r="Y223" s="20">
        <f>'Tabel 11'!X223/'Tabel 12'!$F223*1000</f>
        <v>10.752234778208804</v>
      </c>
      <c r="Z223" s="1"/>
    </row>
    <row r="224" spans="4:26" x14ac:dyDescent="0.25">
      <c r="D224" s="1" t="s">
        <v>925</v>
      </c>
      <c r="E224" s="1" t="s">
        <v>188</v>
      </c>
      <c r="F224" s="94">
        <v>20068</v>
      </c>
      <c r="H224" s="20">
        <f>'Tabel 11'!G224/'Tabel 12'!$F224*1000</f>
        <v>42.904125971696232</v>
      </c>
      <c r="I224" s="20">
        <f>'Tabel 11'!H224/'Tabel 12'!$F224*1000</f>
        <v>12.706796890572054</v>
      </c>
      <c r="J224" s="20">
        <f>'Tabel 11'!I224/'Tabel 12'!$F224*1000</f>
        <v>11.710185369742875</v>
      </c>
      <c r="K224" s="20">
        <f>'Tabel 11'!J224/'Tabel 12'!$F224*1000</f>
        <v>0.14949172812437711</v>
      </c>
      <c r="L224" s="20">
        <f>'Tabel 11'!K224/'Tabel 12'!$F224*1000</f>
        <v>0.69762806458042659</v>
      </c>
      <c r="M224" s="20">
        <f>'Tabel 11'!L224/'Tabel 12'!$F224*1000</f>
        <v>0</v>
      </c>
      <c r="N224" s="20">
        <f>'Tabel 11'!M224/'Tabel 12'!$F224*1000</f>
        <v>0.14949172812437711</v>
      </c>
      <c r="O224" s="20">
        <f>'Tabel 11'!N224/'Tabel 12'!$F224*1000</f>
        <v>3.2888180187362965</v>
      </c>
      <c r="P224" s="20">
        <f>'Tabel 11'!O224/'Tabel 12'!$F224*1000</f>
        <v>4.9830576041459039E-2</v>
      </c>
      <c r="Q224" s="20">
        <f>'Tabel 11'!P224/'Tabel 12'!$F224*1000</f>
        <v>3.2389874426948375</v>
      </c>
      <c r="R224" s="20">
        <f>'Tabel 11'!Q224/'Tabel 12'!$F224*1000</f>
        <v>5.3817022124775757</v>
      </c>
      <c r="S224" s="20">
        <f>'Tabel 11'!R224/'Tabel 12'!$F224*1000</f>
        <v>21.526808849910303</v>
      </c>
      <c r="T224" s="20">
        <f>'Tabel 11'!S224/'Tabel 12'!$F224*1000</f>
        <v>20.081722144707992</v>
      </c>
      <c r="U224" s="20">
        <f>'Tabel 11'!T224/'Tabel 12'!$F224*1000</f>
        <v>1.445086705202312</v>
      </c>
      <c r="V224" s="20">
        <f>'Tabel 11'!U224/'Tabel 12'!$F224*1000</f>
        <v>0</v>
      </c>
      <c r="W224" s="20">
        <f>'Tabel 11'!V224/'Tabel 12'!$F224*1000</f>
        <v>0</v>
      </c>
      <c r="X224" s="20"/>
      <c r="Y224" s="20">
        <f>'Tabel 11'!X224/'Tabel 12'!$F224*1000</f>
        <v>4.4349212676898544</v>
      </c>
      <c r="Z224" s="1"/>
    </row>
    <row r="225" spans="4:26" x14ac:dyDescent="0.25">
      <c r="D225" s="1" t="s">
        <v>927</v>
      </c>
      <c r="E225" s="1" t="s">
        <v>96</v>
      </c>
      <c r="F225" s="94">
        <v>32164</v>
      </c>
      <c r="H225" s="20">
        <f>'Tabel 11'!G225/'Tabel 12'!$F225*1000</f>
        <v>116.71433901256063</v>
      </c>
      <c r="I225" s="20">
        <f>'Tabel 11'!H225/'Tabel 12'!$F225*1000</f>
        <v>85.499316005471968</v>
      </c>
      <c r="J225" s="20">
        <f>'Tabel 11'!I225/'Tabel 12'!$F225*1000</f>
        <v>70.855614973262036</v>
      </c>
      <c r="K225" s="20">
        <f>'Tabel 11'!J225/'Tabel 12'!$F225*1000</f>
        <v>12.498445466981719</v>
      </c>
      <c r="L225" s="20">
        <f>'Tabel 11'!K225/'Tabel 12'!$F225*1000</f>
        <v>2.0208929237657007</v>
      </c>
      <c r="M225" s="20">
        <f>'Tabel 11'!L225/'Tabel 12'!$F225*1000</f>
        <v>0</v>
      </c>
      <c r="N225" s="20">
        <f>'Tabel 11'!M225/'Tabel 12'!$F225*1000</f>
        <v>0.12436264146250466</v>
      </c>
      <c r="O225" s="20">
        <f>'Tabel 11'!N225/'Tabel 12'!$F225*1000</f>
        <v>4.1972391493595325</v>
      </c>
      <c r="P225" s="20">
        <f>'Tabel 11'!O225/'Tabel 12'!$F225*1000</f>
        <v>4.1972391493595325</v>
      </c>
      <c r="Q225" s="20">
        <f>'Tabel 11'!P225/'Tabel 12'!$F225*1000</f>
        <v>0</v>
      </c>
      <c r="R225" s="20">
        <f>'Tabel 11'!Q225/'Tabel 12'!$F225*1000</f>
        <v>3.1090660365626164E-2</v>
      </c>
      <c r="S225" s="20">
        <f>'Tabel 11'!R225/'Tabel 12'!$F225*1000</f>
        <v>26.986693197363515</v>
      </c>
      <c r="T225" s="20">
        <f>'Tabel 11'!S225/'Tabel 12'!$F225*1000</f>
        <v>26.147245367491607</v>
      </c>
      <c r="U225" s="20">
        <f>'Tabel 11'!T225/'Tabel 12'!$F225*1000</f>
        <v>0.83944782987190647</v>
      </c>
      <c r="V225" s="20">
        <f>'Tabel 11'!U225/'Tabel 12'!$F225*1000</f>
        <v>0</v>
      </c>
      <c r="W225" s="20">
        <f>'Tabel 11'!V225/'Tabel 12'!$F225*1000</f>
        <v>0</v>
      </c>
      <c r="X225" s="20"/>
      <c r="Y225" s="20">
        <f>'Tabel 11'!X225/'Tabel 12'!$F225*1000</f>
        <v>35.660987439373208</v>
      </c>
      <c r="Z225" s="1"/>
    </row>
    <row r="226" spans="4:26" x14ac:dyDescent="0.25">
      <c r="D226" s="1" t="s">
        <v>929</v>
      </c>
      <c r="E226" s="1" t="s">
        <v>223</v>
      </c>
      <c r="F226" s="94">
        <v>22135</v>
      </c>
      <c r="H226" s="20">
        <f>'Tabel 11'!G226/'Tabel 12'!$F226*1000</f>
        <v>77.976056019878015</v>
      </c>
      <c r="I226" s="20">
        <f>'Tabel 11'!H226/'Tabel 12'!$F226*1000</f>
        <v>33.657104133724872</v>
      </c>
      <c r="J226" s="20">
        <f>'Tabel 11'!I226/'Tabel 12'!$F226*1000</f>
        <v>2.4847526541676079</v>
      </c>
      <c r="K226" s="20">
        <f>'Tabel 11'!J226/'Tabel 12'!$F226*1000</f>
        <v>23.58256155409984</v>
      </c>
      <c r="L226" s="20">
        <f>'Tabel 11'!K226/'Tabel 12'!$F226*1000</f>
        <v>3.9304269256833066</v>
      </c>
      <c r="M226" s="20">
        <f>'Tabel 11'!L226/'Tabel 12'!$F226*1000</f>
        <v>0</v>
      </c>
      <c r="N226" s="20">
        <f>'Tabel 11'!M226/'Tabel 12'!$F226*1000</f>
        <v>3.6593629997741135</v>
      </c>
      <c r="O226" s="20">
        <f>'Tabel 11'!N226/'Tabel 12'!$F226*1000</f>
        <v>9.0806415179579858</v>
      </c>
      <c r="P226" s="20">
        <f>'Tabel 11'!O226/'Tabel 12'!$F226*1000</f>
        <v>0.1355319629545968</v>
      </c>
      <c r="Q226" s="20">
        <f>'Tabel 11'!P226/'Tabel 12'!$F226*1000</f>
        <v>8.9451095550033877</v>
      </c>
      <c r="R226" s="20">
        <f>'Tabel 11'!Q226/'Tabel 12'!$F226*1000</f>
        <v>4.7436187034108874</v>
      </c>
      <c r="S226" s="20">
        <f>'Tabel 11'!R226/'Tabel 12'!$F226*1000</f>
        <v>30.494691664784277</v>
      </c>
      <c r="T226" s="20">
        <f>'Tabel 11'!S226/'Tabel 12'!$F226*1000</f>
        <v>27.603343121752882</v>
      </c>
      <c r="U226" s="20">
        <f>'Tabel 11'!T226/'Tabel 12'!$F226*1000</f>
        <v>0.63248249378811827</v>
      </c>
      <c r="V226" s="20">
        <f>'Tabel 11'!U226/'Tabel 12'!$F226*1000</f>
        <v>2.2588660492432799</v>
      </c>
      <c r="W226" s="20">
        <f>'Tabel 11'!V226/'Tabel 12'!$F226*1000</f>
        <v>0</v>
      </c>
      <c r="X226" s="20"/>
      <c r="Y226" s="20">
        <f>'Tabel 11'!X226/'Tabel 12'!$F226*1000</f>
        <v>7.5446126044725546</v>
      </c>
      <c r="Z226" s="1"/>
    </row>
    <row r="227" spans="4:26" x14ac:dyDescent="0.25">
      <c r="D227" s="1" t="s">
        <v>930</v>
      </c>
      <c r="E227" s="1" t="s">
        <v>162</v>
      </c>
      <c r="F227" s="94">
        <v>24599</v>
      </c>
      <c r="H227" s="20">
        <f>'Tabel 11'!G227/'Tabel 12'!$F227*1000</f>
        <v>29.39143867636896</v>
      </c>
      <c r="I227" s="20">
        <f>'Tabel 11'!H227/'Tabel 12'!$F227*1000</f>
        <v>5.9352006179112973</v>
      </c>
      <c r="J227" s="20">
        <f>'Tabel 11'!I227/'Tabel 12'!$F227*1000</f>
        <v>1.7480385381519574</v>
      </c>
      <c r="K227" s="20">
        <f>'Tabel 11'!J227/'Tabel 12'!$F227*1000</f>
        <v>0.40652059026789705</v>
      </c>
      <c r="L227" s="20">
        <f>'Tabel 11'!K227/'Tabel 12'!$F227*1000</f>
        <v>1.7073864791251676</v>
      </c>
      <c r="M227" s="20">
        <f>'Tabel 11'!L227/'Tabel 12'!$F227*1000</f>
        <v>4.0652059026789707E-2</v>
      </c>
      <c r="N227" s="20">
        <f>'Tabel 11'!M227/'Tabel 12'!$F227*1000</f>
        <v>2.0326029513394852</v>
      </c>
      <c r="O227" s="20">
        <f>'Tabel 11'!N227/'Tabel 12'!$F227*1000</f>
        <v>0</v>
      </c>
      <c r="P227" s="20">
        <f>'Tabel 11'!O227/'Tabel 12'!$F227*1000</f>
        <v>0</v>
      </c>
      <c r="Q227" s="20">
        <f>'Tabel 11'!P227/'Tabel 12'!$F227*1000</f>
        <v>0</v>
      </c>
      <c r="R227" s="20">
        <f>'Tabel 11'!Q227/'Tabel 12'!$F227*1000</f>
        <v>6.6262856213667218</v>
      </c>
      <c r="S227" s="20">
        <f>'Tabel 11'!R227/'Tabel 12'!$F227*1000</f>
        <v>16.829952437090938</v>
      </c>
      <c r="T227" s="20">
        <f>'Tabel 11'!S227/'Tabel 12'!$F227*1000</f>
        <v>16.057563315581934</v>
      </c>
      <c r="U227" s="20">
        <f>'Tabel 11'!T227/'Tabel 12'!$F227*1000</f>
        <v>0.77238912150900441</v>
      </c>
      <c r="V227" s="20">
        <f>'Tabel 11'!U227/'Tabel 12'!$F227*1000</f>
        <v>0</v>
      </c>
      <c r="W227" s="20">
        <f>'Tabel 11'!V227/'Tabel 12'!$F227*1000</f>
        <v>1.097605593723322</v>
      </c>
      <c r="X227" s="20"/>
      <c r="Y227" s="20">
        <f>'Tabel 11'!X227/'Tabel 12'!$F227*1000</f>
        <v>5.2441156144558718</v>
      </c>
      <c r="Z227" s="1"/>
    </row>
    <row r="228" spans="4:26" x14ac:dyDescent="0.25">
      <c r="D228" s="1" t="s">
        <v>931</v>
      </c>
      <c r="E228" s="1" t="s">
        <v>250</v>
      </c>
      <c r="F228" s="94">
        <v>45374</v>
      </c>
      <c r="H228" s="20">
        <f>'Tabel 11'!G228/'Tabel 12'!$F228*1000</f>
        <v>64.177722925023147</v>
      </c>
      <c r="I228" s="20">
        <f>'Tabel 11'!H228/'Tabel 12'!$F228*1000</f>
        <v>27.681050822056687</v>
      </c>
      <c r="J228" s="20">
        <f>'Tabel 11'!I228/'Tabel 12'!$F228*1000</f>
        <v>12.319830740071406</v>
      </c>
      <c r="K228" s="20">
        <f>'Tabel 11'!J228/'Tabel 12'!$F228*1000</f>
        <v>2.7989597566888529</v>
      </c>
      <c r="L228" s="20">
        <f>'Tabel 11'!K228/'Tabel 12'!$F228*1000</f>
        <v>3.8347952571957511</v>
      </c>
      <c r="M228" s="20">
        <f>'Tabel 11'!L228/'Tabel 12'!$F228*1000</f>
        <v>0</v>
      </c>
      <c r="N228" s="20">
        <f>'Tabel 11'!M228/'Tabel 12'!$F228*1000</f>
        <v>8.727465068100674</v>
      </c>
      <c r="O228" s="20">
        <f>'Tabel 11'!N228/'Tabel 12'!$F228*1000</f>
        <v>6.1709348966368403</v>
      </c>
      <c r="P228" s="20">
        <f>'Tabel 11'!O228/'Tabel 12'!$F228*1000</f>
        <v>6.1268567902322921</v>
      </c>
      <c r="Q228" s="20">
        <f>'Tabel 11'!P228/'Tabel 12'!$F228*1000</f>
        <v>4.4078106404548859E-2</v>
      </c>
      <c r="R228" s="20">
        <f>'Tabel 11'!Q228/'Tabel 12'!$F228*1000</f>
        <v>7.2949266099528369</v>
      </c>
      <c r="S228" s="20">
        <f>'Tabel 11'!R228/'Tabel 12'!$F228*1000</f>
        <v>23.030810596376782</v>
      </c>
      <c r="T228" s="20">
        <f>'Tabel 11'!S228/'Tabel 12'!$F228*1000</f>
        <v>22.281482787499449</v>
      </c>
      <c r="U228" s="20">
        <f>'Tabel 11'!T228/'Tabel 12'!$F228*1000</f>
        <v>0.74932780887733064</v>
      </c>
      <c r="V228" s="20">
        <f>'Tabel 11'!U228/'Tabel 12'!$F228*1000</f>
        <v>0</v>
      </c>
      <c r="W228" s="20">
        <f>'Tabel 11'!V228/'Tabel 12'!$F228*1000</f>
        <v>0</v>
      </c>
      <c r="X228" s="20"/>
      <c r="Y228" s="20">
        <f>'Tabel 11'!X228/'Tabel 12'!$F228*1000</f>
        <v>2.2259443734297175</v>
      </c>
      <c r="Z228" s="1"/>
    </row>
    <row r="229" spans="4:26" x14ac:dyDescent="0.25">
      <c r="D229" s="1" t="s">
        <v>932</v>
      </c>
      <c r="E229" s="1" t="s">
        <v>117</v>
      </c>
      <c r="F229" s="94">
        <v>24772</v>
      </c>
      <c r="H229" s="20">
        <f>'Tabel 11'!G229/'Tabel 12'!$F229*1000</f>
        <v>39.480058130146944</v>
      </c>
      <c r="I229" s="20">
        <f>'Tabel 11'!H229/'Tabel 12'!$F229*1000</f>
        <v>11.666397545616018</v>
      </c>
      <c r="J229" s="20">
        <f>'Tabel 11'!I229/'Tabel 12'!$F229*1000</f>
        <v>3.8753431293395773</v>
      </c>
      <c r="K229" s="20">
        <f>'Tabel 11'!J229/'Tabel 12'!$F229*1000</f>
        <v>4.0368157597287263E-2</v>
      </c>
      <c r="L229" s="20">
        <f>'Tabel 11'!K229/'Tabel 12'!$F229*1000</f>
        <v>4.2790247053124491</v>
      </c>
      <c r="M229" s="20">
        <f>'Tabel 11'!L229/'Tabel 12'!$F229*1000</f>
        <v>0</v>
      </c>
      <c r="N229" s="20">
        <f>'Tabel 11'!M229/'Tabel 12'!$F229*1000</f>
        <v>3.4716615533667046</v>
      </c>
      <c r="O229" s="20">
        <f>'Tabel 11'!N229/'Tabel 12'!$F229*1000</f>
        <v>5.7726465364120783</v>
      </c>
      <c r="P229" s="20">
        <f>'Tabel 11'!O229/'Tabel 12'!$F229*1000</f>
        <v>5.7726465364120783</v>
      </c>
      <c r="Q229" s="20">
        <f>'Tabel 11'!P229/'Tabel 12'!$F229*1000</f>
        <v>0</v>
      </c>
      <c r="R229" s="20">
        <f>'Tabel 11'!Q229/'Tabel 12'!$F229*1000</f>
        <v>5.0863878572581944</v>
      </c>
      <c r="S229" s="20">
        <f>'Tabel 11'!R229/'Tabel 12'!$F229*1000</f>
        <v>16.954626190860651</v>
      </c>
      <c r="T229" s="20">
        <f>'Tabel 11'!S229/'Tabel 12'!$F229*1000</f>
        <v>15.824317778136605</v>
      </c>
      <c r="U229" s="20">
        <f>'Tabel 11'!T229/'Tabel 12'!$F229*1000</f>
        <v>0.76699499434845797</v>
      </c>
      <c r="V229" s="20">
        <f>'Tabel 11'!U229/'Tabel 12'!$F229*1000</f>
        <v>0.36331341837558534</v>
      </c>
      <c r="W229" s="20">
        <f>'Tabel 11'!V229/'Tabel 12'!$F229*1000</f>
        <v>0</v>
      </c>
      <c r="X229" s="20"/>
      <c r="Y229" s="20">
        <f>'Tabel 11'!X229/'Tabel 12'!$F229*1000</f>
        <v>1.3321492007104796</v>
      </c>
      <c r="Z229" s="1"/>
    </row>
    <row r="230" spans="4:26" x14ac:dyDescent="0.25">
      <c r="D230" s="1" t="s">
        <v>938</v>
      </c>
      <c r="E230" s="1" t="s">
        <v>337</v>
      </c>
      <c r="F230" s="94">
        <v>38520</v>
      </c>
      <c r="H230" s="20">
        <f>'Tabel 11'!G230/'Tabel 12'!$F230*1000</f>
        <v>42.782969885773625</v>
      </c>
      <c r="I230" s="20">
        <f>'Tabel 11'!H230/'Tabel 12'!$F230*1000</f>
        <v>10.851505711318795</v>
      </c>
      <c r="J230" s="20">
        <f>'Tabel 11'!I230/'Tabel 12'!$F230*1000</f>
        <v>5.2440290758047761</v>
      </c>
      <c r="K230" s="20">
        <f>'Tabel 11'!J230/'Tabel 12'!$F230*1000</f>
        <v>0</v>
      </c>
      <c r="L230" s="20">
        <f>'Tabel 11'!K230/'Tabel 12'!$F230*1000</f>
        <v>0.77881619937694702</v>
      </c>
      <c r="M230" s="20">
        <f>'Tabel 11'!L230/'Tabel 12'!$F230*1000</f>
        <v>0</v>
      </c>
      <c r="N230" s="20">
        <f>'Tabel 11'!M230/'Tabel 12'!$F230*1000</f>
        <v>4.8286604361370724</v>
      </c>
      <c r="O230" s="20">
        <f>'Tabel 11'!N230/'Tabel 12'!$F230*1000</f>
        <v>1.8691588785046729</v>
      </c>
      <c r="P230" s="20">
        <f>'Tabel 11'!O230/'Tabel 12'!$F230*1000</f>
        <v>1.8691588785046729</v>
      </c>
      <c r="Q230" s="20">
        <f>'Tabel 11'!P230/'Tabel 12'!$F230*1000</f>
        <v>0</v>
      </c>
      <c r="R230" s="20">
        <f>'Tabel 11'!Q230/'Tabel 12'!$F230*1000</f>
        <v>5.3219106957424716</v>
      </c>
      <c r="S230" s="20">
        <f>'Tabel 11'!R230/'Tabel 12'!$F230*1000</f>
        <v>24.740394600207683</v>
      </c>
      <c r="T230" s="20">
        <f>'Tabel 11'!S230/'Tabel 12'!$F230*1000</f>
        <v>23.416407061266874</v>
      </c>
      <c r="U230" s="20">
        <f>'Tabel 11'!T230/'Tabel 12'!$F230*1000</f>
        <v>1.32398753894081</v>
      </c>
      <c r="V230" s="20">
        <f>'Tabel 11'!U230/'Tabel 12'!$F230*1000</f>
        <v>0</v>
      </c>
      <c r="W230" s="20">
        <f>'Tabel 11'!V230/'Tabel 12'!$F230*1000</f>
        <v>0</v>
      </c>
      <c r="X230" s="20"/>
      <c r="Y230" s="20">
        <f>'Tabel 11'!X230/'Tabel 12'!$F230*1000</f>
        <v>12.980269989615785</v>
      </c>
      <c r="Z230" s="1"/>
    </row>
    <row r="231" spans="4:26" x14ac:dyDescent="0.25">
      <c r="D231" s="1" t="s">
        <v>942</v>
      </c>
      <c r="E231" s="1" t="s">
        <v>249</v>
      </c>
      <c r="F231" s="94">
        <v>21410</v>
      </c>
      <c r="H231" s="20">
        <f>'Tabel 11'!G231/'Tabel 12'!$F231*1000</f>
        <v>32.788416627744049</v>
      </c>
      <c r="I231" s="20">
        <f>'Tabel 11'!H231/'Tabel 12'!$F231*1000</f>
        <v>9.061186361513311</v>
      </c>
      <c r="J231" s="20">
        <f>'Tabel 11'!I231/'Tabel 12'!$F231*1000</f>
        <v>7.8935077066791228</v>
      </c>
      <c r="K231" s="20">
        <f>'Tabel 11'!J231/'Tabel 12'!$F231*1000</f>
        <v>0</v>
      </c>
      <c r="L231" s="20">
        <f>'Tabel 11'!K231/'Tabel 12'!$F231*1000</f>
        <v>0.60719290051377861</v>
      </c>
      <c r="M231" s="20">
        <f>'Tabel 11'!L231/'Tabel 12'!$F231*1000</f>
        <v>0</v>
      </c>
      <c r="N231" s="20">
        <f>'Tabel 11'!M231/'Tabel 12'!$F231*1000</f>
        <v>0.56048575432041103</v>
      </c>
      <c r="O231" s="20">
        <f>'Tabel 11'!N231/'Tabel 12'!$F231*1000</f>
        <v>0.93414292386735165</v>
      </c>
      <c r="P231" s="20">
        <f>'Tabel 11'!O231/'Tabel 12'!$F231*1000</f>
        <v>0.93414292386735165</v>
      </c>
      <c r="Q231" s="20">
        <f>'Tabel 11'!P231/'Tabel 12'!$F231*1000</f>
        <v>0</v>
      </c>
      <c r="R231" s="20">
        <f>'Tabel 11'!Q231/'Tabel 12'!$F231*1000</f>
        <v>1.3078000934142924</v>
      </c>
      <c r="S231" s="20">
        <f>'Tabel 11'!R231/'Tabel 12'!$F231*1000</f>
        <v>21.485287248949088</v>
      </c>
      <c r="T231" s="20">
        <f>'Tabel 11'!S231/'Tabel 12'!$F231*1000</f>
        <v>20.831387202241942</v>
      </c>
      <c r="U231" s="20">
        <f>'Tabel 11'!T231/'Tabel 12'!$F231*1000</f>
        <v>0.51377860812704346</v>
      </c>
      <c r="V231" s="20">
        <f>'Tabel 11'!U231/'Tabel 12'!$F231*1000</f>
        <v>0.14012143858010276</v>
      </c>
      <c r="W231" s="20">
        <f>'Tabel 11'!V231/'Tabel 12'!$F231*1000</f>
        <v>0</v>
      </c>
      <c r="X231" s="20"/>
      <c r="Y231" s="20">
        <f>'Tabel 11'!X231/'Tabel 12'!$F231*1000</f>
        <v>2.2419430172816441</v>
      </c>
      <c r="Z231" s="1"/>
    </row>
    <row r="232" spans="4:26" x14ac:dyDescent="0.25">
      <c r="D232" s="1" t="s">
        <v>944</v>
      </c>
      <c r="E232" s="1" t="s">
        <v>14</v>
      </c>
      <c r="F232" s="94">
        <v>34624</v>
      </c>
      <c r="H232" s="20">
        <f>'Tabel 11'!G232/'Tabel 12'!$F232*1000</f>
        <v>40.983133086876158</v>
      </c>
      <c r="I232" s="20">
        <f>'Tabel 11'!H232/'Tabel 12'!$F232*1000</f>
        <v>14.383086876155268</v>
      </c>
      <c r="J232" s="20">
        <f>'Tabel 11'!I232/'Tabel 12'!$F232*1000</f>
        <v>0</v>
      </c>
      <c r="K232" s="20">
        <f>'Tabel 11'!J232/'Tabel 12'!$F232*1000</f>
        <v>0.95309611829944552</v>
      </c>
      <c r="L232" s="20">
        <f>'Tabel 11'!K232/'Tabel 12'!$F232*1000</f>
        <v>3.4369223659889094</v>
      </c>
      <c r="M232" s="20">
        <f>'Tabel 11'!L232/'Tabel 12'!$F232*1000</f>
        <v>0</v>
      </c>
      <c r="N232" s="20">
        <f>'Tabel 11'!M232/'Tabel 12'!$F232*1000</f>
        <v>9.9930683918669132</v>
      </c>
      <c r="O232" s="20">
        <f>'Tabel 11'!N232/'Tabel 12'!$F232*1000</f>
        <v>1.7906654343807762</v>
      </c>
      <c r="P232" s="20">
        <f>'Tabel 11'!O232/'Tabel 12'!$F232*1000</f>
        <v>1.7906654343807762</v>
      </c>
      <c r="Q232" s="20">
        <f>'Tabel 11'!P232/'Tabel 12'!$F232*1000</f>
        <v>0</v>
      </c>
      <c r="R232" s="20">
        <f>'Tabel 11'!Q232/'Tabel 12'!$F232*1000</f>
        <v>3.4369223659889094</v>
      </c>
      <c r="S232" s="20">
        <f>'Tabel 11'!R232/'Tabel 12'!$F232*1000</f>
        <v>21.3724584103512</v>
      </c>
      <c r="T232" s="20">
        <f>'Tabel 11'!S232/'Tabel 12'!$F232*1000</f>
        <v>20.794824399260627</v>
      </c>
      <c r="U232" s="20">
        <f>'Tabel 11'!T232/'Tabel 12'!$F232*1000</f>
        <v>0.57763401109057311</v>
      </c>
      <c r="V232" s="20">
        <f>'Tabel 11'!U232/'Tabel 12'!$F232*1000</f>
        <v>0</v>
      </c>
      <c r="W232" s="20">
        <f>'Tabel 11'!V232/'Tabel 12'!$F232*1000</f>
        <v>0</v>
      </c>
      <c r="X232" s="20"/>
      <c r="Y232" s="20">
        <f>'Tabel 11'!X232/'Tabel 12'!$F232*1000</f>
        <v>4.7943622920517557</v>
      </c>
      <c r="Z232" s="1"/>
    </row>
    <row r="233" spans="4:26" x14ac:dyDescent="0.25">
      <c r="D233" s="1" t="s">
        <v>945</v>
      </c>
      <c r="E233" s="1" t="s">
        <v>39</v>
      </c>
      <c r="F233" s="94">
        <v>32410</v>
      </c>
      <c r="H233" s="20">
        <f>'Tabel 11'!G233/'Tabel 12'!$F233*1000</f>
        <v>46.220302375809936</v>
      </c>
      <c r="I233" s="20">
        <f>'Tabel 11'!H233/'Tabel 12'!$F233*1000</f>
        <v>16.044430731255787</v>
      </c>
      <c r="J233" s="20">
        <f>'Tabel 11'!I233/'Tabel 12'!$F233*1000</f>
        <v>3.6099969145325517</v>
      </c>
      <c r="K233" s="20">
        <f>'Tabel 11'!J233/'Tabel 12'!$F233*1000</f>
        <v>0</v>
      </c>
      <c r="L233" s="20">
        <f>'Tabel 11'!K233/'Tabel 12'!$F233*1000</f>
        <v>11.632212280160445</v>
      </c>
      <c r="M233" s="20">
        <f>'Tabel 11'!L233/'Tabel 12'!$F233*1000</f>
        <v>0</v>
      </c>
      <c r="N233" s="20">
        <f>'Tabel 11'!M233/'Tabel 12'!$F233*1000</f>
        <v>0.80222153656278927</v>
      </c>
      <c r="O233" s="20">
        <f>'Tabel 11'!N233/'Tabel 12'!$F233*1000</f>
        <v>1.5118790496760259</v>
      </c>
      <c r="P233" s="20">
        <f>'Tabel 11'!O233/'Tabel 12'!$F233*1000</f>
        <v>1.5118790496760259</v>
      </c>
      <c r="Q233" s="20">
        <f>'Tabel 11'!P233/'Tabel 12'!$F233*1000</f>
        <v>0</v>
      </c>
      <c r="R233" s="20">
        <f>'Tabel 11'!Q233/'Tabel 12'!$F233*1000</f>
        <v>0.15427337241592101</v>
      </c>
      <c r="S233" s="20">
        <f>'Tabel 11'!R233/'Tabel 12'!$F233*1000</f>
        <v>28.509719222462206</v>
      </c>
      <c r="T233" s="20">
        <f>'Tabel 11'!S233/'Tabel 12'!$F233*1000</f>
        <v>27.861771058315334</v>
      </c>
      <c r="U233" s="20">
        <f>'Tabel 11'!T233/'Tabel 12'!$F233*1000</f>
        <v>0.64794816414686829</v>
      </c>
      <c r="V233" s="20">
        <f>'Tabel 11'!U233/'Tabel 12'!$F233*1000</f>
        <v>0</v>
      </c>
      <c r="W233" s="20">
        <f>'Tabel 11'!V233/'Tabel 12'!$F233*1000</f>
        <v>0</v>
      </c>
      <c r="X233" s="20"/>
      <c r="Y233" s="20">
        <f>'Tabel 11'!X233/'Tabel 12'!$F233*1000</f>
        <v>3.2705954952175254</v>
      </c>
      <c r="Z233" s="1"/>
    </row>
    <row r="234" spans="4:26" x14ac:dyDescent="0.25">
      <c r="D234" s="1" t="s">
        <v>948</v>
      </c>
      <c r="E234" s="1" t="s">
        <v>23</v>
      </c>
      <c r="F234" s="94">
        <v>21858</v>
      </c>
      <c r="H234" s="20">
        <f>'Tabel 11'!G234/'Tabel 12'!$F234*1000</f>
        <v>51.788818739134413</v>
      </c>
      <c r="I234" s="20">
        <f>'Tabel 11'!H234/'Tabel 12'!$F234*1000</f>
        <v>4.3462347881782417</v>
      </c>
      <c r="J234" s="20">
        <f>'Tabel 11'!I234/'Tabel 12'!$F234*1000</f>
        <v>1.372495196266813</v>
      </c>
      <c r="K234" s="20">
        <f>'Tabel 11'!J234/'Tabel 12'!$F234*1000</f>
        <v>1.6012443956446154</v>
      </c>
      <c r="L234" s="20">
        <f>'Tabel 11'!K234/'Tabel 12'!$F234*1000</f>
        <v>1.372495196266813</v>
      </c>
      <c r="M234" s="20">
        <f>'Tabel 11'!L234/'Tabel 12'!$F234*1000</f>
        <v>0</v>
      </c>
      <c r="N234" s="20">
        <f>'Tabel 11'!M234/'Tabel 12'!$F234*1000</f>
        <v>0</v>
      </c>
      <c r="O234" s="20">
        <f>'Tabel 11'!N234/'Tabel 12'!$F234*1000</f>
        <v>13.313203403788087</v>
      </c>
      <c r="P234" s="20">
        <f>'Tabel 11'!O234/'Tabel 12'!$F234*1000</f>
        <v>13.313203403788087</v>
      </c>
      <c r="Q234" s="20">
        <f>'Tabel 11'!P234/'Tabel 12'!$F234*1000</f>
        <v>0</v>
      </c>
      <c r="R234" s="20">
        <f>'Tabel 11'!Q234/'Tabel 12'!$F234*1000</f>
        <v>5.1239820660627693</v>
      </c>
      <c r="S234" s="20">
        <f>'Tabel 11'!R234/'Tabel 12'!$F234*1000</f>
        <v>29.005398481105317</v>
      </c>
      <c r="T234" s="20">
        <f>'Tabel 11'!S234/'Tabel 12'!$F234*1000</f>
        <v>29.005398481105317</v>
      </c>
      <c r="U234" s="20">
        <f>'Tabel 11'!T234/'Tabel 12'!$F234*1000</f>
        <v>0</v>
      </c>
      <c r="V234" s="20">
        <f>'Tabel 11'!U234/'Tabel 12'!$F234*1000</f>
        <v>0</v>
      </c>
      <c r="W234" s="20">
        <f>'Tabel 11'!V234/'Tabel 12'!$F234*1000</f>
        <v>1.0979961570134504</v>
      </c>
      <c r="X234" s="20"/>
      <c r="Y234" s="20">
        <f>'Tabel 11'!X234/'Tabel 12'!$F234*1000</f>
        <v>10.979961570134504</v>
      </c>
      <c r="Z234" s="1"/>
    </row>
    <row r="235" spans="4:26" x14ac:dyDescent="0.25">
      <c r="D235" s="1" t="s">
        <v>953</v>
      </c>
      <c r="E235" s="1" t="s">
        <v>164</v>
      </c>
      <c r="F235" s="94">
        <v>31546</v>
      </c>
      <c r="H235" s="20">
        <f>'Tabel 11'!G235/'Tabel 12'!$F235*1000</f>
        <v>135.04089266468014</v>
      </c>
      <c r="I235" s="20">
        <f>'Tabel 11'!H235/'Tabel 12'!$F235*1000</f>
        <v>99.34698535472009</v>
      </c>
      <c r="J235" s="20">
        <f>'Tabel 11'!I235/'Tabel 12'!$F235*1000</f>
        <v>61.59259494072149</v>
      </c>
      <c r="K235" s="20">
        <f>'Tabel 11'!J235/'Tabel 12'!$F235*1000</f>
        <v>0.47549610093197237</v>
      </c>
      <c r="L235" s="20">
        <f>'Tabel 11'!K235/'Tabel 12'!$F235*1000</f>
        <v>29.258860077347364</v>
      </c>
      <c r="M235" s="20">
        <f>'Tabel 11'!L235/'Tabel 12'!$F235*1000</f>
        <v>0</v>
      </c>
      <c r="N235" s="20">
        <f>'Tabel 11'!M235/'Tabel 12'!$F235*1000</f>
        <v>8.0200342357192671</v>
      </c>
      <c r="O235" s="20">
        <f>'Tabel 11'!N235/'Tabel 12'!$F235*1000</f>
        <v>9.0661256577696054</v>
      </c>
      <c r="P235" s="20">
        <f>'Tabel 11'!O235/'Tabel 12'!$F235*1000</f>
        <v>5.1036581500031701</v>
      </c>
      <c r="Q235" s="20">
        <f>'Tabel 11'!P235/'Tabel 12'!$F235*1000</f>
        <v>3.9624675077664366</v>
      </c>
      <c r="R235" s="20">
        <f>'Tabel 11'!Q235/'Tabel 12'!$F235*1000</f>
        <v>4.2477651683256195</v>
      </c>
      <c r="S235" s="20">
        <f>'Tabel 11'!R235/'Tabel 12'!$F235*1000</f>
        <v>22.380016483864832</v>
      </c>
      <c r="T235" s="20">
        <f>'Tabel 11'!S235/'Tabel 12'!$F235*1000</f>
        <v>21.555823242249414</v>
      </c>
      <c r="U235" s="20">
        <f>'Tabel 11'!T235/'Tabel 12'!$F235*1000</f>
        <v>0.82419324161541874</v>
      </c>
      <c r="V235" s="20">
        <f>'Tabel 11'!U235/'Tabel 12'!$F235*1000</f>
        <v>0</v>
      </c>
      <c r="W235" s="20">
        <f>'Tabel 11'!V235/'Tabel 12'!$F235*1000</f>
        <v>0</v>
      </c>
      <c r="X235" s="20"/>
      <c r="Y235" s="20">
        <f>'Tabel 11'!X235/'Tabel 12'!$F235*1000</f>
        <v>38.546883915551895</v>
      </c>
      <c r="Z235" s="1"/>
    </row>
    <row r="236" spans="4:26" x14ac:dyDescent="0.25">
      <c r="D236" s="1" t="s">
        <v>960</v>
      </c>
      <c r="E236" s="1" t="s">
        <v>134</v>
      </c>
      <c r="F236" s="94">
        <v>44633</v>
      </c>
      <c r="H236" s="20">
        <f>'Tabel 11'!G236/'Tabel 12'!$F236*1000</f>
        <v>82.853494051486564</v>
      </c>
      <c r="I236" s="20">
        <f>'Tabel 11'!H236/'Tabel 12'!$F236*1000</f>
        <v>59.081845271435931</v>
      </c>
      <c r="J236" s="20">
        <f>'Tabel 11'!I236/'Tabel 12'!$F236*1000</f>
        <v>22.472161853337219</v>
      </c>
      <c r="K236" s="20">
        <f>'Tabel 11'!J236/'Tabel 12'!$F236*1000</f>
        <v>1.6355611318979231</v>
      </c>
      <c r="L236" s="20">
        <f>'Tabel 11'!K236/'Tabel 12'!$F236*1000</f>
        <v>14.966504604216611</v>
      </c>
      <c r="M236" s="20">
        <f>'Tabel 11'!L236/'Tabel 12'!$F236*1000</f>
        <v>2.0836600721439296</v>
      </c>
      <c r="N236" s="20">
        <f>'Tabel 11'!M236/'Tabel 12'!$F236*1000</f>
        <v>17.923957609840251</v>
      </c>
      <c r="O236" s="20">
        <f>'Tabel 11'!N236/'Tabel 12'!$F236*1000</f>
        <v>5.9149060112472833</v>
      </c>
      <c r="P236" s="20">
        <f>'Tabel 11'!O236/'Tabel 12'!$F236*1000</f>
        <v>2.9798579526359421</v>
      </c>
      <c r="Q236" s="20">
        <f>'Tabel 11'!P236/'Tabel 12'!$F236*1000</f>
        <v>2.9350480586113417</v>
      </c>
      <c r="R236" s="20">
        <f>'Tabel 11'!Q236/'Tabel 12'!$F236*1000</f>
        <v>0.69455335738130974</v>
      </c>
      <c r="S236" s="20">
        <f>'Tabel 11'!R236/'Tabel 12'!$F236*1000</f>
        <v>17.162189411422045</v>
      </c>
      <c r="T236" s="20">
        <f>'Tabel 11'!S236/'Tabel 12'!$F236*1000</f>
        <v>16.445231107028434</v>
      </c>
      <c r="U236" s="20">
        <f>'Tabel 11'!T236/'Tabel 12'!$F236*1000</f>
        <v>0.71695830439361008</v>
      </c>
      <c r="V236" s="20">
        <f>'Tabel 11'!U236/'Tabel 12'!$F236*1000</f>
        <v>0</v>
      </c>
      <c r="W236" s="20">
        <f>'Tabel 11'!V236/'Tabel 12'!$F236*1000</f>
        <v>0</v>
      </c>
      <c r="X236" s="20"/>
      <c r="Y236" s="20">
        <f>'Tabel 11'!X236/'Tabel 12'!$F236*1000</f>
        <v>12.233101068715971</v>
      </c>
      <c r="Z236" s="1"/>
    </row>
    <row r="237" spans="4:26" x14ac:dyDescent="0.25">
      <c r="D237" s="1" t="s">
        <v>967</v>
      </c>
      <c r="E237" s="1" t="s">
        <v>331</v>
      </c>
      <c r="F237" s="94">
        <v>25656</v>
      </c>
      <c r="H237" s="20">
        <f>'Tabel 11'!G237/'Tabel 12'!$F237*1000</f>
        <v>49.61802307452448</v>
      </c>
      <c r="I237" s="20">
        <f>'Tabel 11'!H237/'Tabel 12'!$F237*1000</f>
        <v>12.277829747427502</v>
      </c>
      <c r="J237" s="20">
        <f>'Tabel 11'!I237/'Tabel 12'!$F237*1000</f>
        <v>0</v>
      </c>
      <c r="K237" s="20">
        <f>'Tabel 11'!J237/'Tabel 12'!$F237*1000</f>
        <v>0</v>
      </c>
      <c r="L237" s="20">
        <f>'Tabel 11'!K237/'Tabel 12'!$F237*1000</f>
        <v>0.77954474586841294</v>
      </c>
      <c r="M237" s="20">
        <f>'Tabel 11'!L237/'Tabel 12'!$F237*1000</f>
        <v>0</v>
      </c>
      <c r="N237" s="20">
        <f>'Tabel 11'!M237/'Tabel 12'!$F237*1000</f>
        <v>11.49828500155909</v>
      </c>
      <c r="O237" s="20">
        <f>'Tabel 11'!N237/'Tabel 12'!$F237*1000</f>
        <v>0.35079513564078574</v>
      </c>
      <c r="P237" s="20">
        <f>'Tabel 11'!O237/'Tabel 12'!$F237*1000</f>
        <v>0.35079513564078574</v>
      </c>
      <c r="Q237" s="20">
        <f>'Tabel 11'!P237/'Tabel 12'!$F237*1000</f>
        <v>0</v>
      </c>
      <c r="R237" s="20">
        <f>'Tabel 11'!Q237/'Tabel 12'!$F237*1000</f>
        <v>16.448394137823509</v>
      </c>
      <c r="S237" s="20">
        <f>'Tabel 11'!R237/'Tabel 12'!$F237*1000</f>
        <v>20.54100405363268</v>
      </c>
      <c r="T237" s="20">
        <f>'Tabel 11'!S237/'Tabel 12'!$F237*1000</f>
        <v>17.344870595572186</v>
      </c>
      <c r="U237" s="20">
        <f>'Tabel 11'!T237/'Tabel 12'!$F237*1000</f>
        <v>0.58465855940130962</v>
      </c>
      <c r="V237" s="20">
        <f>'Tabel 11'!U237/'Tabel 12'!$F237*1000</f>
        <v>2.6114748986591829</v>
      </c>
      <c r="W237" s="20">
        <f>'Tabel 11'!V237/'Tabel 12'!$F237*1000</f>
        <v>0</v>
      </c>
      <c r="X237" s="20"/>
      <c r="Y237" s="20">
        <f>'Tabel 11'!X237/'Tabel 12'!$F237*1000</f>
        <v>8.4190832553788599</v>
      </c>
      <c r="Z237" s="1"/>
    </row>
    <row r="238" spans="4:26" x14ac:dyDescent="0.25">
      <c r="D238" s="1" t="s">
        <v>968</v>
      </c>
      <c r="E238" s="1" t="s">
        <v>66</v>
      </c>
      <c r="F238" s="94">
        <v>25214</v>
      </c>
      <c r="H238" s="20">
        <f>'Tabel 11'!G238/'Tabel 12'!$F238*1000</f>
        <v>39.303561513444912</v>
      </c>
      <c r="I238" s="20">
        <f>'Tabel 11'!H238/'Tabel 12'!$F238*1000</f>
        <v>5.5524708495280404</v>
      </c>
      <c r="J238" s="20">
        <f>'Tabel 11'!I238/'Tabel 12'!$F238*1000</f>
        <v>0</v>
      </c>
      <c r="K238" s="20">
        <f>'Tabel 11'!J238/'Tabel 12'!$F238*1000</f>
        <v>0</v>
      </c>
      <c r="L238" s="20">
        <f>'Tabel 11'!K238/'Tabel 12'!$F238*1000</f>
        <v>1.1104941699056081</v>
      </c>
      <c r="M238" s="20">
        <f>'Tabel 11'!L238/'Tabel 12'!$F238*1000</f>
        <v>0</v>
      </c>
      <c r="N238" s="20">
        <f>'Tabel 11'!M238/'Tabel 12'!$F238*1000</f>
        <v>4.4419766796224325</v>
      </c>
      <c r="O238" s="20">
        <f>'Tabel 11'!N238/'Tabel 12'!$F238*1000</f>
        <v>0</v>
      </c>
      <c r="P238" s="20">
        <f>'Tabel 11'!O238/'Tabel 12'!$F238*1000</f>
        <v>0</v>
      </c>
      <c r="Q238" s="20">
        <f>'Tabel 11'!P238/'Tabel 12'!$F238*1000</f>
        <v>0</v>
      </c>
      <c r="R238" s="20">
        <f>'Tabel 11'!Q238/'Tabel 12'!$F238*1000</f>
        <v>14.714047751249307</v>
      </c>
      <c r="S238" s="20">
        <f>'Tabel 11'!R238/'Tabel 12'!$F238*1000</f>
        <v>19.037042912667566</v>
      </c>
      <c r="T238" s="20">
        <f>'Tabel 11'!S238/'Tabel 12'!$F238*1000</f>
        <v>18.005869754898072</v>
      </c>
      <c r="U238" s="20">
        <f>'Tabel 11'!T238/'Tabel 12'!$F238*1000</f>
        <v>0.71388910922503379</v>
      </c>
      <c r="V238" s="20">
        <f>'Tabel 11'!U238/'Tabel 12'!$F238*1000</f>
        <v>0.31728404854445946</v>
      </c>
      <c r="W238" s="20">
        <f>'Tabel 11'!V238/'Tabel 12'!$F238*1000</f>
        <v>0</v>
      </c>
      <c r="X238" s="20"/>
      <c r="Y238" s="20">
        <f>'Tabel 11'!X238/'Tabel 12'!$F238*1000</f>
        <v>3.5694455461251686</v>
      </c>
      <c r="Z238" s="1"/>
    </row>
    <row r="239" spans="4:26" x14ac:dyDescent="0.25">
      <c r="D239" s="1" t="s">
        <v>969</v>
      </c>
      <c r="E239" s="1" t="s">
        <v>165</v>
      </c>
      <c r="F239" s="94">
        <v>32115</v>
      </c>
      <c r="H239" s="20">
        <f>'Tabel 11'!G239/'Tabel 12'!$F239*1000</f>
        <v>71.648762260625872</v>
      </c>
      <c r="I239" s="20">
        <f>'Tabel 11'!H239/'Tabel 12'!$F239*1000</f>
        <v>41.507083917172658</v>
      </c>
      <c r="J239" s="20">
        <f>'Tabel 11'!I239/'Tabel 12'!$F239*1000</f>
        <v>0</v>
      </c>
      <c r="K239" s="20">
        <f>'Tabel 11'!J239/'Tabel 12'!$F239*1000</f>
        <v>0</v>
      </c>
      <c r="L239" s="20">
        <f>'Tabel 11'!K239/'Tabel 12'!$F239*1000</f>
        <v>15.039701074264363</v>
      </c>
      <c r="M239" s="20">
        <f>'Tabel 11'!L239/'Tabel 12'!$F239*1000</f>
        <v>0</v>
      </c>
      <c r="N239" s="20">
        <f>'Tabel 11'!M239/'Tabel 12'!$F239*1000</f>
        <v>26.4673828429083</v>
      </c>
      <c r="O239" s="20">
        <f>'Tabel 11'!N239/'Tabel 12'!$F239*1000</f>
        <v>2.3042192122061342</v>
      </c>
      <c r="P239" s="20">
        <f>'Tabel 11'!O239/'Tabel 12'!$F239*1000</f>
        <v>2.3042192122061342</v>
      </c>
      <c r="Q239" s="20">
        <f>'Tabel 11'!P239/'Tabel 12'!$F239*1000</f>
        <v>0</v>
      </c>
      <c r="R239" s="20">
        <f>'Tabel 11'!Q239/'Tabel 12'!$F239*1000</f>
        <v>4.2347812548653279</v>
      </c>
      <c r="S239" s="20">
        <f>'Tabel 11'!R239/'Tabel 12'!$F239*1000</f>
        <v>23.602677876381755</v>
      </c>
      <c r="T239" s="20">
        <f>'Tabel 11'!S239/'Tabel 12'!$F239*1000</f>
        <v>21.952358710882763</v>
      </c>
      <c r="U239" s="20">
        <f>'Tabel 11'!T239/'Tabel 12'!$F239*1000</f>
        <v>1.6503191654989879</v>
      </c>
      <c r="V239" s="20">
        <f>'Tabel 11'!U239/'Tabel 12'!$F239*1000</f>
        <v>0</v>
      </c>
      <c r="W239" s="20">
        <f>'Tabel 11'!V239/'Tabel 12'!$F239*1000</f>
        <v>0</v>
      </c>
      <c r="X239" s="20"/>
      <c r="Y239" s="20">
        <f>'Tabel 11'!X239/'Tabel 12'!$F239*1000</f>
        <v>3.4874669157714462</v>
      </c>
      <c r="Z239" s="1"/>
    </row>
    <row r="240" spans="4:26" x14ac:dyDescent="0.25">
      <c r="D240" s="1" t="s">
        <v>970</v>
      </c>
      <c r="E240" s="1" t="s">
        <v>42</v>
      </c>
      <c r="F240" s="94">
        <v>46725</v>
      </c>
      <c r="H240" s="20">
        <f>'Tabel 11'!G240/'Tabel 12'!$F240*1000</f>
        <v>77.453183520599254</v>
      </c>
      <c r="I240" s="20">
        <f>'Tabel 11'!H240/'Tabel 12'!$F240*1000</f>
        <v>31.931514178705189</v>
      </c>
      <c r="J240" s="20">
        <f>'Tabel 11'!I240/'Tabel 12'!$F240*1000</f>
        <v>12.477260567148207</v>
      </c>
      <c r="K240" s="20">
        <f>'Tabel 11'!J240/'Tabel 12'!$F240*1000</f>
        <v>0.21401819154628143</v>
      </c>
      <c r="L240" s="20">
        <f>'Tabel 11'!K240/'Tabel 12'!$F240*1000</f>
        <v>10.080256821829854</v>
      </c>
      <c r="M240" s="20">
        <f>'Tabel 11'!L240/'Tabel 12'!$F240*1000</f>
        <v>0.17121455323702514</v>
      </c>
      <c r="N240" s="20">
        <f>'Tabel 11'!M240/'Tabel 12'!$F240*1000</f>
        <v>8.9887640449438209</v>
      </c>
      <c r="O240" s="20">
        <f>'Tabel 11'!N240/'Tabel 12'!$F240*1000</f>
        <v>14.703049759229534</v>
      </c>
      <c r="P240" s="20">
        <f>'Tabel 11'!O240/'Tabel 12'!$F240*1000</f>
        <v>14.703049759229534</v>
      </c>
      <c r="Q240" s="20">
        <f>'Tabel 11'!P240/'Tabel 12'!$F240*1000</f>
        <v>0</v>
      </c>
      <c r="R240" s="20">
        <f>'Tabel 11'!Q240/'Tabel 12'!$F240*1000</f>
        <v>5.971107544141252</v>
      </c>
      <c r="S240" s="20">
        <f>'Tabel 11'!R240/'Tabel 12'!$F240*1000</f>
        <v>24.847512038523274</v>
      </c>
      <c r="T240" s="20">
        <f>'Tabel 11'!S240/'Tabel 12'!$F240*1000</f>
        <v>23.606206527554843</v>
      </c>
      <c r="U240" s="20">
        <f>'Tabel 11'!T240/'Tabel 12'!$F240*1000</f>
        <v>1.2413055109684323</v>
      </c>
      <c r="V240" s="20">
        <f>'Tabel 11'!U240/'Tabel 12'!$F240*1000</f>
        <v>0</v>
      </c>
      <c r="W240" s="20">
        <f>'Tabel 11'!V240/'Tabel 12'!$F240*1000</f>
        <v>0.32102728731942215</v>
      </c>
      <c r="X240" s="20"/>
      <c r="Y240" s="20">
        <f>'Tabel 11'!X240/'Tabel 12'!$F240*1000</f>
        <v>6.6559657570893531</v>
      </c>
      <c r="Z240" s="1"/>
    </row>
    <row r="241" spans="4:26" x14ac:dyDescent="0.25">
      <c r="D241" s="1" t="s">
        <v>972</v>
      </c>
      <c r="E241" s="1" t="s">
        <v>190</v>
      </c>
      <c r="F241" s="94">
        <v>49945</v>
      </c>
      <c r="H241" s="20">
        <f>'Tabel 11'!G241/'Tabel 12'!$F241*1000</f>
        <v>161.27740514566023</v>
      </c>
      <c r="I241" s="20">
        <f>'Tabel 11'!H241/'Tabel 12'!$F241*1000</f>
        <v>62.208429272199417</v>
      </c>
      <c r="J241" s="20">
        <f>'Tabel 11'!I241/'Tabel 12'!$F241*1000</f>
        <v>28.791670837921714</v>
      </c>
      <c r="K241" s="20">
        <f>'Tabel 11'!J241/'Tabel 12'!$F241*1000</f>
        <v>4.0244268695565122</v>
      </c>
      <c r="L241" s="20">
        <f>'Tabel 11'!K241/'Tabel 12'!$F241*1000</f>
        <v>16.237861647812593</v>
      </c>
      <c r="M241" s="20">
        <f>'Tabel 11'!L241/'Tabel 12'!$F241*1000</f>
        <v>9.990990089098009</v>
      </c>
      <c r="N241" s="20">
        <f>'Tabel 11'!M241/'Tabel 12'!$F241*1000</f>
        <v>3.1634798278105918</v>
      </c>
      <c r="O241" s="20">
        <f>'Tabel 11'!N241/'Tabel 12'!$F241*1000</f>
        <v>63.670037040744823</v>
      </c>
      <c r="P241" s="20">
        <f>'Tabel 11'!O241/'Tabel 12'!$F241*1000</f>
        <v>56.001601761938126</v>
      </c>
      <c r="Q241" s="20">
        <f>'Tabel 11'!P241/'Tabel 12'!$F241*1000</f>
        <v>7.6684352788066876</v>
      </c>
      <c r="R241" s="20">
        <f>'Tabel 11'!Q241/'Tabel 12'!$F241*1000</f>
        <v>4.1445590149164087</v>
      </c>
      <c r="S241" s="20">
        <f>'Tabel 11'!R241/'Tabel 12'!$F241*1000</f>
        <v>31.254379817799578</v>
      </c>
      <c r="T241" s="20">
        <f>'Tabel 11'!S241/'Tabel 12'!$F241*1000</f>
        <v>30.173190509560516</v>
      </c>
      <c r="U241" s="20">
        <f>'Tabel 11'!T241/'Tabel 12'!$F241*1000</f>
        <v>1.0811893082390629</v>
      </c>
      <c r="V241" s="20">
        <f>'Tabel 11'!U241/'Tabel 12'!$F241*1000</f>
        <v>0</v>
      </c>
      <c r="W241" s="20">
        <f>'Tabel 11'!V241/'Tabel 12'!$F241*1000</f>
        <v>0</v>
      </c>
      <c r="X241" s="20"/>
      <c r="Y241" s="20">
        <f>'Tabel 11'!X241/'Tabel 12'!$F241*1000</f>
        <v>34.037441185303834</v>
      </c>
      <c r="Z241" s="1"/>
    </row>
    <row r="242" spans="4:26" x14ac:dyDescent="0.25">
      <c r="D242" s="1" t="s">
        <v>973</v>
      </c>
      <c r="E242" s="1" t="s">
        <v>332</v>
      </c>
      <c r="F242" s="94">
        <v>32598</v>
      </c>
      <c r="H242" s="20">
        <f>'Tabel 11'!G242/'Tabel 12'!$F242*1000</f>
        <v>39.81839376648874</v>
      </c>
      <c r="I242" s="20">
        <f>'Tabel 11'!H242/'Tabel 12'!$F242*1000</f>
        <v>24.173262163322903</v>
      </c>
      <c r="J242" s="20">
        <f>'Tabel 11'!I242/'Tabel 12'!$F242*1000</f>
        <v>6.1353457267317015</v>
      </c>
      <c r="K242" s="20">
        <f>'Tabel 11'!J242/'Tabel 12'!$F242*1000</f>
        <v>4.5094791091478008</v>
      </c>
      <c r="L242" s="20">
        <f>'Tabel 11'!K242/'Tabel 12'!$F242*1000</f>
        <v>8.0679796306521876</v>
      </c>
      <c r="M242" s="20">
        <f>'Tabel 11'!L242/'Tabel 12'!$F242*1000</f>
        <v>4.5094791091478008</v>
      </c>
      <c r="N242" s="20">
        <f>'Tabel 11'!M242/'Tabel 12'!$F242*1000</f>
        <v>0.9509785876434137</v>
      </c>
      <c r="O242" s="20">
        <f>'Tabel 11'!N242/'Tabel 12'!$F242*1000</f>
        <v>0</v>
      </c>
      <c r="P242" s="20">
        <f>'Tabel 11'!O242/'Tabel 12'!$F242*1000</f>
        <v>0</v>
      </c>
      <c r="Q242" s="20">
        <f>'Tabel 11'!P242/'Tabel 12'!$F242*1000</f>
        <v>0</v>
      </c>
      <c r="R242" s="20">
        <f>'Tabel 11'!Q242/'Tabel 12'!$F242*1000</f>
        <v>0</v>
      </c>
      <c r="S242" s="20">
        <f>'Tabel 11'!R242/'Tabel 12'!$F242*1000</f>
        <v>15.64513160316584</v>
      </c>
      <c r="T242" s="20">
        <f>'Tabel 11'!S242/'Tabel 12'!$F242*1000</f>
        <v>14.908890115958034</v>
      </c>
      <c r="U242" s="20">
        <f>'Tabel 11'!T242/'Tabel 12'!$F242*1000</f>
        <v>0.73624148720780414</v>
      </c>
      <c r="V242" s="20">
        <f>'Tabel 11'!U242/'Tabel 12'!$F242*1000</f>
        <v>0</v>
      </c>
      <c r="W242" s="20">
        <f>'Tabel 11'!V242/'Tabel 12'!$F242*1000</f>
        <v>0</v>
      </c>
      <c r="X242" s="20"/>
      <c r="Y242" s="20">
        <f>'Tabel 11'!X242/'Tabel 12'!$F242*1000</f>
        <v>8.1293330879195036</v>
      </c>
      <c r="Z242" s="1"/>
    </row>
    <row r="243" spans="4:26" x14ac:dyDescent="0.25">
      <c r="D243" s="1" t="s">
        <v>975</v>
      </c>
      <c r="E243" s="1" t="s">
        <v>333</v>
      </c>
      <c r="F243" s="94">
        <v>27106</v>
      </c>
      <c r="H243" s="20">
        <f>'Tabel 11'!G243/'Tabel 12'!$F243*1000</f>
        <v>53.825721242529333</v>
      </c>
      <c r="I243" s="20">
        <f>'Tabel 11'!H243/'Tabel 12'!$F243*1000</f>
        <v>14.97823360141666</v>
      </c>
      <c r="J243" s="20">
        <f>'Tabel 11'!I243/'Tabel 12'!$F243*1000</f>
        <v>8.4114218254261051</v>
      </c>
      <c r="K243" s="20">
        <f>'Tabel 11'!J243/'Tabel 12'!$F243*1000</f>
        <v>0.22135320593226593</v>
      </c>
      <c r="L243" s="20">
        <f>'Tabel 11'!K243/'Tabel 12'!$F243*1000</f>
        <v>2.3611008632775028</v>
      </c>
      <c r="M243" s="20">
        <f>'Tabel 11'!L243/'Tabel 12'!$F243*1000</f>
        <v>0</v>
      </c>
      <c r="N243" s="20">
        <f>'Tabel 11'!M243/'Tabel 12'!$F243*1000</f>
        <v>3.9843577067807865</v>
      </c>
      <c r="O243" s="20">
        <f>'Tabel 11'!N243/'Tabel 12'!$F243*1000</f>
        <v>0.11067660296613296</v>
      </c>
      <c r="P243" s="20">
        <f>'Tabel 11'!O243/'Tabel 12'!$F243*1000</f>
        <v>0.11067660296613296</v>
      </c>
      <c r="Q243" s="20">
        <f>'Tabel 11'!P243/'Tabel 12'!$F243*1000</f>
        <v>0</v>
      </c>
      <c r="R243" s="20">
        <f>'Tabel 11'!Q243/'Tabel 12'!$F243*1000</f>
        <v>15.568508817236037</v>
      </c>
      <c r="S243" s="20">
        <f>'Tabel 11'!R243/'Tabel 12'!$F243*1000</f>
        <v>23.168302220910501</v>
      </c>
      <c r="T243" s="20">
        <f>'Tabel 11'!S243/'Tabel 12'!$F243*1000</f>
        <v>21.471260975429797</v>
      </c>
      <c r="U243" s="20">
        <f>'Tabel 11'!T243/'Tabel 12'!$F243*1000</f>
        <v>0.44270641186453186</v>
      </c>
      <c r="V243" s="20">
        <f>'Tabel 11'!U243/'Tabel 12'!$F243*1000</f>
        <v>1.2543348336161735</v>
      </c>
      <c r="W243" s="20">
        <f>'Tabel 11'!V243/'Tabel 12'!$F243*1000</f>
        <v>0</v>
      </c>
      <c r="X243" s="20"/>
      <c r="Y243" s="20">
        <f>'Tabel 11'!X243/'Tabel 12'!$F243*1000</f>
        <v>7.9318232125728612</v>
      </c>
      <c r="Z243" s="1"/>
    </row>
    <row r="244" spans="4:26" x14ac:dyDescent="0.25">
      <c r="D244" s="1" t="s">
        <v>979</v>
      </c>
      <c r="E244" s="1" t="s">
        <v>74</v>
      </c>
      <c r="F244" s="94">
        <v>20072</v>
      </c>
      <c r="H244" s="20">
        <f>'Tabel 11'!G244/'Tabel 12'!$F244*1000</f>
        <v>24.11319250697489</v>
      </c>
      <c r="I244" s="20">
        <f>'Tabel 11'!H244/'Tabel 12'!$F244*1000</f>
        <v>4.7827819848545232</v>
      </c>
      <c r="J244" s="20">
        <f>'Tabel 11'!I244/'Tabel 12'!$F244*1000</f>
        <v>0.19928258270227184</v>
      </c>
      <c r="K244" s="20">
        <f>'Tabel 11'!J244/'Tabel 12'!$F244*1000</f>
        <v>0</v>
      </c>
      <c r="L244" s="20">
        <f>'Tabel 11'!K244/'Tabel 12'!$F244*1000</f>
        <v>0.9465922678357912</v>
      </c>
      <c r="M244" s="20">
        <f>'Tabel 11'!L244/'Tabel 12'!$F244*1000</f>
        <v>0</v>
      </c>
      <c r="N244" s="20">
        <f>'Tabel 11'!M244/'Tabel 12'!$F244*1000</f>
        <v>3.6369071343164605</v>
      </c>
      <c r="O244" s="20">
        <f>'Tabel 11'!N244/'Tabel 12'!$F244*1000</f>
        <v>0.54802710243124753</v>
      </c>
      <c r="P244" s="20">
        <f>'Tabel 11'!O244/'Tabel 12'!$F244*1000</f>
        <v>0.54802710243124753</v>
      </c>
      <c r="Q244" s="20">
        <f>'Tabel 11'!P244/'Tabel 12'!$F244*1000</f>
        <v>0</v>
      </c>
      <c r="R244" s="20">
        <f>'Tabel 11'!Q244/'Tabel 12'!$F244*1000</f>
        <v>1.8433638899960143</v>
      </c>
      <c r="S244" s="20">
        <f>'Tabel 11'!R244/'Tabel 12'!$F244*1000</f>
        <v>16.939019529693105</v>
      </c>
      <c r="T244" s="20">
        <f>'Tabel 11'!S244/'Tabel 12'!$F244*1000</f>
        <v>15.793144679155043</v>
      </c>
      <c r="U244" s="20">
        <f>'Tabel 11'!T244/'Tabel 12'!$F244*1000</f>
        <v>0.5978477481068154</v>
      </c>
      <c r="V244" s="20">
        <f>'Tabel 11'!U244/'Tabel 12'!$F244*1000</f>
        <v>0.54802710243124753</v>
      </c>
      <c r="W244" s="20">
        <f>'Tabel 11'!V244/'Tabel 12'!$F244*1000</f>
        <v>0</v>
      </c>
      <c r="X244" s="20"/>
      <c r="Y244" s="20">
        <f>'Tabel 11'!X244/'Tabel 12'!$F244*1000</f>
        <v>3.6369071343164605</v>
      </c>
      <c r="Z244" s="1"/>
    </row>
    <row r="245" spans="4:26" x14ac:dyDescent="0.25">
      <c r="D245" s="1" t="s">
        <v>983</v>
      </c>
      <c r="E245" s="1" t="s">
        <v>103</v>
      </c>
      <c r="F245" s="94">
        <v>26533</v>
      </c>
      <c r="H245" s="20">
        <f>'Tabel 11'!G245/'Tabel 12'!$F245*1000</f>
        <v>93.694644405080467</v>
      </c>
      <c r="I245" s="20">
        <f>'Tabel 11'!H245/'Tabel 12'!$F245*1000</f>
        <v>19.748991821505296</v>
      </c>
      <c r="J245" s="20">
        <f>'Tabel 11'!I245/'Tabel 12'!$F245*1000</f>
        <v>0</v>
      </c>
      <c r="K245" s="20">
        <f>'Tabel 11'!J245/'Tabel 12'!$F245*1000</f>
        <v>0</v>
      </c>
      <c r="L245" s="20">
        <f>'Tabel 11'!K245/'Tabel 12'!$F245*1000</f>
        <v>12.361964346285756</v>
      </c>
      <c r="M245" s="20">
        <f>'Tabel 11'!L245/'Tabel 12'!$F245*1000</f>
        <v>0</v>
      </c>
      <c r="N245" s="20">
        <f>'Tabel 11'!M245/'Tabel 12'!$F245*1000</f>
        <v>7.3870274752195382</v>
      </c>
      <c r="O245" s="20">
        <f>'Tabel 11'!N245/'Tabel 12'!$F245*1000</f>
        <v>11.872008442317115</v>
      </c>
      <c r="P245" s="20">
        <f>'Tabel 11'!O245/'Tabel 12'!$F245*1000</f>
        <v>11.872008442317115</v>
      </c>
      <c r="Q245" s="20">
        <f>'Tabel 11'!P245/'Tabel 12'!$F245*1000</f>
        <v>0</v>
      </c>
      <c r="R245" s="20">
        <f>'Tabel 11'!Q245/'Tabel 12'!$F245*1000</f>
        <v>31.055666528473974</v>
      </c>
      <c r="S245" s="20">
        <f>'Tabel 11'!R245/'Tabel 12'!$F245*1000</f>
        <v>31.01797761278408</v>
      </c>
      <c r="T245" s="20">
        <f>'Tabel 11'!S245/'Tabel 12'!$F245*1000</f>
        <v>31.01797761278408</v>
      </c>
      <c r="U245" s="20">
        <f>'Tabel 11'!T245/'Tabel 12'!$F245*1000</f>
        <v>0</v>
      </c>
      <c r="V245" s="20">
        <f>'Tabel 11'!U245/'Tabel 12'!$F245*1000</f>
        <v>0</v>
      </c>
      <c r="W245" s="20">
        <f>'Tabel 11'!V245/'Tabel 12'!$F245*1000</f>
        <v>0</v>
      </c>
      <c r="X245" s="20"/>
      <c r="Y245" s="20">
        <f>'Tabel 11'!X245/'Tabel 12'!$F245*1000</f>
        <v>13.228809407153356</v>
      </c>
      <c r="Z245" s="1"/>
    </row>
    <row r="246" spans="4:26" x14ac:dyDescent="0.25">
      <c r="D246" s="1" t="s">
        <v>985</v>
      </c>
      <c r="E246" s="1" t="s">
        <v>38</v>
      </c>
      <c r="F246" s="94">
        <v>26470</v>
      </c>
      <c r="H246" s="20">
        <f>'Tabel 11'!G246/'Tabel 12'!$F246*1000</f>
        <v>43.256516811484701</v>
      </c>
      <c r="I246" s="20">
        <f>'Tabel 11'!H246/'Tabel 12'!$F246*1000</f>
        <v>13.486966377030601</v>
      </c>
      <c r="J246" s="20">
        <f>'Tabel 11'!I246/'Tabel 12'!$F246*1000</f>
        <v>4.0423120513789197</v>
      </c>
      <c r="K246" s="20">
        <f>'Tabel 11'!J246/'Tabel 12'!$F246*1000</f>
        <v>0.11333585190782018</v>
      </c>
      <c r="L246" s="20">
        <f>'Tabel 11'!K246/'Tabel 12'!$F246*1000</f>
        <v>4.6467699282206274</v>
      </c>
      <c r="M246" s="20">
        <f>'Tabel 11'!L246/'Tabel 12'!$F246*1000</f>
        <v>0</v>
      </c>
      <c r="N246" s="20">
        <f>'Tabel 11'!M246/'Tabel 12'!$F246*1000</f>
        <v>4.6845485455232332</v>
      </c>
      <c r="O246" s="20">
        <f>'Tabel 11'!N246/'Tabel 12'!$F246*1000</f>
        <v>3.4000755572346049</v>
      </c>
      <c r="P246" s="20">
        <f>'Tabel 11'!O246/'Tabel 12'!$F246*1000</f>
        <v>3.4000755572346049</v>
      </c>
      <c r="Q246" s="20">
        <f>'Tabel 11'!P246/'Tabel 12'!$F246*1000</f>
        <v>0</v>
      </c>
      <c r="R246" s="20">
        <f>'Tabel 11'!Q246/'Tabel 12'!$F246*1000</f>
        <v>6.0445787684170753</v>
      </c>
      <c r="S246" s="20">
        <f>'Tabel 11'!R246/'Tabel 12'!$F246*1000</f>
        <v>20.324896108802417</v>
      </c>
      <c r="T246" s="20">
        <f>'Tabel 11'!S246/'Tabel 12'!$F246*1000</f>
        <v>17.793728749527769</v>
      </c>
      <c r="U246" s="20">
        <f>'Tabel 11'!T246/'Tabel 12'!$F246*1000</f>
        <v>0.64223649414431438</v>
      </c>
      <c r="V246" s="20">
        <f>'Tabel 11'!U246/'Tabel 12'!$F246*1000</f>
        <v>1.8889308651303363</v>
      </c>
      <c r="W246" s="20">
        <f>'Tabel 11'!V246/'Tabel 12'!$F246*1000</f>
        <v>0</v>
      </c>
      <c r="X246" s="20"/>
      <c r="Y246" s="20">
        <f>'Tabel 11'!X246/'Tabel 12'!$F246*1000</f>
        <v>1.1711371363808083</v>
      </c>
      <c r="Z246" s="1"/>
    </row>
    <row r="247" spans="4:26" x14ac:dyDescent="0.25">
      <c r="D247" s="1" t="s">
        <v>987</v>
      </c>
      <c r="E247" s="1" t="s">
        <v>69</v>
      </c>
      <c r="F247" s="94">
        <v>41540</v>
      </c>
      <c r="H247" s="20">
        <f>'Tabel 11'!G247/'Tabel 12'!$F247*1000</f>
        <v>49.638902262879157</v>
      </c>
      <c r="I247" s="20">
        <f>'Tabel 11'!H247/'Tabel 12'!$F247*1000</f>
        <v>16.153105440539239</v>
      </c>
      <c r="J247" s="20">
        <f>'Tabel 11'!I247/'Tabel 12'!$F247*1000</f>
        <v>13.19210399614829</v>
      </c>
      <c r="K247" s="20">
        <f>'Tabel 11'!J247/'Tabel 12'!$F247*1000</f>
        <v>2.8887818969667789</v>
      </c>
      <c r="L247" s="20">
        <f>'Tabel 11'!K247/'Tabel 12'!$F247*1000</f>
        <v>7.2219547424169472E-2</v>
      </c>
      <c r="M247" s="20">
        <f>'Tabel 11'!L247/'Tabel 12'!$F247*1000</f>
        <v>0</v>
      </c>
      <c r="N247" s="20">
        <f>'Tabel 11'!M247/'Tabel 12'!$F247*1000</f>
        <v>0</v>
      </c>
      <c r="O247" s="20">
        <f>'Tabel 11'!N247/'Tabel 12'!$F247*1000</f>
        <v>9.6051998074145395</v>
      </c>
      <c r="P247" s="20">
        <f>'Tabel 11'!O247/'Tabel 12'!$F247*1000</f>
        <v>9.2441020702936925</v>
      </c>
      <c r="Q247" s="20">
        <f>'Tabel 11'!P247/'Tabel 12'!$F247*1000</f>
        <v>0.36109773712084736</v>
      </c>
      <c r="R247" s="20">
        <f>'Tabel 11'!Q247/'Tabel 12'!$F247*1000</f>
        <v>2.9128550794415022</v>
      </c>
      <c r="S247" s="20">
        <f>'Tabel 11'!R247/'Tabel 12'!$F247*1000</f>
        <v>20.967741935483872</v>
      </c>
      <c r="T247" s="20">
        <f>'Tabel 11'!S247/'Tabel 12'!$F247*1000</f>
        <v>20.341839191141069</v>
      </c>
      <c r="U247" s="20">
        <f>'Tabel 11'!T247/'Tabel 12'!$F247*1000</f>
        <v>0.62590274434280213</v>
      </c>
      <c r="V247" s="20">
        <f>'Tabel 11'!U247/'Tabel 12'!$F247*1000</f>
        <v>0</v>
      </c>
      <c r="W247" s="20">
        <f>'Tabel 11'!V247/'Tabel 12'!$F247*1000</f>
        <v>1.5888300433317284</v>
      </c>
      <c r="X247" s="20"/>
      <c r="Y247" s="20">
        <f>'Tabel 11'!X247/'Tabel 12'!$F247*1000</f>
        <v>1.4684641309581128</v>
      </c>
      <c r="Z247" s="1"/>
    </row>
    <row r="248" spans="4:26" x14ac:dyDescent="0.25">
      <c r="D248" s="1" t="s">
        <v>990</v>
      </c>
      <c r="E248" s="1" t="s">
        <v>68</v>
      </c>
      <c r="F248" s="94">
        <v>29253</v>
      </c>
      <c r="H248" s="20">
        <f>'Tabel 11'!G248/'Tabel 12'!$F248*1000</f>
        <v>98.383071821693505</v>
      </c>
      <c r="I248" s="20">
        <f>'Tabel 11'!H248/'Tabel 12'!$F248*1000</f>
        <v>57.156530954090179</v>
      </c>
      <c r="J248" s="20">
        <f>'Tabel 11'!I248/'Tabel 12'!$F248*1000</f>
        <v>22.049020613270432</v>
      </c>
      <c r="K248" s="20">
        <f>'Tabel 11'!J248/'Tabel 12'!$F248*1000</f>
        <v>0</v>
      </c>
      <c r="L248" s="20">
        <f>'Tabel 11'!K248/'Tabel 12'!$F248*1000</f>
        <v>29.774723959935734</v>
      </c>
      <c r="M248" s="20">
        <f>'Tabel 11'!L248/'Tabel 12'!$F248*1000</f>
        <v>0</v>
      </c>
      <c r="N248" s="20">
        <f>'Tabel 11'!M248/'Tabel 12'!$F248*1000</f>
        <v>5.3327863808840119</v>
      </c>
      <c r="O248" s="20">
        <f>'Tabel 11'!N248/'Tabel 12'!$F248*1000</f>
        <v>6.734352032270194</v>
      </c>
      <c r="P248" s="20">
        <f>'Tabel 11'!O248/'Tabel 12'!$F248*1000</f>
        <v>6.734352032270194</v>
      </c>
      <c r="Q248" s="20">
        <f>'Tabel 11'!P248/'Tabel 12'!$F248*1000</f>
        <v>0</v>
      </c>
      <c r="R248" s="20">
        <f>'Tabel 11'!Q248/'Tabel 12'!$F248*1000</f>
        <v>17.810139131029299</v>
      </c>
      <c r="S248" s="20">
        <f>'Tabel 11'!R248/'Tabel 12'!$F248*1000</f>
        <v>16.682049704303832</v>
      </c>
      <c r="T248" s="20">
        <f>'Tabel 11'!S248/'Tabel 12'!$F248*1000</f>
        <v>14.870269715926572</v>
      </c>
      <c r="U248" s="20">
        <f>'Tabel 11'!T248/'Tabel 12'!$F248*1000</f>
        <v>0.82042867398215569</v>
      </c>
      <c r="V248" s="20">
        <f>'Tabel 11'!U248/'Tabel 12'!$F248*1000</f>
        <v>0.99135131439510471</v>
      </c>
      <c r="W248" s="20">
        <f>'Tabel 11'!V248/'Tabel 12'!$F248*1000</f>
        <v>0</v>
      </c>
      <c r="X248" s="20"/>
      <c r="Y248" s="20">
        <f>'Tabel 11'!X248/'Tabel 12'!$F248*1000</f>
        <v>1.9827026287902094</v>
      </c>
      <c r="Z248" s="1"/>
    </row>
    <row r="249" spans="4:26" x14ac:dyDescent="0.25">
      <c r="D249" s="1" t="s">
        <v>991</v>
      </c>
      <c r="E249" s="1" t="s">
        <v>167</v>
      </c>
      <c r="F249" s="94">
        <v>22190</v>
      </c>
      <c r="H249" s="20">
        <f>'Tabel 11'!G249/'Tabel 12'!$F249*1000</f>
        <v>42.181162685894542</v>
      </c>
      <c r="I249" s="20">
        <f>'Tabel 11'!H249/'Tabel 12'!$F249*1000</f>
        <v>5.4529067147363675</v>
      </c>
      <c r="J249" s="20">
        <f>'Tabel 11'!I249/'Tabel 12'!$F249*1000</f>
        <v>0.99143758449752128</v>
      </c>
      <c r="K249" s="20">
        <f>'Tabel 11'!J249/'Tabel 12'!$F249*1000</f>
        <v>0</v>
      </c>
      <c r="L249" s="20">
        <f>'Tabel 11'!K249/'Tabel 12'!$F249*1000</f>
        <v>3.8305543037404237</v>
      </c>
      <c r="M249" s="20">
        <f>'Tabel 11'!L249/'Tabel 12'!$F249*1000</f>
        <v>0</v>
      </c>
      <c r="N249" s="20">
        <f>'Tabel 11'!M249/'Tabel 12'!$F249*1000</f>
        <v>0.63091482649842279</v>
      </c>
      <c r="O249" s="20">
        <f>'Tabel 11'!N249/'Tabel 12'!$F249*1000</f>
        <v>6.1288868859846781</v>
      </c>
      <c r="P249" s="20">
        <f>'Tabel 11'!O249/'Tabel 12'!$F249*1000</f>
        <v>0</v>
      </c>
      <c r="Q249" s="20">
        <f>'Tabel 11'!P249/'Tabel 12'!$F249*1000</f>
        <v>6.1288868859846781</v>
      </c>
      <c r="R249" s="20">
        <f>'Tabel 11'!Q249/'Tabel 12'!$F249*1000</f>
        <v>0.36052275799909872</v>
      </c>
      <c r="S249" s="20">
        <f>'Tabel 11'!R249/'Tabel 12'!$F249*1000</f>
        <v>30.238846327174404</v>
      </c>
      <c r="T249" s="20">
        <f>'Tabel 11'!S249/'Tabel 12'!$F249*1000</f>
        <v>26.40829202343398</v>
      </c>
      <c r="U249" s="20">
        <f>'Tabel 11'!T249/'Tabel 12'!$F249*1000</f>
        <v>0</v>
      </c>
      <c r="V249" s="20">
        <f>'Tabel 11'!U249/'Tabel 12'!$F249*1000</f>
        <v>3.8305543037404237</v>
      </c>
      <c r="W249" s="20">
        <f>'Tabel 11'!V249/'Tabel 12'!$F249*1000</f>
        <v>5.1825146462370437</v>
      </c>
      <c r="X249" s="20"/>
      <c r="Y249" s="20">
        <f>'Tabel 11'!X249/'Tabel 12'!$F249*1000</f>
        <v>2.5236593059936911</v>
      </c>
      <c r="Z249" s="1"/>
    </row>
    <row r="250" spans="4:26" x14ac:dyDescent="0.25">
      <c r="D250" s="1" t="s">
        <v>997</v>
      </c>
      <c r="E250" s="1" t="s">
        <v>70</v>
      </c>
      <c r="F250" s="94">
        <v>30351</v>
      </c>
      <c r="H250" s="20">
        <f>'Tabel 11'!G250/'Tabel 12'!$F250*1000</f>
        <v>54.924055220585814</v>
      </c>
      <c r="I250" s="20">
        <f>'Tabel 11'!H250/'Tabel 12'!$F250*1000</f>
        <v>9.5548746334552419</v>
      </c>
      <c r="J250" s="20">
        <f>'Tabel 11'!I250/'Tabel 12'!$F250*1000</f>
        <v>8.3028565780369679</v>
      </c>
      <c r="K250" s="20">
        <f>'Tabel 11'!J250/'Tabel 12'!$F250*1000</f>
        <v>0</v>
      </c>
      <c r="L250" s="20">
        <f>'Tabel 11'!K250/'Tabel 12'!$F250*1000</f>
        <v>0</v>
      </c>
      <c r="M250" s="20">
        <f>'Tabel 11'!L250/'Tabel 12'!$F250*1000</f>
        <v>0</v>
      </c>
      <c r="N250" s="20">
        <f>'Tabel 11'!M250/'Tabel 12'!$F250*1000</f>
        <v>1.2520180554182729</v>
      </c>
      <c r="O250" s="20">
        <f>'Tabel 11'!N250/'Tabel 12'!$F250*1000</f>
        <v>13.706302922473725</v>
      </c>
      <c r="P250" s="20">
        <f>'Tabel 11'!O250/'Tabel 12'!$F250*1000</f>
        <v>3.0312016078547659</v>
      </c>
      <c r="Q250" s="20">
        <f>'Tabel 11'!P250/'Tabel 12'!$F250*1000</f>
        <v>10.675101314618958</v>
      </c>
      <c r="R250" s="20">
        <f>'Tabel 11'!Q250/'Tabel 12'!$F250*1000</f>
        <v>13.706302922473725</v>
      </c>
      <c r="S250" s="20">
        <f>'Tabel 11'!R250/'Tabel 12'!$F250*1000</f>
        <v>17.956574742183122</v>
      </c>
      <c r="T250" s="20">
        <f>'Tabel 11'!S250/'Tabel 12'!$F250*1000</f>
        <v>17.725939837237654</v>
      </c>
      <c r="U250" s="20">
        <f>'Tabel 11'!T250/'Tabel 12'!$F250*1000</f>
        <v>0</v>
      </c>
      <c r="V250" s="20">
        <f>'Tabel 11'!U250/'Tabel 12'!$F250*1000</f>
        <v>0.23063490494547134</v>
      </c>
      <c r="W250" s="20">
        <f>'Tabel 11'!V250/'Tabel 12'!$F250*1000</f>
        <v>1.1202266811637178</v>
      </c>
      <c r="X250" s="20"/>
      <c r="Y250" s="20">
        <f>'Tabel 11'!X250/'Tabel 12'!$F250*1000</f>
        <v>3.2618365128002371</v>
      </c>
      <c r="Z250" s="1"/>
    </row>
    <row r="251" spans="4:26" x14ac:dyDescent="0.25">
      <c r="D251" s="1" t="s">
        <v>999</v>
      </c>
      <c r="E251" s="1" t="s">
        <v>21</v>
      </c>
      <c r="F251" s="94">
        <v>23700</v>
      </c>
      <c r="H251" s="20">
        <f>'Tabel 11'!G251/'Tabel 12'!$F251*1000</f>
        <v>38.438818565400844</v>
      </c>
      <c r="I251" s="20">
        <f>'Tabel 11'!H251/'Tabel 12'!$F251*1000</f>
        <v>11.350210970464136</v>
      </c>
      <c r="J251" s="20">
        <f>'Tabel 11'!I251/'Tabel 12'!$F251*1000</f>
        <v>2.109704641350211</v>
      </c>
      <c r="K251" s="20">
        <f>'Tabel 11'!J251/'Tabel 12'!$F251*1000</f>
        <v>0.63291139240506333</v>
      </c>
      <c r="L251" s="20">
        <f>'Tabel 11'!K251/'Tabel 12'!$F251*1000</f>
        <v>8.6075949367088604</v>
      </c>
      <c r="M251" s="20">
        <f>'Tabel 11'!L251/'Tabel 12'!$F251*1000</f>
        <v>0</v>
      </c>
      <c r="N251" s="20">
        <f>'Tabel 11'!M251/'Tabel 12'!$F251*1000</f>
        <v>0</v>
      </c>
      <c r="O251" s="20">
        <f>'Tabel 11'!N251/'Tabel 12'!$F251*1000</f>
        <v>0</v>
      </c>
      <c r="P251" s="20">
        <f>'Tabel 11'!O251/'Tabel 12'!$F251*1000</f>
        <v>0</v>
      </c>
      <c r="Q251" s="20">
        <f>'Tabel 11'!P251/'Tabel 12'!$F251*1000</f>
        <v>0</v>
      </c>
      <c r="R251" s="20">
        <f>'Tabel 11'!Q251/'Tabel 12'!$F251*1000</f>
        <v>1.3080168776371308</v>
      </c>
      <c r="S251" s="20">
        <f>'Tabel 11'!R251/'Tabel 12'!$F251*1000</f>
        <v>25.780590717299578</v>
      </c>
      <c r="T251" s="20">
        <f>'Tabel 11'!S251/'Tabel 12'!$F251*1000</f>
        <v>25.147679324894515</v>
      </c>
      <c r="U251" s="20">
        <f>'Tabel 11'!T251/'Tabel 12'!$F251*1000</f>
        <v>0.63291139240506333</v>
      </c>
      <c r="V251" s="20">
        <f>'Tabel 11'!U251/'Tabel 12'!$F251*1000</f>
        <v>0</v>
      </c>
      <c r="W251" s="20">
        <f>'Tabel 11'!V251/'Tabel 12'!$F251*1000</f>
        <v>0</v>
      </c>
      <c r="X251" s="20"/>
      <c r="Y251" s="20">
        <f>'Tabel 11'!X251/'Tabel 12'!$F251*1000</f>
        <v>0</v>
      </c>
      <c r="Z251" s="1"/>
    </row>
    <row r="252" spans="4:26" x14ac:dyDescent="0.25">
      <c r="D252" s="1" t="s">
        <v>1001</v>
      </c>
      <c r="E252" s="1" t="s">
        <v>71</v>
      </c>
      <c r="F252" s="94">
        <v>45054</v>
      </c>
      <c r="H252" s="20">
        <f>'Tabel 11'!G252/'Tabel 12'!$F252*1000</f>
        <v>37.06663115372664</v>
      </c>
      <c r="I252" s="20">
        <f>'Tabel 11'!H252/'Tabel 12'!$F252*1000</f>
        <v>20.708483153549075</v>
      </c>
      <c r="J252" s="20">
        <f>'Tabel 11'!I252/'Tabel 12'!$F252*1000</f>
        <v>6.814045367780885</v>
      </c>
      <c r="K252" s="20">
        <f>'Tabel 11'!J252/'Tabel 12'!$F252*1000</f>
        <v>2.7078616770985926</v>
      </c>
      <c r="L252" s="20">
        <f>'Tabel 11'!K252/'Tabel 12'!$F252*1000</f>
        <v>9.1445820570870513</v>
      </c>
      <c r="M252" s="20">
        <f>'Tabel 11'!L252/'Tabel 12'!$F252*1000</f>
        <v>0.17756470013761264</v>
      </c>
      <c r="N252" s="20">
        <f>'Tabel 11'!M252/'Tabel 12'!$F252*1000</f>
        <v>1.8644293514449328</v>
      </c>
      <c r="O252" s="20">
        <f>'Tabel 11'!N252/'Tabel 12'!$F252*1000</f>
        <v>1.7312558263417233</v>
      </c>
      <c r="P252" s="20">
        <f>'Tabel 11'!O252/'Tabel 12'!$F252*1000</f>
        <v>1.7312558263417233</v>
      </c>
      <c r="Q252" s="20">
        <f>'Tabel 11'!P252/'Tabel 12'!$F252*1000</f>
        <v>0</v>
      </c>
      <c r="R252" s="20">
        <f>'Tabel 11'!Q252/'Tabel 12'!$F252*1000</f>
        <v>1.5758867137213122</v>
      </c>
      <c r="S252" s="20">
        <f>'Tabel 11'!R252/'Tabel 12'!$F252*1000</f>
        <v>13.05100546011453</v>
      </c>
      <c r="T252" s="20">
        <f>'Tabel 11'!S252/'Tabel 12'!$F252*1000</f>
        <v>12.118790784392063</v>
      </c>
      <c r="U252" s="20">
        <f>'Tabel 11'!T252/'Tabel 12'!$F252*1000</f>
        <v>0.71025880055045054</v>
      </c>
      <c r="V252" s="20">
        <f>'Tabel 11'!U252/'Tabel 12'!$F252*1000</f>
        <v>0.22195587517201582</v>
      </c>
      <c r="W252" s="20">
        <f>'Tabel 11'!V252/'Tabel 12'!$F252*1000</f>
        <v>0</v>
      </c>
      <c r="X252" s="20"/>
      <c r="Y252" s="20">
        <f>'Tabel 11'!X252/'Tabel 12'!$F252*1000</f>
        <v>6.1259821547476356</v>
      </c>
      <c r="Z252" s="1"/>
    </row>
    <row r="253" spans="4:26" x14ac:dyDescent="0.25">
      <c r="D253" s="1" t="s">
        <v>1004</v>
      </c>
      <c r="E253" s="1" t="s">
        <v>342</v>
      </c>
      <c r="F253" s="94">
        <v>46977</v>
      </c>
      <c r="H253" s="20">
        <f>'Tabel 11'!G253/'Tabel 12'!$F253*1000</f>
        <v>33.654767226515098</v>
      </c>
      <c r="I253" s="20">
        <f>'Tabel 11'!H253/'Tabel 12'!$F253*1000</f>
        <v>10.30291419205143</v>
      </c>
      <c r="J253" s="20">
        <f>'Tabel 11'!I253/'Tabel 12'!$F253*1000</f>
        <v>0.10643506396747345</v>
      </c>
      <c r="K253" s="20">
        <f>'Tabel 11'!J253/'Tabel 12'!$F253*1000</f>
        <v>0</v>
      </c>
      <c r="L253" s="20">
        <f>'Tabel 11'!K253/'Tabel 12'!$F253*1000</f>
        <v>0</v>
      </c>
      <c r="M253" s="20">
        <f>'Tabel 11'!L253/'Tabel 12'!$F253*1000</f>
        <v>0</v>
      </c>
      <c r="N253" s="20">
        <f>'Tabel 11'!M253/'Tabel 12'!$F253*1000</f>
        <v>10.196479128083956</v>
      </c>
      <c r="O253" s="20">
        <f>'Tabel 11'!N253/'Tabel 12'!$F253*1000</f>
        <v>7.5781765544841093</v>
      </c>
      <c r="P253" s="20">
        <f>'Tabel 11'!O253/'Tabel 12'!$F253*1000</f>
        <v>1.1920727164357026</v>
      </c>
      <c r="Q253" s="20">
        <f>'Tabel 11'!P253/'Tabel 12'!$F253*1000</f>
        <v>6.3861038380484061</v>
      </c>
      <c r="R253" s="20">
        <f>'Tabel 11'!Q253/'Tabel 12'!$F253*1000</f>
        <v>0.48960129425037785</v>
      </c>
      <c r="S253" s="20">
        <f>'Tabel 11'!R253/'Tabel 12'!$F253*1000</f>
        <v>15.284075185729186</v>
      </c>
      <c r="T253" s="20">
        <f>'Tabel 11'!S253/'Tabel 12'!$F253*1000</f>
        <v>15.135066096174723</v>
      </c>
      <c r="U253" s="20">
        <f>'Tabel 11'!T253/'Tabel 12'!$F253*1000</f>
        <v>0.14900908955446282</v>
      </c>
      <c r="V253" s="20">
        <f>'Tabel 11'!U253/'Tabel 12'!$F253*1000</f>
        <v>0</v>
      </c>
      <c r="W253" s="20">
        <f>'Tabel 11'!V253/'Tabel 12'!$F253*1000</f>
        <v>0</v>
      </c>
      <c r="X253" s="20"/>
      <c r="Y253" s="20">
        <f>'Tabel 11'!X253/'Tabel 12'!$F253*1000</f>
        <v>2.6608765991868362</v>
      </c>
      <c r="Z253" s="1"/>
    </row>
    <row r="254" spans="4:26" x14ac:dyDescent="0.25">
      <c r="D254" s="1" t="s">
        <v>1005</v>
      </c>
      <c r="E254" s="1" t="s">
        <v>168</v>
      </c>
      <c r="F254" s="94">
        <v>22513</v>
      </c>
      <c r="H254" s="20">
        <f>'Tabel 11'!G254/'Tabel 12'!$F254*1000</f>
        <v>41.620397103895527</v>
      </c>
      <c r="I254" s="20">
        <f>'Tabel 11'!H254/'Tabel 12'!$F254*1000</f>
        <v>39.488295651401408</v>
      </c>
      <c r="J254" s="20">
        <f>'Tabel 11'!I254/'Tabel 12'!$F254*1000</f>
        <v>4.2197841247279353</v>
      </c>
      <c r="K254" s="20">
        <f>'Tabel 11'!J254/'Tabel 12'!$F254*1000</f>
        <v>29.049882290232311</v>
      </c>
      <c r="L254" s="20">
        <f>'Tabel 11'!K254/'Tabel 12'!$F254*1000</f>
        <v>2.6207080353573491</v>
      </c>
      <c r="M254" s="20">
        <f>'Tabel 11'!L254/'Tabel 12'!$F254*1000</f>
        <v>0</v>
      </c>
      <c r="N254" s="20">
        <f>'Tabel 11'!M254/'Tabel 12'!$F254*1000</f>
        <v>3.5979212010838184</v>
      </c>
      <c r="O254" s="20">
        <f>'Tabel 11'!N254/'Tabel 12'!$F254*1000</f>
        <v>0</v>
      </c>
      <c r="P254" s="20">
        <f>'Tabel 11'!O254/'Tabel 12'!$F254*1000</f>
        <v>0</v>
      </c>
      <c r="Q254" s="20">
        <f>'Tabel 11'!P254/'Tabel 12'!$F254*1000</f>
        <v>0</v>
      </c>
      <c r="R254" s="20">
        <f>'Tabel 11'!Q254/'Tabel 12'!$F254*1000</f>
        <v>0.53302536312352866</v>
      </c>
      <c r="S254" s="20">
        <f>'Tabel 11'!R254/'Tabel 12'!$F254*1000</f>
        <v>1.5990760893705858</v>
      </c>
      <c r="T254" s="20">
        <f>'Tabel 11'!S254/'Tabel 12'!$F254*1000</f>
        <v>0.9327943854661751</v>
      </c>
      <c r="U254" s="20">
        <f>'Tabel 11'!T254/'Tabel 12'!$F254*1000</f>
        <v>0.66628170390441077</v>
      </c>
      <c r="V254" s="20">
        <f>'Tabel 11'!U254/'Tabel 12'!$F254*1000</f>
        <v>0</v>
      </c>
      <c r="W254" s="20">
        <f>'Tabel 11'!V254/'Tabel 12'!$F254*1000</f>
        <v>0.84395682494558699</v>
      </c>
      <c r="X254" s="20"/>
      <c r="Y254" s="20">
        <f>'Tabel 11'!X254/'Tabel 12'!$F254*1000</f>
        <v>11.593301647936748</v>
      </c>
      <c r="Z254" s="1"/>
    </row>
    <row r="255" spans="4:26" x14ac:dyDescent="0.25">
      <c r="D255" s="1" t="s">
        <v>1006</v>
      </c>
      <c r="E255" s="1" t="s">
        <v>72</v>
      </c>
      <c r="F255" s="94">
        <v>48515</v>
      </c>
      <c r="H255" s="20">
        <f>'Tabel 11'!G255/'Tabel 12'!$F255*1000</f>
        <v>184.64392455941461</v>
      </c>
      <c r="I255" s="20">
        <f>'Tabel 11'!H255/'Tabel 12'!$F255*1000</f>
        <v>86.859734102854787</v>
      </c>
      <c r="J255" s="20">
        <f>'Tabel 11'!I255/'Tabel 12'!$F255*1000</f>
        <v>38.957023600948162</v>
      </c>
      <c r="K255" s="20">
        <f>'Tabel 11'!J255/'Tabel 12'!$F255*1000</f>
        <v>21.580954344017314</v>
      </c>
      <c r="L255" s="20">
        <f>'Tabel 11'!K255/'Tabel 12'!$F255*1000</f>
        <v>7.9975265381840668</v>
      </c>
      <c r="M255" s="20">
        <f>'Tabel 11'!L255/'Tabel 12'!$F255*1000</f>
        <v>2.2467278161393383</v>
      </c>
      <c r="N255" s="20">
        <f>'Tabel 11'!M255/'Tabel 12'!$F255*1000</f>
        <v>16.077501803565905</v>
      </c>
      <c r="O255" s="20">
        <f>'Tabel 11'!N255/'Tabel 12'!$F255*1000</f>
        <v>48.54168813768937</v>
      </c>
      <c r="P255" s="20">
        <f>'Tabel 11'!O255/'Tabel 12'!$F255*1000</f>
        <v>27.537874884056478</v>
      </c>
      <c r="Q255" s="20">
        <f>'Tabel 11'!P255/'Tabel 12'!$F255*1000</f>
        <v>21.003813253632895</v>
      </c>
      <c r="R255" s="20">
        <f>'Tabel 11'!Q255/'Tabel 12'!$F255*1000</f>
        <v>20.158713799855715</v>
      </c>
      <c r="S255" s="20">
        <f>'Tabel 11'!R255/'Tabel 12'!$F255*1000</f>
        <v>29.083788519014735</v>
      </c>
      <c r="T255" s="20">
        <f>'Tabel 11'!S255/'Tabel 12'!$F255*1000</f>
        <v>28.527259610429766</v>
      </c>
      <c r="U255" s="20">
        <f>'Tabel 11'!T255/'Tabel 12'!$F255*1000</f>
        <v>0.55652890858497372</v>
      </c>
      <c r="V255" s="20">
        <f>'Tabel 11'!U255/'Tabel 12'!$F255*1000</f>
        <v>0</v>
      </c>
      <c r="W255" s="20">
        <f>'Tabel 11'!V255/'Tabel 12'!$F255*1000</f>
        <v>0.24734618159332167</v>
      </c>
      <c r="X255" s="20"/>
      <c r="Y255" s="20">
        <f>'Tabel 11'!X255/'Tabel 12'!$F255*1000</f>
        <v>32.752756879315676</v>
      </c>
      <c r="Z255" s="1"/>
    </row>
    <row r="256" spans="4:26" x14ac:dyDescent="0.25">
      <c r="D256" s="1" t="s">
        <v>1007</v>
      </c>
      <c r="E256" s="1" t="s">
        <v>253</v>
      </c>
      <c r="F256" s="94">
        <v>23369</v>
      </c>
      <c r="H256" s="20">
        <f>'Tabel 11'!G256/'Tabel 12'!$F256*1000</f>
        <v>36.54413967221533</v>
      </c>
      <c r="I256" s="20">
        <f>'Tabel 11'!H256/'Tabel 12'!$F256*1000</f>
        <v>6.4187598955881731</v>
      </c>
      <c r="J256" s="20">
        <f>'Tabel 11'!I256/'Tabel 12'!$F256*1000</f>
        <v>0</v>
      </c>
      <c r="K256" s="20">
        <f>'Tabel 11'!J256/'Tabel 12'!$F256*1000</f>
        <v>0.5562925242843082</v>
      </c>
      <c r="L256" s="20">
        <f>'Tabel 11'!K256/'Tabel 12'!$F256*1000</f>
        <v>1.7544610381274339</v>
      </c>
      <c r="M256" s="20">
        <f>'Tabel 11'!L256/'Tabel 12'!$F256*1000</f>
        <v>0</v>
      </c>
      <c r="N256" s="20">
        <f>'Tabel 11'!M256/'Tabel 12'!$F256*1000</f>
        <v>4.10800633317643</v>
      </c>
      <c r="O256" s="20">
        <f>'Tabel 11'!N256/'Tabel 12'!$F256*1000</f>
        <v>8.1304292010783517</v>
      </c>
      <c r="P256" s="20">
        <f>'Tabel 11'!O256/'Tabel 12'!$F256*1000</f>
        <v>7.4457614788822797</v>
      </c>
      <c r="Q256" s="20">
        <f>'Tabel 11'!P256/'Tabel 12'!$F256*1000</f>
        <v>0.68466772219607175</v>
      </c>
      <c r="R256" s="20">
        <f>'Tabel 11'!Q256/'Tabel 12'!$F256*1000</f>
        <v>1.1125850485686164</v>
      </c>
      <c r="S256" s="20">
        <f>'Tabel 11'!R256/'Tabel 12'!$F256*1000</f>
        <v>20.882365526980188</v>
      </c>
      <c r="T256" s="20">
        <f>'Tabel 11'!S256/'Tabel 12'!$F256*1000</f>
        <v>20.0265308742351</v>
      </c>
      <c r="U256" s="20">
        <f>'Tabel 11'!T256/'Tabel 12'!$F256*1000</f>
        <v>0.85583465274508963</v>
      </c>
      <c r="V256" s="20">
        <f>'Tabel 11'!U256/'Tabel 12'!$F256*1000</f>
        <v>0</v>
      </c>
      <c r="W256" s="20">
        <f>'Tabel 11'!V256/'Tabel 12'!$F256*1000</f>
        <v>0.77025118747058074</v>
      </c>
      <c r="X256" s="20"/>
      <c r="Y256" s="20">
        <f>'Tabel 11'!X256/'Tabel 12'!$F256*1000</f>
        <v>2.0112114339509608</v>
      </c>
      <c r="Z256" s="1"/>
    </row>
    <row r="257" spans="1:26" x14ac:dyDescent="0.25">
      <c r="D257" s="1" t="s">
        <v>1008</v>
      </c>
      <c r="E257" s="1" t="s">
        <v>336</v>
      </c>
      <c r="F257" s="94">
        <v>45013</v>
      </c>
      <c r="H257" s="20">
        <f>'Tabel 11'!G257/'Tabel 12'!$F257*1000</f>
        <v>39.455268477995247</v>
      </c>
      <c r="I257" s="20">
        <f>'Tabel 11'!H257/'Tabel 12'!$F257*1000</f>
        <v>5.9316197542932043</v>
      </c>
      <c r="J257" s="20">
        <f>'Tabel 11'!I257/'Tabel 12'!$F257*1000</f>
        <v>0</v>
      </c>
      <c r="K257" s="20">
        <f>'Tabel 11'!J257/'Tabel 12'!$F257*1000</f>
        <v>0</v>
      </c>
      <c r="L257" s="20">
        <f>'Tabel 11'!K257/'Tabel 12'!$F257*1000</f>
        <v>0</v>
      </c>
      <c r="M257" s="20">
        <f>'Tabel 11'!L257/'Tabel 12'!$F257*1000</f>
        <v>0</v>
      </c>
      <c r="N257" s="20">
        <f>'Tabel 11'!M257/'Tabel 12'!$F257*1000</f>
        <v>5.9316197542932043</v>
      </c>
      <c r="O257" s="20">
        <f>'Tabel 11'!N257/'Tabel 12'!$F257*1000</f>
        <v>0.68868993401906109</v>
      </c>
      <c r="P257" s="20">
        <f>'Tabel 11'!O257/'Tabel 12'!$F257*1000</f>
        <v>0.68868993401906109</v>
      </c>
      <c r="Q257" s="20">
        <f>'Tabel 11'!P257/'Tabel 12'!$F257*1000</f>
        <v>0</v>
      </c>
      <c r="R257" s="20">
        <f>'Tabel 11'!Q257/'Tabel 12'!$F257*1000</f>
        <v>0.88863217292782082</v>
      </c>
      <c r="S257" s="20">
        <f>'Tabel 11'!R257/'Tabel 12'!$F257*1000</f>
        <v>31.946326616755158</v>
      </c>
      <c r="T257" s="20">
        <f>'Tabel 11'!S257/'Tabel 12'!$F257*1000</f>
        <v>24.34852153822229</v>
      </c>
      <c r="U257" s="20">
        <f>'Tabel 11'!T257/'Tabel 12'!$F257*1000</f>
        <v>0.68868993401906109</v>
      </c>
      <c r="V257" s="20">
        <f>'Tabel 11'!U257/'Tabel 12'!$F257*1000</f>
        <v>6.909115144513807</v>
      </c>
      <c r="W257" s="20">
        <f>'Tabel 11'!V257/'Tabel 12'!$F257*1000</f>
        <v>0</v>
      </c>
      <c r="X257" s="20"/>
      <c r="Y257" s="20">
        <f>'Tabel 11'!X257/'Tabel 12'!$F257*1000</f>
        <v>4.6431031035478636</v>
      </c>
      <c r="Z257" s="1"/>
    </row>
    <row r="258" spans="1:26" x14ac:dyDescent="0.25">
      <c r="C258" s="10" t="s">
        <v>16</v>
      </c>
      <c r="E258" s="10"/>
      <c r="F258" s="95">
        <f>SUM(F117:F257)</f>
        <v>4609417</v>
      </c>
      <c r="G258" s="10"/>
      <c r="H258" s="22">
        <f>'Tabel 11'!G258/'Tabel 12'!$F258*1000</f>
        <v>62.748933324973635</v>
      </c>
      <c r="I258" s="22">
        <f>'Tabel 11'!H258/'Tabel 12'!$F258*1000</f>
        <v>27.155928830045102</v>
      </c>
      <c r="J258" s="22">
        <f>'Tabel 11'!I258/'Tabel 12'!$F258*1000</f>
        <v>11.087736258186229</v>
      </c>
      <c r="K258" s="22">
        <f>'Tabel 11'!J258/'Tabel 12'!$F258*1000</f>
        <v>1.92432144889473</v>
      </c>
      <c r="L258" s="22">
        <f>'Tabel 11'!K258/'Tabel 12'!$F258*1000</f>
        <v>6.2448244539385351</v>
      </c>
      <c r="M258" s="22">
        <f>'Tabel 11'!L258/'Tabel 12'!$F258*1000</f>
        <v>0.76777605497614987</v>
      </c>
      <c r="N258" s="22">
        <f>'Tabel 11'!M258/'Tabel 12'!$F258*1000</f>
        <v>7.1312706140494555</v>
      </c>
      <c r="O258" s="22">
        <f>'Tabel 11'!N258/'Tabel 12'!$F258*1000</f>
        <v>6.5726316364954611</v>
      </c>
      <c r="P258" s="22">
        <f>'Tabel 11'!O258/'Tabel 12'!$F258*1000</f>
        <v>4.7179502310162</v>
      </c>
      <c r="Q258" s="22">
        <f>'Tabel 11'!P258/'Tabel 12'!$F258*1000</f>
        <v>1.8546814054792613</v>
      </c>
      <c r="R258" s="22">
        <f>'Tabel 11'!Q258/'Tabel 12'!$F258*1000</f>
        <v>5.6935616803600109</v>
      </c>
      <c r="S258" s="22">
        <f>'Tabel 11'!R258/'Tabel 12'!$F258*1000</f>
        <v>23.326811178073061</v>
      </c>
      <c r="T258" s="22">
        <f>'Tabel 11'!S258/'Tabel 12'!$F258*1000</f>
        <v>21.898864867292328</v>
      </c>
      <c r="U258" s="22">
        <f>'Tabel 11'!T258/'Tabel 12'!$F258*1000</f>
        <v>0.89967993783161726</v>
      </c>
      <c r="V258" s="22">
        <f>'Tabel 11'!U258/'Tabel 12'!$F258*1000</f>
        <v>0.52826637294911705</v>
      </c>
      <c r="W258" s="22">
        <f>'Tabel 11'!V258/'Tabel 12'!$F258*1000</f>
        <v>1.7023844881033763</v>
      </c>
      <c r="X258" s="22"/>
      <c r="Y258" s="22">
        <f>'Tabel 11'!X258/'Tabel 12'!$F258*1000</f>
        <v>7.3349840120778831</v>
      </c>
      <c r="Z258" s="1"/>
    </row>
    <row r="259" spans="1:26" x14ac:dyDescent="0.25">
      <c r="D259" s="1" t="s">
        <v>669</v>
      </c>
      <c r="E259" s="1" t="s">
        <v>230</v>
      </c>
      <c r="F259" s="94">
        <v>33068</v>
      </c>
      <c r="H259" s="20">
        <f>'Tabel 11'!G259/'Tabel 12'!$F259*1000</f>
        <v>38.073061570097984</v>
      </c>
      <c r="I259" s="20">
        <f>'Tabel 11'!H259/'Tabel 12'!$F259*1000</f>
        <v>11.370509253659126</v>
      </c>
      <c r="J259" s="20">
        <f>'Tabel 11'!I259/'Tabel 12'!$F259*1000</f>
        <v>4.6238054917140436</v>
      </c>
      <c r="K259" s="20">
        <f>'Tabel 11'!J259/'Tabel 12'!$F259*1000</f>
        <v>0.82254747792427729</v>
      </c>
      <c r="L259" s="20">
        <f>'Tabel 11'!K259/'Tabel 12'!$F259*1000</f>
        <v>2.6188460142736179</v>
      </c>
      <c r="M259" s="20">
        <f>'Tabel 11'!L259/'Tabel 12'!$F259*1000</f>
        <v>0.32357566227168261</v>
      </c>
      <c r="N259" s="20">
        <f>'Tabel 11'!M259/'Tabel 12'!$F259*1000</f>
        <v>2.9847586790855209</v>
      </c>
      <c r="O259" s="20">
        <f>'Tabel 11'!N259/'Tabel 12'!$F259*1000</f>
        <v>4.6570702794242163</v>
      </c>
      <c r="P259" s="20">
        <f>'Tabel 11'!O259/'Tabel 12'!$F259*1000</f>
        <v>3.3748639167775489</v>
      </c>
      <c r="Q259" s="20">
        <f>'Tabel 11'!P259/'Tabel 12'!$F259*1000</f>
        <v>1.2822063626466673</v>
      </c>
      <c r="R259" s="20">
        <f>'Tabel 11'!Q259/'Tabel 12'!$F259*1000</f>
        <v>2.9031087456150964</v>
      </c>
      <c r="S259" s="20">
        <f>'Tabel 11'!R259/'Tabel 12'!$F259*1000</f>
        <v>19.14237329139954</v>
      </c>
      <c r="T259" s="20">
        <f>'Tabel 11'!S259/'Tabel 12'!$F259*1000</f>
        <v>17.950889077053343</v>
      </c>
      <c r="U259" s="20">
        <f>'Tabel 11'!T259/'Tabel 12'!$F259*1000</f>
        <v>0.74694568767388414</v>
      </c>
      <c r="V259" s="20">
        <f>'Tabel 11'!U259/'Tabel 12'!$F259*1000</f>
        <v>0.44453852667231158</v>
      </c>
      <c r="W259" s="20">
        <f>'Tabel 11'!V259/'Tabel 12'!$F259*1000</f>
        <v>0</v>
      </c>
      <c r="X259" s="20"/>
      <c r="Y259" s="20">
        <f>'Tabel 11'!X259/'Tabel 12'!$F259*1000</f>
        <v>2.782145881214467</v>
      </c>
      <c r="Z259" s="1"/>
    </row>
    <row r="260" spans="1:26" x14ac:dyDescent="0.25">
      <c r="D260" s="1" t="s">
        <v>673</v>
      </c>
      <c r="E260" s="1" t="s">
        <v>329</v>
      </c>
      <c r="F260" s="94">
        <v>26361</v>
      </c>
      <c r="H260" s="20">
        <f>'Tabel 11'!G260/'Tabel 12'!$F260*1000</f>
        <v>32.09286445885968</v>
      </c>
      <c r="I260" s="20">
        <f>'Tabel 11'!H260/'Tabel 12'!$F260*1000</f>
        <v>4.0210917643488493</v>
      </c>
      <c r="J260" s="20">
        <f>'Tabel 11'!I260/'Tabel 12'!$F260*1000</f>
        <v>1.6349910853154284</v>
      </c>
      <c r="K260" s="20">
        <f>'Tabel 11'!J260/'Tabel 12'!$F260*1000</f>
        <v>0.29209817533477489</v>
      </c>
      <c r="L260" s="20">
        <f>'Tabel 11'!K260/'Tabel 12'!$F260*1000</f>
        <v>0.92560980235954626</v>
      </c>
      <c r="M260" s="20">
        <f>'Tabel 11'!L260/'Tabel 12'!$F260*1000</f>
        <v>0.11380448389666553</v>
      </c>
      <c r="N260" s="20">
        <f>'Tabel 11'!M260/'Tabel 12'!$F260*1000</f>
        <v>1.0545882174424341</v>
      </c>
      <c r="O260" s="20">
        <f>'Tabel 11'!N260/'Tabel 12'!$F260*1000</f>
        <v>0.83456621524221386</v>
      </c>
      <c r="P260" s="20">
        <f>'Tabel 11'!O260/'Tabel 12'!$F260*1000</f>
        <v>0.60316376465232735</v>
      </c>
      <c r="Q260" s="20">
        <f>'Tabel 11'!P260/'Tabel 12'!$F260*1000</f>
        <v>0.23140245058988657</v>
      </c>
      <c r="R260" s="20">
        <f>'Tabel 11'!Q260/'Tabel 12'!$F260*1000</f>
        <v>1.5553279465877621</v>
      </c>
      <c r="S260" s="20">
        <f>'Tabel 11'!R260/'Tabel 12'!$F260*1000</f>
        <v>25.681878532680855</v>
      </c>
      <c r="T260" s="20">
        <f>'Tabel 11'!S260/'Tabel 12'!$F260*1000</f>
        <v>24.084822275330978</v>
      </c>
      <c r="U260" s="20">
        <f>'Tabel 11'!T260/'Tabel 12'!$F260*1000</f>
        <v>1.0014794582906565</v>
      </c>
      <c r="V260" s="20">
        <f>'Tabel 11'!U260/'Tabel 12'!$F260*1000</f>
        <v>0.59557679905921623</v>
      </c>
      <c r="W260" s="20">
        <f>'Tabel 11'!V260/'Tabel 12'!$F260*1000</f>
        <v>0</v>
      </c>
      <c r="X260" s="20"/>
      <c r="Y260" s="20">
        <f>'Tabel 11'!X260/'Tabel 12'!$F260*1000</f>
        <v>3.0347862372444139</v>
      </c>
      <c r="Z260" s="1"/>
    </row>
    <row r="261" spans="1:26" x14ac:dyDescent="0.25">
      <c r="D261" s="1" t="s">
        <v>706</v>
      </c>
      <c r="E261" s="1" t="s">
        <v>180</v>
      </c>
      <c r="F261" s="94">
        <v>21010</v>
      </c>
      <c r="H261" s="20">
        <f>'Tabel 11'!G261/'Tabel 12'!$F261*1000</f>
        <v>46.216087577344119</v>
      </c>
      <c r="I261" s="20">
        <f>'Tabel 11'!H261/'Tabel 12'!$F261*1000</f>
        <v>12.327463112803427</v>
      </c>
      <c r="J261" s="20">
        <f>'Tabel 11'!I261/'Tabel 12'!$F261*1000</f>
        <v>5.0118990956687295</v>
      </c>
      <c r="K261" s="20">
        <f>'Tabel 11'!J261/'Tabel 12'!$F261*1000</f>
        <v>0.89005235602094235</v>
      </c>
      <c r="L261" s="20">
        <f>'Tabel 11'!K261/'Tabel 12'!$F261*1000</f>
        <v>2.8367444074250359</v>
      </c>
      <c r="M261" s="20">
        <f>'Tabel 11'!L261/'Tabel 12'!$F261*1000</f>
        <v>0.35221323179438363</v>
      </c>
      <c r="N261" s="20">
        <f>'Tabel 11'!M261/'Tabel 12'!$F261*1000</f>
        <v>3.2365540218943361</v>
      </c>
      <c r="O261" s="20">
        <f>'Tabel 11'!N261/'Tabel 12'!$F261*1000</f>
        <v>0.42836744407425037</v>
      </c>
      <c r="P261" s="20">
        <f>'Tabel 11'!O261/'Tabel 12'!$F261*1000</f>
        <v>0.30937648738695855</v>
      </c>
      <c r="Q261" s="20">
        <f>'Tabel 11'!P261/'Tabel 12'!$F261*1000</f>
        <v>0.11899095668729176</v>
      </c>
      <c r="R261" s="20">
        <f>'Tabel 11'!Q261/'Tabel 12'!$F261*1000</f>
        <v>2.760590195145169</v>
      </c>
      <c r="S261" s="20">
        <f>'Tabel 11'!R261/'Tabel 12'!$F261*1000</f>
        <v>30.699666825321277</v>
      </c>
      <c r="T261" s="20">
        <f>'Tabel 11'!S261/'Tabel 12'!$F261*1000</f>
        <v>28.791051880057115</v>
      </c>
      <c r="U261" s="20">
        <f>'Tabel 11'!T261/'Tabel 12'!$F261*1000</f>
        <v>1.199428843407901</v>
      </c>
      <c r="V261" s="20">
        <f>'Tabel 11'!U261/'Tabel 12'!$F261*1000</f>
        <v>0.71394574012375056</v>
      </c>
      <c r="W261" s="20">
        <f>'Tabel 11'!V261/'Tabel 12'!$F261*1000</f>
        <v>0</v>
      </c>
      <c r="X261" s="20"/>
      <c r="Y261" s="20">
        <f>'Tabel 11'!X261/'Tabel 12'!$F261*1000</f>
        <v>7.5678248453117565</v>
      </c>
      <c r="Z261" s="1"/>
    </row>
    <row r="262" spans="1:26" x14ac:dyDescent="0.25">
      <c r="D262" s="1" t="s">
        <v>708</v>
      </c>
      <c r="E262" s="1" t="s">
        <v>199</v>
      </c>
      <c r="F262" s="94">
        <v>23934</v>
      </c>
      <c r="H262" s="20">
        <f>'Tabel 11'!G262/'Tabel 12'!$F262*1000</f>
        <v>72.783487925127432</v>
      </c>
      <c r="I262" s="20">
        <f>'Tabel 11'!H262/'Tabel 12'!$F262*1000</f>
        <v>40.026740202222776</v>
      </c>
      <c r="J262" s="20">
        <f>'Tabel 11'!I262/'Tabel 12'!$F262*1000</f>
        <v>16.273919946519598</v>
      </c>
      <c r="K262" s="20">
        <f>'Tabel 11'!J262/'Tabel 12'!$F262*1000</f>
        <v>2.8912843653380129</v>
      </c>
      <c r="L262" s="20">
        <f>'Tabel 11'!K262/'Tabel 12'!$F262*1000</f>
        <v>9.2170134536642436</v>
      </c>
      <c r="M262" s="20">
        <f>'Tabel 11'!L262/'Tabel 12'!$F262*1000</f>
        <v>1.1406367510654298</v>
      </c>
      <c r="N262" s="20">
        <f>'Tabel 11'!M262/'Tabel 12'!$F262*1000</f>
        <v>10.503885685635497</v>
      </c>
      <c r="O262" s="20">
        <f>'Tabel 11'!N262/'Tabel 12'!$F262*1000</f>
        <v>0</v>
      </c>
      <c r="P262" s="20">
        <f>'Tabel 11'!O262/'Tabel 12'!$F262*1000</f>
        <v>0</v>
      </c>
      <c r="Q262" s="20">
        <f>'Tabel 11'!P262/'Tabel 12'!$F262*1000</f>
        <v>0</v>
      </c>
      <c r="R262" s="20">
        <f>'Tabel 11'!Q262/'Tabel 12'!$F262*1000</f>
        <v>3.175399013955043</v>
      </c>
      <c r="S262" s="20">
        <f>'Tabel 11'!R262/'Tabel 12'!$F262*1000</f>
        <v>29.581348708949612</v>
      </c>
      <c r="T262" s="20">
        <f>'Tabel 11'!S262/'Tabel 12'!$F262*1000</f>
        <v>27.742959806133534</v>
      </c>
      <c r="U262" s="20">
        <f>'Tabel 11'!T262/'Tabel 12'!$F262*1000</f>
        <v>1.1531712208573577</v>
      </c>
      <c r="V262" s="20">
        <f>'Tabel 11'!U262/'Tabel 12'!$F262*1000</f>
        <v>0.68521768195871979</v>
      </c>
      <c r="W262" s="20">
        <f>'Tabel 11'!V262/'Tabel 12'!$F262*1000</f>
        <v>0</v>
      </c>
      <c r="X262" s="20"/>
      <c r="Y262" s="20">
        <f>'Tabel 11'!X262/'Tabel 12'!$F262*1000</f>
        <v>11.74062003843904</v>
      </c>
      <c r="Z262" s="1"/>
    </row>
    <row r="263" spans="1:26" x14ac:dyDescent="0.25">
      <c r="D263" s="1" t="s">
        <v>711</v>
      </c>
      <c r="E263" s="1" t="s">
        <v>11</v>
      </c>
      <c r="F263" s="94">
        <v>25908</v>
      </c>
      <c r="H263" s="20">
        <f>'Tabel 11'!G263/'Tabel 12'!$F263*1000</f>
        <v>45.815964180947972</v>
      </c>
      <c r="I263" s="20">
        <f>'Tabel 11'!H263/'Tabel 12'!$F263*1000</f>
        <v>9.6881272193916939</v>
      </c>
      <c r="J263" s="20">
        <f>'Tabel 11'!I263/'Tabel 12'!$F263*1000</f>
        <v>3.94086768565694</v>
      </c>
      <c r="K263" s="20">
        <f>'Tabel 11'!J263/'Tabel 12'!$F263*1000</f>
        <v>0.6986259070557358</v>
      </c>
      <c r="L263" s="20">
        <f>'Tabel 11'!K263/'Tabel 12'!$F263*1000</f>
        <v>2.2309711286089238</v>
      </c>
      <c r="M263" s="20">
        <f>'Tabel 11'!L263/'Tabel 12'!$F263*1000</f>
        <v>0.2779064381658175</v>
      </c>
      <c r="N263" s="20">
        <f>'Tabel 11'!M263/'Tabel 12'!$F263*1000</f>
        <v>2.5436158715454691</v>
      </c>
      <c r="O263" s="20">
        <f>'Tabel 11'!N263/'Tabel 12'!$F263*1000</f>
        <v>7.6810251659719002</v>
      </c>
      <c r="P263" s="20">
        <f>'Tabel 11'!O263/'Tabel 12'!$F263*1000</f>
        <v>5.5658483865987343</v>
      </c>
      <c r="Q263" s="20">
        <f>'Tabel 11'!P263/'Tabel 12'!$F263*1000</f>
        <v>2.1151767793731664</v>
      </c>
      <c r="R263" s="20">
        <f>'Tabel 11'!Q263/'Tabel 12'!$F263*1000</f>
        <v>1.0421491431218157</v>
      </c>
      <c r="S263" s="20">
        <f>'Tabel 11'!R263/'Tabel 12'!$F263*1000</f>
        <v>27.404662652462559</v>
      </c>
      <c r="T263" s="20">
        <f>'Tabel 11'!S263/'Tabel 12'!$F263*1000</f>
        <v>25.698625907055735</v>
      </c>
      <c r="U263" s="20">
        <f>'Tabel 11'!T263/'Tabel 12'!$F263*1000</f>
        <v>1.069167824610159</v>
      </c>
      <c r="V263" s="20">
        <f>'Tabel 11'!U263/'Tabel 12'!$F263*1000</f>
        <v>0.63686892079666513</v>
      </c>
      <c r="W263" s="20">
        <f>'Tabel 11'!V263/'Tabel 12'!$F263*1000</f>
        <v>0</v>
      </c>
      <c r="X263" s="20"/>
      <c r="Y263" s="20">
        <f>'Tabel 11'!X263/'Tabel 12'!$F263*1000</f>
        <v>7.488034583912305</v>
      </c>
      <c r="Z263" s="1"/>
    </row>
    <row r="264" spans="1:26" x14ac:dyDescent="0.25">
      <c r="D264" s="1" t="s">
        <v>716</v>
      </c>
      <c r="E264" s="1" t="s">
        <v>81</v>
      </c>
      <c r="F264" s="94">
        <v>36279</v>
      </c>
      <c r="H264" s="20">
        <f>'Tabel 11'!G264/'Tabel 12'!$F264*1000</f>
        <v>39.03084429008517</v>
      </c>
      <c r="I264" s="20">
        <f>'Tabel 11'!H264/'Tabel 12'!$F264*1000</f>
        <v>4.4653932026792358</v>
      </c>
      <c r="J264" s="20">
        <f>'Tabel 11'!I264/'Tabel 12'!$F264*1000</f>
        <v>1.8164778522009981</v>
      </c>
      <c r="K264" s="20">
        <f>'Tabel 11'!J264/'Tabel 12'!$F264*1000</f>
        <v>0.3225006201935004</v>
      </c>
      <c r="L264" s="20">
        <f>'Tabel 11'!K264/'Tabel 12'!$F264*1000</f>
        <v>1.0281430028391079</v>
      </c>
      <c r="M264" s="20">
        <f>'Tabel 11'!L264/'Tabel 12'!$F264*1000</f>
        <v>0.12679511563163262</v>
      </c>
      <c r="N264" s="20">
        <f>'Tabel 11'!M264/'Tabel 12'!$F264*1000</f>
        <v>1.1714766118139972</v>
      </c>
      <c r="O264" s="20">
        <f>'Tabel 11'!N264/'Tabel 12'!$F264*1000</f>
        <v>0.5237189558697869</v>
      </c>
      <c r="P264" s="20">
        <f>'Tabel 11'!O264/'Tabel 12'!$F264*1000</f>
        <v>0.38038534689489789</v>
      </c>
      <c r="Q264" s="20">
        <f>'Tabel 11'!P264/'Tabel 12'!$F264*1000</f>
        <v>0.14333360897488906</v>
      </c>
      <c r="R264" s="20">
        <f>'Tabel 11'!Q264/'Tabel 12'!$F264*1000</f>
        <v>11.549381184707407</v>
      </c>
      <c r="S264" s="20">
        <f>'Tabel 11'!R264/'Tabel 12'!$F264*1000</f>
        <v>22.492350946828743</v>
      </c>
      <c r="T264" s="20">
        <f>'Tabel 11'!S264/'Tabel 12'!$F264*1000</f>
        <v>21.092091843766365</v>
      </c>
      <c r="U264" s="20">
        <f>'Tabel 11'!T264/'Tabel 12'!$F264*1000</f>
        <v>0.87654014719259077</v>
      </c>
      <c r="V264" s="20">
        <f>'Tabel 11'!U264/'Tabel 12'!$F264*1000</f>
        <v>0.52096254031257749</v>
      </c>
      <c r="W264" s="20">
        <f>'Tabel 11'!V264/'Tabel 12'!$F264*1000</f>
        <v>0</v>
      </c>
      <c r="X264" s="20"/>
      <c r="Y264" s="20">
        <f>'Tabel 11'!X264/'Tabel 12'!$F264*1000</f>
        <v>3.0871854240745336</v>
      </c>
      <c r="Z264" s="1"/>
    </row>
    <row r="265" spans="1:26" x14ac:dyDescent="0.25">
      <c r="D265" s="1" t="s">
        <v>721</v>
      </c>
      <c r="E265" s="1" t="s">
        <v>48</v>
      </c>
      <c r="F265" s="94">
        <v>27722</v>
      </c>
      <c r="H265" s="20">
        <f>'Tabel 11'!G265/'Tabel 12'!$F265*1000</f>
        <v>30.625495995959888</v>
      </c>
      <c r="I265" s="20">
        <f>'Tabel 11'!H265/'Tabel 12'!$F265*1000</f>
        <v>1.4789697713007719</v>
      </c>
      <c r="J265" s="20">
        <f>'Tabel 11'!I265/'Tabel 12'!$F265*1000</f>
        <v>0.60240963855421681</v>
      </c>
      <c r="K265" s="20">
        <f>'Tabel 11'!J265/'Tabel 12'!$F265*1000</f>
        <v>0.10821730033908088</v>
      </c>
      <c r="L265" s="20">
        <f>'Tabel 11'!K265/'Tabel 12'!$F265*1000</f>
        <v>0.33908087439578677</v>
      </c>
      <c r="M265" s="20">
        <f>'Tabel 11'!L265/'Tabel 12'!$F265*1000</f>
        <v>4.3286920135632345E-2</v>
      </c>
      <c r="N265" s="20">
        <f>'Tabel 11'!M265/'Tabel 12'!$F265*1000</f>
        <v>0.38958228122069116</v>
      </c>
      <c r="O265" s="20">
        <f>'Tabel 11'!N265/'Tabel 12'!$F265*1000</f>
        <v>1.2625351706226102</v>
      </c>
      <c r="P265" s="20">
        <f>'Tabel 11'!O265/'Tabel 12'!$F265*1000</f>
        <v>0.91623980953755135</v>
      </c>
      <c r="Q265" s="20">
        <f>'Tabel 11'!P265/'Tabel 12'!$F265*1000</f>
        <v>0.34629536108505876</v>
      </c>
      <c r="R265" s="20">
        <f>'Tabel 11'!Q265/'Tabel 12'!$F265*1000</f>
        <v>12.33677223865522</v>
      </c>
      <c r="S265" s="20">
        <f>'Tabel 11'!R265/'Tabel 12'!$F265*1000</f>
        <v>15.547218815381285</v>
      </c>
      <c r="T265" s="20">
        <f>'Tabel 11'!S265/'Tabel 12'!$F265*1000</f>
        <v>14.580477599018829</v>
      </c>
      <c r="U265" s="20">
        <f>'Tabel 11'!T265/'Tabel 12'!$F265*1000</f>
        <v>0.60601688189885294</v>
      </c>
      <c r="V265" s="20">
        <f>'Tabel 11'!U265/'Tabel 12'!$F265*1000</f>
        <v>0.36072433446360291</v>
      </c>
      <c r="W265" s="20">
        <f>'Tabel 11'!V265/'Tabel 12'!$F265*1000</f>
        <v>0</v>
      </c>
      <c r="X265" s="20"/>
      <c r="Y265" s="20">
        <f>'Tabel 11'!X265/'Tabel 12'!$F265*1000</f>
        <v>8.9459634946973523</v>
      </c>
      <c r="Z265" s="1"/>
    </row>
    <row r="266" spans="1:26" s="11" customFormat="1" x14ac:dyDescent="0.25">
      <c r="A266" s="10"/>
      <c r="B266" s="10"/>
      <c r="C266" s="10"/>
      <c r="D266" s="1" t="s">
        <v>726</v>
      </c>
      <c r="E266" s="1" t="s">
        <v>87</v>
      </c>
      <c r="F266" s="94">
        <v>29739</v>
      </c>
      <c r="G266" s="1"/>
      <c r="H266" s="20">
        <f>'Tabel 11'!G266/'Tabel 12'!$F266*1000</f>
        <v>92.740172837015365</v>
      </c>
      <c r="I266" s="20">
        <f>'Tabel 11'!H266/'Tabel 12'!$F266*1000</f>
        <v>27.371465079525205</v>
      </c>
      <c r="J266" s="20">
        <f>'Tabel 11'!I266/'Tabel 12'!$F266*1000</f>
        <v>11.130165775580886</v>
      </c>
      <c r="K266" s="20">
        <f>'Tabel 11'!J266/'Tabel 12'!$F266*1000</f>
        <v>1.9772016543932212</v>
      </c>
      <c r="L266" s="20">
        <f>'Tabel 11'!K266/'Tabel 12'!$F266*1000</f>
        <v>6.3048522142640975</v>
      </c>
      <c r="M266" s="20">
        <f>'Tabel 11'!L266/'Tabel 12'!$F266*1000</f>
        <v>0.78012038064494427</v>
      </c>
      <c r="N266" s="20">
        <f>'Tabel 11'!M266/'Tabel 12'!$F266*1000</f>
        <v>7.1824876424896598</v>
      </c>
      <c r="O266" s="20">
        <f>'Tabel 11'!N266/'Tabel 12'!$F266*1000</f>
        <v>17.619960321463399</v>
      </c>
      <c r="P266" s="20">
        <f>'Tabel 11'!O266/'Tabel 12'!$F266*1000</f>
        <v>12.771108645213356</v>
      </c>
      <c r="Q266" s="20">
        <f>'Tabel 11'!P266/'Tabel 12'!$F266*1000</f>
        <v>4.8488516762500415</v>
      </c>
      <c r="R266" s="20">
        <f>'Tabel 11'!Q266/'Tabel 12'!$F266*1000</f>
        <v>29.086384881805039</v>
      </c>
      <c r="S266" s="20">
        <f>'Tabel 11'!R266/'Tabel 12'!$F266*1000</f>
        <v>18.66236255422173</v>
      </c>
      <c r="T266" s="20">
        <f>'Tabel 11'!S266/'Tabel 12'!$F266*1000</f>
        <v>17.502269746797136</v>
      </c>
      <c r="U266" s="20">
        <f>'Tabel 11'!T266/'Tabel 12'!$F266*1000</f>
        <v>0.72968156293083153</v>
      </c>
      <c r="V266" s="20">
        <f>'Tabel 11'!U266/'Tabel 12'!$F266*1000</f>
        <v>0.4337738323413699</v>
      </c>
      <c r="W266" s="20">
        <f>'Tabel 11'!V266/'Tabel 12'!$F266*1000</f>
        <v>0</v>
      </c>
      <c r="X266" s="20"/>
      <c r="Y266" s="20">
        <f>'Tabel 11'!X266/'Tabel 12'!$F266*1000</f>
        <v>3.7997242677964964</v>
      </c>
      <c r="Z266" s="10"/>
    </row>
    <row r="267" spans="1:26" x14ac:dyDescent="0.25">
      <c r="D267" s="1" t="s">
        <v>705</v>
      </c>
      <c r="E267" s="1" t="s">
        <v>264</v>
      </c>
      <c r="F267" s="94">
        <v>43882</v>
      </c>
      <c r="H267" s="20">
        <f>'Tabel 11'!G267/'Tabel 12'!$F267*1000</f>
        <v>63.465657900733788</v>
      </c>
      <c r="I267" s="20">
        <f>'Tabel 11'!H267/'Tabel 12'!$F267*1000</f>
        <v>26.594047673305685</v>
      </c>
      <c r="J267" s="20">
        <f>'Tabel 11'!I267/'Tabel 12'!$F267*1000</f>
        <v>10.813089649514607</v>
      </c>
      <c r="K267" s="20">
        <f>'Tabel 11'!J267/'Tabel 12'!$F267*1000</f>
        <v>1.9210610273004876</v>
      </c>
      <c r="L267" s="20">
        <f>'Tabel 11'!K267/'Tabel 12'!$F267*1000</f>
        <v>6.1232395971013167</v>
      </c>
      <c r="M267" s="20">
        <f>'Tabel 11'!L267/'Tabel 12'!$F267*1000</f>
        <v>0.75885328836424959</v>
      </c>
      <c r="N267" s="20">
        <f>'Tabel 11'!M267/'Tabel 12'!$F267*1000</f>
        <v>6.9778041110250211</v>
      </c>
      <c r="O267" s="20">
        <f>'Tabel 11'!N267/'Tabel 12'!$F267*1000</f>
        <v>8.5000683651611144</v>
      </c>
      <c r="P267" s="20">
        <f>'Tabel 11'!O267/'Tabel 12'!$F267*1000</f>
        <v>6.1619798550658578</v>
      </c>
      <c r="Q267" s="20">
        <f>'Tabel 11'!P267/'Tabel 12'!$F267*1000</f>
        <v>2.3380885100952553</v>
      </c>
      <c r="R267" s="20">
        <f>'Tabel 11'!Q267/'Tabel 12'!$F267*1000</f>
        <v>2.9624903149355091</v>
      </c>
      <c r="S267" s="20">
        <f>'Tabel 11'!R267/'Tabel 12'!$F267*1000</f>
        <v>25.40905154733148</v>
      </c>
      <c r="T267" s="20">
        <f>'Tabel 11'!S267/'Tabel 12'!$F267*1000</f>
        <v>23.827537486896674</v>
      </c>
      <c r="U267" s="20">
        <f>'Tabel 11'!T267/'Tabel 12'!$F267*1000</f>
        <v>0.99129483615149716</v>
      </c>
      <c r="V267" s="20">
        <f>'Tabel 11'!U267/'Tabel 12'!$F267*1000</f>
        <v>0.5902192242833052</v>
      </c>
      <c r="W267" s="20">
        <f>'Tabel 11'!V267/'Tabel 12'!$F267*1000</f>
        <v>0</v>
      </c>
      <c r="X267" s="20"/>
      <c r="Y267" s="20">
        <f>'Tabel 11'!X267/'Tabel 12'!$F267*1000</f>
        <v>0.29624903149355086</v>
      </c>
      <c r="Z267" s="1"/>
    </row>
    <row r="268" spans="1:26" x14ac:dyDescent="0.25">
      <c r="D268" s="1" t="s">
        <v>730</v>
      </c>
      <c r="E268" s="1" t="s">
        <v>144</v>
      </c>
      <c r="F268" s="94">
        <v>32982</v>
      </c>
      <c r="H268" s="20">
        <f>'Tabel 11'!G268/'Tabel 12'!$F268*1000</f>
        <v>72.524407252440724</v>
      </c>
      <c r="I268" s="20">
        <f>'Tabel 11'!H268/'Tabel 12'!$F268*1000</f>
        <v>32.169061912558369</v>
      </c>
      <c r="J268" s="20">
        <f>'Tabel 11'!I268/'Tabel 12'!$F268*1000</f>
        <v>13.079861742768783</v>
      </c>
      <c r="K268" s="20">
        <f>'Tabel 11'!J268/'Tabel 12'!$F268*1000</f>
        <v>2.3224789279000664</v>
      </c>
      <c r="L268" s="20">
        <f>'Tabel 11'!K268/'Tabel 12'!$F268*1000</f>
        <v>7.4070705233157481</v>
      </c>
      <c r="M268" s="20">
        <f>'Tabel 11'!L268/'Tabel 12'!$F268*1000</f>
        <v>0.91565096113031352</v>
      </c>
      <c r="N268" s="20">
        <f>'Tabel 11'!M268/'Tabel 12'!$F268*1000</f>
        <v>8.4409678006185178</v>
      </c>
      <c r="O268" s="20">
        <f>'Tabel 11'!N268/'Tabel 12'!$F268*1000</f>
        <v>18.919410587593234</v>
      </c>
      <c r="P268" s="20">
        <f>'Tabel 11'!O268/'Tabel 12'!$F268*1000</f>
        <v>13.713540719180159</v>
      </c>
      <c r="Q268" s="20">
        <f>'Tabel 11'!P268/'Tabel 12'!$F268*1000</f>
        <v>5.2058698684130738</v>
      </c>
      <c r="R268" s="20">
        <f>'Tabel 11'!Q268/'Tabel 12'!$F268*1000</f>
        <v>3.1229155296828575</v>
      </c>
      <c r="S268" s="20">
        <f>'Tabel 11'!R268/'Tabel 12'!$F268*1000</f>
        <v>18.313019222606272</v>
      </c>
      <c r="T268" s="20">
        <f>'Tabel 11'!S268/'Tabel 12'!$F268*1000</f>
        <v>17.173003456430781</v>
      </c>
      <c r="U268" s="20">
        <f>'Tabel 11'!T268/'Tabel 12'!$F268*1000</f>
        <v>0.71554181068461586</v>
      </c>
      <c r="V268" s="20">
        <f>'Tabel 11'!U268/'Tabel 12'!$F268*1000</f>
        <v>0.4244739554908738</v>
      </c>
      <c r="W268" s="20">
        <f>'Tabel 11'!V268/'Tabel 12'!$F268*1000</f>
        <v>0</v>
      </c>
      <c r="X268" s="20"/>
      <c r="Y268" s="20">
        <f>'Tabel 11'!X268/'Tabel 12'!$F268*1000</f>
        <v>5.8516766721241886</v>
      </c>
      <c r="Z268" s="1"/>
    </row>
    <row r="269" spans="1:26" x14ac:dyDescent="0.25">
      <c r="D269" s="1" t="s">
        <v>740</v>
      </c>
      <c r="E269" s="1" t="s">
        <v>176</v>
      </c>
      <c r="F269" s="94">
        <v>27989</v>
      </c>
      <c r="H269" s="20">
        <f>'Tabel 11'!G269/'Tabel 12'!$F269*1000</f>
        <v>21.865732966522561</v>
      </c>
      <c r="I269" s="20">
        <f>'Tabel 11'!H269/'Tabel 12'!$F269*1000</f>
        <v>2.2508842759655581</v>
      </c>
      <c r="J269" s="20">
        <f>'Tabel 11'!I269/'Tabel 12'!$F269*1000</f>
        <v>0.91464503912251249</v>
      </c>
      <c r="K269" s="20">
        <f>'Tabel 11'!J269/'Tabel 12'!$F269*1000</f>
        <v>0.16077744828325413</v>
      </c>
      <c r="L269" s="20">
        <f>'Tabel 11'!K269/'Tabel 12'!$F269*1000</f>
        <v>0.51806066669048556</v>
      </c>
      <c r="M269" s="20">
        <f>'Tabel 11'!L269/'Tabel 12'!$F269*1000</f>
        <v>6.4310979313301667E-2</v>
      </c>
      <c r="N269" s="20">
        <f>'Tabel 11'!M269/'Tabel 12'!$F269*1000</f>
        <v>0.58951731037193189</v>
      </c>
      <c r="O269" s="20">
        <f>'Tabel 11'!N269/'Tabel 12'!$F269*1000</f>
        <v>0.10718496552216943</v>
      </c>
      <c r="P269" s="20">
        <f>'Tabel 11'!O269/'Tabel 12'!$F269*1000</f>
        <v>7.860230804959091E-2</v>
      </c>
      <c r="Q269" s="20">
        <f>'Tabel 11'!P269/'Tabel 12'!$F269*1000</f>
        <v>2.8582657472578515E-2</v>
      </c>
      <c r="R269" s="20">
        <f>'Tabel 11'!Q269/'Tabel 12'!$F269*1000</f>
        <v>1.3219479081067562</v>
      </c>
      <c r="S269" s="20">
        <f>'Tabel 11'!R269/'Tabel 12'!$F269*1000</f>
        <v>18.185715816928077</v>
      </c>
      <c r="T269" s="20">
        <f>'Tabel 11'!S269/'Tabel 12'!$F269*1000</f>
        <v>17.053128014577155</v>
      </c>
      <c r="U269" s="20">
        <f>'Tabel 11'!T269/'Tabel 12'!$F269*1000</f>
        <v>0.71099360463039052</v>
      </c>
      <c r="V269" s="20">
        <f>'Tabel 11'!U269/'Tabel 12'!$F269*1000</f>
        <v>0.42159419772053308</v>
      </c>
      <c r="W269" s="20">
        <f>'Tabel 11'!V269/'Tabel 12'!$F269*1000</f>
        <v>0</v>
      </c>
      <c r="X269" s="20"/>
      <c r="Y269" s="20">
        <f>'Tabel 11'!X269/'Tabel 12'!$F269*1000</f>
        <v>0.96466468969952479</v>
      </c>
      <c r="Z269" s="1"/>
    </row>
    <row r="270" spans="1:26" x14ac:dyDescent="0.25">
      <c r="D270" s="1" t="s">
        <v>750</v>
      </c>
      <c r="E270" s="1" t="s">
        <v>136</v>
      </c>
      <c r="F270" s="94">
        <v>25987</v>
      </c>
      <c r="H270" s="20">
        <f>'Tabel 11'!G270/'Tabel 12'!$F270*1000</f>
        <v>37.672682495093703</v>
      </c>
      <c r="I270" s="20">
        <f>'Tabel 11'!H270/'Tabel 12'!$F270*1000</f>
        <v>17.816600607996303</v>
      </c>
      <c r="J270" s="20">
        <f>'Tabel 11'!I270/'Tabel 12'!$F270*1000</f>
        <v>7.245930657636511</v>
      </c>
      <c r="K270" s="20">
        <f>'Tabel 11'!J270/'Tabel 12'!$F270*1000</f>
        <v>1.2852580136221956</v>
      </c>
      <c r="L270" s="20">
        <f>'Tabel 11'!K270/'Tabel 12'!$F270*1000</f>
        <v>4.1020510255127558</v>
      </c>
      <c r="M270" s="20">
        <f>'Tabel 11'!L270/'Tabel 12'!$F270*1000</f>
        <v>0.50794628083272408</v>
      </c>
      <c r="N270" s="20">
        <f>'Tabel 11'!M270/'Tabel 12'!$F270*1000</f>
        <v>4.6754146303921189</v>
      </c>
      <c r="O270" s="20">
        <f>'Tabel 11'!N270/'Tabel 12'!$F270*1000</f>
        <v>0.19240389425481971</v>
      </c>
      <c r="P270" s="20">
        <f>'Tabel 11'!O270/'Tabel 12'!$F270*1000</f>
        <v>0.13853080386347019</v>
      </c>
      <c r="Q270" s="20">
        <f>'Tabel 11'!P270/'Tabel 12'!$F270*1000</f>
        <v>5.3873090391349521E-2</v>
      </c>
      <c r="R270" s="20">
        <f>'Tabel 11'!Q270/'Tabel 12'!$F270*1000</f>
        <v>2.0779620579520528</v>
      </c>
      <c r="S270" s="20">
        <f>'Tabel 11'!R270/'Tabel 12'!$F270*1000</f>
        <v>17.585715934890519</v>
      </c>
      <c r="T270" s="20">
        <f>'Tabel 11'!S270/'Tabel 12'!$F270*1000</f>
        <v>16.492861815523145</v>
      </c>
      <c r="U270" s="20">
        <f>'Tabel 11'!T270/'Tabel 12'!$F270*1000</f>
        <v>0.68495786354715815</v>
      </c>
      <c r="V270" s="20">
        <f>'Tabel 11'!U270/'Tabel 12'!$F270*1000</f>
        <v>0.40789625582021782</v>
      </c>
      <c r="W270" s="20">
        <f>'Tabel 11'!V270/'Tabel 12'!$F270*1000</f>
        <v>0</v>
      </c>
      <c r="X270" s="20"/>
      <c r="Y270" s="20">
        <f>'Tabel 11'!X270/'Tabel 12'!$F270*1000</f>
        <v>1.0005002501250624</v>
      </c>
      <c r="Z270" s="1"/>
    </row>
    <row r="271" spans="1:26" x14ac:dyDescent="0.25">
      <c r="D271" s="1" t="s">
        <v>757</v>
      </c>
      <c r="E271" s="1" t="s">
        <v>93</v>
      </c>
      <c r="F271" s="94">
        <v>27494</v>
      </c>
      <c r="H271" s="20">
        <f>'Tabel 11'!G271/'Tabel 12'!$F271*1000</f>
        <v>69.687931912417255</v>
      </c>
      <c r="I271" s="20">
        <f>'Tabel 11'!H271/'Tabel 12'!$F271*1000</f>
        <v>27.7151378482578</v>
      </c>
      <c r="J271" s="20">
        <f>'Tabel 11'!I271/'Tabel 12'!$F271*1000</f>
        <v>11.267912999199826</v>
      </c>
      <c r="K271" s="20">
        <f>'Tabel 11'!J271/'Tabel 12'!$F271*1000</f>
        <v>2.000436458863752</v>
      </c>
      <c r="L271" s="20">
        <f>'Tabel 11'!K271/'Tabel 12'!$F271*1000</f>
        <v>6.3832108823743363</v>
      </c>
      <c r="M271" s="20">
        <f>'Tabel 11'!L271/'Tabel 12'!$F271*1000</f>
        <v>0.78926311195169863</v>
      </c>
      <c r="N271" s="20">
        <f>'Tabel 11'!M271/'Tabel 12'!$F271*1000</f>
        <v>7.2706772386702552</v>
      </c>
      <c r="O271" s="20">
        <f>'Tabel 11'!N271/'Tabel 12'!$F271*1000</f>
        <v>19.313304721030043</v>
      </c>
      <c r="P271" s="20">
        <f>'Tabel 11'!O271/'Tabel 12'!$F271*1000</f>
        <v>13.999418054848331</v>
      </c>
      <c r="Q271" s="20">
        <f>'Tabel 11'!P271/'Tabel 12'!$F271*1000</f>
        <v>5.3138866661817126</v>
      </c>
      <c r="R271" s="20">
        <f>'Tabel 11'!Q271/'Tabel 12'!$F271*1000</f>
        <v>2.109551174801775</v>
      </c>
      <c r="S271" s="20">
        <f>'Tabel 11'!R271/'Tabel 12'!$F271*1000</f>
        <v>20.549938168327635</v>
      </c>
      <c r="T271" s="20">
        <f>'Tabel 11'!S271/'Tabel 12'!$F271*1000</f>
        <v>19.273295991852766</v>
      </c>
      <c r="U271" s="20">
        <f>'Tabel 11'!T271/'Tabel 12'!$F271*1000</f>
        <v>0.80017458354550086</v>
      </c>
      <c r="V271" s="20">
        <f>'Tabel 11'!U271/'Tabel 12'!$F271*1000</f>
        <v>0.47646759292936641</v>
      </c>
      <c r="W271" s="20">
        <f>'Tabel 11'!V271/'Tabel 12'!$F271*1000</f>
        <v>0</v>
      </c>
      <c r="X271" s="20"/>
      <c r="Y271" s="20">
        <f>'Tabel 11'!X271/'Tabel 12'!$F271*1000</f>
        <v>5.7103368007565285</v>
      </c>
      <c r="Z271" s="1"/>
    </row>
    <row r="272" spans="1:26" x14ac:dyDescent="0.25">
      <c r="D272" s="1" t="s">
        <v>762</v>
      </c>
      <c r="E272" s="1" t="s">
        <v>169</v>
      </c>
      <c r="F272" s="94">
        <v>31380</v>
      </c>
      <c r="H272" s="20">
        <f>'Tabel 11'!G272/'Tabel 12'!$F272*1000</f>
        <v>68.419375398342893</v>
      </c>
      <c r="I272" s="20">
        <f>'Tabel 11'!H272/'Tabel 12'!$F272*1000</f>
        <v>21.223709369024856</v>
      </c>
      <c r="J272" s="20">
        <f>'Tabel 11'!I272/'Tabel 12'!$F272*1000</f>
        <v>8.6297004461440405</v>
      </c>
      <c r="K272" s="20">
        <f>'Tabel 11'!J272/'Tabel 12'!$F272*1000</f>
        <v>1.5328234544295729</v>
      </c>
      <c r="L272" s="20">
        <f>'Tabel 11'!K272/'Tabel 12'!$F272*1000</f>
        <v>4.888463989802422</v>
      </c>
      <c r="M272" s="20">
        <f>'Tabel 11'!L272/'Tabel 12'!$F272*1000</f>
        <v>0.60548119821542379</v>
      </c>
      <c r="N272" s="20">
        <f>'Tabel 11'!M272/'Tabel 12'!$F272*1000</f>
        <v>5.5704270235818996</v>
      </c>
      <c r="O272" s="20">
        <f>'Tabel 11'!N272/'Tabel 12'!$F272*1000</f>
        <v>15.933715742511154</v>
      </c>
      <c r="P272" s="20">
        <f>'Tabel 11'!O272/'Tabel 12'!$F272*1000</f>
        <v>11.548757170172083</v>
      </c>
      <c r="Q272" s="20">
        <f>'Tabel 11'!P272/'Tabel 12'!$F272*1000</f>
        <v>4.3849585723390687</v>
      </c>
      <c r="R272" s="20">
        <f>'Tabel 11'!Q272/'Tabel 12'!$F272*1000</f>
        <v>10.484384958572338</v>
      </c>
      <c r="S272" s="20">
        <f>'Tabel 11'!R272/'Tabel 12'!$F272*1000</f>
        <v>20.777565328234544</v>
      </c>
      <c r="T272" s="20">
        <f>'Tabel 11'!S272/'Tabel 12'!$F272*1000</f>
        <v>19.483747609942636</v>
      </c>
      <c r="U272" s="20">
        <f>'Tabel 11'!T272/'Tabel 12'!$F272*1000</f>
        <v>0.80943275971956652</v>
      </c>
      <c r="V272" s="20">
        <f>'Tabel 11'!U272/'Tabel 12'!$F272*1000</f>
        <v>0.48119821542383684</v>
      </c>
      <c r="W272" s="20">
        <f>'Tabel 11'!V272/'Tabel 12'!$F272*1000</f>
        <v>0</v>
      </c>
      <c r="X272" s="20"/>
      <c r="Y272" s="20">
        <f>'Tabel 11'!X272/'Tabel 12'!$F272*1000</f>
        <v>5.1625239005736132</v>
      </c>
      <c r="Z272" s="1"/>
    </row>
    <row r="273" spans="4:26" x14ac:dyDescent="0.25">
      <c r="D273" s="1" t="s">
        <v>774</v>
      </c>
      <c r="E273" s="1" t="s">
        <v>241</v>
      </c>
      <c r="F273" s="94">
        <v>24503</v>
      </c>
      <c r="H273" s="20">
        <f>'Tabel 11'!G273/'Tabel 12'!$F273*1000</f>
        <v>51.748765457290943</v>
      </c>
      <c r="I273" s="20">
        <f>'Tabel 11'!H273/'Tabel 12'!$F273*1000</f>
        <v>25.874382728645472</v>
      </c>
      <c r="J273" s="20">
        <f>'Tabel 11'!I273/'Tabel 12'!$F273*1000</f>
        <v>10.521160674203159</v>
      </c>
      <c r="K273" s="20">
        <f>'Tabel 11'!J273/'Tabel 12'!$F273*1000</f>
        <v>1.8691588785046727</v>
      </c>
      <c r="L273" s="20">
        <f>'Tabel 11'!K273/'Tabel 12'!$F273*1000</f>
        <v>5.9584540668489572</v>
      </c>
      <c r="M273" s="20">
        <f>'Tabel 11'!L273/'Tabel 12'!$F273*1000</f>
        <v>0.7386850589723708</v>
      </c>
      <c r="N273" s="20">
        <f>'Tabel 11'!M273/'Tabel 12'!$F273*1000</f>
        <v>6.7910051830388118</v>
      </c>
      <c r="O273" s="20">
        <f>'Tabel 11'!N273/'Tabel 12'!$F273*1000</f>
        <v>3.0608496918744645</v>
      </c>
      <c r="P273" s="20">
        <f>'Tabel 11'!O273/'Tabel 12'!$F273*1000</f>
        <v>2.2201363098396114</v>
      </c>
      <c r="Q273" s="20">
        <f>'Tabel 11'!P273/'Tabel 12'!$F273*1000</f>
        <v>0.84071338203485291</v>
      </c>
      <c r="R273" s="20">
        <f>'Tabel 11'!Q273/'Tabel 12'!$F273*1000</f>
        <v>3.14247235032445</v>
      </c>
      <c r="S273" s="20">
        <f>'Tabel 11'!R273/'Tabel 12'!$F273*1000</f>
        <v>19.671060686446555</v>
      </c>
      <c r="T273" s="20">
        <f>'Tabel 11'!S273/'Tabel 12'!$F273*1000</f>
        <v>18.446720809696771</v>
      </c>
      <c r="U273" s="20">
        <f>'Tabel 11'!T273/'Tabel 12'!$F273*1000</f>
        <v>0.76725298942986575</v>
      </c>
      <c r="V273" s="20">
        <f>'Tabel 11'!U273/'Tabel 12'!$F273*1000</f>
        <v>0.45708688731992003</v>
      </c>
      <c r="W273" s="20">
        <f>'Tabel 11'!V273/'Tabel 12'!$F273*1000</f>
        <v>0</v>
      </c>
      <c r="X273" s="20"/>
      <c r="Y273" s="20">
        <f>'Tabel 11'!X273/'Tabel 12'!$F273*1000</f>
        <v>14.243153899522508</v>
      </c>
      <c r="Z273" s="1"/>
    </row>
    <row r="274" spans="4:26" x14ac:dyDescent="0.25">
      <c r="D274" s="1" t="s">
        <v>783</v>
      </c>
      <c r="E274" s="1" t="s">
        <v>205</v>
      </c>
      <c r="F274" s="94">
        <v>39438</v>
      </c>
      <c r="H274" s="20">
        <f>'Tabel 11'!G274/'Tabel 12'!$F274*1000</f>
        <v>52.10710482275978</v>
      </c>
      <c r="I274" s="20">
        <f>'Tabel 11'!H274/'Tabel 12'!$F274*1000</f>
        <v>25.406967898980678</v>
      </c>
      <c r="J274" s="20">
        <f>'Tabel 11'!I274/'Tabel 12'!$F274*1000</f>
        <v>10.33013844515442</v>
      </c>
      <c r="K274" s="20">
        <f>'Tabel 11'!J274/'Tabel 12'!$F274*1000</f>
        <v>1.8357928901059892</v>
      </c>
      <c r="L274" s="20">
        <f>'Tabel 11'!K274/'Tabel 12'!$F274*1000</f>
        <v>5.849688118058725</v>
      </c>
      <c r="M274" s="20">
        <f>'Tabel 11'!L274/'Tabel 12'!$F274*1000</f>
        <v>0.72518890410264214</v>
      </c>
      <c r="N274" s="20">
        <f>'Tabel 11'!M274/'Tabel 12'!$F274*1000</f>
        <v>6.6661595415589021</v>
      </c>
      <c r="O274" s="20">
        <f>'Tabel 11'!N274/'Tabel 12'!$F274*1000</f>
        <v>0.78604391703433241</v>
      </c>
      <c r="P274" s="20">
        <f>'Tabel 11'!O274/'Tabel 12'!$F274*1000</f>
        <v>0.57051574623459611</v>
      </c>
      <c r="Q274" s="20">
        <f>'Tabel 11'!P274/'Tabel 12'!$F274*1000</f>
        <v>0.2155281707997363</v>
      </c>
      <c r="R274" s="20">
        <f>'Tabel 11'!Q274/'Tabel 12'!$F274*1000</f>
        <v>0</v>
      </c>
      <c r="S274" s="20">
        <f>'Tabel 11'!R274/'Tabel 12'!$F274*1000</f>
        <v>25.914093006744764</v>
      </c>
      <c r="T274" s="20">
        <f>'Tabel 11'!S274/'Tabel 12'!$F274*1000</f>
        <v>24.301435164054972</v>
      </c>
      <c r="U274" s="20">
        <f>'Tabel 11'!T274/'Tabel 12'!$F274*1000</f>
        <v>1.0117145899893503</v>
      </c>
      <c r="V274" s="20">
        <f>'Tabel 11'!U274/'Tabel 12'!$F274*1000</f>
        <v>0.60094325270044113</v>
      </c>
      <c r="W274" s="20">
        <f>'Tabel 11'!V274/'Tabel 12'!$F274*1000</f>
        <v>0</v>
      </c>
      <c r="X274" s="20"/>
      <c r="Y274" s="20">
        <f>'Tabel 11'!X274/'Tabel 12'!$F274*1000</f>
        <v>3.093463157360921</v>
      </c>
      <c r="Z274" s="1"/>
    </row>
    <row r="275" spans="4:26" x14ac:dyDescent="0.25">
      <c r="D275" s="1" t="s">
        <v>802</v>
      </c>
      <c r="E275" s="1" t="s">
        <v>260</v>
      </c>
      <c r="F275" s="94">
        <v>35459</v>
      </c>
      <c r="H275" s="20">
        <f>'Tabel 11'!G275/'Tabel 12'!$F275*1000</f>
        <v>89.088806790941646</v>
      </c>
      <c r="I275" s="20">
        <f>'Tabel 11'!H275/'Tabel 12'!$F275*1000</f>
        <v>59.618150540060356</v>
      </c>
      <c r="J275" s="20">
        <f>'Tabel 11'!I275/'Tabel 12'!$F275*1000</f>
        <v>24.242082405031162</v>
      </c>
      <c r="K275" s="20">
        <f>'Tabel 11'!J275/'Tabel 12'!$F275*1000</f>
        <v>4.3035618601765417</v>
      </c>
      <c r="L275" s="20">
        <f>'Tabel 11'!K275/'Tabel 12'!$F275*1000</f>
        <v>13.728531543472743</v>
      </c>
      <c r="M275" s="20">
        <f>'Tabel 11'!L275/'Tabel 12'!$F275*1000</f>
        <v>1.6977354127301953</v>
      </c>
      <c r="N275" s="20">
        <f>'Tabel 11'!M275/'Tabel 12'!$F275*1000</f>
        <v>15.643419160156803</v>
      </c>
      <c r="O275" s="20">
        <f>'Tabel 11'!N275/'Tabel 12'!$F275*1000</f>
        <v>1.2408697368792125</v>
      </c>
      <c r="P275" s="20">
        <f>'Tabel 11'!O275/'Tabel 12'!$F275*1000</f>
        <v>0.89963055923742918</v>
      </c>
      <c r="Q275" s="20">
        <f>'Tabel 11'!P275/'Tabel 12'!$F275*1000</f>
        <v>0.34123917764178346</v>
      </c>
      <c r="R275" s="20">
        <f>'Tabel 11'!Q275/'Tabel 12'!$F275*1000</f>
        <v>5.3583011365238722</v>
      </c>
      <c r="S275" s="20">
        <f>'Tabel 11'!R275/'Tabel 12'!$F275*1000</f>
        <v>22.871485377478216</v>
      </c>
      <c r="T275" s="20">
        <f>'Tabel 11'!S275/'Tabel 12'!$F275*1000</f>
        <v>21.447305338560028</v>
      </c>
      <c r="U275" s="20">
        <f>'Tabel 11'!T275/'Tabel 12'!$F275*1000</f>
        <v>0.89117008375870732</v>
      </c>
      <c r="V275" s="20">
        <f>'Tabel 11'!U275/'Tabel 12'!$F275*1000</f>
        <v>0.53018979666657273</v>
      </c>
      <c r="W275" s="20">
        <f>'Tabel 11'!V275/'Tabel 12'!$F275*1000</f>
        <v>0</v>
      </c>
      <c r="X275" s="20"/>
      <c r="Y275" s="20">
        <f>'Tabel 11'!X275/'Tabel 12'!$F275*1000</f>
        <v>9.8423531402464821</v>
      </c>
      <c r="Z275" s="1"/>
    </row>
    <row r="276" spans="4:26" x14ac:dyDescent="0.25">
      <c r="D276" s="1" t="s">
        <v>811</v>
      </c>
      <c r="E276" s="1" t="s">
        <v>276</v>
      </c>
      <c r="F276" s="94">
        <v>33484</v>
      </c>
      <c r="H276" s="20">
        <f>'Tabel 11'!G276/'Tabel 12'!$F276*1000</f>
        <v>104.73659061044081</v>
      </c>
      <c r="I276" s="20">
        <f>'Tabel 11'!H276/'Tabel 12'!$F276*1000</f>
        <v>42.617369489905627</v>
      </c>
      <c r="J276" s="20">
        <f>'Tabel 11'!I276/'Tabel 12'!$F276*1000</f>
        <v>17.327678891410823</v>
      </c>
      <c r="K276" s="20">
        <f>'Tabel 11'!J276/'Tabel 12'!$F276*1000</f>
        <v>3.0760960458726556</v>
      </c>
      <c r="L276" s="20">
        <f>'Tabel 11'!K276/'Tabel 12'!$F276*1000</f>
        <v>9.8136423366383951</v>
      </c>
      <c r="M276" s="20">
        <f>'Tabel 11'!L276/'Tabel 12'!$F276*1000</f>
        <v>1.2155059132720105</v>
      </c>
      <c r="N276" s="20">
        <f>'Tabel 11'!M276/'Tabel 12'!$F276*1000</f>
        <v>11.181459801696333</v>
      </c>
      <c r="O276" s="20">
        <f>'Tabel 11'!N276/'Tabel 12'!$F276*1000</f>
        <v>13.439254569346554</v>
      </c>
      <c r="P276" s="20">
        <f>'Tabel 11'!O276/'Tabel 12'!$F276*1000</f>
        <v>9.7419663122685449</v>
      </c>
      <c r="Q276" s="20">
        <f>'Tabel 11'!P276/'Tabel 12'!$F276*1000</f>
        <v>3.6972882570780072</v>
      </c>
      <c r="R276" s="20">
        <f>'Tabel 11'!Q276/'Tabel 12'!$F276*1000</f>
        <v>9.7061283000836234</v>
      </c>
      <c r="S276" s="20">
        <f>'Tabel 11'!R276/'Tabel 12'!$F276*1000</f>
        <v>38.973838251105008</v>
      </c>
      <c r="T276" s="20">
        <f>'Tabel 11'!S276/'Tabel 12'!$F276*1000</f>
        <v>36.548799426591806</v>
      </c>
      <c r="U276" s="20">
        <f>'Tabel 11'!T276/'Tabel 12'!$F276*1000</f>
        <v>1.5201290168438657</v>
      </c>
      <c r="V276" s="20">
        <f>'Tabel 11'!U276/'Tabel 12'!$F276*1000</f>
        <v>0.9049098076693346</v>
      </c>
      <c r="W276" s="20">
        <f>'Tabel 11'!V276/'Tabel 12'!$F276*1000</f>
        <v>0</v>
      </c>
      <c r="X276" s="20"/>
      <c r="Y276" s="20">
        <f>'Tabel 11'!X276/'Tabel 12'!$F276*1000</f>
        <v>13.558714609962967</v>
      </c>
      <c r="Z276" s="1"/>
    </row>
    <row r="277" spans="4:26" x14ac:dyDescent="0.25">
      <c r="D277" s="1" t="s">
        <v>818</v>
      </c>
      <c r="E277" s="1" t="s">
        <v>316</v>
      </c>
      <c r="F277" s="94">
        <v>29506</v>
      </c>
      <c r="H277" s="20">
        <f>'Tabel 11'!G277/'Tabel 12'!$F277*1000</f>
        <v>116.34921710838474</v>
      </c>
      <c r="I277" s="20">
        <f>'Tabel 11'!H277/'Tabel 12'!$F277*1000</f>
        <v>81.576628482342585</v>
      </c>
      <c r="J277" s="20">
        <f>'Tabel 11'!I277/'Tabel 12'!$F277*1000</f>
        <v>33.16952484240494</v>
      </c>
      <c r="K277" s="20">
        <f>'Tabel 11'!J277/'Tabel 12'!$F277*1000</f>
        <v>5.8903273910391105</v>
      </c>
      <c r="L277" s="20">
        <f>'Tabel 11'!K277/'Tabel 12'!$F277*1000</f>
        <v>18.786009625160982</v>
      </c>
      <c r="M277" s="20">
        <f>'Tabel 11'!L277/'Tabel 12'!$F277*1000</f>
        <v>2.3249508574527216</v>
      </c>
      <c r="N277" s="20">
        <f>'Tabel 11'!M277/'Tabel 12'!$F277*1000</f>
        <v>21.405815766284825</v>
      </c>
      <c r="O277" s="20">
        <f>'Tabel 11'!N277/'Tabel 12'!$F277*1000</f>
        <v>9.5573781603741619</v>
      </c>
      <c r="P277" s="20">
        <f>'Tabel 11'!O277/'Tabel 12'!$F277*1000</f>
        <v>6.9274045956754557</v>
      </c>
      <c r="Q277" s="20">
        <f>'Tabel 11'!P277/'Tabel 12'!$F277*1000</f>
        <v>2.6299735646987052</v>
      </c>
      <c r="R277" s="20">
        <f>'Tabel 11'!Q277/'Tabel 12'!$F277*1000</f>
        <v>0.40669694299464515</v>
      </c>
      <c r="S277" s="20">
        <f>'Tabel 11'!R277/'Tabel 12'!$F277*1000</f>
        <v>24.808513522673355</v>
      </c>
      <c r="T277" s="20">
        <f>'Tabel 11'!S277/'Tabel 12'!$F277*1000</f>
        <v>23.266454280485323</v>
      </c>
      <c r="U277" s="20">
        <f>'Tabel 11'!T277/'Tabel 12'!$F277*1000</f>
        <v>0.9692943808039044</v>
      </c>
      <c r="V277" s="20">
        <f>'Tabel 11'!U277/'Tabel 12'!$F277*1000</f>
        <v>0.57615400257574734</v>
      </c>
      <c r="W277" s="20">
        <f>'Tabel 11'!V277/'Tabel 12'!$F277*1000</f>
        <v>0</v>
      </c>
      <c r="X277" s="20"/>
      <c r="Y277" s="20">
        <f>'Tabel 11'!X277/'Tabel 12'!$F277*1000</f>
        <v>37.450010167423571</v>
      </c>
      <c r="Z277" s="1"/>
    </row>
    <row r="278" spans="4:26" x14ac:dyDescent="0.25">
      <c r="D278" s="1" t="s">
        <v>831</v>
      </c>
      <c r="E278" s="1" t="s">
        <v>124</v>
      </c>
      <c r="F278" s="94">
        <v>36133</v>
      </c>
      <c r="H278" s="20">
        <f>'Tabel 11'!G278/'Tabel 12'!$F278*1000</f>
        <v>73.56156422107216</v>
      </c>
      <c r="I278" s="20">
        <f>'Tabel 11'!H278/'Tabel 12'!$F278*1000</f>
        <v>50.258766224780672</v>
      </c>
      <c r="J278" s="20">
        <f>'Tabel 11'!I278/'Tabel 12'!$F278*1000</f>
        <v>20.435612874657515</v>
      </c>
      <c r="K278" s="20">
        <f>'Tabel 11'!J278/'Tabel 12'!$F278*1000</f>
        <v>3.6282622533418203</v>
      </c>
      <c r="L278" s="20">
        <f>'Tabel 11'!K278/'Tabel 12'!$F278*1000</f>
        <v>11.573907508371848</v>
      </c>
      <c r="M278" s="20">
        <f>'Tabel 11'!L278/'Tabel 12'!$F278*1000</f>
        <v>1.4308250076107714</v>
      </c>
      <c r="N278" s="20">
        <f>'Tabel 11'!M278/'Tabel 12'!$F278*1000</f>
        <v>13.187391027592506</v>
      </c>
      <c r="O278" s="20">
        <f>'Tabel 11'!N278/'Tabel 12'!$F278*1000</f>
        <v>0.77491489773890909</v>
      </c>
      <c r="P278" s="20">
        <f>'Tabel 11'!O278/'Tabel 12'!$F278*1000</f>
        <v>0.56181330086070902</v>
      </c>
      <c r="Q278" s="20">
        <f>'Tabel 11'!P278/'Tabel 12'!$F278*1000</f>
        <v>0.21310159687819999</v>
      </c>
      <c r="R278" s="20">
        <f>'Tabel 11'!Q278/'Tabel 12'!$F278*1000</f>
        <v>5.9225638612902332</v>
      </c>
      <c r="S278" s="20">
        <f>'Tabel 11'!R278/'Tabel 12'!$F278*1000</f>
        <v>16.605319237262336</v>
      </c>
      <c r="T278" s="20">
        <f>'Tabel 11'!S278/'Tabel 12'!$F278*1000</f>
        <v>15.573021891345864</v>
      </c>
      <c r="U278" s="20">
        <f>'Tabel 11'!T278/'Tabel 12'!$F278*1000</f>
        <v>0.64760745025323108</v>
      </c>
      <c r="V278" s="20">
        <f>'Tabel 11'!U278/'Tabel 12'!$F278*1000</f>
        <v>0.38468989566324419</v>
      </c>
      <c r="W278" s="20">
        <f>'Tabel 11'!V278/'Tabel 12'!$F278*1000</f>
        <v>0</v>
      </c>
      <c r="X278" s="20"/>
      <c r="Y278" s="20">
        <f>'Tabel 11'!X278/'Tabel 12'!$F278*1000</f>
        <v>5.9225638612902332</v>
      </c>
      <c r="Z278" s="1"/>
    </row>
    <row r="279" spans="4:26" x14ac:dyDescent="0.25">
      <c r="D279" s="1" t="s">
        <v>836</v>
      </c>
      <c r="E279" s="1" t="s">
        <v>154</v>
      </c>
      <c r="F279" s="94">
        <v>23795</v>
      </c>
      <c r="H279" s="20">
        <f>'Tabel 11'!G279/'Tabel 12'!$F279*1000</f>
        <v>37.486866988863206</v>
      </c>
      <c r="I279" s="20">
        <f>'Tabel 11'!H279/'Tabel 12'!$F279*1000</f>
        <v>7.31246060096659</v>
      </c>
      <c r="J279" s="20">
        <f>'Tabel 11'!I279/'Tabel 12'!$F279*1000</f>
        <v>2.971212439588149</v>
      </c>
      <c r="K279" s="20">
        <f>'Tabel 11'!J279/'Tabel 12'!$F279*1000</f>
        <v>0.52952300903551164</v>
      </c>
      <c r="L279" s="20">
        <f>'Tabel 11'!K279/'Tabel 12'!$F279*1000</f>
        <v>1.6852279890733348</v>
      </c>
      <c r="M279" s="20">
        <f>'Tabel 11'!L279/'Tabel 12'!$F279*1000</f>
        <v>0.21012817818869511</v>
      </c>
      <c r="N279" s="20">
        <f>'Tabel 11'!M279/'Tabel 12'!$F279*1000</f>
        <v>1.9205715486446733</v>
      </c>
      <c r="O279" s="20">
        <f>'Tabel 11'!N279/'Tabel 12'!$F279*1000</f>
        <v>0</v>
      </c>
      <c r="P279" s="20">
        <f>'Tabel 11'!O279/'Tabel 12'!$F279*1000</f>
        <v>0</v>
      </c>
      <c r="Q279" s="20">
        <f>'Tabel 11'!P279/'Tabel 12'!$F279*1000</f>
        <v>0</v>
      </c>
      <c r="R279" s="20">
        <f>'Tabel 11'!Q279/'Tabel 12'!$F279*1000</f>
        <v>2.5635637739020805</v>
      </c>
      <c r="S279" s="20">
        <f>'Tabel 11'!R279/'Tabel 12'!$F279*1000</f>
        <v>27.610842613994535</v>
      </c>
      <c r="T279" s="20">
        <f>'Tabel 11'!S279/'Tabel 12'!$F279*1000</f>
        <v>25.891994116411009</v>
      </c>
      <c r="U279" s="20">
        <f>'Tabel 11'!T279/'Tabel 12'!$F279*1000</f>
        <v>1.0758562723261189</v>
      </c>
      <c r="V279" s="20">
        <f>'Tabel 11'!U279/'Tabel 12'!$F279*1000</f>
        <v>0.63878966169363316</v>
      </c>
      <c r="W279" s="20">
        <f>'Tabel 11'!V279/'Tabel 12'!$F279*1000</f>
        <v>0</v>
      </c>
      <c r="X279" s="20"/>
      <c r="Y279" s="20">
        <f>'Tabel 11'!X279/'Tabel 12'!$F279*1000</f>
        <v>1.5549485185963439</v>
      </c>
      <c r="Z279" s="1"/>
    </row>
    <row r="280" spans="4:26" x14ac:dyDescent="0.25">
      <c r="D280" s="1" t="s">
        <v>838</v>
      </c>
      <c r="E280" s="1" t="s">
        <v>255</v>
      </c>
      <c r="F280" s="94">
        <v>23366</v>
      </c>
      <c r="H280" s="20">
        <f>'Tabel 11'!G280/'Tabel 12'!$F280*1000</f>
        <v>37.747153984421807</v>
      </c>
      <c r="I280" s="20">
        <f>'Tabel 11'!H280/'Tabel 12'!$F280*1000</f>
        <v>15.107421039116666</v>
      </c>
      <c r="J280" s="20">
        <f>'Tabel 11'!I280/'Tabel 12'!$F280*1000</f>
        <v>6.1414020371479925</v>
      </c>
      <c r="K280" s="20">
        <f>'Tabel 11'!J280/'Tabel 12'!$F280*1000</f>
        <v>1.0913292818625353</v>
      </c>
      <c r="L280" s="20">
        <f>'Tabel 11'!K280/'Tabel 12'!$F280*1000</f>
        <v>3.4794145339382005</v>
      </c>
      <c r="M280" s="20">
        <f>'Tabel 11'!L280/'Tabel 12'!$F280*1000</f>
        <v>0.43225199007104337</v>
      </c>
      <c r="N280" s="20">
        <f>'Tabel 11'!M280/'Tabel 12'!$F280*1000</f>
        <v>3.9630231960968927</v>
      </c>
      <c r="O280" s="20">
        <f>'Tabel 11'!N280/'Tabel 12'!$F280*1000</f>
        <v>1.4123084824103398</v>
      </c>
      <c r="P280" s="20">
        <f>'Tabel 11'!O280/'Tabel 12'!$F280*1000</f>
        <v>1.0228537190790037</v>
      </c>
      <c r="Q280" s="20">
        <f>'Tabel 11'!P280/'Tabel 12'!$F280*1000</f>
        <v>0.38945476333133611</v>
      </c>
      <c r="R280" s="20">
        <f>'Tabel 11'!Q280/'Tabel 12'!$F280*1000</f>
        <v>-4.2797226739707268E-2</v>
      </c>
      <c r="S280" s="20">
        <f>'Tabel 11'!R280/'Tabel 12'!$F280*1000</f>
        <v>21.270221689634511</v>
      </c>
      <c r="T280" s="20">
        <f>'Tabel 11'!S280/'Tabel 12'!$F280*1000</f>
        <v>19.947787383377555</v>
      </c>
      <c r="U280" s="20">
        <f>'Tabel 11'!T280/'Tabel 12'!$F280*1000</f>
        <v>0.83026619875032093</v>
      </c>
      <c r="V280" s="20">
        <f>'Tabel 11'!U280/'Tabel 12'!$F280*1000</f>
        <v>0.49216810750663353</v>
      </c>
      <c r="W280" s="20">
        <f>'Tabel 11'!V280/'Tabel 12'!$F280*1000</f>
        <v>0</v>
      </c>
      <c r="X280" s="20"/>
      <c r="Y280" s="20">
        <f>'Tabel 11'!X280/'Tabel 12'!$F280*1000</f>
        <v>1.9258752032868272</v>
      </c>
      <c r="Z280" s="1"/>
    </row>
    <row r="281" spans="4:26" x14ac:dyDescent="0.25">
      <c r="D281" s="1" t="s">
        <v>839</v>
      </c>
      <c r="E281" s="1" t="s">
        <v>56</v>
      </c>
      <c r="F281" s="94">
        <v>26011</v>
      </c>
      <c r="H281" s="20">
        <f>'Tabel 11'!G281/'Tabel 12'!$F281*1000</f>
        <v>28.872400138402984</v>
      </c>
      <c r="I281" s="20">
        <f>'Tabel 11'!H281/'Tabel 12'!$F281*1000</f>
        <v>6.5741417092768444</v>
      </c>
      <c r="J281" s="20">
        <f>'Tabel 11'!I281/'Tabel 12'!$F281*1000</f>
        <v>2.6719464841797702</v>
      </c>
      <c r="K281" s="20">
        <f>'Tabel 11'!J281/'Tabel 12'!$F281*1000</f>
        <v>0.47287685979008887</v>
      </c>
      <c r="L281" s="20">
        <f>'Tabel 11'!K281/'Tabel 12'!$F281*1000</f>
        <v>1.5147437622544309</v>
      </c>
      <c r="M281" s="20">
        <f>'Tabel 11'!L281/'Tabel 12'!$F281*1000</f>
        <v>0.18838183845296222</v>
      </c>
      <c r="N281" s="20">
        <f>'Tabel 11'!M281/'Tabel 12'!$F281*1000</f>
        <v>1.7261927645995925</v>
      </c>
      <c r="O281" s="20">
        <f>'Tabel 11'!N281/'Tabel 12'!$F281*1000</f>
        <v>0.42289800469032335</v>
      </c>
      <c r="P281" s="20">
        <f>'Tabel 11'!O281/'Tabel 12'!$F281*1000</f>
        <v>0.30756218522932605</v>
      </c>
      <c r="Q281" s="20">
        <f>'Tabel 11'!P281/'Tabel 12'!$F281*1000</f>
        <v>0.11533581946099727</v>
      </c>
      <c r="R281" s="20">
        <f>'Tabel 11'!Q281/'Tabel 12'!$F281*1000</f>
        <v>2.0760447502979509</v>
      </c>
      <c r="S281" s="20">
        <f>'Tabel 11'!R281/'Tabel 12'!$F281*1000</f>
        <v>19.799315674137866</v>
      </c>
      <c r="T281" s="20">
        <f>'Tabel 11'!S281/'Tabel 12'!$F281*1000</f>
        <v>18.569066933220562</v>
      </c>
      <c r="U281" s="20">
        <f>'Tabel 11'!T281/'Tabel 12'!$F281*1000</f>
        <v>0.77274999038868175</v>
      </c>
      <c r="V281" s="20">
        <f>'Tabel 11'!U281/'Tabel 12'!$F281*1000</f>
        <v>0.45749875052862254</v>
      </c>
      <c r="W281" s="20">
        <f>'Tabel 11'!V281/'Tabel 12'!$F281*1000</f>
        <v>0</v>
      </c>
      <c r="X281" s="20"/>
      <c r="Y281" s="20">
        <f>'Tabel 11'!X281/'Tabel 12'!$F281*1000</f>
        <v>1.4993656529929644</v>
      </c>
      <c r="Z281" s="1"/>
    </row>
    <row r="282" spans="4:26" x14ac:dyDescent="0.25">
      <c r="D282" s="1" t="s">
        <v>850</v>
      </c>
      <c r="E282" s="1" t="s">
        <v>15</v>
      </c>
      <c r="F282" s="94">
        <v>33987</v>
      </c>
      <c r="H282" s="20">
        <f>'Tabel 11'!G282/'Tabel 12'!$F282*1000</f>
        <v>34.130697031217821</v>
      </c>
      <c r="I282" s="20">
        <f>'Tabel 11'!H282/'Tabel 12'!$F282*1000</f>
        <v>9.621325801041575</v>
      </c>
      <c r="J282" s="20">
        <f>'Tabel 11'!I282/'Tabel 12'!$F282*1000</f>
        <v>3.9132609527172151</v>
      </c>
      <c r="K282" s="20">
        <f>'Tabel 11'!J282/'Tabel 12'!$F282*1000</f>
        <v>0.69438314649719013</v>
      </c>
      <c r="L282" s="20">
        <f>'Tabel 11'!K282/'Tabel 12'!$F282*1000</f>
        <v>2.2155530055609498</v>
      </c>
      <c r="M282" s="20">
        <f>'Tabel 11'!L282/'Tabel 12'!$F282*1000</f>
        <v>0.27363403654338425</v>
      </c>
      <c r="N282" s="20">
        <f>'Tabel 11'!M282/'Tabel 12'!$F282*1000</f>
        <v>2.5244946597228348</v>
      </c>
      <c r="O282" s="20">
        <f>'Tabel 11'!N282/'Tabel 12'!$F282*1000</f>
        <v>4.6488363197693241</v>
      </c>
      <c r="P282" s="20">
        <f>'Tabel 11'!O282/'Tabel 12'!$F282*1000</f>
        <v>3.3689351810986552</v>
      </c>
      <c r="Q282" s="20">
        <f>'Tabel 11'!P282/'Tabel 12'!$F282*1000</f>
        <v>1.2799011386706682</v>
      </c>
      <c r="R282" s="20">
        <f>'Tabel 11'!Q282/'Tabel 12'!$F282*1000</f>
        <v>0</v>
      </c>
      <c r="S282" s="20">
        <f>'Tabel 11'!R282/'Tabel 12'!$F282*1000</f>
        <v>19.860534910406919</v>
      </c>
      <c r="T282" s="20">
        <f>'Tabel 11'!S282/'Tabel 12'!$F282*1000</f>
        <v>18.624768293759377</v>
      </c>
      <c r="U282" s="20">
        <f>'Tabel 11'!T282/'Tabel 12'!$F282*1000</f>
        <v>0.77382528613881785</v>
      </c>
      <c r="V282" s="20">
        <f>'Tabel 11'!U282/'Tabel 12'!$F282*1000</f>
        <v>0.46194133050872388</v>
      </c>
      <c r="W282" s="20">
        <f>'Tabel 11'!V282/'Tabel 12'!$F282*1000</f>
        <v>0</v>
      </c>
      <c r="X282" s="20"/>
      <c r="Y282" s="20">
        <f>'Tabel 11'!X282/'Tabel 12'!$F282*1000</f>
        <v>5.6492188189601906</v>
      </c>
      <c r="Z282" s="1"/>
    </row>
    <row r="283" spans="4:26" x14ac:dyDescent="0.25">
      <c r="D283" s="1" t="s">
        <v>852</v>
      </c>
      <c r="E283" s="1" t="s">
        <v>175</v>
      </c>
      <c r="F283" s="94">
        <v>37712</v>
      </c>
      <c r="H283" s="20">
        <f>'Tabel 11'!G283/'Tabel 12'!$F283*1000</f>
        <v>59.264955451845566</v>
      </c>
      <c r="I283" s="20">
        <f>'Tabel 11'!H283/'Tabel 12'!$F283*1000</f>
        <v>19.224649978786594</v>
      </c>
      <c r="J283" s="20">
        <f>'Tabel 11'!I283/'Tabel 12'!$F283*1000</f>
        <v>7.8171404327534999</v>
      </c>
      <c r="K283" s="20">
        <f>'Tabel 11'!J283/'Tabel 12'!$F283*1000</f>
        <v>1.3894781501909206</v>
      </c>
      <c r="L283" s="20">
        <f>'Tabel 11'!K283/'Tabel 12'!$F283*1000</f>
        <v>4.428298684768774</v>
      </c>
      <c r="M283" s="20">
        <f>'Tabel 11'!L283/'Tabel 12'!$F283*1000</f>
        <v>0.54889690284259651</v>
      </c>
      <c r="N283" s="20">
        <f>'Tabel 11'!M283/'Tabel 12'!$F283*1000</f>
        <v>5.0434874840899449</v>
      </c>
      <c r="O283" s="20">
        <f>'Tabel 11'!N283/'Tabel 12'!$F283*1000</f>
        <v>0.87505303351718278</v>
      </c>
      <c r="P283" s="20">
        <f>'Tabel 11'!O283/'Tabel 12'!$F283*1000</f>
        <v>0.63375053033517181</v>
      </c>
      <c r="Q283" s="20">
        <f>'Tabel 11'!P283/'Tabel 12'!$F283*1000</f>
        <v>0.24130250318201102</v>
      </c>
      <c r="R283" s="20">
        <f>'Tabel 11'!Q283/'Tabel 12'!$F283*1000</f>
        <v>18.906448875689438</v>
      </c>
      <c r="S283" s="20">
        <f>'Tabel 11'!R283/'Tabel 12'!$F283*1000</f>
        <v>20.258803563852357</v>
      </c>
      <c r="T283" s="20">
        <f>'Tabel 11'!S283/'Tabel 12'!$F283*1000</f>
        <v>18.99925753075944</v>
      </c>
      <c r="U283" s="20">
        <f>'Tabel 11'!T283/'Tabel 12'!$F283*1000</f>
        <v>0.79019940602460759</v>
      </c>
      <c r="V283" s="20">
        <f>'Tabel 11'!U283/'Tabel 12'!$F283*1000</f>
        <v>0.46934662706830715</v>
      </c>
      <c r="W283" s="20">
        <f>'Tabel 11'!V283/'Tabel 12'!$F283*1000</f>
        <v>0</v>
      </c>
      <c r="X283" s="20"/>
      <c r="Y283" s="20">
        <f>'Tabel 11'!X283/'Tabel 12'!$F283*1000</f>
        <v>2.545608824777259</v>
      </c>
      <c r="Z283" s="1"/>
    </row>
    <row r="284" spans="4:26" x14ac:dyDescent="0.25">
      <c r="D284" s="1" t="s">
        <v>854</v>
      </c>
      <c r="E284" s="1" t="s">
        <v>83</v>
      </c>
      <c r="F284" s="94">
        <v>36883</v>
      </c>
      <c r="H284" s="20">
        <f>'Tabel 11'!G284/'Tabel 12'!$F284*1000</f>
        <v>49.074099178483316</v>
      </c>
      <c r="I284" s="20">
        <f>'Tabel 11'!H284/'Tabel 12'!$F284*1000</f>
        <v>13.935959656210178</v>
      </c>
      <c r="J284" s="20">
        <f>'Tabel 11'!I284/'Tabel 12'!$F284*1000</f>
        <v>5.6665672532060842</v>
      </c>
      <c r="K284" s="20">
        <f>'Tabel 11'!J284/'Tabel 12'!$F284*1000</f>
        <v>1.0058834693490226</v>
      </c>
      <c r="L284" s="20">
        <f>'Tabel 11'!K284/'Tabel 12'!$F284*1000</f>
        <v>3.2101510180842125</v>
      </c>
      <c r="M284" s="20">
        <f>'Tabel 11'!L284/'Tabel 12'!$F284*1000</f>
        <v>0.39584632486511401</v>
      </c>
      <c r="N284" s="20">
        <f>'Tabel 11'!M284/'Tabel 12'!$F284*1000</f>
        <v>3.6575115907057452</v>
      </c>
      <c r="O284" s="20">
        <f>'Tabel 11'!N284/'Tabel 12'!$F284*1000</f>
        <v>5.3954396334354575</v>
      </c>
      <c r="P284" s="20">
        <f>'Tabel 11'!O284/'Tabel 12'!$F284*1000</f>
        <v>3.9096602770924269</v>
      </c>
      <c r="Q284" s="20">
        <f>'Tabel 11'!P284/'Tabel 12'!$F284*1000</f>
        <v>1.4857793563430306</v>
      </c>
      <c r="R284" s="20">
        <f>'Tabel 11'!Q284/'Tabel 12'!$F284*1000</f>
        <v>4.4464929642382671</v>
      </c>
      <c r="S284" s="20">
        <f>'Tabel 11'!R284/'Tabel 12'!$F284*1000</f>
        <v>25.269094162622345</v>
      </c>
      <c r="T284" s="20">
        <f>'Tabel 11'!S284/'Tabel 12'!$F284*1000</f>
        <v>23.696553967952717</v>
      </c>
      <c r="U284" s="20">
        <f>'Tabel 11'!T284/'Tabel 12'!$F284*1000</f>
        <v>0.98690453596507877</v>
      </c>
      <c r="V284" s="20">
        <f>'Tabel 11'!U284/'Tabel 12'!$F284*1000</f>
        <v>0.58563565870455236</v>
      </c>
      <c r="W284" s="20">
        <f>'Tabel 11'!V284/'Tabel 12'!$F284*1000</f>
        <v>0</v>
      </c>
      <c r="X284" s="20"/>
      <c r="Y284" s="20">
        <f>'Tabel 11'!X284/'Tabel 12'!$F284*1000</f>
        <v>4.3651546783070794</v>
      </c>
      <c r="Z284" s="1"/>
    </row>
    <row r="285" spans="4:26" x14ac:dyDescent="0.25">
      <c r="D285" s="1" t="s">
        <v>866</v>
      </c>
      <c r="E285" s="1" t="s">
        <v>17</v>
      </c>
      <c r="F285" s="94">
        <v>31597</v>
      </c>
      <c r="H285" s="20">
        <f>'Tabel 11'!G285/'Tabel 12'!$F285*1000</f>
        <v>87.983036364211785</v>
      </c>
      <c r="I285" s="20">
        <f>'Tabel 11'!H285/'Tabel 12'!$F285*1000</f>
        <v>39.117637750419341</v>
      </c>
      <c r="J285" s="20">
        <f>'Tabel 11'!I285/'Tabel 12'!$F285*1000</f>
        <v>15.906573408867933</v>
      </c>
      <c r="K285" s="20">
        <f>'Tabel 11'!J285/'Tabel 12'!$F285*1000</f>
        <v>2.8262176788935656</v>
      </c>
      <c r="L285" s="20">
        <f>'Tabel 11'!K285/'Tabel 12'!$F285*1000</f>
        <v>9.0071842263506028</v>
      </c>
      <c r="M285" s="20">
        <f>'Tabel 11'!L285/'Tabel 12'!$F285*1000</f>
        <v>1.1140298129569264</v>
      </c>
      <c r="N285" s="20">
        <f>'Tabel 11'!M285/'Tabel 12'!$F285*1000</f>
        <v>10.26363262335032</v>
      </c>
      <c r="O285" s="20">
        <f>'Tabel 11'!N285/'Tabel 12'!$F285*1000</f>
        <v>12.691078266924075</v>
      </c>
      <c r="P285" s="20">
        <f>'Tabel 11'!O285/'Tabel 12'!$F285*1000</f>
        <v>9.2002405291641605</v>
      </c>
      <c r="Q285" s="20">
        <f>'Tabel 11'!P285/'Tabel 12'!$F285*1000</f>
        <v>3.490837737759914</v>
      </c>
      <c r="R285" s="20">
        <f>'Tabel 11'!Q285/'Tabel 12'!$F285*1000</f>
        <v>14.051966958888503</v>
      </c>
      <c r="S285" s="20">
        <f>'Tabel 11'!R285/'Tabel 12'!$F285*1000</f>
        <v>22.122353387979871</v>
      </c>
      <c r="T285" s="20">
        <f>'Tabel 11'!S285/'Tabel 12'!$F285*1000</f>
        <v>20.745640408899579</v>
      </c>
      <c r="U285" s="20">
        <f>'Tabel 11'!T285/'Tabel 12'!$F285*1000</f>
        <v>0.8640060765262525</v>
      </c>
      <c r="V285" s="20">
        <f>'Tabel 11'!U285/'Tabel 12'!$F285*1000</f>
        <v>0.51270690255403994</v>
      </c>
      <c r="W285" s="20">
        <f>'Tabel 11'!V285/'Tabel 12'!$F285*1000</f>
        <v>0</v>
      </c>
      <c r="X285" s="20"/>
      <c r="Y285" s="20">
        <f>'Tabel 11'!X285/'Tabel 12'!$F285*1000</f>
        <v>18.641010222489477</v>
      </c>
      <c r="Z285" s="1"/>
    </row>
    <row r="286" spans="4:26" x14ac:dyDescent="0.25">
      <c r="D286" s="1" t="s">
        <v>873</v>
      </c>
      <c r="E286" s="1" t="s">
        <v>187</v>
      </c>
      <c r="F286" s="94">
        <v>32944</v>
      </c>
      <c r="H286" s="20">
        <f>'Tabel 11'!G286/'Tabel 12'!$F286*1000</f>
        <v>85.083778533268585</v>
      </c>
      <c r="I286" s="20">
        <f>'Tabel 11'!H286/'Tabel 12'!$F286*1000</f>
        <v>59.22170956775134</v>
      </c>
      <c r="J286" s="20">
        <f>'Tabel 11'!I286/'Tabel 12'!$F286*1000</f>
        <v>24.080257406508011</v>
      </c>
      <c r="K286" s="20">
        <f>'Tabel 11'!J286/'Tabel 12'!$F286*1000</f>
        <v>4.2769548324429332</v>
      </c>
      <c r="L286" s="20">
        <f>'Tabel 11'!K286/'Tabel 12'!$F286*1000</f>
        <v>13.638295288975231</v>
      </c>
      <c r="M286" s="20">
        <f>'Tabel 11'!L286/'Tabel 12'!$F286*1000</f>
        <v>1.6877124817872755</v>
      </c>
      <c r="N286" s="20">
        <f>'Tabel 11'!M286/'Tabel 12'!$F286*1000</f>
        <v>15.538489558037883</v>
      </c>
      <c r="O286" s="20">
        <f>'Tabel 11'!N286/'Tabel 12'!$F286*1000</f>
        <v>0</v>
      </c>
      <c r="P286" s="20">
        <f>'Tabel 11'!O286/'Tabel 12'!$F286*1000</f>
        <v>0</v>
      </c>
      <c r="Q286" s="20">
        <f>'Tabel 11'!P286/'Tabel 12'!$F286*1000</f>
        <v>0</v>
      </c>
      <c r="R286" s="20">
        <f>'Tabel 11'!Q286/'Tabel 12'!$F286*1000</f>
        <v>2.0337542496357459</v>
      </c>
      <c r="S286" s="20">
        <f>'Tabel 11'!R286/'Tabel 12'!$F286*1000</f>
        <v>23.828314715881497</v>
      </c>
      <c r="T286" s="20">
        <f>'Tabel 11'!S286/'Tabel 12'!$F286*1000</f>
        <v>22.347013113161729</v>
      </c>
      <c r="U286" s="20">
        <f>'Tabel 11'!T286/'Tabel 12'!$F286*1000</f>
        <v>0.92884895580378823</v>
      </c>
      <c r="V286" s="20">
        <f>'Tabel 11'!U286/'Tabel 12'!$F286*1000</f>
        <v>0.55245264691597862</v>
      </c>
      <c r="W286" s="20">
        <f>'Tabel 11'!V286/'Tabel 12'!$F286*1000</f>
        <v>0</v>
      </c>
      <c r="X286" s="20"/>
      <c r="Y286" s="20">
        <f>'Tabel 11'!X286/'Tabel 12'!$F286*1000</f>
        <v>20.428606119475472</v>
      </c>
      <c r="Z286" s="1"/>
    </row>
    <row r="287" spans="4:26" x14ac:dyDescent="0.25">
      <c r="D287" s="1" t="s">
        <v>901</v>
      </c>
      <c r="E287" s="1" t="s">
        <v>62</v>
      </c>
      <c r="F287" s="94">
        <v>43584</v>
      </c>
      <c r="H287" s="20">
        <f>'Tabel 11'!G287/'Tabel 12'!$F287*1000</f>
        <v>53.804148311306903</v>
      </c>
      <c r="I287" s="20">
        <f>'Tabel 11'!H287/'Tabel 12'!$F287*1000</f>
        <v>20.374449339207047</v>
      </c>
      <c r="J287" s="20">
        <f>'Tabel 11'!I287/'Tabel 12'!$F287*1000</f>
        <v>8.2851505139500734</v>
      </c>
      <c r="K287" s="20">
        <f>'Tabel 11'!J287/'Tabel 12'!$F287*1000</f>
        <v>1.4707232011747429</v>
      </c>
      <c r="L287" s="20">
        <f>'Tabel 11'!K287/'Tabel 12'!$F287*1000</f>
        <v>4.6920888399412632</v>
      </c>
      <c r="M287" s="20">
        <f>'Tabel 11'!L287/'Tabel 12'!$F287*1000</f>
        <v>0.58048825256975034</v>
      </c>
      <c r="N287" s="20">
        <f>'Tabel 11'!M287/'Tabel 12'!$F287*1000</f>
        <v>5.3459985315712188</v>
      </c>
      <c r="O287" s="20">
        <f>'Tabel 11'!N287/'Tabel 12'!$F287*1000</f>
        <v>0</v>
      </c>
      <c r="P287" s="20">
        <f>'Tabel 11'!O287/'Tabel 12'!$F287*1000</f>
        <v>0</v>
      </c>
      <c r="Q287" s="20">
        <f>'Tabel 11'!P287/'Tabel 12'!$F287*1000</f>
        <v>0</v>
      </c>
      <c r="R287" s="20">
        <f>'Tabel 11'!Q287/'Tabel 12'!$F287*1000</f>
        <v>12.734030837004406</v>
      </c>
      <c r="S287" s="20">
        <f>'Tabel 11'!R287/'Tabel 12'!$F287*1000</f>
        <v>20.695668135095449</v>
      </c>
      <c r="T287" s="20">
        <f>'Tabel 11'!S287/'Tabel 12'!$F287*1000</f>
        <v>19.408498531571219</v>
      </c>
      <c r="U287" s="20">
        <f>'Tabel 11'!T287/'Tabel 12'!$F287*1000</f>
        <v>0.80763582966226144</v>
      </c>
      <c r="V287" s="20">
        <f>'Tabel 11'!U287/'Tabel 12'!$F287*1000</f>
        <v>0.47953377386196766</v>
      </c>
      <c r="W287" s="20">
        <f>'Tabel 11'!V287/'Tabel 12'!$F287*1000</f>
        <v>0</v>
      </c>
      <c r="X287" s="20"/>
      <c r="Y287" s="20">
        <f>'Tabel 11'!X287/'Tabel 12'!$F287*1000</f>
        <v>3.1662995594713657</v>
      </c>
      <c r="Z287" s="1"/>
    </row>
    <row r="288" spans="4:26" x14ac:dyDescent="0.25">
      <c r="D288" s="1" t="s">
        <v>903</v>
      </c>
      <c r="E288" s="1" t="s">
        <v>325</v>
      </c>
      <c r="F288" s="94">
        <v>47485</v>
      </c>
      <c r="H288" s="20">
        <f>'Tabel 11'!G288/'Tabel 12'!$F288*1000</f>
        <v>73.159945245867121</v>
      </c>
      <c r="I288" s="20">
        <f>'Tabel 11'!H288/'Tabel 12'!$F288*1000</f>
        <v>17.458144677266507</v>
      </c>
      <c r="J288" s="20">
        <f>'Tabel 11'!I288/'Tabel 12'!$F288*1000</f>
        <v>7.0990839212382859</v>
      </c>
      <c r="K288" s="20">
        <f>'Tabel 11'!J288/'Tabel 12'!$F288*1000</f>
        <v>1.2614509845214279</v>
      </c>
      <c r="L288" s="20">
        <f>'Tabel 11'!K288/'Tabel 12'!$F288*1000</f>
        <v>4.0202169106033487</v>
      </c>
      <c r="M288" s="20">
        <f>'Tabel 11'!L288/'Tabel 12'!$F288*1000</f>
        <v>0.49699905233231551</v>
      </c>
      <c r="N288" s="20">
        <f>'Tabel 11'!M288/'Tabel 12'!$F288*1000</f>
        <v>4.5803938085711282</v>
      </c>
      <c r="O288" s="20">
        <f>'Tabel 11'!N288/'Tabel 12'!$F288*1000</f>
        <v>15.183742234389808</v>
      </c>
      <c r="P288" s="20">
        <f>'Tabel 11'!O288/'Tabel 12'!$F288*1000</f>
        <v>11.005580709697799</v>
      </c>
      <c r="Q288" s="20">
        <f>'Tabel 11'!P288/'Tabel 12'!$F288*1000</f>
        <v>4.1781615246920083</v>
      </c>
      <c r="R288" s="20">
        <f>'Tabel 11'!Q288/'Tabel 12'!$F288*1000</f>
        <v>0.82131199326102977</v>
      </c>
      <c r="S288" s="20">
        <f>'Tabel 11'!R288/'Tabel 12'!$F288*1000</f>
        <v>39.696746340949773</v>
      </c>
      <c r="T288" s="20">
        <f>'Tabel 11'!S288/'Tabel 12'!$F288*1000</f>
        <v>37.226492576603142</v>
      </c>
      <c r="U288" s="20">
        <f>'Tabel 11'!T288/'Tabel 12'!$F288*1000</f>
        <v>1.5478572180688639</v>
      </c>
      <c r="V288" s="20">
        <f>'Tabel 11'!U288/'Tabel 12'!$F288*1000</f>
        <v>0.92029061808992318</v>
      </c>
      <c r="W288" s="20">
        <f>'Tabel 11'!V288/'Tabel 12'!$F288*1000</f>
        <v>0</v>
      </c>
      <c r="X288" s="20"/>
      <c r="Y288" s="20">
        <f>'Tabel 11'!X288/'Tabel 12'!$F288*1000</f>
        <v>1.0108455301674213</v>
      </c>
      <c r="Z288" s="1"/>
    </row>
    <row r="289" spans="1:26" x14ac:dyDescent="0.25">
      <c r="D289" s="1" t="s">
        <v>913</v>
      </c>
      <c r="E289" s="1" t="s">
        <v>234</v>
      </c>
      <c r="F289" s="94">
        <v>47454</v>
      </c>
      <c r="H289" s="20">
        <f>'Tabel 11'!G289/'Tabel 12'!$F289*1000</f>
        <v>39.090487630126013</v>
      </c>
      <c r="I289" s="20">
        <f>'Tabel 11'!H289/'Tabel 12'!$F289*1000</f>
        <v>14.730054368441017</v>
      </c>
      <c r="J289" s="20">
        <f>'Tabel 11'!I289/'Tabel 12'!$F289*1000</f>
        <v>5.9889577274834576</v>
      </c>
      <c r="K289" s="20">
        <f>'Tabel 11'!J289/'Tabel 12'!$F289*1000</f>
        <v>1.0641884772621908</v>
      </c>
      <c r="L289" s="20">
        <f>'Tabel 11'!K289/'Tabel 12'!$F289*1000</f>
        <v>3.3927593037467862</v>
      </c>
      <c r="M289" s="20">
        <f>'Tabel 11'!L289/'Tabel 12'!$F289*1000</f>
        <v>0.41935347915876425</v>
      </c>
      <c r="N289" s="20">
        <f>'Tabel 11'!M289/'Tabel 12'!$F289*1000</f>
        <v>3.8647953807898174</v>
      </c>
      <c r="O289" s="20">
        <f>'Tabel 11'!N289/'Tabel 12'!$F289*1000</f>
        <v>3.7931470476672144</v>
      </c>
      <c r="P289" s="20">
        <f>'Tabel 11'!O289/'Tabel 12'!$F289*1000</f>
        <v>2.7500316095587309</v>
      </c>
      <c r="Q289" s="20">
        <f>'Tabel 11'!P289/'Tabel 12'!$F289*1000</f>
        <v>1.0431154381084839</v>
      </c>
      <c r="R289" s="20">
        <f>'Tabel 11'!Q289/'Tabel 12'!$F289*1000</f>
        <v>0</v>
      </c>
      <c r="S289" s="20">
        <f>'Tabel 11'!R289/'Tabel 12'!$F289*1000</f>
        <v>20.567286214017788</v>
      </c>
      <c r="T289" s="20">
        <f>'Tabel 11'!S289/'Tabel 12'!$F289*1000</f>
        <v>19.288152737387787</v>
      </c>
      <c r="U289" s="20">
        <f>'Tabel 11'!T289/'Tabel 12'!$F289*1000</f>
        <v>0.80288279175622712</v>
      </c>
      <c r="V289" s="20">
        <f>'Tabel 11'!U289/'Tabel 12'!$F289*1000</f>
        <v>0.47625068487377253</v>
      </c>
      <c r="W289" s="20">
        <f>'Tabel 11'!V289/'Tabel 12'!$F289*1000</f>
        <v>0</v>
      </c>
      <c r="X289" s="20"/>
      <c r="Y289" s="20">
        <f>'Tabel 11'!X289/'Tabel 12'!$F289*1000</f>
        <v>1.74906224975766</v>
      </c>
      <c r="Z289" s="1"/>
    </row>
    <row r="290" spans="1:26" x14ac:dyDescent="0.25">
      <c r="D290" s="1" t="s">
        <v>939</v>
      </c>
      <c r="E290" s="1" t="s">
        <v>295</v>
      </c>
      <c r="F290" s="94">
        <v>26829</v>
      </c>
      <c r="H290" s="20">
        <f>'Tabel 11'!G290/'Tabel 12'!$F290*1000</f>
        <v>75.776212307577623</v>
      </c>
      <c r="I290" s="20">
        <f>'Tabel 11'!H290/'Tabel 12'!$F290*1000</f>
        <v>14.126504901412652</v>
      </c>
      <c r="J290" s="20">
        <f>'Tabel 11'!I290/'Tabel 12'!$F290*1000</f>
        <v>5.7437847105743778</v>
      </c>
      <c r="K290" s="20">
        <f>'Tabel 11'!J290/'Tabel 12'!$F290*1000</f>
        <v>1.0212829401021282</v>
      </c>
      <c r="L290" s="20">
        <f>'Tabel 11'!K290/'Tabel 12'!$F290*1000</f>
        <v>3.2539416303253943</v>
      </c>
      <c r="M290" s="20">
        <f>'Tabel 11'!L290/'Tabel 12'!$F290*1000</f>
        <v>0.40254948004025498</v>
      </c>
      <c r="N290" s="20">
        <f>'Tabel 11'!M290/'Tabel 12'!$F290*1000</f>
        <v>3.7049461403704949</v>
      </c>
      <c r="O290" s="20">
        <f>'Tabel 11'!N290/'Tabel 12'!$F290*1000</f>
        <v>15.207424801520743</v>
      </c>
      <c r="P290" s="20">
        <f>'Tabel 11'!O290/'Tabel 12'!$F290*1000</f>
        <v>11.021655671102165</v>
      </c>
      <c r="Q290" s="20">
        <f>'Tabel 11'!P290/'Tabel 12'!$F290*1000</f>
        <v>4.1857691304185769</v>
      </c>
      <c r="R290" s="20">
        <f>'Tabel 11'!Q290/'Tabel 12'!$F290*1000</f>
        <v>22.512952402251294</v>
      </c>
      <c r="S290" s="20">
        <f>'Tabel 11'!R290/'Tabel 12'!$F290*1000</f>
        <v>23.929330202392933</v>
      </c>
      <c r="T290" s="20">
        <f>'Tabel 11'!S290/'Tabel 12'!$F290*1000</f>
        <v>22.442133512244215</v>
      </c>
      <c r="U290" s="20">
        <f>'Tabel 11'!T290/'Tabel 12'!$F290*1000</f>
        <v>0.93182750009318283</v>
      </c>
      <c r="V290" s="20">
        <f>'Tabel 11'!U290/'Tabel 12'!$F290*1000</f>
        <v>0.55536919005553698</v>
      </c>
      <c r="W290" s="20">
        <f>'Tabel 11'!V290/'Tabel 12'!$F290*1000</f>
        <v>0</v>
      </c>
      <c r="X290" s="20"/>
      <c r="Y290" s="20">
        <f>'Tabel 11'!X290/'Tabel 12'!$F290*1000</f>
        <v>7.1937083007193703</v>
      </c>
      <c r="Z290" s="1"/>
    </row>
    <row r="291" spans="1:26" x14ac:dyDescent="0.25">
      <c r="D291" s="1" t="s">
        <v>940</v>
      </c>
      <c r="E291" s="1" t="s">
        <v>65</v>
      </c>
      <c r="F291" s="94">
        <v>42606</v>
      </c>
      <c r="H291" s="20">
        <f>'Tabel 11'!G291/'Tabel 12'!$F291*1000</f>
        <v>250.43421114397034</v>
      </c>
      <c r="I291" s="20">
        <f>'Tabel 11'!H291/'Tabel 12'!$F291*1000</f>
        <v>190.93554898371121</v>
      </c>
      <c r="J291" s="20">
        <f>'Tabel 11'!I291/'Tabel 12'!$F291*1000</f>
        <v>77.636952541895511</v>
      </c>
      <c r="K291" s="20">
        <f>'Tabel 11'!J291/'Tabel 12'!$F291*1000</f>
        <v>13.786790592874244</v>
      </c>
      <c r="L291" s="20">
        <f>'Tabel 11'!K291/'Tabel 12'!$F291*1000</f>
        <v>43.970332816974135</v>
      </c>
      <c r="M291" s="20">
        <f>'Tabel 11'!L291/'Tabel 12'!$F291*1000</f>
        <v>5.4405482795850357</v>
      </c>
      <c r="N291" s="20">
        <f>'Tabel 11'!M291/'Tabel 12'!$F291*1000</f>
        <v>50.100924752382291</v>
      </c>
      <c r="O291" s="20">
        <f>'Tabel 11'!N291/'Tabel 12'!$F291*1000</f>
        <v>34.596066281744356</v>
      </c>
      <c r="P291" s="20">
        <f>'Tabel 11'!O291/'Tabel 12'!$F291*1000</f>
        <v>25.076280336102897</v>
      </c>
      <c r="Q291" s="20">
        <f>'Tabel 11'!P291/'Tabel 12'!$F291*1000</f>
        <v>9.5197859456414609</v>
      </c>
      <c r="R291" s="20">
        <f>'Tabel 11'!Q291/'Tabel 12'!$F291*1000</f>
        <v>5.9616016523494348</v>
      </c>
      <c r="S291" s="20">
        <f>'Tabel 11'!R291/'Tabel 12'!$F291*1000</f>
        <v>18.94099422616533</v>
      </c>
      <c r="T291" s="20">
        <f>'Tabel 11'!S291/'Tabel 12'!$F291*1000</f>
        <v>17.762756419283669</v>
      </c>
      <c r="U291" s="20">
        <f>'Tabel 11'!T291/'Tabel 12'!$F291*1000</f>
        <v>0.73933248838191801</v>
      </c>
      <c r="V291" s="20">
        <f>'Tabel 11'!U291/'Tabel 12'!$F291*1000</f>
        <v>0.43890531849974179</v>
      </c>
      <c r="W291" s="20">
        <f>'Tabel 11'!V291/'Tabel 12'!$F291*1000</f>
        <v>0</v>
      </c>
      <c r="X291" s="20"/>
      <c r="Y291" s="20">
        <f>'Tabel 11'!X291/'Tabel 12'!$F291*1000</f>
        <v>91.254752851711032</v>
      </c>
      <c r="Z291" s="1"/>
    </row>
    <row r="292" spans="1:26" x14ac:dyDescent="0.25">
      <c r="D292" s="1" t="s">
        <v>943</v>
      </c>
      <c r="E292" s="1" t="s">
        <v>259</v>
      </c>
      <c r="F292" s="94">
        <v>33865</v>
      </c>
      <c r="H292" s="20">
        <f>'Tabel 11'!G292/'Tabel 12'!$F292*1000</f>
        <v>52.354938727299569</v>
      </c>
      <c r="I292" s="20">
        <f>'Tabel 11'!H292/'Tabel 12'!$F292*1000</f>
        <v>18.012697475269455</v>
      </c>
      <c r="J292" s="20">
        <f>'Tabel 11'!I292/'Tabel 12'!$F292*1000</f>
        <v>7.3231950391259417</v>
      </c>
      <c r="K292" s="20">
        <f>'Tabel 11'!J292/'Tabel 12'!$F292*1000</f>
        <v>1.2992765391997638</v>
      </c>
      <c r="L292" s="20">
        <f>'Tabel 11'!K292/'Tabel 12'!$F292*1000</f>
        <v>4.1488262217628815</v>
      </c>
      <c r="M292" s="20">
        <f>'Tabel 11'!L292/'Tabel 12'!$F292*1000</f>
        <v>0.51380481322899751</v>
      </c>
      <c r="N292" s="20">
        <f>'Tabel 11'!M292/'Tabel 12'!$F292*1000</f>
        <v>4.7275948619518671</v>
      </c>
      <c r="O292" s="20">
        <f>'Tabel 11'!N292/'Tabel 12'!$F292*1000</f>
        <v>2.6576111029086076</v>
      </c>
      <c r="P292" s="20">
        <f>'Tabel 11'!O292/'Tabel 12'!$F292*1000</f>
        <v>1.9252915989960135</v>
      </c>
      <c r="Q292" s="20">
        <f>'Tabel 11'!P292/'Tabel 12'!$F292*1000</f>
        <v>0.73231950391259415</v>
      </c>
      <c r="R292" s="20">
        <f>'Tabel 11'!Q292/'Tabel 12'!$F292*1000</f>
        <v>1.653624686254245</v>
      </c>
      <c r="S292" s="20">
        <f>'Tabel 11'!R292/'Tabel 12'!$F292*1000</f>
        <v>30.031005462867267</v>
      </c>
      <c r="T292" s="20">
        <f>'Tabel 11'!S292/'Tabel 12'!$F292*1000</f>
        <v>28.161818987154881</v>
      </c>
      <c r="U292" s="20">
        <f>'Tabel 11'!T292/'Tabel 12'!$F292*1000</f>
        <v>1.1723017865052414</v>
      </c>
      <c r="V292" s="20">
        <f>'Tabel 11'!U292/'Tabel 12'!$F292*1000</f>
        <v>0.69688468920714608</v>
      </c>
      <c r="W292" s="20">
        <f>'Tabel 11'!V292/'Tabel 12'!$F292*1000</f>
        <v>0</v>
      </c>
      <c r="X292" s="20"/>
      <c r="Y292" s="20">
        <f>'Tabel 11'!X292/'Tabel 12'!$F292*1000</f>
        <v>8.3862394802893849</v>
      </c>
      <c r="Z292" s="1"/>
    </row>
    <row r="293" spans="1:26" x14ac:dyDescent="0.25">
      <c r="D293" s="1" t="s">
        <v>947</v>
      </c>
      <c r="E293" s="1" t="s">
        <v>235</v>
      </c>
      <c r="F293" s="94">
        <v>31436</v>
      </c>
      <c r="H293" s="20">
        <f>'Tabel 11'!G293/'Tabel 12'!$F293*1000</f>
        <v>32.669550833439374</v>
      </c>
      <c r="I293" s="20">
        <f>'Tabel 11'!H293/'Tabel 12'!$F293*1000</f>
        <v>7.189209823132714</v>
      </c>
      <c r="J293" s="20">
        <f>'Tabel 11'!I293/'Tabel 12'!$F293*1000</f>
        <v>2.9233999236544093</v>
      </c>
      <c r="K293" s="20">
        <f>'Tabel 11'!J293/'Tabel 12'!$F293*1000</f>
        <v>0.51851380582771345</v>
      </c>
      <c r="L293" s="20">
        <f>'Tabel 11'!K293/'Tabel 12'!$F293*1000</f>
        <v>1.6541544725792086</v>
      </c>
      <c r="M293" s="20">
        <f>'Tabel 11'!L293/'Tabel 12'!$F293*1000</f>
        <v>0.20358824277897952</v>
      </c>
      <c r="N293" s="20">
        <f>'Tabel 11'!M293/'Tabel 12'!$F293*1000</f>
        <v>1.8863723119989819</v>
      </c>
      <c r="O293" s="20">
        <f>'Tabel 11'!N293/'Tabel 12'!$F293*1000</f>
        <v>0.79526657335538875</v>
      </c>
      <c r="P293" s="20">
        <f>'Tabel 11'!O293/'Tabel 12'!$F293*1000</f>
        <v>0.57577299910930146</v>
      </c>
      <c r="Q293" s="20">
        <f>'Tabel 11'!P293/'Tabel 12'!$F293*1000</f>
        <v>0.21949357424608731</v>
      </c>
      <c r="R293" s="20">
        <f>'Tabel 11'!Q293/'Tabel 12'!$F293*1000</f>
        <v>1.3678585061712685</v>
      </c>
      <c r="S293" s="20">
        <f>'Tabel 11'!R293/'Tabel 12'!$F293*1000</f>
        <v>23.317215930779998</v>
      </c>
      <c r="T293" s="20">
        <f>'Tabel 11'!S293/'Tabel 12'!$F293*1000</f>
        <v>21.866649700979771</v>
      </c>
      <c r="U293" s="20">
        <f>'Tabel 11'!T293/'Tabel 12'!$F293*1000</f>
        <v>0.90978495991856478</v>
      </c>
      <c r="V293" s="20">
        <f>'Tabel 11'!U293/'Tabel 12'!$F293*1000</f>
        <v>0.54078126988166442</v>
      </c>
      <c r="W293" s="20">
        <f>'Tabel 11'!V293/'Tabel 12'!$F293*1000</f>
        <v>0</v>
      </c>
      <c r="X293" s="20"/>
      <c r="Y293" s="20">
        <f>'Tabel 11'!X293/'Tabel 12'!$F293*1000</f>
        <v>3.6900369003690034</v>
      </c>
      <c r="Z293" s="1"/>
    </row>
    <row r="294" spans="1:26" x14ac:dyDescent="0.25">
      <c r="D294" s="1" t="s">
        <v>954</v>
      </c>
      <c r="E294" s="1" t="s">
        <v>97</v>
      </c>
      <c r="F294" s="94">
        <v>27614</v>
      </c>
      <c r="H294" s="20">
        <f>'Tabel 11'!G294/'Tabel 12'!$F294*1000</f>
        <v>119.46838560150648</v>
      </c>
      <c r="I294" s="20">
        <f>'Tabel 11'!H294/'Tabel 12'!$F294*1000</f>
        <v>84.449916708915779</v>
      </c>
      <c r="J294" s="20">
        <f>'Tabel 11'!I294/'Tabel 12'!$F294*1000</f>
        <v>34.33765481277613</v>
      </c>
      <c r="K294" s="20">
        <f>'Tabel 11'!J294/'Tabel 12'!$F294*1000</f>
        <v>6.0983559064242776</v>
      </c>
      <c r="L294" s="20">
        <f>'Tabel 11'!K294/'Tabel 12'!$F294*1000</f>
        <v>19.446657492576229</v>
      </c>
      <c r="M294" s="20">
        <f>'Tabel 11'!L294/'Tabel 12'!$F294*1000</f>
        <v>2.408198739769682</v>
      </c>
      <c r="N294" s="20">
        <f>'Tabel 11'!M294/'Tabel 12'!$F294*1000</f>
        <v>22.159049757369448</v>
      </c>
      <c r="O294" s="20">
        <f>'Tabel 11'!N294/'Tabel 12'!$F294*1000</f>
        <v>10.755413920475121</v>
      </c>
      <c r="P294" s="20">
        <f>'Tabel 11'!O294/'Tabel 12'!$F294*1000</f>
        <v>7.7967697544723693</v>
      </c>
      <c r="Q294" s="20">
        <f>'Tabel 11'!P294/'Tabel 12'!$F294*1000</f>
        <v>2.958644166002752</v>
      </c>
      <c r="R294" s="20">
        <f>'Tabel 11'!Q294/'Tabel 12'!$F294*1000</f>
        <v>0</v>
      </c>
      <c r="S294" s="20">
        <f>'Tabel 11'!R294/'Tabel 12'!$F294*1000</f>
        <v>24.263054972115594</v>
      </c>
      <c r="T294" s="20">
        <f>'Tabel 11'!S294/'Tabel 12'!$F294*1000</f>
        <v>22.752951401463022</v>
      </c>
      <c r="U294" s="20">
        <f>'Tabel 11'!T294/'Tabel 12'!$F294*1000</f>
        <v>0.94517273846599559</v>
      </c>
      <c r="V294" s="20">
        <f>'Tabel 11'!U294/'Tabel 12'!$F294*1000</f>
        <v>0.56130948069819664</v>
      </c>
      <c r="W294" s="20">
        <f>'Tabel 11'!V294/'Tabel 12'!$F294*1000</f>
        <v>0</v>
      </c>
      <c r="X294" s="20"/>
      <c r="Y294" s="20">
        <f>'Tabel 11'!X294/'Tabel 12'!$F294*1000</f>
        <v>25.458100963279495</v>
      </c>
      <c r="Z294" s="1"/>
    </row>
    <row r="295" spans="1:26" x14ac:dyDescent="0.25">
      <c r="D295" s="1" t="s">
        <v>956</v>
      </c>
      <c r="E295" s="1" t="s">
        <v>296</v>
      </c>
      <c r="F295" s="94">
        <v>22050</v>
      </c>
      <c r="H295" s="20">
        <f>'Tabel 11'!G295/'Tabel 12'!$F295*1000</f>
        <v>110.29478458049887</v>
      </c>
      <c r="I295" s="20">
        <f>'Tabel 11'!H295/'Tabel 12'!$F295*1000</f>
        <v>40.498866213151928</v>
      </c>
      <c r="J295" s="20">
        <f>'Tabel 11'!I295/'Tabel 12'!$F295*1000</f>
        <v>16.467120181405896</v>
      </c>
      <c r="K295" s="20">
        <f>'Tabel 11'!J295/'Tabel 12'!$F295*1000</f>
        <v>2.925170068027211</v>
      </c>
      <c r="L295" s="20">
        <f>'Tabel 11'!K295/'Tabel 12'!$F295*1000</f>
        <v>9.3242630385487519</v>
      </c>
      <c r="M295" s="20">
        <f>'Tabel 11'!L295/'Tabel 12'!$F295*1000</f>
        <v>1.1519274376417232</v>
      </c>
      <c r="N295" s="20">
        <f>'Tabel 11'!M295/'Tabel 12'!$F295*1000</f>
        <v>10.625850340136056</v>
      </c>
      <c r="O295" s="20">
        <f>'Tabel 11'!N295/'Tabel 12'!$F295*1000</f>
        <v>35.102040816326529</v>
      </c>
      <c r="P295" s="20">
        <f>'Tabel 11'!O295/'Tabel 12'!$F295*1000</f>
        <v>25.442176870748302</v>
      </c>
      <c r="Q295" s="20">
        <f>'Tabel 11'!P295/'Tabel 12'!$F295*1000</f>
        <v>9.6598639455782322</v>
      </c>
      <c r="R295" s="20">
        <f>'Tabel 11'!Q295/'Tabel 12'!$F295*1000</f>
        <v>21.043083900226758</v>
      </c>
      <c r="S295" s="20">
        <f>'Tabel 11'!R295/'Tabel 12'!$F295*1000</f>
        <v>13.650793650793652</v>
      </c>
      <c r="T295" s="20">
        <f>'Tabel 11'!S295/'Tabel 12'!$F295*1000</f>
        <v>12.802721088435375</v>
      </c>
      <c r="U295" s="20">
        <f>'Tabel 11'!T295/'Tabel 12'!$F295*1000</f>
        <v>0.53061224489795922</v>
      </c>
      <c r="V295" s="20">
        <f>'Tabel 11'!U295/'Tabel 12'!$F295*1000</f>
        <v>0.31746031746031744</v>
      </c>
      <c r="W295" s="20">
        <f>'Tabel 11'!V295/'Tabel 12'!$F295*1000</f>
        <v>0</v>
      </c>
      <c r="X295" s="20"/>
      <c r="Y295" s="20">
        <f>'Tabel 11'!X295/'Tabel 12'!$F295*1000</f>
        <v>9.6598639455782322</v>
      </c>
      <c r="Z295" s="1"/>
    </row>
    <row r="296" spans="1:26" x14ac:dyDescent="0.25">
      <c r="D296" s="1" t="s">
        <v>957</v>
      </c>
      <c r="E296" s="1" t="s">
        <v>189</v>
      </c>
      <c r="F296" s="94">
        <v>46415</v>
      </c>
      <c r="H296" s="20">
        <f>'Tabel 11'!G296/'Tabel 12'!$F296*1000</f>
        <v>91.88839814715071</v>
      </c>
      <c r="I296" s="20">
        <f>'Tabel 11'!H296/'Tabel 12'!$F296*1000</f>
        <v>55.563934073036734</v>
      </c>
      <c r="J296" s="20">
        <f>'Tabel 11'!I296/'Tabel 12'!$F296*1000</f>
        <v>22.591834536249056</v>
      </c>
      <c r="K296" s="20">
        <f>'Tabel 11'!J296/'Tabel 12'!$F296*1000</f>
        <v>4.0116341699881506</v>
      </c>
      <c r="L296" s="20">
        <f>'Tabel 11'!K296/'Tabel 12'!$F296*1000</f>
        <v>12.795432511041689</v>
      </c>
      <c r="M296" s="20">
        <f>'Tabel 11'!L296/'Tabel 12'!$F296*1000</f>
        <v>1.5835398039426909</v>
      </c>
      <c r="N296" s="20">
        <f>'Tabel 11'!M296/'Tabel 12'!$F296*1000</f>
        <v>14.579338575891414</v>
      </c>
      <c r="O296" s="20">
        <f>'Tabel 11'!N296/'Tabel 12'!$F296*1000</f>
        <v>6.4203382527200255</v>
      </c>
      <c r="P296" s="20">
        <f>'Tabel 11'!O296/'Tabel 12'!$F296*1000</f>
        <v>4.653667995260153</v>
      </c>
      <c r="Q296" s="20">
        <f>'Tabel 11'!P296/'Tabel 12'!$F296*1000</f>
        <v>1.7666702574598727</v>
      </c>
      <c r="R296" s="20">
        <f>'Tabel 11'!Q296/'Tabel 12'!$F296*1000</f>
        <v>1.9821178498330281</v>
      </c>
      <c r="S296" s="20">
        <f>'Tabel 11'!R296/'Tabel 12'!$F296*1000</f>
        <v>27.922007971560916</v>
      </c>
      <c r="T296" s="20">
        <f>'Tabel 11'!S296/'Tabel 12'!$F296*1000</f>
        <v>26.185500377033286</v>
      </c>
      <c r="U296" s="20">
        <f>'Tabel 11'!T296/'Tabel 12'!$F296*1000</f>
        <v>1.0901648174081655</v>
      </c>
      <c r="V296" s="20">
        <f>'Tabel 11'!U296/'Tabel 12'!$F296*1000</f>
        <v>0.64849725304319727</v>
      </c>
      <c r="W296" s="20">
        <f>'Tabel 11'!V296/'Tabel 12'!$F296*1000</f>
        <v>0</v>
      </c>
      <c r="X296" s="20"/>
      <c r="Y296" s="20">
        <f>'Tabel 11'!X296/'Tabel 12'!$F296*1000</f>
        <v>13.573198319508778</v>
      </c>
      <c r="Z296" s="1"/>
    </row>
    <row r="297" spans="1:26" x14ac:dyDescent="0.25">
      <c r="D297" s="1" t="s">
        <v>964</v>
      </c>
      <c r="E297" s="1" t="s">
        <v>299</v>
      </c>
      <c r="F297" s="94">
        <v>45165</v>
      </c>
      <c r="H297" s="20">
        <f>'Tabel 11'!G297/'Tabel 12'!$F297*1000</f>
        <v>58.341636222738842</v>
      </c>
      <c r="I297" s="20">
        <f>'Tabel 11'!H297/'Tabel 12'!$F297*1000</f>
        <v>12.996789549429868</v>
      </c>
      <c r="J297" s="20">
        <f>'Tabel 11'!I297/'Tabel 12'!$F297*1000</f>
        <v>5.2850658695892836</v>
      </c>
      <c r="K297" s="20">
        <f>'Tabel 11'!J297/'Tabel 12'!$F297*1000</f>
        <v>0.93878002878334987</v>
      </c>
      <c r="L297" s="20">
        <f>'Tabel 11'!K297/'Tabel 12'!$F297*1000</f>
        <v>2.9934683936676625</v>
      </c>
      <c r="M297" s="20">
        <f>'Tabel 11'!L297/'Tabel 12'!$F297*1000</f>
        <v>0.36975534152551753</v>
      </c>
      <c r="N297" s="20">
        <f>'Tabel 11'!M297/'Tabel 12'!$F297*1000</f>
        <v>3.4097199158640543</v>
      </c>
      <c r="O297" s="20">
        <f>'Tabel 11'!N297/'Tabel 12'!$F297*1000</f>
        <v>21.764640761651723</v>
      </c>
      <c r="P297" s="20">
        <f>'Tabel 11'!O297/'Tabel 12'!$F297*1000</f>
        <v>15.775489870474924</v>
      </c>
      <c r="Q297" s="20">
        <f>'Tabel 11'!P297/'Tabel 12'!$F297*1000</f>
        <v>5.9891508911767959</v>
      </c>
      <c r="R297" s="20">
        <f>'Tabel 11'!Q297/'Tabel 12'!$F297*1000</f>
        <v>6.6423115244104949</v>
      </c>
      <c r="S297" s="20">
        <f>'Tabel 11'!R297/'Tabel 12'!$F297*1000</f>
        <v>16.937894387246761</v>
      </c>
      <c r="T297" s="20">
        <f>'Tabel 11'!S297/'Tabel 12'!$F297*1000</f>
        <v>15.883980958706964</v>
      </c>
      <c r="U297" s="20">
        <f>'Tabel 11'!T297/'Tabel 12'!$F297*1000</f>
        <v>0.65980294475810919</v>
      </c>
      <c r="V297" s="20">
        <f>'Tabel 11'!U297/'Tabel 12'!$F297*1000</f>
        <v>0.3918963799402192</v>
      </c>
      <c r="W297" s="20">
        <f>'Tabel 11'!V297/'Tabel 12'!$F297*1000</f>
        <v>0</v>
      </c>
      <c r="X297" s="20"/>
      <c r="Y297" s="20">
        <f>'Tabel 11'!X297/'Tabel 12'!$F297*1000</f>
        <v>4.8931694896490647</v>
      </c>
      <c r="Z297" s="1"/>
    </row>
    <row r="298" spans="1:26" x14ac:dyDescent="0.25">
      <c r="D298" s="1" t="s">
        <v>974</v>
      </c>
      <c r="E298" s="1" t="s">
        <v>94</v>
      </c>
      <c r="F298" s="94">
        <v>40961</v>
      </c>
      <c r="H298" s="20">
        <f>'Tabel 11'!G298/'Tabel 12'!$F298*1000</f>
        <v>112.15546495446888</v>
      </c>
      <c r="I298" s="20">
        <f>'Tabel 11'!H298/'Tabel 12'!$F298*1000</f>
        <v>69.968994897585517</v>
      </c>
      <c r="J298" s="20">
        <f>'Tabel 11'!I298/'Tabel 12'!$F298*1000</f>
        <v>28.449012475281364</v>
      </c>
      <c r="K298" s="20">
        <f>'Tabel 11'!J298/'Tabel 12'!$F298*1000</f>
        <v>5.0535875588974886</v>
      </c>
      <c r="L298" s="20">
        <f>'Tabel 11'!K298/'Tabel 12'!$F298*1000</f>
        <v>16.112887868948512</v>
      </c>
      <c r="M298" s="20">
        <f>'Tabel 11'!L298/'Tabel 12'!$F298*1000</f>
        <v>1.9945802104440811</v>
      </c>
      <c r="N298" s="20">
        <f>'Tabel 11'!M298/'Tabel 12'!$F298*1000</f>
        <v>18.358926784014063</v>
      </c>
      <c r="O298" s="20">
        <f>'Tabel 11'!N298/'Tabel 12'!$F298*1000</f>
        <v>8.7156075291130595</v>
      </c>
      <c r="P298" s="20">
        <f>'Tabel 11'!O298/'Tabel 12'!$F298*1000</f>
        <v>6.3182051219452653</v>
      </c>
      <c r="Q298" s="20">
        <f>'Tabel 11'!P298/'Tabel 12'!$F298*1000</f>
        <v>2.3974024071677937</v>
      </c>
      <c r="R298" s="20">
        <f>'Tabel 11'!Q298/'Tabel 12'!$F298*1000</f>
        <v>3.3690583725983254</v>
      </c>
      <c r="S298" s="20">
        <f>'Tabel 11'!R298/'Tabel 12'!$F298*1000</f>
        <v>30.101804155171994</v>
      </c>
      <c r="T298" s="20">
        <f>'Tabel 11'!S298/'Tabel 12'!$F298*1000</f>
        <v>28.22929127706843</v>
      </c>
      <c r="U298" s="20">
        <f>'Tabel 11'!T298/'Tabel 12'!$F298*1000</f>
        <v>1.1742877371157932</v>
      </c>
      <c r="V298" s="20">
        <f>'Tabel 11'!U298/'Tabel 12'!$F298*1000</f>
        <v>0.69822514098776889</v>
      </c>
      <c r="W298" s="20">
        <f>'Tabel 11'!V298/'Tabel 12'!$F298*1000</f>
        <v>0</v>
      </c>
      <c r="X298" s="20"/>
      <c r="Y298" s="20">
        <f>'Tabel 11'!X298/'Tabel 12'!$F298*1000</f>
        <v>9.9118673860501438</v>
      </c>
      <c r="Z298" s="1"/>
    </row>
    <row r="299" spans="1:26" x14ac:dyDescent="0.25">
      <c r="D299" s="1" t="s">
        <v>986</v>
      </c>
      <c r="E299" s="1" t="s">
        <v>257</v>
      </c>
      <c r="F299" s="94">
        <v>24867</v>
      </c>
      <c r="H299" s="20">
        <f>'Tabel 11'!G299/'Tabel 12'!$F299*1000</f>
        <v>46.125387059154704</v>
      </c>
      <c r="I299" s="20">
        <f>'Tabel 11'!H299/'Tabel 12'!$F299*1000</f>
        <v>22.519805364539351</v>
      </c>
      <c r="J299" s="20">
        <f>'Tabel 11'!I299/'Tabel 12'!$F299*1000</f>
        <v>9.1567137169743038</v>
      </c>
      <c r="K299" s="20">
        <f>'Tabel 11'!J299/'Tabel 12'!$F299*1000</f>
        <v>1.62464310129891</v>
      </c>
      <c r="L299" s="20">
        <f>'Tabel 11'!K299/'Tabel 12'!$F299*1000</f>
        <v>5.1875980214742432</v>
      </c>
      <c r="M299" s="20">
        <f>'Tabel 11'!L299/'Tabel 12'!$F299*1000</f>
        <v>0.64342301041541006</v>
      </c>
      <c r="N299" s="20">
        <f>'Tabel 11'!M299/'Tabel 12'!$F299*1000</f>
        <v>5.9074275143764829</v>
      </c>
      <c r="O299" s="20">
        <f>'Tabel 11'!N299/'Tabel 12'!$F299*1000</f>
        <v>0.56299513411348368</v>
      </c>
      <c r="P299" s="20">
        <f>'Tabel 11'!O299/'Tabel 12'!$F299*1000</f>
        <v>0.4061607753247275</v>
      </c>
      <c r="Q299" s="20">
        <f>'Tabel 11'!P299/'Tabel 12'!$F299*1000</f>
        <v>0.15683435878875618</v>
      </c>
      <c r="R299" s="20">
        <f>'Tabel 11'!Q299/'Tabel 12'!$F299*1000</f>
        <v>1.1662042063779308</v>
      </c>
      <c r="S299" s="20">
        <f>'Tabel 11'!R299/'Tabel 12'!$F299*1000</f>
        <v>21.876382354123937</v>
      </c>
      <c r="T299" s="20">
        <f>'Tabel 11'!S299/'Tabel 12'!$F299*1000</f>
        <v>20.517151244621388</v>
      </c>
      <c r="U299" s="20">
        <f>'Tabel 11'!T299/'Tabel 12'!$F299*1000</f>
        <v>0.85253548880041818</v>
      </c>
      <c r="V299" s="20">
        <f>'Tabel 11'!U299/'Tabel 12'!$F299*1000</f>
        <v>0.50669562070213536</v>
      </c>
      <c r="W299" s="20">
        <f>'Tabel 11'!V299/'Tabel 12'!$F299*1000</f>
        <v>0</v>
      </c>
      <c r="X299" s="20"/>
      <c r="Y299" s="20">
        <f>'Tabel 11'!X299/'Tabel 12'!$F299*1000</f>
        <v>1.2064181445288937</v>
      </c>
      <c r="Z299" s="1"/>
    </row>
    <row r="300" spans="1:26" x14ac:dyDescent="0.25">
      <c r="D300" s="1" t="s">
        <v>988</v>
      </c>
      <c r="E300" s="1" t="s">
        <v>227</v>
      </c>
      <c r="F300" s="94">
        <v>24654</v>
      </c>
      <c r="H300" s="20">
        <f>'Tabel 11'!G300/'Tabel 12'!$F300*1000</f>
        <v>24.012330656282955</v>
      </c>
      <c r="I300" s="20">
        <f>'Tabel 11'!H300/'Tabel 12'!$F300*1000</f>
        <v>5.1107325383304936</v>
      </c>
      <c r="J300" s="20">
        <f>'Tabel 11'!I300/'Tabel 12'!$F300*1000</f>
        <v>2.0767421108136612</v>
      </c>
      <c r="K300" s="20">
        <f>'Tabel 11'!J300/'Tabel 12'!$F300*1000</f>
        <v>0.36910846110164675</v>
      </c>
      <c r="L300" s="20">
        <f>'Tabel 11'!K300/'Tabel 12'!$F300*1000</f>
        <v>1.1762797112030501</v>
      </c>
      <c r="M300" s="20">
        <f>'Tabel 11'!L300/'Tabel 12'!$F300*1000</f>
        <v>0.14602092966658553</v>
      </c>
      <c r="N300" s="20">
        <f>'Tabel 11'!M300/'Tabel 12'!$F300*1000</f>
        <v>1.3425813255455503</v>
      </c>
      <c r="O300" s="20">
        <f>'Tabel 11'!N300/'Tabel 12'!$F300*1000</f>
        <v>0.85178875638841567</v>
      </c>
      <c r="P300" s="20">
        <f>'Tabel 11'!O300/'Tabel 12'!$F300*1000</f>
        <v>0.61653281414780559</v>
      </c>
      <c r="Q300" s="20">
        <f>'Tabel 11'!P300/'Tabel 12'!$F300*1000</f>
        <v>0.23525594224061006</v>
      </c>
      <c r="R300" s="20">
        <f>'Tabel 11'!Q300/'Tabel 12'!$F300*1000</f>
        <v>0.68954327898109835</v>
      </c>
      <c r="S300" s="20">
        <f>'Tabel 11'!R300/'Tabel 12'!$F300*1000</f>
        <v>17.360266082582946</v>
      </c>
      <c r="T300" s="20">
        <f>'Tabel 11'!S300/'Tabel 12'!$F300*1000</f>
        <v>16.281333657824288</v>
      </c>
      <c r="U300" s="20">
        <f>'Tabel 11'!T300/'Tabel 12'!$F300*1000</f>
        <v>0.67737486817554959</v>
      </c>
      <c r="V300" s="20">
        <f>'Tabel 11'!U300/'Tabel 12'!$F300*1000</f>
        <v>0.40155755658311026</v>
      </c>
      <c r="W300" s="20">
        <f>'Tabel 11'!V300/'Tabel 12'!$F300*1000</f>
        <v>0</v>
      </c>
      <c r="X300" s="20"/>
      <c r="Y300" s="20">
        <f>'Tabel 11'!X300/'Tabel 12'!$F300*1000</f>
        <v>1.1357183418512209</v>
      </c>
      <c r="Z300" s="1"/>
    </row>
    <row r="301" spans="1:26" s="11" customFormat="1" x14ac:dyDescent="0.25">
      <c r="A301" s="10"/>
      <c r="B301" s="10"/>
      <c r="C301" s="10"/>
      <c r="D301" s="1" t="s">
        <v>989</v>
      </c>
      <c r="E301" s="1" t="s">
        <v>275</v>
      </c>
      <c r="F301" s="94">
        <v>23993</v>
      </c>
      <c r="G301" s="1"/>
      <c r="H301" s="20">
        <f>'Tabel 11'!G301/'Tabel 12'!$F301*1000</f>
        <v>21.506272662859999</v>
      </c>
      <c r="I301" s="20">
        <f>'Tabel 11'!H301/'Tabel 12'!$F301*1000</f>
        <v>10.086275163589381</v>
      </c>
      <c r="J301" s="20">
        <f>'Tabel 11'!I301/'Tabel 12'!$F301*1000</f>
        <v>4.1011961822198142</v>
      </c>
      <c r="K301" s="20">
        <f>'Tabel 11'!J301/'Tabel 12'!$F301*1000</f>
        <v>0.72937940232567833</v>
      </c>
      <c r="L301" s="20">
        <f>'Tabel 11'!K301/'Tabel 12'!$F301*1000</f>
        <v>2.321510440545159</v>
      </c>
      <c r="M301" s="20">
        <f>'Tabel 11'!L301/'Tabel 12'!$F301*1000</f>
        <v>0.28758387863126744</v>
      </c>
      <c r="N301" s="20">
        <f>'Tabel 11'!M301/'Tabel 12'!$F301*1000</f>
        <v>2.6466052598674614</v>
      </c>
      <c r="O301" s="20">
        <f>'Tabel 11'!N301/'Tabel 12'!$F301*1000</f>
        <v>2.4590505564122869</v>
      </c>
      <c r="P301" s="20">
        <f>'Tabel 11'!O301/'Tabel 12'!$F301*1000</f>
        <v>1.7838536239736589</v>
      </c>
      <c r="Q301" s="20">
        <f>'Tabel 11'!P301/'Tabel 12'!$F301*1000</f>
        <v>0.67519693243862788</v>
      </c>
      <c r="R301" s="20">
        <f>'Tabel 11'!Q301/'Tabel 12'!$F301*1000</f>
        <v>7.9606551910974037</v>
      </c>
      <c r="S301" s="20">
        <f>'Tabel 11'!R301/'Tabel 12'!$F301*1000</f>
        <v>1.0002917517609304</v>
      </c>
      <c r="T301" s="20">
        <f>'Tabel 11'!S301/'Tabel 12'!$F301*1000</f>
        <v>0.9377735172758721</v>
      </c>
      <c r="U301" s="20">
        <f>'Tabel 11'!T301/'Tabel 12'!$F301*1000</f>
        <v>3.7510940691034889E-2</v>
      </c>
      <c r="V301" s="20">
        <f>'Tabel 11'!U301/'Tabel 12'!$F301*1000</f>
        <v>2.5007293794023253E-2</v>
      </c>
      <c r="W301" s="20">
        <f>'Tabel 11'!V301/'Tabel 12'!$F301*1000</f>
        <v>0</v>
      </c>
      <c r="X301" s="20"/>
      <c r="Y301" s="20">
        <f>'Tabel 11'!X301/'Tabel 12'!$F301*1000</f>
        <v>2.6674446713624804</v>
      </c>
      <c r="Z301" s="10"/>
    </row>
    <row r="302" spans="1:26" s="8" customFormat="1" x14ac:dyDescent="0.25">
      <c r="A302" s="7"/>
      <c r="B302" s="7"/>
      <c r="C302" s="10" t="s">
        <v>18</v>
      </c>
      <c r="E302" s="10"/>
      <c r="F302" s="95">
        <f>SUM(F259:F301)</f>
        <v>1387531</v>
      </c>
      <c r="G302" s="10"/>
      <c r="H302" s="22">
        <f>'Tabel 11'!G302/'Tabel 12'!$F302*1000</f>
        <v>67.680650017909514</v>
      </c>
      <c r="I302" s="22">
        <f>'Tabel 11'!H302/'Tabel 12'!$F302*1000</f>
        <v>31.675688687315816</v>
      </c>
      <c r="J302" s="22">
        <f>'Tabel 11'!I302/'Tabel 12'!$F302*1000</f>
        <v>12.879568096136236</v>
      </c>
      <c r="K302" s="22">
        <f>'Tabel 11'!J302/'Tabel 12'!$F302*1000</f>
        <v>2.2873723181680266</v>
      </c>
      <c r="L302" s="22">
        <f>'Tabel 11'!K302/'Tabel 12'!$F302*1000</f>
        <v>7.2943955846752271</v>
      </c>
      <c r="M302" s="22">
        <f>'Tabel 11'!L302/'Tabel 12'!$F302*1000</f>
        <v>0.90275460512233607</v>
      </c>
      <c r="N302" s="22">
        <f>'Tabel 11'!M302/'Tabel 12'!$F302*1000</f>
        <v>8.3115260127521466</v>
      </c>
      <c r="O302" s="22">
        <f>'Tabel 11'!N302/'Tabel 12'!$F302*1000</f>
        <v>7.5270390355242514</v>
      </c>
      <c r="P302" s="22">
        <f>'Tabel 11'!O302/'Tabel 12'!$F302*1000</f>
        <v>5.4558060324417985</v>
      </c>
      <c r="Q302" s="22">
        <f>'Tabel 11'!P302/'Tabel 12'!$F302*1000</f>
        <v>2.0712330030824537</v>
      </c>
      <c r="R302" s="22">
        <f>'Tabel 11'!Q302/'Tabel 12'!$F302*1000</f>
        <v>5.5760916332680139</v>
      </c>
      <c r="S302" s="22">
        <f>'Tabel 11'!R302/'Tabel 12'!$F302*1000</f>
        <v>22.901109957182939</v>
      </c>
      <c r="T302" s="22">
        <f>'Tabel 11'!S302/'Tabel 12'!$F302*1000</f>
        <v>21.47649313781098</v>
      </c>
      <c r="U302" s="22">
        <f>'Tabel 11'!T302/'Tabel 12'!$F302*1000</f>
        <v>0.89331337462009841</v>
      </c>
      <c r="V302" s="22">
        <f>'Tabel 11'!U302/'Tabel 12'!$F302*1000</f>
        <v>0.53108723336631769</v>
      </c>
      <c r="W302" s="22">
        <f>'Tabel 11'!V302/'Tabel 12'!$F302*1000</f>
        <v>0</v>
      </c>
      <c r="X302" s="22"/>
      <c r="Y302" s="22">
        <f>'Tabel 11'!X302/'Tabel 12'!$F302*1000</f>
        <v>9.604830450634978</v>
      </c>
      <c r="Z302" s="7"/>
    </row>
    <row r="303" spans="1:26" x14ac:dyDescent="0.25">
      <c r="B303" s="7" t="s">
        <v>399</v>
      </c>
      <c r="C303" s="7"/>
      <c r="E303" s="7"/>
      <c r="F303" s="96">
        <f>F302+F258</f>
        <v>5996948</v>
      </c>
      <c r="G303" s="7"/>
      <c r="H303" s="21">
        <f>'Tabel 11'!G303/'Tabel 12'!$F303*1000</f>
        <v>63.889998712678519</v>
      </c>
      <c r="I303" s="21">
        <f>'Tabel 11'!H303/'Tabel 12'!$F303*1000</f>
        <v>28.201678587174676</v>
      </c>
      <c r="J303" s="21">
        <f>'Tabel 11'!I303/'Tabel 12'!$F303*1000</f>
        <v>11.502317512174526</v>
      </c>
      <c r="K303" s="21">
        <f>'Tabel 11'!J303/'Tabel 12'!$F303*1000</f>
        <v>2.0083215662366922</v>
      </c>
      <c r="L303" s="21">
        <f>'Tabel 11'!K303/'Tabel 12'!$F303*1000</f>
        <v>6.4876667264748678</v>
      </c>
      <c r="M303" s="21">
        <f>'Tabel 11'!L303/'Tabel 12'!$F303*1000</f>
        <v>0.79900642793634369</v>
      </c>
      <c r="N303" s="21">
        <f>'Tabel 11'!M303/'Tabel 12'!$F303*1000</f>
        <v>7.404349679203488</v>
      </c>
      <c r="O303" s="21">
        <f>'Tabel 11'!N303/'Tabel 12'!$F303*1000</f>
        <v>6.7934556044174466</v>
      </c>
      <c r="P303" s="21">
        <f>'Tabel 11'!O303/'Tabel 12'!$F303*1000</f>
        <v>4.888670036825399</v>
      </c>
      <c r="Q303" s="21">
        <f>'Tabel 11'!P303/'Tabel 12'!$F303*1000</f>
        <v>1.9047855675920484</v>
      </c>
      <c r="R303" s="21">
        <f>'Tabel 11'!Q303/'Tabel 12'!$F303*1000</f>
        <v>5.6663822997964965</v>
      </c>
      <c r="S303" s="21">
        <f>'Tabel 11'!R303/'Tabel 12'!$F303*1000</f>
        <v>23.228315469802308</v>
      </c>
      <c r="T303" s="21">
        <f>'Tabel 11'!S303/'Tabel 12'!$F303*1000</f>
        <v>21.801139512965594</v>
      </c>
      <c r="U303" s="21">
        <f>'Tabel 11'!T303/'Tabel 12'!$F303*1000</f>
        <v>0.898206887903647</v>
      </c>
      <c r="V303" s="21">
        <f>'Tabel 11'!U303/'Tabel 12'!$F303*1000</f>
        <v>0.52891904348678698</v>
      </c>
      <c r="W303" s="21">
        <f>'Tabel 11'!V303/'Tabel 12'!$F303*1000</f>
        <v>1.308498923118893</v>
      </c>
      <c r="X303" s="21"/>
      <c r="Y303" s="21">
        <f>'Tabel 11'!X303/'Tabel 12'!$F303*1000</f>
        <v>7.8601648705308103</v>
      </c>
      <c r="Z303" s="1"/>
    </row>
    <row r="304" spans="1:26" x14ac:dyDescent="0.25">
      <c r="D304" s="1" t="s">
        <v>678</v>
      </c>
      <c r="E304" s="1" t="s">
        <v>178</v>
      </c>
      <c r="F304" s="94">
        <v>10462</v>
      </c>
      <c r="H304" s="20">
        <f>'Tabel 11'!G304/'Tabel 12'!$F304*1000</f>
        <v>16.058115083158096</v>
      </c>
      <c r="I304" s="20">
        <f>'Tabel 11'!H304/'Tabel 12'!$F304*1000</f>
        <v>3.8233607340852611</v>
      </c>
      <c r="J304" s="20">
        <f>'Tabel 11'!I304/'Tabel 12'!$F304*1000</f>
        <v>0</v>
      </c>
      <c r="K304" s="20">
        <f>'Tabel 11'!J304/'Tabel 12'!$F304*1000</f>
        <v>0</v>
      </c>
      <c r="L304" s="20">
        <f>'Tabel 11'!K304/'Tabel 12'!$F304*1000</f>
        <v>2.198432422099025</v>
      </c>
      <c r="M304" s="20">
        <f>'Tabel 11'!L304/'Tabel 12'!$F304*1000</f>
        <v>0.47792009176065764</v>
      </c>
      <c r="N304" s="20">
        <f>'Tabel 11'!M304/'Tabel 12'!$F304*1000</f>
        <v>1.1470082202255785</v>
      </c>
      <c r="O304" s="20">
        <f>'Tabel 11'!N304/'Tabel 12'!$F304*1000</f>
        <v>1.1470082202255785</v>
      </c>
      <c r="P304" s="20">
        <f>'Tabel 11'!O304/'Tabel 12'!$F304*1000</f>
        <v>1.1470082202255785</v>
      </c>
      <c r="Q304" s="20">
        <f>'Tabel 11'!P304/'Tabel 12'!$F304*1000</f>
        <v>0</v>
      </c>
      <c r="R304" s="20">
        <f>'Tabel 11'!Q304/'Tabel 12'!$F304*1000</f>
        <v>4.4924488625501819</v>
      </c>
      <c r="S304" s="20">
        <f>'Tabel 11'!R304/'Tabel 12'!$F304*1000</f>
        <v>6.5952972662970755</v>
      </c>
      <c r="T304" s="20">
        <f>'Tabel 11'!S304/'Tabel 12'!$F304*1000</f>
        <v>5.9262091378321546</v>
      </c>
      <c r="U304" s="20">
        <f>'Tabel 11'!T304/'Tabel 12'!$F304*1000</f>
        <v>0.66908812846492061</v>
      </c>
      <c r="V304" s="20">
        <f>'Tabel 11'!U304/'Tabel 12'!$F304*1000</f>
        <v>0</v>
      </c>
      <c r="W304" s="20">
        <f>'Tabel 11'!V304/'Tabel 12'!$F304*1000</f>
        <v>0.47792009176065764</v>
      </c>
      <c r="X304" s="20"/>
      <c r="Y304" s="20">
        <f>'Tabel 11'!X304/'Tabel 12'!$F304*1000</f>
        <v>1.4337602752819729</v>
      </c>
      <c r="Z304" s="1"/>
    </row>
    <row r="305" spans="4:26" x14ac:dyDescent="0.25">
      <c r="D305" s="1" t="s">
        <v>694</v>
      </c>
      <c r="E305" s="1" t="s">
        <v>108</v>
      </c>
      <c r="F305" s="94">
        <v>13449</v>
      </c>
      <c r="H305" s="20">
        <f>'Tabel 11'!G305/'Tabel 12'!$F305*1000</f>
        <v>46.546211614246417</v>
      </c>
      <c r="I305" s="20">
        <f>'Tabel 11'!H305/'Tabel 12'!$F305*1000</f>
        <v>24.091010484050859</v>
      </c>
      <c r="J305" s="20">
        <f>'Tabel 11'!I305/'Tabel 12'!$F305*1000</f>
        <v>10.484050858799911</v>
      </c>
      <c r="K305" s="20">
        <f>'Tabel 11'!J305/'Tabel 12'!$F305*1000</f>
        <v>0.89225964755743925</v>
      </c>
      <c r="L305" s="20">
        <f>'Tabel 11'!K305/'Tabel 12'!$F305*1000</f>
        <v>3.7177485314893297</v>
      </c>
      <c r="M305" s="20">
        <f>'Tabel 11'!L305/'Tabel 12'!$F305*1000</f>
        <v>0</v>
      </c>
      <c r="N305" s="20">
        <f>'Tabel 11'!M305/'Tabel 12'!$F305*1000</f>
        <v>8.9969514462041786</v>
      </c>
      <c r="O305" s="20">
        <f>'Tabel 11'!N305/'Tabel 12'!$F305*1000</f>
        <v>0</v>
      </c>
      <c r="P305" s="20">
        <f>'Tabel 11'!O305/'Tabel 12'!$F305*1000</f>
        <v>0</v>
      </c>
      <c r="Q305" s="20">
        <f>'Tabel 11'!P305/'Tabel 12'!$F305*1000</f>
        <v>0</v>
      </c>
      <c r="R305" s="20">
        <f>'Tabel 11'!Q305/'Tabel 12'!$F305*1000</f>
        <v>4.3869432671574096</v>
      </c>
      <c r="S305" s="20">
        <f>'Tabel 11'!R305/'Tabel 12'!$F305*1000</f>
        <v>18.068257863038145</v>
      </c>
      <c r="T305" s="20">
        <f>'Tabel 11'!S305/'Tabel 12'!$F305*1000</f>
        <v>18.068257863038145</v>
      </c>
      <c r="U305" s="20">
        <f>'Tabel 11'!T305/'Tabel 12'!$F305*1000</f>
        <v>0</v>
      </c>
      <c r="V305" s="20">
        <f>'Tabel 11'!U305/'Tabel 12'!$F305*1000</f>
        <v>0</v>
      </c>
      <c r="W305" s="20">
        <f>'Tabel 11'!V305/'Tabel 12'!$F305*1000</f>
        <v>0</v>
      </c>
      <c r="X305" s="20"/>
      <c r="Y305" s="20">
        <f>'Tabel 11'!X305/'Tabel 12'!$F305*1000</f>
        <v>4.3125882965276228</v>
      </c>
      <c r="Z305" s="1"/>
    </row>
    <row r="306" spans="4:26" x14ac:dyDescent="0.25">
      <c r="D306" s="1" t="s">
        <v>696</v>
      </c>
      <c r="E306" s="1" t="s">
        <v>179</v>
      </c>
      <c r="F306" s="94">
        <v>19088</v>
      </c>
      <c r="H306" s="20">
        <f>'Tabel 11'!G306/'Tabel 12'!$F306*1000</f>
        <v>59.199497066219614</v>
      </c>
      <c r="I306" s="20">
        <f>'Tabel 11'!H306/'Tabel 12'!$F306*1000</f>
        <v>31.223805532271584</v>
      </c>
      <c r="J306" s="20">
        <f>'Tabel 11'!I306/'Tabel 12'!$F306*1000</f>
        <v>0</v>
      </c>
      <c r="K306" s="20">
        <f>'Tabel 11'!J306/'Tabel 12'!$F306*1000</f>
        <v>0</v>
      </c>
      <c r="L306" s="20">
        <f>'Tabel 11'!K306/'Tabel 12'!$F306*1000</f>
        <v>31.223805532271584</v>
      </c>
      <c r="M306" s="20">
        <f>'Tabel 11'!L306/'Tabel 12'!$F306*1000</f>
        <v>0</v>
      </c>
      <c r="N306" s="20">
        <f>'Tabel 11'!M306/'Tabel 12'!$F306*1000</f>
        <v>0</v>
      </c>
      <c r="O306" s="20">
        <f>'Tabel 11'!N306/'Tabel 12'!$F306*1000</f>
        <v>0.5238893545683152</v>
      </c>
      <c r="P306" s="20">
        <f>'Tabel 11'!O306/'Tabel 12'!$F306*1000</f>
        <v>0.5238893545683152</v>
      </c>
      <c r="Q306" s="20">
        <f>'Tabel 11'!P306/'Tabel 12'!$F306*1000</f>
        <v>0</v>
      </c>
      <c r="R306" s="20">
        <f>'Tabel 11'!Q306/'Tabel 12'!$F306*1000</f>
        <v>10.792120704107292</v>
      </c>
      <c r="S306" s="20">
        <f>'Tabel 11'!R306/'Tabel 12'!$F306*1000</f>
        <v>16.659681475272421</v>
      </c>
      <c r="T306" s="20">
        <f>'Tabel 11'!S306/'Tabel 12'!$F306*1000</f>
        <v>15.19279128248114</v>
      </c>
      <c r="U306" s="20">
        <f>'Tabel 11'!T306/'Tabel 12'!$F306*1000</f>
        <v>0.5238893545683152</v>
      </c>
      <c r="V306" s="20">
        <f>'Tabel 11'!U306/'Tabel 12'!$F306*1000</f>
        <v>0.94300083822296732</v>
      </c>
      <c r="W306" s="20">
        <f>'Tabel 11'!V306/'Tabel 12'!$F306*1000</f>
        <v>0</v>
      </c>
      <c r="X306" s="20"/>
      <c r="Y306" s="20">
        <f>'Tabel 11'!X306/'Tabel 12'!$F306*1000</f>
        <v>4.8197820620284997</v>
      </c>
      <c r="Z306" s="1"/>
    </row>
    <row r="307" spans="4:26" x14ac:dyDescent="0.25">
      <c r="D307" s="1" t="s">
        <v>697</v>
      </c>
      <c r="E307" s="1" t="s">
        <v>109</v>
      </c>
      <c r="F307" s="94">
        <v>13119</v>
      </c>
      <c r="H307" s="20">
        <f>'Tabel 11'!G307/'Tabel 12'!$F307*1000</f>
        <v>30.947480753106181</v>
      </c>
      <c r="I307" s="20">
        <f>'Tabel 11'!H307/'Tabel 12'!$F307*1000</f>
        <v>7.4700815610945952</v>
      </c>
      <c r="J307" s="20">
        <f>'Tabel 11'!I307/'Tabel 12'!$F307*1000</f>
        <v>0</v>
      </c>
      <c r="K307" s="20">
        <f>'Tabel 11'!J307/'Tabel 12'!$F307*1000</f>
        <v>0</v>
      </c>
      <c r="L307" s="20">
        <f>'Tabel 11'!K307/'Tabel 12'!$F307*1000</f>
        <v>3.1252382041314126</v>
      </c>
      <c r="M307" s="20">
        <f>'Tabel 11'!L307/'Tabel 12'!$F307*1000</f>
        <v>0</v>
      </c>
      <c r="N307" s="20">
        <f>'Tabel 11'!M307/'Tabel 12'!$F307*1000</f>
        <v>4.3448433569631835</v>
      </c>
      <c r="O307" s="20">
        <f>'Tabel 11'!N307/'Tabel 12'!$F307*1000</f>
        <v>0</v>
      </c>
      <c r="P307" s="20">
        <f>'Tabel 11'!O307/'Tabel 12'!$F307*1000</f>
        <v>0</v>
      </c>
      <c r="Q307" s="20">
        <f>'Tabel 11'!P307/'Tabel 12'!$F307*1000</f>
        <v>0</v>
      </c>
      <c r="R307" s="20">
        <f>'Tabel 11'!Q307/'Tabel 12'!$F307*1000</f>
        <v>0.30490128820794271</v>
      </c>
      <c r="S307" s="20">
        <f>'Tabel 11'!R307/'Tabel 12'!$F307*1000</f>
        <v>23.172497903803642</v>
      </c>
      <c r="T307" s="20">
        <f>'Tabel 11'!S307/'Tabel 12'!$F307*1000</f>
        <v>23.172497903803642</v>
      </c>
      <c r="U307" s="20">
        <f>'Tabel 11'!T307/'Tabel 12'!$F307*1000</f>
        <v>0</v>
      </c>
      <c r="V307" s="20">
        <f>'Tabel 11'!U307/'Tabel 12'!$F307*1000</f>
        <v>0</v>
      </c>
      <c r="W307" s="20">
        <f>'Tabel 11'!V307/'Tabel 12'!$F307*1000</f>
        <v>0.68602789846787104</v>
      </c>
      <c r="X307" s="20"/>
      <c r="Y307" s="20">
        <f>'Tabel 11'!X307/'Tabel 12'!$F307*1000</f>
        <v>2.6678862718194982</v>
      </c>
      <c r="Z307" s="1"/>
    </row>
    <row r="308" spans="4:26" x14ac:dyDescent="0.25">
      <c r="D308" s="1" t="s">
        <v>707</v>
      </c>
      <c r="E308" s="1" t="s">
        <v>198</v>
      </c>
      <c r="F308" s="94">
        <v>12491</v>
      </c>
      <c r="H308" s="20">
        <f>'Tabel 11'!G308/'Tabel 12'!$F308*1000</f>
        <v>22.416139620526781</v>
      </c>
      <c r="I308" s="20">
        <f>'Tabel 11'!H308/'Tabel 12'!$F308*1000</f>
        <v>7.0450724521655586</v>
      </c>
      <c r="J308" s="20">
        <f>'Tabel 11'!I308/'Tabel 12'!$F308*1000</f>
        <v>0.24017292450564406</v>
      </c>
      <c r="K308" s="20">
        <f>'Tabel 11'!J308/'Tabel 12'!$F308*1000</f>
        <v>0.16011528300376271</v>
      </c>
      <c r="L308" s="20">
        <f>'Tabel 11'!K308/'Tabel 12'!$F308*1000</f>
        <v>0</v>
      </c>
      <c r="M308" s="20">
        <f>'Tabel 11'!L308/'Tabel 12'!$F308*1000</f>
        <v>0</v>
      </c>
      <c r="N308" s="20">
        <f>'Tabel 11'!M308/'Tabel 12'!$F308*1000</f>
        <v>6.6447842446561518</v>
      </c>
      <c r="O308" s="20">
        <f>'Tabel 11'!N308/'Tabel 12'!$F308*1000</f>
        <v>0.4002882075094068</v>
      </c>
      <c r="P308" s="20">
        <f>'Tabel 11'!O308/'Tabel 12'!$F308*1000</f>
        <v>0.4002882075094068</v>
      </c>
      <c r="Q308" s="20">
        <f>'Tabel 11'!P308/'Tabel 12'!$F308*1000</f>
        <v>0</v>
      </c>
      <c r="R308" s="20">
        <f>'Tabel 11'!Q308/'Tabel 12'!$F308*1000</f>
        <v>2.1615563205507966</v>
      </c>
      <c r="S308" s="20">
        <f>'Tabel 11'!R308/'Tabel 12'!$F308*1000</f>
        <v>12.809222640301018</v>
      </c>
      <c r="T308" s="20">
        <f>'Tabel 11'!S308/'Tabel 12'!$F308*1000</f>
        <v>12.328876791289728</v>
      </c>
      <c r="U308" s="20">
        <f>'Tabel 11'!T308/'Tabel 12'!$F308*1000</f>
        <v>0.48034584901128813</v>
      </c>
      <c r="V308" s="20">
        <f>'Tabel 11'!U308/'Tabel 12'!$F308*1000</f>
        <v>0</v>
      </c>
      <c r="W308" s="20">
        <f>'Tabel 11'!V308/'Tabel 12'!$F308*1000</f>
        <v>0</v>
      </c>
      <c r="X308" s="20"/>
      <c r="Y308" s="20">
        <f>'Tabel 11'!X308/'Tabel 12'!$F308*1000</f>
        <v>2.0814986790489156</v>
      </c>
      <c r="Z308" s="1"/>
    </row>
    <row r="309" spans="4:26" x14ac:dyDescent="0.25">
      <c r="D309" s="1" t="s">
        <v>719</v>
      </c>
      <c r="E309" s="1" t="s">
        <v>265</v>
      </c>
      <c r="F309" s="94">
        <v>16022</v>
      </c>
      <c r="H309" s="20">
        <f>'Tabel 11'!G309/'Tabel 12'!$F309*1000</f>
        <v>49.806516040444386</v>
      </c>
      <c r="I309" s="20">
        <f>'Tabel 11'!H309/'Tabel 12'!$F309*1000</f>
        <v>29.521907377356136</v>
      </c>
      <c r="J309" s="20">
        <f>'Tabel 11'!I309/'Tabel 12'!$F309*1000</f>
        <v>6.9279740357009105</v>
      </c>
      <c r="K309" s="20">
        <f>'Tabel 11'!J309/'Tabel 12'!$F309*1000</f>
        <v>18.537011609037574</v>
      </c>
      <c r="L309" s="20">
        <f>'Tabel 11'!K309/'Tabel 12'!$F309*1000</f>
        <v>2.0596679565597307</v>
      </c>
      <c r="M309" s="20">
        <f>'Tabel 11'!L309/'Tabel 12'!$F309*1000</f>
        <v>0</v>
      </c>
      <c r="N309" s="20">
        <f>'Tabel 11'!M309/'Tabel 12'!$F309*1000</f>
        <v>1.9972537760579203</v>
      </c>
      <c r="O309" s="20">
        <f>'Tabel 11'!N309/'Tabel 12'!$F309*1000</f>
        <v>1.5603545125452503</v>
      </c>
      <c r="P309" s="20">
        <f>'Tabel 11'!O309/'Tabel 12'!$F309*1000</f>
        <v>0</v>
      </c>
      <c r="Q309" s="20">
        <f>'Tabel 11'!P309/'Tabel 12'!$F309*1000</f>
        <v>1.5603545125452503</v>
      </c>
      <c r="R309" s="20">
        <f>'Tabel 11'!Q309/'Tabel 12'!$F309*1000</f>
        <v>1.2482836100362003</v>
      </c>
      <c r="S309" s="20">
        <f>'Tabel 11'!R309/'Tabel 12'!$F309*1000</f>
        <v>17.475970540506804</v>
      </c>
      <c r="T309" s="20">
        <f>'Tabel 11'!S309/'Tabel 12'!$F309*1000</f>
        <v>17.475970540506804</v>
      </c>
      <c r="U309" s="20">
        <f>'Tabel 11'!T309/'Tabel 12'!$F309*1000</f>
        <v>0</v>
      </c>
      <c r="V309" s="20">
        <f>'Tabel 11'!U309/'Tabel 12'!$F309*1000</f>
        <v>0</v>
      </c>
      <c r="W309" s="20">
        <f>'Tabel 11'!V309/'Tabel 12'!$F309*1000</f>
        <v>0</v>
      </c>
      <c r="X309" s="20"/>
      <c r="Y309" s="20">
        <f>'Tabel 11'!X309/'Tabel 12'!$F309*1000</f>
        <v>4.368992635126701</v>
      </c>
      <c r="Z309" s="1"/>
    </row>
    <row r="310" spans="4:26" x14ac:dyDescent="0.25">
      <c r="D310" s="1" t="s">
        <v>728</v>
      </c>
      <c r="E310" s="1" t="s">
        <v>40</v>
      </c>
      <c r="F310" s="94">
        <v>19194</v>
      </c>
      <c r="H310" s="20">
        <f>'Tabel 11'!G310/'Tabel 12'!$F310*1000</f>
        <v>52.93320829425862</v>
      </c>
      <c r="I310" s="20">
        <f>'Tabel 11'!H310/'Tabel 12'!$F310*1000</f>
        <v>14.014796290507451</v>
      </c>
      <c r="J310" s="20">
        <f>'Tabel 11'!I310/'Tabel 12'!$F310*1000</f>
        <v>2.6049807231426487</v>
      </c>
      <c r="K310" s="20">
        <f>'Tabel 11'!J310/'Tabel 12'!$F310*1000</f>
        <v>0.88569344586850052</v>
      </c>
      <c r="L310" s="20">
        <f>'Tabel 11'!K310/'Tabel 12'!$F310*1000</f>
        <v>10.15942482025633</v>
      </c>
      <c r="M310" s="20">
        <f>'Tabel 11'!L310/'Tabel 12'!$F310*1000</f>
        <v>0.15629884338855893</v>
      </c>
      <c r="N310" s="20">
        <f>'Tabel 11'!M310/'Tabel 12'!$F310*1000</f>
        <v>0.20839845785141189</v>
      </c>
      <c r="O310" s="20">
        <f>'Tabel 11'!N310/'Tabel 12'!$F310*1000</f>
        <v>3.9595706991768256</v>
      </c>
      <c r="P310" s="20">
        <f>'Tabel 11'!O310/'Tabel 12'!$F310*1000</f>
        <v>3.9595706991768256</v>
      </c>
      <c r="Q310" s="20">
        <f>'Tabel 11'!P310/'Tabel 12'!$F310*1000</f>
        <v>0</v>
      </c>
      <c r="R310" s="20">
        <f>'Tabel 11'!Q310/'Tabel 12'!$F310*1000</f>
        <v>4.1679691570282378</v>
      </c>
      <c r="S310" s="20">
        <f>'Tabel 11'!R310/'Tabel 12'!$F310*1000</f>
        <v>30.790872147546107</v>
      </c>
      <c r="T310" s="20">
        <f>'Tabel 11'!S310/'Tabel 12'!$F310*1000</f>
        <v>22.611232676878192</v>
      </c>
      <c r="U310" s="20">
        <f>'Tabel 11'!T310/'Tabel 12'!$F310*1000</f>
        <v>0.62519537355423571</v>
      </c>
      <c r="V310" s="20">
        <f>'Tabel 11'!U310/'Tabel 12'!$F310*1000</f>
        <v>7.5544440971136808</v>
      </c>
      <c r="W310" s="20">
        <f>'Tabel 11'!V310/'Tabel 12'!$F310*1000</f>
        <v>0</v>
      </c>
      <c r="X310" s="20"/>
      <c r="Y310" s="20">
        <f>'Tabel 11'!X310/'Tabel 12'!$F310*1000</f>
        <v>2.2923830363655311</v>
      </c>
      <c r="Z310" s="1"/>
    </row>
    <row r="311" spans="4:26" x14ac:dyDescent="0.25">
      <c r="D311" s="1" t="s">
        <v>735</v>
      </c>
      <c r="E311" s="1" t="s">
        <v>49</v>
      </c>
      <c r="F311" s="94">
        <v>11081</v>
      </c>
      <c r="H311" s="20">
        <f>'Tabel 11'!G311/'Tabel 12'!$F311*1000</f>
        <v>95.38850284270373</v>
      </c>
      <c r="I311" s="20">
        <f>'Tabel 11'!H311/'Tabel 12'!$F311*1000</f>
        <v>4.4219835754895769</v>
      </c>
      <c r="J311" s="20">
        <f>'Tabel 11'!I311/'Tabel 12'!$F311*1000</f>
        <v>2.7073368829528022</v>
      </c>
      <c r="K311" s="20">
        <f>'Tabel 11'!J311/'Tabel 12'!$F311*1000</f>
        <v>0.54146737659056043</v>
      </c>
      <c r="L311" s="20">
        <f>'Tabel 11'!K311/'Tabel 12'!$F311*1000</f>
        <v>0.18048912553018681</v>
      </c>
      <c r="M311" s="20">
        <f>'Tabel 11'!L311/'Tabel 12'!$F311*1000</f>
        <v>0</v>
      </c>
      <c r="N311" s="20">
        <f>'Tabel 11'!M311/'Tabel 12'!$F311*1000</f>
        <v>0.99269019041602746</v>
      </c>
      <c r="O311" s="20">
        <f>'Tabel 11'!N311/'Tabel 12'!$F311*1000</f>
        <v>17.958667990253588</v>
      </c>
      <c r="P311" s="20">
        <f>'Tabel 11'!O311/'Tabel 12'!$F311*1000</f>
        <v>11.100081220106489</v>
      </c>
      <c r="Q311" s="20">
        <f>'Tabel 11'!P311/'Tabel 12'!$F311*1000</f>
        <v>6.8585867701470988</v>
      </c>
      <c r="R311" s="20">
        <f>'Tabel 11'!Q311/'Tabel 12'!$F311*1000</f>
        <v>51.168667087807954</v>
      </c>
      <c r="S311" s="20">
        <f>'Tabel 11'!R311/'Tabel 12'!$F311*1000</f>
        <v>21.839184189152604</v>
      </c>
      <c r="T311" s="20">
        <f>'Tabel 11'!S311/'Tabel 12'!$F311*1000</f>
        <v>21.117227687031857</v>
      </c>
      <c r="U311" s="20">
        <f>'Tabel 11'!T311/'Tabel 12'!$F311*1000</f>
        <v>0.72195650212074725</v>
      </c>
      <c r="V311" s="20">
        <f>'Tabel 11'!U311/'Tabel 12'!$F311*1000</f>
        <v>0</v>
      </c>
      <c r="W311" s="20">
        <f>'Tabel 11'!V311/'Tabel 12'!$F311*1000</f>
        <v>0</v>
      </c>
      <c r="X311" s="20"/>
      <c r="Y311" s="20">
        <f>'Tabel 11'!X311/'Tabel 12'!$F311*1000</f>
        <v>34.563667539030767</v>
      </c>
      <c r="Z311" s="1"/>
    </row>
    <row r="312" spans="4:26" x14ac:dyDescent="0.25">
      <c r="D312" s="1" t="s">
        <v>754</v>
      </c>
      <c r="E312" s="1" t="s">
        <v>202</v>
      </c>
      <c r="F312" s="94">
        <v>18880</v>
      </c>
      <c r="H312" s="20">
        <f>'Tabel 11'!G312/'Tabel 12'!$F312*1000</f>
        <v>96.133474576271183</v>
      </c>
      <c r="I312" s="20">
        <f>'Tabel 11'!H312/'Tabel 12'!$F312*1000</f>
        <v>35.328389830508478</v>
      </c>
      <c r="J312" s="20">
        <f>'Tabel 11'!I312/'Tabel 12'!$F312*1000</f>
        <v>6.3559322033898313</v>
      </c>
      <c r="K312" s="20">
        <f>'Tabel 11'!J312/'Tabel 12'!$F312*1000</f>
        <v>15.095338983050848</v>
      </c>
      <c r="L312" s="20">
        <f>'Tabel 11'!K312/'Tabel 12'!$F312*1000</f>
        <v>7.6800847457627119</v>
      </c>
      <c r="M312" s="20">
        <f>'Tabel 11'!L312/'Tabel 12'!$F312*1000</f>
        <v>1.3241525423728813</v>
      </c>
      <c r="N312" s="20">
        <f>'Tabel 11'!M312/'Tabel 12'!$F312*1000</f>
        <v>4.8728813559322042</v>
      </c>
      <c r="O312" s="20">
        <f>'Tabel 11'!N312/'Tabel 12'!$F312*1000</f>
        <v>18.432203389830509</v>
      </c>
      <c r="P312" s="20">
        <f>'Tabel 11'!O312/'Tabel 12'!$F312*1000</f>
        <v>9.4279661016949152</v>
      </c>
      <c r="Q312" s="20">
        <f>'Tabel 11'!P312/'Tabel 12'!$F312*1000</f>
        <v>9.0042372881355934</v>
      </c>
      <c r="R312" s="20">
        <f>'Tabel 11'!Q312/'Tabel 12'!$F312*1000</f>
        <v>22.510593220338983</v>
      </c>
      <c r="S312" s="20">
        <f>'Tabel 11'!R312/'Tabel 12'!$F312*1000</f>
        <v>19.862288135593218</v>
      </c>
      <c r="T312" s="20">
        <f>'Tabel 11'!S312/'Tabel 12'!$F312*1000</f>
        <v>19.173728813559322</v>
      </c>
      <c r="U312" s="20">
        <f>'Tabel 11'!T312/'Tabel 12'!$F312*1000</f>
        <v>0.68855932203389825</v>
      </c>
      <c r="V312" s="20">
        <f>'Tabel 11'!U312/'Tabel 12'!$F312*1000</f>
        <v>0</v>
      </c>
      <c r="W312" s="20">
        <f>'Tabel 11'!V312/'Tabel 12'!$F312*1000</f>
        <v>0</v>
      </c>
      <c r="X312" s="20"/>
      <c r="Y312" s="20">
        <f>'Tabel 11'!X312/'Tabel 12'!$F312*1000</f>
        <v>5.4555084745762707</v>
      </c>
      <c r="Z312" s="1"/>
    </row>
    <row r="313" spans="4:26" x14ac:dyDescent="0.25">
      <c r="D313" s="1" t="s">
        <v>773</v>
      </c>
      <c r="E313" s="1" t="s">
        <v>127</v>
      </c>
      <c r="F313" s="94">
        <v>14204</v>
      </c>
      <c r="H313" s="20">
        <f>'Tabel 11'!G313/'Tabel 12'!$F313*1000</f>
        <v>67.37538721486905</v>
      </c>
      <c r="I313" s="20">
        <f>'Tabel 11'!H313/'Tabel 12'!$F313*1000</f>
        <v>23.655308363841172</v>
      </c>
      <c r="J313" s="20">
        <f>'Tabel 11'!I313/'Tabel 12'!$F313*1000</f>
        <v>7.3218811602365532</v>
      </c>
      <c r="K313" s="20">
        <f>'Tabel 11'!J313/'Tabel 12'!$F313*1000</f>
        <v>2.0416784004505772</v>
      </c>
      <c r="L313" s="20">
        <f>'Tabel 11'!K313/'Tabel 12'!$F313*1000</f>
        <v>1.0560405519571952</v>
      </c>
      <c r="M313" s="20">
        <f>'Tabel 11'!L313/'Tabel 12'!$F313*1000</f>
        <v>0</v>
      </c>
      <c r="N313" s="20">
        <f>'Tabel 11'!M313/'Tabel 12'!$F313*1000</f>
        <v>13.235708251196845</v>
      </c>
      <c r="O313" s="20">
        <f>'Tabel 11'!N313/'Tabel 12'!$F313*1000</f>
        <v>9.504364967614757</v>
      </c>
      <c r="P313" s="20">
        <f>'Tabel 11'!O313/'Tabel 12'!$F313*1000</f>
        <v>2.4640946212334551</v>
      </c>
      <c r="Q313" s="20">
        <f>'Tabel 11'!P313/'Tabel 12'!$F313*1000</f>
        <v>7.040270346381301</v>
      </c>
      <c r="R313" s="20">
        <f>'Tabel 11'!Q313/'Tabel 12'!$F313*1000</f>
        <v>16.755843424387496</v>
      </c>
      <c r="S313" s="20">
        <f>'Tabel 11'!R313/'Tabel 12'!$F313*1000</f>
        <v>17.459870459025627</v>
      </c>
      <c r="T313" s="20">
        <f>'Tabel 11'!S313/'Tabel 12'!$F313*1000</f>
        <v>16.192621796676992</v>
      </c>
      <c r="U313" s="20">
        <f>'Tabel 11'!T313/'Tabel 12'!$F313*1000</f>
        <v>0</v>
      </c>
      <c r="V313" s="20">
        <f>'Tabel 11'!U313/'Tabel 12'!$F313*1000</f>
        <v>1.2672486623486341</v>
      </c>
      <c r="W313" s="20">
        <f>'Tabel 11'!V313/'Tabel 12'!$F313*1000</f>
        <v>0</v>
      </c>
      <c r="X313" s="20"/>
      <c r="Y313" s="20">
        <f>'Tabel 11'!X313/'Tabel 12'!$F313*1000</f>
        <v>0.98563784849338221</v>
      </c>
      <c r="Z313" s="1"/>
    </row>
    <row r="314" spans="4:26" x14ac:dyDescent="0.25">
      <c r="D314" s="1" t="s">
        <v>780</v>
      </c>
      <c r="E314" s="1" t="s">
        <v>312</v>
      </c>
      <c r="F314" s="94">
        <v>18681</v>
      </c>
      <c r="H314" s="20">
        <f>'Tabel 11'!G314/'Tabel 12'!$F314*1000</f>
        <v>29.655800010706063</v>
      </c>
      <c r="I314" s="20">
        <f>'Tabel 11'!H314/'Tabel 12'!$F314*1000</f>
        <v>1.0706064985814463</v>
      </c>
      <c r="J314" s="20">
        <f>'Tabel 11'!I314/'Tabel 12'!$F314*1000</f>
        <v>0</v>
      </c>
      <c r="K314" s="20">
        <f>'Tabel 11'!J314/'Tabel 12'!$F314*1000</f>
        <v>0</v>
      </c>
      <c r="L314" s="20">
        <f>'Tabel 11'!K314/'Tabel 12'!$F314*1000</f>
        <v>1.0706064985814463</v>
      </c>
      <c r="M314" s="20">
        <f>'Tabel 11'!L314/'Tabel 12'!$F314*1000</f>
        <v>0</v>
      </c>
      <c r="N314" s="20">
        <f>'Tabel 11'!M314/'Tabel 12'!$F314*1000</f>
        <v>0</v>
      </c>
      <c r="O314" s="20">
        <f>'Tabel 11'!N314/'Tabel 12'!$F314*1000</f>
        <v>0.96354584872330173</v>
      </c>
      <c r="P314" s="20">
        <f>'Tabel 11'!O314/'Tabel 12'!$F314*1000</f>
        <v>0.96354584872330173</v>
      </c>
      <c r="Q314" s="20">
        <f>'Tabel 11'!P314/'Tabel 12'!$F314*1000</f>
        <v>0</v>
      </c>
      <c r="R314" s="20">
        <f>'Tabel 11'!Q314/'Tabel 12'!$F314*1000</f>
        <v>0.37471227450350619</v>
      </c>
      <c r="S314" s="20">
        <f>'Tabel 11'!R314/'Tabel 12'!$F314*1000</f>
        <v>27.246935388897811</v>
      </c>
      <c r="T314" s="20">
        <f>'Tabel 11'!S314/'Tabel 12'!$F314*1000</f>
        <v>27.246935388897811</v>
      </c>
      <c r="U314" s="20">
        <f>'Tabel 11'!T314/'Tabel 12'!$F314*1000</f>
        <v>0</v>
      </c>
      <c r="V314" s="20">
        <f>'Tabel 11'!U314/'Tabel 12'!$F314*1000</f>
        <v>0</v>
      </c>
      <c r="W314" s="20">
        <f>'Tabel 11'!V314/'Tabel 12'!$F314*1000</f>
        <v>0</v>
      </c>
      <c r="X314" s="20"/>
      <c r="Y314" s="20">
        <f>'Tabel 11'!X314/'Tabel 12'!$F314*1000</f>
        <v>3.6400620951769178</v>
      </c>
      <c r="Z314" s="1"/>
    </row>
    <row r="315" spans="4:26" x14ac:dyDescent="0.25">
      <c r="D315" s="1" t="s">
        <v>781</v>
      </c>
      <c r="E315" s="1" t="s">
        <v>29</v>
      </c>
      <c r="F315" s="94">
        <v>16212</v>
      </c>
      <c r="H315" s="20">
        <f>'Tabel 11'!G315/'Tabel 12'!$F315*1000</f>
        <v>129.96545768566494</v>
      </c>
      <c r="I315" s="20">
        <f>'Tabel 11'!H315/'Tabel 12'!$F315*1000</f>
        <v>54.650875894399206</v>
      </c>
      <c r="J315" s="20">
        <f>'Tabel 11'!I315/'Tabel 12'!$F315*1000</f>
        <v>0.74019245003700962</v>
      </c>
      <c r="K315" s="20">
        <f>'Tabel 11'!J315/'Tabel 12'!$F315*1000</f>
        <v>2.9607698001480385</v>
      </c>
      <c r="L315" s="20">
        <f>'Tabel 11'!K315/'Tabel 12'!$F315*1000</f>
        <v>9.3757710338021223</v>
      </c>
      <c r="M315" s="20">
        <f>'Tabel 11'!L315/'Tabel 12'!$F315*1000</f>
        <v>18.751542067604245</v>
      </c>
      <c r="N315" s="20">
        <f>'Tabel 11'!M315/'Tabel 12'!$F315*1000</f>
        <v>22.822600542807798</v>
      </c>
      <c r="O315" s="20">
        <f>'Tabel 11'!N315/'Tabel 12'!$F315*1000</f>
        <v>36.14606464347397</v>
      </c>
      <c r="P315" s="20">
        <f>'Tabel 11'!O315/'Tabel 12'!$F315*1000</f>
        <v>36.14606464347397</v>
      </c>
      <c r="Q315" s="20">
        <f>'Tabel 11'!P315/'Tabel 12'!$F315*1000</f>
        <v>0</v>
      </c>
      <c r="R315" s="20">
        <f>'Tabel 11'!Q315/'Tabel 12'!$F315*1000</f>
        <v>6.1682704169750799</v>
      </c>
      <c r="S315" s="20">
        <f>'Tabel 11'!R315/'Tabel 12'!$F315*1000</f>
        <v>33.000246730816684</v>
      </c>
      <c r="T315" s="20">
        <f>'Tabel 11'!S315/'Tabel 12'!$F315*1000</f>
        <v>29.916111522329139</v>
      </c>
      <c r="U315" s="20">
        <f>'Tabel 11'!T315/'Tabel 12'!$F315*1000</f>
        <v>3.08413520848754</v>
      </c>
      <c r="V315" s="20">
        <f>'Tabel 11'!U315/'Tabel 12'!$F315*1000</f>
        <v>0</v>
      </c>
      <c r="W315" s="20">
        <f>'Tabel 11'!V315/'Tabel 12'!$F315*1000</f>
        <v>1.2953367875647668</v>
      </c>
      <c r="X315" s="20"/>
      <c r="Y315" s="20">
        <f>'Tabel 11'!X315/'Tabel 12'!$F315*1000</f>
        <v>24.611398963730572</v>
      </c>
      <c r="Z315" s="1"/>
    </row>
    <row r="316" spans="4:26" x14ac:dyDescent="0.25">
      <c r="D316" s="1" t="s">
        <v>782</v>
      </c>
      <c r="E316" s="1" t="s">
        <v>52</v>
      </c>
      <c r="F316" s="94">
        <v>12563</v>
      </c>
      <c r="H316" s="20">
        <f>'Tabel 11'!G316/'Tabel 12'!$F316*1000</f>
        <v>73.469712648252809</v>
      </c>
      <c r="I316" s="20">
        <f>'Tabel 11'!H316/'Tabel 12'!$F316*1000</f>
        <v>13.690997373238876</v>
      </c>
      <c r="J316" s="20">
        <f>'Tabel 11'!I316/'Tabel 12'!$F316*1000</f>
        <v>4.7759293162461196</v>
      </c>
      <c r="K316" s="20">
        <f>'Tabel 11'!J316/'Tabel 12'!$F316*1000</f>
        <v>0.47759293162461197</v>
      </c>
      <c r="L316" s="20">
        <f>'Tabel 11'!K316/'Tabel 12'!$F316*1000</f>
        <v>8.1986786595558385</v>
      </c>
      <c r="M316" s="20">
        <f>'Tabel 11'!L316/'Tabel 12'!$F316*1000</f>
        <v>0</v>
      </c>
      <c r="N316" s="20">
        <f>'Tabel 11'!M316/'Tabel 12'!$F316*1000</f>
        <v>0.23879646581230599</v>
      </c>
      <c r="O316" s="20">
        <f>'Tabel 11'!N316/'Tabel 12'!$F316*1000</f>
        <v>18.864920799172172</v>
      </c>
      <c r="P316" s="20">
        <f>'Tabel 11'!O316/'Tabel 12'!$F316*1000</f>
        <v>18.864920799172172</v>
      </c>
      <c r="Q316" s="20">
        <f>'Tabel 11'!P316/'Tabel 12'!$F316*1000</f>
        <v>0</v>
      </c>
      <c r="R316" s="20">
        <f>'Tabel 11'!Q316/'Tabel 12'!$F316*1000</f>
        <v>21.332484279232666</v>
      </c>
      <c r="S316" s="20">
        <f>'Tabel 11'!R316/'Tabel 12'!$F316*1000</f>
        <v>19.581310196609092</v>
      </c>
      <c r="T316" s="20">
        <f>'Tabel 11'!S316/'Tabel 12'!$F316*1000</f>
        <v>18.94451962110961</v>
      </c>
      <c r="U316" s="20">
        <f>'Tabel 11'!T316/'Tabel 12'!$F316*1000</f>
        <v>0.63679057549948259</v>
      </c>
      <c r="V316" s="20">
        <f>'Tabel 11'!U316/'Tabel 12'!$F316*1000</f>
        <v>0</v>
      </c>
      <c r="W316" s="20">
        <f>'Tabel 11'!V316/'Tabel 12'!$F316*1000</f>
        <v>0</v>
      </c>
      <c r="X316" s="20"/>
      <c r="Y316" s="20">
        <f>'Tabel 11'!X316/'Tabel 12'!$F316*1000</f>
        <v>9.3130621666799325</v>
      </c>
      <c r="Z316" s="1"/>
    </row>
    <row r="317" spans="4:26" x14ac:dyDescent="0.25">
      <c r="D317" s="1" t="s">
        <v>785</v>
      </c>
      <c r="E317" s="1" t="s">
        <v>53</v>
      </c>
      <c r="F317" s="94">
        <v>19216</v>
      </c>
      <c r="H317" s="20">
        <f>'Tabel 11'!G317/'Tabel 12'!$F317*1000</f>
        <v>46.315570358034968</v>
      </c>
      <c r="I317" s="20">
        <f>'Tabel 11'!H317/'Tabel 12'!$F317*1000</f>
        <v>20.868026644462947</v>
      </c>
      <c r="J317" s="20">
        <f>'Tabel 11'!I317/'Tabel 12'!$F317*1000</f>
        <v>4.0070774354704417</v>
      </c>
      <c r="K317" s="20">
        <f>'Tabel 11'!J317/'Tabel 12'!$F317*1000</f>
        <v>0.93671940049958369</v>
      </c>
      <c r="L317" s="20">
        <f>'Tabel 11'!K317/'Tabel 12'!$F317*1000</f>
        <v>14.258950874271441</v>
      </c>
      <c r="M317" s="20">
        <f>'Tabel 11'!L317/'Tabel 12'!$F317*1000</f>
        <v>0</v>
      </c>
      <c r="N317" s="20">
        <f>'Tabel 11'!M317/'Tabel 12'!$F317*1000</f>
        <v>1.6652789342214822</v>
      </c>
      <c r="O317" s="20">
        <f>'Tabel 11'!N317/'Tabel 12'!$F317*1000</f>
        <v>3.4866777685262278</v>
      </c>
      <c r="P317" s="20">
        <f>'Tabel 11'!O317/'Tabel 12'!$F317*1000</f>
        <v>0</v>
      </c>
      <c r="Q317" s="20">
        <f>'Tabel 11'!P317/'Tabel 12'!$F317*1000</f>
        <v>3.4866777685262278</v>
      </c>
      <c r="R317" s="20">
        <f>'Tabel 11'!Q317/'Tabel 12'!$F317*1000</f>
        <v>3.1223980016652786</v>
      </c>
      <c r="S317" s="20">
        <f>'Tabel 11'!R317/'Tabel 12'!$F317*1000</f>
        <v>18.838467943380518</v>
      </c>
      <c r="T317" s="20">
        <f>'Tabel 11'!S317/'Tabel 12'!$F317*1000</f>
        <v>18.213988343047458</v>
      </c>
      <c r="U317" s="20">
        <f>'Tabel 11'!T317/'Tabel 12'!$F317*1000</f>
        <v>0.46835970024979184</v>
      </c>
      <c r="V317" s="20">
        <f>'Tabel 11'!U317/'Tabel 12'!$F317*1000</f>
        <v>0.15611990008326396</v>
      </c>
      <c r="W317" s="20">
        <f>'Tabel 11'!V317/'Tabel 12'!$F317*1000</f>
        <v>0</v>
      </c>
      <c r="X317" s="20"/>
      <c r="Y317" s="20">
        <f>'Tabel 11'!X317/'Tabel 12'!$F317*1000</f>
        <v>1.0928393005828476</v>
      </c>
      <c r="Z317" s="1"/>
    </row>
    <row r="318" spans="4:26" x14ac:dyDescent="0.25">
      <c r="D318" s="1" t="s">
        <v>788</v>
      </c>
      <c r="E318" s="1" t="s">
        <v>171</v>
      </c>
      <c r="F318" s="94">
        <v>16635</v>
      </c>
      <c r="H318" s="20">
        <f>'Tabel 11'!G318/'Tabel 12'!$F318*1000</f>
        <v>46.107604448452058</v>
      </c>
      <c r="I318" s="20">
        <f>'Tabel 11'!H318/'Tabel 12'!$F318*1000</f>
        <v>10.459873760144273</v>
      </c>
      <c r="J318" s="20">
        <f>'Tabel 11'!I318/'Tabel 12'!$F318*1000</f>
        <v>2.7051397655545539</v>
      </c>
      <c r="K318" s="20">
        <f>'Tabel 11'!J318/'Tabel 12'!$F318*1000</f>
        <v>4.9894800120228435</v>
      </c>
      <c r="L318" s="20">
        <f>'Tabel 11'!K318/'Tabel 12'!$F318*1000</f>
        <v>1.9837691614066726</v>
      </c>
      <c r="M318" s="20">
        <f>'Tabel 11'!L318/'Tabel 12'!$F318*1000</f>
        <v>0.54102795311091079</v>
      </c>
      <c r="N318" s="20">
        <f>'Tabel 11'!M318/'Tabel 12'!$F318*1000</f>
        <v>0.24045686804929367</v>
      </c>
      <c r="O318" s="20">
        <f>'Tabel 11'!N318/'Tabel 12'!$F318*1000</f>
        <v>3.907424105801022</v>
      </c>
      <c r="P318" s="20">
        <f>'Tabel 11'!O318/'Tabel 12'!$F318*1000</f>
        <v>0</v>
      </c>
      <c r="Q318" s="20">
        <f>'Tabel 11'!P318/'Tabel 12'!$F318*1000</f>
        <v>3.907424105801022</v>
      </c>
      <c r="R318" s="20">
        <f>'Tabel 11'!Q318/'Tabel 12'!$F318*1000</f>
        <v>10.279531109107305</v>
      </c>
      <c r="S318" s="20">
        <f>'Tabel 11'!R318/'Tabel 12'!$F318*1000</f>
        <v>21.460775473399458</v>
      </c>
      <c r="T318" s="20">
        <f>'Tabel 11'!S318/'Tabel 12'!$F318*1000</f>
        <v>21.460775473399458</v>
      </c>
      <c r="U318" s="20">
        <f>'Tabel 11'!T318/'Tabel 12'!$F318*1000</f>
        <v>0</v>
      </c>
      <c r="V318" s="20">
        <f>'Tabel 11'!U318/'Tabel 12'!$F318*1000</f>
        <v>0</v>
      </c>
      <c r="W318" s="20">
        <f>'Tabel 11'!V318/'Tabel 12'!$F318*1000</f>
        <v>0</v>
      </c>
      <c r="X318" s="20"/>
      <c r="Y318" s="20">
        <f>'Tabel 11'!X318/'Tabel 12'!$F318*1000</f>
        <v>1.6831980763450556</v>
      </c>
      <c r="Z318" s="1"/>
    </row>
    <row r="319" spans="4:26" x14ac:dyDescent="0.25">
      <c r="D319" s="1" t="s">
        <v>796</v>
      </c>
      <c r="E319" s="1" t="s">
        <v>54</v>
      </c>
      <c r="F319" s="94">
        <v>16793</v>
      </c>
      <c r="H319" s="20">
        <f>'Tabel 11'!G319/'Tabel 12'!$F319*1000</f>
        <v>35.193235276603346</v>
      </c>
      <c r="I319" s="20">
        <f>'Tabel 11'!H319/'Tabel 12'!$F319*1000</f>
        <v>0.83368070029178831</v>
      </c>
      <c r="J319" s="20">
        <f>'Tabel 11'!I319/'Tabel 12'!$F319*1000</f>
        <v>0.59548621449413452</v>
      </c>
      <c r="K319" s="20">
        <f>'Tabel 11'!J319/'Tabel 12'!$F319*1000</f>
        <v>0.17864586434824034</v>
      </c>
      <c r="L319" s="20">
        <f>'Tabel 11'!K319/'Tabel 12'!$F319*1000</f>
        <v>0</v>
      </c>
      <c r="M319" s="20">
        <f>'Tabel 11'!L319/'Tabel 12'!$F319*1000</f>
        <v>0</v>
      </c>
      <c r="N319" s="20">
        <f>'Tabel 11'!M319/'Tabel 12'!$F319*1000</f>
        <v>5.9548621449413447E-2</v>
      </c>
      <c r="O319" s="20">
        <f>'Tabel 11'!N319/'Tabel 12'!$F319*1000</f>
        <v>2.3819448579765381</v>
      </c>
      <c r="P319" s="20">
        <f>'Tabel 11'!O319/'Tabel 12'!$F319*1000</f>
        <v>2.3819448579765381</v>
      </c>
      <c r="Q319" s="20">
        <f>'Tabel 11'!P319/'Tabel 12'!$F319*1000</f>
        <v>0</v>
      </c>
      <c r="R319" s="20">
        <f>'Tabel 11'!Q319/'Tabel 12'!$F319*1000</f>
        <v>5.3593759304472099</v>
      </c>
      <c r="S319" s="20">
        <f>'Tabel 11'!R319/'Tabel 12'!$F319*1000</f>
        <v>26.618233787887814</v>
      </c>
      <c r="T319" s="20">
        <f>'Tabel 11'!S319/'Tabel 12'!$F319*1000</f>
        <v>25.963198951944264</v>
      </c>
      <c r="U319" s="20">
        <f>'Tabel 11'!T319/'Tabel 12'!$F319*1000</f>
        <v>0.65503483594354783</v>
      </c>
      <c r="V319" s="20">
        <f>'Tabel 11'!U319/'Tabel 12'!$F319*1000</f>
        <v>0</v>
      </c>
      <c r="W319" s="20">
        <f>'Tabel 11'!V319/'Tabel 12'!$F319*1000</f>
        <v>0</v>
      </c>
      <c r="X319" s="20"/>
      <c r="Y319" s="20">
        <f>'Tabel 11'!X319/'Tabel 12'!$F319*1000</f>
        <v>3.0369796939200859</v>
      </c>
      <c r="Z319" s="1"/>
    </row>
    <row r="320" spans="4:26" x14ac:dyDescent="0.25">
      <c r="D320" s="1" t="s">
        <v>799</v>
      </c>
      <c r="E320" s="1" t="s">
        <v>153</v>
      </c>
      <c r="F320" s="94">
        <v>15953</v>
      </c>
      <c r="H320" s="20">
        <f>'Tabel 11'!G320/'Tabel 12'!$F320*1000</f>
        <v>95.969410142292986</v>
      </c>
      <c r="I320" s="20">
        <f>'Tabel 11'!H320/'Tabel 12'!$F320*1000</f>
        <v>59.675296182536201</v>
      </c>
      <c r="J320" s="20">
        <f>'Tabel 11'!I320/'Tabel 12'!$F320*1000</f>
        <v>24.76023318498088</v>
      </c>
      <c r="K320" s="20">
        <f>'Tabel 11'!J320/'Tabel 12'!$F320*1000</f>
        <v>5.0147307716416982</v>
      </c>
      <c r="L320" s="20">
        <f>'Tabel 11'!K320/'Tabel 12'!$F320*1000</f>
        <v>14.041246160596753</v>
      </c>
      <c r="M320" s="20">
        <f>'Tabel 11'!L320/'Tabel 12'!$F320*1000</f>
        <v>4.1998370212499214</v>
      </c>
      <c r="N320" s="20">
        <f>'Tabel 11'!M320/'Tabel 12'!$F320*1000</f>
        <v>11.659249044066947</v>
      </c>
      <c r="O320" s="20">
        <f>'Tabel 11'!N320/'Tabel 12'!$F320*1000</f>
        <v>3.6356798094402305</v>
      </c>
      <c r="P320" s="20">
        <f>'Tabel 11'!O320/'Tabel 12'!$F320*1000</f>
        <v>3.6356798094402305</v>
      </c>
      <c r="Q320" s="20">
        <f>'Tabel 11'!P320/'Tabel 12'!$F320*1000</f>
        <v>0</v>
      </c>
      <c r="R320" s="20">
        <f>'Tabel 11'!Q320/'Tabel 12'!$F320*1000</f>
        <v>11.032407697611735</v>
      </c>
      <c r="S320" s="20">
        <f>'Tabel 11'!R320/'Tabel 12'!$F320*1000</f>
        <v>21.626026452704821</v>
      </c>
      <c r="T320" s="20">
        <f>'Tabel 11'!S320/'Tabel 12'!$F320*1000</f>
        <v>19.996238951921267</v>
      </c>
      <c r="U320" s="20">
        <f>'Tabel 11'!T320/'Tabel 12'!$F320*1000</f>
        <v>1.6297875007835518</v>
      </c>
      <c r="V320" s="20">
        <f>'Tabel 11'!U320/'Tabel 12'!$F320*1000</f>
        <v>0</v>
      </c>
      <c r="W320" s="20">
        <f>'Tabel 11'!V320/'Tabel 12'!$F320*1000</f>
        <v>0</v>
      </c>
      <c r="X320" s="20"/>
      <c r="Y320" s="20">
        <f>'Tabel 11'!X320/'Tabel 12'!$F320*1000</f>
        <v>18.679872124365325</v>
      </c>
      <c r="Z320" s="1"/>
    </row>
    <row r="321" spans="4:26" x14ac:dyDescent="0.25">
      <c r="D321" s="1" t="s">
        <v>814</v>
      </c>
      <c r="E321" s="1" t="s">
        <v>291</v>
      </c>
      <c r="F321" s="94">
        <v>13047</v>
      </c>
      <c r="H321" s="20">
        <f>'Tabel 11'!G321/'Tabel 12'!$F321*1000</f>
        <v>68.674791139725599</v>
      </c>
      <c r="I321" s="20">
        <f>'Tabel 11'!H321/'Tabel 12'!$F321*1000</f>
        <v>17.321989729439718</v>
      </c>
      <c r="J321" s="20">
        <f>'Tabel 11'!I321/'Tabel 12'!$F321*1000</f>
        <v>5.3652180577910631</v>
      </c>
      <c r="K321" s="20">
        <f>'Tabel 11'!J321/'Tabel 12'!$F321*1000</f>
        <v>0.22993791676247413</v>
      </c>
      <c r="L321" s="20">
        <f>'Tabel 11'!K321/'Tabel 12'!$F321*1000</f>
        <v>11.726833754886181</v>
      </c>
      <c r="M321" s="20">
        <f>'Tabel 11'!L321/'Tabel 12'!$F321*1000</f>
        <v>0</v>
      </c>
      <c r="N321" s="20">
        <f>'Tabel 11'!M321/'Tabel 12'!$F321*1000</f>
        <v>0</v>
      </c>
      <c r="O321" s="20">
        <f>'Tabel 11'!N321/'Tabel 12'!$F321*1000</f>
        <v>8.8142868092281752</v>
      </c>
      <c r="P321" s="20">
        <f>'Tabel 11'!O321/'Tabel 12'!$F321*1000</f>
        <v>8.8142868092281752</v>
      </c>
      <c r="Q321" s="20">
        <f>'Tabel 11'!P321/'Tabel 12'!$F321*1000</f>
        <v>0</v>
      </c>
      <c r="R321" s="20">
        <f>'Tabel 11'!Q321/'Tabel 12'!$F321*1000</f>
        <v>11.420249865869549</v>
      </c>
      <c r="S321" s="20">
        <f>'Tabel 11'!R321/'Tabel 12'!$F321*1000</f>
        <v>31.118264735188166</v>
      </c>
      <c r="T321" s="20">
        <f>'Tabel 11'!S321/'Tabel 12'!$F321*1000</f>
        <v>31.118264735188166</v>
      </c>
      <c r="U321" s="20">
        <f>'Tabel 11'!T321/'Tabel 12'!$F321*1000</f>
        <v>0</v>
      </c>
      <c r="V321" s="20">
        <f>'Tabel 11'!U321/'Tabel 12'!$F321*1000</f>
        <v>0</v>
      </c>
      <c r="W321" s="20">
        <f>'Tabel 11'!V321/'Tabel 12'!$F321*1000</f>
        <v>0</v>
      </c>
      <c r="X321" s="20"/>
      <c r="Y321" s="20">
        <f>'Tabel 11'!X321/'Tabel 12'!$F321*1000</f>
        <v>1.2263355560665286</v>
      </c>
      <c r="Z321" s="1"/>
    </row>
    <row r="322" spans="4:26" x14ac:dyDescent="0.25">
      <c r="D322" s="1" t="s">
        <v>823</v>
      </c>
      <c r="E322" s="1" t="s">
        <v>212</v>
      </c>
      <c r="F322" s="94">
        <v>11706</v>
      </c>
      <c r="H322" s="20">
        <f>'Tabel 11'!G322/'Tabel 12'!$F322*1000</f>
        <v>59.029557491884503</v>
      </c>
      <c r="I322" s="20">
        <f>'Tabel 11'!H322/'Tabel 12'!$F322*1000</f>
        <v>3.6733299162822481</v>
      </c>
      <c r="J322" s="20">
        <f>'Tabel 11'!I322/'Tabel 12'!$F322*1000</f>
        <v>3.6733299162822481</v>
      </c>
      <c r="K322" s="20">
        <f>'Tabel 11'!J322/'Tabel 12'!$F322*1000</f>
        <v>0</v>
      </c>
      <c r="L322" s="20">
        <f>'Tabel 11'!K322/'Tabel 12'!$F322*1000</f>
        <v>0</v>
      </c>
      <c r="M322" s="20">
        <f>'Tabel 11'!L322/'Tabel 12'!$F322*1000</f>
        <v>0</v>
      </c>
      <c r="N322" s="20">
        <f>'Tabel 11'!M322/'Tabel 12'!$F322*1000</f>
        <v>0</v>
      </c>
      <c r="O322" s="20">
        <f>'Tabel 11'!N322/'Tabel 12'!$F322*1000</f>
        <v>0</v>
      </c>
      <c r="P322" s="20">
        <f>'Tabel 11'!O322/'Tabel 12'!$F322*1000</f>
        <v>0</v>
      </c>
      <c r="Q322" s="20">
        <f>'Tabel 11'!P322/'Tabel 12'!$F322*1000</f>
        <v>0</v>
      </c>
      <c r="R322" s="20">
        <f>'Tabel 11'!Q322/'Tabel 12'!$F322*1000</f>
        <v>0.17085255424568599</v>
      </c>
      <c r="S322" s="20">
        <f>'Tabel 11'!R322/'Tabel 12'!$F322*1000</f>
        <v>55.18537502135657</v>
      </c>
      <c r="T322" s="20">
        <f>'Tabel 11'!S322/'Tabel 12'!$F322*1000</f>
        <v>22.723389714676234</v>
      </c>
      <c r="U322" s="20">
        <f>'Tabel 11'!T322/'Tabel 12'!$F322*1000</f>
        <v>2.221083205193918</v>
      </c>
      <c r="V322" s="20">
        <f>'Tabel 11'!U322/'Tabel 12'!$F322*1000</f>
        <v>30.240902101486416</v>
      </c>
      <c r="W322" s="20">
        <f>'Tabel 11'!V322/'Tabel 12'!$F322*1000</f>
        <v>0</v>
      </c>
      <c r="X322" s="20"/>
      <c r="Y322" s="20">
        <f>'Tabel 11'!X322/'Tabel 12'!$F322*1000</f>
        <v>1.4522467110883308</v>
      </c>
      <c r="Z322" s="1"/>
    </row>
    <row r="323" spans="4:26" x14ac:dyDescent="0.25">
      <c r="D323" s="1" t="s">
        <v>825</v>
      </c>
      <c r="E323" s="1" t="s">
        <v>213</v>
      </c>
      <c r="F323" s="94">
        <v>11718</v>
      </c>
      <c r="H323" s="20">
        <f>'Tabel 11'!G323/'Tabel 12'!$F323*1000</f>
        <v>48.387096774193544</v>
      </c>
      <c r="I323" s="20">
        <f>'Tabel 11'!H323/'Tabel 12'!$F323*1000</f>
        <v>8.6192182966376514</v>
      </c>
      <c r="J323" s="20">
        <f>'Tabel 11'!I323/'Tabel 12'!$F323*1000</f>
        <v>0</v>
      </c>
      <c r="K323" s="20">
        <f>'Tabel 11'!J323/'Tabel 12'!$F323*1000</f>
        <v>0</v>
      </c>
      <c r="L323" s="20">
        <f>'Tabel 11'!K323/'Tabel 12'!$F323*1000</f>
        <v>0</v>
      </c>
      <c r="M323" s="20">
        <f>'Tabel 11'!L323/'Tabel 12'!$F323*1000</f>
        <v>0</v>
      </c>
      <c r="N323" s="20">
        <f>'Tabel 11'!M323/'Tabel 12'!$F323*1000</f>
        <v>8.6192182966376514</v>
      </c>
      <c r="O323" s="20">
        <f>'Tabel 11'!N323/'Tabel 12'!$F323*1000</f>
        <v>15.787677077999659</v>
      </c>
      <c r="P323" s="20">
        <f>'Tabel 11'!O323/'Tabel 12'!$F323*1000</f>
        <v>18.774534903567162</v>
      </c>
      <c r="Q323" s="20">
        <f>'Tabel 11'!P323/'Tabel 12'!$F323*1000</f>
        <v>-2.9868578255675033</v>
      </c>
      <c r="R323" s="20">
        <f>'Tabel 11'!Q323/'Tabel 12'!$F323*1000</f>
        <v>2.1334698754053592</v>
      </c>
      <c r="S323" s="20">
        <f>'Tabel 11'!R323/'Tabel 12'!$F323*1000</f>
        <v>21.846731524150879</v>
      </c>
      <c r="T323" s="20">
        <f>'Tabel 11'!S323/'Tabel 12'!$F323*1000</f>
        <v>21.846731524150879</v>
      </c>
      <c r="U323" s="20">
        <f>'Tabel 11'!T323/'Tabel 12'!$F323*1000</f>
        <v>0</v>
      </c>
      <c r="V323" s="20">
        <f>'Tabel 11'!U323/'Tabel 12'!$F323*1000</f>
        <v>0</v>
      </c>
      <c r="W323" s="20">
        <f>'Tabel 11'!V323/'Tabel 12'!$F323*1000</f>
        <v>0</v>
      </c>
      <c r="X323" s="20"/>
      <c r="Y323" s="20">
        <f>'Tabel 11'!X323/'Tabel 12'!$F323*1000</f>
        <v>8.7045570916538662</v>
      </c>
      <c r="Z323" s="1"/>
    </row>
    <row r="324" spans="4:26" x14ac:dyDescent="0.25">
      <c r="D324" s="1" t="s">
        <v>837</v>
      </c>
      <c r="E324" s="1" t="s">
        <v>270</v>
      </c>
      <c r="F324" s="94">
        <v>14707</v>
      </c>
      <c r="H324" s="20">
        <f>'Tabel 11'!G324/'Tabel 12'!$F324*1000</f>
        <v>23.322227510709187</v>
      </c>
      <c r="I324" s="20">
        <f>'Tabel 11'!H324/'Tabel 12'!$F324*1000</f>
        <v>8.6353437138777451</v>
      </c>
      <c r="J324" s="20">
        <f>'Tabel 11'!I324/'Tabel 12'!$F324*1000</f>
        <v>0</v>
      </c>
      <c r="K324" s="20">
        <f>'Tabel 11'!J324/'Tabel 12'!$F324*1000</f>
        <v>0</v>
      </c>
      <c r="L324" s="20">
        <f>'Tabel 11'!K324/'Tabel 12'!$F324*1000</f>
        <v>8.6353437138777451</v>
      </c>
      <c r="M324" s="20">
        <f>'Tabel 11'!L324/'Tabel 12'!$F324*1000</f>
        <v>0</v>
      </c>
      <c r="N324" s="20">
        <f>'Tabel 11'!M324/'Tabel 12'!$F324*1000</f>
        <v>0</v>
      </c>
      <c r="O324" s="20">
        <f>'Tabel 11'!N324/'Tabel 12'!$F324*1000</f>
        <v>4.7596382674916704</v>
      </c>
      <c r="P324" s="20">
        <f>'Tabel 11'!O324/'Tabel 12'!$F324*1000</f>
        <v>0</v>
      </c>
      <c r="Q324" s="20">
        <f>'Tabel 11'!P324/'Tabel 12'!$F324*1000</f>
        <v>4.7596382674916704</v>
      </c>
      <c r="R324" s="20">
        <f>'Tabel 11'!Q324/'Tabel 12'!$F324*1000</f>
        <v>1.9038553069966682</v>
      </c>
      <c r="S324" s="20">
        <f>'Tabel 11'!R324/'Tabel 12'!$F324*1000</f>
        <v>8.0233902223431031</v>
      </c>
      <c r="T324" s="20">
        <f>'Tabel 11'!S324/'Tabel 12'!$F324*1000</f>
        <v>8.0233902223431031</v>
      </c>
      <c r="U324" s="20">
        <f>'Tabel 11'!T324/'Tabel 12'!$F324*1000</f>
        <v>0</v>
      </c>
      <c r="V324" s="20">
        <f>'Tabel 11'!U324/'Tabel 12'!$F324*1000</f>
        <v>0</v>
      </c>
      <c r="W324" s="20">
        <f>'Tabel 11'!V324/'Tabel 12'!$F324*1000</f>
        <v>0</v>
      </c>
      <c r="X324" s="20"/>
      <c r="Y324" s="20">
        <f>'Tabel 11'!X324/'Tabel 12'!$F324*1000</f>
        <v>0.67994832392738158</v>
      </c>
      <c r="Z324" s="1"/>
    </row>
    <row r="325" spans="4:26" x14ac:dyDescent="0.25">
      <c r="D325" s="1" t="s">
        <v>845</v>
      </c>
      <c r="E325" s="1" t="s">
        <v>133</v>
      </c>
      <c r="F325" s="94">
        <v>18600</v>
      </c>
      <c r="H325" s="20">
        <f>'Tabel 11'!G325/'Tabel 12'!$F325*1000</f>
        <v>25.967741935483868</v>
      </c>
      <c r="I325" s="20">
        <f>'Tabel 11'!H325/'Tabel 12'!$F325*1000</f>
        <v>5.2688172043010759</v>
      </c>
      <c r="J325" s="20">
        <f>'Tabel 11'!I325/'Tabel 12'!$F325*1000</f>
        <v>3.1182795698924735</v>
      </c>
      <c r="K325" s="20">
        <f>'Tabel 11'!J325/'Tabel 12'!$F325*1000</f>
        <v>0</v>
      </c>
      <c r="L325" s="20">
        <f>'Tabel 11'!K325/'Tabel 12'!$F325*1000</f>
        <v>0</v>
      </c>
      <c r="M325" s="20">
        <f>'Tabel 11'!L325/'Tabel 12'!$F325*1000</f>
        <v>0</v>
      </c>
      <c r="N325" s="20">
        <f>'Tabel 11'!M325/'Tabel 12'!$F325*1000</f>
        <v>2.150537634408602</v>
      </c>
      <c r="O325" s="20">
        <f>'Tabel 11'!N325/'Tabel 12'!$F325*1000</f>
        <v>0</v>
      </c>
      <c r="P325" s="20">
        <f>'Tabel 11'!O325/'Tabel 12'!$F325*1000</f>
        <v>0</v>
      </c>
      <c r="Q325" s="20">
        <f>'Tabel 11'!P325/'Tabel 12'!$F325*1000</f>
        <v>0</v>
      </c>
      <c r="R325" s="20">
        <f>'Tabel 11'!Q325/'Tabel 12'!$F325*1000</f>
        <v>0.4838709677419355</v>
      </c>
      <c r="S325" s="20">
        <f>'Tabel 11'!R325/'Tabel 12'!$F325*1000</f>
        <v>20.21505376344086</v>
      </c>
      <c r="T325" s="20">
        <f>'Tabel 11'!S325/'Tabel 12'!$F325*1000</f>
        <v>18.9247311827957</v>
      </c>
      <c r="U325" s="20">
        <f>'Tabel 11'!T325/'Tabel 12'!$F325*1000</f>
        <v>1.2903225806451613</v>
      </c>
      <c r="V325" s="20">
        <f>'Tabel 11'!U325/'Tabel 12'!$F325*1000</f>
        <v>0</v>
      </c>
      <c r="W325" s="20">
        <f>'Tabel 11'!V325/'Tabel 12'!$F325*1000</f>
        <v>5</v>
      </c>
      <c r="X325" s="20"/>
      <c r="Y325" s="20">
        <f>'Tabel 11'!X325/'Tabel 12'!$F325*1000</f>
        <v>2.3655913978494625</v>
      </c>
      <c r="Z325" s="1"/>
    </row>
    <row r="326" spans="4:26" x14ac:dyDescent="0.25">
      <c r="D326" s="1" t="s">
        <v>855</v>
      </c>
      <c r="E326" s="1" t="s">
        <v>283</v>
      </c>
      <c r="F326" s="94">
        <v>13922</v>
      </c>
      <c r="H326" s="20">
        <f>'Tabel 11'!G326/'Tabel 12'!$F326*1000</f>
        <v>53.656083895991955</v>
      </c>
      <c r="I326" s="20">
        <f>'Tabel 11'!H326/'Tabel 12'!$F326*1000</f>
        <v>29.808935497773305</v>
      </c>
      <c r="J326" s="20">
        <f>'Tabel 11'!I326/'Tabel 12'!$F326*1000</f>
        <v>0</v>
      </c>
      <c r="K326" s="20">
        <f>'Tabel 11'!J326/'Tabel 12'!$F326*1000</f>
        <v>0</v>
      </c>
      <c r="L326" s="20">
        <f>'Tabel 11'!K326/'Tabel 12'!$F326*1000</f>
        <v>2.6576641287171383</v>
      </c>
      <c r="M326" s="20">
        <f>'Tabel 11'!L326/'Tabel 12'!$F326*1000</f>
        <v>0</v>
      </c>
      <c r="N326" s="20">
        <f>'Tabel 11'!M326/'Tabel 12'!$F326*1000</f>
        <v>27.151271369056168</v>
      </c>
      <c r="O326" s="20">
        <f>'Tabel 11'!N326/'Tabel 12'!$F326*1000</f>
        <v>0</v>
      </c>
      <c r="P326" s="20">
        <f>'Tabel 11'!O326/'Tabel 12'!$F326*1000</f>
        <v>0</v>
      </c>
      <c r="Q326" s="20">
        <f>'Tabel 11'!P326/'Tabel 12'!$F326*1000</f>
        <v>0</v>
      </c>
      <c r="R326" s="20">
        <f>'Tabel 11'!Q326/'Tabel 12'!$F326*1000</f>
        <v>2.2266915673035483</v>
      </c>
      <c r="S326" s="20">
        <f>'Tabel 11'!R326/'Tabel 12'!$F326*1000</f>
        <v>21.620456830915096</v>
      </c>
      <c r="T326" s="20">
        <f>'Tabel 11'!S326/'Tabel 12'!$F326*1000</f>
        <v>21.045826749030311</v>
      </c>
      <c r="U326" s="20">
        <f>'Tabel 11'!T326/'Tabel 12'!$F326*1000</f>
        <v>0.57463008188478659</v>
      </c>
      <c r="V326" s="20">
        <f>'Tabel 11'!U326/'Tabel 12'!$F326*1000</f>
        <v>0</v>
      </c>
      <c r="W326" s="20">
        <f>'Tabel 11'!V326/'Tabel 12'!$F326*1000</f>
        <v>0</v>
      </c>
      <c r="X326" s="20"/>
      <c r="Y326" s="20">
        <f>'Tabel 11'!X326/'Tabel 12'!$F326*1000</f>
        <v>13.647464444763685</v>
      </c>
      <c r="Z326" s="1"/>
    </row>
    <row r="327" spans="4:26" x14ac:dyDescent="0.25">
      <c r="D327" s="1" t="s">
        <v>858</v>
      </c>
      <c r="E327" s="1" t="s">
        <v>114</v>
      </c>
      <c r="F327" s="94">
        <v>17501</v>
      </c>
      <c r="H327" s="20">
        <f>'Tabel 11'!G327/'Tabel 12'!$F327*1000</f>
        <v>48.34009485172276</v>
      </c>
      <c r="I327" s="20">
        <f>'Tabel 11'!H327/'Tabel 12'!$F327*1000</f>
        <v>16.627621278784069</v>
      </c>
      <c r="J327" s="20">
        <f>'Tabel 11'!I327/'Tabel 12'!$F327*1000</f>
        <v>11.313639220615965</v>
      </c>
      <c r="K327" s="20">
        <f>'Tabel 11'!J327/'Tabel 12'!$F327*1000</f>
        <v>1.7713273527227016</v>
      </c>
      <c r="L327" s="20">
        <f>'Tabel 11'!K327/'Tabel 12'!$F327*1000</f>
        <v>3.2569567453288384</v>
      </c>
      <c r="M327" s="20">
        <f>'Tabel 11'!L327/'Tabel 12'!$F327*1000</f>
        <v>0</v>
      </c>
      <c r="N327" s="20">
        <f>'Tabel 11'!M327/'Tabel 12'!$F327*1000</f>
        <v>0.28569796011656479</v>
      </c>
      <c r="O327" s="20">
        <f>'Tabel 11'!N327/'Tabel 12'!$F327*1000</f>
        <v>0</v>
      </c>
      <c r="P327" s="20">
        <f>'Tabel 11'!O327/'Tabel 12'!$F327*1000</f>
        <v>0</v>
      </c>
      <c r="Q327" s="20">
        <f>'Tabel 11'!P327/'Tabel 12'!$F327*1000</f>
        <v>0</v>
      </c>
      <c r="R327" s="20">
        <f>'Tabel 11'!Q327/'Tabel 12'!$F327*1000</f>
        <v>13.027826981315354</v>
      </c>
      <c r="S327" s="20">
        <f>'Tabel 11'!R327/'Tabel 12'!$F327*1000</f>
        <v>18.684646591623338</v>
      </c>
      <c r="T327" s="20">
        <f>'Tabel 11'!S327/'Tabel 12'!$F327*1000</f>
        <v>17.141877606993887</v>
      </c>
      <c r="U327" s="20">
        <f>'Tabel 11'!T327/'Tabel 12'!$F327*1000</f>
        <v>1.5427689846294497</v>
      </c>
      <c r="V327" s="20">
        <f>'Tabel 11'!U327/'Tabel 12'!$F327*1000</f>
        <v>0</v>
      </c>
      <c r="W327" s="20">
        <f>'Tabel 11'!V327/'Tabel 12'!$F327*1000</f>
        <v>0</v>
      </c>
      <c r="X327" s="20"/>
      <c r="Y327" s="20">
        <f>'Tabel 11'!X327/'Tabel 12'!$F327*1000</f>
        <v>2.228444088909205</v>
      </c>
      <c r="Z327" s="1"/>
    </row>
    <row r="328" spans="4:26" x14ac:dyDescent="0.25">
      <c r="D328" s="1" t="s">
        <v>872</v>
      </c>
      <c r="E328" s="1" t="s">
        <v>156</v>
      </c>
      <c r="F328" s="94">
        <v>19220</v>
      </c>
      <c r="H328" s="20">
        <f>'Tabel 11'!G328/'Tabel 12'!$F328*1000</f>
        <v>46.09781477627471</v>
      </c>
      <c r="I328" s="20">
        <f>'Tabel 11'!H328/'Tabel 12'!$F328*1000</f>
        <v>6.3475546305931321</v>
      </c>
      <c r="J328" s="20">
        <f>'Tabel 11'!I328/'Tabel 12'!$F328*1000</f>
        <v>0</v>
      </c>
      <c r="K328" s="20">
        <f>'Tabel 11'!J328/'Tabel 12'!$F328*1000</f>
        <v>0</v>
      </c>
      <c r="L328" s="20">
        <f>'Tabel 11'!K328/'Tabel 12'!$F328*1000</f>
        <v>0</v>
      </c>
      <c r="M328" s="20">
        <f>'Tabel 11'!L328/'Tabel 12'!$F328*1000</f>
        <v>0</v>
      </c>
      <c r="N328" s="20">
        <f>'Tabel 11'!M328/'Tabel 12'!$F328*1000</f>
        <v>6.3475546305931321</v>
      </c>
      <c r="O328" s="20">
        <f>'Tabel 11'!N328/'Tabel 12'!$F328*1000</f>
        <v>10.665972944849115</v>
      </c>
      <c r="P328" s="20">
        <f>'Tabel 11'!O328/'Tabel 12'!$F328*1000</f>
        <v>5.9313215400624344</v>
      </c>
      <c r="Q328" s="20">
        <f>'Tabel 11'!P328/'Tabel 12'!$F328*1000</f>
        <v>4.7346514047866801</v>
      </c>
      <c r="R328" s="20">
        <f>'Tabel 11'!Q328/'Tabel 12'!$F328*1000</f>
        <v>13.423517169614986</v>
      </c>
      <c r="S328" s="20">
        <f>'Tabel 11'!R328/'Tabel 12'!$F328*1000</f>
        <v>15.660770031217481</v>
      </c>
      <c r="T328" s="20">
        <f>'Tabel 11'!S328/'Tabel 12'!$F328*1000</f>
        <v>14.672216441207077</v>
      </c>
      <c r="U328" s="20">
        <f>'Tabel 11'!T328/'Tabel 12'!$F328*1000</f>
        <v>0.98855359001040588</v>
      </c>
      <c r="V328" s="20">
        <f>'Tabel 11'!U328/'Tabel 12'!$F328*1000</f>
        <v>0</v>
      </c>
      <c r="W328" s="20">
        <f>'Tabel 11'!V328/'Tabel 12'!$F328*1000</f>
        <v>0</v>
      </c>
      <c r="X328" s="20"/>
      <c r="Y328" s="20">
        <f>'Tabel 11'!X328/'Tabel 12'!$F328*1000</f>
        <v>1.0926118626430801</v>
      </c>
      <c r="Z328" s="1"/>
    </row>
    <row r="329" spans="4:26" x14ac:dyDescent="0.25">
      <c r="D329" s="1" t="s">
        <v>877</v>
      </c>
      <c r="E329" s="1" t="s">
        <v>251</v>
      </c>
      <c r="F329" s="94">
        <v>18681</v>
      </c>
      <c r="H329" s="20">
        <f>'Tabel 11'!G329/'Tabel 12'!$F329*1000</f>
        <v>41.753653444676409</v>
      </c>
      <c r="I329" s="20">
        <f>'Tabel 11'!H329/'Tabel 12'!$F329*1000</f>
        <v>11.509019859750548</v>
      </c>
      <c r="J329" s="20">
        <f>'Tabel 11'!I329/'Tabel 12'!$F329*1000</f>
        <v>6.4771693164177506</v>
      </c>
      <c r="K329" s="20">
        <f>'Tabel 11'!J329/'Tabel 12'!$F329*1000</f>
        <v>0</v>
      </c>
      <c r="L329" s="20">
        <f>'Tabel 11'!K329/'Tabel 12'!$F329*1000</f>
        <v>1.8200310475884589</v>
      </c>
      <c r="M329" s="20">
        <f>'Tabel 11'!L329/'Tabel 12'!$F329*1000</f>
        <v>0</v>
      </c>
      <c r="N329" s="20">
        <f>'Tabel 11'!M329/'Tabel 12'!$F329*1000</f>
        <v>3.2118194957443391</v>
      </c>
      <c r="O329" s="20">
        <f>'Tabel 11'!N329/'Tabel 12'!$F329*1000</f>
        <v>4.0683046946094965</v>
      </c>
      <c r="P329" s="20">
        <f>'Tabel 11'!O329/'Tabel 12'!$F329*1000</f>
        <v>4.0147743696804241</v>
      </c>
      <c r="Q329" s="20">
        <f>'Tabel 11'!P329/'Tabel 12'!$F329*1000</f>
        <v>5.3530324929072323E-2</v>
      </c>
      <c r="R329" s="20">
        <f>'Tabel 11'!Q329/'Tabel 12'!$F329*1000</f>
        <v>0</v>
      </c>
      <c r="S329" s="20">
        <f>'Tabel 11'!R329/'Tabel 12'!$F329*1000</f>
        <v>26.176328890316366</v>
      </c>
      <c r="T329" s="20">
        <f>'Tabel 11'!S329/'Tabel 12'!$F329*1000</f>
        <v>25.641025641025639</v>
      </c>
      <c r="U329" s="20">
        <f>'Tabel 11'!T329/'Tabel 12'!$F329*1000</f>
        <v>0.53530324929072315</v>
      </c>
      <c r="V329" s="20">
        <f>'Tabel 11'!U329/'Tabel 12'!$F329*1000</f>
        <v>0</v>
      </c>
      <c r="W329" s="20">
        <f>'Tabel 11'!V329/'Tabel 12'!$F329*1000</f>
        <v>0</v>
      </c>
      <c r="X329" s="20"/>
      <c r="Y329" s="20">
        <f>'Tabel 11'!X329/'Tabel 12'!$F329*1000</f>
        <v>2.9441678710989776</v>
      </c>
      <c r="Z329" s="1"/>
    </row>
    <row r="330" spans="4:26" x14ac:dyDescent="0.25">
      <c r="D330" s="1" t="s">
        <v>878</v>
      </c>
      <c r="E330" s="1" t="s">
        <v>247</v>
      </c>
      <c r="F330" s="94">
        <v>18947</v>
      </c>
      <c r="H330" s="20">
        <f>'Tabel 11'!G330/'Tabel 12'!$F330*1000</f>
        <v>38.581305747611758</v>
      </c>
      <c r="I330" s="20">
        <f>'Tabel 11'!H330/'Tabel 12'!$F330*1000</f>
        <v>5.8056684435530688</v>
      </c>
      <c r="J330" s="20">
        <f>'Tabel 11'!I330/'Tabel 12'!$F330*1000</f>
        <v>3.9056314983902465</v>
      </c>
      <c r="K330" s="20">
        <f>'Tabel 11'!J330/'Tabel 12'!$F330*1000</f>
        <v>0</v>
      </c>
      <c r="L330" s="20">
        <f>'Tabel 11'!K330/'Tabel 12'!$F330*1000</f>
        <v>1.9000369451628227</v>
      </c>
      <c r="M330" s="20">
        <f>'Tabel 11'!L330/'Tabel 12'!$F330*1000</f>
        <v>0</v>
      </c>
      <c r="N330" s="20">
        <f>'Tabel 11'!M330/'Tabel 12'!$F330*1000</f>
        <v>0</v>
      </c>
      <c r="O330" s="20">
        <f>'Tabel 11'!N330/'Tabel 12'!$F330*1000</f>
        <v>1.425027708872117</v>
      </c>
      <c r="P330" s="20">
        <f>'Tabel 11'!O330/'Tabel 12'!$F330*1000</f>
        <v>1.425027708872117</v>
      </c>
      <c r="Q330" s="20">
        <f>'Tabel 11'!P330/'Tabel 12'!$F330*1000</f>
        <v>0</v>
      </c>
      <c r="R330" s="20">
        <f>'Tabel 11'!Q330/'Tabel 12'!$F330*1000</f>
        <v>0</v>
      </c>
      <c r="S330" s="20">
        <f>'Tabel 11'!R330/'Tabel 12'!$F330*1000</f>
        <v>31.350609595186576</v>
      </c>
      <c r="T330" s="20">
        <f>'Tabel 11'!S330/'Tabel 12'!$F330*1000</f>
        <v>25.808835171795007</v>
      </c>
      <c r="U330" s="20">
        <f>'Tabel 11'!T330/'Tabel 12'!$F330*1000</f>
        <v>0</v>
      </c>
      <c r="V330" s="20">
        <f>'Tabel 11'!U330/'Tabel 12'!$F330*1000</f>
        <v>5.5417744233915656</v>
      </c>
      <c r="W330" s="20">
        <f>'Tabel 11'!V330/'Tabel 12'!$F330*1000</f>
        <v>1.5833641209690188</v>
      </c>
      <c r="X330" s="20"/>
      <c r="Y330" s="20">
        <f>'Tabel 11'!X330/'Tabel 12'!$F330*1000</f>
        <v>18.842033039531323</v>
      </c>
      <c r="Z330" s="1"/>
    </row>
    <row r="331" spans="4:26" x14ac:dyDescent="0.25">
      <c r="D331" s="1" t="s">
        <v>883</v>
      </c>
      <c r="E331" s="1" t="s">
        <v>215</v>
      </c>
      <c r="F331" s="94">
        <v>12176</v>
      </c>
      <c r="H331" s="20">
        <f>'Tabel 11'!G331/'Tabel 12'!$F331*1000</f>
        <v>56.586727989487514</v>
      </c>
      <c r="I331" s="20">
        <f>'Tabel 11'!H331/'Tabel 12'!$F331*1000</f>
        <v>23.242444152431013</v>
      </c>
      <c r="J331" s="20">
        <f>'Tabel 11'!I331/'Tabel 12'!$F331*1000</f>
        <v>1.8068331143232588</v>
      </c>
      <c r="K331" s="20">
        <f>'Tabel 11'!J331/'Tabel 12'!$F331*1000</f>
        <v>8.2128777923784493E-2</v>
      </c>
      <c r="L331" s="20">
        <f>'Tabel 11'!K331/'Tabel 12'!$F331*1000</f>
        <v>20.86070959264126</v>
      </c>
      <c r="M331" s="20">
        <f>'Tabel 11'!L331/'Tabel 12'!$F331*1000</f>
        <v>0</v>
      </c>
      <c r="N331" s="20">
        <f>'Tabel 11'!M331/'Tabel 12'!$F331*1000</f>
        <v>0.49277266754270693</v>
      </c>
      <c r="O331" s="20">
        <f>'Tabel 11'!N331/'Tabel 12'!$F331*1000</f>
        <v>0.32851511169513797</v>
      </c>
      <c r="P331" s="20">
        <f>'Tabel 11'!O331/'Tabel 12'!$F331*1000</f>
        <v>0.32851511169513797</v>
      </c>
      <c r="Q331" s="20">
        <f>'Tabel 11'!P331/'Tabel 12'!$F331*1000</f>
        <v>0</v>
      </c>
      <c r="R331" s="20">
        <f>'Tabel 11'!Q331/'Tabel 12'!$F331*1000</f>
        <v>6.7345597897503291</v>
      </c>
      <c r="S331" s="20">
        <f>'Tabel 11'!R331/'Tabel 12'!$F331*1000</f>
        <v>26.281208935611037</v>
      </c>
      <c r="T331" s="20">
        <f>'Tabel 11'!S331/'Tabel 12'!$F331*1000</f>
        <v>25.459921156373191</v>
      </c>
      <c r="U331" s="20">
        <f>'Tabel 11'!T331/'Tabel 12'!$F331*1000</f>
        <v>0.82128777923784491</v>
      </c>
      <c r="V331" s="20">
        <f>'Tabel 11'!U331/'Tabel 12'!$F331*1000</f>
        <v>0</v>
      </c>
      <c r="W331" s="20">
        <f>'Tabel 11'!V331/'Tabel 12'!$F331*1000</f>
        <v>1.2319316688567674</v>
      </c>
      <c r="X331" s="20"/>
      <c r="Y331" s="20">
        <f>'Tabel 11'!X331/'Tabel 12'!$F331*1000</f>
        <v>9.9375821287779242</v>
      </c>
      <c r="Z331" s="1"/>
    </row>
    <row r="332" spans="4:26" x14ac:dyDescent="0.25">
      <c r="D332" s="1" t="s">
        <v>892</v>
      </c>
      <c r="E332" s="1" t="s">
        <v>98</v>
      </c>
      <c r="F332" s="94">
        <v>12414</v>
      </c>
      <c r="H332" s="20">
        <f>'Tabel 11'!G332/'Tabel 12'!$F332*1000</f>
        <v>25.455131303367168</v>
      </c>
      <c r="I332" s="20">
        <f>'Tabel 11'!H332/'Tabel 12'!$F332*1000</f>
        <v>1.0472047688094086</v>
      </c>
      <c r="J332" s="20">
        <f>'Tabel 11'!I332/'Tabel 12'!$F332*1000</f>
        <v>0.56387949089737399</v>
      </c>
      <c r="K332" s="20">
        <f>'Tabel 11'!J332/'Tabel 12'!$F332*1000</f>
        <v>0.48332527791203478</v>
      </c>
      <c r="L332" s="20">
        <f>'Tabel 11'!K332/'Tabel 12'!$F332*1000</f>
        <v>0</v>
      </c>
      <c r="M332" s="20">
        <f>'Tabel 11'!L332/'Tabel 12'!$F332*1000</f>
        <v>0</v>
      </c>
      <c r="N332" s="20">
        <f>'Tabel 11'!M332/'Tabel 12'!$F332*1000</f>
        <v>0</v>
      </c>
      <c r="O332" s="20">
        <f>'Tabel 11'!N332/'Tabel 12'!$F332*1000</f>
        <v>0.8860963428387304</v>
      </c>
      <c r="P332" s="20">
        <f>'Tabel 11'!O332/'Tabel 12'!$F332*1000</f>
        <v>0.8860963428387304</v>
      </c>
      <c r="Q332" s="20">
        <f>'Tabel 11'!P332/'Tabel 12'!$F332*1000</f>
        <v>0</v>
      </c>
      <c r="R332" s="20">
        <f>'Tabel 11'!Q332/'Tabel 12'!$F332*1000</f>
        <v>0</v>
      </c>
      <c r="S332" s="20">
        <f>'Tabel 11'!R332/'Tabel 12'!$F332*1000</f>
        <v>23.521830191719026</v>
      </c>
      <c r="T332" s="20">
        <f>'Tabel 11'!S332/'Tabel 12'!$F332*1000</f>
        <v>22.957950700821652</v>
      </c>
      <c r="U332" s="20">
        <f>'Tabel 11'!T332/'Tabel 12'!$F332*1000</f>
        <v>0.56387949089737399</v>
      </c>
      <c r="V332" s="20">
        <f>'Tabel 11'!U332/'Tabel 12'!$F332*1000</f>
        <v>0</v>
      </c>
      <c r="W332" s="20">
        <f>'Tabel 11'!V332/'Tabel 12'!$F332*1000</f>
        <v>0</v>
      </c>
      <c r="X332" s="20"/>
      <c r="Y332" s="20">
        <f>'Tabel 11'!X332/'Tabel 12'!$F332*1000</f>
        <v>4.1082648622522964</v>
      </c>
      <c r="Z332" s="1"/>
    </row>
    <row r="333" spans="4:26" x14ac:dyDescent="0.25">
      <c r="D333" s="1" t="s">
        <v>900</v>
      </c>
      <c r="E333" s="1" t="s">
        <v>173</v>
      </c>
      <c r="F333" s="94">
        <v>13549</v>
      </c>
      <c r="H333" s="20">
        <f>'Tabel 11'!G333/'Tabel 12'!$F333*1000</f>
        <v>40.224370802273228</v>
      </c>
      <c r="I333" s="20">
        <f>'Tabel 11'!H333/'Tabel 12'!$F333*1000</f>
        <v>10.997121558786628</v>
      </c>
      <c r="J333" s="20">
        <f>'Tabel 11'!I333/'Tabel 12'!$F333*1000</f>
        <v>7.3806184958299506</v>
      </c>
      <c r="K333" s="20">
        <f>'Tabel 11'!J333/'Tabel 12'!$F333*1000</f>
        <v>0</v>
      </c>
      <c r="L333" s="20">
        <f>'Tabel 11'!K333/'Tabel 12'!$F333*1000</f>
        <v>3.6165030629566761</v>
      </c>
      <c r="M333" s="20">
        <f>'Tabel 11'!L333/'Tabel 12'!$F333*1000</f>
        <v>0</v>
      </c>
      <c r="N333" s="20">
        <f>'Tabel 11'!M333/'Tabel 12'!$F333*1000</f>
        <v>0</v>
      </c>
      <c r="O333" s="20">
        <f>'Tabel 11'!N333/'Tabel 12'!$F333*1000</f>
        <v>4.2807587275813708</v>
      </c>
      <c r="P333" s="20">
        <f>'Tabel 11'!O333/'Tabel 12'!$F333*1000</f>
        <v>0</v>
      </c>
      <c r="Q333" s="20">
        <f>'Tabel 11'!P333/'Tabel 12'!$F333*1000</f>
        <v>4.2807587275813708</v>
      </c>
      <c r="R333" s="20">
        <f>'Tabel 11'!Q333/'Tabel 12'!$F333*1000</f>
        <v>5.7568824267473611</v>
      </c>
      <c r="S333" s="20">
        <f>'Tabel 11'!R333/'Tabel 12'!$F333*1000</f>
        <v>19.189608089157872</v>
      </c>
      <c r="T333" s="20">
        <f>'Tabel 11'!S333/'Tabel 12'!$F333*1000</f>
        <v>18.599158609491475</v>
      </c>
      <c r="U333" s="20">
        <f>'Tabel 11'!T333/'Tabel 12'!$F333*1000</f>
        <v>0.51664329470809656</v>
      </c>
      <c r="V333" s="20">
        <f>'Tabel 11'!U333/'Tabel 12'!$F333*1000</f>
        <v>7.3806184958299506E-2</v>
      </c>
      <c r="W333" s="20">
        <f>'Tabel 11'!V333/'Tabel 12'!$F333*1000</f>
        <v>0</v>
      </c>
      <c r="X333" s="20"/>
      <c r="Y333" s="20">
        <f>'Tabel 11'!X333/'Tabel 12'!$F333*1000</f>
        <v>3.0260535832902797</v>
      </c>
      <c r="Z333" s="1"/>
    </row>
    <row r="334" spans="4:26" x14ac:dyDescent="0.25">
      <c r="D334" s="1" t="s">
        <v>914</v>
      </c>
      <c r="E334" s="1" t="s">
        <v>64</v>
      </c>
      <c r="F334" s="94">
        <v>10387</v>
      </c>
      <c r="H334" s="20">
        <f>'Tabel 11'!G334/'Tabel 12'!$F334*1000</f>
        <v>59.401174545104453</v>
      </c>
      <c r="I334" s="20">
        <f>'Tabel 11'!H334/'Tabel 12'!$F334*1000</f>
        <v>7.2205641667468958</v>
      </c>
      <c r="J334" s="20">
        <f>'Tabel 11'!I334/'Tabel 12'!$F334*1000</f>
        <v>0</v>
      </c>
      <c r="K334" s="20">
        <f>'Tabel 11'!J334/'Tabel 12'!$F334*1000</f>
        <v>0</v>
      </c>
      <c r="L334" s="20">
        <f>'Tabel 11'!K334/'Tabel 12'!$F334*1000</f>
        <v>7.2205641667468958</v>
      </c>
      <c r="M334" s="20">
        <f>'Tabel 11'!L334/'Tabel 12'!$F334*1000</f>
        <v>0</v>
      </c>
      <c r="N334" s="20">
        <f>'Tabel 11'!M334/'Tabel 12'!$F334*1000</f>
        <v>0</v>
      </c>
      <c r="O334" s="20">
        <f>'Tabel 11'!N334/'Tabel 12'!$F334*1000</f>
        <v>0</v>
      </c>
      <c r="P334" s="20">
        <f>'Tabel 11'!O334/'Tabel 12'!$F334*1000</f>
        <v>0</v>
      </c>
      <c r="Q334" s="20">
        <f>'Tabel 11'!P334/'Tabel 12'!$F334*1000</f>
        <v>0</v>
      </c>
      <c r="R334" s="20">
        <f>'Tabel 11'!Q334/'Tabel 12'!$F334*1000</f>
        <v>3.3695966111485509</v>
      </c>
      <c r="S334" s="20">
        <f>'Tabel 11'!R334/'Tabel 12'!$F334*1000</f>
        <v>48.811013767209012</v>
      </c>
      <c r="T334" s="20">
        <f>'Tabel 11'!S334/'Tabel 12'!$F334*1000</f>
        <v>18.292095889092135</v>
      </c>
      <c r="U334" s="20">
        <f>'Tabel 11'!T334/'Tabel 12'!$F334*1000</f>
        <v>0</v>
      </c>
      <c r="V334" s="20">
        <f>'Tabel 11'!U334/'Tabel 12'!$F334*1000</f>
        <v>30.518917878116877</v>
      </c>
      <c r="W334" s="20">
        <f>'Tabel 11'!V334/'Tabel 12'!$F334*1000</f>
        <v>0</v>
      </c>
      <c r="X334" s="20"/>
      <c r="Y334" s="20">
        <f>'Tabel 11'!X334/'Tabel 12'!$F334*1000</f>
        <v>5.6801771445075575</v>
      </c>
      <c r="Z334" s="1"/>
    </row>
    <row r="335" spans="4:26" x14ac:dyDescent="0.25">
      <c r="D335" s="1" t="s">
        <v>918</v>
      </c>
      <c r="E335" s="1" t="s">
        <v>116</v>
      </c>
      <c r="F335" s="94">
        <v>10398</v>
      </c>
      <c r="H335" s="20">
        <f>'Tabel 11'!G335/'Tabel 12'!$F335*1000</f>
        <v>35.872283131371418</v>
      </c>
      <c r="I335" s="20">
        <f>'Tabel 11'!H335/'Tabel 12'!$F335*1000</f>
        <v>20.677053279476819</v>
      </c>
      <c r="J335" s="20">
        <f>'Tabel 11'!I335/'Tabel 12'!$F335*1000</f>
        <v>20.677053279476819</v>
      </c>
      <c r="K335" s="20">
        <f>'Tabel 11'!J335/'Tabel 12'!$F335*1000</f>
        <v>0</v>
      </c>
      <c r="L335" s="20">
        <f>'Tabel 11'!K335/'Tabel 12'!$F335*1000</f>
        <v>0</v>
      </c>
      <c r="M335" s="20">
        <f>'Tabel 11'!L335/'Tabel 12'!$F335*1000</f>
        <v>0</v>
      </c>
      <c r="N335" s="20">
        <f>'Tabel 11'!M335/'Tabel 12'!$F335*1000</f>
        <v>0</v>
      </c>
      <c r="O335" s="20">
        <f>'Tabel 11'!N335/'Tabel 12'!$F335*1000</f>
        <v>0</v>
      </c>
      <c r="P335" s="20">
        <f>'Tabel 11'!O335/'Tabel 12'!$F335*1000</f>
        <v>0</v>
      </c>
      <c r="Q335" s="20">
        <f>'Tabel 11'!P335/'Tabel 12'!$F335*1000</f>
        <v>0</v>
      </c>
      <c r="R335" s="20">
        <f>'Tabel 11'!Q335/'Tabel 12'!$F335*1000</f>
        <v>0</v>
      </c>
      <c r="S335" s="20">
        <f>'Tabel 11'!R335/'Tabel 12'!$F335*1000</f>
        <v>15.195229851894595</v>
      </c>
      <c r="T335" s="20">
        <f>'Tabel 11'!S335/'Tabel 12'!$F335*1000</f>
        <v>15.195229851894595</v>
      </c>
      <c r="U335" s="20">
        <f>'Tabel 11'!T335/'Tabel 12'!$F335*1000</f>
        <v>0</v>
      </c>
      <c r="V335" s="20">
        <f>'Tabel 11'!U335/'Tabel 12'!$F335*1000</f>
        <v>0</v>
      </c>
      <c r="W335" s="20">
        <f>'Tabel 11'!V335/'Tabel 12'!$F335*1000</f>
        <v>0</v>
      </c>
      <c r="X335" s="20"/>
      <c r="Y335" s="20">
        <f>'Tabel 11'!X335/'Tabel 12'!$F335*1000</f>
        <v>0.96172340834775916</v>
      </c>
      <c r="Z335" s="1"/>
    </row>
    <row r="336" spans="4:26" x14ac:dyDescent="0.25">
      <c r="D336" s="1" t="s">
        <v>928</v>
      </c>
      <c r="E336" s="1" t="s">
        <v>256</v>
      </c>
      <c r="F336" s="94">
        <v>17637</v>
      </c>
      <c r="H336" s="20">
        <f>'Tabel 11'!G336/'Tabel 12'!$F336*1000</f>
        <v>36.967738277484834</v>
      </c>
      <c r="I336" s="20">
        <f>'Tabel 11'!H336/'Tabel 12'!$F336*1000</f>
        <v>4.8761127175823553</v>
      </c>
      <c r="J336" s="20">
        <f>'Tabel 11'!I336/'Tabel 12'!$F336*1000</f>
        <v>0</v>
      </c>
      <c r="K336" s="20">
        <f>'Tabel 11'!J336/'Tabel 12'!$F336*1000</f>
        <v>0</v>
      </c>
      <c r="L336" s="20">
        <f>'Tabel 11'!K336/'Tabel 12'!$F336*1000</f>
        <v>4.8761127175823553</v>
      </c>
      <c r="M336" s="20">
        <f>'Tabel 11'!L336/'Tabel 12'!$F336*1000</f>
        <v>0</v>
      </c>
      <c r="N336" s="20">
        <f>'Tabel 11'!M336/'Tabel 12'!$F336*1000</f>
        <v>0</v>
      </c>
      <c r="O336" s="20">
        <f>'Tabel 11'!N336/'Tabel 12'!$F336*1000</f>
        <v>3.5153370754663493</v>
      </c>
      <c r="P336" s="20">
        <f>'Tabel 11'!O336/'Tabel 12'!$F336*1000</f>
        <v>3.5153370754663493</v>
      </c>
      <c r="Q336" s="20">
        <f>'Tabel 11'!P336/'Tabel 12'!$F336*1000</f>
        <v>0</v>
      </c>
      <c r="R336" s="20">
        <f>'Tabel 11'!Q336/'Tabel 12'!$F336*1000</f>
        <v>4.5359188070533536</v>
      </c>
      <c r="S336" s="20">
        <f>'Tabel 11'!R336/'Tabel 12'!$F336*1000</f>
        <v>24.040369677382774</v>
      </c>
      <c r="T336" s="20">
        <f>'Tabel 11'!S336/'Tabel 12'!$F336*1000</f>
        <v>22.963088960707605</v>
      </c>
      <c r="U336" s="20">
        <f>'Tabel 11'!T336/'Tabel 12'!$F336*1000</f>
        <v>0.51029086579350225</v>
      </c>
      <c r="V336" s="20">
        <f>'Tabel 11'!U336/'Tabel 12'!$F336*1000</f>
        <v>0.5669898508816692</v>
      </c>
      <c r="W336" s="20">
        <f>'Tabel 11'!V336/'Tabel 12'!$F336*1000</f>
        <v>0</v>
      </c>
      <c r="X336" s="20"/>
      <c r="Y336" s="20">
        <f>'Tabel 11'!X336/'Tabel 12'!$F336*1000</f>
        <v>1.360775642116006</v>
      </c>
      <c r="Z336" s="1"/>
    </row>
    <row r="337" spans="3:26" x14ac:dyDescent="0.25">
      <c r="D337" s="1" t="s">
        <v>937</v>
      </c>
      <c r="E337" s="1" t="s">
        <v>217</v>
      </c>
      <c r="F337" s="94">
        <v>13970</v>
      </c>
      <c r="H337" s="20">
        <f>'Tabel 11'!G337/'Tabel 12'!$F337*1000</f>
        <v>143.2355046528275</v>
      </c>
      <c r="I337" s="20">
        <f>'Tabel 11'!H337/'Tabel 12'!$F337*1000</f>
        <v>60.629921259842519</v>
      </c>
      <c r="J337" s="20">
        <f>'Tabel 11'!I337/'Tabel 12'!$F337*1000</f>
        <v>0.50107372942018613</v>
      </c>
      <c r="K337" s="20">
        <f>'Tabel 11'!J337/'Tabel 12'!$F337*1000</f>
        <v>0.28632784538296352</v>
      </c>
      <c r="L337" s="20">
        <f>'Tabel 11'!K337/'Tabel 12'!$F337*1000</f>
        <v>44.380816034359341</v>
      </c>
      <c r="M337" s="20">
        <f>'Tabel 11'!L337/'Tabel 12'!$F337*1000</f>
        <v>0</v>
      </c>
      <c r="N337" s="20">
        <f>'Tabel 11'!M337/'Tabel 12'!$F337*1000</f>
        <v>15.461703650680029</v>
      </c>
      <c r="O337" s="20">
        <f>'Tabel 11'!N337/'Tabel 12'!$F337*1000</f>
        <v>25.554760200429492</v>
      </c>
      <c r="P337" s="20">
        <f>'Tabel 11'!O337/'Tabel 12'!$F337*1000</f>
        <v>25.554760200429492</v>
      </c>
      <c r="Q337" s="20">
        <f>'Tabel 11'!P337/'Tabel 12'!$F337*1000</f>
        <v>0</v>
      </c>
      <c r="R337" s="20">
        <f>'Tabel 11'!Q337/'Tabel 12'!$F337*1000</f>
        <v>31.925554760200431</v>
      </c>
      <c r="S337" s="20">
        <f>'Tabel 11'!R337/'Tabel 12'!$F337*1000</f>
        <v>25.125268432355046</v>
      </c>
      <c r="T337" s="20">
        <f>'Tabel 11'!S337/'Tabel 12'!$F337*1000</f>
        <v>23.049391553328562</v>
      </c>
      <c r="U337" s="20">
        <f>'Tabel 11'!T337/'Tabel 12'!$F337*1000</f>
        <v>2.0758768790264854</v>
      </c>
      <c r="V337" s="20">
        <f>'Tabel 11'!U337/'Tabel 12'!$F337*1000</f>
        <v>0</v>
      </c>
      <c r="W337" s="20">
        <f>'Tabel 11'!V337/'Tabel 12'!$F337*1000</f>
        <v>0</v>
      </c>
      <c r="X337" s="20"/>
      <c r="Y337" s="20">
        <f>'Tabel 11'!X337/'Tabel 12'!$F337*1000</f>
        <v>14.030064423765211</v>
      </c>
      <c r="Z337" s="1"/>
    </row>
    <row r="338" spans="3:26" x14ac:dyDescent="0.25">
      <c r="D338" s="1" t="s">
        <v>946</v>
      </c>
      <c r="E338" s="1" t="s">
        <v>218</v>
      </c>
      <c r="F338" s="94">
        <v>13463</v>
      </c>
      <c r="H338" s="20">
        <f>'Tabel 11'!G338/'Tabel 12'!$F338*1000</f>
        <v>7.6505979350813336</v>
      </c>
      <c r="I338" s="20">
        <f>'Tabel 11'!H338/'Tabel 12'!$F338*1000</f>
        <v>3.0453836440615021</v>
      </c>
      <c r="J338" s="20">
        <f>'Tabel 11'!I338/'Tabel 12'!$F338*1000</f>
        <v>1.1141647478273788</v>
      </c>
      <c r="K338" s="20">
        <f>'Tabel 11'!J338/'Tabel 12'!$F338*1000</f>
        <v>7.4277649855158584E-2</v>
      </c>
      <c r="L338" s="20">
        <f>'Tabel 11'!K338/'Tabel 12'!$F338*1000</f>
        <v>0</v>
      </c>
      <c r="M338" s="20">
        <f>'Tabel 11'!L338/'Tabel 12'!$F338*1000</f>
        <v>0</v>
      </c>
      <c r="N338" s="20">
        <f>'Tabel 11'!M338/'Tabel 12'!$F338*1000</f>
        <v>1.8569412463789645</v>
      </c>
      <c r="O338" s="20">
        <f>'Tabel 11'!N338/'Tabel 12'!$F338*1000</f>
        <v>0.89133179826190301</v>
      </c>
      <c r="P338" s="20">
        <f>'Tabel 11'!O338/'Tabel 12'!$F338*1000</f>
        <v>0.8170541484067444</v>
      </c>
      <c r="Q338" s="20">
        <f>'Tabel 11'!P338/'Tabel 12'!$F338*1000</f>
        <v>7.4277649855158584E-2</v>
      </c>
      <c r="R338" s="20">
        <f>'Tabel 11'!Q338/'Tabel 12'!$F338*1000</f>
        <v>2.3026071455099162</v>
      </c>
      <c r="S338" s="20">
        <f>'Tabel 11'!R338/'Tabel 12'!$F338*1000</f>
        <v>1.4112753472480131</v>
      </c>
      <c r="T338" s="20">
        <f>'Tabel 11'!S338/'Tabel 12'!$F338*1000</f>
        <v>0</v>
      </c>
      <c r="U338" s="20">
        <f>'Tabel 11'!T338/'Tabel 12'!$F338*1000</f>
        <v>1.4112753472480131</v>
      </c>
      <c r="V338" s="20">
        <f>'Tabel 11'!U338/'Tabel 12'!$F338*1000</f>
        <v>0</v>
      </c>
      <c r="W338" s="20">
        <f>'Tabel 11'!V338/'Tabel 12'!$F338*1000</f>
        <v>0</v>
      </c>
      <c r="X338" s="20"/>
      <c r="Y338" s="20">
        <f>'Tabel 11'!X338/'Tabel 12'!$F338*1000</f>
        <v>1.0398870979722201</v>
      </c>
      <c r="Z338" s="1"/>
    </row>
    <row r="339" spans="3:26" x14ac:dyDescent="0.25">
      <c r="D339" s="1" t="s">
        <v>951</v>
      </c>
      <c r="E339" s="1" t="s">
        <v>118</v>
      </c>
      <c r="F339" s="94">
        <v>10203</v>
      </c>
      <c r="H339" s="20">
        <f>'Tabel 11'!G339/'Tabel 12'!$F339*1000</f>
        <v>134.17622267960405</v>
      </c>
      <c r="I339" s="20">
        <f>'Tabel 11'!H339/'Tabel 12'!$F339*1000</f>
        <v>77.820248946388318</v>
      </c>
      <c r="J339" s="20">
        <f>'Tabel 11'!I339/'Tabel 12'!$F339*1000</f>
        <v>30.873272566892091</v>
      </c>
      <c r="K339" s="20">
        <f>'Tabel 11'!J339/'Tabel 12'!$F339*1000</f>
        <v>0</v>
      </c>
      <c r="L339" s="20">
        <f>'Tabel 11'!K339/'Tabel 12'!$F339*1000</f>
        <v>14.799568754287954</v>
      </c>
      <c r="M339" s="20">
        <f>'Tabel 11'!L339/'Tabel 12'!$F339*1000</f>
        <v>0</v>
      </c>
      <c r="N339" s="20">
        <f>'Tabel 11'!M339/'Tabel 12'!$F339*1000</f>
        <v>32.147407625208267</v>
      </c>
      <c r="O339" s="20">
        <f>'Tabel 11'!N339/'Tabel 12'!$F339*1000</f>
        <v>9.0169557973145142</v>
      </c>
      <c r="P339" s="20">
        <f>'Tabel 11'!O339/'Tabel 12'!$F339*1000</f>
        <v>7.9388415172008244</v>
      </c>
      <c r="Q339" s="20">
        <f>'Tabel 11'!P339/'Tabel 12'!$F339*1000</f>
        <v>1.078114280113692</v>
      </c>
      <c r="R339" s="20">
        <f>'Tabel 11'!Q339/'Tabel 12'!$F339*1000</f>
        <v>5.4885817896697047</v>
      </c>
      <c r="S339" s="20">
        <f>'Tabel 11'!R339/'Tabel 12'!$F339*1000</f>
        <v>41.850436146231502</v>
      </c>
      <c r="T339" s="20">
        <f>'Tabel 11'!S339/'Tabel 12'!$F339*1000</f>
        <v>41.850436146231502</v>
      </c>
      <c r="U339" s="20">
        <f>'Tabel 11'!T339/'Tabel 12'!$F339*1000</f>
        <v>0</v>
      </c>
      <c r="V339" s="20">
        <f>'Tabel 11'!U339/'Tabel 12'!$F339*1000</f>
        <v>0</v>
      </c>
      <c r="W339" s="20">
        <f>'Tabel 11'!V339/'Tabel 12'!$F339*1000</f>
        <v>0</v>
      </c>
      <c r="X339" s="20"/>
      <c r="Y339" s="20">
        <f>'Tabel 11'!X339/'Tabel 12'!$F339*1000</f>
        <v>34.499656963638145</v>
      </c>
      <c r="Z339" s="1"/>
    </row>
    <row r="340" spans="3:26" x14ac:dyDescent="0.25">
      <c r="D340" s="1" t="s">
        <v>952</v>
      </c>
      <c r="E340" s="1" t="s">
        <v>122</v>
      </c>
      <c r="F340" s="94">
        <v>16427</v>
      </c>
      <c r="H340" s="20">
        <f>'Tabel 11'!G340/'Tabel 12'!$F340*1000</f>
        <v>80.5381384306325</v>
      </c>
      <c r="I340" s="20">
        <f>'Tabel 11'!H340/'Tabel 12'!$F340*1000</f>
        <v>9.8618128690570401</v>
      </c>
      <c r="J340" s="20">
        <f>'Tabel 11'!I340/'Tabel 12'!$F340*1000</f>
        <v>0.85225543312838625</v>
      </c>
      <c r="K340" s="20">
        <f>'Tabel 11'!J340/'Tabel 12'!$F340*1000</f>
        <v>6.696292688865892</v>
      </c>
      <c r="L340" s="20">
        <f>'Tabel 11'!K340/'Tabel 12'!$F340*1000</f>
        <v>0</v>
      </c>
      <c r="M340" s="20">
        <f>'Tabel 11'!L340/'Tabel 12'!$F340*1000</f>
        <v>0</v>
      </c>
      <c r="N340" s="20">
        <f>'Tabel 11'!M340/'Tabel 12'!$F340*1000</f>
        <v>2.3132647470627625</v>
      </c>
      <c r="O340" s="20">
        <f>'Tabel 11'!N340/'Tabel 12'!$F340*1000</f>
        <v>2.922018627868753</v>
      </c>
      <c r="P340" s="20">
        <f>'Tabel 11'!O340/'Tabel 12'!$F340*1000</f>
        <v>2.922018627868753</v>
      </c>
      <c r="Q340" s="20">
        <f>'Tabel 11'!P340/'Tabel 12'!$F340*1000</f>
        <v>0</v>
      </c>
      <c r="R340" s="20">
        <f>'Tabel 11'!Q340/'Tabel 12'!$F340*1000</f>
        <v>46.569671881658245</v>
      </c>
      <c r="S340" s="20">
        <f>'Tabel 11'!R340/'Tabel 12'!$F340*1000</f>
        <v>21.184635052048456</v>
      </c>
      <c r="T340" s="20">
        <f>'Tabel 11'!S340/'Tabel 12'!$F340*1000</f>
        <v>21.184635052048456</v>
      </c>
      <c r="U340" s="20">
        <f>'Tabel 11'!T340/'Tabel 12'!$F340*1000</f>
        <v>0</v>
      </c>
      <c r="V340" s="20">
        <f>'Tabel 11'!U340/'Tabel 12'!$F340*1000</f>
        <v>0</v>
      </c>
      <c r="W340" s="20">
        <f>'Tabel 11'!V340/'Tabel 12'!$F340*1000</f>
        <v>22.706519754063432</v>
      </c>
      <c r="X340" s="20"/>
      <c r="Y340" s="20">
        <f>'Tabel 11'!X340/'Tabel 12'!$F340*1000</f>
        <v>10.166189809460034</v>
      </c>
      <c r="Z340" s="1"/>
    </row>
    <row r="341" spans="3:26" x14ac:dyDescent="0.25">
      <c r="D341" s="1" t="s">
        <v>965</v>
      </c>
      <c r="E341" s="1" t="s">
        <v>120</v>
      </c>
      <c r="F341" s="94">
        <v>12404</v>
      </c>
      <c r="H341" s="20">
        <f>'Tabel 11'!G341/'Tabel 12'!$F341*1000</f>
        <v>47.323444050306357</v>
      </c>
      <c r="I341" s="20">
        <f>'Tabel 11'!H341/'Tabel 12'!$F341*1000</f>
        <v>15.559496936472106</v>
      </c>
      <c r="J341" s="20">
        <f>'Tabel 11'!I341/'Tabel 12'!$F341*1000</f>
        <v>2.6604321186713964</v>
      </c>
      <c r="K341" s="20">
        <f>'Tabel 11'!J341/'Tabel 12'!$F341*1000</f>
        <v>0</v>
      </c>
      <c r="L341" s="20">
        <f>'Tabel 11'!K341/'Tabel 12'!$F341*1000</f>
        <v>0</v>
      </c>
      <c r="M341" s="20">
        <f>'Tabel 11'!L341/'Tabel 12'!$F341*1000</f>
        <v>0</v>
      </c>
      <c r="N341" s="20">
        <f>'Tabel 11'!M341/'Tabel 12'!$F341*1000</f>
        <v>12.89906481780071</v>
      </c>
      <c r="O341" s="20">
        <f>'Tabel 11'!N341/'Tabel 12'!$F341*1000</f>
        <v>1.2899064817800709</v>
      </c>
      <c r="P341" s="20">
        <f>'Tabel 11'!O341/'Tabel 12'!$F341*1000</f>
        <v>0</v>
      </c>
      <c r="Q341" s="20">
        <f>'Tabel 11'!P341/'Tabel 12'!$F341*1000</f>
        <v>1.2899064817800709</v>
      </c>
      <c r="R341" s="20">
        <f>'Tabel 11'!Q341/'Tabel 12'!$F341*1000</f>
        <v>5.4014833924540469</v>
      </c>
      <c r="S341" s="20">
        <f>'Tabel 11'!R341/'Tabel 12'!$F341*1000</f>
        <v>25.07255723960013</v>
      </c>
      <c r="T341" s="20">
        <f>'Tabel 11'!S341/'Tabel 12'!$F341*1000</f>
        <v>25.07255723960013</v>
      </c>
      <c r="U341" s="20">
        <f>'Tabel 11'!T341/'Tabel 12'!$F341*1000</f>
        <v>0</v>
      </c>
      <c r="V341" s="20">
        <f>'Tabel 11'!U341/'Tabel 12'!$F341*1000</f>
        <v>0</v>
      </c>
      <c r="W341" s="20">
        <f>'Tabel 11'!V341/'Tabel 12'!$F341*1000</f>
        <v>0</v>
      </c>
      <c r="X341" s="20"/>
      <c r="Y341" s="20">
        <f>'Tabel 11'!X341/'Tabel 12'!$F341*1000</f>
        <v>2.982908739116414</v>
      </c>
      <c r="Z341" s="1"/>
    </row>
    <row r="342" spans="3:26" x14ac:dyDescent="0.25">
      <c r="D342" s="1" t="s">
        <v>971</v>
      </c>
      <c r="E342" s="1" t="s">
        <v>166</v>
      </c>
      <c r="F342" s="94">
        <v>17973</v>
      </c>
      <c r="H342" s="20">
        <f>'Tabel 11'!G342/'Tabel 12'!$F342*1000</f>
        <v>27.485672953875255</v>
      </c>
      <c r="I342" s="20">
        <f>'Tabel 11'!H342/'Tabel 12'!$F342*1000</f>
        <v>8.067657041117231</v>
      </c>
      <c r="J342" s="20">
        <f>'Tabel 11'!I342/'Tabel 12'!$F342*1000</f>
        <v>0</v>
      </c>
      <c r="K342" s="20">
        <f>'Tabel 11'!J342/'Tabel 12'!$F342*1000</f>
        <v>0</v>
      </c>
      <c r="L342" s="20">
        <f>'Tabel 11'!K342/'Tabel 12'!$F342*1000</f>
        <v>8.067657041117231</v>
      </c>
      <c r="M342" s="20">
        <f>'Tabel 11'!L342/'Tabel 12'!$F342*1000</f>
        <v>0</v>
      </c>
      <c r="N342" s="20">
        <f>'Tabel 11'!M342/'Tabel 12'!$F342*1000</f>
        <v>0</v>
      </c>
      <c r="O342" s="20">
        <f>'Tabel 11'!N342/'Tabel 12'!$F342*1000</f>
        <v>0</v>
      </c>
      <c r="P342" s="20">
        <f>'Tabel 11'!O342/'Tabel 12'!$F342*1000</f>
        <v>0</v>
      </c>
      <c r="Q342" s="20">
        <f>'Tabel 11'!P342/'Tabel 12'!$F342*1000</f>
        <v>0</v>
      </c>
      <c r="R342" s="20">
        <f>'Tabel 11'!Q342/'Tabel 12'!$F342*1000</f>
        <v>0.44511211261336447</v>
      </c>
      <c r="S342" s="20">
        <f>'Tabel 11'!R342/'Tabel 12'!$F342*1000</f>
        <v>18.97290380014466</v>
      </c>
      <c r="T342" s="20">
        <f>'Tabel 11'!S342/'Tabel 12'!$F342*1000</f>
        <v>18.305235631224615</v>
      </c>
      <c r="U342" s="20">
        <f>'Tabel 11'!T342/'Tabel 12'!$F342*1000</f>
        <v>0.66766816892004677</v>
      </c>
      <c r="V342" s="20">
        <f>'Tabel 11'!U342/'Tabel 12'!$F342*1000</f>
        <v>0</v>
      </c>
      <c r="W342" s="20">
        <f>'Tabel 11'!V342/'Tabel 12'!$F342*1000</f>
        <v>3.3383408446002334</v>
      </c>
      <c r="X342" s="20"/>
      <c r="Y342" s="20">
        <f>'Tabel 11'!X342/'Tabel 12'!$F342*1000</f>
        <v>2.3368385912201637</v>
      </c>
      <c r="Z342" s="1"/>
    </row>
    <row r="343" spans="3:26" x14ac:dyDescent="0.25">
      <c r="D343" s="1" t="s">
        <v>981</v>
      </c>
      <c r="E343" s="1" t="s">
        <v>13</v>
      </c>
      <c r="F343" s="94">
        <v>19857</v>
      </c>
      <c r="H343" s="20">
        <f>'Tabel 11'!G343/'Tabel 12'!$F343*1000</f>
        <v>58.417686458175957</v>
      </c>
      <c r="I343" s="20">
        <f>'Tabel 11'!H343/'Tabel 12'!$F343*1000</f>
        <v>15.813063403333837</v>
      </c>
      <c r="J343" s="20">
        <f>'Tabel 11'!I343/'Tabel 12'!$F343*1000</f>
        <v>5.0863675278239411</v>
      </c>
      <c r="K343" s="20">
        <f>'Tabel 11'!J343/'Tabel 12'!$F343*1000</f>
        <v>9.2662537140554981</v>
      </c>
      <c r="L343" s="20">
        <f>'Tabel 11'!K343/'Tabel 12'!$F343*1000</f>
        <v>0.40288059626328243</v>
      </c>
      <c r="M343" s="20">
        <f>'Tabel 11'!L343/'Tabel 12'!$F343*1000</f>
        <v>1.0575615651911163</v>
      </c>
      <c r="N343" s="20">
        <f>'Tabel 11'!M343/'Tabel 12'!$F343*1000</f>
        <v>0</v>
      </c>
      <c r="O343" s="20">
        <f>'Tabel 11'!N343/'Tabel 12'!$F343*1000</f>
        <v>5.489248124087224</v>
      </c>
      <c r="P343" s="20">
        <f>'Tabel 11'!O343/'Tabel 12'!$F343*1000</f>
        <v>2.7194440247771565</v>
      </c>
      <c r="Q343" s="20">
        <f>'Tabel 11'!P343/'Tabel 12'!$F343*1000</f>
        <v>2.769804099310067</v>
      </c>
      <c r="R343" s="20">
        <f>'Tabel 11'!Q343/'Tabel 12'!$F343*1000</f>
        <v>10.928136173641537</v>
      </c>
      <c r="S343" s="20">
        <f>'Tabel 11'!R343/'Tabel 12'!$F343*1000</f>
        <v>26.187238757113359</v>
      </c>
      <c r="T343" s="20">
        <f>'Tabel 11'!S343/'Tabel 12'!$F343*1000</f>
        <v>26.187238757113359</v>
      </c>
      <c r="U343" s="20">
        <f>'Tabel 11'!T343/'Tabel 12'!$F343*1000</f>
        <v>0</v>
      </c>
      <c r="V343" s="20">
        <f>'Tabel 11'!U343/'Tabel 12'!$F343*1000</f>
        <v>0</v>
      </c>
      <c r="W343" s="20">
        <f>'Tabel 11'!V343/'Tabel 12'!$F343*1000</f>
        <v>0</v>
      </c>
      <c r="X343" s="20"/>
      <c r="Y343" s="20">
        <f>'Tabel 11'!X343/'Tabel 12'!$F343*1000</f>
        <v>7.3525708818049056</v>
      </c>
      <c r="Z343" s="1"/>
    </row>
    <row r="344" spans="3:26" x14ac:dyDescent="0.25">
      <c r="D344" s="1" t="s">
        <v>982</v>
      </c>
      <c r="E344" s="1" t="s">
        <v>67</v>
      </c>
      <c r="F344" s="94">
        <v>15110</v>
      </c>
      <c r="H344" s="20">
        <f>'Tabel 11'!G344/'Tabel 12'!$F344*1000</f>
        <v>29.649238914626075</v>
      </c>
      <c r="I344" s="20">
        <f>'Tabel 11'!H344/'Tabel 12'!$F344*1000</f>
        <v>4.7650562541363337</v>
      </c>
      <c r="J344" s="20">
        <f>'Tabel 11'!I344/'Tabel 12'!$F344*1000</f>
        <v>0.86035737921906019</v>
      </c>
      <c r="K344" s="20">
        <f>'Tabel 11'!J344/'Tabel 12'!$F344*1000</f>
        <v>0.19854401058901389</v>
      </c>
      <c r="L344" s="20">
        <f>'Tabel 11'!K344/'Tabel 12'!$F344*1000</f>
        <v>1.0589013898080741</v>
      </c>
      <c r="M344" s="20">
        <f>'Tabel 11'!L344/'Tabel 12'!$F344*1000</f>
        <v>0.52945069490403707</v>
      </c>
      <c r="N344" s="20">
        <f>'Tabel 11'!M344/'Tabel 12'!$F344*1000</f>
        <v>2.1178027796161483</v>
      </c>
      <c r="O344" s="20">
        <f>'Tabel 11'!N344/'Tabel 12'!$F344*1000</f>
        <v>6.4195896757114497</v>
      </c>
      <c r="P344" s="20">
        <f>'Tabel 11'!O344/'Tabel 12'!$F344*1000</f>
        <v>0.13236267372600927</v>
      </c>
      <c r="Q344" s="20">
        <f>'Tabel 11'!P344/'Tabel 12'!$F344*1000</f>
        <v>6.2872270019854399</v>
      </c>
      <c r="R344" s="20">
        <f>'Tabel 11'!Q344/'Tabel 12'!$F344*1000</f>
        <v>0</v>
      </c>
      <c r="S344" s="20">
        <f>'Tabel 11'!R344/'Tabel 12'!$F344*1000</f>
        <v>18.464592984778292</v>
      </c>
      <c r="T344" s="20">
        <f>'Tabel 11'!S344/'Tabel 12'!$F344*1000</f>
        <v>16.810059563203176</v>
      </c>
      <c r="U344" s="20">
        <f>'Tabel 11'!T344/'Tabel 12'!$F344*1000</f>
        <v>0.66181336863004636</v>
      </c>
      <c r="V344" s="20">
        <f>'Tabel 11'!U344/'Tabel 12'!$F344*1000</f>
        <v>0.99272005294506949</v>
      </c>
      <c r="W344" s="20">
        <f>'Tabel 11'!V344/'Tabel 12'!$F344*1000</f>
        <v>0</v>
      </c>
      <c r="X344" s="20"/>
      <c r="Y344" s="20">
        <f>'Tabel 11'!X344/'Tabel 12'!$F344*1000</f>
        <v>1.1912640635340834</v>
      </c>
      <c r="Z344" s="1"/>
    </row>
    <row r="345" spans="3:26" x14ac:dyDescent="0.25">
      <c r="D345" s="1" t="s">
        <v>994</v>
      </c>
      <c r="E345" s="1" t="s">
        <v>225</v>
      </c>
      <c r="F345" s="94">
        <v>16610</v>
      </c>
      <c r="H345" s="20">
        <f>'Tabel 11'!G345/'Tabel 12'!$F345*1000</f>
        <v>34.316676700782658</v>
      </c>
      <c r="I345" s="20">
        <f>'Tabel 11'!H345/'Tabel 12'!$F345*1000</f>
        <v>5.8398555087296815</v>
      </c>
      <c r="J345" s="20">
        <f>'Tabel 11'!I345/'Tabel 12'!$F345*1000</f>
        <v>1.5051173991571343</v>
      </c>
      <c r="K345" s="20">
        <f>'Tabel 11'!J345/'Tabel 12'!$F345*1000</f>
        <v>0</v>
      </c>
      <c r="L345" s="20">
        <f>'Tabel 11'!K345/'Tabel 12'!$F345*1000</f>
        <v>4.3347381095725463</v>
      </c>
      <c r="M345" s="20">
        <f>'Tabel 11'!L345/'Tabel 12'!$F345*1000</f>
        <v>0</v>
      </c>
      <c r="N345" s="20">
        <f>'Tabel 11'!M345/'Tabel 12'!$F345*1000</f>
        <v>0</v>
      </c>
      <c r="O345" s="20">
        <f>'Tabel 11'!N345/'Tabel 12'!$F345*1000</f>
        <v>0</v>
      </c>
      <c r="P345" s="20">
        <f>'Tabel 11'!O345/'Tabel 12'!$F345*1000</f>
        <v>0</v>
      </c>
      <c r="Q345" s="20">
        <f>'Tabel 11'!P345/'Tabel 12'!$F345*1000</f>
        <v>0</v>
      </c>
      <c r="R345" s="20">
        <f>'Tabel 11'!Q345/'Tabel 12'!$F345*1000</f>
        <v>7.8868151715833834</v>
      </c>
      <c r="S345" s="20">
        <f>'Tabel 11'!R345/'Tabel 12'!$F345*1000</f>
        <v>20.590006020469595</v>
      </c>
      <c r="T345" s="20">
        <f>'Tabel 11'!S345/'Tabel 12'!$F345*1000</f>
        <v>18.663455749548465</v>
      </c>
      <c r="U345" s="20">
        <f>'Tabel 11'!T345/'Tabel 12'!$F345*1000</f>
        <v>0.60204695966285371</v>
      </c>
      <c r="V345" s="20">
        <f>'Tabel 11'!U345/'Tabel 12'!$F345*1000</f>
        <v>1.3245033112582782</v>
      </c>
      <c r="W345" s="20">
        <f>'Tabel 11'!V345/'Tabel 12'!$F345*1000</f>
        <v>0</v>
      </c>
      <c r="X345" s="20"/>
      <c r="Y345" s="20">
        <f>'Tabel 11'!X345/'Tabel 12'!$F345*1000</f>
        <v>25.827814569536422</v>
      </c>
      <c r="Z345" s="1"/>
    </row>
    <row r="346" spans="3:26" x14ac:dyDescent="0.25">
      <c r="D346" s="1" t="s">
        <v>995</v>
      </c>
      <c r="E346" s="1" t="s">
        <v>274</v>
      </c>
      <c r="F346" s="94">
        <v>14353</v>
      </c>
      <c r="H346" s="20">
        <f>'Tabel 11'!G346/'Tabel 12'!$F346*1000</f>
        <v>38.876889848812098</v>
      </c>
      <c r="I346" s="20">
        <f>'Tabel 11'!H346/'Tabel 12'!$F346*1000</f>
        <v>15.11879049676026</v>
      </c>
      <c r="J346" s="20">
        <f>'Tabel 11'!I346/'Tabel 12'!$F346*1000</f>
        <v>4.5983418100745492</v>
      </c>
      <c r="K346" s="20">
        <f>'Tabel 11'!J346/'Tabel 12'!$F346*1000</f>
        <v>3.6229359715738871</v>
      </c>
      <c r="L346" s="20">
        <f>'Tabel 11'!K346/'Tabel 12'!$F346*1000</f>
        <v>0.2090155368215704</v>
      </c>
      <c r="M346" s="20">
        <f>'Tabel 11'!L346/'Tabel 12'!$F346*1000</f>
        <v>0</v>
      </c>
      <c r="N346" s="20">
        <f>'Tabel 11'!M346/'Tabel 12'!$F346*1000</f>
        <v>6.6884971782902527</v>
      </c>
      <c r="O346" s="20">
        <f>'Tabel 11'!N346/'Tabel 12'!$F346*1000</f>
        <v>4.6680136556817393</v>
      </c>
      <c r="P346" s="20">
        <f>'Tabel 11'!O346/'Tabel 12'!$F346*1000</f>
        <v>2.647530133073225</v>
      </c>
      <c r="Q346" s="20">
        <f>'Tabel 11'!P346/'Tabel 12'!$F346*1000</f>
        <v>2.0204835226085138</v>
      </c>
      <c r="R346" s="20">
        <f>'Tabel 11'!Q346/'Tabel 12'!$F346*1000</f>
        <v>0</v>
      </c>
      <c r="S346" s="20">
        <f>'Tabel 11'!R346/'Tabel 12'!$F346*1000</f>
        <v>19.090085696370096</v>
      </c>
      <c r="T346" s="20">
        <f>'Tabel 11'!S346/'Tabel 12'!$F346*1000</f>
        <v>18.602382777119765</v>
      </c>
      <c r="U346" s="20">
        <f>'Tabel 11'!T346/'Tabel 12'!$F346*1000</f>
        <v>0.48770291925033094</v>
      </c>
      <c r="V346" s="20">
        <f>'Tabel 11'!U346/'Tabel 12'!$F346*1000</f>
        <v>0</v>
      </c>
      <c r="W346" s="20">
        <f>'Tabel 11'!V346/'Tabel 12'!$F346*1000</f>
        <v>0.48770291925033094</v>
      </c>
      <c r="X346" s="20"/>
      <c r="Y346" s="20">
        <f>'Tabel 11'!X346/'Tabel 12'!$F346*1000</f>
        <v>0.90573399289347178</v>
      </c>
      <c r="Z346" s="1"/>
    </row>
    <row r="347" spans="3:26" x14ac:dyDescent="0.25">
      <c r="D347" s="1" t="s">
        <v>998</v>
      </c>
      <c r="E347" s="1" t="s">
        <v>220</v>
      </c>
      <c r="F347" s="94">
        <v>17544</v>
      </c>
      <c r="H347" s="20">
        <f>'Tabel 11'!G347/'Tabel 12'!$F347*1000</f>
        <v>79.514363885088926</v>
      </c>
      <c r="I347" s="20">
        <f>'Tabel 11'!H347/'Tabel 12'!$F347*1000</f>
        <v>24.566803465572278</v>
      </c>
      <c r="J347" s="20">
        <f>'Tabel 11'!I347/'Tabel 12'!$F347*1000</f>
        <v>3.8759689922480618</v>
      </c>
      <c r="K347" s="20">
        <f>'Tabel 11'!J347/'Tabel 12'!$F347*1000</f>
        <v>0</v>
      </c>
      <c r="L347" s="20">
        <f>'Tabel 11'!K347/'Tabel 12'!$F347*1000</f>
        <v>6.098951208390333</v>
      </c>
      <c r="M347" s="20">
        <f>'Tabel 11'!L347/'Tabel 12'!$F347*1000</f>
        <v>0</v>
      </c>
      <c r="N347" s="20">
        <f>'Tabel 11'!M347/'Tabel 12'!$F347*1000</f>
        <v>14.59188326493388</v>
      </c>
      <c r="O347" s="20">
        <f>'Tabel 11'!N347/'Tabel 12'!$F347*1000</f>
        <v>12.881896944824442</v>
      </c>
      <c r="P347" s="20">
        <f>'Tabel 11'!O347/'Tabel 12'!$F347*1000</f>
        <v>12.881896944824442</v>
      </c>
      <c r="Q347" s="20">
        <f>'Tabel 11'!P347/'Tabel 12'!$F347*1000</f>
        <v>0</v>
      </c>
      <c r="R347" s="20">
        <f>'Tabel 11'!Q347/'Tabel 12'!$F347*1000</f>
        <v>0</v>
      </c>
      <c r="S347" s="20">
        <f>'Tabel 11'!R347/'Tabel 12'!$F347*1000</f>
        <v>42.065663474692208</v>
      </c>
      <c r="T347" s="20">
        <f>'Tabel 11'!S347/'Tabel 12'!$F347*1000</f>
        <v>39.158686730506155</v>
      </c>
      <c r="U347" s="20">
        <f>'Tabel 11'!T347/'Tabel 12'!$F347*1000</f>
        <v>2.9069767441860463</v>
      </c>
      <c r="V347" s="20">
        <f>'Tabel 11'!U347/'Tabel 12'!$F347*1000</f>
        <v>0</v>
      </c>
      <c r="W347" s="20">
        <f>'Tabel 11'!V347/'Tabel 12'!$F347*1000</f>
        <v>0</v>
      </c>
      <c r="X347" s="20"/>
      <c r="Y347" s="20">
        <f>'Tabel 11'!X347/'Tabel 12'!$F347*1000</f>
        <v>12.824897400820793</v>
      </c>
      <c r="Z347" s="1"/>
    </row>
    <row r="348" spans="3:26" x14ac:dyDescent="0.25">
      <c r="C348" s="10" t="s">
        <v>16</v>
      </c>
      <c r="E348" s="10"/>
      <c r="F348" s="95">
        <f>SUM(F304:F347)</f>
        <v>666567</v>
      </c>
      <c r="G348" s="10"/>
      <c r="H348" s="20">
        <f>'Tabel 11'!G348/'Tabel 12'!$F348*1000</f>
        <v>53.687026210418459</v>
      </c>
      <c r="I348" s="20">
        <f>'Tabel 11'!H348/'Tabel 12'!$F348*1000</f>
        <v>17.164066027871165</v>
      </c>
      <c r="J348" s="20">
        <f>'Tabel 11'!I348/'Tabel 12'!$F348*1000</f>
        <v>4.085110724053246</v>
      </c>
      <c r="K348" s="20">
        <f>'Tabel 11'!J348/'Tabel 12'!$F348*1000</f>
        <v>1.9217873072024267</v>
      </c>
      <c r="L348" s="20">
        <f>'Tabel 11'!K348/'Tabel 12'!$F348*1000</f>
        <v>5.9048827799756056</v>
      </c>
      <c r="M348" s="20">
        <f>'Tabel 11'!L348/'Tabel 12'!$F348*1000</f>
        <v>0.66309913332043147</v>
      </c>
      <c r="N348" s="20">
        <f>'Tabel 11'!M348/'Tabel 12'!$F348*1000</f>
        <v>4.5891860833194569</v>
      </c>
      <c r="O348" s="20">
        <f>'Tabel 11'!N348/'Tabel 12'!$F348*1000</f>
        <v>5.5778338861659815</v>
      </c>
      <c r="P348" s="20">
        <f>'Tabel 11'!O348/'Tabel 12'!$F348*1000</f>
        <v>4.2351331524062852</v>
      </c>
      <c r="Q348" s="20">
        <f>'Tabel 11'!P348/'Tabel 12'!$F348*1000</f>
        <v>1.3427007337596972</v>
      </c>
      <c r="R348" s="20">
        <f>'Tabel 11'!Q348/'Tabel 12'!$F348*1000</f>
        <v>7.9076821984886747</v>
      </c>
      <c r="S348" s="20">
        <f>'Tabel 11'!R348/'Tabel 12'!$F348*1000</f>
        <v>23.037444097892635</v>
      </c>
      <c r="T348" s="20">
        <f>'Tabel 11'!S348/'Tabel 12'!$F348*1000</f>
        <v>20.857618213922983</v>
      </c>
      <c r="U348" s="20">
        <f>'Tabel 11'!T348/'Tabel 12'!$F348*1000</f>
        <v>0.66759980617102255</v>
      </c>
      <c r="V348" s="20">
        <f>'Tabel 11'!U348/'Tabel 12'!$F348*1000</f>
        <v>1.5122260777986307</v>
      </c>
      <c r="W348" s="20">
        <f>'Tabel 11'!V348/'Tabel 12'!$F348*1000</f>
        <v>0.91963748580412763</v>
      </c>
      <c r="X348" s="20"/>
      <c r="Y348" s="20">
        <f>'Tabel 11'!X348/'Tabel 12'!$F348*1000</f>
        <v>6.9280357413433302</v>
      </c>
      <c r="Z348" s="1"/>
    </row>
    <row r="349" spans="3:26" x14ac:dyDescent="0.25">
      <c r="C349" s="1" t="s">
        <v>439</v>
      </c>
      <c r="D349" s="1" t="s">
        <v>687</v>
      </c>
      <c r="E349" s="1" t="s">
        <v>138</v>
      </c>
      <c r="F349" s="94">
        <v>17253</v>
      </c>
      <c r="H349" s="20">
        <f>'Tabel 11'!G349/'Tabel 12'!$F349*1000</f>
        <v>53.671825189822059</v>
      </c>
      <c r="I349" s="20">
        <f>'Tabel 11'!H349/'Tabel 12'!$F349*1000</f>
        <v>7.4769605286037208</v>
      </c>
      <c r="J349" s="20">
        <f>'Tabel 11'!I349/'Tabel 12'!$F349*1000</f>
        <v>1.7794006839390251</v>
      </c>
      <c r="K349" s="20">
        <f>'Tabel 11'!J349/'Tabel 12'!$F349*1000</f>
        <v>0.8346374543557642</v>
      </c>
      <c r="L349" s="20">
        <f>'Tabel 11'!K349/'Tabel 12'!$F349*1000</f>
        <v>2.5734654842636062</v>
      </c>
      <c r="M349" s="20">
        <f>'Tabel 11'!L349/'Tabel 12'!$F349*1000</f>
        <v>0.28980467165130702</v>
      </c>
      <c r="N349" s="20">
        <f>'Tabel 11'!M349/'Tabel 12'!$F349*1000</f>
        <v>1.9996522343940182</v>
      </c>
      <c r="O349" s="20">
        <f>'Tabel 11'!N349/'Tabel 12'!$F349*1000</f>
        <v>22.314959717150639</v>
      </c>
      <c r="P349" s="20">
        <f>'Tabel 11'!O349/'Tabel 12'!$F349*1000</f>
        <v>16.941981104735408</v>
      </c>
      <c r="Q349" s="20">
        <f>'Tabel 11'!P349/'Tabel 12'!$F349*1000</f>
        <v>5.372978612415233</v>
      </c>
      <c r="R349" s="20">
        <f>'Tabel 11'!Q349/'Tabel 12'!$F349*1000</f>
        <v>2.7821248478525473</v>
      </c>
      <c r="S349" s="20">
        <f>'Tabel 11'!R349/'Tabel 12'!$F349*1000</f>
        <v>21.09778009621515</v>
      </c>
      <c r="T349" s="20">
        <f>'Tabel 11'!S349/'Tabel 12'!$F349*1000</f>
        <v>19.10392395525416</v>
      </c>
      <c r="U349" s="20">
        <f>'Tabel 11'!T349/'Tabel 12'!$F349*1000</f>
        <v>0.60858981046774474</v>
      </c>
      <c r="V349" s="20">
        <f>'Tabel 11'!U349/'Tabel 12'!$F349*1000</f>
        <v>1.3852663304932473</v>
      </c>
      <c r="W349" s="20">
        <f>'Tabel 11'!V349/'Tabel 12'!$F349*1000</f>
        <v>0</v>
      </c>
      <c r="X349" s="20"/>
      <c r="Y349" s="20">
        <f>'Tabel 11'!X349/'Tabel 12'!$F349*1000</f>
        <v>2.6662029791920245</v>
      </c>
      <c r="Z349" s="1"/>
    </row>
    <row r="350" spans="3:26" x14ac:dyDescent="0.25">
      <c r="D350" s="1" t="s">
        <v>692</v>
      </c>
      <c r="E350" s="1" t="s">
        <v>107</v>
      </c>
      <c r="F350" s="94">
        <v>16133</v>
      </c>
      <c r="H350" s="20">
        <f>'Tabel 11'!G350/'Tabel 12'!$F350*1000</f>
        <v>46.922457075559414</v>
      </c>
      <c r="I350" s="20">
        <f>'Tabel 11'!H350/'Tabel 12'!$F350*1000</f>
        <v>22.376495382135996</v>
      </c>
      <c r="J350" s="20">
        <f>'Tabel 11'!I350/'Tabel 12'!$F350*1000</f>
        <v>5.3244901754168481</v>
      </c>
      <c r="K350" s="20">
        <f>'Tabel 11'!J350/'Tabel 12'!$F350*1000</f>
        <v>2.5041839707431972</v>
      </c>
      <c r="L350" s="20">
        <f>'Tabel 11'!K350/'Tabel 12'!$F350*1000</f>
        <v>7.6985061674827993</v>
      </c>
      <c r="M350" s="20">
        <f>'Tabel 11'!L350/'Tabel 12'!$F350*1000</f>
        <v>0.86158804933986244</v>
      </c>
      <c r="N350" s="20">
        <f>'Tabel 11'!M350/'Tabel 12'!$F350*1000</f>
        <v>5.9815285439781816</v>
      </c>
      <c r="O350" s="20">
        <f>'Tabel 11'!N350/'Tabel 12'!$F350*1000</f>
        <v>0.12396950350213848</v>
      </c>
      <c r="P350" s="20">
        <f>'Tabel 11'!O350/'Tabel 12'!$F350*1000</f>
        <v>9.2977127626603859E-2</v>
      </c>
      <c r="Q350" s="20">
        <f>'Tabel 11'!P350/'Tabel 12'!$F350*1000</f>
        <v>3.099237587553462E-2</v>
      </c>
      <c r="R350" s="20">
        <f>'Tabel 11'!Q350/'Tabel 12'!$F350*1000</f>
        <v>1.3636645385235231</v>
      </c>
      <c r="S350" s="20">
        <f>'Tabel 11'!R350/'Tabel 12'!$F350*1000</f>
        <v>23.058327651397754</v>
      </c>
      <c r="T350" s="20">
        <f>'Tabel 11'!S350/'Tabel 12'!$F350*1000</f>
        <v>20.87646438976012</v>
      </c>
      <c r="U350" s="20">
        <f>'Tabel 11'!T350/'Tabel 12'!$F350*1000</f>
        <v>0.66943531891154784</v>
      </c>
      <c r="V350" s="20">
        <f>'Tabel 11'!U350/'Tabel 12'!$F350*1000</f>
        <v>1.5124279427260892</v>
      </c>
      <c r="W350" s="20">
        <f>'Tabel 11'!V350/'Tabel 12'!$F350*1000</f>
        <v>0</v>
      </c>
      <c r="X350" s="20"/>
      <c r="Y350" s="20">
        <f>'Tabel 11'!X350/'Tabel 12'!$F350*1000</f>
        <v>4.2149631190727082</v>
      </c>
      <c r="Z350" s="1"/>
    </row>
    <row r="351" spans="3:26" x14ac:dyDescent="0.25">
      <c r="D351" s="1" t="s">
        <v>710</v>
      </c>
      <c r="E351" s="1" t="s">
        <v>184</v>
      </c>
      <c r="F351" s="94">
        <v>11162</v>
      </c>
      <c r="H351" s="20">
        <f>'Tabel 11'!G351/'Tabel 12'!$F351*1000</f>
        <v>33.596129725855576</v>
      </c>
      <c r="I351" s="20">
        <f>'Tabel 11'!H351/'Tabel 12'!$F351*1000</f>
        <v>6.4504569073642717</v>
      </c>
      <c r="J351" s="20">
        <f>'Tabel 11'!I351/'Tabel 12'!$F351*1000</f>
        <v>1.5319835154990145</v>
      </c>
      <c r="K351" s="20">
        <f>'Tabel 11'!J351/'Tabel 12'!$F351*1000</f>
        <v>0.7256764020784805</v>
      </c>
      <c r="L351" s="20">
        <f>'Tabel 11'!K351/'Tabel 12'!$F351*1000</f>
        <v>2.2218240458699157</v>
      </c>
      <c r="M351" s="20">
        <f>'Tabel 11'!L351/'Tabel 12'!$F351*1000</f>
        <v>0.25085110195305499</v>
      </c>
      <c r="N351" s="20">
        <f>'Tabel 11'!M351/'Tabel 12'!$F351*1000</f>
        <v>1.7290808098907007</v>
      </c>
      <c r="O351" s="20">
        <f>'Tabel 11'!N351/'Tabel 12'!$F351*1000</f>
        <v>1.3438451890342231</v>
      </c>
      <c r="P351" s="20">
        <f>'Tabel 11'!O351/'Tabel 12'!$F351*1000</f>
        <v>1.0213223436660097</v>
      </c>
      <c r="Q351" s="20">
        <f>'Tabel 11'!P351/'Tabel 12'!$F351*1000</f>
        <v>0.32252284536821357</v>
      </c>
      <c r="R351" s="20">
        <f>'Tabel 11'!Q351/'Tabel 12'!$F351*1000</f>
        <v>0.53753807561368927</v>
      </c>
      <c r="S351" s="20">
        <f>'Tabel 11'!R351/'Tabel 12'!$F351*1000</f>
        <v>25.264289553843398</v>
      </c>
      <c r="T351" s="20">
        <f>'Tabel 11'!S351/'Tabel 12'!$F351*1000</f>
        <v>22.872245117362482</v>
      </c>
      <c r="U351" s="20">
        <f>'Tabel 11'!T351/'Tabel 12'!$F351*1000</f>
        <v>0.73463537000537527</v>
      </c>
      <c r="V351" s="20">
        <f>'Tabel 11'!U351/'Tabel 12'!$F351*1000</f>
        <v>1.6574090664755419</v>
      </c>
      <c r="W351" s="20">
        <f>'Tabel 11'!V351/'Tabel 12'!$F351*1000</f>
        <v>0</v>
      </c>
      <c r="X351" s="20"/>
      <c r="Y351" s="20">
        <f>'Tabel 11'!X351/'Tabel 12'!$F351*1000</f>
        <v>3.762766529295825</v>
      </c>
      <c r="Z351" s="1"/>
    </row>
    <row r="352" spans="3:26" x14ac:dyDescent="0.25">
      <c r="D352" s="1" t="s">
        <v>742</v>
      </c>
      <c r="E352" s="1" t="s">
        <v>89</v>
      </c>
      <c r="F352" s="94">
        <v>19511</v>
      </c>
      <c r="H352" s="20">
        <f>'Tabel 11'!G352/'Tabel 12'!$F352*1000</f>
        <v>50.433089026702881</v>
      </c>
      <c r="I352" s="20">
        <f>'Tabel 11'!H352/'Tabel 12'!$F352*1000</f>
        <v>25.882835323663574</v>
      </c>
      <c r="J352" s="20">
        <f>'Tabel 11'!I352/'Tabel 12'!$F352*1000</f>
        <v>6.1606273384244785</v>
      </c>
      <c r="K352" s="20">
        <f>'Tabel 11'!J352/'Tabel 12'!$F352*1000</f>
        <v>2.8958023678950338</v>
      </c>
      <c r="L352" s="20">
        <f>'Tabel 11'!K352/'Tabel 12'!$F352*1000</f>
        <v>8.9026702885551749</v>
      </c>
      <c r="M352" s="20">
        <f>'Tabel 11'!L352/'Tabel 12'!$F352*1000</f>
        <v>0.99943621546819739</v>
      </c>
      <c r="N352" s="20">
        <f>'Tabel 11'!M352/'Tabel 12'!$F352*1000</f>
        <v>6.9191737993952129</v>
      </c>
      <c r="O352" s="20">
        <f>'Tabel 11'!N352/'Tabel 12'!$F352*1000</f>
        <v>0</v>
      </c>
      <c r="P352" s="20">
        <f>'Tabel 11'!O352/'Tabel 12'!$F352*1000</f>
        <v>0</v>
      </c>
      <c r="Q352" s="20">
        <f>'Tabel 11'!P352/'Tabel 12'!$F352*1000</f>
        <v>0</v>
      </c>
      <c r="R352" s="20">
        <f>'Tabel 11'!Q352/'Tabel 12'!$F352*1000</f>
        <v>9.6355901798985197</v>
      </c>
      <c r="S352" s="20">
        <f>'Tabel 11'!R352/'Tabel 12'!$F352*1000</f>
        <v>14.914663523140792</v>
      </c>
      <c r="T352" s="20">
        <f>'Tabel 11'!S352/'Tabel 12'!$F352*1000</f>
        <v>13.505202193634359</v>
      </c>
      <c r="U352" s="20">
        <f>'Tabel 11'!T352/'Tabel 12'!$F352*1000</f>
        <v>0.43052636974014663</v>
      </c>
      <c r="V352" s="20">
        <f>'Tabel 11'!U352/'Tabel 12'!$F352*1000</f>
        <v>0.97893495976628586</v>
      </c>
      <c r="W352" s="20">
        <f>'Tabel 11'!V352/'Tabel 12'!$F352*1000</f>
        <v>0</v>
      </c>
      <c r="X352" s="20"/>
      <c r="Y352" s="20">
        <f>'Tabel 11'!X352/'Tabel 12'!$F352*1000</f>
        <v>2.5626569627389681</v>
      </c>
      <c r="Z352" s="1"/>
    </row>
    <row r="353" spans="1:26" x14ac:dyDescent="0.25">
      <c r="D353" s="1" t="s">
        <v>763</v>
      </c>
      <c r="E353" s="1" t="s">
        <v>131</v>
      </c>
      <c r="F353" s="94">
        <v>17763</v>
      </c>
      <c r="H353" s="20">
        <f>'Tabel 11'!G353/'Tabel 12'!$F353*1000</f>
        <v>45.600405336936326</v>
      </c>
      <c r="I353" s="20">
        <f>'Tabel 11'!H353/'Tabel 12'!$F353*1000</f>
        <v>13.736418397793164</v>
      </c>
      <c r="J353" s="20">
        <f>'Tabel 11'!I353/'Tabel 12'!$F353*1000</f>
        <v>3.2708438889827169</v>
      </c>
      <c r="K353" s="20">
        <f>'Tabel 11'!J353/'Tabel 12'!$F353*1000</f>
        <v>1.536902550244891</v>
      </c>
      <c r="L353" s="20">
        <f>'Tabel 11'!K353/'Tabel 12'!$F353*1000</f>
        <v>4.7233012441592077</v>
      </c>
      <c r="M353" s="20">
        <f>'Tabel 11'!L353/'Tabel 12'!$F353*1000</f>
        <v>0.52918988909531051</v>
      </c>
      <c r="N353" s="20">
        <f>'Tabel 11'!M353/'Tabel 12'!$F353*1000</f>
        <v>3.6705511456398132</v>
      </c>
      <c r="O353" s="20">
        <f>'Tabel 11'!N353/'Tabel 12'!$F353*1000</f>
        <v>2.1955750717784155</v>
      </c>
      <c r="P353" s="20">
        <f>'Tabel 11'!O353/'Tabel 12'!$F353*1000</f>
        <v>1.6663851826831055</v>
      </c>
      <c r="Q353" s="20">
        <f>'Tabel 11'!P353/'Tabel 12'!$F353*1000</f>
        <v>0.52918988909531051</v>
      </c>
      <c r="R353" s="20">
        <f>'Tabel 11'!Q353/'Tabel 12'!$F353*1000</f>
        <v>3.1526206158869563</v>
      </c>
      <c r="S353" s="20">
        <f>'Tabel 11'!R353/'Tabel 12'!$F353*1000</f>
        <v>26.51579125147779</v>
      </c>
      <c r="T353" s="20">
        <f>'Tabel 11'!S353/'Tabel 12'!$F353*1000</f>
        <v>24.004954118110678</v>
      </c>
      <c r="U353" s="20">
        <f>'Tabel 11'!T353/'Tabel 12'!$F353*1000</f>
        <v>0.76563643528683212</v>
      </c>
      <c r="V353" s="20">
        <f>'Tabel 11'!U353/'Tabel 12'!$F353*1000</f>
        <v>1.7395710184090523</v>
      </c>
      <c r="W353" s="20">
        <f>'Tabel 11'!V353/'Tabel 12'!$F353*1000</f>
        <v>0</v>
      </c>
      <c r="X353" s="20"/>
      <c r="Y353" s="20">
        <f>'Tabel 11'!X353/'Tabel 12'!$F353*1000</f>
        <v>2.7022462421888194</v>
      </c>
      <c r="Z353" s="1"/>
    </row>
    <row r="354" spans="1:26" x14ac:dyDescent="0.25">
      <c r="D354" s="1" t="s">
        <v>849</v>
      </c>
      <c r="E354" s="1" t="s">
        <v>340</v>
      </c>
      <c r="F354" s="94">
        <v>19468</v>
      </c>
      <c r="H354" s="20">
        <f>'Tabel 11'!G354/'Tabel 12'!$F354*1000</f>
        <v>36.161906718717901</v>
      </c>
      <c r="I354" s="20">
        <f>'Tabel 11'!H354/'Tabel 12'!$F354*1000</f>
        <v>5.7016642695705775</v>
      </c>
      <c r="J354" s="20">
        <f>'Tabel 11'!I354/'Tabel 12'!$F354*1000</f>
        <v>1.3560715019519209</v>
      </c>
      <c r="K354" s="20">
        <f>'Tabel 11'!J354/'Tabel 12'!$F354*1000</f>
        <v>0.63694267515923564</v>
      </c>
      <c r="L354" s="20">
        <f>'Tabel 11'!K354/'Tabel 12'!$F354*1000</f>
        <v>1.9621943702486135</v>
      </c>
      <c r="M354" s="20">
        <f>'Tabel 11'!L354/'Tabel 12'!$F354*1000</f>
        <v>0.22087528251489624</v>
      </c>
      <c r="N354" s="20">
        <f>'Tabel 11'!M354/'Tabel 12'!$F354*1000</f>
        <v>1.5255804396959112</v>
      </c>
      <c r="O354" s="20">
        <f>'Tabel 11'!N354/'Tabel 12'!$F354*1000</f>
        <v>4.4175056502979242</v>
      </c>
      <c r="P354" s="20">
        <f>'Tabel 11'!O354/'Tabel 12'!$F354*1000</f>
        <v>3.3542223135401681</v>
      </c>
      <c r="Q354" s="20">
        <f>'Tabel 11'!P354/'Tabel 12'!$F354*1000</f>
        <v>1.0632833367577563</v>
      </c>
      <c r="R354" s="20">
        <f>'Tabel 11'!Q354/'Tabel 12'!$F354*1000</f>
        <v>4.3661393055270183</v>
      </c>
      <c r="S354" s="20">
        <f>'Tabel 11'!R354/'Tabel 12'!$F354*1000</f>
        <v>21.676597493322376</v>
      </c>
      <c r="T354" s="20">
        <f>'Tabel 11'!S354/'Tabel 12'!$F354*1000</f>
        <v>19.627080336963221</v>
      </c>
      <c r="U354" s="20">
        <f>'Tabel 11'!T354/'Tabel 12'!$F354*1000</f>
        <v>0.6266694062050544</v>
      </c>
      <c r="V354" s="20">
        <f>'Tabel 11'!U354/'Tabel 12'!$F354*1000</f>
        <v>1.422847750154099</v>
      </c>
      <c r="W354" s="20">
        <f>'Tabel 11'!V354/'Tabel 12'!$F354*1000</f>
        <v>0</v>
      </c>
      <c r="X354" s="20"/>
      <c r="Y354" s="20">
        <f>'Tabel 11'!X354/'Tabel 12'!$F354*1000</f>
        <v>2.2087528251489621</v>
      </c>
      <c r="Z354" s="1"/>
    </row>
    <row r="355" spans="1:26" x14ac:dyDescent="0.25">
      <c r="D355" s="1" t="s">
        <v>887</v>
      </c>
      <c r="E355" s="1" t="s">
        <v>233</v>
      </c>
      <c r="F355" s="94">
        <v>14280</v>
      </c>
      <c r="H355" s="20">
        <f>'Tabel 11'!G355/'Tabel 12'!$F355*1000</f>
        <v>39.845938375350137</v>
      </c>
      <c r="I355" s="20">
        <f>'Tabel 11'!H355/'Tabel 12'!$F355*1000</f>
        <v>6.0924369747899156</v>
      </c>
      <c r="J355" s="20">
        <f>'Tabel 11'!I355/'Tabel 12'!$F355*1000</f>
        <v>1.4495798319327731</v>
      </c>
      <c r="K355" s="20">
        <f>'Tabel 11'!J355/'Tabel 12'!$F355*1000</f>
        <v>0.67927170868347331</v>
      </c>
      <c r="L355" s="20">
        <f>'Tabel 11'!K355/'Tabel 12'!$F355*1000</f>
        <v>2.0938375350140057</v>
      </c>
      <c r="M355" s="20">
        <f>'Tabel 11'!L355/'Tabel 12'!$F355*1000</f>
        <v>0.23809523809523808</v>
      </c>
      <c r="N355" s="20">
        <f>'Tabel 11'!M355/'Tabel 12'!$F355*1000</f>
        <v>1.6316526610644257</v>
      </c>
      <c r="O355" s="20">
        <f>'Tabel 11'!N355/'Tabel 12'!$F355*1000</f>
        <v>2.7310924369747895</v>
      </c>
      <c r="P355" s="20">
        <f>'Tabel 11'!O355/'Tabel 12'!$F355*1000</f>
        <v>2.0728291316526608</v>
      </c>
      <c r="Q355" s="20">
        <f>'Tabel 11'!P355/'Tabel 12'!$F355*1000</f>
        <v>0.65826330532212884</v>
      </c>
      <c r="R355" s="20">
        <f>'Tabel 11'!Q355/'Tabel 12'!$F355*1000</f>
        <v>3.5714285714285712</v>
      </c>
      <c r="S355" s="20">
        <f>'Tabel 11'!R355/'Tabel 12'!$F355*1000</f>
        <v>27.450980392156861</v>
      </c>
      <c r="T355" s="20">
        <f>'Tabel 11'!S355/'Tabel 12'!$F355*1000</f>
        <v>24.852941176470587</v>
      </c>
      <c r="U355" s="20">
        <f>'Tabel 11'!T355/'Tabel 12'!$F355*1000</f>
        <v>0.79831932773109249</v>
      </c>
      <c r="V355" s="20">
        <f>'Tabel 11'!U355/'Tabel 12'!$F355*1000</f>
        <v>1.7997198879551821</v>
      </c>
      <c r="W355" s="20">
        <f>'Tabel 11'!V355/'Tabel 12'!$F355*1000</f>
        <v>0</v>
      </c>
      <c r="X355" s="20"/>
      <c r="Y355" s="20">
        <f>'Tabel 11'!X355/'Tabel 12'!$F355*1000</f>
        <v>0.91036414565826329</v>
      </c>
      <c r="Z355" s="1"/>
    </row>
    <row r="356" spans="1:26" x14ac:dyDescent="0.25">
      <c r="D356" s="1" t="s">
        <v>888</v>
      </c>
      <c r="E356" s="1" t="s">
        <v>279</v>
      </c>
      <c r="F356" s="94">
        <v>10233</v>
      </c>
      <c r="H356" s="20">
        <f>'Tabel 11'!G356/'Tabel 12'!$F356*1000</f>
        <v>38.014267565718754</v>
      </c>
      <c r="I356" s="20">
        <f>'Tabel 11'!H356/'Tabel 12'!$F356*1000</f>
        <v>3.8111990618586926</v>
      </c>
      <c r="J356" s="20">
        <f>'Tabel 11'!I356/'Tabel 12'!$F356*1000</f>
        <v>0.90882439167399598</v>
      </c>
      <c r="K356" s="20">
        <f>'Tabel 11'!J356/'Tabel 12'!$F356*1000</f>
        <v>0.42998143261995508</v>
      </c>
      <c r="L356" s="20">
        <f>'Tabel 11'!K356/'Tabel 12'!$F356*1000</f>
        <v>1.3094889084334995</v>
      </c>
      <c r="M356" s="20">
        <f>'Tabel 11'!L356/'Tabel 12'!$F356*1000</f>
        <v>0.14658457930225741</v>
      </c>
      <c r="N356" s="20">
        <f>'Tabel 11'!M356/'Tabel 12'!$F356*1000</f>
        <v>1.0163197498289847</v>
      </c>
      <c r="O356" s="20">
        <f>'Tabel 11'!N356/'Tabel 12'!$F356*1000</f>
        <v>2.1499071630997753</v>
      </c>
      <c r="P356" s="20">
        <f>'Tabel 11'!O356/'Tabel 12'!$F356*1000</f>
        <v>1.6319749828984658</v>
      </c>
      <c r="Q356" s="20">
        <f>'Tabel 11'!P356/'Tabel 12'!$F356*1000</f>
        <v>0.51793218020130949</v>
      </c>
      <c r="R356" s="20">
        <f>'Tabel 11'!Q356/'Tabel 12'!$F356*1000</f>
        <v>6.1565523306948107</v>
      </c>
      <c r="S356" s="20">
        <f>'Tabel 11'!R356/'Tabel 12'!$F356*1000</f>
        <v>25.896609010065475</v>
      </c>
      <c r="T356" s="20">
        <f>'Tabel 11'!S356/'Tabel 12'!$F356*1000</f>
        <v>23.44376038307437</v>
      </c>
      <c r="U356" s="20">
        <f>'Tabel 11'!T356/'Tabel 12'!$F356*1000</f>
        <v>0.75246750708492127</v>
      </c>
      <c r="V356" s="20">
        <f>'Tabel 11'!U356/'Tabel 12'!$F356*1000</f>
        <v>1.7003811199061858</v>
      </c>
      <c r="W356" s="20">
        <f>'Tabel 11'!V356/'Tabel 12'!$F356*1000</f>
        <v>0</v>
      </c>
      <c r="X356" s="20"/>
      <c r="Y356" s="20">
        <f>'Tabel 11'!X356/'Tabel 12'!$F356*1000</f>
        <v>8.4041825466627582</v>
      </c>
      <c r="Z356" s="1"/>
    </row>
    <row r="357" spans="1:26" s="11" customFormat="1" x14ac:dyDescent="0.25">
      <c r="A357" s="10"/>
      <c r="B357" s="10"/>
      <c r="C357" s="10"/>
      <c r="D357" s="1" t="s">
        <v>926</v>
      </c>
      <c r="E357" s="1" t="s">
        <v>161</v>
      </c>
      <c r="F357" s="94">
        <v>18016</v>
      </c>
      <c r="G357" s="1"/>
      <c r="H357" s="20">
        <f>'Tabel 11'!G357/'Tabel 12'!$F357*1000</f>
        <v>77.153641207815269</v>
      </c>
      <c r="I357" s="20">
        <f>'Tabel 11'!H357/'Tabel 12'!$F357*1000</f>
        <v>43.017317939609235</v>
      </c>
      <c r="J357" s="20">
        <f>'Tabel 11'!I357/'Tabel 12'!$F357*1000</f>
        <v>10.240896980461812</v>
      </c>
      <c r="K357" s="20">
        <f>'Tabel 11'!J357/'Tabel 12'!$F357*1000</f>
        <v>4.8179396092362348</v>
      </c>
      <c r="L357" s="20">
        <f>'Tabel 11'!K357/'Tabel 12'!$F357*1000</f>
        <v>14.797957371225579</v>
      </c>
      <c r="M357" s="20">
        <f>'Tabel 11'!L357/'Tabel 12'!$F357*1000</f>
        <v>1.6596358792184724</v>
      </c>
      <c r="N357" s="20">
        <f>'Tabel 11'!M357/'Tabel 12'!$F357*1000</f>
        <v>11.50088809946714</v>
      </c>
      <c r="O357" s="20">
        <f>'Tabel 11'!N357/'Tabel 12'!$F357*1000</f>
        <v>0.22202486678507993</v>
      </c>
      <c r="P357" s="20">
        <f>'Tabel 11'!O357/'Tabel 12'!$F357*1000</f>
        <v>0.16651865008880995</v>
      </c>
      <c r="Q357" s="20">
        <f>'Tabel 11'!P357/'Tabel 12'!$F357*1000</f>
        <v>5.5506216696269983E-2</v>
      </c>
      <c r="R357" s="20">
        <f>'Tabel 11'!Q357/'Tabel 12'!$F357*1000</f>
        <v>9.2695381882770871</v>
      </c>
      <c r="S357" s="20">
        <f>'Tabel 11'!R357/'Tabel 12'!$F357*1000</f>
        <v>24.644760213143872</v>
      </c>
      <c r="T357" s="20">
        <f>'Tabel 11'!S357/'Tabel 12'!$F357*1000</f>
        <v>22.313499111900533</v>
      </c>
      <c r="U357" s="20">
        <f>'Tabel 11'!T357/'Tabel 12'!$F357*1000</f>
        <v>0.71603019538188273</v>
      </c>
      <c r="V357" s="20">
        <f>'Tabel 11'!U357/'Tabel 12'!$F357*1000</f>
        <v>1.6152309058614567</v>
      </c>
      <c r="W357" s="20">
        <f>'Tabel 11'!V357/'Tabel 12'!$F357*1000</f>
        <v>0</v>
      </c>
      <c r="X357" s="20"/>
      <c r="Y357" s="20">
        <f>'Tabel 11'!X357/'Tabel 12'!$F357*1000</f>
        <v>16.762877442273535</v>
      </c>
      <c r="Z357" s="10"/>
    </row>
    <row r="358" spans="1:26" x14ac:dyDescent="0.25">
      <c r="D358" s="1" t="s">
        <v>976</v>
      </c>
      <c r="E358" s="1" t="s">
        <v>224</v>
      </c>
      <c r="F358" s="94">
        <v>17616</v>
      </c>
      <c r="H358" s="20">
        <f>'Tabel 11'!G358/'Tabel 12'!$F358*1000</f>
        <v>42.915531335149865</v>
      </c>
      <c r="I358" s="20">
        <f>'Tabel 11'!H358/'Tabel 12'!$F358*1000</f>
        <v>10.161217075386013</v>
      </c>
      <c r="J358" s="20">
        <f>'Tabel 11'!I358/'Tabel 12'!$F358*1000</f>
        <v>2.4182561307901911</v>
      </c>
      <c r="K358" s="20">
        <f>'Tabel 11'!J358/'Tabel 12'!$F358*1000</f>
        <v>1.1353315168029066</v>
      </c>
      <c r="L358" s="20">
        <f>'Tabel 11'!K358/'Tabel 12'!$F358*1000</f>
        <v>3.4968210717529518</v>
      </c>
      <c r="M358" s="20">
        <f>'Tabel 11'!L358/'Tabel 12'!$F358*1000</f>
        <v>0.39168937329700276</v>
      </c>
      <c r="N358" s="20">
        <f>'Tabel 11'!M358/'Tabel 12'!$F358*1000</f>
        <v>2.7191189827429607</v>
      </c>
      <c r="O358" s="20">
        <f>'Tabel 11'!N358/'Tabel 12'!$F358*1000</f>
        <v>1.0785649409627611</v>
      </c>
      <c r="P358" s="20">
        <f>'Tabel 11'!O358/'Tabel 12'!$F358*1000</f>
        <v>0.81743869209809272</v>
      </c>
      <c r="Q358" s="20">
        <f>'Tabel 11'!P358/'Tabel 12'!$F358*1000</f>
        <v>0.26112624886466851</v>
      </c>
      <c r="R358" s="20">
        <f>'Tabel 11'!Q358/'Tabel 12'!$F358*1000</f>
        <v>6.8119891008174385</v>
      </c>
      <c r="S358" s="20">
        <f>'Tabel 11'!R358/'Tabel 12'!$F358*1000</f>
        <v>24.86376021798365</v>
      </c>
      <c r="T358" s="20">
        <f>'Tabel 11'!S358/'Tabel 12'!$F358*1000</f>
        <v>22.513623978201636</v>
      </c>
      <c r="U358" s="20">
        <f>'Tabel 11'!T358/'Tabel 12'!$F358*1000</f>
        <v>0.7209355131698455</v>
      </c>
      <c r="V358" s="20">
        <f>'Tabel 11'!U358/'Tabel 12'!$F358*1000</f>
        <v>1.6348773841961854</v>
      </c>
      <c r="W358" s="20">
        <f>'Tabel 11'!V358/'Tabel 12'!$F358*1000</f>
        <v>0</v>
      </c>
      <c r="X358" s="20"/>
      <c r="Y358" s="20">
        <f>'Tabel 11'!X358/'Tabel 12'!$F358*1000</f>
        <v>12.318346957311535</v>
      </c>
      <c r="Z358" s="1"/>
    </row>
    <row r="359" spans="1:26" x14ac:dyDescent="0.25">
      <c r="C359" s="10" t="s">
        <v>440</v>
      </c>
      <c r="E359" s="10"/>
      <c r="F359" s="95">
        <f>SUM(F349:F358)</f>
        <v>161435</v>
      </c>
      <c r="G359" s="10"/>
      <c r="H359" s="22">
        <f>'Tabel 11'!G359/'Tabel 12'!$F359*1000</f>
        <v>47.449437854244742</v>
      </c>
      <c r="I359" s="22">
        <f>'Tabel 11'!H359/'Tabel 12'!$F359*1000</f>
        <v>15.498497847430855</v>
      </c>
      <c r="J359" s="22">
        <f>'Tabel 11'!I359/'Tabel 12'!$F359*1000</f>
        <v>3.6887911543345626</v>
      </c>
      <c r="K359" s="22">
        <f>'Tabel 11'!J359/'Tabel 12'!$F359*1000</f>
        <v>1.7344442035494161</v>
      </c>
      <c r="L359" s="22">
        <f>'Tabel 11'!K359/'Tabel 12'!$F359*1000</f>
        <v>5.331557592839224</v>
      </c>
      <c r="M359" s="22">
        <f>'Tabel 11'!L359/'Tabel 12'!$F359*1000</f>
        <v>0.59838325022454852</v>
      </c>
      <c r="N359" s="22">
        <f>'Tabel 11'!M359/'Tabel 12'!$F359*1000</f>
        <v>4.1440827577662835</v>
      </c>
      <c r="O359" s="22">
        <f>'Tabel 11'!N359/'Tabel 12'!$F359*1000</f>
        <v>3.7848050298881906</v>
      </c>
      <c r="P359" s="22">
        <f>'Tabel 11'!O359/'Tabel 12'!$F359*1000</f>
        <v>2.8729829343079256</v>
      </c>
      <c r="Q359" s="22">
        <f>'Tabel 11'!P359/'Tabel 12'!$F359*1000</f>
        <v>0.91182209558026461</v>
      </c>
      <c r="R359" s="22">
        <f>'Tabel 11'!Q359/'Tabel 12'!$F359*1000</f>
        <v>4.9927215287886764</v>
      </c>
      <c r="S359" s="22">
        <f>'Tabel 11'!R359/'Tabel 12'!$F359*1000</f>
        <v>23.173413448137023</v>
      </c>
      <c r="T359" s="22">
        <f>'Tabel 11'!S359/'Tabel 12'!$F359*1000</f>
        <v>20.981199863722242</v>
      </c>
      <c r="U359" s="22">
        <f>'Tabel 11'!T359/'Tabel 12'!$F359*1000</f>
        <v>0.67147768451698842</v>
      </c>
      <c r="V359" s="22">
        <f>'Tabel 11'!U359/'Tabel 12'!$F359*1000</f>
        <v>1.5207358998977918</v>
      </c>
      <c r="W359" s="22">
        <f>'Tabel 11'!V359/'Tabel 12'!$F359*1000</f>
        <v>0</v>
      </c>
      <c r="X359" s="22"/>
      <c r="Y359" s="22">
        <f>'Tabel 11'!X359/'Tabel 12'!$F359*1000</f>
        <v>5.6679158794561273</v>
      </c>
      <c r="Z359" s="1"/>
    </row>
    <row r="360" spans="1:26" x14ac:dyDescent="0.25">
      <c r="B360" s="7" t="s">
        <v>400</v>
      </c>
      <c r="C360" s="7"/>
      <c r="E360" s="7"/>
      <c r="F360" s="96">
        <f>F348+F359</f>
        <v>828002</v>
      </c>
      <c r="G360" s="7"/>
      <c r="H360" s="21">
        <f>'Tabel 11'!G360/'Tabel 12'!$F360*1000</f>
        <v>52.470887751478863</v>
      </c>
      <c r="I360" s="21">
        <f>'Tabel 11'!H360/'Tabel 12'!$F360*1000</f>
        <v>16.839331305963029</v>
      </c>
      <c r="J360" s="21">
        <f>'Tabel 11'!I360/'Tabel 12'!$F360*1000</f>
        <v>4.0078405607715926</v>
      </c>
      <c r="K360" s="21">
        <f>'Tabel 11'!J360/'Tabel 12'!$F360*1000</f>
        <v>1.885261146712206</v>
      </c>
      <c r="L360" s="21">
        <f>'Tabel 11'!K360/'Tabel 12'!$F360*1000</f>
        <v>5.7931019490291078</v>
      </c>
      <c r="M360" s="21">
        <f>'Tabel 11'!L360/'Tabel 12'!$F360*1000</f>
        <v>0.65048152057603736</v>
      </c>
      <c r="N360" s="21">
        <f>'Tabel 11'!M360/'Tabel 12'!$F360*1000</f>
        <v>4.5024045835638082</v>
      </c>
      <c r="O360" s="21">
        <f>'Tabel 11'!N360/'Tabel 12'!$F360*1000</f>
        <v>5.2282482409462778</v>
      </c>
      <c r="P360" s="21">
        <f>'Tabel 11'!O360/'Tabel 12'!$F360*1000</f>
        <v>3.9695556290926839</v>
      </c>
      <c r="Q360" s="21">
        <f>'Tabel 11'!P360/'Tabel 12'!$F360*1000</f>
        <v>1.2586926118535946</v>
      </c>
      <c r="R360" s="21">
        <f>'Tabel 11'!Q360/'Tabel 12'!$F360*1000</f>
        <v>7.3393542527675049</v>
      </c>
      <c r="S360" s="21">
        <f>'Tabel 11'!R360/'Tabel 12'!$F360*1000</f>
        <v>23.063953951802048</v>
      </c>
      <c r="T360" s="21">
        <f>'Tabel 11'!S360/'Tabel 12'!$F360*1000</f>
        <v>20.881712846104236</v>
      </c>
      <c r="U360" s="21">
        <f>'Tabel 11'!T360/'Tabel 12'!$F360*1000</f>
        <v>0.66835587353653725</v>
      </c>
      <c r="V360" s="21">
        <f>'Tabel 11'!U360/'Tabel 12'!$F360*1000</f>
        <v>1.513885232161275</v>
      </c>
      <c r="W360" s="21">
        <f>'Tabel 11'!V360/'Tabel 12'!$F360*1000</f>
        <v>0.74033637599909174</v>
      </c>
      <c r="X360" s="21"/>
      <c r="Y360" s="21">
        <f>'Tabel 11'!X360/'Tabel 12'!$F360*1000</f>
        <v>6.6823510088139884</v>
      </c>
      <c r="Z360" s="1"/>
    </row>
    <row r="361" spans="1:26" x14ac:dyDescent="0.25">
      <c r="B361" s="1">
        <v>7</v>
      </c>
      <c r="C361" s="1" t="s">
        <v>437</v>
      </c>
      <c r="D361" s="1" t="s">
        <v>688</v>
      </c>
      <c r="E361" s="1" t="s">
        <v>139</v>
      </c>
      <c r="F361" s="94">
        <v>7075</v>
      </c>
      <c r="H361" s="20">
        <f>'Tabel 11'!G361/'Tabel 12'!$F361*1000</f>
        <v>46.784452296819786</v>
      </c>
      <c r="I361" s="20">
        <f>'Tabel 11'!H361/'Tabel 12'!$F361*1000</f>
        <v>7.4911660777385158</v>
      </c>
      <c r="J361" s="20">
        <f>'Tabel 11'!I361/'Tabel 12'!$F361*1000</f>
        <v>4.0989399293286217</v>
      </c>
      <c r="K361" s="20">
        <f>'Tabel 11'!J361/'Tabel 12'!$F361*1000</f>
        <v>1.4134275618374557</v>
      </c>
      <c r="L361" s="20">
        <f>'Tabel 11'!K361/'Tabel 12'!$F361*1000</f>
        <v>0</v>
      </c>
      <c r="M361" s="20">
        <f>'Tabel 11'!L361/'Tabel 12'!$F361*1000</f>
        <v>0</v>
      </c>
      <c r="N361" s="20">
        <f>'Tabel 11'!M361/'Tabel 12'!$F361*1000</f>
        <v>1.978798586572438</v>
      </c>
      <c r="O361" s="20">
        <f>'Tabel 11'!N361/'Tabel 12'!$F361*1000</f>
        <v>0.56537102473498235</v>
      </c>
      <c r="P361" s="20">
        <f>'Tabel 11'!O361/'Tabel 12'!$F361*1000</f>
        <v>0.56537102473498235</v>
      </c>
      <c r="Q361" s="20">
        <f>'Tabel 11'!P361/'Tabel 12'!$F361*1000</f>
        <v>0</v>
      </c>
      <c r="R361" s="20">
        <f>'Tabel 11'!Q361/'Tabel 12'!$F361*1000</f>
        <v>5.6537102473498226</v>
      </c>
      <c r="S361" s="20">
        <f>'Tabel 11'!R361/'Tabel 12'!$F361*1000</f>
        <v>33.07420494699646</v>
      </c>
      <c r="T361" s="20">
        <f>'Tabel 11'!S361/'Tabel 12'!$F361*1000</f>
        <v>32.508833922261481</v>
      </c>
      <c r="U361" s="20">
        <f>'Tabel 11'!T361/'Tabel 12'!$F361*1000</f>
        <v>0</v>
      </c>
      <c r="V361" s="20">
        <f>'Tabel 11'!U361/'Tabel 12'!$F361*1000</f>
        <v>0.56537102473498235</v>
      </c>
      <c r="W361" s="20">
        <f>'Tabel 11'!V361/'Tabel 12'!$F361*1000</f>
        <v>0</v>
      </c>
      <c r="X361" s="20"/>
      <c r="Y361" s="20">
        <f>'Tabel 11'!X361/'Tabel 12'!$F361*1000</f>
        <v>1.6961130742049471</v>
      </c>
      <c r="Z361" s="1"/>
    </row>
    <row r="362" spans="1:26" x14ac:dyDescent="0.25">
      <c r="D362" s="1" t="s">
        <v>747</v>
      </c>
      <c r="E362" s="1" t="s">
        <v>267</v>
      </c>
      <c r="F362" s="94">
        <v>9600</v>
      </c>
      <c r="H362" s="20">
        <f>'Tabel 11'!G362/'Tabel 12'!$F362*1000</f>
        <v>39.791666666666671</v>
      </c>
      <c r="I362" s="20">
        <f>'Tabel 11'!H362/'Tabel 12'!$F362*1000</f>
        <v>8.0208333333333321</v>
      </c>
      <c r="J362" s="20">
        <f>'Tabel 11'!I362/'Tabel 12'!$F362*1000</f>
        <v>0</v>
      </c>
      <c r="K362" s="20">
        <f>'Tabel 11'!J362/'Tabel 12'!$F362*1000</f>
        <v>0</v>
      </c>
      <c r="L362" s="20">
        <f>'Tabel 11'!K362/'Tabel 12'!$F362*1000</f>
        <v>0</v>
      </c>
      <c r="M362" s="20">
        <f>'Tabel 11'!L362/'Tabel 12'!$F362*1000</f>
        <v>0</v>
      </c>
      <c r="N362" s="20">
        <f>'Tabel 11'!M362/'Tabel 12'!$F362*1000</f>
        <v>8.0208333333333321</v>
      </c>
      <c r="O362" s="20">
        <f>'Tabel 11'!N362/'Tabel 12'!$F362*1000</f>
        <v>0</v>
      </c>
      <c r="P362" s="20">
        <f>'Tabel 11'!O362/'Tabel 12'!$F362*1000</f>
        <v>0</v>
      </c>
      <c r="Q362" s="20">
        <f>'Tabel 11'!P362/'Tabel 12'!$F362*1000</f>
        <v>0</v>
      </c>
      <c r="R362" s="20">
        <f>'Tabel 11'!Q362/'Tabel 12'!$F362*1000</f>
        <v>0.10416666666666667</v>
      </c>
      <c r="S362" s="20">
        <f>'Tabel 11'!R362/'Tabel 12'!$F362*1000</f>
        <v>31.666666666666668</v>
      </c>
      <c r="T362" s="20">
        <f>'Tabel 11'!S362/'Tabel 12'!$F362*1000</f>
        <v>31.145833333333336</v>
      </c>
      <c r="U362" s="20">
        <f>'Tabel 11'!T362/'Tabel 12'!$F362*1000</f>
        <v>0.52083333333333337</v>
      </c>
      <c r="V362" s="20">
        <f>'Tabel 11'!U362/'Tabel 12'!$F362*1000</f>
        <v>0</v>
      </c>
      <c r="W362" s="20">
        <f>'Tabel 11'!V362/'Tabel 12'!$F362*1000</f>
        <v>0</v>
      </c>
      <c r="X362" s="20"/>
      <c r="Y362" s="20">
        <f>'Tabel 11'!X362/'Tabel 12'!$F362*1000</f>
        <v>1.1458333333333333</v>
      </c>
      <c r="Z362" s="1"/>
    </row>
    <row r="363" spans="1:26" x14ac:dyDescent="0.25">
      <c r="D363" s="1" t="s">
        <v>856</v>
      </c>
      <c r="E363" s="1" t="s">
        <v>113</v>
      </c>
      <c r="F363" s="94">
        <v>8045</v>
      </c>
      <c r="H363" s="20">
        <f>'Tabel 11'!G363/'Tabel 12'!$F363*1000</f>
        <v>18.769422001243008</v>
      </c>
      <c r="I363" s="20">
        <f>'Tabel 11'!H363/'Tabel 12'!$F363*1000</f>
        <v>11.435674331883158</v>
      </c>
      <c r="J363" s="20">
        <f>'Tabel 11'!I363/'Tabel 12'!$F363*1000</f>
        <v>4.474829086389061</v>
      </c>
      <c r="K363" s="20">
        <f>'Tabel 11'!J363/'Tabel 12'!$F363*1000</f>
        <v>0</v>
      </c>
      <c r="L363" s="20">
        <f>'Tabel 11'!K363/'Tabel 12'!$F363*1000</f>
        <v>0.12430080795525171</v>
      </c>
      <c r="M363" s="20">
        <f>'Tabel 11'!L363/'Tabel 12'!$F363*1000</f>
        <v>0</v>
      </c>
      <c r="N363" s="20">
        <f>'Tabel 11'!M363/'Tabel 12'!$F363*1000</f>
        <v>6.8365444375388433</v>
      </c>
      <c r="O363" s="20">
        <f>'Tabel 11'!N363/'Tabel 12'!$F363*1000</f>
        <v>0.12430080795525171</v>
      </c>
      <c r="P363" s="20">
        <f>'Tabel 11'!O363/'Tabel 12'!$F363*1000</f>
        <v>0</v>
      </c>
      <c r="Q363" s="20">
        <f>'Tabel 11'!P363/'Tabel 12'!$F363*1000</f>
        <v>0.12430080795525171</v>
      </c>
      <c r="R363" s="20">
        <f>'Tabel 11'!Q363/'Tabel 12'!$F363*1000</f>
        <v>3.7290242386575514</v>
      </c>
      <c r="S363" s="20">
        <f>'Tabel 11'!R363/'Tabel 12'!$F363*1000</f>
        <v>3.4804226227470481</v>
      </c>
      <c r="T363" s="20">
        <f>'Tabel 11'!S363/'Tabel 12'!$F363*1000</f>
        <v>0</v>
      </c>
      <c r="U363" s="20">
        <f>'Tabel 11'!T363/'Tabel 12'!$F363*1000</f>
        <v>0.74580484773151035</v>
      </c>
      <c r="V363" s="20">
        <f>'Tabel 11'!U363/'Tabel 12'!$F363*1000</f>
        <v>2.7346177750155376</v>
      </c>
      <c r="W363" s="20">
        <f>'Tabel 11'!V363/'Tabel 12'!$F363*1000</f>
        <v>0</v>
      </c>
      <c r="X363" s="20"/>
      <c r="Y363" s="20">
        <f>'Tabel 11'!X363/'Tabel 12'!$F363*1000</f>
        <v>0</v>
      </c>
      <c r="Z363" s="1"/>
    </row>
    <row r="364" spans="1:26" x14ac:dyDescent="0.25">
      <c r="D364" s="1" t="s">
        <v>882</v>
      </c>
      <c r="E364" s="1" t="s">
        <v>214</v>
      </c>
      <c r="F364" s="94">
        <v>9711</v>
      </c>
      <c r="H364" s="20">
        <f>'Tabel 11'!G364/'Tabel 12'!$F364*1000</f>
        <v>168.15981876222841</v>
      </c>
      <c r="I364" s="20">
        <f>'Tabel 11'!H364/'Tabel 12'!$F364*1000</f>
        <v>152.71341777365873</v>
      </c>
      <c r="J364" s="20">
        <f>'Tabel 11'!I364/'Tabel 12'!$F364*1000</f>
        <v>134.89856863350838</v>
      </c>
      <c r="K364" s="20">
        <f>'Tabel 11'!J364/'Tabel 12'!$F364*1000</f>
        <v>0.5148800329523221</v>
      </c>
      <c r="L364" s="20">
        <f>'Tabel 11'!K364/'Tabel 12'!$F364*1000</f>
        <v>0</v>
      </c>
      <c r="M364" s="20">
        <f>'Tabel 11'!L364/'Tabel 12'!$F364*1000</f>
        <v>0</v>
      </c>
      <c r="N364" s="20">
        <f>'Tabel 11'!M364/'Tabel 12'!$F364*1000</f>
        <v>17.299969107198024</v>
      </c>
      <c r="O364" s="20">
        <f>'Tabel 11'!N364/'Tabel 12'!$F364*1000</f>
        <v>0</v>
      </c>
      <c r="P364" s="20">
        <f>'Tabel 11'!O364/'Tabel 12'!$F364*1000</f>
        <v>0</v>
      </c>
      <c r="Q364" s="20">
        <f>'Tabel 11'!P364/'Tabel 12'!$F364*1000</f>
        <v>0</v>
      </c>
      <c r="R364" s="20">
        <f>'Tabel 11'!Q364/'Tabel 12'!$F364*1000</f>
        <v>0</v>
      </c>
      <c r="S364" s="20">
        <f>'Tabel 11'!R364/'Tabel 12'!$F364*1000</f>
        <v>15.446400988569662</v>
      </c>
      <c r="T364" s="20">
        <f>'Tabel 11'!S364/'Tabel 12'!$F364*1000</f>
        <v>14.004736896303163</v>
      </c>
      <c r="U364" s="20">
        <f>'Tabel 11'!T364/'Tabel 12'!$F364*1000</f>
        <v>1.4416640922665021</v>
      </c>
      <c r="V364" s="20">
        <f>'Tabel 11'!U364/'Tabel 12'!$F364*1000</f>
        <v>0</v>
      </c>
      <c r="W364" s="20">
        <f>'Tabel 11'!V364/'Tabel 12'!$F364*1000</f>
        <v>0</v>
      </c>
      <c r="X364" s="20"/>
      <c r="Y364" s="20">
        <f>'Tabel 11'!X364/'Tabel 12'!$F364*1000</f>
        <v>62.403459993821436</v>
      </c>
      <c r="Z364" s="1"/>
    </row>
    <row r="365" spans="1:26" x14ac:dyDescent="0.25">
      <c r="D365" s="1" t="s">
        <v>899</v>
      </c>
      <c r="E365" s="1" t="s">
        <v>271</v>
      </c>
      <c r="F365" s="94">
        <v>5747</v>
      </c>
      <c r="H365" s="20">
        <f>'Tabel 11'!G365/'Tabel 12'!$F365*1000</f>
        <v>19.488428745432397</v>
      </c>
      <c r="I365" s="20">
        <f>'Tabel 11'!H365/'Tabel 12'!$F365*1000</f>
        <v>2.6100574212632677</v>
      </c>
      <c r="J365" s="20">
        <f>'Tabel 11'!I365/'Tabel 12'!$F365*1000</f>
        <v>1.5660344527579606</v>
      </c>
      <c r="K365" s="20">
        <f>'Tabel 11'!J365/'Tabel 12'!$F365*1000</f>
        <v>0.52201148425265353</v>
      </c>
      <c r="L365" s="20">
        <f>'Tabel 11'!K365/'Tabel 12'!$F365*1000</f>
        <v>0.17400382808421785</v>
      </c>
      <c r="M365" s="20">
        <f>'Tabel 11'!L365/'Tabel 12'!$F365*1000</f>
        <v>0</v>
      </c>
      <c r="N365" s="20">
        <f>'Tabel 11'!M365/'Tabel 12'!$F365*1000</f>
        <v>0.34800765616843571</v>
      </c>
      <c r="O365" s="20">
        <f>'Tabel 11'!N365/'Tabel 12'!$F365*1000</f>
        <v>0</v>
      </c>
      <c r="P365" s="20">
        <f>'Tabel 11'!O365/'Tabel 12'!$F365*1000</f>
        <v>0</v>
      </c>
      <c r="Q365" s="20">
        <f>'Tabel 11'!P365/'Tabel 12'!$F365*1000</f>
        <v>0</v>
      </c>
      <c r="R365" s="20">
        <f>'Tabel 11'!Q365/'Tabel 12'!$F365*1000</f>
        <v>2.0880459370106141</v>
      </c>
      <c r="S365" s="20">
        <f>'Tabel 11'!R365/'Tabel 12'!$F365*1000</f>
        <v>14.790325387158518</v>
      </c>
      <c r="T365" s="20">
        <f>'Tabel 11'!S365/'Tabel 12'!$F365*1000</f>
        <v>14.094310074821646</v>
      </c>
      <c r="U365" s="20">
        <f>'Tabel 11'!T365/'Tabel 12'!$F365*1000</f>
        <v>0.69601531233687142</v>
      </c>
      <c r="V365" s="20">
        <f>'Tabel 11'!U365/'Tabel 12'!$F365*1000</f>
        <v>0</v>
      </c>
      <c r="W365" s="20">
        <f>'Tabel 11'!V365/'Tabel 12'!$F365*1000</f>
        <v>1.0440229685053071</v>
      </c>
      <c r="X365" s="20"/>
      <c r="Y365" s="20">
        <f>'Tabel 11'!X365/'Tabel 12'!$F365*1000</f>
        <v>1.2180267965895248</v>
      </c>
      <c r="Z365" s="1"/>
    </row>
    <row r="366" spans="1:26" x14ac:dyDescent="0.25">
      <c r="D366" s="1" t="s">
        <v>1003</v>
      </c>
      <c r="E366" s="1" t="s">
        <v>335</v>
      </c>
      <c r="F366" s="94">
        <v>9447</v>
      </c>
      <c r="H366" s="20">
        <f>'Tabel 11'!G366/'Tabel 12'!$F366*1000</f>
        <v>42.870752619879326</v>
      </c>
      <c r="I366" s="20">
        <f>'Tabel 11'!H366/'Tabel 12'!$F366*1000</f>
        <v>14.290250873293109</v>
      </c>
      <c r="J366" s="20">
        <f>'Tabel 11'!I366/'Tabel 12'!$F366*1000</f>
        <v>1.7995130729332063</v>
      </c>
      <c r="K366" s="20">
        <f>'Tabel 11'!J366/'Tabel 12'!$F366*1000</f>
        <v>0.21170742034508308</v>
      </c>
      <c r="L366" s="20">
        <f>'Tabel 11'!K366/'Tabel 12'!$F366*1000</f>
        <v>0.63512226103524927</v>
      </c>
      <c r="M366" s="20">
        <f>'Tabel 11'!L366/'Tabel 12'!$F366*1000</f>
        <v>0.7409759712077908</v>
      </c>
      <c r="N366" s="20">
        <f>'Tabel 11'!M366/'Tabel 12'!$F366*1000</f>
        <v>10.90293214777178</v>
      </c>
      <c r="O366" s="20">
        <f>'Tabel 11'!N366/'Tabel 12'!$F366*1000</f>
        <v>5.186831798454536</v>
      </c>
      <c r="P366" s="20">
        <f>'Tabel 11'!O366/'Tabel 12'!$F366*1000</f>
        <v>0.95268339155287396</v>
      </c>
      <c r="Q366" s="20">
        <f>'Tabel 11'!P366/'Tabel 12'!$F366*1000</f>
        <v>4.2341484069016619</v>
      </c>
      <c r="R366" s="20">
        <f>'Tabel 11'!Q366/'Tabel 12'!$F366*1000</f>
        <v>5.292685508627077</v>
      </c>
      <c r="S366" s="20">
        <f>'Tabel 11'!R366/'Tabel 12'!$F366*1000</f>
        <v>18.100984439504604</v>
      </c>
      <c r="T366" s="20">
        <f>'Tabel 11'!S366/'Tabel 12'!$F366*1000</f>
        <v>18.100984439504604</v>
      </c>
      <c r="U366" s="20">
        <f>'Tabel 11'!T366/'Tabel 12'!$F366*1000</f>
        <v>0</v>
      </c>
      <c r="V366" s="20">
        <f>'Tabel 11'!U366/'Tabel 12'!$F366*1000</f>
        <v>0</v>
      </c>
      <c r="W366" s="20">
        <f>'Tabel 11'!V366/'Tabel 12'!$F366*1000</f>
        <v>0</v>
      </c>
      <c r="X366" s="20"/>
      <c r="Y366" s="20">
        <f>'Tabel 11'!X366/'Tabel 12'!$F366*1000</f>
        <v>5.8219540594897854</v>
      </c>
      <c r="Z366" s="1"/>
    </row>
    <row r="367" spans="1:26" x14ac:dyDescent="0.25">
      <c r="C367" s="10" t="s">
        <v>438</v>
      </c>
      <c r="E367" s="10"/>
      <c r="F367" s="95">
        <f>SUM(F361:F366)</f>
        <v>49625</v>
      </c>
      <c r="G367" s="10"/>
      <c r="H367" s="22">
        <f>'Tabel 11'!G367/'Tabel 12'!$F367*1000</f>
        <v>60.735516372795971</v>
      </c>
      <c r="I367" s="22">
        <f>'Tabel 11'!H367/'Tabel 12'!$F367*1000</f>
        <v>37.380352644836272</v>
      </c>
      <c r="J367" s="22">
        <f>'Tabel 11'!I367/'Tabel 12'!$F367*1000</f>
        <v>28.231738035264485</v>
      </c>
      <c r="K367" s="22">
        <f>'Tabel 11'!J367/'Tabel 12'!$F367*1000</f>
        <v>0.40302267002518893</v>
      </c>
      <c r="L367" s="22">
        <f>'Tabel 11'!K367/'Tabel 12'!$F367*1000</f>
        <v>0.16120906801007556</v>
      </c>
      <c r="M367" s="22">
        <f>'Tabel 11'!L367/'Tabel 12'!$F367*1000</f>
        <v>0.14105793450881612</v>
      </c>
      <c r="N367" s="22">
        <f>'Tabel 11'!M367/'Tabel 12'!$F367*1000</f>
        <v>8.4433249370277075</v>
      </c>
      <c r="O367" s="22">
        <f>'Tabel 11'!N367/'Tabel 12'!$F367*1000</f>
        <v>1.0881612090680102</v>
      </c>
      <c r="P367" s="22">
        <f>'Tabel 11'!O367/'Tabel 12'!$F367*1000</f>
        <v>0.26196473551637278</v>
      </c>
      <c r="Q367" s="22">
        <f>'Tabel 11'!P367/'Tabel 12'!$F367*1000</f>
        <v>0.82619647355163728</v>
      </c>
      <c r="R367" s="22">
        <f>'Tabel 11'!Q367/'Tabel 12'!$F367*1000</f>
        <v>2.6801007556675063</v>
      </c>
      <c r="S367" s="22">
        <f>'Tabel 11'!R367/'Tabel 12'!$F367*1000</f>
        <v>19.586901763224184</v>
      </c>
      <c r="T367" s="22">
        <f>'Tabel 11'!S367/'Tabel 12'!$F367*1000</f>
        <v>18.47858942065491</v>
      </c>
      <c r="U367" s="22">
        <f>'Tabel 11'!T367/'Tabel 12'!$F367*1000</f>
        <v>0.58438287153652402</v>
      </c>
      <c r="V367" s="22">
        <f>'Tabel 11'!U367/'Tabel 12'!$F367*1000</f>
        <v>0.52392947103274556</v>
      </c>
      <c r="W367" s="22">
        <f>'Tabel 11'!V367/'Tabel 12'!$F367*1000</f>
        <v>0.12090680100755669</v>
      </c>
      <c r="X367" s="22"/>
      <c r="Y367" s="22">
        <f>'Tabel 11'!X367/'Tabel 12'!$F367*1000</f>
        <v>13.924433249370278</v>
      </c>
      <c r="Z367" s="1"/>
    </row>
    <row r="368" spans="1:26" x14ac:dyDescent="0.25">
      <c r="C368" s="1" t="s">
        <v>439</v>
      </c>
      <c r="D368" s="1" t="s">
        <v>865</v>
      </c>
      <c r="E368" s="1" t="s">
        <v>300</v>
      </c>
      <c r="F368" s="94">
        <v>7861</v>
      </c>
      <c r="H368" s="20">
        <f>'Tabel 11'!G368/'Tabel 12'!$F368*1000</f>
        <v>61.951405673578421</v>
      </c>
      <c r="I368" s="20">
        <f>'Tabel 11'!H368/'Tabel 12'!$F368*1000</f>
        <v>35.87329856252385</v>
      </c>
      <c r="J368" s="20">
        <f>'Tabel 11'!I368/'Tabel 12'!$F368*1000</f>
        <v>27.095789339778655</v>
      </c>
      <c r="K368" s="20">
        <f>'Tabel 11'!J368/'Tabel 12'!$F368*1000</f>
        <v>0.38163083577153034</v>
      </c>
      <c r="L368" s="20">
        <f>'Tabel 11'!K368/'Tabel 12'!$F368*1000</f>
        <v>0.15265233430861214</v>
      </c>
      <c r="M368" s="20">
        <f>'Tabel 11'!L368/'Tabel 12'!$F368*1000</f>
        <v>0.13993130644956114</v>
      </c>
      <c r="N368" s="20">
        <f>'Tabel 11'!M368/'Tabel 12'!$F368*1000</f>
        <v>8.1032947462154947</v>
      </c>
      <c r="O368" s="20">
        <f>'Tabel 11'!N368/'Tabel 12'!$F368*1000</f>
        <v>7.3781961582495859</v>
      </c>
      <c r="P368" s="20">
        <f>'Tabel 11'!O368/'Tabel 12'!$F368*1000</f>
        <v>1.7809439002671414</v>
      </c>
      <c r="Q368" s="20">
        <f>'Tabel 11'!P368/'Tabel 12'!$F368*1000</f>
        <v>5.5972522579824453</v>
      </c>
      <c r="R368" s="20">
        <f>'Tabel 11'!Q368/'Tabel 12'!$F368*1000</f>
        <v>0.63605139295255064</v>
      </c>
      <c r="S368" s="20">
        <f>'Tabel 11'!R368/'Tabel 12'!$F368*1000</f>
        <v>18.063859559852435</v>
      </c>
      <c r="T368" s="20">
        <f>'Tabel 11'!S368/'Tabel 12'!$F368*1000</f>
        <v>17.046177331128355</v>
      </c>
      <c r="U368" s="20">
        <f>'Tabel 11'!T368/'Tabel 12'!$F368*1000</f>
        <v>0.53428317008014259</v>
      </c>
      <c r="V368" s="20">
        <f>'Tabel 11'!U368/'Tabel 12'!$F368*1000</f>
        <v>0.4833990586439384</v>
      </c>
      <c r="W368" s="20">
        <f>'Tabel 11'!V368/'Tabel 12'!$F368*1000</f>
        <v>0</v>
      </c>
      <c r="X368" s="20"/>
      <c r="Y368" s="20">
        <f>'Tabel 11'!X368/'Tabel 12'!$F368*1000</f>
        <v>2.7986261289912227</v>
      </c>
      <c r="Z368" s="1"/>
    </row>
    <row r="369" spans="1:26" s="11" customFormat="1" x14ac:dyDescent="0.25">
      <c r="A369" s="10"/>
      <c r="B369" s="10"/>
      <c r="C369" s="10" t="s">
        <v>440</v>
      </c>
      <c r="D369" s="1"/>
      <c r="E369" s="10"/>
      <c r="F369" s="95">
        <f>F368</f>
        <v>7861</v>
      </c>
      <c r="G369" s="10"/>
      <c r="H369" s="22">
        <f>'Tabel 11'!G369/'Tabel 12'!$F369*1000</f>
        <v>61.951405673578421</v>
      </c>
      <c r="I369" s="22">
        <f>'Tabel 11'!H369/'Tabel 12'!$F369*1000</f>
        <v>35.87329856252385</v>
      </c>
      <c r="J369" s="22">
        <f>'Tabel 11'!I369/'Tabel 12'!$F369*1000</f>
        <v>27.095789339778655</v>
      </c>
      <c r="K369" s="22">
        <f>'Tabel 11'!J369/'Tabel 12'!$F369*1000</f>
        <v>0.38163083577153034</v>
      </c>
      <c r="L369" s="22">
        <f>'Tabel 11'!K369/'Tabel 12'!$F369*1000</f>
        <v>0.15265233430861214</v>
      </c>
      <c r="M369" s="22">
        <f>'Tabel 11'!L369/'Tabel 12'!$F369*1000</f>
        <v>0.13993130644956114</v>
      </c>
      <c r="N369" s="22">
        <f>'Tabel 11'!M369/'Tabel 12'!$F369*1000</f>
        <v>8.1032947462154947</v>
      </c>
      <c r="O369" s="22">
        <f>'Tabel 11'!N369/'Tabel 12'!$F369*1000</f>
        <v>7.3781961582495859</v>
      </c>
      <c r="P369" s="22">
        <f>'Tabel 11'!O369/'Tabel 12'!$F369*1000</f>
        <v>1.7809439002671414</v>
      </c>
      <c r="Q369" s="22">
        <f>'Tabel 11'!P369/'Tabel 12'!$F369*1000</f>
        <v>5.5972522579824453</v>
      </c>
      <c r="R369" s="22">
        <f>'Tabel 11'!Q369/'Tabel 12'!$F369*1000</f>
        <v>0.63605139295255064</v>
      </c>
      <c r="S369" s="22">
        <f>'Tabel 11'!R369/'Tabel 12'!$F369*1000</f>
        <v>18.063859559852435</v>
      </c>
      <c r="T369" s="22">
        <f>'Tabel 11'!S369/'Tabel 12'!$F369*1000</f>
        <v>17.046177331128355</v>
      </c>
      <c r="U369" s="22">
        <f>'Tabel 11'!T369/'Tabel 12'!$F369*1000</f>
        <v>0.53428317008014259</v>
      </c>
      <c r="V369" s="22">
        <f>'Tabel 11'!U369/'Tabel 12'!$F369*1000</f>
        <v>0.4833990586439384</v>
      </c>
      <c r="W369" s="22">
        <f>'Tabel 11'!V369/'Tabel 12'!$F369*1000</f>
        <v>0</v>
      </c>
      <c r="X369" s="22"/>
      <c r="Y369" s="22">
        <f>'Tabel 11'!X369/'Tabel 12'!$F369*1000</f>
        <v>2.7986261289912227</v>
      </c>
      <c r="Z369" s="10"/>
    </row>
    <row r="370" spans="1:26" s="8" customFormat="1" x14ac:dyDescent="0.25">
      <c r="A370" s="7"/>
      <c r="B370" s="7" t="s">
        <v>401</v>
      </c>
      <c r="C370" s="7"/>
      <c r="D370" s="1"/>
      <c r="E370" s="7"/>
      <c r="F370" s="96">
        <f>F367+F369</f>
        <v>57486</v>
      </c>
      <c r="G370" s="7"/>
      <c r="H370" s="21">
        <f>'Tabel 11'!G370/'Tabel 12'!$F370*1000</f>
        <v>60.901784782381796</v>
      </c>
      <c r="I370" s="21">
        <f>'Tabel 11'!H370/'Tabel 12'!$F370*1000</f>
        <v>37.1742685175521</v>
      </c>
      <c r="J370" s="21">
        <f>'Tabel 11'!I370/'Tabel 12'!$F370*1000</f>
        <v>28.076401210729571</v>
      </c>
      <c r="K370" s="21">
        <f>'Tabel 11'!J370/'Tabel 12'!$F370*1000</f>
        <v>0.40009741502278812</v>
      </c>
      <c r="L370" s="21">
        <f>'Tabel 11'!K370/'Tabel 12'!$F370*1000</f>
        <v>0.16003896600911524</v>
      </c>
      <c r="M370" s="21">
        <f>'Tabel 11'!L370/'Tabel 12'!$F370*1000</f>
        <v>0.14090387224715584</v>
      </c>
      <c r="N370" s="21">
        <f>'Tabel 11'!M370/'Tabel 12'!$F370*1000</f>
        <v>8.3968270535434701</v>
      </c>
      <c r="O370" s="21">
        <f>'Tabel 11'!N370/'Tabel 12'!$F370*1000</f>
        <v>1.9483004557631423</v>
      </c>
      <c r="P370" s="21">
        <f>'Tabel 11'!O370/'Tabel 12'!$F370*1000</f>
        <v>0.46967957415718614</v>
      </c>
      <c r="Q370" s="21">
        <f>'Tabel 11'!P370/'Tabel 12'!$F370*1000</f>
        <v>1.4786208816059561</v>
      </c>
      <c r="R370" s="21">
        <f>'Tabel 11'!Q370/'Tabel 12'!$F370*1000</f>
        <v>2.4005844901367288</v>
      </c>
      <c r="S370" s="21">
        <f>'Tabel 11'!R370/'Tabel 12'!$F370*1000</f>
        <v>19.378631318929827</v>
      </c>
      <c r="T370" s="21">
        <f>'Tabel 11'!S370/'Tabel 12'!$F370*1000</f>
        <v>18.28271231256306</v>
      </c>
      <c r="U370" s="21">
        <f>'Tabel 11'!T370/'Tabel 12'!$F370*1000</f>
        <v>0.57753192081550297</v>
      </c>
      <c r="V370" s="21">
        <f>'Tabel 11'!U370/'Tabel 12'!$F370*1000</f>
        <v>0.51838708555126467</v>
      </c>
      <c r="W370" s="21">
        <f>'Tabel 11'!V370/'Tabel 12'!$F370*1000</f>
        <v>0.10437323870159691</v>
      </c>
      <c r="X370" s="21"/>
      <c r="Y370" s="21">
        <f>'Tabel 11'!X370/'Tabel 12'!$F370*1000</f>
        <v>12.403019865706433</v>
      </c>
      <c r="Z370" s="7"/>
    </row>
    <row r="371" spans="1:26" ht="15.75" customHeight="1" x14ac:dyDescent="0.25">
      <c r="B371" s="1">
        <v>8</v>
      </c>
      <c r="C371" s="1" t="s">
        <v>437</v>
      </c>
      <c r="D371" s="1" t="s">
        <v>680</v>
      </c>
      <c r="E371" s="1" t="s">
        <v>28</v>
      </c>
      <c r="F371" s="94">
        <v>3844</v>
      </c>
      <c r="H371" s="20">
        <f>'Tabel 11'!G371/'Tabel 12'!$F371*1000</f>
        <v>155.82726326742977</v>
      </c>
      <c r="I371" s="20">
        <f>'Tabel 11'!H371/'Tabel 12'!$F371*1000</f>
        <v>18.990634755463059</v>
      </c>
      <c r="J371" s="20">
        <f>'Tabel 11'!I371/'Tabel 12'!$F371*1000</f>
        <v>0</v>
      </c>
      <c r="K371" s="20">
        <f>'Tabel 11'!J371/'Tabel 12'!$F371*1000</f>
        <v>0</v>
      </c>
      <c r="L371" s="20">
        <f>'Tabel 11'!K371/'Tabel 12'!$F371*1000</f>
        <v>0</v>
      </c>
      <c r="M371" s="20">
        <f>'Tabel 11'!L371/'Tabel 12'!$F371*1000</f>
        <v>0</v>
      </c>
      <c r="N371" s="20">
        <f>'Tabel 11'!M371/'Tabel 12'!$F371*1000</f>
        <v>18.990634755463059</v>
      </c>
      <c r="O371" s="20">
        <f>'Tabel 11'!N371/'Tabel 12'!$F371*1000</f>
        <v>102.2372528616025</v>
      </c>
      <c r="P371" s="20">
        <f>'Tabel 11'!O371/'Tabel 12'!$F371*1000</f>
        <v>96.514047866805413</v>
      </c>
      <c r="Q371" s="20">
        <f>'Tabel 11'!P371/'Tabel 12'!$F371*1000</f>
        <v>5.7232049947970864</v>
      </c>
      <c r="R371" s="20">
        <f>'Tabel 11'!Q371/'Tabel 12'!$F371*1000</f>
        <v>0</v>
      </c>
      <c r="S371" s="20">
        <f>'Tabel 11'!R371/'Tabel 12'!$F371*1000</f>
        <v>34.599375650364202</v>
      </c>
      <c r="T371" s="20">
        <f>'Tabel 11'!S371/'Tabel 12'!$F371*1000</f>
        <v>34.599375650364202</v>
      </c>
      <c r="U371" s="20">
        <f>'Tabel 11'!T371/'Tabel 12'!$F371*1000</f>
        <v>0</v>
      </c>
      <c r="V371" s="20">
        <f>'Tabel 11'!U371/'Tabel 12'!$F371*1000</f>
        <v>0</v>
      </c>
      <c r="W371" s="20">
        <f>'Tabel 11'!V371/'Tabel 12'!$F371*1000</f>
        <v>0</v>
      </c>
      <c r="X371" s="20"/>
      <c r="Y371" s="20">
        <f>'Tabel 11'!X371/'Tabel 12'!$F371*1000</f>
        <v>18.730489073881373</v>
      </c>
      <c r="Z371" s="1"/>
    </row>
    <row r="372" spans="1:26" x14ac:dyDescent="0.25">
      <c r="D372" s="1" t="s">
        <v>911</v>
      </c>
      <c r="E372" s="1" t="s">
        <v>63</v>
      </c>
      <c r="F372" s="94">
        <v>1752</v>
      </c>
      <c r="H372" s="20">
        <f>'Tabel 11'!G372/'Tabel 12'!$F372*1000</f>
        <v>25.684931506849313</v>
      </c>
      <c r="I372" s="20">
        <f>'Tabel 11'!H372/'Tabel 12'!$F372*1000</f>
        <v>1.7123287671232876</v>
      </c>
      <c r="J372" s="20">
        <f>'Tabel 11'!I372/'Tabel 12'!$F372*1000</f>
        <v>1.7123287671232876</v>
      </c>
      <c r="K372" s="20">
        <f>'Tabel 11'!J372/'Tabel 12'!$F372*1000</f>
        <v>0</v>
      </c>
      <c r="L372" s="20">
        <f>'Tabel 11'!K372/'Tabel 12'!$F372*1000</f>
        <v>0</v>
      </c>
      <c r="M372" s="20">
        <f>'Tabel 11'!L372/'Tabel 12'!$F372*1000</f>
        <v>0</v>
      </c>
      <c r="N372" s="20">
        <f>'Tabel 11'!M372/'Tabel 12'!$F372*1000</f>
        <v>0</v>
      </c>
      <c r="O372" s="20">
        <f>'Tabel 11'!N372/'Tabel 12'!$F372*1000</f>
        <v>0</v>
      </c>
      <c r="P372" s="20">
        <f>'Tabel 11'!O372/'Tabel 12'!$F372*1000</f>
        <v>0</v>
      </c>
      <c r="Q372" s="20">
        <f>'Tabel 11'!P372/'Tabel 12'!$F372*1000</f>
        <v>0</v>
      </c>
      <c r="R372" s="20">
        <f>'Tabel 11'!Q372/'Tabel 12'!$F372*1000</f>
        <v>2.2831050228310499</v>
      </c>
      <c r="S372" s="20">
        <f>'Tabel 11'!R372/'Tabel 12'!$F372*1000</f>
        <v>21.689497716894977</v>
      </c>
      <c r="T372" s="20">
        <f>'Tabel 11'!S372/'Tabel 12'!$F372*1000</f>
        <v>21.118721461187214</v>
      </c>
      <c r="U372" s="20">
        <f>'Tabel 11'!T372/'Tabel 12'!$F372*1000</f>
        <v>0.57077625570776247</v>
      </c>
      <c r="V372" s="20">
        <f>'Tabel 11'!U372/'Tabel 12'!$F372*1000</f>
        <v>0</v>
      </c>
      <c r="W372" s="20">
        <f>'Tabel 11'!V372/'Tabel 12'!$F372*1000</f>
        <v>0</v>
      </c>
      <c r="X372" s="20"/>
      <c r="Y372" s="20">
        <f>'Tabel 11'!X372/'Tabel 12'!$F372*1000</f>
        <v>101.59817351598173</v>
      </c>
      <c r="Z372" s="1"/>
    </row>
    <row r="373" spans="1:26" x14ac:dyDescent="0.25">
      <c r="D373" s="1" t="s">
        <v>916</v>
      </c>
      <c r="E373" s="1" t="s">
        <v>34</v>
      </c>
      <c r="F373" s="94">
        <v>985</v>
      </c>
      <c r="H373" s="20">
        <f>'Tabel 11'!G373/'Tabel 12'!$F373*1000</f>
        <v>201.01522842639594</v>
      </c>
      <c r="I373" s="20">
        <f>'Tabel 11'!H373/'Tabel 12'!$F373*1000</f>
        <v>77.157360406091371</v>
      </c>
      <c r="J373" s="20">
        <f>'Tabel 11'!I373/'Tabel 12'!$F373*1000</f>
        <v>0</v>
      </c>
      <c r="K373" s="20">
        <f>'Tabel 11'!J373/'Tabel 12'!$F373*1000</f>
        <v>0</v>
      </c>
      <c r="L373" s="20">
        <f>'Tabel 11'!K373/'Tabel 12'!$F373*1000</f>
        <v>42.639593908629436</v>
      </c>
      <c r="M373" s="20">
        <f>'Tabel 11'!L373/'Tabel 12'!$F373*1000</f>
        <v>0</v>
      </c>
      <c r="N373" s="20">
        <f>'Tabel 11'!M373/'Tabel 12'!$F373*1000</f>
        <v>34.517766497461928</v>
      </c>
      <c r="O373" s="20">
        <f>'Tabel 11'!N373/'Tabel 12'!$F373*1000</f>
        <v>19.289340101522843</v>
      </c>
      <c r="P373" s="20">
        <f>'Tabel 11'!O373/'Tabel 12'!$F373*1000</f>
        <v>0</v>
      </c>
      <c r="Q373" s="20">
        <f>'Tabel 11'!P373/'Tabel 12'!$F373*1000</f>
        <v>19.289340101522843</v>
      </c>
      <c r="R373" s="20">
        <f>'Tabel 11'!Q373/'Tabel 12'!$F373*1000</f>
        <v>4.060913705583757</v>
      </c>
      <c r="S373" s="20">
        <f>'Tabel 11'!R373/'Tabel 12'!$F373*1000</f>
        <v>100.50761421319797</v>
      </c>
      <c r="T373" s="20">
        <f>'Tabel 11'!S373/'Tabel 12'!$F373*1000</f>
        <v>100.50761421319797</v>
      </c>
      <c r="U373" s="20">
        <f>'Tabel 11'!T373/'Tabel 12'!$F373*1000</f>
        <v>0</v>
      </c>
      <c r="V373" s="20">
        <f>'Tabel 11'!U373/'Tabel 12'!$F373*1000</f>
        <v>0</v>
      </c>
      <c r="W373" s="20">
        <f>'Tabel 11'!V373/'Tabel 12'!$F373*1000</f>
        <v>0</v>
      </c>
      <c r="X373" s="20"/>
      <c r="Y373" s="20">
        <f>'Tabel 11'!X373/'Tabel 12'!$F373*1000</f>
        <v>15.228426395939087</v>
      </c>
      <c r="Z373" s="1"/>
    </row>
    <row r="374" spans="1:26" x14ac:dyDescent="0.25">
      <c r="D374" s="1" t="s">
        <v>936</v>
      </c>
      <c r="E374" s="1" t="s">
        <v>36</v>
      </c>
      <c r="F374" s="94">
        <v>4929</v>
      </c>
      <c r="H374" s="20">
        <f>'Tabel 11'!G374/'Tabel 12'!$F374*1000</f>
        <v>225.19780888618382</v>
      </c>
      <c r="I374" s="20">
        <f>'Tabel 11'!H374/'Tabel 12'!$F374*1000</f>
        <v>31.243659971596671</v>
      </c>
      <c r="J374" s="20">
        <f>'Tabel 11'!I374/'Tabel 12'!$F374*1000</f>
        <v>0</v>
      </c>
      <c r="K374" s="20">
        <f>'Tabel 11'!J374/'Tabel 12'!$F374*1000</f>
        <v>1.6230472712517752</v>
      </c>
      <c r="L374" s="20">
        <f>'Tabel 11'!K374/'Tabel 12'!$F374*1000</f>
        <v>6.0864272671941571</v>
      </c>
      <c r="M374" s="20">
        <f>'Tabel 11'!L374/'Tabel 12'!$F374*1000</f>
        <v>0</v>
      </c>
      <c r="N374" s="20">
        <f>'Tabel 11'!M374/'Tabel 12'!$F374*1000</f>
        <v>23.534185433150739</v>
      </c>
      <c r="O374" s="20">
        <f>'Tabel 11'!N374/'Tabel 12'!$F374*1000</f>
        <v>130.85818624467439</v>
      </c>
      <c r="P374" s="20">
        <f>'Tabel 11'!O374/'Tabel 12'!$F374*1000</f>
        <v>130.85818624467439</v>
      </c>
      <c r="Q374" s="20">
        <f>'Tabel 11'!P374/'Tabel 12'!$F374*1000</f>
        <v>0</v>
      </c>
      <c r="R374" s="20">
        <f>'Tabel 11'!Q374/'Tabel 12'!$F374*1000</f>
        <v>8.5209981740718188</v>
      </c>
      <c r="S374" s="20">
        <f>'Tabel 11'!R374/'Tabel 12'!$F374*1000</f>
        <v>54.574964495840945</v>
      </c>
      <c r="T374" s="20">
        <f>'Tabel 11'!S374/'Tabel 12'!$F374*1000</f>
        <v>42.402109961452624</v>
      </c>
      <c r="U374" s="20">
        <f>'Tabel 11'!T374/'Tabel 12'!$F374*1000</f>
        <v>0</v>
      </c>
      <c r="V374" s="20">
        <f>'Tabel 11'!U374/'Tabel 12'!$F374*1000</f>
        <v>12.172854534388314</v>
      </c>
      <c r="W374" s="20">
        <f>'Tabel 11'!V374/'Tabel 12'!$F374*1000</f>
        <v>0</v>
      </c>
      <c r="X374" s="20"/>
      <c r="Y374" s="20">
        <f>'Tabel 11'!X374/'Tabel 12'!$F374*1000</f>
        <v>38.75025360113613</v>
      </c>
      <c r="Z374" s="1"/>
    </row>
    <row r="375" spans="1:26" x14ac:dyDescent="0.25">
      <c r="D375" s="1" t="s">
        <v>963</v>
      </c>
      <c r="E375" s="1" t="s">
        <v>37</v>
      </c>
      <c r="F375" s="94">
        <v>1291</v>
      </c>
      <c r="H375" s="20">
        <f>'Tabel 11'!G375/'Tabel 12'!$F375*1000</f>
        <v>187.45158791634393</v>
      </c>
      <c r="I375" s="20">
        <f>'Tabel 11'!H375/'Tabel 12'!$F375*1000</f>
        <v>17.041053446940357</v>
      </c>
      <c r="J375" s="20">
        <f>'Tabel 11'!I375/'Tabel 12'!$F375*1000</f>
        <v>12.393493415956623</v>
      </c>
      <c r="K375" s="20">
        <f>'Tabel 11'!J375/'Tabel 12'!$F375*1000</f>
        <v>0</v>
      </c>
      <c r="L375" s="20">
        <f>'Tabel 11'!K375/'Tabel 12'!$F375*1000</f>
        <v>4.6475600309837333</v>
      </c>
      <c r="M375" s="20">
        <f>'Tabel 11'!L375/'Tabel 12'!$F375*1000</f>
        <v>0</v>
      </c>
      <c r="N375" s="20">
        <f>'Tabel 11'!M375/'Tabel 12'!$F375*1000</f>
        <v>0</v>
      </c>
      <c r="O375" s="20">
        <f>'Tabel 11'!N375/'Tabel 12'!$F375*1000</f>
        <v>103.02091402013943</v>
      </c>
      <c r="P375" s="20">
        <f>'Tabel 11'!O375/'Tabel 12'!$F375*1000</f>
        <v>103.02091402013943</v>
      </c>
      <c r="Q375" s="20">
        <f>'Tabel 11'!P375/'Tabel 12'!$F375*1000</f>
        <v>0</v>
      </c>
      <c r="R375" s="20">
        <f>'Tabel 11'!Q375/'Tabel 12'!$F375*1000</f>
        <v>13.168086754453912</v>
      </c>
      <c r="S375" s="20">
        <f>'Tabel 11'!R375/'Tabel 12'!$F375*1000</f>
        <v>54.221533694810226</v>
      </c>
      <c r="T375" s="20">
        <f>'Tabel 11'!S375/'Tabel 12'!$F375*1000</f>
        <v>54.221533694810226</v>
      </c>
      <c r="U375" s="20">
        <f>'Tabel 11'!T375/'Tabel 12'!$F375*1000</f>
        <v>0</v>
      </c>
      <c r="V375" s="20">
        <f>'Tabel 11'!U375/'Tabel 12'!$F375*1000</f>
        <v>0</v>
      </c>
      <c r="W375" s="20">
        <f>'Tabel 11'!V375/'Tabel 12'!$F375*1000</f>
        <v>42.602633617350897</v>
      </c>
      <c r="X375" s="20"/>
      <c r="Y375" s="20">
        <f>'Tabel 11'!X375/'Tabel 12'!$F375*1000</f>
        <v>0</v>
      </c>
      <c r="Z375" s="1"/>
    </row>
    <row r="376" spans="1:26" x14ac:dyDescent="0.25">
      <c r="C376" s="1" t="s">
        <v>438</v>
      </c>
      <c r="F376" s="94">
        <f>SUM(F371:F375)</f>
        <v>12801</v>
      </c>
      <c r="H376" s="20">
        <f>'Tabel 11'!G376/'Tabel 12'!$F376*1000</f>
        <v>171.39285993281774</v>
      </c>
      <c r="I376" s="20">
        <f>'Tabel 11'!H376/'Tabel 12'!$F376*1000</f>
        <v>25.622998203265372</v>
      </c>
      <c r="J376" s="20">
        <f>'Tabel 11'!I376/'Tabel 12'!$F376*1000</f>
        <v>1.4842590422623234</v>
      </c>
      <c r="K376" s="20">
        <f>'Tabel 11'!J376/'Tabel 12'!$F376*1000</f>
        <v>0.62495117568939917</v>
      </c>
      <c r="L376" s="20">
        <f>'Tabel 11'!K376/'Tabel 12'!$F376*1000</f>
        <v>6.0932739629716428</v>
      </c>
      <c r="M376" s="20">
        <f>'Tabel 11'!L376/'Tabel 12'!$F376*1000</f>
        <v>0</v>
      </c>
      <c r="N376" s="20">
        <f>'Tabel 11'!M376/'Tabel 12'!$F376*1000</f>
        <v>17.420514022342005</v>
      </c>
      <c r="O376" s="20">
        <f>'Tabel 11'!N376/'Tabel 12'!$F376*1000</f>
        <v>92.961487383798143</v>
      </c>
      <c r="P376" s="20">
        <f>'Tabel 11'!O376/'Tabel 12'!$F376*1000</f>
        <v>89.758612608389967</v>
      </c>
      <c r="Q376" s="20">
        <f>'Tabel 11'!P376/'Tabel 12'!$F376*1000</f>
        <v>3.2028747754081714</v>
      </c>
      <c r="R376" s="20">
        <f>'Tabel 11'!Q376/'Tabel 12'!$F376*1000</f>
        <v>5.2339660963987189</v>
      </c>
      <c r="S376" s="20">
        <f>'Tabel 11'!R376/'Tabel 12'!$F376*1000</f>
        <v>47.574408249355521</v>
      </c>
      <c r="T376" s="20">
        <f>'Tabel 11'!S376/'Tabel 12'!$F376*1000</f>
        <v>42.80915553472385</v>
      </c>
      <c r="U376" s="20">
        <f>'Tabel 11'!T376/'Tabel 12'!$F376*1000</f>
        <v>7.8118896961174897E-2</v>
      </c>
      <c r="V376" s="20">
        <f>'Tabel 11'!U376/'Tabel 12'!$F376*1000</f>
        <v>4.6871338176704942</v>
      </c>
      <c r="W376" s="20">
        <f>'Tabel 11'!V376/'Tabel 12'!$F376*1000</f>
        <v>4.2965393328646195</v>
      </c>
      <c r="X376" s="20"/>
      <c r="Y376" s="20">
        <f>'Tabel 11'!X376/'Tabel 12'!$F376*1000</f>
        <v>35.622217014295757</v>
      </c>
      <c r="Z376" s="1"/>
    </row>
    <row r="377" spans="1:26" s="11" customFormat="1" x14ac:dyDescent="0.25">
      <c r="A377" s="10"/>
      <c r="B377" s="7" t="s">
        <v>402</v>
      </c>
      <c r="C377" s="7"/>
      <c r="D377" s="7"/>
      <c r="E377" s="7"/>
      <c r="F377" s="96">
        <f>F376</f>
        <v>12801</v>
      </c>
      <c r="G377" s="7"/>
      <c r="H377" s="21">
        <f>'Tabel 11'!G377/'Tabel 12'!$F377*1000</f>
        <v>171.39285993281774</v>
      </c>
      <c r="I377" s="21">
        <f>'Tabel 11'!H377/'Tabel 12'!$F377*1000</f>
        <v>25.622998203265372</v>
      </c>
      <c r="J377" s="21">
        <f>'Tabel 11'!I377/'Tabel 12'!$F377*1000</f>
        <v>1.4842590422623234</v>
      </c>
      <c r="K377" s="21">
        <f>'Tabel 11'!J377/'Tabel 12'!$F377*1000</f>
        <v>0.62495117568939917</v>
      </c>
      <c r="L377" s="21">
        <f>'Tabel 11'!K377/'Tabel 12'!$F377*1000</f>
        <v>6.0932739629716428</v>
      </c>
      <c r="M377" s="21">
        <f>'Tabel 11'!L377/'Tabel 12'!$F377*1000</f>
        <v>0</v>
      </c>
      <c r="N377" s="21">
        <f>'Tabel 11'!M377/'Tabel 12'!$F377*1000</f>
        <v>17.420514022342005</v>
      </c>
      <c r="O377" s="21">
        <f>'Tabel 11'!N377/'Tabel 12'!$F377*1000</f>
        <v>92.961487383798143</v>
      </c>
      <c r="P377" s="21">
        <f>'Tabel 11'!O377/'Tabel 12'!$F377*1000</f>
        <v>89.758612608389967</v>
      </c>
      <c r="Q377" s="21">
        <f>'Tabel 11'!P377/'Tabel 12'!$F377*1000</f>
        <v>3.2028747754081714</v>
      </c>
      <c r="R377" s="21">
        <f>'Tabel 11'!Q377/'Tabel 12'!$F377*1000</f>
        <v>5.2339660963987189</v>
      </c>
      <c r="S377" s="21">
        <f>'Tabel 11'!R377/'Tabel 12'!$F377*1000</f>
        <v>47.574408249355521</v>
      </c>
      <c r="T377" s="21">
        <f>'Tabel 11'!S377/'Tabel 12'!$F377*1000</f>
        <v>42.80915553472385</v>
      </c>
      <c r="U377" s="21">
        <f>'Tabel 11'!T377/'Tabel 12'!$F377*1000</f>
        <v>7.8118896961174897E-2</v>
      </c>
      <c r="V377" s="21">
        <f>'Tabel 11'!U377/'Tabel 12'!$F377*1000</f>
        <v>4.6871338176704942</v>
      </c>
      <c r="W377" s="21">
        <f>'Tabel 11'!V377/'Tabel 12'!$F377*1000</f>
        <v>4.2965393328646195</v>
      </c>
      <c r="X377" s="21"/>
      <c r="Y377" s="21">
        <f>'Tabel 11'!X377/'Tabel 12'!$F377*1000</f>
        <v>35.622217014295757</v>
      </c>
      <c r="Z377" s="10"/>
    </row>
    <row r="378" spans="1:26" x14ac:dyDescent="0.25">
      <c r="F378" s="94"/>
      <c r="H378" s="20"/>
      <c r="I378" s="20"/>
      <c r="J378" s="20"/>
      <c r="K378" s="20"/>
      <c r="L378" s="20"/>
      <c r="M378" s="20"/>
      <c r="N378" s="20"/>
      <c r="O378" s="20"/>
      <c r="P378" s="20"/>
      <c r="Q378" s="20"/>
      <c r="R378" s="20"/>
      <c r="S378" s="20"/>
      <c r="T378" s="20"/>
      <c r="U378" s="20"/>
      <c r="V378" s="20"/>
      <c r="W378" s="20"/>
      <c r="X378" s="20"/>
      <c r="Y378" s="20"/>
      <c r="Z378" s="1"/>
    </row>
    <row r="379" spans="1:26" s="11" customFormat="1" x14ac:dyDescent="0.25">
      <c r="A379" s="10"/>
      <c r="B379" s="10"/>
      <c r="C379" s="10"/>
      <c r="D379" s="10"/>
      <c r="E379" s="10"/>
      <c r="F379" s="95"/>
      <c r="G379" s="10"/>
      <c r="H379" s="22"/>
      <c r="I379" s="22"/>
      <c r="J379" s="22"/>
      <c r="K379" s="22"/>
      <c r="L379" s="22"/>
      <c r="M379" s="22"/>
      <c r="N379" s="22"/>
      <c r="O379" s="22"/>
      <c r="P379" s="22"/>
      <c r="Q379" s="22"/>
      <c r="R379" s="22"/>
      <c r="S379" s="22"/>
      <c r="T379" s="22"/>
      <c r="U379" s="22"/>
      <c r="V379" s="22"/>
      <c r="W379" s="22"/>
      <c r="X379" s="22"/>
      <c r="Y379" s="22"/>
      <c r="Z379" s="10"/>
    </row>
    <row r="380" spans="1:26" s="8" customFormat="1" x14ac:dyDescent="0.25">
      <c r="A380" s="7"/>
      <c r="B380" s="7"/>
      <c r="C380" s="7"/>
      <c r="D380" s="7"/>
      <c r="E380" s="7"/>
      <c r="F380" s="96"/>
      <c r="G380" s="7"/>
      <c r="H380" s="21"/>
      <c r="I380" s="21"/>
      <c r="J380" s="21"/>
      <c r="K380" s="21"/>
      <c r="L380" s="21"/>
      <c r="M380" s="21"/>
      <c r="N380" s="21"/>
      <c r="O380" s="21"/>
      <c r="P380" s="21"/>
      <c r="Q380" s="21"/>
      <c r="R380" s="21"/>
      <c r="S380" s="21"/>
      <c r="T380" s="21"/>
      <c r="U380" s="21"/>
      <c r="V380" s="21"/>
      <c r="W380" s="21"/>
      <c r="X380" s="21"/>
      <c r="Y380" s="21"/>
      <c r="Z380" s="7"/>
    </row>
    <row r="381" spans="1:26" x14ac:dyDescent="0.25">
      <c r="F381" s="94"/>
      <c r="H381" s="20"/>
      <c r="I381" s="20"/>
      <c r="J381" s="20"/>
      <c r="K381" s="20"/>
      <c r="L381" s="20"/>
      <c r="M381" s="20"/>
      <c r="N381" s="20"/>
      <c r="O381" s="20"/>
      <c r="P381" s="20"/>
      <c r="Q381" s="20"/>
      <c r="R381" s="20"/>
      <c r="S381" s="20"/>
      <c r="T381" s="20"/>
      <c r="U381" s="20"/>
      <c r="V381" s="20"/>
      <c r="W381" s="20"/>
      <c r="X381" s="20"/>
      <c r="Y381" s="20"/>
      <c r="Z381" s="1"/>
    </row>
    <row r="382" spans="1:26" x14ac:dyDescent="0.25">
      <c r="F382" s="94"/>
      <c r="H382" s="20"/>
      <c r="I382" s="20"/>
      <c r="J382" s="20"/>
      <c r="K382" s="20"/>
      <c r="L382" s="20"/>
      <c r="M382" s="20"/>
      <c r="N382" s="20"/>
      <c r="O382" s="20"/>
      <c r="P382" s="20"/>
      <c r="Q382" s="20"/>
      <c r="R382" s="20"/>
      <c r="S382" s="20"/>
      <c r="T382" s="20"/>
      <c r="U382" s="20"/>
      <c r="V382" s="20"/>
      <c r="W382" s="20"/>
      <c r="X382" s="20"/>
      <c r="Y382" s="20"/>
      <c r="Z382" s="1"/>
    </row>
    <row r="383" spans="1:26" x14ac:dyDescent="0.25">
      <c r="F383" s="94"/>
      <c r="H383" s="20"/>
      <c r="I383" s="20"/>
      <c r="J383" s="20"/>
      <c r="K383" s="20"/>
      <c r="L383" s="20"/>
      <c r="M383" s="20"/>
      <c r="N383" s="20"/>
      <c r="O383" s="20"/>
      <c r="P383" s="20"/>
      <c r="Q383" s="20"/>
      <c r="R383" s="20"/>
      <c r="S383" s="20"/>
      <c r="T383" s="20"/>
      <c r="U383" s="20"/>
      <c r="V383" s="20"/>
      <c r="W383" s="20"/>
      <c r="X383" s="20"/>
      <c r="Y383" s="20"/>
      <c r="Z383" s="1"/>
    </row>
    <row r="384" spans="1:26" x14ac:dyDescent="0.25">
      <c r="F384" s="94"/>
      <c r="H384" s="20"/>
      <c r="I384" s="20"/>
      <c r="J384" s="20"/>
      <c r="K384" s="20"/>
      <c r="L384" s="20"/>
      <c r="M384" s="20"/>
      <c r="N384" s="20"/>
      <c r="O384" s="20"/>
      <c r="P384" s="20"/>
      <c r="Q384" s="20"/>
      <c r="R384" s="20"/>
      <c r="S384" s="20"/>
      <c r="T384" s="20"/>
      <c r="U384" s="20"/>
      <c r="V384" s="20"/>
      <c r="W384" s="20"/>
      <c r="X384" s="20"/>
      <c r="Y384" s="20"/>
      <c r="Z384" s="1"/>
    </row>
    <row r="385" spans="1:26" x14ac:dyDescent="0.25">
      <c r="F385" s="94"/>
      <c r="H385" s="20"/>
      <c r="I385" s="20"/>
      <c r="J385" s="20"/>
      <c r="K385" s="20"/>
      <c r="L385" s="20"/>
      <c r="M385" s="20"/>
      <c r="N385" s="20"/>
      <c r="O385" s="20"/>
      <c r="P385" s="20"/>
      <c r="Q385" s="20"/>
      <c r="R385" s="20"/>
      <c r="S385" s="20"/>
      <c r="T385" s="20"/>
      <c r="U385" s="20"/>
      <c r="V385" s="20"/>
      <c r="W385" s="20"/>
      <c r="X385" s="20"/>
      <c r="Y385" s="20"/>
      <c r="Z385" s="1"/>
    </row>
    <row r="386" spans="1:26" s="11" customFormat="1" x14ac:dyDescent="0.25">
      <c r="A386" s="10"/>
      <c r="B386" s="10"/>
      <c r="C386" s="10"/>
      <c r="D386" s="10"/>
      <c r="E386" s="10"/>
      <c r="F386" s="95"/>
      <c r="G386" s="10"/>
      <c r="H386" s="22"/>
      <c r="I386" s="22"/>
      <c r="J386" s="22"/>
      <c r="K386" s="22"/>
      <c r="L386" s="22"/>
      <c r="M386" s="22"/>
      <c r="N386" s="22"/>
      <c r="O386" s="22"/>
      <c r="P386" s="22"/>
      <c r="Q386" s="22"/>
      <c r="R386" s="22"/>
      <c r="S386" s="22"/>
      <c r="T386" s="22"/>
      <c r="U386" s="22"/>
      <c r="V386" s="22"/>
      <c r="W386" s="22"/>
      <c r="X386" s="22"/>
      <c r="Y386" s="22"/>
      <c r="Z386" s="10"/>
    </row>
    <row r="387" spans="1:26" s="8" customFormat="1" x14ac:dyDescent="0.25">
      <c r="A387" s="7"/>
      <c r="B387" s="7"/>
      <c r="C387" s="7"/>
      <c r="D387" s="7"/>
      <c r="E387" s="7"/>
      <c r="F387" s="91"/>
      <c r="G387" s="7"/>
      <c r="H387" s="21"/>
      <c r="I387" s="21"/>
      <c r="J387" s="21"/>
      <c r="K387" s="21"/>
      <c r="L387" s="21"/>
      <c r="M387" s="21"/>
      <c r="N387" s="21"/>
      <c r="O387" s="21"/>
      <c r="P387" s="21"/>
      <c r="Q387" s="21"/>
      <c r="R387" s="21"/>
      <c r="S387" s="21"/>
      <c r="T387" s="21"/>
      <c r="U387" s="21"/>
      <c r="V387" s="21"/>
      <c r="W387" s="21"/>
      <c r="X387" s="21"/>
      <c r="Y387" s="21"/>
      <c r="Z387" s="7"/>
    </row>
    <row r="388" spans="1:26" x14ac:dyDescent="0.25">
      <c r="H388" s="20"/>
      <c r="I388" s="20"/>
      <c r="J388" s="20"/>
      <c r="K388" s="20"/>
      <c r="L388" s="20"/>
      <c r="M388" s="20"/>
      <c r="N388" s="20"/>
      <c r="O388" s="20"/>
      <c r="P388" s="20"/>
      <c r="Q388" s="20"/>
      <c r="R388" s="20"/>
      <c r="S388" s="20"/>
      <c r="T388" s="20"/>
      <c r="U388" s="20"/>
      <c r="V388" s="20"/>
      <c r="W388" s="20"/>
      <c r="X388" s="20"/>
      <c r="Y388" s="20"/>
      <c r="Z388" s="1"/>
    </row>
    <row r="389" spans="1:26" x14ac:dyDescent="0.25">
      <c r="F389" s="84"/>
      <c r="H389" s="20"/>
      <c r="I389" s="20"/>
      <c r="J389" s="20"/>
      <c r="K389" s="20"/>
      <c r="L389" s="20"/>
      <c r="M389" s="20"/>
      <c r="N389" s="20"/>
      <c r="O389" s="20"/>
      <c r="P389" s="20"/>
      <c r="Q389" s="20"/>
      <c r="R389" s="20"/>
      <c r="S389" s="20"/>
      <c r="T389" s="20"/>
      <c r="U389" s="20"/>
      <c r="V389" s="20"/>
      <c r="W389" s="20"/>
      <c r="X389" s="20"/>
      <c r="Y389" s="20"/>
      <c r="Z389" s="1"/>
    </row>
    <row r="390" spans="1:26" x14ac:dyDescent="0.25">
      <c r="F390" s="84"/>
      <c r="H390" s="20"/>
      <c r="I390" s="20"/>
      <c r="J390" s="20"/>
      <c r="K390" s="20"/>
      <c r="L390" s="20"/>
      <c r="M390" s="20"/>
      <c r="N390" s="20"/>
      <c r="O390" s="20"/>
      <c r="P390" s="20"/>
      <c r="Q390" s="20"/>
      <c r="R390" s="20"/>
      <c r="S390" s="20"/>
      <c r="T390" s="20"/>
      <c r="U390" s="20"/>
      <c r="V390" s="20"/>
      <c r="W390" s="20"/>
      <c r="X390" s="20"/>
      <c r="Y390" s="20"/>
      <c r="Z390" s="1"/>
    </row>
    <row r="391" spans="1:26" x14ac:dyDescent="0.25">
      <c r="F391" s="84"/>
      <c r="H391" s="20"/>
      <c r="I391" s="20"/>
      <c r="J391" s="20"/>
      <c r="K391" s="20"/>
      <c r="L391" s="20"/>
      <c r="M391" s="20"/>
      <c r="N391" s="20"/>
      <c r="O391" s="20"/>
      <c r="P391" s="20"/>
      <c r="Q391" s="20"/>
      <c r="R391" s="20"/>
      <c r="S391" s="20"/>
      <c r="T391" s="20"/>
      <c r="U391" s="20"/>
      <c r="V391" s="20"/>
      <c r="W391" s="20"/>
      <c r="X391" s="20"/>
      <c r="Y391" s="20"/>
      <c r="Z391" s="1"/>
    </row>
    <row r="392" spans="1:26" x14ac:dyDescent="0.25">
      <c r="F392" s="84"/>
      <c r="H392" s="20"/>
      <c r="I392" s="20"/>
      <c r="J392" s="20"/>
      <c r="K392" s="20"/>
      <c r="L392" s="20"/>
      <c r="M392" s="20"/>
      <c r="N392" s="20"/>
      <c r="O392" s="20"/>
      <c r="P392" s="20"/>
      <c r="Q392" s="20"/>
      <c r="R392" s="20"/>
      <c r="S392" s="20"/>
      <c r="T392" s="20"/>
      <c r="U392" s="20"/>
      <c r="V392" s="20"/>
      <c r="W392" s="20"/>
      <c r="X392" s="20"/>
      <c r="Y392" s="20"/>
      <c r="Z392" s="1"/>
    </row>
    <row r="393" spans="1:26" s="11" customFormat="1" x14ac:dyDescent="0.25">
      <c r="A393" s="10"/>
      <c r="B393" s="10"/>
      <c r="C393" s="10"/>
      <c r="D393" s="10"/>
      <c r="E393" s="10"/>
      <c r="F393" s="90"/>
      <c r="G393" s="10"/>
      <c r="H393" s="22"/>
      <c r="I393" s="22"/>
      <c r="J393" s="22"/>
      <c r="K393" s="22"/>
      <c r="L393" s="22"/>
      <c r="M393" s="22"/>
      <c r="N393" s="22"/>
      <c r="O393" s="22"/>
      <c r="P393" s="22"/>
      <c r="Q393" s="22"/>
      <c r="R393" s="22"/>
      <c r="S393" s="22"/>
      <c r="T393" s="22"/>
      <c r="U393" s="22"/>
      <c r="V393" s="22"/>
      <c r="W393" s="22"/>
      <c r="X393" s="22"/>
      <c r="Y393" s="22"/>
      <c r="Z393" s="10"/>
    </row>
    <row r="394" spans="1:26" s="8" customFormat="1" x14ac:dyDescent="0.25">
      <c r="A394" s="7"/>
      <c r="B394" s="7"/>
      <c r="C394" s="7"/>
      <c r="D394" s="7"/>
      <c r="E394" s="7"/>
      <c r="F394" s="91"/>
      <c r="G394" s="7"/>
      <c r="H394" s="21"/>
      <c r="I394" s="21"/>
      <c r="J394" s="21"/>
      <c r="K394" s="21"/>
      <c r="L394" s="21"/>
      <c r="M394" s="21"/>
      <c r="N394" s="21"/>
      <c r="O394" s="21"/>
      <c r="P394" s="21"/>
      <c r="Q394" s="21"/>
      <c r="R394" s="21"/>
      <c r="S394" s="21"/>
      <c r="T394" s="21"/>
      <c r="U394" s="21"/>
      <c r="V394" s="21"/>
      <c r="W394" s="21"/>
      <c r="X394" s="21"/>
      <c r="Y394" s="21"/>
      <c r="Z394" s="7"/>
    </row>
    <row r="395" spans="1:26" x14ac:dyDescent="0.25">
      <c r="F395" s="94"/>
      <c r="H395" s="20"/>
      <c r="I395" s="20"/>
      <c r="J395" s="20"/>
      <c r="K395" s="20"/>
      <c r="L395" s="20"/>
      <c r="M395" s="20"/>
      <c r="N395" s="20"/>
      <c r="O395" s="20"/>
      <c r="P395" s="20"/>
      <c r="Q395" s="20"/>
      <c r="R395" s="20"/>
      <c r="S395" s="20"/>
      <c r="T395" s="20"/>
      <c r="U395" s="20"/>
      <c r="V395" s="20"/>
      <c r="W395" s="20"/>
      <c r="X395" s="20"/>
      <c r="Y395" s="20"/>
      <c r="Z395" s="1"/>
    </row>
    <row r="396" spans="1:26" x14ac:dyDescent="0.25">
      <c r="F396" s="94"/>
      <c r="H396" s="20"/>
      <c r="I396" s="20"/>
      <c r="J396" s="20"/>
      <c r="K396" s="20"/>
      <c r="L396" s="20"/>
      <c r="M396" s="20"/>
      <c r="N396" s="20"/>
      <c r="O396" s="20"/>
      <c r="P396" s="20"/>
      <c r="Q396" s="20"/>
      <c r="R396" s="20"/>
      <c r="S396" s="20"/>
      <c r="T396" s="20"/>
      <c r="U396" s="20"/>
      <c r="V396" s="20"/>
      <c r="W396" s="20"/>
      <c r="X396" s="20"/>
      <c r="Y396" s="20"/>
      <c r="Z396" s="1"/>
    </row>
    <row r="397" spans="1:26" x14ac:dyDescent="0.25">
      <c r="F397" s="94"/>
      <c r="H397" s="20"/>
      <c r="I397" s="20"/>
      <c r="J397" s="20"/>
      <c r="K397" s="20"/>
      <c r="L397" s="20"/>
      <c r="M397" s="20"/>
      <c r="N397" s="20"/>
      <c r="O397" s="20"/>
      <c r="P397" s="20"/>
      <c r="Q397" s="20"/>
      <c r="R397" s="20"/>
      <c r="S397" s="20"/>
      <c r="T397" s="20"/>
      <c r="U397" s="20"/>
      <c r="V397" s="20"/>
      <c r="W397" s="20"/>
      <c r="X397" s="20"/>
      <c r="Y397" s="20"/>
      <c r="Z397" s="1"/>
    </row>
    <row r="398" spans="1:26" x14ac:dyDescent="0.25">
      <c r="F398" s="94"/>
      <c r="H398" s="20"/>
      <c r="I398" s="20"/>
      <c r="J398" s="20"/>
      <c r="K398" s="20"/>
      <c r="L398" s="20"/>
      <c r="M398" s="20"/>
      <c r="N398" s="20"/>
      <c r="O398" s="20"/>
      <c r="P398" s="20"/>
      <c r="Q398" s="20"/>
      <c r="R398" s="20"/>
      <c r="S398" s="20"/>
      <c r="T398" s="20"/>
      <c r="U398" s="20"/>
      <c r="V398" s="20"/>
      <c r="W398" s="20"/>
      <c r="X398" s="20"/>
      <c r="Y398" s="20"/>
      <c r="Z398" s="1"/>
    </row>
    <row r="399" spans="1:26" x14ac:dyDescent="0.25">
      <c r="F399" s="94"/>
      <c r="H399" s="20"/>
      <c r="I399" s="20"/>
      <c r="J399" s="20"/>
      <c r="K399" s="20"/>
      <c r="L399" s="20"/>
      <c r="M399" s="20"/>
      <c r="N399" s="20"/>
      <c r="O399" s="20"/>
      <c r="P399" s="20"/>
      <c r="Q399" s="20"/>
      <c r="R399" s="20"/>
      <c r="S399" s="20"/>
      <c r="T399" s="20"/>
      <c r="U399" s="20"/>
      <c r="V399" s="20"/>
      <c r="W399" s="20"/>
      <c r="X399" s="20"/>
      <c r="Y399" s="20"/>
      <c r="Z399" s="1"/>
    </row>
    <row r="400" spans="1:26" x14ac:dyDescent="0.25">
      <c r="F400" s="94"/>
      <c r="H400" s="20"/>
      <c r="I400" s="20"/>
      <c r="J400" s="20"/>
      <c r="K400" s="20"/>
      <c r="L400" s="20"/>
      <c r="M400" s="20"/>
      <c r="N400" s="20"/>
      <c r="O400" s="20"/>
      <c r="P400" s="20"/>
      <c r="Q400" s="20"/>
      <c r="R400" s="20"/>
      <c r="S400" s="20"/>
      <c r="T400" s="20"/>
      <c r="U400" s="20"/>
      <c r="V400" s="20"/>
      <c r="W400" s="20"/>
      <c r="X400" s="20"/>
      <c r="Y400" s="20"/>
      <c r="Z400" s="1"/>
    </row>
    <row r="401" spans="1:26" x14ac:dyDescent="0.25">
      <c r="F401" s="94"/>
      <c r="H401" s="20"/>
      <c r="I401" s="20"/>
      <c r="J401" s="20"/>
      <c r="K401" s="20"/>
      <c r="L401" s="20"/>
      <c r="M401" s="20"/>
      <c r="N401" s="20"/>
      <c r="O401" s="20"/>
      <c r="P401" s="20"/>
      <c r="Q401" s="20"/>
      <c r="R401" s="20"/>
      <c r="S401" s="20"/>
      <c r="T401" s="20"/>
      <c r="U401" s="20"/>
      <c r="V401" s="20"/>
      <c r="W401" s="20"/>
      <c r="X401" s="20"/>
      <c r="Y401" s="20"/>
      <c r="Z401" s="1"/>
    </row>
    <row r="402" spans="1:26" x14ac:dyDescent="0.25">
      <c r="F402" s="94"/>
      <c r="H402" s="20"/>
      <c r="I402" s="20"/>
      <c r="J402" s="20"/>
      <c r="K402" s="20"/>
      <c r="L402" s="20"/>
      <c r="M402" s="20"/>
      <c r="N402" s="20"/>
      <c r="O402" s="20"/>
      <c r="P402" s="20"/>
      <c r="Q402" s="20"/>
      <c r="R402" s="20"/>
      <c r="S402" s="20"/>
      <c r="T402" s="20"/>
      <c r="U402" s="20"/>
      <c r="V402" s="20"/>
      <c r="W402" s="20"/>
      <c r="X402" s="20"/>
      <c r="Y402" s="20"/>
      <c r="Z402" s="1"/>
    </row>
    <row r="403" spans="1:26" x14ac:dyDescent="0.25">
      <c r="F403" s="94"/>
      <c r="H403" s="20"/>
      <c r="I403" s="20"/>
      <c r="J403" s="20"/>
      <c r="K403" s="20"/>
      <c r="L403" s="20"/>
      <c r="M403" s="20"/>
      <c r="N403" s="20"/>
      <c r="O403" s="20"/>
      <c r="P403" s="20"/>
      <c r="Q403" s="20"/>
      <c r="R403" s="20"/>
      <c r="S403" s="20"/>
      <c r="T403" s="20"/>
      <c r="U403" s="20"/>
      <c r="V403" s="20"/>
      <c r="W403" s="20"/>
      <c r="X403" s="20"/>
      <c r="Y403" s="20"/>
      <c r="Z403" s="1"/>
    </row>
    <row r="404" spans="1:26" x14ac:dyDescent="0.25">
      <c r="F404" s="94"/>
      <c r="H404" s="20"/>
      <c r="I404" s="20"/>
      <c r="J404" s="20"/>
      <c r="K404" s="20"/>
      <c r="L404" s="20"/>
      <c r="M404" s="20"/>
      <c r="N404" s="20"/>
      <c r="O404" s="20"/>
      <c r="P404" s="20"/>
      <c r="Q404" s="20"/>
      <c r="R404" s="20"/>
      <c r="S404" s="20"/>
      <c r="T404" s="20"/>
      <c r="U404" s="20"/>
      <c r="V404" s="20"/>
      <c r="W404" s="20"/>
      <c r="X404" s="20"/>
      <c r="Y404" s="20"/>
      <c r="Z404" s="1"/>
    </row>
    <row r="405" spans="1:26" x14ac:dyDescent="0.25">
      <c r="F405" s="94"/>
      <c r="H405" s="20"/>
      <c r="I405" s="20"/>
      <c r="J405" s="20"/>
      <c r="K405" s="20"/>
      <c r="L405" s="20"/>
      <c r="M405" s="20"/>
      <c r="N405" s="20"/>
      <c r="O405" s="20"/>
      <c r="P405" s="20"/>
      <c r="Q405" s="20"/>
      <c r="R405" s="20"/>
      <c r="S405" s="20"/>
      <c r="T405" s="20"/>
      <c r="U405" s="20"/>
      <c r="V405" s="20"/>
      <c r="W405" s="20"/>
      <c r="X405" s="20"/>
      <c r="Y405" s="20"/>
      <c r="Z405" s="1"/>
    </row>
    <row r="406" spans="1:26" x14ac:dyDescent="0.25">
      <c r="F406" s="94"/>
      <c r="H406" s="20"/>
      <c r="I406" s="20"/>
      <c r="J406" s="20"/>
      <c r="K406" s="20"/>
      <c r="L406" s="20"/>
      <c r="M406" s="20"/>
      <c r="N406" s="20"/>
      <c r="O406" s="20"/>
      <c r="P406" s="20"/>
      <c r="Q406" s="20"/>
      <c r="R406" s="20"/>
      <c r="S406" s="20"/>
      <c r="T406" s="20"/>
      <c r="U406" s="20"/>
      <c r="V406" s="20"/>
      <c r="W406" s="20"/>
      <c r="X406" s="20"/>
      <c r="Y406" s="20"/>
      <c r="Z406" s="1"/>
    </row>
    <row r="407" spans="1:26" s="11" customFormat="1" x14ac:dyDescent="0.25">
      <c r="A407" s="10"/>
      <c r="B407" s="10"/>
      <c r="C407" s="10"/>
      <c r="D407" s="10"/>
      <c r="E407" s="10"/>
      <c r="F407" s="95"/>
      <c r="G407" s="10"/>
      <c r="H407" s="22"/>
      <c r="I407" s="22"/>
      <c r="J407" s="22"/>
      <c r="K407" s="22"/>
      <c r="L407" s="22"/>
      <c r="M407" s="22"/>
      <c r="N407" s="22"/>
      <c r="O407" s="22"/>
      <c r="P407" s="22"/>
      <c r="Q407" s="22"/>
      <c r="R407" s="22"/>
      <c r="S407" s="22"/>
      <c r="T407" s="22"/>
      <c r="U407" s="22"/>
      <c r="V407" s="22"/>
      <c r="W407" s="22"/>
      <c r="X407" s="22"/>
      <c r="Y407" s="22"/>
      <c r="Z407" s="10"/>
    </row>
    <row r="408" spans="1:26" x14ac:dyDescent="0.25">
      <c r="F408" s="94"/>
      <c r="H408" s="20"/>
      <c r="I408" s="20"/>
      <c r="J408" s="20"/>
      <c r="K408" s="20"/>
      <c r="L408" s="20"/>
      <c r="M408" s="20"/>
      <c r="N408" s="20"/>
      <c r="O408" s="20"/>
      <c r="P408" s="20"/>
      <c r="Q408" s="20"/>
      <c r="R408" s="20"/>
      <c r="S408" s="20"/>
      <c r="T408" s="20"/>
      <c r="U408" s="20"/>
      <c r="V408" s="20"/>
      <c r="W408" s="20"/>
      <c r="X408" s="20"/>
      <c r="Y408" s="20"/>
      <c r="Z408" s="1"/>
    </row>
    <row r="409" spans="1:26" x14ac:dyDescent="0.25">
      <c r="F409" s="94"/>
      <c r="H409" s="20"/>
      <c r="I409" s="20"/>
      <c r="J409" s="20"/>
      <c r="K409" s="20"/>
      <c r="L409" s="20"/>
      <c r="M409" s="20"/>
      <c r="N409" s="20"/>
      <c r="O409" s="20"/>
      <c r="P409" s="20"/>
      <c r="Q409" s="20"/>
      <c r="R409" s="20"/>
      <c r="S409" s="20"/>
      <c r="T409" s="20"/>
      <c r="U409" s="20"/>
      <c r="V409" s="20"/>
      <c r="W409" s="20"/>
      <c r="X409" s="20"/>
      <c r="Y409" s="20"/>
      <c r="Z409" s="1"/>
    </row>
    <row r="410" spans="1:26" s="11" customFormat="1" x14ac:dyDescent="0.25">
      <c r="A410" s="10"/>
      <c r="B410" s="10"/>
      <c r="C410" s="10"/>
      <c r="D410" s="10"/>
      <c r="E410" s="10"/>
      <c r="F410" s="95"/>
      <c r="G410" s="10"/>
      <c r="H410" s="22"/>
      <c r="I410" s="22"/>
      <c r="J410" s="22"/>
      <c r="K410" s="22"/>
      <c r="L410" s="22"/>
      <c r="M410" s="22"/>
      <c r="N410" s="22"/>
      <c r="O410" s="22"/>
      <c r="P410" s="22"/>
      <c r="Q410" s="22"/>
      <c r="R410" s="22"/>
      <c r="S410" s="22"/>
      <c r="T410" s="22"/>
      <c r="U410" s="22"/>
      <c r="V410" s="22"/>
      <c r="W410" s="22"/>
      <c r="X410" s="22"/>
      <c r="Y410" s="22"/>
      <c r="Z410" s="10"/>
    </row>
    <row r="411" spans="1:26" s="8" customFormat="1" x14ac:dyDescent="0.25">
      <c r="A411" s="7"/>
      <c r="B411" s="7"/>
      <c r="C411" s="7"/>
      <c r="D411" s="7"/>
      <c r="E411" s="7"/>
      <c r="F411" s="96"/>
      <c r="G411" s="7"/>
      <c r="H411" s="21"/>
      <c r="I411" s="21"/>
      <c r="J411" s="21"/>
      <c r="K411" s="21"/>
      <c r="L411" s="21"/>
      <c r="M411" s="21"/>
      <c r="N411" s="21"/>
      <c r="O411" s="21"/>
      <c r="P411" s="21"/>
      <c r="Q411" s="21"/>
      <c r="R411" s="21"/>
      <c r="S411" s="21"/>
      <c r="T411" s="21"/>
      <c r="U411" s="21"/>
      <c r="V411" s="21"/>
      <c r="W411" s="21"/>
      <c r="X411" s="21"/>
      <c r="Y411" s="21"/>
      <c r="Z411" s="7"/>
    </row>
    <row r="412" spans="1:26" x14ac:dyDescent="0.25">
      <c r="F412" s="94"/>
      <c r="H412" s="20"/>
      <c r="I412" s="20"/>
      <c r="J412" s="20"/>
      <c r="K412" s="20"/>
      <c r="L412" s="20"/>
      <c r="M412" s="20"/>
      <c r="N412" s="20"/>
      <c r="O412" s="20"/>
      <c r="P412" s="20"/>
      <c r="Q412" s="20"/>
      <c r="R412" s="20"/>
      <c r="S412" s="20"/>
      <c r="T412" s="20"/>
      <c r="U412" s="20"/>
      <c r="V412" s="20"/>
      <c r="W412" s="20"/>
      <c r="X412" s="20"/>
      <c r="Y412" s="20"/>
      <c r="Z412" s="1"/>
    </row>
    <row r="413" spans="1:26" x14ac:dyDescent="0.25">
      <c r="F413" s="94"/>
      <c r="H413" s="20"/>
      <c r="I413" s="20"/>
      <c r="J413" s="20"/>
      <c r="K413" s="20"/>
      <c r="L413" s="20"/>
      <c r="M413" s="20"/>
      <c r="N413" s="20"/>
      <c r="O413" s="20"/>
      <c r="P413" s="20"/>
      <c r="Q413" s="20"/>
      <c r="R413" s="20"/>
      <c r="S413" s="20"/>
      <c r="T413" s="20"/>
      <c r="U413" s="20"/>
      <c r="V413" s="20"/>
      <c r="W413" s="20"/>
      <c r="X413" s="20"/>
      <c r="Y413" s="20"/>
      <c r="Z413" s="1"/>
    </row>
    <row r="414" spans="1:26" x14ac:dyDescent="0.25">
      <c r="F414" s="94"/>
      <c r="H414" s="20"/>
      <c r="I414" s="20"/>
      <c r="J414" s="20"/>
      <c r="K414" s="20"/>
      <c r="L414" s="20"/>
      <c r="M414" s="20"/>
      <c r="N414" s="20"/>
      <c r="O414" s="20"/>
      <c r="P414" s="20"/>
      <c r="Q414" s="20"/>
      <c r="R414" s="20"/>
      <c r="S414" s="20"/>
      <c r="T414" s="20"/>
      <c r="U414" s="20"/>
      <c r="V414" s="20"/>
      <c r="W414" s="20"/>
      <c r="X414" s="20"/>
      <c r="Y414" s="20"/>
      <c r="Z414" s="1"/>
    </row>
    <row r="415" spans="1:26" x14ac:dyDescent="0.25">
      <c r="F415" s="94"/>
      <c r="H415" s="20"/>
      <c r="I415" s="20"/>
      <c r="J415" s="20"/>
      <c r="K415" s="20"/>
      <c r="L415" s="20"/>
      <c r="M415" s="20"/>
      <c r="N415" s="20"/>
      <c r="O415" s="20"/>
      <c r="P415" s="20"/>
      <c r="Q415" s="20"/>
      <c r="R415" s="20"/>
      <c r="S415" s="20"/>
      <c r="T415" s="20"/>
      <c r="U415" s="20"/>
      <c r="V415" s="20"/>
      <c r="W415" s="20"/>
      <c r="X415" s="20"/>
      <c r="Y415" s="20"/>
      <c r="Z415" s="1"/>
    </row>
    <row r="416" spans="1:26" x14ac:dyDescent="0.25">
      <c r="F416" s="94"/>
      <c r="H416" s="20"/>
      <c r="I416" s="20"/>
      <c r="J416" s="20"/>
      <c r="K416" s="20"/>
      <c r="L416" s="20"/>
      <c r="M416" s="20"/>
      <c r="N416" s="20"/>
      <c r="O416" s="20"/>
      <c r="P416" s="20"/>
      <c r="Q416" s="20"/>
      <c r="R416" s="20"/>
      <c r="S416" s="20"/>
      <c r="T416" s="20"/>
      <c r="U416" s="20"/>
      <c r="V416" s="20"/>
      <c r="W416" s="20"/>
      <c r="X416" s="20"/>
      <c r="Y416" s="20"/>
      <c r="Z416" s="1"/>
    </row>
    <row r="417" spans="1:26" x14ac:dyDescent="0.25">
      <c r="F417" s="94"/>
      <c r="H417" s="20"/>
      <c r="I417" s="20"/>
      <c r="J417" s="20"/>
      <c r="K417" s="20"/>
      <c r="L417" s="20"/>
      <c r="M417" s="20"/>
      <c r="N417" s="20"/>
      <c r="O417" s="20"/>
      <c r="P417" s="20"/>
      <c r="Q417" s="20"/>
      <c r="R417" s="20"/>
      <c r="S417" s="20"/>
      <c r="T417" s="20"/>
      <c r="U417" s="20"/>
      <c r="V417" s="20"/>
      <c r="W417" s="20"/>
      <c r="X417" s="20"/>
      <c r="Y417" s="20"/>
      <c r="Z417" s="1"/>
    </row>
    <row r="418" spans="1:26" x14ac:dyDescent="0.25">
      <c r="F418" s="94"/>
      <c r="H418" s="20"/>
      <c r="I418" s="20"/>
      <c r="J418" s="20"/>
      <c r="K418" s="20"/>
      <c r="L418" s="20"/>
      <c r="M418" s="20"/>
      <c r="N418" s="20"/>
      <c r="O418" s="20"/>
      <c r="P418" s="20"/>
      <c r="Q418" s="20"/>
      <c r="R418" s="20"/>
      <c r="S418" s="20"/>
      <c r="T418" s="20"/>
      <c r="U418" s="20"/>
      <c r="V418" s="20"/>
      <c r="W418" s="20"/>
      <c r="X418" s="20"/>
      <c r="Y418" s="20"/>
      <c r="Z418" s="1"/>
    </row>
    <row r="419" spans="1:26" x14ac:dyDescent="0.25">
      <c r="F419" s="94"/>
      <c r="H419" s="20"/>
      <c r="I419" s="20"/>
      <c r="J419" s="20"/>
      <c r="K419" s="20"/>
      <c r="L419" s="20"/>
      <c r="M419" s="20"/>
      <c r="N419" s="20"/>
      <c r="O419" s="20"/>
      <c r="P419" s="20"/>
      <c r="Q419" s="20"/>
      <c r="R419" s="20"/>
      <c r="S419" s="20"/>
      <c r="T419" s="20"/>
      <c r="U419" s="20"/>
      <c r="V419" s="20"/>
      <c r="W419" s="20"/>
      <c r="X419" s="20"/>
      <c r="Y419" s="20"/>
      <c r="Z419" s="1"/>
    </row>
    <row r="420" spans="1:26" x14ac:dyDescent="0.25">
      <c r="F420" s="94"/>
      <c r="H420" s="20"/>
      <c r="I420" s="20"/>
      <c r="J420" s="20"/>
      <c r="K420" s="20"/>
      <c r="L420" s="20"/>
      <c r="M420" s="20"/>
      <c r="N420" s="20"/>
      <c r="O420" s="20"/>
      <c r="P420" s="20"/>
      <c r="Q420" s="20"/>
      <c r="R420" s="20"/>
      <c r="S420" s="20"/>
      <c r="T420" s="20"/>
      <c r="U420" s="20"/>
      <c r="V420" s="20"/>
      <c r="W420" s="20"/>
      <c r="X420" s="20"/>
      <c r="Y420" s="20"/>
      <c r="Z420" s="1"/>
    </row>
    <row r="421" spans="1:26" x14ac:dyDescent="0.25">
      <c r="F421" s="94"/>
      <c r="H421" s="20"/>
      <c r="I421" s="20"/>
      <c r="J421" s="20"/>
      <c r="K421" s="20"/>
      <c r="L421" s="20"/>
      <c r="M421" s="20"/>
      <c r="N421" s="20"/>
      <c r="O421" s="20"/>
      <c r="P421" s="20"/>
      <c r="Q421" s="20"/>
      <c r="R421" s="20"/>
      <c r="S421" s="20"/>
      <c r="T421" s="20"/>
      <c r="U421" s="20"/>
      <c r="V421" s="20"/>
      <c r="W421" s="20"/>
      <c r="X421" s="20"/>
      <c r="Y421" s="20"/>
      <c r="Z421" s="1"/>
    </row>
    <row r="422" spans="1:26" x14ac:dyDescent="0.25">
      <c r="F422" s="94"/>
      <c r="H422" s="20"/>
      <c r="I422" s="20"/>
      <c r="J422" s="20"/>
      <c r="K422" s="20"/>
      <c r="L422" s="20"/>
      <c r="M422" s="20"/>
      <c r="N422" s="20"/>
      <c r="O422" s="20"/>
      <c r="P422" s="20"/>
      <c r="Q422" s="20"/>
      <c r="R422" s="20"/>
      <c r="S422" s="20"/>
      <c r="T422" s="20"/>
      <c r="U422" s="20"/>
      <c r="V422" s="20"/>
      <c r="W422" s="20"/>
      <c r="X422" s="20"/>
      <c r="Y422" s="20"/>
      <c r="Z422" s="1"/>
    </row>
    <row r="423" spans="1:26" x14ac:dyDescent="0.25">
      <c r="F423" s="94"/>
      <c r="H423" s="20"/>
      <c r="I423" s="20"/>
      <c r="J423" s="20"/>
      <c r="K423" s="20"/>
      <c r="L423" s="20"/>
      <c r="M423" s="20"/>
      <c r="N423" s="20"/>
      <c r="O423" s="20"/>
      <c r="P423" s="20"/>
      <c r="Q423" s="20"/>
      <c r="R423" s="20"/>
      <c r="S423" s="20"/>
      <c r="T423" s="20"/>
      <c r="U423" s="20"/>
      <c r="V423" s="20"/>
      <c r="W423" s="20"/>
      <c r="X423" s="20"/>
      <c r="Y423" s="20"/>
      <c r="Z423" s="1"/>
    </row>
    <row r="424" spans="1:26" s="11" customFormat="1" x14ac:dyDescent="0.25">
      <c r="A424" s="10"/>
      <c r="B424" s="10"/>
      <c r="C424" s="10"/>
      <c r="D424" s="10"/>
      <c r="E424" s="10"/>
      <c r="F424" s="95"/>
      <c r="G424" s="10"/>
      <c r="H424" s="22"/>
      <c r="I424" s="22"/>
      <c r="J424" s="22"/>
      <c r="K424" s="22"/>
      <c r="L424" s="22"/>
      <c r="M424" s="22"/>
      <c r="N424" s="22"/>
      <c r="O424" s="22"/>
      <c r="P424" s="22"/>
      <c r="Q424" s="22"/>
      <c r="R424" s="22"/>
      <c r="S424" s="22"/>
      <c r="T424" s="22"/>
      <c r="U424" s="22"/>
      <c r="V424" s="22"/>
      <c r="W424" s="22"/>
      <c r="X424" s="22"/>
      <c r="Y424" s="22"/>
      <c r="Z424" s="10"/>
    </row>
    <row r="425" spans="1:26" x14ac:dyDescent="0.25">
      <c r="F425" s="94"/>
      <c r="H425" s="20"/>
      <c r="I425" s="20"/>
      <c r="J425" s="20"/>
      <c r="K425" s="20"/>
      <c r="L425" s="20"/>
      <c r="M425" s="20"/>
      <c r="N425" s="20"/>
      <c r="O425" s="20"/>
      <c r="P425" s="20"/>
      <c r="Q425" s="20"/>
      <c r="R425" s="20"/>
      <c r="S425" s="20"/>
      <c r="T425" s="20"/>
      <c r="U425" s="20"/>
      <c r="V425" s="20"/>
      <c r="W425" s="20"/>
      <c r="X425" s="20"/>
      <c r="Y425" s="20"/>
      <c r="Z425" s="1"/>
    </row>
    <row r="426" spans="1:26" x14ac:dyDescent="0.25">
      <c r="F426" s="94"/>
      <c r="H426" s="20"/>
      <c r="I426" s="20"/>
      <c r="J426" s="20"/>
      <c r="K426" s="20"/>
      <c r="L426" s="20"/>
      <c r="M426" s="20"/>
      <c r="N426" s="20"/>
      <c r="O426" s="20"/>
      <c r="P426" s="20"/>
      <c r="Q426" s="20"/>
      <c r="R426" s="20"/>
      <c r="S426" s="20"/>
      <c r="T426" s="20"/>
      <c r="U426" s="20"/>
      <c r="V426" s="20"/>
      <c r="W426" s="20"/>
      <c r="X426" s="20"/>
      <c r="Y426" s="20"/>
      <c r="Z426" s="1"/>
    </row>
    <row r="427" spans="1:26" s="11" customFormat="1" x14ac:dyDescent="0.25">
      <c r="A427" s="10"/>
      <c r="B427" s="10"/>
      <c r="C427" s="10"/>
      <c r="D427" s="10"/>
      <c r="E427" s="10"/>
      <c r="F427" s="95"/>
      <c r="G427" s="10"/>
      <c r="H427" s="22"/>
      <c r="I427" s="22"/>
      <c r="J427" s="22"/>
      <c r="K427" s="22"/>
      <c r="L427" s="22"/>
      <c r="M427" s="22"/>
      <c r="N427" s="22"/>
      <c r="O427" s="22"/>
      <c r="P427" s="22"/>
      <c r="Q427" s="22"/>
      <c r="R427" s="22"/>
      <c r="S427" s="22"/>
      <c r="T427" s="22"/>
      <c r="U427" s="22"/>
      <c r="V427" s="22"/>
      <c r="W427" s="22"/>
      <c r="X427" s="22"/>
      <c r="Y427" s="22"/>
      <c r="Z427" s="10"/>
    </row>
    <row r="428" spans="1:26" s="8" customFormat="1" x14ac:dyDescent="0.25">
      <c r="A428" s="7"/>
      <c r="B428" s="7"/>
      <c r="C428" s="7"/>
      <c r="D428" s="7"/>
      <c r="E428" s="7"/>
      <c r="F428" s="96"/>
      <c r="G428" s="7"/>
      <c r="H428" s="21"/>
      <c r="I428" s="21"/>
      <c r="J428" s="21"/>
      <c r="K428" s="21"/>
      <c r="L428" s="21"/>
      <c r="M428" s="21"/>
      <c r="N428" s="21"/>
      <c r="O428" s="21"/>
      <c r="P428" s="21"/>
      <c r="Q428" s="21"/>
      <c r="R428" s="21"/>
      <c r="S428" s="21"/>
      <c r="T428" s="21"/>
      <c r="U428" s="21"/>
      <c r="V428" s="21"/>
      <c r="W428" s="21"/>
      <c r="X428" s="21"/>
      <c r="Y428" s="21"/>
      <c r="Z428" s="7"/>
    </row>
    <row r="429" spans="1:26" x14ac:dyDescent="0.25">
      <c r="F429" s="94"/>
      <c r="H429" s="20"/>
      <c r="I429" s="20"/>
      <c r="J429" s="20"/>
      <c r="K429" s="20"/>
      <c r="L429" s="20"/>
      <c r="M429" s="20"/>
      <c r="N429" s="20"/>
      <c r="O429" s="20"/>
      <c r="P429" s="20"/>
      <c r="Q429" s="20"/>
      <c r="R429" s="20"/>
      <c r="S429" s="20"/>
      <c r="T429" s="20"/>
      <c r="U429" s="20"/>
      <c r="V429" s="20"/>
      <c r="W429" s="20"/>
      <c r="X429" s="20"/>
      <c r="Y429" s="20"/>
      <c r="Z429" s="1"/>
    </row>
    <row r="430" spans="1:26" x14ac:dyDescent="0.25">
      <c r="F430" s="94"/>
      <c r="H430" s="20"/>
      <c r="I430" s="20"/>
      <c r="J430" s="20"/>
      <c r="K430" s="20"/>
      <c r="L430" s="20"/>
      <c r="M430" s="20"/>
      <c r="N430" s="20"/>
      <c r="O430" s="20"/>
      <c r="P430" s="20"/>
      <c r="Q430" s="20"/>
      <c r="R430" s="20"/>
      <c r="S430" s="20"/>
      <c r="T430" s="20"/>
      <c r="U430" s="20"/>
      <c r="V430" s="20"/>
      <c r="W430" s="20"/>
      <c r="X430" s="20"/>
      <c r="Y430" s="20"/>
      <c r="Z430" s="1"/>
    </row>
    <row r="431" spans="1:26" x14ac:dyDescent="0.25">
      <c r="F431" s="94"/>
      <c r="H431" s="20"/>
      <c r="I431" s="20"/>
      <c r="J431" s="20"/>
      <c r="K431" s="20"/>
      <c r="L431" s="20"/>
      <c r="M431" s="20"/>
      <c r="N431" s="20"/>
      <c r="O431" s="20"/>
      <c r="P431" s="20"/>
      <c r="Q431" s="20"/>
      <c r="R431" s="20"/>
      <c r="S431" s="20"/>
      <c r="T431" s="20"/>
      <c r="U431" s="20"/>
      <c r="V431" s="20"/>
      <c r="W431" s="20"/>
      <c r="X431" s="20"/>
      <c r="Y431" s="20"/>
      <c r="Z431" s="1"/>
    </row>
    <row r="432" spans="1:26" x14ac:dyDescent="0.25">
      <c r="F432" s="94"/>
      <c r="H432" s="20"/>
      <c r="I432" s="20"/>
      <c r="J432" s="20"/>
      <c r="K432" s="20"/>
      <c r="L432" s="20"/>
      <c r="M432" s="20"/>
      <c r="N432" s="20"/>
      <c r="O432" s="20"/>
      <c r="P432" s="20"/>
      <c r="Q432" s="20"/>
      <c r="R432" s="20"/>
      <c r="S432" s="20"/>
      <c r="T432" s="20"/>
      <c r="U432" s="20"/>
      <c r="V432" s="20"/>
      <c r="W432" s="20"/>
      <c r="X432" s="20"/>
      <c r="Y432" s="20"/>
      <c r="Z432" s="1"/>
    </row>
    <row r="433" spans="6:26" x14ac:dyDescent="0.25">
      <c r="F433" s="94"/>
      <c r="H433" s="20"/>
      <c r="I433" s="20"/>
      <c r="J433" s="20"/>
      <c r="K433" s="20"/>
      <c r="L433" s="20"/>
      <c r="M433" s="20"/>
      <c r="N433" s="20"/>
      <c r="O433" s="20"/>
      <c r="P433" s="20"/>
      <c r="Q433" s="20"/>
      <c r="R433" s="20"/>
      <c r="S433" s="20"/>
      <c r="T433" s="20"/>
      <c r="U433" s="20"/>
      <c r="V433" s="20"/>
      <c r="W433" s="20"/>
      <c r="X433" s="20"/>
      <c r="Y433" s="20"/>
      <c r="Z433" s="1"/>
    </row>
    <row r="434" spans="6:26" x14ac:dyDescent="0.25">
      <c r="F434" s="94"/>
      <c r="H434" s="20"/>
      <c r="I434" s="20"/>
      <c r="J434" s="20"/>
      <c r="K434" s="20"/>
      <c r="L434" s="20"/>
      <c r="M434" s="20"/>
      <c r="N434" s="20"/>
      <c r="O434" s="20"/>
      <c r="P434" s="20"/>
      <c r="Q434" s="20"/>
      <c r="R434" s="20"/>
      <c r="S434" s="20"/>
      <c r="T434" s="20"/>
      <c r="U434" s="20"/>
      <c r="V434" s="20"/>
      <c r="W434" s="20"/>
      <c r="X434" s="20"/>
      <c r="Y434" s="20"/>
      <c r="Z434" s="1"/>
    </row>
    <row r="435" spans="6:26" x14ac:dyDescent="0.25">
      <c r="F435" s="94"/>
      <c r="H435" s="20"/>
      <c r="I435" s="20"/>
      <c r="J435" s="20"/>
      <c r="K435" s="20"/>
      <c r="L435" s="20"/>
      <c r="M435" s="20"/>
      <c r="N435" s="20"/>
      <c r="O435" s="20"/>
      <c r="P435" s="20"/>
      <c r="Q435" s="20"/>
      <c r="R435" s="20"/>
      <c r="S435" s="20"/>
      <c r="T435" s="20"/>
      <c r="U435" s="20"/>
      <c r="V435" s="20"/>
      <c r="W435" s="20"/>
      <c r="X435" s="20"/>
      <c r="Y435" s="20"/>
      <c r="Z435" s="1"/>
    </row>
    <row r="436" spans="6:26" x14ac:dyDescent="0.25">
      <c r="F436" s="94"/>
      <c r="H436" s="20"/>
      <c r="I436" s="20"/>
      <c r="J436" s="20"/>
      <c r="K436" s="20"/>
      <c r="L436" s="20"/>
      <c r="M436" s="20"/>
      <c r="N436" s="20"/>
      <c r="O436" s="20"/>
      <c r="P436" s="20"/>
      <c r="Q436" s="20"/>
      <c r="R436" s="20"/>
      <c r="S436" s="20"/>
      <c r="T436" s="20"/>
      <c r="U436" s="20"/>
      <c r="V436" s="20"/>
      <c r="W436" s="20"/>
      <c r="X436" s="20"/>
      <c r="Y436" s="20"/>
      <c r="Z436" s="1"/>
    </row>
    <row r="437" spans="6:26" x14ac:dyDescent="0.25">
      <c r="F437" s="94"/>
      <c r="H437" s="20"/>
      <c r="I437" s="20"/>
      <c r="J437" s="20"/>
      <c r="K437" s="20"/>
      <c r="L437" s="20"/>
      <c r="M437" s="20"/>
      <c r="N437" s="20"/>
      <c r="O437" s="20"/>
      <c r="P437" s="20"/>
      <c r="Q437" s="20"/>
      <c r="R437" s="20"/>
      <c r="S437" s="20"/>
      <c r="T437" s="20"/>
      <c r="U437" s="20"/>
      <c r="V437" s="20"/>
      <c r="W437" s="20"/>
      <c r="X437" s="20"/>
      <c r="Y437" s="20"/>
      <c r="Z437" s="1"/>
    </row>
    <row r="438" spans="6:26" x14ac:dyDescent="0.25">
      <c r="F438" s="94"/>
      <c r="H438" s="20"/>
      <c r="I438" s="20"/>
      <c r="J438" s="20"/>
      <c r="K438" s="20"/>
      <c r="L438" s="20"/>
      <c r="M438" s="20"/>
      <c r="N438" s="20"/>
      <c r="O438" s="20"/>
      <c r="P438" s="20"/>
      <c r="Q438" s="20"/>
      <c r="R438" s="20"/>
      <c r="S438" s="20"/>
      <c r="T438" s="20"/>
      <c r="U438" s="20"/>
      <c r="V438" s="20"/>
      <c r="W438" s="20"/>
      <c r="X438" s="20"/>
      <c r="Y438" s="20"/>
      <c r="Z438" s="1"/>
    </row>
    <row r="439" spans="6:26" x14ac:dyDescent="0.25">
      <c r="F439" s="94"/>
      <c r="H439" s="20"/>
      <c r="I439" s="20"/>
      <c r="J439" s="20"/>
      <c r="K439" s="20"/>
      <c r="L439" s="20"/>
      <c r="M439" s="20"/>
      <c r="N439" s="20"/>
      <c r="O439" s="20"/>
      <c r="P439" s="20"/>
      <c r="Q439" s="20"/>
      <c r="R439" s="20"/>
      <c r="S439" s="20"/>
      <c r="T439" s="20"/>
      <c r="U439" s="20"/>
      <c r="V439" s="20"/>
      <c r="W439" s="20"/>
      <c r="X439" s="20"/>
      <c r="Y439" s="20"/>
      <c r="Z439" s="1"/>
    </row>
    <row r="440" spans="6:26" x14ac:dyDescent="0.25">
      <c r="F440" s="94"/>
      <c r="H440" s="20"/>
      <c r="I440" s="20"/>
      <c r="J440" s="20"/>
      <c r="K440" s="20"/>
      <c r="L440" s="20"/>
      <c r="M440" s="20"/>
      <c r="N440" s="20"/>
      <c r="O440" s="20"/>
      <c r="P440" s="20"/>
      <c r="Q440" s="20"/>
      <c r="R440" s="20"/>
      <c r="S440" s="20"/>
      <c r="T440" s="20"/>
      <c r="U440" s="20"/>
      <c r="V440" s="20"/>
      <c r="W440" s="20"/>
      <c r="X440" s="20"/>
      <c r="Y440" s="20"/>
      <c r="Z440" s="1"/>
    </row>
    <row r="441" spans="6:26" x14ac:dyDescent="0.25">
      <c r="F441" s="94"/>
      <c r="H441" s="20"/>
      <c r="I441" s="20"/>
      <c r="J441" s="20"/>
      <c r="K441" s="20"/>
      <c r="L441" s="20"/>
      <c r="M441" s="20"/>
      <c r="N441" s="20"/>
      <c r="O441" s="20"/>
      <c r="P441" s="20"/>
      <c r="Q441" s="20"/>
      <c r="R441" s="20"/>
      <c r="S441" s="20"/>
      <c r="T441" s="20"/>
      <c r="U441" s="20"/>
      <c r="V441" s="20"/>
      <c r="W441" s="20"/>
      <c r="X441" s="20"/>
      <c r="Y441" s="20"/>
      <c r="Z441" s="1"/>
    </row>
    <row r="442" spans="6:26" x14ac:dyDescent="0.25">
      <c r="F442" s="94"/>
      <c r="H442" s="20"/>
      <c r="I442" s="20"/>
      <c r="J442" s="20"/>
      <c r="K442" s="20"/>
      <c r="L442" s="20"/>
      <c r="M442" s="20"/>
      <c r="N442" s="20"/>
      <c r="O442" s="20"/>
      <c r="P442" s="20"/>
      <c r="Q442" s="20"/>
      <c r="R442" s="20"/>
      <c r="S442" s="20"/>
      <c r="T442" s="20"/>
      <c r="U442" s="20"/>
      <c r="V442" s="20"/>
      <c r="W442" s="20"/>
      <c r="X442" s="20"/>
      <c r="Y442" s="20"/>
      <c r="Z442" s="1"/>
    </row>
    <row r="443" spans="6:26" x14ac:dyDescent="0.25">
      <c r="F443" s="94"/>
      <c r="H443" s="20"/>
      <c r="I443" s="20"/>
      <c r="J443" s="20"/>
      <c r="K443" s="20"/>
      <c r="L443" s="20"/>
      <c r="M443" s="20"/>
      <c r="N443" s="20"/>
      <c r="O443" s="20"/>
      <c r="P443" s="20"/>
      <c r="Q443" s="20"/>
      <c r="R443" s="20"/>
      <c r="S443" s="20"/>
      <c r="T443" s="20"/>
      <c r="U443" s="20"/>
      <c r="V443" s="20"/>
      <c r="W443" s="20"/>
      <c r="X443" s="20"/>
      <c r="Y443" s="20"/>
      <c r="Z443" s="1"/>
    </row>
    <row r="444" spans="6:26" x14ac:dyDescent="0.25">
      <c r="F444" s="94"/>
      <c r="H444" s="20"/>
      <c r="I444" s="20"/>
      <c r="J444" s="20"/>
      <c r="K444" s="20"/>
      <c r="L444" s="20"/>
      <c r="M444" s="20"/>
      <c r="N444" s="20"/>
      <c r="O444" s="20"/>
      <c r="P444" s="20"/>
      <c r="Q444" s="20"/>
      <c r="R444" s="20"/>
      <c r="S444" s="20"/>
      <c r="T444" s="20"/>
      <c r="U444" s="20"/>
      <c r="V444" s="20"/>
      <c r="W444" s="20"/>
      <c r="X444" s="20"/>
      <c r="Y444" s="20"/>
      <c r="Z444" s="1"/>
    </row>
    <row r="445" spans="6:26" x14ac:dyDescent="0.25">
      <c r="F445" s="94"/>
      <c r="H445" s="20"/>
      <c r="I445" s="20"/>
      <c r="J445" s="20"/>
      <c r="K445" s="20"/>
      <c r="L445" s="20"/>
      <c r="M445" s="20"/>
      <c r="N445" s="20"/>
      <c r="O445" s="20"/>
      <c r="P445" s="20"/>
      <c r="Q445" s="20"/>
      <c r="R445" s="20"/>
      <c r="S445" s="20"/>
      <c r="T445" s="20"/>
      <c r="U445" s="20"/>
      <c r="V445" s="20"/>
      <c r="W445" s="20"/>
      <c r="X445" s="20"/>
      <c r="Y445" s="20"/>
      <c r="Z445" s="1"/>
    </row>
    <row r="446" spans="6:26" x14ac:dyDescent="0.25">
      <c r="F446" s="94"/>
      <c r="H446" s="20"/>
      <c r="I446" s="20"/>
      <c r="J446" s="20"/>
      <c r="K446" s="20"/>
      <c r="L446" s="20"/>
      <c r="M446" s="20"/>
      <c r="N446" s="20"/>
      <c r="O446" s="20"/>
      <c r="P446" s="20"/>
      <c r="Q446" s="20"/>
      <c r="R446" s="20"/>
      <c r="S446" s="20"/>
      <c r="T446" s="20"/>
      <c r="U446" s="20"/>
      <c r="V446" s="20"/>
      <c r="W446" s="20"/>
      <c r="X446" s="20"/>
      <c r="Y446" s="20"/>
      <c r="Z446" s="1"/>
    </row>
    <row r="447" spans="6:26" x14ac:dyDescent="0.25">
      <c r="F447" s="94"/>
      <c r="H447" s="20"/>
      <c r="I447" s="20"/>
      <c r="J447" s="20"/>
      <c r="K447" s="20"/>
      <c r="L447" s="20"/>
      <c r="M447" s="20"/>
      <c r="N447" s="20"/>
      <c r="O447" s="20"/>
      <c r="P447" s="20"/>
      <c r="Q447" s="20"/>
      <c r="R447" s="20"/>
      <c r="S447" s="20"/>
      <c r="T447" s="20"/>
      <c r="U447" s="20"/>
      <c r="V447" s="20"/>
      <c r="W447" s="20"/>
      <c r="X447" s="20"/>
      <c r="Y447" s="20"/>
      <c r="Z447" s="1"/>
    </row>
    <row r="448" spans="6:26" x14ac:dyDescent="0.25">
      <c r="F448" s="94"/>
      <c r="H448" s="20"/>
      <c r="I448" s="20"/>
      <c r="J448" s="20"/>
      <c r="K448" s="20"/>
      <c r="L448" s="20"/>
      <c r="M448" s="20"/>
      <c r="N448" s="20"/>
      <c r="O448" s="20"/>
      <c r="P448" s="20"/>
      <c r="Q448" s="20"/>
      <c r="R448" s="20"/>
      <c r="S448" s="20"/>
      <c r="T448" s="20"/>
      <c r="U448" s="20"/>
      <c r="V448" s="20"/>
      <c r="W448" s="20"/>
      <c r="X448" s="20"/>
      <c r="Y448" s="20"/>
      <c r="Z448" s="1"/>
    </row>
    <row r="449" spans="6:26" x14ac:dyDescent="0.25">
      <c r="F449" s="94"/>
      <c r="H449" s="20"/>
      <c r="I449" s="20"/>
      <c r="J449" s="20"/>
      <c r="K449" s="20"/>
      <c r="L449" s="20"/>
      <c r="M449" s="20"/>
      <c r="N449" s="20"/>
      <c r="O449" s="20"/>
      <c r="P449" s="20"/>
      <c r="Q449" s="20"/>
      <c r="R449" s="20"/>
      <c r="S449" s="20"/>
      <c r="T449" s="20"/>
      <c r="U449" s="20"/>
      <c r="V449" s="20"/>
      <c r="W449" s="20"/>
      <c r="X449" s="20"/>
      <c r="Y449" s="20"/>
      <c r="Z449" s="1"/>
    </row>
    <row r="450" spans="6:26" x14ac:dyDescent="0.25">
      <c r="F450" s="94"/>
      <c r="H450" s="20"/>
      <c r="I450" s="20"/>
      <c r="J450" s="20"/>
      <c r="K450" s="20"/>
      <c r="L450" s="20"/>
      <c r="M450" s="20"/>
      <c r="N450" s="20"/>
      <c r="O450" s="20"/>
      <c r="P450" s="20"/>
      <c r="Q450" s="20"/>
      <c r="R450" s="20"/>
      <c r="S450" s="20"/>
      <c r="T450" s="20"/>
      <c r="U450" s="20"/>
      <c r="V450" s="20"/>
      <c r="W450" s="20"/>
      <c r="X450" s="20"/>
      <c r="Y450" s="20"/>
      <c r="Z450" s="1"/>
    </row>
    <row r="451" spans="6:26" x14ac:dyDescent="0.25">
      <c r="F451" s="94"/>
      <c r="H451" s="20"/>
      <c r="I451" s="20"/>
      <c r="J451" s="20"/>
      <c r="K451" s="20"/>
      <c r="L451" s="20"/>
      <c r="M451" s="20"/>
      <c r="N451" s="20"/>
      <c r="O451" s="20"/>
      <c r="P451" s="20"/>
      <c r="Q451" s="20"/>
      <c r="R451" s="20"/>
      <c r="S451" s="20"/>
      <c r="T451" s="20"/>
      <c r="U451" s="20"/>
      <c r="V451" s="20"/>
      <c r="W451" s="20"/>
      <c r="X451" s="20"/>
      <c r="Y451" s="20"/>
      <c r="Z451" s="1"/>
    </row>
    <row r="452" spans="6:26" x14ac:dyDescent="0.25">
      <c r="F452" s="94"/>
      <c r="H452" s="20"/>
      <c r="I452" s="20"/>
      <c r="J452" s="20"/>
      <c r="K452" s="20"/>
      <c r="L452" s="20"/>
      <c r="M452" s="20"/>
      <c r="N452" s="20"/>
      <c r="O452" s="20"/>
      <c r="P452" s="20"/>
      <c r="Q452" s="20"/>
      <c r="R452" s="20"/>
      <c r="S452" s="20"/>
      <c r="T452" s="20"/>
      <c r="U452" s="20"/>
      <c r="V452" s="20"/>
      <c r="W452" s="20"/>
      <c r="X452" s="20"/>
      <c r="Y452" s="20"/>
      <c r="Z452" s="1"/>
    </row>
    <row r="453" spans="6:26" x14ac:dyDescent="0.25">
      <c r="F453" s="94"/>
      <c r="H453" s="20"/>
      <c r="I453" s="20"/>
      <c r="J453" s="20"/>
      <c r="K453" s="20"/>
      <c r="L453" s="20"/>
      <c r="M453" s="20"/>
      <c r="N453" s="20"/>
      <c r="O453" s="20"/>
      <c r="P453" s="20"/>
      <c r="Q453" s="20"/>
      <c r="R453" s="20"/>
      <c r="S453" s="20"/>
      <c r="T453" s="20"/>
      <c r="U453" s="20"/>
      <c r="V453" s="20"/>
      <c r="W453" s="20"/>
      <c r="X453" s="20"/>
      <c r="Y453" s="20"/>
      <c r="Z453" s="1"/>
    </row>
    <row r="454" spans="6:26" x14ac:dyDescent="0.25">
      <c r="F454" s="94"/>
      <c r="H454" s="20"/>
      <c r="I454" s="20"/>
      <c r="J454" s="20"/>
      <c r="K454" s="20"/>
      <c r="L454" s="20"/>
      <c r="M454" s="20"/>
      <c r="N454" s="20"/>
      <c r="O454" s="20"/>
      <c r="P454" s="20"/>
      <c r="Q454" s="20"/>
      <c r="R454" s="20"/>
      <c r="S454" s="20"/>
      <c r="T454" s="20"/>
      <c r="U454" s="20"/>
      <c r="V454" s="20"/>
      <c r="W454" s="20"/>
      <c r="X454" s="20"/>
      <c r="Y454" s="20"/>
      <c r="Z454" s="1"/>
    </row>
    <row r="455" spans="6:26" x14ac:dyDescent="0.25">
      <c r="F455" s="94"/>
      <c r="H455" s="20"/>
      <c r="I455" s="20"/>
      <c r="J455" s="20"/>
      <c r="K455" s="20"/>
      <c r="L455" s="20"/>
      <c r="M455" s="20"/>
      <c r="N455" s="20"/>
      <c r="O455" s="20"/>
      <c r="P455" s="20"/>
      <c r="Q455" s="20"/>
      <c r="R455" s="20"/>
      <c r="S455" s="20"/>
      <c r="T455" s="20"/>
      <c r="U455" s="20"/>
      <c r="V455" s="20"/>
      <c r="W455" s="20"/>
      <c r="X455" s="20"/>
      <c r="Y455" s="20"/>
      <c r="Z455" s="1"/>
    </row>
    <row r="456" spans="6:26" x14ac:dyDescent="0.25">
      <c r="F456" s="94"/>
      <c r="H456" s="20"/>
      <c r="I456" s="20"/>
      <c r="J456" s="20"/>
      <c r="K456" s="20"/>
      <c r="L456" s="20"/>
      <c r="M456" s="20"/>
      <c r="N456" s="20"/>
      <c r="O456" s="20"/>
      <c r="P456" s="20"/>
      <c r="Q456" s="20"/>
      <c r="R456" s="20"/>
      <c r="S456" s="20"/>
      <c r="T456" s="20"/>
      <c r="U456" s="20"/>
      <c r="V456" s="20"/>
      <c r="W456" s="20"/>
      <c r="X456" s="20"/>
      <c r="Y456" s="20"/>
      <c r="Z456" s="1"/>
    </row>
    <row r="457" spans="6:26" x14ac:dyDescent="0.25">
      <c r="F457" s="94"/>
      <c r="H457" s="20"/>
      <c r="I457" s="20"/>
      <c r="J457" s="20"/>
      <c r="K457" s="20"/>
      <c r="L457" s="20"/>
      <c r="M457" s="20"/>
      <c r="N457" s="20"/>
      <c r="O457" s="20"/>
      <c r="P457" s="20"/>
      <c r="Q457" s="20"/>
      <c r="R457" s="20"/>
      <c r="S457" s="20"/>
      <c r="T457" s="20"/>
      <c r="U457" s="20"/>
      <c r="V457" s="20"/>
      <c r="W457" s="20"/>
      <c r="X457" s="20"/>
      <c r="Y457" s="20"/>
      <c r="Z457" s="1"/>
    </row>
    <row r="458" spans="6:26" x14ac:dyDescent="0.25">
      <c r="F458" s="94"/>
      <c r="H458" s="20"/>
      <c r="I458" s="20"/>
      <c r="J458" s="20"/>
      <c r="K458" s="20"/>
      <c r="L458" s="20"/>
      <c r="M458" s="20"/>
      <c r="N458" s="20"/>
      <c r="O458" s="20"/>
      <c r="P458" s="20"/>
      <c r="Q458" s="20"/>
      <c r="R458" s="20"/>
      <c r="S458" s="20"/>
      <c r="T458" s="20"/>
      <c r="U458" s="20"/>
      <c r="V458" s="20"/>
      <c r="W458" s="20"/>
      <c r="X458" s="20"/>
      <c r="Y458" s="20"/>
      <c r="Z458" s="1"/>
    </row>
    <row r="459" spans="6:26" x14ac:dyDescent="0.25">
      <c r="F459" s="94"/>
      <c r="H459" s="20"/>
      <c r="I459" s="20"/>
      <c r="J459" s="20"/>
      <c r="K459" s="20"/>
      <c r="L459" s="20"/>
      <c r="M459" s="20"/>
      <c r="N459" s="20"/>
      <c r="O459" s="20"/>
      <c r="P459" s="20"/>
      <c r="Q459" s="20"/>
      <c r="R459" s="20"/>
      <c r="S459" s="20"/>
      <c r="T459" s="20"/>
      <c r="U459" s="20"/>
      <c r="V459" s="20"/>
      <c r="W459" s="20"/>
      <c r="X459" s="20"/>
      <c r="Y459" s="20"/>
      <c r="Z459" s="1"/>
    </row>
    <row r="460" spans="6:26" x14ac:dyDescent="0.25">
      <c r="F460" s="94"/>
      <c r="H460" s="20"/>
      <c r="I460" s="20"/>
      <c r="J460" s="20"/>
      <c r="K460" s="20"/>
      <c r="L460" s="20"/>
      <c r="M460" s="20"/>
      <c r="N460" s="20"/>
      <c r="O460" s="20"/>
      <c r="P460" s="20"/>
      <c r="Q460" s="20"/>
      <c r="R460" s="20"/>
      <c r="S460" s="20"/>
      <c r="T460" s="20"/>
      <c r="U460" s="20"/>
      <c r="V460" s="20"/>
      <c r="W460" s="20"/>
      <c r="X460" s="20"/>
      <c r="Y460" s="20"/>
      <c r="Z460" s="1"/>
    </row>
    <row r="461" spans="6:26" x14ac:dyDescent="0.25">
      <c r="F461" s="94"/>
      <c r="H461" s="20"/>
      <c r="I461" s="20"/>
      <c r="J461" s="20"/>
      <c r="K461" s="20"/>
      <c r="L461" s="20"/>
      <c r="M461" s="20"/>
      <c r="N461" s="20"/>
      <c r="O461" s="20"/>
      <c r="P461" s="20"/>
      <c r="Q461" s="20"/>
      <c r="R461" s="20"/>
      <c r="S461" s="20"/>
      <c r="T461" s="20"/>
      <c r="U461" s="20"/>
      <c r="V461" s="20"/>
      <c r="W461" s="20"/>
      <c r="X461" s="20"/>
      <c r="Y461" s="20"/>
      <c r="Z461" s="1"/>
    </row>
    <row r="462" spans="6:26" x14ac:dyDescent="0.25">
      <c r="F462" s="94"/>
      <c r="H462" s="20"/>
      <c r="I462" s="20"/>
      <c r="J462" s="20"/>
      <c r="K462" s="20"/>
      <c r="L462" s="20"/>
      <c r="M462" s="20"/>
      <c r="N462" s="20"/>
      <c r="O462" s="20"/>
      <c r="P462" s="20"/>
      <c r="Q462" s="20"/>
      <c r="R462" s="20"/>
      <c r="S462" s="20"/>
      <c r="T462" s="20"/>
      <c r="U462" s="20"/>
      <c r="V462" s="20"/>
      <c r="W462" s="20"/>
      <c r="X462" s="20"/>
      <c r="Y462" s="20"/>
      <c r="Z462" s="1"/>
    </row>
    <row r="463" spans="6:26" x14ac:dyDescent="0.25">
      <c r="F463" s="94"/>
      <c r="H463" s="20"/>
      <c r="I463" s="20"/>
      <c r="J463" s="20"/>
      <c r="K463" s="20"/>
      <c r="L463" s="20"/>
      <c r="M463" s="20"/>
      <c r="N463" s="20"/>
      <c r="O463" s="20"/>
      <c r="P463" s="20"/>
      <c r="Q463" s="20"/>
      <c r="R463" s="20"/>
      <c r="S463" s="20"/>
      <c r="T463" s="20"/>
      <c r="U463" s="20"/>
      <c r="V463" s="20"/>
      <c r="W463" s="20"/>
      <c r="X463" s="20"/>
      <c r="Y463" s="20"/>
      <c r="Z463" s="1"/>
    </row>
    <row r="464" spans="6:26" x14ac:dyDescent="0.25">
      <c r="F464" s="94"/>
      <c r="H464" s="20"/>
      <c r="I464" s="20"/>
      <c r="J464" s="20"/>
      <c r="K464" s="20"/>
      <c r="L464" s="20"/>
      <c r="M464" s="20"/>
      <c r="N464" s="20"/>
      <c r="O464" s="20"/>
      <c r="P464" s="20"/>
      <c r="Q464" s="20"/>
      <c r="R464" s="20"/>
      <c r="S464" s="20"/>
      <c r="T464" s="20"/>
      <c r="U464" s="20"/>
      <c r="V464" s="20"/>
      <c r="W464" s="20"/>
      <c r="X464" s="20"/>
      <c r="Y464" s="20"/>
      <c r="Z464" s="1"/>
    </row>
    <row r="465" spans="1:26" x14ac:dyDescent="0.25">
      <c r="F465" s="94"/>
      <c r="H465" s="20"/>
      <c r="I465" s="20"/>
      <c r="J465" s="20"/>
      <c r="K465" s="20"/>
      <c r="L465" s="20"/>
      <c r="M465" s="20"/>
      <c r="N465" s="20"/>
      <c r="O465" s="20"/>
      <c r="P465" s="20"/>
      <c r="Q465" s="20"/>
      <c r="R465" s="20"/>
      <c r="S465" s="20"/>
      <c r="T465" s="20"/>
      <c r="U465" s="20"/>
      <c r="V465" s="20"/>
      <c r="W465" s="20"/>
      <c r="X465" s="20"/>
      <c r="Y465" s="20"/>
      <c r="Z465" s="1"/>
    </row>
    <row r="466" spans="1:26" x14ac:dyDescent="0.25">
      <c r="F466" s="94"/>
      <c r="H466" s="20"/>
      <c r="I466" s="20"/>
      <c r="J466" s="20"/>
      <c r="K466" s="20"/>
      <c r="L466" s="20"/>
      <c r="M466" s="20"/>
      <c r="N466" s="20"/>
      <c r="O466" s="20"/>
      <c r="P466" s="20"/>
      <c r="Q466" s="20"/>
      <c r="R466" s="20"/>
      <c r="S466" s="20"/>
      <c r="T466" s="20"/>
      <c r="U466" s="20"/>
      <c r="V466" s="20"/>
      <c r="W466" s="20"/>
      <c r="X466" s="20"/>
      <c r="Y466" s="20"/>
      <c r="Z466" s="1"/>
    </row>
    <row r="467" spans="1:26" x14ac:dyDescent="0.25">
      <c r="F467" s="94"/>
      <c r="H467" s="20"/>
      <c r="I467" s="20"/>
      <c r="J467" s="20"/>
      <c r="K467" s="20"/>
      <c r="L467" s="20"/>
      <c r="M467" s="20"/>
      <c r="N467" s="20"/>
      <c r="O467" s="20"/>
      <c r="P467" s="20"/>
      <c r="Q467" s="20"/>
      <c r="R467" s="20"/>
      <c r="S467" s="20"/>
      <c r="T467" s="20"/>
      <c r="U467" s="20"/>
      <c r="V467" s="20"/>
      <c r="W467" s="20"/>
      <c r="X467" s="20"/>
      <c r="Y467" s="20"/>
      <c r="Z467" s="1"/>
    </row>
    <row r="468" spans="1:26" x14ac:dyDescent="0.25">
      <c r="F468" s="94"/>
      <c r="H468" s="20"/>
      <c r="I468" s="20"/>
      <c r="J468" s="20"/>
      <c r="K468" s="20"/>
      <c r="L468" s="20"/>
      <c r="M468" s="20"/>
      <c r="N468" s="20"/>
      <c r="O468" s="20"/>
      <c r="P468" s="20"/>
      <c r="Q468" s="20"/>
      <c r="R468" s="20"/>
      <c r="S468" s="20"/>
      <c r="T468" s="20"/>
      <c r="U468" s="20"/>
      <c r="V468" s="20"/>
      <c r="W468" s="20"/>
      <c r="X468" s="20"/>
      <c r="Y468" s="20"/>
      <c r="Z468" s="1"/>
    </row>
    <row r="469" spans="1:26" x14ac:dyDescent="0.25">
      <c r="F469" s="94"/>
      <c r="H469" s="20"/>
      <c r="I469" s="20"/>
      <c r="J469" s="20"/>
      <c r="K469" s="20"/>
      <c r="L469" s="20"/>
      <c r="M469" s="20"/>
      <c r="N469" s="20"/>
      <c r="O469" s="20"/>
      <c r="P469" s="20"/>
      <c r="Q469" s="20"/>
      <c r="R469" s="20"/>
      <c r="S469" s="20"/>
      <c r="T469" s="20"/>
      <c r="U469" s="20"/>
      <c r="V469" s="20"/>
      <c r="W469" s="20"/>
      <c r="X469" s="20"/>
      <c r="Y469" s="20"/>
      <c r="Z469" s="1"/>
    </row>
    <row r="470" spans="1:26" x14ac:dyDescent="0.25">
      <c r="F470" s="94"/>
      <c r="H470" s="20"/>
      <c r="I470" s="20"/>
      <c r="J470" s="20"/>
      <c r="K470" s="20"/>
      <c r="L470" s="20"/>
      <c r="M470" s="20"/>
      <c r="N470" s="20"/>
      <c r="O470" s="20"/>
      <c r="P470" s="20"/>
      <c r="Q470" s="20"/>
      <c r="R470" s="20"/>
      <c r="S470" s="20"/>
      <c r="T470" s="20"/>
      <c r="U470" s="20"/>
      <c r="V470" s="20"/>
      <c r="W470" s="20"/>
      <c r="X470" s="20"/>
      <c r="Y470" s="20"/>
      <c r="Z470" s="1"/>
    </row>
    <row r="471" spans="1:26" x14ac:dyDescent="0.25">
      <c r="F471" s="94"/>
      <c r="H471" s="20"/>
      <c r="I471" s="20"/>
      <c r="J471" s="20"/>
      <c r="K471" s="20"/>
      <c r="L471" s="20"/>
      <c r="M471" s="20"/>
      <c r="N471" s="20"/>
      <c r="O471" s="20"/>
      <c r="P471" s="20"/>
      <c r="Q471" s="20"/>
      <c r="R471" s="20"/>
      <c r="S471" s="20"/>
      <c r="T471" s="20"/>
      <c r="U471" s="20"/>
      <c r="V471" s="20"/>
      <c r="W471" s="20"/>
      <c r="X471" s="20"/>
      <c r="Y471" s="20"/>
      <c r="Z471" s="1"/>
    </row>
    <row r="472" spans="1:26" x14ac:dyDescent="0.25">
      <c r="F472" s="94"/>
      <c r="H472" s="20"/>
      <c r="I472" s="20"/>
      <c r="J472" s="20"/>
      <c r="K472" s="20"/>
      <c r="L472" s="20"/>
      <c r="M472" s="20"/>
      <c r="N472" s="20"/>
      <c r="O472" s="20"/>
      <c r="P472" s="20"/>
      <c r="Q472" s="20"/>
      <c r="R472" s="20"/>
      <c r="S472" s="20"/>
      <c r="T472" s="20"/>
      <c r="U472" s="20"/>
      <c r="V472" s="20"/>
      <c r="W472" s="20"/>
      <c r="X472" s="20"/>
      <c r="Y472" s="20"/>
      <c r="Z472" s="1"/>
    </row>
    <row r="473" spans="1:26" x14ac:dyDescent="0.25">
      <c r="F473" s="94"/>
      <c r="H473" s="20"/>
      <c r="I473" s="20"/>
      <c r="J473" s="20"/>
      <c r="K473" s="20"/>
      <c r="L473" s="20"/>
      <c r="M473" s="20"/>
      <c r="N473" s="20"/>
      <c r="O473" s="20"/>
      <c r="P473" s="20"/>
      <c r="Q473" s="20"/>
      <c r="R473" s="20"/>
      <c r="S473" s="20"/>
      <c r="T473" s="20"/>
      <c r="U473" s="20"/>
      <c r="V473" s="20"/>
      <c r="W473" s="20"/>
      <c r="X473" s="20"/>
      <c r="Y473" s="20"/>
      <c r="Z473" s="1"/>
    </row>
    <row r="474" spans="1:26" x14ac:dyDescent="0.25">
      <c r="F474" s="94"/>
      <c r="H474" s="20"/>
      <c r="I474" s="20"/>
      <c r="J474" s="20"/>
      <c r="K474" s="20"/>
      <c r="L474" s="20"/>
      <c r="M474" s="20"/>
      <c r="N474" s="20"/>
      <c r="O474" s="20"/>
      <c r="P474" s="20"/>
      <c r="Q474" s="20"/>
      <c r="R474" s="20"/>
      <c r="S474" s="20"/>
      <c r="T474" s="20"/>
      <c r="U474" s="20"/>
      <c r="V474" s="20"/>
      <c r="W474" s="20"/>
      <c r="X474" s="20"/>
      <c r="Y474" s="20"/>
      <c r="Z474" s="1"/>
    </row>
    <row r="475" spans="1:26" x14ac:dyDescent="0.25">
      <c r="F475" s="94"/>
      <c r="H475" s="20"/>
      <c r="I475" s="20"/>
      <c r="J475" s="20"/>
      <c r="K475" s="20"/>
      <c r="L475" s="20"/>
      <c r="M475" s="20"/>
      <c r="N475" s="20"/>
      <c r="O475" s="20"/>
      <c r="P475" s="20"/>
      <c r="Q475" s="20"/>
      <c r="R475" s="20"/>
      <c r="S475" s="20"/>
      <c r="T475" s="20"/>
      <c r="U475" s="20"/>
      <c r="V475" s="20"/>
      <c r="W475" s="20"/>
      <c r="X475" s="20"/>
      <c r="Y475" s="20"/>
      <c r="Z475" s="1"/>
    </row>
    <row r="476" spans="1:26" x14ac:dyDescent="0.25">
      <c r="F476" s="94"/>
      <c r="H476" s="20"/>
      <c r="I476" s="20"/>
      <c r="J476" s="20"/>
      <c r="K476" s="20"/>
      <c r="L476" s="20"/>
      <c r="M476" s="20"/>
      <c r="N476" s="20"/>
      <c r="O476" s="20"/>
      <c r="P476" s="20"/>
      <c r="Q476" s="20"/>
      <c r="R476" s="20"/>
      <c r="S476" s="20"/>
      <c r="T476" s="20"/>
      <c r="U476" s="20"/>
      <c r="V476" s="20"/>
      <c r="W476" s="20"/>
      <c r="X476" s="20"/>
      <c r="Y476" s="20"/>
      <c r="Z476" s="1"/>
    </row>
    <row r="477" spans="1:26" s="11" customFormat="1" x14ac:dyDescent="0.25">
      <c r="A477" s="10"/>
      <c r="B477" s="10"/>
      <c r="C477" s="10"/>
      <c r="D477" s="10"/>
      <c r="E477" s="10"/>
      <c r="F477" s="95"/>
      <c r="G477" s="10"/>
      <c r="H477" s="22"/>
      <c r="I477" s="22"/>
      <c r="J477" s="22"/>
      <c r="K477" s="22"/>
      <c r="L477" s="22"/>
      <c r="M477" s="22"/>
      <c r="N477" s="22"/>
      <c r="O477" s="22"/>
      <c r="P477" s="22"/>
      <c r="Q477" s="22"/>
      <c r="R477" s="22"/>
      <c r="S477" s="22"/>
      <c r="T477" s="22"/>
      <c r="U477" s="22"/>
      <c r="V477" s="22"/>
      <c r="W477" s="22"/>
      <c r="X477" s="22"/>
      <c r="Y477" s="22"/>
      <c r="Z477" s="10"/>
    </row>
    <row r="478" spans="1:26" x14ac:dyDescent="0.25">
      <c r="F478" s="94"/>
      <c r="H478" s="20"/>
      <c r="I478" s="20"/>
      <c r="J478" s="20"/>
      <c r="K478" s="20"/>
      <c r="L478" s="20"/>
      <c r="M478" s="20"/>
      <c r="N478" s="20"/>
      <c r="O478" s="20"/>
      <c r="P478" s="20"/>
      <c r="Q478" s="20"/>
      <c r="R478" s="20"/>
      <c r="S478" s="20"/>
      <c r="T478" s="20"/>
      <c r="U478" s="20"/>
      <c r="V478" s="20"/>
      <c r="W478" s="20"/>
      <c r="X478" s="20"/>
      <c r="Y478" s="20"/>
      <c r="Z478" s="1"/>
    </row>
    <row r="479" spans="1:26" x14ac:dyDescent="0.25">
      <c r="F479" s="94"/>
      <c r="H479" s="20"/>
      <c r="I479" s="20"/>
      <c r="J479" s="20"/>
      <c r="K479" s="20"/>
      <c r="L479" s="20"/>
      <c r="M479" s="20"/>
      <c r="N479" s="20"/>
      <c r="O479" s="20"/>
      <c r="P479" s="20"/>
      <c r="Q479" s="20"/>
      <c r="R479" s="20"/>
      <c r="S479" s="20"/>
      <c r="T479" s="20"/>
      <c r="U479" s="20"/>
      <c r="V479" s="20"/>
      <c r="W479" s="20"/>
      <c r="X479" s="20"/>
      <c r="Y479" s="20"/>
      <c r="Z479" s="1"/>
    </row>
    <row r="480" spans="1:26" x14ac:dyDescent="0.25">
      <c r="F480" s="94"/>
      <c r="H480" s="20"/>
      <c r="I480" s="20"/>
      <c r="J480" s="20"/>
      <c r="K480" s="20"/>
      <c r="L480" s="20"/>
      <c r="M480" s="20"/>
      <c r="N480" s="20"/>
      <c r="O480" s="20"/>
      <c r="P480" s="20"/>
      <c r="Q480" s="20"/>
      <c r="R480" s="20"/>
      <c r="S480" s="20"/>
      <c r="T480" s="20"/>
      <c r="U480" s="20"/>
      <c r="V480" s="20"/>
      <c r="W480" s="20"/>
      <c r="X480" s="20"/>
      <c r="Y480" s="20"/>
      <c r="Z480" s="1"/>
    </row>
    <row r="481" spans="1:26" x14ac:dyDescent="0.25">
      <c r="F481" s="94"/>
      <c r="H481" s="20"/>
      <c r="I481" s="20"/>
      <c r="J481" s="20"/>
      <c r="K481" s="20"/>
      <c r="L481" s="20"/>
      <c r="M481" s="20"/>
      <c r="N481" s="20"/>
      <c r="O481" s="20"/>
      <c r="P481" s="20"/>
      <c r="Q481" s="20"/>
      <c r="R481" s="20"/>
      <c r="S481" s="20"/>
      <c r="T481" s="20"/>
      <c r="U481" s="20"/>
      <c r="V481" s="20"/>
      <c r="W481" s="20"/>
      <c r="X481" s="20"/>
      <c r="Y481" s="20"/>
      <c r="Z481" s="1"/>
    </row>
    <row r="482" spans="1:26" x14ac:dyDescent="0.25">
      <c r="F482" s="94"/>
      <c r="H482" s="20"/>
      <c r="I482" s="20"/>
      <c r="J482" s="20"/>
      <c r="K482" s="20"/>
      <c r="L482" s="20"/>
      <c r="M482" s="20"/>
      <c r="N482" s="20"/>
      <c r="O482" s="20"/>
      <c r="P482" s="20"/>
      <c r="Q482" s="20"/>
      <c r="R482" s="20"/>
      <c r="S482" s="20"/>
      <c r="T482" s="20"/>
      <c r="U482" s="20"/>
      <c r="V482" s="20"/>
      <c r="W482" s="20"/>
      <c r="X482" s="20"/>
      <c r="Y482" s="20"/>
      <c r="Z482" s="1"/>
    </row>
    <row r="483" spans="1:26" x14ac:dyDescent="0.25">
      <c r="F483" s="94"/>
      <c r="H483" s="20"/>
      <c r="I483" s="20"/>
      <c r="J483" s="20"/>
      <c r="K483" s="20"/>
      <c r="L483" s="20"/>
      <c r="M483" s="20"/>
      <c r="N483" s="20"/>
      <c r="O483" s="20"/>
      <c r="P483" s="20"/>
      <c r="Q483" s="20"/>
      <c r="R483" s="20"/>
      <c r="S483" s="20"/>
      <c r="T483" s="20"/>
      <c r="U483" s="20"/>
      <c r="V483" s="20"/>
      <c r="W483" s="20"/>
      <c r="X483" s="20"/>
      <c r="Y483" s="20"/>
      <c r="Z483" s="1"/>
    </row>
    <row r="484" spans="1:26" x14ac:dyDescent="0.25">
      <c r="F484" s="94"/>
      <c r="H484" s="20"/>
      <c r="I484" s="20"/>
      <c r="J484" s="20"/>
      <c r="K484" s="20"/>
      <c r="L484" s="20"/>
      <c r="M484" s="20"/>
      <c r="N484" s="20"/>
      <c r="O484" s="20"/>
      <c r="P484" s="20"/>
      <c r="Q484" s="20"/>
      <c r="R484" s="20"/>
      <c r="S484" s="20"/>
      <c r="T484" s="20"/>
      <c r="U484" s="20"/>
      <c r="V484" s="20"/>
      <c r="W484" s="20"/>
      <c r="X484" s="20"/>
      <c r="Y484" s="20"/>
      <c r="Z484" s="1"/>
    </row>
    <row r="485" spans="1:26" x14ac:dyDescent="0.25">
      <c r="F485" s="94"/>
      <c r="H485" s="20"/>
      <c r="I485" s="20"/>
      <c r="J485" s="20"/>
      <c r="K485" s="20"/>
      <c r="L485" s="20"/>
      <c r="M485" s="20"/>
      <c r="N485" s="20"/>
      <c r="O485" s="20"/>
      <c r="P485" s="20"/>
      <c r="Q485" s="20"/>
      <c r="R485" s="20"/>
      <c r="S485" s="20"/>
      <c r="T485" s="20"/>
      <c r="U485" s="20"/>
      <c r="V485" s="20"/>
      <c r="W485" s="20"/>
      <c r="X485" s="20"/>
      <c r="Y485" s="20"/>
      <c r="Z485" s="1"/>
    </row>
    <row r="486" spans="1:26" s="11" customFormat="1" x14ac:dyDescent="0.25">
      <c r="A486" s="10"/>
      <c r="B486" s="10"/>
      <c r="C486" s="10"/>
      <c r="D486" s="10"/>
      <c r="E486" s="10"/>
      <c r="F486" s="95"/>
      <c r="G486" s="10"/>
      <c r="H486" s="22"/>
      <c r="I486" s="22"/>
      <c r="J486" s="22"/>
      <c r="K486" s="22"/>
      <c r="L486" s="22"/>
      <c r="M486" s="22"/>
      <c r="N486" s="22"/>
      <c r="O486" s="22"/>
      <c r="P486" s="22"/>
      <c r="Q486" s="22"/>
      <c r="R486" s="22"/>
      <c r="S486" s="22"/>
      <c r="T486" s="22"/>
      <c r="U486" s="22"/>
      <c r="V486" s="22"/>
      <c r="W486" s="22"/>
      <c r="X486" s="22"/>
      <c r="Y486" s="22"/>
      <c r="Z486" s="10"/>
    </row>
    <row r="487" spans="1:26" s="8" customFormat="1" x14ac:dyDescent="0.25">
      <c r="A487" s="7"/>
      <c r="B487" s="7"/>
      <c r="C487" s="7"/>
      <c r="D487" s="7"/>
      <c r="E487" s="7"/>
      <c r="F487" s="96"/>
      <c r="G487" s="7"/>
      <c r="H487" s="21"/>
      <c r="I487" s="21"/>
      <c r="J487" s="21"/>
      <c r="K487" s="21"/>
      <c r="L487" s="21"/>
      <c r="M487" s="21"/>
      <c r="N487" s="21"/>
      <c r="O487" s="21"/>
      <c r="P487" s="21"/>
      <c r="Q487" s="21"/>
      <c r="R487" s="21"/>
      <c r="S487" s="21"/>
      <c r="T487" s="21"/>
      <c r="U487" s="21"/>
      <c r="V487" s="21"/>
      <c r="W487" s="21"/>
      <c r="X487" s="21"/>
      <c r="Y487" s="21"/>
      <c r="Z487" s="7"/>
    </row>
    <row r="488" spans="1:26" x14ac:dyDescent="0.25">
      <c r="F488" s="94"/>
      <c r="H488" s="20"/>
      <c r="I488" s="20"/>
      <c r="J488" s="20"/>
      <c r="K488" s="20"/>
      <c r="L488" s="20"/>
      <c r="M488" s="20"/>
      <c r="N488" s="20"/>
      <c r="O488" s="20"/>
      <c r="P488" s="20"/>
      <c r="Q488" s="20"/>
      <c r="R488" s="20"/>
      <c r="S488" s="20"/>
      <c r="T488" s="20"/>
      <c r="U488" s="20"/>
      <c r="V488" s="20"/>
      <c r="W488" s="20"/>
      <c r="X488" s="20"/>
      <c r="Y488" s="20"/>
      <c r="Z488" s="1"/>
    </row>
    <row r="489" spans="1:26" x14ac:dyDescent="0.25">
      <c r="F489" s="94"/>
      <c r="H489" s="20"/>
      <c r="I489" s="20"/>
      <c r="J489" s="20"/>
      <c r="K489" s="20"/>
      <c r="L489" s="20"/>
      <c r="M489" s="20"/>
      <c r="N489" s="20"/>
      <c r="O489" s="20"/>
      <c r="P489" s="20"/>
      <c r="Q489" s="20"/>
      <c r="R489" s="20"/>
      <c r="S489" s="20"/>
      <c r="T489" s="20"/>
      <c r="U489" s="20"/>
      <c r="V489" s="20"/>
      <c r="W489" s="20"/>
      <c r="X489" s="20"/>
      <c r="Y489" s="20"/>
      <c r="Z489" s="1"/>
    </row>
    <row r="490" spans="1:26" x14ac:dyDescent="0.25">
      <c r="F490" s="94"/>
      <c r="H490" s="20"/>
      <c r="I490" s="20"/>
      <c r="J490" s="20"/>
      <c r="K490" s="20"/>
      <c r="L490" s="20"/>
      <c r="M490" s="20"/>
      <c r="N490" s="20"/>
      <c r="O490" s="20"/>
      <c r="P490" s="20"/>
      <c r="Q490" s="20"/>
      <c r="R490" s="20"/>
      <c r="S490" s="20"/>
      <c r="T490" s="20"/>
      <c r="U490" s="20"/>
      <c r="V490" s="20"/>
      <c r="W490" s="20"/>
      <c r="X490" s="20"/>
      <c r="Y490" s="20"/>
      <c r="Z490" s="1"/>
    </row>
    <row r="491" spans="1:26" x14ac:dyDescent="0.25">
      <c r="F491" s="94"/>
      <c r="H491" s="20"/>
      <c r="I491" s="20"/>
      <c r="J491" s="20"/>
      <c r="K491" s="20"/>
      <c r="L491" s="20"/>
      <c r="M491" s="20"/>
      <c r="N491" s="20"/>
      <c r="O491" s="20"/>
      <c r="P491" s="20"/>
      <c r="Q491" s="20"/>
      <c r="R491" s="20"/>
      <c r="S491" s="20"/>
      <c r="T491" s="20"/>
      <c r="U491" s="20"/>
      <c r="V491" s="20"/>
      <c r="W491" s="20"/>
      <c r="X491" s="20"/>
      <c r="Y491" s="20"/>
      <c r="Z491" s="1"/>
    </row>
    <row r="492" spans="1:26" x14ac:dyDescent="0.25">
      <c r="F492" s="94"/>
      <c r="H492" s="20"/>
      <c r="I492" s="20"/>
      <c r="J492" s="20"/>
      <c r="K492" s="20"/>
      <c r="L492" s="20"/>
      <c r="M492" s="20"/>
      <c r="N492" s="20"/>
      <c r="O492" s="20"/>
      <c r="P492" s="20"/>
      <c r="Q492" s="20"/>
      <c r="R492" s="20"/>
      <c r="S492" s="20"/>
      <c r="T492" s="20"/>
      <c r="U492" s="20"/>
      <c r="V492" s="20"/>
      <c r="W492" s="20"/>
      <c r="X492" s="20"/>
      <c r="Y492" s="20"/>
      <c r="Z492" s="1"/>
    </row>
    <row r="493" spans="1:26" x14ac:dyDescent="0.25">
      <c r="F493" s="94"/>
      <c r="H493" s="20"/>
      <c r="I493" s="20"/>
      <c r="J493" s="20"/>
      <c r="K493" s="20"/>
      <c r="L493" s="20"/>
      <c r="M493" s="20"/>
      <c r="N493" s="20"/>
      <c r="O493" s="20"/>
      <c r="P493" s="20"/>
      <c r="Q493" s="20"/>
      <c r="R493" s="20"/>
      <c r="S493" s="20"/>
      <c r="T493" s="20"/>
      <c r="U493" s="20"/>
      <c r="V493" s="20"/>
      <c r="W493" s="20"/>
      <c r="X493" s="20"/>
      <c r="Y493" s="20"/>
      <c r="Z493" s="1"/>
    </row>
    <row r="494" spans="1:26" x14ac:dyDescent="0.25">
      <c r="F494" s="94"/>
      <c r="H494" s="20"/>
      <c r="I494" s="20"/>
      <c r="J494" s="20"/>
      <c r="K494" s="20"/>
      <c r="L494" s="20"/>
      <c r="M494" s="20"/>
      <c r="N494" s="20"/>
      <c r="O494" s="20"/>
      <c r="P494" s="20"/>
      <c r="Q494" s="20"/>
      <c r="R494" s="20"/>
      <c r="S494" s="20"/>
      <c r="T494" s="20"/>
      <c r="U494" s="20"/>
      <c r="V494" s="20"/>
      <c r="W494" s="20"/>
      <c r="X494" s="20"/>
      <c r="Y494" s="20"/>
      <c r="Z494" s="1"/>
    </row>
    <row r="495" spans="1:26" x14ac:dyDescent="0.25">
      <c r="F495" s="94"/>
      <c r="H495" s="20"/>
      <c r="I495" s="20"/>
      <c r="J495" s="20"/>
      <c r="K495" s="20"/>
      <c r="L495" s="20"/>
      <c r="M495" s="20"/>
      <c r="N495" s="20"/>
      <c r="O495" s="20"/>
      <c r="P495" s="20"/>
      <c r="Q495" s="20"/>
      <c r="R495" s="20"/>
      <c r="S495" s="20"/>
      <c r="T495" s="20"/>
      <c r="U495" s="20"/>
      <c r="V495" s="20"/>
      <c r="W495" s="20"/>
      <c r="X495" s="20"/>
      <c r="Y495" s="20"/>
      <c r="Z495" s="1"/>
    </row>
    <row r="496" spans="1:26" x14ac:dyDescent="0.25">
      <c r="F496" s="94"/>
      <c r="H496" s="20"/>
      <c r="I496" s="20"/>
      <c r="J496" s="20"/>
      <c r="K496" s="20"/>
      <c r="L496" s="20"/>
      <c r="M496" s="20"/>
      <c r="N496" s="20"/>
      <c r="O496" s="20"/>
      <c r="P496" s="20"/>
      <c r="Q496" s="20"/>
      <c r="R496" s="20"/>
      <c r="S496" s="20"/>
      <c r="T496" s="20"/>
      <c r="U496" s="20"/>
      <c r="V496" s="20"/>
      <c r="W496" s="20"/>
      <c r="X496" s="20"/>
      <c r="Y496" s="20"/>
      <c r="Z496" s="1"/>
    </row>
    <row r="497" spans="6:26" x14ac:dyDescent="0.25">
      <c r="F497" s="94"/>
      <c r="H497" s="20"/>
      <c r="I497" s="20"/>
      <c r="J497" s="20"/>
      <c r="K497" s="20"/>
      <c r="L497" s="20"/>
      <c r="M497" s="20"/>
      <c r="N497" s="20"/>
      <c r="O497" s="20"/>
      <c r="P497" s="20"/>
      <c r="Q497" s="20"/>
      <c r="R497" s="20"/>
      <c r="S497" s="20"/>
      <c r="T497" s="20"/>
      <c r="U497" s="20"/>
      <c r="V497" s="20"/>
      <c r="W497" s="20"/>
      <c r="X497" s="20"/>
      <c r="Y497" s="20"/>
      <c r="Z497" s="1"/>
    </row>
    <row r="498" spans="6:26" x14ac:dyDescent="0.25">
      <c r="F498" s="94"/>
      <c r="H498" s="20"/>
      <c r="I498" s="20"/>
      <c r="J498" s="20"/>
      <c r="K498" s="20"/>
      <c r="L498" s="20"/>
      <c r="M498" s="20"/>
      <c r="N498" s="20"/>
      <c r="O498" s="20"/>
      <c r="P498" s="20"/>
      <c r="Q498" s="20"/>
      <c r="R498" s="20"/>
      <c r="S498" s="20"/>
      <c r="T498" s="20"/>
      <c r="U498" s="20"/>
      <c r="V498" s="20"/>
      <c r="W498" s="20"/>
      <c r="X498" s="20"/>
      <c r="Y498" s="20"/>
      <c r="Z498" s="1"/>
    </row>
    <row r="499" spans="6:26" x14ac:dyDescent="0.25">
      <c r="F499" s="94"/>
      <c r="H499" s="20"/>
      <c r="I499" s="20"/>
      <c r="J499" s="20"/>
      <c r="K499" s="20"/>
      <c r="L499" s="20"/>
      <c r="M499" s="20"/>
      <c r="N499" s="20"/>
      <c r="O499" s="20"/>
      <c r="P499" s="20"/>
      <c r="Q499" s="20"/>
      <c r="R499" s="20"/>
      <c r="S499" s="20"/>
      <c r="T499" s="20"/>
      <c r="U499" s="20"/>
      <c r="V499" s="20"/>
      <c r="W499" s="20"/>
      <c r="X499" s="20"/>
      <c r="Y499" s="20"/>
      <c r="Z499" s="1"/>
    </row>
    <row r="500" spans="6:26" x14ac:dyDescent="0.25">
      <c r="F500" s="94"/>
      <c r="H500" s="20"/>
      <c r="I500" s="20"/>
      <c r="J500" s="20"/>
      <c r="K500" s="20"/>
      <c r="L500" s="20"/>
      <c r="M500" s="20"/>
      <c r="N500" s="20"/>
      <c r="O500" s="20"/>
      <c r="P500" s="20"/>
      <c r="Q500" s="20"/>
      <c r="R500" s="20"/>
      <c r="S500" s="20"/>
      <c r="T500" s="20"/>
      <c r="U500" s="20"/>
      <c r="V500" s="20"/>
      <c r="W500" s="20"/>
      <c r="X500" s="20"/>
      <c r="Y500" s="20"/>
      <c r="Z500" s="1"/>
    </row>
    <row r="501" spans="6:26" x14ac:dyDescent="0.25">
      <c r="F501" s="94"/>
      <c r="H501" s="20"/>
      <c r="I501" s="20"/>
      <c r="J501" s="20"/>
      <c r="K501" s="20"/>
      <c r="L501" s="20"/>
      <c r="M501" s="20"/>
      <c r="N501" s="20"/>
      <c r="O501" s="20"/>
      <c r="P501" s="20"/>
      <c r="Q501" s="20"/>
      <c r="R501" s="20"/>
      <c r="S501" s="20"/>
      <c r="T501" s="20"/>
      <c r="U501" s="20"/>
      <c r="V501" s="20"/>
      <c r="W501" s="20"/>
      <c r="X501" s="20"/>
      <c r="Y501" s="20"/>
      <c r="Z501" s="1"/>
    </row>
    <row r="502" spans="6:26" x14ac:dyDescent="0.25">
      <c r="F502" s="94"/>
      <c r="H502" s="20"/>
      <c r="I502" s="20"/>
      <c r="J502" s="20"/>
      <c r="K502" s="20"/>
      <c r="L502" s="20"/>
      <c r="M502" s="20"/>
      <c r="N502" s="20"/>
      <c r="O502" s="20"/>
      <c r="P502" s="20"/>
      <c r="Q502" s="20"/>
      <c r="R502" s="20"/>
      <c r="S502" s="20"/>
      <c r="T502" s="20"/>
      <c r="U502" s="20"/>
      <c r="V502" s="20"/>
      <c r="W502" s="20"/>
      <c r="X502" s="20"/>
      <c r="Y502" s="20"/>
      <c r="Z502" s="1"/>
    </row>
    <row r="503" spans="6:26" x14ac:dyDescent="0.25">
      <c r="F503" s="94"/>
      <c r="H503" s="20"/>
      <c r="I503" s="20"/>
      <c r="J503" s="20"/>
      <c r="K503" s="20"/>
      <c r="L503" s="20"/>
      <c r="M503" s="20"/>
      <c r="N503" s="20"/>
      <c r="O503" s="20"/>
      <c r="P503" s="20"/>
      <c r="Q503" s="20"/>
      <c r="R503" s="20"/>
      <c r="S503" s="20"/>
      <c r="T503" s="20"/>
      <c r="U503" s="20"/>
      <c r="V503" s="20"/>
      <c r="W503" s="20"/>
      <c r="X503" s="20"/>
      <c r="Y503" s="20"/>
      <c r="Z503" s="1"/>
    </row>
    <row r="504" spans="6:26" x14ac:dyDescent="0.25">
      <c r="F504" s="94"/>
      <c r="H504" s="20"/>
      <c r="I504" s="20"/>
      <c r="J504" s="20"/>
      <c r="K504" s="20"/>
      <c r="L504" s="20"/>
      <c r="M504" s="20"/>
      <c r="N504" s="20"/>
      <c r="O504" s="20"/>
      <c r="P504" s="20"/>
      <c r="Q504" s="20"/>
      <c r="R504" s="20"/>
      <c r="S504" s="20"/>
      <c r="T504" s="20"/>
      <c r="U504" s="20"/>
      <c r="V504" s="20"/>
      <c r="W504" s="20"/>
      <c r="X504" s="20"/>
      <c r="Y504" s="20"/>
      <c r="Z504" s="1"/>
    </row>
    <row r="505" spans="6:26" x14ac:dyDescent="0.25">
      <c r="F505" s="94"/>
      <c r="H505" s="20"/>
      <c r="I505" s="20"/>
      <c r="J505" s="20"/>
      <c r="K505" s="20"/>
      <c r="L505" s="20"/>
      <c r="M505" s="20"/>
      <c r="N505" s="20"/>
      <c r="O505" s="20"/>
      <c r="P505" s="20"/>
      <c r="Q505" s="20"/>
      <c r="R505" s="20"/>
      <c r="S505" s="20"/>
      <c r="T505" s="20"/>
      <c r="U505" s="20"/>
      <c r="V505" s="20"/>
      <c r="W505" s="20"/>
      <c r="X505" s="20"/>
      <c r="Y505" s="20"/>
      <c r="Z505" s="1"/>
    </row>
    <row r="506" spans="6:26" x14ac:dyDescent="0.25">
      <c r="F506" s="94"/>
      <c r="H506" s="20"/>
      <c r="I506" s="20"/>
      <c r="J506" s="20"/>
      <c r="K506" s="20"/>
      <c r="L506" s="20"/>
      <c r="M506" s="20"/>
      <c r="N506" s="20"/>
      <c r="O506" s="20"/>
      <c r="P506" s="20"/>
      <c r="Q506" s="20"/>
      <c r="R506" s="20"/>
      <c r="S506" s="20"/>
      <c r="T506" s="20"/>
      <c r="U506" s="20"/>
      <c r="V506" s="20"/>
      <c r="W506" s="20"/>
      <c r="X506" s="20"/>
      <c r="Y506" s="20"/>
      <c r="Z506" s="1"/>
    </row>
    <row r="507" spans="6:26" x14ac:dyDescent="0.25">
      <c r="F507" s="94"/>
      <c r="H507" s="20"/>
      <c r="I507" s="20"/>
      <c r="J507" s="20"/>
      <c r="K507" s="20"/>
      <c r="L507" s="20"/>
      <c r="M507" s="20"/>
      <c r="N507" s="20"/>
      <c r="O507" s="20"/>
      <c r="P507" s="20"/>
      <c r="Q507" s="20"/>
      <c r="R507" s="20"/>
      <c r="S507" s="20"/>
      <c r="T507" s="20"/>
      <c r="U507" s="20"/>
      <c r="V507" s="20"/>
      <c r="W507" s="20"/>
      <c r="X507" s="20"/>
      <c r="Y507" s="20"/>
      <c r="Z507" s="1"/>
    </row>
    <row r="508" spans="6:26" x14ac:dyDescent="0.25">
      <c r="F508" s="94"/>
      <c r="H508" s="20"/>
      <c r="I508" s="20"/>
      <c r="J508" s="20"/>
      <c r="K508" s="20"/>
      <c r="L508" s="20"/>
      <c r="M508" s="20"/>
      <c r="N508" s="20"/>
      <c r="O508" s="20"/>
      <c r="P508" s="20"/>
      <c r="Q508" s="20"/>
      <c r="R508" s="20"/>
      <c r="S508" s="20"/>
      <c r="T508" s="20"/>
      <c r="U508" s="20"/>
      <c r="V508" s="20"/>
      <c r="W508" s="20"/>
      <c r="X508" s="20"/>
      <c r="Y508" s="20"/>
      <c r="Z508" s="1"/>
    </row>
    <row r="509" spans="6:26" x14ac:dyDescent="0.25">
      <c r="F509" s="94"/>
      <c r="H509" s="20"/>
      <c r="I509" s="20"/>
      <c r="J509" s="20"/>
      <c r="K509" s="20"/>
      <c r="L509" s="20"/>
      <c r="M509" s="20"/>
      <c r="N509" s="20"/>
      <c r="O509" s="20"/>
      <c r="P509" s="20"/>
      <c r="Q509" s="20"/>
      <c r="R509" s="20"/>
      <c r="S509" s="20"/>
      <c r="T509" s="20"/>
      <c r="U509" s="20"/>
      <c r="V509" s="20"/>
      <c r="W509" s="20"/>
      <c r="X509" s="20"/>
      <c r="Y509" s="20"/>
      <c r="Z509" s="1"/>
    </row>
    <row r="510" spans="6:26" x14ac:dyDescent="0.25">
      <c r="F510" s="94"/>
      <c r="H510" s="20"/>
      <c r="I510" s="20"/>
      <c r="J510" s="20"/>
      <c r="K510" s="20"/>
      <c r="L510" s="20"/>
      <c r="M510" s="20"/>
      <c r="N510" s="20"/>
      <c r="O510" s="20"/>
      <c r="P510" s="20"/>
      <c r="Q510" s="20"/>
      <c r="R510" s="20"/>
      <c r="S510" s="20"/>
      <c r="T510" s="20"/>
      <c r="U510" s="20"/>
      <c r="V510" s="20"/>
      <c r="W510" s="20"/>
      <c r="X510" s="20"/>
      <c r="Y510" s="20"/>
      <c r="Z510" s="1"/>
    </row>
    <row r="511" spans="6:26" x14ac:dyDescent="0.25">
      <c r="F511" s="94"/>
      <c r="H511" s="20"/>
      <c r="I511" s="20"/>
      <c r="J511" s="20"/>
      <c r="K511" s="20"/>
      <c r="L511" s="20"/>
      <c r="M511" s="20"/>
      <c r="N511" s="20"/>
      <c r="O511" s="20"/>
      <c r="P511" s="20"/>
      <c r="Q511" s="20"/>
      <c r="R511" s="20"/>
      <c r="S511" s="20"/>
      <c r="T511" s="20"/>
      <c r="U511" s="20"/>
      <c r="V511" s="20"/>
      <c r="W511" s="20"/>
      <c r="X511" s="20"/>
      <c r="Y511" s="20"/>
      <c r="Z511" s="1"/>
    </row>
    <row r="512" spans="6:26" x14ac:dyDescent="0.25">
      <c r="F512" s="94"/>
      <c r="H512" s="20"/>
      <c r="I512" s="20"/>
      <c r="J512" s="20"/>
      <c r="K512" s="20"/>
      <c r="L512" s="20"/>
      <c r="M512" s="20"/>
      <c r="N512" s="20"/>
      <c r="O512" s="20"/>
      <c r="P512" s="20"/>
      <c r="Q512" s="20"/>
      <c r="R512" s="20"/>
      <c r="S512" s="20"/>
      <c r="T512" s="20"/>
      <c r="U512" s="20"/>
      <c r="V512" s="20"/>
      <c r="W512" s="20"/>
      <c r="X512" s="20"/>
      <c r="Y512" s="20"/>
      <c r="Z512" s="1"/>
    </row>
    <row r="513" spans="6:26" x14ac:dyDescent="0.25">
      <c r="F513" s="94"/>
      <c r="H513" s="20"/>
      <c r="I513" s="20"/>
      <c r="J513" s="20"/>
      <c r="K513" s="20"/>
      <c r="L513" s="20"/>
      <c r="M513" s="20"/>
      <c r="N513" s="20"/>
      <c r="O513" s="20"/>
      <c r="P513" s="20"/>
      <c r="Q513" s="20"/>
      <c r="R513" s="20"/>
      <c r="S513" s="20"/>
      <c r="T513" s="20"/>
      <c r="U513" s="20"/>
      <c r="V513" s="20"/>
      <c r="W513" s="20"/>
      <c r="X513" s="20"/>
      <c r="Y513" s="20"/>
      <c r="Z513" s="1"/>
    </row>
    <row r="514" spans="6:26" x14ac:dyDescent="0.25">
      <c r="F514" s="94"/>
      <c r="H514" s="20"/>
      <c r="I514" s="20"/>
      <c r="J514" s="20"/>
      <c r="K514" s="20"/>
      <c r="L514" s="20"/>
      <c r="M514" s="20"/>
      <c r="N514" s="20"/>
      <c r="O514" s="20"/>
      <c r="P514" s="20"/>
      <c r="Q514" s="20"/>
      <c r="R514" s="20"/>
      <c r="S514" s="20"/>
      <c r="T514" s="20"/>
      <c r="U514" s="20"/>
      <c r="V514" s="20"/>
      <c r="W514" s="20"/>
      <c r="X514" s="20"/>
      <c r="Y514" s="20"/>
      <c r="Z514" s="1"/>
    </row>
    <row r="515" spans="6:26" x14ac:dyDescent="0.25">
      <c r="F515" s="94"/>
      <c r="H515" s="20"/>
      <c r="I515" s="20"/>
      <c r="J515" s="20"/>
      <c r="K515" s="20"/>
      <c r="L515" s="20"/>
      <c r="M515" s="20"/>
      <c r="N515" s="20"/>
      <c r="O515" s="20"/>
      <c r="P515" s="20"/>
      <c r="Q515" s="20"/>
      <c r="R515" s="20"/>
      <c r="S515" s="20"/>
      <c r="T515" s="20"/>
      <c r="U515" s="20"/>
      <c r="V515" s="20"/>
      <c r="W515" s="20"/>
      <c r="X515" s="20"/>
      <c r="Y515" s="20"/>
      <c r="Z515" s="1"/>
    </row>
    <row r="516" spans="6:26" x14ac:dyDescent="0.25">
      <c r="F516" s="94"/>
      <c r="H516" s="20"/>
      <c r="I516" s="20"/>
      <c r="J516" s="20"/>
      <c r="K516" s="20"/>
      <c r="L516" s="20"/>
      <c r="M516" s="20"/>
      <c r="N516" s="20"/>
      <c r="O516" s="20"/>
      <c r="P516" s="20"/>
      <c r="Q516" s="20"/>
      <c r="R516" s="20"/>
      <c r="S516" s="20"/>
      <c r="T516" s="20"/>
      <c r="U516" s="20"/>
      <c r="V516" s="20"/>
      <c r="W516" s="20"/>
      <c r="X516" s="20"/>
      <c r="Y516" s="20"/>
      <c r="Z516" s="1"/>
    </row>
    <row r="517" spans="6:26" x14ac:dyDescent="0.25">
      <c r="F517" s="94"/>
      <c r="H517" s="20"/>
      <c r="I517" s="20"/>
      <c r="J517" s="20"/>
      <c r="K517" s="20"/>
      <c r="L517" s="20"/>
      <c r="M517" s="20"/>
      <c r="N517" s="20"/>
      <c r="O517" s="20"/>
      <c r="P517" s="20"/>
      <c r="Q517" s="20"/>
      <c r="R517" s="20"/>
      <c r="S517" s="20"/>
      <c r="T517" s="20"/>
      <c r="U517" s="20"/>
      <c r="V517" s="20"/>
      <c r="W517" s="20"/>
      <c r="X517" s="20"/>
      <c r="Y517" s="20"/>
      <c r="Z517" s="1"/>
    </row>
    <row r="518" spans="6:26" x14ac:dyDescent="0.25">
      <c r="F518" s="94"/>
      <c r="H518" s="20"/>
      <c r="I518" s="20"/>
      <c r="J518" s="20"/>
      <c r="K518" s="20"/>
      <c r="L518" s="20"/>
      <c r="M518" s="20"/>
      <c r="N518" s="20"/>
      <c r="O518" s="20"/>
      <c r="P518" s="20"/>
      <c r="Q518" s="20"/>
      <c r="R518" s="20"/>
      <c r="S518" s="20"/>
      <c r="T518" s="20"/>
      <c r="U518" s="20"/>
      <c r="V518" s="20"/>
      <c r="W518" s="20"/>
      <c r="X518" s="20"/>
      <c r="Y518" s="20"/>
      <c r="Z518" s="1"/>
    </row>
    <row r="519" spans="6:26" x14ac:dyDescent="0.25">
      <c r="F519" s="94"/>
      <c r="H519" s="20"/>
      <c r="I519" s="20"/>
      <c r="J519" s="20"/>
      <c r="K519" s="20"/>
      <c r="L519" s="20"/>
      <c r="M519" s="20"/>
      <c r="N519" s="20"/>
      <c r="O519" s="20"/>
      <c r="P519" s="20"/>
      <c r="Q519" s="20"/>
      <c r="R519" s="20"/>
      <c r="S519" s="20"/>
      <c r="T519" s="20"/>
      <c r="U519" s="20"/>
      <c r="V519" s="20"/>
      <c r="W519" s="20"/>
      <c r="X519" s="20"/>
      <c r="Y519" s="20"/>
      <c r="Z519" s="1"/>
    </row>
    <row r="520" spans="6:26" x14ac:dyDescent="0.25">
      <c r="F520" s="94"/>
      <c r="H520" s="20"/>
      <c r="I520" s="20"/>
      <c r="J520" s="20"/>
      <c r="K520" s="20"/>
      <c r="L520" s="20"/>
      <c r="M520" s="20"/>
      <c r="N520" s="20"/>
      <c r="O520" s="20"/>
      <c r="P520" s="20"/>
      <c r="Q520" s="20"/>
      <c r="R520" s="20"/>
      <c r="S520" s="20"/>
      <c r="T520" s="20"/>
      <c r="U520" s="20"/>
      <c r="V520" s="20"/>
      <c r="W520" s="20"/>
      <c r="X520" s="20"/>
      <c r="Y520" s="20"/>
      <c r="Z520" s="1"/>
    </row>
    <row r="521" spans="6:26" x14ac:dyDescent="0.25">
      <c r="F521" s="94"/>
      <c r="H521" s="20"/>
      <c r="I521" s="20"/>
      <c r="J521" s="20"/>
      <c r="K521" s="20"/>
      <c r="L521" s="20"/>
      <c r="M521" s="20"/>
      <c r="N521" s="20"/>
      <c r="O521" s="20"/>
      <c r="P521" s="20"/>
      <c r="Q521" s="20"/>
      <c r="R521" s="20"/>
      <c r="S521" s="20"/>
      <c r="T521" s="20"/>
      <c r="U521" s="20"/>
      <c r="V521" s="20"/>
      <c r="W521" s="20"/>
      <c r="X521" s="20"/>
      <c r="Y521" s="20"/>
      <c r="Z521" s="1"/>
    </row>
    <row r="522" spans="6:26" x14ac:dyDescent="0.25">
      <c r="F522" s="94"/>
      <c r="H522" s="20"/>
      <c r="I522" s="20"/>
      <c r="J522" s="20"/>
      <c r="K522" s="20"/>
      <c r="L522" s="20"/>
      <c r="M522" s="20"/>
      <c r="N522" s="20"/>
      <c r="O522" s="20"/>
      <c r="P522" s="20"/>
      <c r="Q522" s="20"/>
      <c r="R522" s="20"/>
      <c r="S522" s="20"/>
      <c r="T522" s="20"/>
      <c r="U522" s="20"/>
      <c r="V522" s="20"/>
      <c r="W522" s="20"/>
      <c r="X522" s="20"/>
      <c r="Y522" s="20"/>
      <c r="Z522" s="1"/>
    </row>
    <row r="523" spans="6:26" x14ac:dyDescent="0.25">
      <c r="F523" s="94"/>
      <c r="H523" s="20"/>
      <c r="I523" s="20"/>
      <c r="J523" s="20"/>
      <c r="K523" s="20"/>
      <c r="L523" s="20"/>
      <c r="M523" s="20"/>
      <c r="N523" s="20"/>
      <c r="O523" s="20"/>
      <c r="P523" s="20"/>
      <c r="Q523" s="20"/>
      <c r="R523" s="20"/>
      <c r="S523" s="20"/>
      <c r="T523" s="20"/>
      <c r="U523" s="20"/>
      <c r="V523" s="20"/>
      <c r="W523" s="20"/>
      <c r="X523" s="20"/>
      <c r="Y523" s="20"/>
      <c r="Z523" s="1"/>
    </row>
    <row r="524" spans="6:26" x14ac:dyDescent="0.25">
      <c r="F524" s="94"/>
      <c r="H524" s="20"/>
      <c r="I524" s="20"/>
      <c r="J524" s="20"/>
      <c r="K524" s="20"/>
      <c r="L524" s="20"/>
      <c r="M524" s="20"/>
      <c r="N524" s="20"/>
      <c r="O524" s="20"/>
      <c r="P524" s="20"/>
      <c r="Q524" s="20"/>
      <c r="R524" s="20"/>
      <c r="S524" s="20"/>
      <c r="T524" s="20"/>
      <c r="U524" s="20"/>
      <c r="V524" s="20"/>
      <c r="W524" s="20"/>
      <c r="X524" s="20"/>
      <c r="Y524" s="20"/>
      <c r="Z524" s="1"/>
    </row>
    <row r="525" spans="6:26" x14ac:dyDescent="0.25">
      <c r="F525" s="94"/>
      <c r="H525" s="20"/>
      <c r="I525" s="20"/>
      <c r="J525" s="20"/>
      <c r="K525" s="20"/>
      <c r="L525" s="20"/>
      <c r="M525" s="20"/>
      <c r="N525" s="20"/>
      <c r="O525" s="20"/>
      <c r="P525" s="20"/>
      <c r="Q525" s="20"/>
      <c r="R525" s="20"/>
      <c r="S525" s="20"/>
      <c r="T525" s="20"/>
      <c r="U525" s="20"/>
      <c r="V525" s="20"/>
      <c r="W525" s="20"/>
      <c r="X525" s="20"/>
      <c r="Y525" s="20"/>
      <c r="Z525" s="1"/>
    </row>
    <row r="526" spans="6:26" x14ac:dyDescent="0.25">
      <c r="F526" s="94"/>
      <c r="H526" s="20"/>
      <c r="I526" s="20"/>
      <c r="J526" s="20"/>
      <c r="K526" s="20"/>
      <c r="L526" s="20"/>
      <c r="M526" s="20"/>
      <c r="N526" s="20"/>
      <c r="O526" s="20"/>
      <c r="P526" s="20"/>
      <c r="Q526" s="20"/>
      <c r="R526" s="20"/>
      <c r="S526" s="20"/>
      <c r="T526" s="20"/>
      <c r="U526" s="20"/>
      <c r="V526" s="20"/>
      <c r="W526" s="20"/>
      <c r="X526" s="20"/>
      <c r="Y526" s="20"/>
      <c r="Z526" s="1"/>
    </row>
    <row r="527" spans="6:26" x14ac:dyDescent="0.25">
      <c r="F527" s="94"/>
      <c r="H527" s="20"/>
      <c r="I527" s="20"/>
      <c r="J527" s="20"/>
      <c r="K527" s="20"/>
      <c r="L527" s="20"/>
      <c r="M527" s="20"/>
      <c r="N527" s="20"/>
      <c r="O527" s="20"/>
      <c r="P527" s="20"/>
      <c r="Q527" s="20"/>
      <c r="R527" s="20"/>
      <c r="S527" s="20"/>
      <c r="T527" s="20"/>
      <c r="U527" s="20"/>
      <c r="V527" s="20"/>
      <c r="W527" s="20"/>
      <c r="X527" s="20"/>
      <c r="Y527" s="20"/>
      <c r="Z527" s="1"/>
    </row>
    <row r="528" spans="6:26" x14ac:dyDescent="0.25">
      <c r="F528" s="94"/>
      <c r="H528" s="20"/>
      <c r="I528" s="20"/>
      <c r="J528" s="20"/>
      <c r="K528" s="20"/>
      <c r="L528" s="20"/>
      <c r="M528" s="20"/>
      <c r="N528" s="20"/>
      <c r="O528" s="20"/>
      <c r="P528" s="20"/>
      <c r="Q528" s="20"/>
      <c r="R528" s="20"/>
      <c r="S528" s="20"/>
      <c r="T528" s="20"/>
      <c r="U528" s="20"/>
      <c r="V528" s="20"/>
      <c r="W528" s="20"/>
      <c r="X528" s="20"/>
      <c r="Y528" s="20"/>
      <c r="Z528" s="1"/>
    </row>
    <row r="529" spans="6:26" x14ac:dyDescent="0.25">
      <c r="F529" s="94"/>
      <c r="H529" s="20"/>
      <c r="I529" s="20"/>
      <c r="J529" s="20"/>
      <c r="K529" s="20"/>
      <c r="L529" s="20"/>
      <c r="M529" s="20"/>
      <c r="N529" s="20"/>
      <c r="O529" s="20"/>
      <c r="P529" s="20"/>
      <c r="Q529" s="20"/>
      <c r="R529" s="20"/>
      <c r="S529" s="20"/>
      <c r="T529" s="20"/>
      <c r="U529" s="20"/>
      <c r="V529" s="20"/>
      <c r="W529" s="20"/>
      <c r="X529" s="20"/>
      <c r="Y529" s="20"/>
      <c r="Z529" s="1"/>
    </row>
    <row r="530" spans="6:26" x14ac:dyDescent="0.25">
      <c r="F530" s="94"/>
      <c r="H530" s="20"/>
      <c r="I530" s="20"/>
      <c r="J530" s="20"/>
      <c r="K530" s="20"/>
      <c r="L530" s="20"/>
      <c r="M530" s="20"/>
      <c r="N530" s="20"/>
      <c r="O530" s="20"/>
      <c r="P530" s="20"/>
      <c r="Q530" s="20"/>
      <c r="R530" s="20"/>
      <c r="S530" s="20"/>
      <c r="T530" s="20"/>
      <c r="U530" s="20"/>
      <c r="V530" s="20"/>
      <c r="W530" s="20"/>
      <c r="X530" s="20"/>
      <c r="Y530" s="20"/>
      <c r="Z530" s="1"/>
    </row>
    <row r="531" spans="6:26" x14ac:dyDescent="0.25">
      <c r="F531" s="94"/>
      <c r="H531" s="20"/>
      <c r="I531" s="20"/>
      <c r="J531" s="20"/>
      <c r="K531" s="20"/>
      <c r="L531" s="20"/>
      <c r="M531" s="20"/>
      <c r="N531" s="20"/>
      <c r="O531" s="20"/>
      <c r="P531" s="20"/>
      <c r="Q531" s="20"/>
      <c r="R531" s="20"/>
      <c r="S531" s="20"/>
      <c r="T531" s="20"/>
      <c r="U531" s="20"/>
      <c r="V531" s="20"/>
      <c r="W531" s="20"/>
      <c r="X531" s="20"/>
      <c r="Y531" s="20"/>
      <c r="Z531" s="1"/>
    </row>
    <row r="532" spans="6:26" x14ac:dyDescent="0.25">
      <c r="F532" s="94"/>
      <c r="H532" s="20"/>
      <c r="I532" s="20"/>
      <c r="J532" s="20"/>
      <c r="K532" s="20"/>
      <c r="L532" s="20"/>
      <c r="M532" s="20"/>
      <c r="N532" s="20"/>
      <c r="O532" s="20"/>
      <c r="P532" s="20"/>
      <c r="Q532" s="20"/>
      <c r="R532" s="20"/>
      <c r="S532" s="20"/>
      <c r="T532" s="20"/>
      <c r="U532" s="20"/>
      <c r="V532" s="20"/>
      <c r="W532" s="20"/>
      <c r="X532" s="20"/>
      <c r="Y532" s="20"/>
      <c r="Z532" s="1"/>
    </row>
    <row r="533" spans="6:26" x14ac:dyDescent="0.25">
      <c r="F533" s="94"/>
      <c r="H533" s="20"/>
      <c r="I533" s="20"/>
      <c r="J533" s="20"/>
      <c r="K533" s="20"/>
      <c r="L533" s="20"/>
      <c r="M533" s="20"/>
      <c r="N533" s="20"/>
      <c r="O533" s="20"/>
      <c r="P533" s="20"/>
      <c r="Q533" s="20"/>
      <c r="R533" s="20"/>
      <c r="S533" s="20"/>
      <c r="T533" s="20"/>
      <c r="U533" s="20"/>
      <c r="V533" s="20"/>
      <c r="W533" s="20"/>
      <c r="X533" s="20"/>
      <c r="Y533" s="20"/>
      <c r="Z533" s="1"/>
    </row>
    <row r="534" spans="6:26" x14ac:dyDescent="0.25">
      <c r="F534" s="94"/>
      <c r="H534" s="20"/>
      <c r="I534" s="20"/>
      <c r="J534" s="20"/>
      <c r="K534" s="20"/>
      <c r="L534" s="20"/>
      <c r="M534" s="20"/>
      <c r="N534" s="20"/>
      <c r="O534" s="20"/>
      <c r="P534" s="20"/>
      <c r="Q534" s="20"/>
      <c r="R534" s="20"/>
      <c r="S534" s="20"/>
      <c r="T534" s="20"/>
      <c r="U534" s="20"/>
      <c r="V534" s="20"/>
      <c r="W534" s="20"/>
      <c r="X534" s="20"/>
      <c r="Y534" s="20"/>
      <c r="Z534" s="1"/>
    </row>
    <row r="535" spans="6:26" x14ac:dyDescent="0.25">
      <c r="F535" s="94"/>
      <c r="H535" s="20"/>
      <c r="I535" s="20"/>
      <c r="J535" s="20"/>
      <c r="K535" s="20"/>
      <c r="L535" s="20"/>
      <c r="M535" s="20"/>
      <c r="N535" s="20"/>
      <c r="O535" s="20"/>
      <c r="P535" s="20"/>
      <c r="Q535" s="20"/>
      <c r="R535" s="20"/>
      <c r="S535" s="20"/>
      <c r="T535" s="20"/>
      <c r="U535" s="20"/>
      <c r="V535" s="20"/>
      <c r="W535" s="20"/>
      <c r="X535" s="20"/>
      <c r="Y535" s="20"/>
      <c r="Z535" s="1"/>
    </row>
    <row r="536" spans="6:26" x14ac:dyDescent="0.25">
      <c r="F536" s="94"/>
      <c r="H536" s="20"/>
      <c r="I536" s="20"/>
      <c r="J536" s="20"/>
      <c r="K536" s="20"/>
      <c r="L536" s="20"/>
      <c r="M536" s="20"/>
      <c r="N536" s="20"/>
      <c r="O536" s="20"/>
      <c r="P536" s="20"/>
      <c r="Q536" s="20"/>
      <c r="R536" s="20"/>
      <c r="S536" s="20"/>
      <c r="T536" s="20"/>
      <c r="U536" s="20"/>
      <c r="V536" s="20"/>
      <c r="W536" s="20"/>
      <c r="X536" s="20"/>
      <c r="Y536" s="20"/>
      <c r="Z536" s="1"/>
    </row>
    <row r="537" spans="6:26" x14ac:dyDescent="0.25">
      <c r="F537" s="94"/>
      <c r="H537" s="20"/>
      <c r="I537" s="20"/>
      <c r="J537" s="20"/>
      <c r="K537" s="20"/>
      <c r="L537" s="20"/>
      <c r="M537" s="20"/>
      <c r="N537" s="20"/>
      <c r="O537" s="20"/>
      <c r="P537" s="20"/>
      <c r="Q537" s="20"/>
      <c r="R537" s="20"/>
      <c r="S537" s="20"/>
      <c r="T537" s="20"/>
      <c r="U537" s="20"/>
      <c r="V537" s="20"/>
      <c r="W537" s="20"/>
      <c r="X537" s="20"/>
      <c r="Y537" s="20"/>
      <c r="Z537" s="1"/>
    </row>
    <row r="538" spans="6:26" x14ac:dyDescent="0.25">
      <c r="F538" s="94"/>
      <c r="H538" s="20"/>
      <c r="I538" s="20"/>
      <c r="J538" s="20"/>
      <c r="K538" s="20"/>
      <c r="L538" s="20"/>
      <c r="M538" s="20"/>
      <c r="N538" s="20"/>
      <c r="O538" s="20"/>
      <c r="P538" s="20"/>
      <c r="Q538" s="20"/>
      <c r="R538" s="20"/>
      <c r="S538" s="20"/>
      <c r="T538" s="20"/>
      <c r="U538" s="20"/>
      <c r="V538" s="20"/>
      <c r="W538" s="20"/>
      <c r="X538" s="20"/>
      <c r="Y538" s="20"/>
      <c r="Z538" s="1"/>
    </row>
    <row r="539" spans="6:26" x14ac:dyDescent="0.25">
      <c r="F539" s="94"/>
      <c r="H539" s="20"/>
      <c r="I539" s="20"/>
      <c r="J539" s="20"/>
      <c r="K539" s="20"/>
      <c r="L539" s="20"/>
      <c r="M539" s="20"/>
      <c r="N539" s="20"/>
      <c r="O539" s="20"/>
      <c r="P539" s="20"/>
      <c r="Q539" s="20"/>
      <c r="R539" s="20"/>
      <c r="S539" s="20"/>
      <c r="T539" s="20"/>
      <c r="U539" s="20"/>
      <c r="V539" s="20"/>
      <c r="W539" s="20"/>
      <c r="X539" s="20"/>
      <c r="Y539" s="20"/>
      <c r="Z539" s="1"/>
    </row>
    <row r="540" spans="6:26" x14ac:dyDescent="0.25">
      <c r="F540" s="94"/>
      <c r="H540" s="20"/>
      <c r="I540" s="20"/>
      <c r="J540" s="20"/>
      <c r="K540" s="20"/>
      <c r="L540" s="20"/>
      <c r="M540" s="20"/>
      <c r="N540" s="20"/>
      <c r="O540" s="20"/>
      <c r="P540" s="20"/>
      <c r="Q540" s="20"/>
      <c r="R540" s="20"/>
      <c r="S540" s="20"/>
      <c r="T540" s="20"/>
      <c r="U540" s="20"/>
      <c r="V540" s="20"/>
      <c r="W540" s="20"/>
      <c r="X540" s="20"/>
      <c r="Y540" s="20"/>
      <c r="Z540" s="1"/>
    </row>
    <row r="541" spans="6:26" x14ac:dyDescent="0.25">
      <c r="F541" s="94"/>
      <c r="H541" s="20"/>
      <c r="I541" s="20"/>
      <c r="J541" s="20"/>
      <c r="K541" s="20"/>
      <c r="L541" s="20"/>
      <c r="M541" s="20"/>
      <c r="N541" s="20"/>
      <c r="O541" s="20"/>
      <c r="P541" s="20"/>
      <c r="Q541" s="20"/>
      <c r="R541" s="20"/>
      <c r="S541" s="20"/>
      <c r="T541" s="20"/>
      <c r="U541" s="20"/>
      <c r="V541" s="20"/>
      <c r="W541" s="20"/>
      <c r="X541" s="20"/>
      <c r="Y541" s="20"/>
      <c r="Z541" s="1"/>
    </row>
    <row r="542" spans="6:26" x14ac:dyDescent="0.25">
      <c r="F542" s="94"/>
      <c r="H542" s="20"/>
      <c r="I542" s="20"/>
      <c r="J542" s="20"/>
      <c r="K542" s="20"/>
      <c r="L542" s="20"/>
      <c r="M542" s="20"/>
      <c r="N542" s="20"/>
      <c r="O542" s="20"/>
      <c r="P542" s="20"/>
      <c r="Q542" s="20"/>
      <c r="R542" s="20"/>
      <c r="S542" s="20"/>
      <c r="T542" s="20"/>
      <c r="U542" s="20"/>
      <c r="V542" s="20"/>
      <c r="W542" s="20"/>
      <c r="X542" s="20"/>
      <c r="Y542" s="20"/>
      <c r="Z542" s="1"/>
    </row>
    <row r="543" spans="6:26" x14ac:dyDescent="0.25">
      <c r="F543" s="94"/>
      <c r="H543" s="20"/>
      <c r="I543" s="20"/>
      <c r="J543" s="20"/>
      <c r="K543" s="20"/>
      <c r="L543" s="20"/>
      <c r="M543" s="20"/>
      <c r="N543" s="20"/>
      <c r="O543" s="20"/>
      <c r="P543" s="20"/>
      <c r="Q543" s="20"/>
      <c r="R543" s="20"/>
      <c r="S543" s="20"/>
      <c r="T543" s="20"/>
      <c r="U543" s="20"/>
      <c r="V543" s="20"/>
      <c r="W543" s="20"/>
      <c r="X543" s="20"/>
      <c r="Y543" s="20"/>
      <c r="Z543" s="1"/>
    </row>
    <row r="544" spans="6:26" x14ac:dyDescent="0.25">
      <c r="F544" s="94"/>
      <c r="H544" s="20"/>
      <c r="I544" s="20"/>
      <c r="J544" s="20"/>
      <c r="K544" s="20"/>
      <c r="L544" s="20"/>
      <c r="M544" s="20"/>
      <c r="N544" s="20"/>
      <c r="O544" s="20"/>
      <c r="P544" s="20"/>
      <c r="Q544" s="20"/>
      <c r="R544" s="20"/>
      <c r="S544" s="20"/>
      <c r="T544" s="20"/>
      <c r="U544" s="20"/>
      <c r="V544" s="20"/>
      <c r="W544" s="20"/>
      <c r="X544" s="20"/>
      <c r="Y544" s="20"/>
      <c r="Z544" s="1"/>
    </row>
    <row r="545" spans="6:26" x14ac:dyDescent="0.25">
      <c r="F545" s="94"/>
      <c r="H545" s="20"/>
      <c r="I545" s="20"/>
      <c r="J545" s="20"/>
      <c r="K545" s="20"/>
      <c r="L545" s="20"/>
      <c r="M545" s="20"/>
      <c r="N545" s="20"/>
      <c r="O545" s="20"/>
      <c r="P545" s="20"/>
      <c r="Q545" s="20"/>
      <c r="R545" s="20"/>
      <c r="S545" s="20"/>
      <c r="T545" s="20"/>
      <c r="U545" s="20"/>
      <c r="V545" s="20"/>
      <c r="W545" s="20"/>
      <c r="X545" s="20"/>
      <c r="Y545" s="20"/>
      <c r="Z545" s="1"/>
    </row>
    <row r="546" spans="6:26" x14ac:dyDescent="0.25">
      <c r="F546" s="94"/>
      <c r="H546" s="20"/>
      <c r="I546" s="20"/>
      <c r="J546" s="20"/>
      <c r="K546" s="20"/>
      <c r="L546" s="20"/>
      <c r="M546" s="20"/>
      <c r="N546" s="20"/>
      <c r="O546" s="20"/>
      <c r="P546" s="20"/>
      <c r="Q546" s="20"/>
      <c r="R546" s="20"/>
      <c r="S546" s="20"/>
      <c r="T546" s="20"/>
      <c r="U546" s="20"/>
      <c r="V546" s="20"/>
      <c r="W546" s="20"/>
      <c r="X546" s="20"/>
      <c r="Y546" s="20"/>
      <c r="Z546" s="1"/>
    </row>
    <row r="547" spans="6:26" x14ac:dyDescent="0.25">
      <c r="F547" s="94"/>
      <c r="H547" s="20"/>
      <c r="I547" s="20"/>
      <c r="J547" s="20"/>
      <c r="K547" s="20"/>
      <c r="L547" s="20"/>
      <c r="M547" s="20"/>
      <c r="N547" s="20"/>
      <c r="O547" s="20"/>
      <c r="P547" s="20"/>
      <c r="Q547" s="20"/>
      <c r="R547" s="20"/>
      <c r="S547" s="20"/>
      <c r="T547" s="20"/>
      <c r="U547" s="20"/>
      <c r="V547" s="20"/>
      <c r="W547" s="20"/>
      <c r="X547" s="20"/>
      <c r="Y547" s="20"/>
      <c r="Z547" s="1"/>
    </row>
    <row r="548" spans="6:26" x14ac:dyDescent="0.25">
      <c r="F548" s="94"/>
      <c r="H548" s="20"/>
      <c r="I548" s="20"/>
      <c r="J548" s="20"/>
      <c r="K548" s="20"/>
      <c r="L548" s="20"/>
      <c r="M548" s="20"/>
      <c r="N548" s="20"/>
      <c r="O548" s="20"/>
      <c r="P548" s="20"/>
      <c r="Q548" s="20"/>
      <c r="R548" s="20"/>
      <c r="S548" s="20"/>
      <c r="T548" s="20"/>
      <c r="U548" s="20"/>
      <c r="V548" s="20"/>
      <c r="W548" s="20"/>
      <c r="X548" s="20"/>
      <c r="Y548" s="20"/>
      <c r="Z548" s="1"/>
    </row>
    <row r="549" spans="6:26" x14ac:dyDescent="0.25">
      <c r="F549" s="94"/>
      <c r="H549" s="20"/>
      <c r="I549" s="20"/>
      <c r="J549" s="20"/>
      <c r="K549" s="20"/>
      <c r="L549" s="20"/>
      <c r="M549" s="20"/>
      <c r="N549" s="20"/>
      <c r="O549" s="20"/>
      <c r="P549" s="20"/>
      <c r="Q549" s="20"/>
      <c r="R549" s="20"/>
      <c r="S549" s="20"/>
      <c r="T549" s="20"/>
      <c r="U549" s="20"/>
      <c r="V549" s="20"/>
      <c r="W549" s="20"/>
      <c r="X549" s="20"/>
      <c r="Y549" s="20"/>
      <c r="Z549" s="1"/>
    </row>
    <row r="550" spans="6:26" x14ac:dyDescent="0.25">
      <c r="F550" s="94"/>
      <c r="H550" s="20"/>
      <c r="I550" s="20"/>
      <c r="J550" s="20"/>
      <c r="K550" s="20"/>
      <c r="L550" s="20"/>
      <c r="M550" s="20"/>
      <c r="N550" s="20"/>
      <c r="O550" s="20"/>
      <c r="P550" s="20"/>
      <c r="Q550" s="20"/>
      <c r="R550" s="20"/>
      <c r="S550" s="20"/>
      <c r="T550" s="20"/>
      <c r="U550" s="20"/>
      <c r="V550" s="20"/>
      <c r="W550" s="20"/>
      <c r="X550" s="20"/>
      <c r="Y550" s="20"/>
      <c r="Z550" s="1"/>
    </row>
    <row r="551" spans="6:26" x14ac:dyDescent="0.25">
      <c r="F551" s="94"/>
      <c r="H551" s="20"/>
      <c r="I551" s="20"/>
      <c r="J551" s="20"/>
      <c r="K551" s="20"/>
      <c r="L551" s="20"/>
      <c r="M551" s="20"/>
      <c r="N551" s="20"/>
      <c r="O551" s="20"/>
      <c r="P551" s="20"/>
      <c r="Q551" s="20"/>
      <c r="R551" s="20"/>
      <c r="S551" s="20"/>
      <c r="T551" s="20"/>
      <c r="U551" s="20"/>
      <c r="V551" s="20"/>
      <c r="W551" s="20"/>
      <c r="X551" s="20"/>
      <c r="Y551" s="20"/>
      <c r="Z551" s="1"/>
    </row>
    <row r="552" spans="6:26" x14ac:dyDescent="0.25">
      <c r="F552" s="94"/>
      <c r="H552" s="20"/>
      <c r="I552" s="20"/>
      <c r="J552" s="20"/>
      <c r="K552" s="20"/>
      <c r="L552" s="20"/>
      <c r="M552" s="20"/>
      <c r="N552" s="20"/>
      <c r="O552" s="20"/>
      <c r="P552" s="20"/>
      <c r="Q552" s="20"/>
      <c r="R552" s="20"/>
      <c r="S552" s="20"/>
      <c r="T552" s="20"/>
      <c r="U552" s="20"/>
      <c r="V552" s="20"/>
      <c r="W552" s="20"/>
      <c r="X552" s="20"/>
      <c r="Y552" s="20"/>
      <c r="Z552" s="1"/>
    </row>
    <row r="553" spans="6:26" x14ac:dyDescent="0.25">
      <c r="F553" s="94"/>
      <c r="H553" s="20"/>
      <c r="I553" s="20"/>
      <c r="J553" s="20"/>
      <c r="K553" s="20"/>
      <c r="L553" s="20"/>
      <c r="M553" s="20"/>
      <c r="N553" s="20"/>
      <c r="O553" s="20"/>
      <c r="P553" s="20"/>
      <c r="Q553" s="20"/>
      <c r="R553" s="20"/>
      <c r="S553" s="20"/>
      <c r="T553" s="20"/>
      <c r="U553" s="20"/>
      <c r="V553" s="20"/>
      <c r="W553" s="20"/>
      <c r="X553" s="20"/>
      <c r="Y553" s="20"/>
      <c r="Z553" s="1"/>
    </row>
    <row r="554" spans="6:26" x14ac:dyDescent="0.25">
      <c r="F554" s="94"/>
      <c r="H554" s="20"/>
      <c r="I554" s="20"/>
      <c r="J554" s="20"/>
      <c r="K554" s="20"/>
      <c r="L554" s="20"/>
      <c r="M554" s="20"/>
      <c r="N554" s="20"/>
      <c r="O554" s="20"/>
      <c r="P554" s="20"/>
      <c r="Q554" s="20"/>
      <c r="R554" s="20"/>
      <c r="S554" s="20"/>
      <c r="T554" s="20"/>
      <c r="U554" s="20"/>
      <c r="V554" s="20"/>
      <c r="W554" s="20"/>
      <c r="X554" s="20"/>
      <c r="Y554" s="20"/>
      <c r="Z554" s="1"/>
    </row>
    <row r="555" spans="6:26" x14ac:dyDescent="0.25">
      <c r="F555" s="94"/>
      <c r="H555" s="20"/>
      <c r="I555" s="20"/>
      <c r="J555" s="20"/>
      <c r="K555" s="20"/>
      <c r="L555" s="20"/>
      <c r="M555" s="20"/>
      <c r="N555" s="20"/>
      <c r="O555" s="20"/>
      <c r="P555" s="20"/>
      <c r="Q555" s="20"/>
      <c r="R555" s="20"/>
      <c r="S555" s="20"/>
      <c r="T555" s="20"/>
      <c r="U555" s="20"/>
      <c r="V555" s="20"/>
      <c r="W555" s="20"/>
      <c r="X555" s="20"/>
      <c r="Y555" s="20"/>
      <c r="Z555" s="1"/>
    </row>
    <row r="556" spans="6:26" x14ac:dyDescent="0.25">
      <c r="F556" s="94"/>
      <c r="H556" s="20"/>
      <c r="I556" s="20"/>
      <c r="J556" s="20"/>
      <c r="K556" s="20"/>
      <c r="L556" s="20"/>
      <c r="M556" s="20"/>
      <c r="N556" s="20"/>
      <c r="O556" s="20"/>
      <c r="P556" s="20"/>
      <c r="Q556" s="20"/>
      <c r="R556" s="20"/>
      <c r="S556" s="20"/>
      <c r="T556" s="20"/>
      <c r="U556" s="20"/>
      <c r="V556" s="20"/>
      <c r="W556" s="20"/>
      <c r="X556" s="20"/>
      <c r="Y556" s="20"/>
      <c r="Z556" s="1"/>
    </row>
    <row r="557" spans="6:26" x14ac:dyDescent="0.25">
      <c r="F557" s="94"/>
      <c r="H557" s="20"/>
      <c r="I557" s="20"/>
      <c r="J557" s="20"/>
      <c r="K557" s="20"/>
      <c r="L557" s="20"/>
      <c r="M557" s="20"/>
      <c r="N557" s="20"/>
      <c r="O557" s="20"/>
      <c r="P557" s="20"/>
      <c r="Q557" s="20"/>
      <c r="R557" s="20"/>
      <c r="S557" s="20"/>
      <c r="T557" s="20"/>
      <c r="U557" s="20"/>
      <c r="V557" s="20"/>
      <c r="W557" s="20"/>
      <c r="X557" s="20"/>
      <c r="Y557" s="20"/>
      <c r="Z557" s="1"/>
    </row>
    <row r="558" spans="6:26" x14ac:dyDescent="0.25">
      <c r="F558" s="94"/>
      <c r="H558" s="20"/>
      <c r="I558" s="20"/>
      <c r="J558" s="20"/>
      <c r="K558" s="20"/>
      <c r="L558" s="20"/>
      <c r="M558" s="20"/>
      <c r="N558" s="20"/>
      <c r="O558" s="20"/>
      <c r="P558" s="20"/>
      <c r="Q558" s="20"/>
      <c r="R558" s="20"/>
      <c r="S558" s="20"/>
      <c r="T558" s="20"/>
      <c r="U558" s="20"/>
      <c r="V558" s="20"/>
      <c r="W558" s="20"/>
      <c r="X558" s="20"/>
      <c r="Y558" s="20"/>
      <c r="Z558" s="1"/>
    </row>
    <row r="559" spans="6:26" x14ac:dyDescent="0.25">
      <c r="F559" s="94"/>
      <c r="H559" s="20"/>
      <c r="I559" s="20"/>
      <c r="J559" s="20"/>
      <c r="K559" s="20"/>
      <c r="L559" s="20"/>
      <c r="M559" s="20"/>
      <c r="N559" s="20"/>
      <c r="O559" s="20"/>
      <c r="P559" s="20"/>
      <c r="Q559" s="20"/>
      <c r="R559" s="20"/>
      <c r="S559" s="20"/>
      <c r="T559" s="20"/>
      <c r="U559" s="20"/>
      <c r="V559" s="20"/>
      <c r="W559" s="20"/>
      <c r="X559" s="20"/>
      <c r="Y559" s="20"/>
      <c r="Z559" s="1"/>
    </row>
    <row r="560" spans="6:26" x14ac:dyDescent="0.25">
      <c r="F560" s="94"/>
      <c r="H560" s="20"/>
      <c r="I560" s="20"/>
      <c r="J560" s="20"/>
      <c r="K560" s="20"/>
      <c r="L560" s="20"/>
      <c r="M560" s="20"/>
      <c r="N560" s="20"/>
      <c r="O560" s="20"/>
      <c r="P560" s="20"/>
      <c r="Q560" s="20"/>
      <c r="R560" s="20"/>
      <c r="S560" s="20"/>
      <c r="T560" s="20"/>
      <c r="U560" s="20"/>
      <c r="V560" s="20"/>
      <c r="W560" s="20"/>
      <c r="X560" s="20"/>
      <c r="Y560" s="20"/>
      <c r="Z560" s="1"/>
    </row>
    <row r="561" spans="6:26" x14ac:dyDescent="0.25">
      <c r="F561" s="94"/>
      <c r="H561" s="20"/>
      <c r="I561" s="20"/>
      <c r="J561" s="20"/>
      <c r="K561" s="20"/>
      <c r="L561" s="20"/>
      <c r="M561" s="20"/>
      <c r="N561" s="20"/>
      <c r="O561" s="20"/>
      <c r="P561" s="20"/>
      <c r="Q561" s="20"/>
      <c r="R561" s="20"/>
      <c r="S561" s="20"/>
      <c r="T561" s="20"/>
      <c r="U561" s="20"/>
      <c r="V561" s="20"/>
      <c r="W561" s="20"/>
      <c r="X561" s="20"/>
      <c r="Y561" s="20"/>
      <c r="Z561" s="1"/>
    </row>
    <row r="562" spans="6:26" x14ac:dyDescent="0.25">
      <c r="F562" s="94"/>
      <c r="H562" s="20"/>
      <c r="I562" s="20"/>
      <c r="J562" s="20"/>
      <c r="K562" s="20"/>
      <c r="L562" s="20"/>
      <c r="M562" s="20"/>
      <c r="N562" s="20"/>
      <c r="O562" s="20"/>
      <c r="P562" s="20"/>
      <c r="Q562" s="20"/>
      <c r="R562" s="20"/>
      <c r="S562" s="20"/>
      <c r="T562" s="20"/>
      <c r="U562" s="20"/>
      <c r="V562" s="20"/>
      <c r="W562" s="20"/>
      <c r="X562" s="20"/>
      <c r="Y562" s="20"/>
      <c r="Z562" s="1"/>
    </row>
    <row r="563" spans="6:26" x14ac:dyDescent="0.25">
      <c r="F563" s="94"/>
      <c r="H563" s="20"/>
      <c r="I563" s="20"/>
      <c r="J563" s="20"/>
      <c r="K563" s="20"/>
      <c r="L563" s="20"/>
      <c r="M563" s="20"/>
      <c r="N563" s="20"/>
      <c r="O563" s="20"/>
      <c r="P563" s="20"/>
      <c r="Q563" s="20"/>
      <c r="R563" s="20"/>
      <c r="S563" s="20"/>
      <c r="T563" s="20"/>
      <c r="U563" s="20"/>
      <c r="V563" s="20"/>
      <c r="W563" s="20"/>
      <c r="X563" s="20"/>
      <c r="Y563" s="20"/>
      <c r="Z563" s="1"/>
    </row>
    <row r="564" spans="6:26" x14ac:dyDescent="0.25">
      <c r="F564" s="94"/>
      <c r="H564" s="20"/>
      <c r="I564" s="20"/>
      <c r="J564" s="20"/>
      <c r="K564" s="20"/>
      <c r="L564" s="20"/>
      <c r="M564" s="20"/>
      <c r="N564" s="20"/>
      <c r="O564" s="20"/>
      <c r="P564" s="20"/>
      <c r="Q564" s="20"/>
      <c r="R564" s="20"/>
      <c r="S564" s="20"/>
      <c r="T564" s="20"/>
      <c r="U564" s="20"/>
      <c r="V564" s="20"/>
      <c r="W564" s="20"/>
      <c r="X564" s="20"/>
      <c r="Y564" s="20"/>
      <c r="Z564" s="1"/>
    </row>
    <row r="565" spans="6:26" x14ac:dyDescent="0.25">
      <c r="F565" s="94"/>
      <c r="H565" s="20"/>
      <c r="I565" s="20"/>
      <c r="J565" s="20"/>
      <c r="K565" s="20"/>
      <c r="L565" s="20"/>
      <c r="M565" s="20"/>
      <c r="N565" s="20"/>
      <c r="O565" s="20"/>
      <c r="P565" s="20"/>
      <c r="Q565" s="20"/>
      <c r="R565" s="20"/>
      <c r="S565" s="20"/>
      <c r="T565" s="20"/>
      <c r="U565" s="20"/>
      <c r="V565" s="20"/>
      <c r="W565" s="20"/>
      <c r="X565" s="20"/>
      <c r="Y565" s="20"/>
      <c r="Z565" s="1"/>
    </row>
    <row r="566" spans="6:26" x14ac:dyDescent="0.25">
      <c r="F566" s="94"/>
      <c r="H566" s="20"/>
      <c r="I566" s="20"/>
      <c r="J566" s="20"/>
      <c r="K566" s="20"/>
      <c r="L566" s="20"/>
      <c r="M566" s="20"/>
      <c r="N566" s="20"/>
      <c r="O566" s="20"/>
      <c r="P566" s="20"/>
      <c r="Q566" s="20"/>
      <c r="R566" s="20"/>
      <c r="S566" s="20"/>
      <c r="T566" s="20"/>
      <c r="U566" s="20"/>
      <c r="V566" s="20"/>
      <c r="W566" s="20"/>
      <c r="X566" s="20"/>
      <c r="Y566" s="20"/>
      <c r="Z566" s="1"/>
    </row>
    <row r="567" spans="6:26" x14ac:dyDescent="0.25">
      <c r="F567" s="94"/>
      <c r="H567" s="20"/>
      <c r="I567" s="20"/>
      <c r="J567" s="20"/>
      <c r="K567" s="20"/>
      <c r="L567" s="20"/>
      <c r="M567" s="20"/>
      <c r="N567" s="20"/>
      <c r="O567" s="20"/>
      <c r="P567" s="20"/>
      <c r="Q567" s="20"/>
      <c r="R567" s="20"/>
      <c r="S567" s="20"/>
      <c r="T567" s="20"/>
      <c r="U567" s="20"/>
      <c r="V567" s="20"/>
      <c r="W567" s="20"/>
      <c r="X567" s="20"/>
      <c r="Y567" s="20"/>
      <c r="Z567" s="1"/>
    </row>
    <row r="568" spans="6:26" x14ac:dyDescent="0.25">
      <c r="F568" s="94"/>
      <c r="H568" s="20"/>
      <c r="I568" s="20"/>
      <c r="J568" s="20"/>
      <c r="K568" s="20"/>
      <c r="L568" s="20"/>
      <c r="M568" s="20"/>
      <c r="N568" s="20"/>
      <c r="O568" s="20"/>
      <c r="P568" s="20"/>
      <c r="Q568" s="20"/>
      <c r="R568" s="20"/>
      <c r="S568" s="20"/>
      <c r="T568" s="20"/>
      <c r="U568" s="20"/>
      <c r="V568" s="20"/>
      <c r="W568" s="20"/>
      <c r="X568" s="20"/>
      <c r="Y568" s="20"/>
      <c r="Z568" s="1"/>
    </row>
    <row r="569" spans="6:26" x14ac:dyDescent="0.25">
      <c r="F569" s="94"/>
      <c r="H569" s="20"/>
      <c r="I569" s="20"/>
      <c r="J569" s="20"/>
      <c r="K569" s="20"/>
      <c r="L569" s="20"/>
      <c r="M569" s="20"/>
      <c r="N569" s="20"/>
      <c r="O569" s="20"/>
      <c r="P569" s="20"/>
      <c r="Q569" s="20"/>
      <c r="R569" s="20"/>
      <c r="S569" s="20"/>
      <c r="T569" s="20"/>
      <c r="U569" s="20"/>
      <c r="V569" s="20"/>
      <c r="W569" s="20"/>
      <c r="X569" s="20"/>
      <c r="Y569" s="20"/>
      <c r="Z569" s="1"/>
    </row>
    <row r="570" spans="6:26" x14ac:dyDescent="0.25">
      <c r="F570" s="94"/>
      <c r="H570" s="20"/>
      <c r="I570" s="20"/>
      <c r="J570" s="20"/>
      <c r="K570" s="20"/>
      <c r="L570" s="20"/>
      <c r="M570" s="20"/>
      <c r="N570" s="20"/>
      <c r="O570" s="20"/>
      <c r="P570" s="20"/>
      <c r="Q570" s="20"/>
      <c r="R570" s="20"/>
      <c r="S570" s="20"/>
      <c r="T570" s="20"/>
      <c r="U570" s="20"/>
      <c r="V570" s="20"/>
      <c r="W570" s="20"/>
      <c r="X570" s="20"/>
      <c r="Y570" s="20"/>
      <c r="Z570" s="1"/>
    </row>
    <row r="571" spans="6:26" x14ac:dyDescent="0.25">
      <c r="F571" s="94"/>
      <c r="H571" s="20"/>
      <c r="I571" s="20"/>
      <c r="J571" s="20"/>
      <c r="K571" s="20"/>
      <c r="L571" s="20"/>
      <c r="M571" s="20"/>
      <c r="N571" s="20"/>
      <c r="O571" s="20"/>
      <c r="P571" s="20"/>
      <c r="Q571" s="20"/>
      <c r="R571" s="20"/>
      <c r="S571" s="20"/>
      <c r="T571" s="20"/>
      <c r="U571" s="20"/>
      <c r="V571" s="20"/>
      <c r="W571" s="20"/>
      <c r="X571" s="20"/>
      <c r="Y571" s="20"/>
      <c r="Z571" s="1"/>
    </row>
    <row r="572" spans="6:26" x14ac:dyDescent="0.25">
      <c r="F572" s="94"/>
      <c r="H572" s="20"/>
      <c r="I572" s="20"/>
      <c r="J572" s="20"/>
      <c r="K572" s="20"/>
      <c r="L572" s="20"/>
      <c r="M572" s="20"/>
      <c r="N572" s="20"/>
      <c r="O572" s="20"/>
      <c r="P572" s="20"/>
      <c r="Q572" s="20"/>
      <c r="R572" s="20"/>
      <c r="S572" s="20"/>
      <c r="T572" s="20"/>
      <c r="U572" s="20"/>
      <c r="V572" s="20"/>
      <c r="W572" s="20"/>
      <c r="X572" s="20"/>
      <c r="Y572" s="20"/>
      <c r="Z572" s="1"/>
    </row>
    <row r="573" spans="6:26" x14ac:dyDescent="0.25">
      <c r="F573" s="94"/>
      <c r="H573" s="20"/>
      <c r="I573" s="20"/>
      <c r="J573" s="20"/>
      <c r="K573" s="20"/>
      <c r="L573" s="20"/>
      <c r="M573" s="20"/>
      <c r="N573" s="20"/>
      <c r="O573" s="20"/>
      <c r="P573" s="20"/>
      <c r="Q573" s="20"/>
      <c r="R573" s="20"/>
      <c r="S573" s="20"/>
      <c r="T573" s="20"/>
      <c r="U573" s="20"/>
      <c r="V573" s="20"/>
      <c r="W573" s="20"/>
      <c r="X573" s="20"/>
      <c r="Y573" s="20"/>
      <c r="Z573" s="1"/>
    </row>
    <row r="574" spans="6:26" x14ac:dyDescent="0.25">
      <c r="F574" s="94"/>
      <c r="H574" s="20"/>
      <c r="I574" s="20"/>
      <c r="J574" s="20"/>
      <c r="K574" s="20"/>
      <c r="L574" s="20"/>
      <c r="M574" s="20"/>
      <c r="N574" s="20"/>
      <c r="O574" s="20"/>
      <c r="P574" s="20"/>
      <c r="Q574" s="20"/>
      <c r="R574" s="20"/>
      <c r="S574" s="20"/>
      <c r="T574" s="20"/>
      <c r="U574" s="20"/>
      <c r="V574" s="20"/>
      <c r="W574" s="20"/>
      <c r="X574" s="20"/>
      <c r="Y574" s="20"/>
      <c r="Z574" s="1"/>
    </row>
    <row r="575" spans="6:26" x14ac:dyDescent="0.25">
      <c r="F575" s="94"/>
      <c r="H575" s="20"/>
      <c r="I575" s="20"/>
      <c r="J575" s="20"/>
      <c r="K575" s="20"/>
      <c r="L575" s="20"/>
      <c r="M575" s="20"/>
      <c r="N575" s="20"/>
      <c r="O575" s="20"/>
      <c r="P575" s="20"/>
      <c r="Q575" s="20"/>
      <c r="R575" s="20"/>
      <c r="S575" s="20"/>
      <c r="T575" s="20"/>
      <c r="U575" s="20"/>
      <c r="V575" s="20"/>
      <c r="W575" s="20"/>
      <c r="X575" s="20"/>
      <c r="Y575" s="20"/>
      <c r="Z575" s="1"/>
    </row>
    <row r="576" spans="6:26" x14ac:dyDescent="0.25">
      <c r="F576" s="94"/>
      <c r="H576" s="20"/>
      <c r="I576" s="20"/>
      <c r="J576" s="20"/>
      <c r="K576" s="20"/>
      <c r="L576" s="20"/>
      <c r="M576" s="20"/>
      <c r="N576" s="20"/>
      <c r="O576" s="20"/>
      <c r="P576" s="20"/>
      <c r="Q576" s="20"/>
      <c r="R576" s="20"/>
      <c r="S576" s="20"/>
      <c r="T576" s="20"/>
      <c r="U576" s="20"/>
      <c r="V576" s="20"/>
      <c r="W576" s="20"/>
      <c r="X576" s="20"/>
      <c r="Y576" s="20"/>
      <c r="Z576" s="1"/>
    </row>
    <row r="577" spans="6:26" x14ac:dyDescent="0.25">
      <c r="F577" s="94"/>
      <c r="H577" s="20"/>
      <c r="I577" s="20"/>
      <c r="J577" s="20"/>
      <c r="K577" s="20"/>
      <c r="L577" s="20"/>
      <c r="M577" s="20"/>
      <c r="N577" s="20"/>
      <c r="O577" s="20"/>
      <c r="P577" s="20"/>
      <c r="Q577" s="20"/>
      <c r="R577" s="20"/>
      <c r="S577" s="20"/>
      <c r="T577" s="20"/>
      <c r="U577" s="20"/>
      <c r="V577" s="20"/>
      <c r="W577" s="20"/>
      <c r="X577" s="20"/>
      <c r="Y577" s="20"/>
      <c r="Z577" s="1"/>
    </row>
    <row r="578" spans="6:26" x14ac:dyDescent="0.25">
      <c r="F578" s="94"/>
      <c r="H578" s="20"/>
      <c r="I578" s="20"/>
      <c r="J578" s="20"/>
      <c r="K578" s="20"/>
      <c r="L578" s="20"/>
      <c r="M578" s="20"/>
      <c r="N578" s="20"/>
      <c r="O578" s="20"/>
      <c r="P578" s="20"/>
      <c r="Q578" s="20"/>
      <c r="R578" s="20"/>
      <c r="S578" s="20"/>
      <c r="T578" s="20"/>
      <c r="U578" s="20"/>
      <c r="V578" s="20"/>
      <c r="W578" s="20"/>
      <c r="X578" s="20"/>
      <c r="Y578" s="20"/>
      <c r="Z578" s="1"/>
    </row>
    <row r="579" spans="6:26" x14ac:dyDescent="0.25">
      <c r="F579" s="94"/>
      <c r="H579" s="20"/>
      <c r="I579" s="20"/>
      <c r="J579" s="20"/>
      <c r="K579" s="20"/>
      <c r="L579" s="20"/>
      <c r="M579" s="20"/>
      <c r="N579" s="20"/>
      <c r="O579" s="20"/>
      <c r="P579" s="20"/>
      <c r="Q579" s="20"/>
      <c r="R579" s="20"/>
      <c r="S579" s="20"/>
      <c r="T579" s="20"/>
      <c r="U579" s="20"/>
      <c r="V579" s="20"/>
      <c r="W579" s="20"/>
      <c r="X579" s="20"/>
      <c r="Y579" s="20"/>
      <c r="Z579" s="1"/>
    </row>
    <row r="580" spans="6:26" x14ac:dyDescent="0.25">
      <c r="F580" s="94"/>
      <c r="H580" s="20"/>
      <c r="I580" s="20"/>
      <c r="J580" s="20"/>
      <c r="K580" s="20"/>
      <c r="L580" s="20"/>
      <c r="M580" s="20"/>
      <c r="N580" s="20"/>
      <c r="O580" s="20"/>
      <c r="P580" s="20"/>
      <c r="Q580" s="20"/>
      <c r="R580" s="20"/>
      <c r="S580" s="20"/>
      <c r="T580" s="20"/>
      <c r="U580" s="20"/>
      <c r="V580" s="20"/>
      <c r="W580" s="20"/>
      <c r="X580" s="20"/>
      <c r="Y580" s="20"/>
      <c r="Z580" s="1"/>
    </row>
    <row r="581" spans="6:26" x14ac:dyDescent="0.25">
      <c r="F581" s="94"/>
      <c r="H581" s="20"/>
      <c r="I581" s="20"/>
      <c r="J581" s="20"/>
      <c r="K581" s="20"/>
      <c r="L581" s="20"/>
      <c r="M581" s="20"/>
      <c r="N581" s="20"/>
      <c r="O581" s="20"/>
      <c r="P581" s="20"/>
      <c r="Q581" s="20"/>
      <c r="R581" s="20"/>
      <c r="S581" s="20"/>
      <c r="T581" s="20"/>
      <c r="U581" s="20"/>
      <c r="V581" s="20"/>
      <c r="W581" s="20"/>
      <c r="X581" s="20"/>
      <c r="Y581" s="20"/>
      <c r="Z581" s="1"/>
    </row>
    <row r="582" spans="6:26" x14ac:dyDescent="0.25">
      <c r="F582" s="94"/>
      <c r="H582" s="20"/>
      <c r="I582" s="20"/>
      <c r="J582" s="20"/>
      <c r="K582" s="20"/>
      <c r="L582" s="20"/>
      <c r="M582" s="20"/>
      <c r="N582" s="20"/>
      <c r="O582" s="20"/>
      <c r="P582" s="20"/>
      <c r="Q582" s="20"/>
      <c r="R582" s="20"/>
      <c r="S582" s="20"/>
      <c r="T582" s="20"/>
      <c r="U582" s="20"/>
      <c r="V582" s="20"/>
      <c r="W582" s="20"/>
      <c r="X582" s="20"/>
      <c r="Y582" s="20"/>
      <c r="Z582" s="1"/>
    </row>
    <row r="583" spans="6:26" x14ac:dyDescent="0.25">
      <c r="F583" s="94"/>
      <c r="H583" s="20"/>
      <c r="I583" s="20"/>
      <c r="J583" s="20"/>
      <c r="K583" s="20"/>
      <c r="L583" s="20"/>
      <c r="M583" s="20"/>
      <c r="N583" s="20"/>
      <c r="O583" s="20"/>
      <c r="P583" s="20"/>
      <c r="Q583" s="20"/>
      <c r="R583" s="20"/>
      <c r="S583" s="20"/>
      <c r="T583" s="20"/>
      <c r="U583" s="20"/>
      <c r="V583" s="20"/>
      <c r="W583" s="20"/>
      <c r="X583" s="20"/>
      <c r="Y583" s="20"/>
      <c r="Z583" s="1"/>
    </row>
    <row r="584" spans="6:26" x14ac:dyDescent="0.25">
      <c r="F584" s="94"/>
      <c r="H584" s="20"/>
      <c r="I584" s="20"/>
      <c r="J584" s="20"/>
      <c r="K584" s="20"/>
      <c r="L584" s="20"/>
      <c r="M584" s="20"/>
      <c r="N584" s="20"/>
      <c r="O584" s="20"/>
      <c r="P584" s="20"/>
      <c r="Q584" s="20"/>
      <c r="R584" s="20"/>
      <c r="S584" s="20"/>
      <c r="T584" s="20"/>
      <c r="U584" s="20"/>
      <c r="V584" s="20"/>
      <c r="W584" s="20"/>
      <c r="X584" s="20"/>
      <c r="Y584" s="20"/>
      <c r="Z584" s="1"/>
    </row>
    <row r="585" spans="6:26" x14ac:dyDescent="0.25">
      <c r="F585" s="94"/>
      <c r="H585" s="20"/>
      <c r="I585" s="20"/>
      <c r="J585" s="20"/>
      <c r="K585" s="20"/>
      <c r="L585" s="20"/>
      <c r="M585" s="20"/>
      <c r="N585" s="20"/>
      <c r="O585" s="20"/>
      <c r="P585" s="20"/>
      <c r="Q585" s="20"/>
      <c r="R585" s="20"/>
      <c r="S585" s="20"/>
      <c r="T585" s="20"/>
      <c r="U585" s="20"/>
      <c r="V585" s="20"/>
      <c r="W585" s="20"/>
      <c r="X585" s="20"/>
      <c r="Y585" s="20"/>
      <c r="Z585" s="1"/>
    </row>
    <row r="586" spans="6:26" x14ac:dyDescent="0.25">
      <c r="F586" s="94"/>
      <c r="H586" s="20"/>
      <c r="I586" s="20"/>
      <c r="J586" s="20"/>
      <c r="K586" s="20"/>
      <c r="L586" s="20"/>
      <c r="M586" s="20"/>
      <c r="N586" s="20"/>
      <c r="O586" s="20"/>
      <c r="P586" s="20"/>
      <c r="Q586" s="20"/>
      <c r="R586" s="20"/>
      <c r="S586" s="20"/>
      <c r="T586" s="20"/>
      <c r="U586" s="20"/>
      <c r="V586" s="20"/>
      <c r="W586" s="20"/>
      <c r="X586" s="20"/>
      <c r="Y586" s="20"/>
      <c r="Z586" s="1"/>
    </row>
    <row r="587" spans="6:26" x14ac:dyDescent="0.25">
      <c r="F587" s="94"/>
      <c r="H587" s="20"/>
      <c r="I587" s="20"/>
      <c r="J587" s="20"/>
      <c r="K587" s="20"/>
      <c r="L587" s="20"/>
      <c r="M587" s="20"/>
      <c r="N587" s="20"/>
      <c r="O587" s="20"/>
      <c r="P587" s="20"/>
      <c r="Q587" s="20"/>
      <c r="R587" s="20"/>
      <c r="S587" s="20"/>
      <c r="T587" s="20"/>
      <c r="U587" s="20"/>
      <c r="V587" s="20"/>
      <c r="W587" s="20"/>
      <c r="X587" s="20"/>
      <c r="Y587" s="20"/>
      <c r="Z587" s="1"/>
    </row>
    <row r="588" spans="6:26" x14ac:dyDescent="0.25">
      <c r="F588" s="94"/>
      <c r="H588" s="20"/>
      <c r="I588" s="20"/>
      <c r="J588" s="20"/>
      <c r="K588" s="20"/>
      <c r="L588" s="20"/>
      <c r="M588" s="20"/>
      <c r="N588" s="20"/>
      <c r="O588" s="20"/>
      <c r="P588" s="20"/>
      <c r="Q588" s="20"/>
      <c r="R588" s="20"/>
      <c r="S588" s="20"/>
      <c r="T588" s="20"/>
      <c r="U588" s="20"/>
      <c r="V588" s="20"/>
      <c r="W588" s="20"/>
      <c r="X588" s="20"/>
      <c r="Y588" s="20"/>
      <c r="Z588" s="1"/>
    </row>
    <row r="589" spans="6:26" x14ac:dyDescent="0.25">
      <c r="F589" s="94"/>
      <c r="H589" s="20"/>
      <c r="I589" s="20"/>
      <c r="J589" s="20"/>
      <c r="K589" s="20"/>
      <c r="L589" s="20"/>
      <c r="M589" s="20"/>
      <c r="N589" s="20"/>
      <c r="O589" s="20"/>
      <c r="P589" s="20"/>
      <c r="Q589" s="20"/>
      <c r="R589" s="20"/>
      <c r="S589" s="20"/>
      <c r="T589" s="20"/>
      <c r="U589" s="20"/>
      <c r="V589" s="20"/>
      <c r="W589" s="20"/>
      <c r="X589" s="20"/>
      <c r="Y589" s="20"/>
      <c r="Z589" s="1"/>
    </row>
    <row r="590" spans="6:26" x14ac:dyDescent="0.25">
      <c r="F590" s="94"/>
      <c r="H590" s="20"/>
      <c r="I590" s="20"/>
      <c r="J590" s="20"/>
      <c r="K590" s="20"/>
      <c r="L590" s="20"/>
      <c r="M590" s="20"/>
      <c r="N590" s="20"/>
      <c r="O590" s="20"/>
      <c r="P590" s="20"/>
      <c r="Q590" s="20"/>
      <c r="R590" s="20"/>
      <c r="S590" s="20"/>
      <c r="T590" s="20"/>
      <c r="U590" s="20"/>
      <c r="V590" s="20"/>
      <c r="W590" s="20"/>
      <c r="X590" s="20"/>
      <c r="Y590" s="20"/>
      <c r="Z590" s="1"/>
    </row>
    <row r="591" spans="6:26" x14ac:dyDescent="0.25">
      <c r="F591" s="94"/>
      <c r="H591" s="20"/>
      <c r="I591" s="20"/>
      <c r="J591" s="20"/>
      <c r="K591" s="20"/>
      <c r="L591" s="20"/>
      <c r="M591" s="20"/>
      <c r="N591" s="20"/>
      <c r="O591" s="20"/>
      <c r="P591" s="20"/>
      <c r="Q591" s="20"/>
      <c r="R591" s="20"/>
      <c r="S591" s="20"/>
      <c r="T591" s="20"/>
      <c r="U591" s="20"/>
      <c r="V591" s="20"/>
      <c r="W591" s="20"/>
      <c r="X591" s="20"/>
      <c r="Y591" s="20"/>
      <c r="Z591" s="1"/>
    </row>
    <row r="592" spans="6:26" x14ac:dyDescent="0.25">
      <c r="F592" s="94"/>
      <c r="H592" s="20"/>
      <c r="I592" s="20"/>
      <c r="J592" s="20"/>
      <c r="K592" s="20"/>
      <c r="L592" s="20"/>
      <c r="M592" s="20"/>
      <c r="N592" s="20"/>
      <c r="O592" s="20"/>
      <c r="P592" s="20"/>
      <c r="Q592" s="20"/>
      <c r="R592" s="20"/>
      <c r="S592" s="20"/>
      <c r="T592" s="20"/>
      <c r="U592" s="20"/>
      <c r="V592" s="20"/>
      <c r="W592" s="20"/>
      <c r="X592" s="20"/>
      <c r="Y592" s="20"/>
      <c r="Z592" s="1"/>
    </row>
    <row r="593" spans="6:26" x14ac:dyDescent="0.25">
      <c r="F593" s="94"/>
      <c r="H593" s="20"/>
      <c r="I593" s="20"/>
      <c r="J593" s="20"/>
      <c r="K593" s="20"/>
      <c r="L593" s="20"/>
      <c r="M593" s="20"/>
      <c r="N593" s="20"/>
      <c r="O593" s="20"/>
      <c r="P593" s="20"/>
      <c r="Q593" s="20"/>
      <c r="R593" s="20"/>
      <c r="S593" s="20"/>
      <c r="T593" s="20"/>
      <c r="U593" s="20"/>
      <c r="V593" s="20"/>
      <c r="W593" s="20"/>
      <c r="X593" s="20"/>
      <c r="Y593" s="20"/>
      <c r="Z593" s="1"/>
    </row>
    <row r="594" spans="6:26" x14ac:dyDescent="0.25">
      <c r="F594" s="94"/>
      <c r="H594" s="20"/>
      <c r="I594" s="20"/>
      <c r="J594" s="20"/>
      <c r="K594" s="20"/>
      <c r="L594" s="20"/>
      <c r="M594" s="20"/>
      <c r="N594" s="20"/>
      <c r="O594" s="20"/>
      <c r="P594" s="20"/>
      <c r="Q594" s="20"/>
      <c r="R594" s="20"/>
      <c r="S594" s="20"/>
      <c r="T594" s="20"/>
      <c r="U594" s="20"/>
      <c r="V594" s="20"/>
      <c r="W594" s="20"/>
      <c r="X594" s="20"/>
      <c r="Y594" s="20"/>
      <c r="Z594" s="1"/>
    </row>
    <row r="595" spans="6:26" x14ac:dyDescent="0.25">
      <c r="F595" s="94"/>
      <c r="H595" s="20"/>
      <c r="I595" s="20"/>
      <c r="J595" s="20"/>
      <c r="K595" s="20"/>
      <c r="L595" s="20"/>
      <c r="M595" s="20"/>
      <c r="N595" s="20"/>
      <c r="O595" s="20"/>
      <c r="P595" s="20"/>
      <c r="Q595" s="20"/>
      <c r="R595" s="20"/>
      <c r="S595" s="20"/>
      <c r="T595" s="20"/>
      <c r="U595" s="20"/>
      <c r="V595" s="20"/>
      <c r="W595" s="20"/>
      <c r="X595" s="20"/>
      <c r="Y595" s="20"/>
      <c r="Z595" s="1"/>
    </row>
    <row r="596" spans="6:26" x14ac:dyDescent="0.25">
      <c r="F596" s="94"/>
      <c r="H596" s="20"/>
      <c r="I596" s="20"/>
      <c r="J596" s="20"/>
      <c r="K596" s="20"/>
      <c r="L596" s="20"/>
      <c r="M596" s="20"/>
      <c r="N596" s="20"/>
      <c r="O596" s="20"/>
      <c r="P596" s="20"/>
      <c r="Q596" s="20"/>
      <c r="R596" s="20"/>
      <c r="S596" s="20"/>
      <c r="T596" s="20"/>
      <c r="U596" s="20"/>
      <c r="V596" s="20"/>
      <c r="W596" s="20"/>
      <c r="X596" s="20"/>
      <c r="Y596" s="20"/>
      <c r="Z596" s="1"/>
    </row>
    <row r="597" spans="6:26" x14ac:dyDescent="0.25">
      <c r="F597" s="94"/>
      <c r="H597" s="20"/>
      <c r="I597" s="20"/>
      <c r="J597" s="20"/>
      <c r="K597" s="20"/>
      <c r="L597" s="20"/>
      <c r="M597" s="20"/>
      <c r="N597" s="20"/>
      <c r="O597" s="20"/>
      <c r="P597" s="20"/>
      <c r="Q597" s="20"/>
      <c r="R597" s="20"/>
      <c r="S597" s="20"/>
      <c r="T597" s="20"/>
      <c r="U597" s="20"/>
      <c r="V597" s="20"/>
      <c r="W597" s="20"/>
      <c r="X597" s="20"/>
      <c r="Y597" s="20"/>
      <c r="Z597" s="1"/>
    </row>
    <row r="598" spans="6:26" x14ac:dyDescent="0.25">
      <c r="F598" s="94"/>
      <c r="H598" s="20"/>
      <c r="I598" s="20"/>
      <c r="J598" s="20"/>
      <c r="K598" s="20"/>
      <c r="L598" s="20"/>
      <c r="M598" s="20"/>
      <c r="N598" s="20"/>
      <c r="O598" s="20"/>
      <c r="P598" s="20"/>
      <c r="Q598" s="20"/>
      <c r="R598" s="20"/>
      <c r="S598" s="20"/>
      <c r="T598" s="20"/>
      <c r="U598" s="20"/>
      <c r="V598" s="20"/>
      <c r="W598" s="20"/>
      <c r="X598" s="20"/>
      <c r="Y598" s="20"/>
      <c r="Z598" s="1"/>
    </row>
    <row r="599" spans="6:26" x14ac:dyDescent="0.25">
      <c r="F599" s="94"/>
      <c r="H599" s="20"/>
      <c r="I599" s="20"/>
      <c r="J599" s="20"/>
      <c r="K599" s="20"/>
      <c r="L599" s="20"/>
      <c r="M599" s="20"/>
      <c r="N599" s="20"/>
      <c r="O599" s="20"/>
      <c r="P599" s="20"/>
      <c r="Q599" s="20"/>
      <c r="R599" s="20"/>
      <c r="S599" s="20"/>
      <c r="T599" s="20"/>
      <c r="U599" s="20"/>
      <c r="V599" s="20"/>
      <c r="W599" s="20"/>
      <c r="X599" s="20"/>
      <c r="Y599" s="20"/>
      <c r="Z599" s="1"/>
    </row>
    <row r="600" spans="6:26" x14ac:dyDescent="0.25">
      <c r="F600" s="94"/>
      <c r="H600" s="20"/>
      <c r="I600" s="20"/>
      <c r="J600" s="20"/>
      <c r="K600" s="20"/>
      <c r="L600" s="20"/>
      <c r="M600" s="20"/>
      <c r="N600" s="20"/>
      <c r="O600" s="20"/>
      <c r="P600" s="20"/>
      <c r="Q600" s="20"/>
      <c r="R600" s="20"/>
      <c r="S600" s="20"/>
      <c r="T600" s="20"/>
      <c r="U600" s="20"/>
      <c r="V600" s="20"/>
      <c r="W600" s="20"/>
      <c r="X600" s="20"/>
      <c r="Y600" s="20"/>
      <c r="Z600" s="1"/>
    </row>
    <row r="601" spans="6:26" x14ac:dyDescent="0.25">
      <c r="F601" s="94"/>
      <c r="H601" s="20"/>
      <c r="I601" s="20"/>
      <c r="J601" s="20"/>
      <c r="K601" s="20"/>
      <c r="L601" s="20"/>
      <c r="M601" s="20"/>
      <c r="N601" s="20"/>
      <c r="O601" s="20"/>
      <c r="P601" s="20"/>
      <c r="Q601" s="20"/>
      <c r="R601" s="20"/>
      <c r="S601" s="20"/>
      <c r="T601" s="20"/>
      <c r="U601" s="20"/>
      <c r="V601" s="20"/>
      <c r="W601" s="20"/>
      <c r="X601" s="20"/>
      <c r="Y601" s="20"/>
      <c r="Z601" s="1"/>
    </row>
    <row r="602" spans="6:26" x14ac:dyDescent="0.25">
      <c r="F602" s="94"/>
      <c r="H602" s="20"/>
      <c r="I602" s="20"/>
      <c r="J602" s="20"/>
      <c r="K602" s="20"/>
      <c r="L602" s="20"/>
      <c r="M602" s="20"/>
      <c r="N602" s="20"/>
      <c r="O602" s="20"/>
      <c r="P602" s="20"/>
      <c r="Q602" s="20"/>
      <c r="R602" s="20"/>
      <c r="S602" s="20"/>
      <c r="T602" s="20"/>
      <c r="U602" s="20"/>
      <c r="V602" s="20"/>
      <c r="W602" s="20"/>
      <c r="X602" s="20"/>
      <c r="Y602" s="20"/>
      <c r="Z602" s="1"/>
    </row>
    <row r="603" spans="6:26" x14ac:dyDescent="0.25">
      <c r="F603" s="94"/>
      <c r="H603" s="20"/>
      <c r="I603" s="20"/>
      <c r="J603" s="20"/>
      <c r="K603" s="20"/>
      <c r="L603" s="20"/>
      <c r="M603" s="20"/>
      <c r="N603" s="20"/>
      <c r="O603" s="20"/>
      <c r="P603" s="20"/>
      <c r="Q603" s="20"/>
      <c r="R603" s="20"/>
      <c r="S603" s="20"/>
      <c r="T603" s="20"/>
      <c r="U603" s="20"/>
      <c r="V603" s="20"/>
      <c r="W603" s="20"/>
      <c r="X603" s="20"/>
      <c r="Y603" s="20"/>
      <c r="Z603" s="1"/>
    </row>
    <row r="604" spans="6:26" x14ac:dyDescent="0.25">
      <c r="F604" s="94"/>
      <c r="H604" s="20"/>
      <c r="I604" s="20"/>
      <c r="J604" s="20"/>
      <c r="K604" s="20"/>
      <c r="L604" s="20"/>
      <c r="M604" s="20"/>
      <c r="N604" s="20"/>
      <c r="O604" s="20"/>
      <c r="P604" s="20"/>
      <c r="Q604" s="20"/>
      <c r="R604" s="20"/>
      <c r="S604" s="20"/>
      <c r="T604" s="20"/>
      <c r="U604" s="20"/>
      <c r="V604" s="20"/>
      <c r="W604" s="20"/>
      <c r="X604" s="20"/>
      <c r="Y604" s="20"/>
      <c r="Z604" s="1"/>
    </row>
    <row r="605" spans="6:26" x14ac:dyDescent="0.25">
      <c r="F605" s="94"/>
      <c r="H605" s="20"/>
      <c r="I605" s="20"/>
      <c r="J605" s="20"/>
      <c r="K605" s="20"/>
      <c r="L605" s="20"/>
      <c r="M605" s="20"/>
      <c r="N605" s="20"/>
      <c r="O605" s="20"/>
      <c r="P605" s="20"/>
      <c r="Q605" s="20"/>
      <c r="R605" s="20"/>
      <c r="S605" s="20"/>
      <c r="T605" s="20"/>
      <c r="U605" s="20"/>
      <c r="V605" s="20"/>
      <c r="W605" s="20"/>
      <c r="X605" s="20"/>
      <c r="Y605" s="20"/>
      <c r="Z605" s="1"/>
    </row>
    <row r="606" spans="6:26" x14ac:dyDescent="0.25">
      <c r="F606" s="94"/>
      <c r="H606" s="20"/>
      <c r="I606" s="20"/>
      <c r="J606" s="20"/>
      <c r="K606" s="20"/>
      <c r="L606" s="20"/>
      <c r="M606" s="20"/>
      <c r="N606" s="20"/>
      <c r="O606" s="20"/>
      <c r="P606" s="20"/>
      <c r="Q606" s="20"/>
      <c r="R606" s="20"/>
      <c r="S606" s="20"/>
      <c r="T606" s="20"/>
      <c r="U606" s="20"/>
      <c r="V606" s="20"/>
      <c r="W606" s="20"/>
      <c r="X606" s="20"/>
      <c r="Y606" s="20"/>
      <c r="Z606" s="1"/>
    </row>
    <row r="607" spans="6:26" x14ac:dyDescent="0.25">
      <c r="F607" s="94"/>
      <c r="H607" s="20"/>
      <c r="I607" s="20"/>
      <c r="J607" s="20"/>
      <c r="K607" s="20"/>
      <c r="L607" s="20"/>
      <c r="M607" s="20"/>
      <c r="N607" s="20"/>
      <c r="O607" s="20"/>
      <c r="P607" s="20"/>
      <c r="Q607" s="20"/>
      <c r="R607" s="20"/>
      <c r="S607" s="20"/>
      <c r="T607" s="20"/>
      <c r="U607" s="20"/>
      <c r="V607" s="20"/>
      <c r="W607" s="20"/>
      <c r="X607" s="20"/>
      <c r="Y607" s="20"/>
      <c r="Z607" s="1"/>
    </row>
    <row r="608" spans="6:26" x14ac:dyDescent="0.25">
      <c r="F608" s="94"/>
      <c r="H608" s="20"/>
      <c r="I608" s="20"/>
      <c r="J608" s="20"/>
      <c r="K608" s="20"/>
      <c r="L608" s="20"/>
      <c r="M608" s="20"/>
      <c r="N608" s="20"/>
      <c r="O608" s="20"/>
      <c r="P608" s="20"/>
      <c r="Q608" s="20"/>
      <c r="R608" s="20"/>
      <c r="S608" s="20"/>
      <c r="T608" s="20"/>
      <c r="U608" s="20"/>
      <c r="V608" s="20"/>
      <c r="W608" s="20"/>
      <c r="X608" s="20"/>
      <c r="Y608" s="20"/>
      <c r="Z608" s="1"/>
    </row>
    <row r="609" spans="6:26" x14ac:dyDescent="0.25">
      <c r="F609" s="94"/>
      <c r="H609" s="20"/>
      <c r="I609" s="20"/>
      <c r="J609" s="20"/>
      <c r="K609" s="20"/>
      <c r="L609" s="20"/>
      <c r="M609" s="20"/>
      <c r="N609" s="20"/>
      <c r="O609" s="20"/>
      <c r="P609" s="20"/>
      <c r="Q609" s="20"/>
      <c r="R609" s="20"/>
      <c r="S609" s="20"/>
      <c r="T609" s="20"/>
      <c r="U609" s="20"/>
      <c r="V609" s="20"/>
      <c r="W609" s="20"/>
      <c r="X609" s="20"/>
      <c r="Y609" s="20"/>
      <c r="Z609" s="1"/>
    </row>
    <row r="610" spans="6:26" x14ac:dyDescent="0.25">
      <c r="F610" s="94"/>
      <c r="H610" s="20"/>
      <c r="I610" s="20"/>
      <c r="J610" s="20"/>
      <c r="K610" s="20"/>
      <c r="L610" s="20"/>
      <c r="M610" s="20"/>
      <c r="N610" s="20"/>
      <c r="O610" s="20"/>
      <c r="P610" s="20"/>
      <c r="Q610" s="20"/>
      <c r="R610" s="20"/>
      <c r="S610" s="20"/>
      <c r="T610" s="20"/>
      <c r="U610" s="20"/>
      <c r="V610" s="20"/>
      <c r="W610" s="20"/>
      <c r="X610" s="20"/>
      <c r="Y610" s="20"/>
      <c r="Z610" s="1"/>
    </row>
    <row r="611" spans="6:26" x14ac:dyDescent="0.25">
      <c r="F611" s="94"/>
      <c r="H611" s="20"/>
      <c r="I611" s="20"/>
      <c r="J611" s="20"/>
      <c r="K611" s="20"/>
      <c r="L611" s="20"/>
      <c r="M611" s="20"/>
      <c r="N611" s="20"/>
      <c r="O611" s="20"/>
      <c r="P611" s="20"/>
      <c r="Q611" s="20"/>
      <c r="R611" s="20"/>
      <c r="S611" s="20"/>
      <c r="T611" s="20"/>
      <c r="U611" s="20"/>
      <c r="V611" s="20"/>
      <c r="W611" s="20"/>
      <c r="X611" s="20"/>
      <c r="Y611" s="20"/>
      <c r="Z611" s="1"/>
    </row>
    <row r="612" spans="6:26" x14ac:dyDescent="0.25">
      <c r="F612" s="94"/>
      <c r="H612" s="20"/>
      <c r="I612" s="20"/>
      <c r="J612" s="20"/>
      <c r="K612" s="20"/>
      <c r="L612" s="20"/>
      <c r="M612" s="20"/>
      <c r="N612" s="20"/>
      <c r="O612" s="20"/>
      <c r="P612" s="20"/>
      <c r="Q612" s="20"/>
      <c r="R612" s="20"/>
      <c r="S612" s="20"/>
      <c r="T612" s="20"/>
      <c r="U612" s="20"/>
      <c r="V612" s="20"/>
      <c r="W612" s="20"/>
      <c r="X612" s="20"/>
      <c r="Y612" s="20"/>
      <c r="Z612" s="1"/>
    </row>
    <row r="613" spans="6:26" x14ac:dyDescent="0.25">
      <c r="F613" s="94"/>
      <c r="H613" s="20"/>
      <c r="I613" s="20"/>
      <c r="J613" s="20"/>
      <c r="K613" s="20"/>
      <c r="L613" s="20"/>
      <c r="M613" s="20"/>
      <c r="N613" s="20"/>
      <c r="O613" s="20"/>
      <c r="P613" s="20"/>
      <c r="Q613" s="20"/>
      <c r="R613" s="20"/>
      <c r="S613" s="20"/>
      <c r="T613" s="20"/>
      <c r="U613" s="20"/>
      <c r="V613" s="20"/>
      <c r="W613" s="20"/>
      <c r="X613" s="20"/>
      <c r="Y613" s="20"/>
      <c r="Z613" s="1"/>
    </row>
    <row r="614" spans="6:26" x14ac:dyDescent="0.25">
      <c r="F614" s="94"/>
      <c r="H614" s="20"/>
      <c r="I614" s="20"/>
      <c r="J614" s="20"/>
      <c r="K614" s="20"/>
      <c r="L614" s="20"/>
      <c r="M614" s="20"/>
      <c r="N614" s="20"/>
      <c r="O614" s="20"/>
      <c r="P614" s="20"/>
      <c r="Q614" s="20"/>
      <c r="R614" s="20"/>
      <c r="S614" s="20"/>
      <c r="T614" s="20"/>
      <c r="U614" s="20"/>
      <c r="V614" s="20"/>
      <c r="W614" s="20"/>
      <c r="X614" s="20"/>
      <c r="Y614" s="20"/>
      <c r="Z614" s="1"/>
    </row>
    <row r="615" spans="6:26" x14ac:dyDescent="0.25">
      <c r="F615" s="94"/>
      <c r="H615" s="20"/>
      <c r="I615" s="20"/>
      <c r="J615" s="20"/>
      <c r="K615" s="20"/>
      <c r="L615" s="20"/>
      <c r="M615" s="20"/>
      <c r="N615" s="20"/>
      <c r="O615" s="20"/>
      <c r="P615" s="20"/>
      <c r="Q615" s="20"/>
      <c r="R615" s="20"/>
      <c r="S615" s="20"/>
      <c r="T615" s="20"/>
      <c r="U615" s="20"/>
      <c r="V615" s="20"/>
      <c r="W615" s="20"/>
      <c r="X615" s="20"/>
      <c r="Y615" s="20"/>
      <c r="Z615" s="1"/>
    </row>
    <row r="616" spans="6:26" x14ac:dyDescent="0.25">
      <c r="F616" s="94"/>
      <c r="H616" s="20"/>
      <c r="I616" s="20"/>
      <c r="J616" s="20"/>
      <c r="K616" s="20"/>
      <c r="L616" s="20"/>
      <c r="M616" s="20"/>
      <c r="N616" s="20"/>
      <c r="O616" s="20"/>
      <c r="P616" s="20"/>
      <c r="Q616" s="20"/>
      <c r="R616" s="20"/>
      <c r="S616" s="20"/>
      <c r="T616" s="20"/>
      <c r="U616" s="20"/>
      <c r="V616" s="20"/>
      <c r="W616" s="20"/>
      <c r="X616" s="20"/>
      <c r="Y616" s="20"/>
      <c r="Z616" s="1"/>
    </row>
    <row r="617" spans="6:26" x14ac:dyDescent="0.25">
      <c r="F617" s="94"/>
      <c r="H617" s="20"/>
      <c r="I617" s="20"/>
      <c r="J617" s="20"/>
      <c r="K617" s="20"/>
      <c r="L617" s="20"/>
      <c r="M617" s="20"/>
      <c r="N617" s="20"/>
      <c r="O617" s="20"/>
      <c r="P617" s="20"/>
      <c r="Q617" s="20"/>
      <c r="R617" s="20"/>
      <c r="S617" s="20"/>
      <c r="T617" s="20"/>
      <c r="U617" s="20"/>
      <c r="V617" s="20"/>
      <c r="W617" s="20"/>
      <c r="X617" s="20"/>
      <c r="Y617" s="20"/>
      <c r="Z617" s="1"/>
    </row>
    <row r="618" spans="6:26" x14ac:dyDescent="0.25">
      <c r="F618" s="94"/>
      <c r="H618" s="20"/>
      <c r="I618" s="20"/>
      <c r="J618" s="20"/>
      <c r="K618" s="20"/>
      <c r="L618" s="20"/>
      <c r="M618" s="20"/>
      <c r="N618" s="20"/>
      <c r="O618" s="20"/>
      <c r="P618" s="20"/>
      <c r="Q618" s="20"/>
      <c r="R618" s="20"/>
      <c r="S618" s="20"/>
      <c r="T618" s="20"/>
      <c r="U618" s="20"/>
      <c r="V618" s="20"/>
      <c r="W618" s="20"/>
      <c r="X618" s="20"/>
      <c r="Y618" s="20"/>
      <c r="Z618" s="1"/>
    </row>
    <row r="619" spans="6:26" x14ac:dyDescent="0.25">
      <c r="F619" s="94"/>
      <c r="H619" s="20"/>
      <c r="I619" s="20"/>
      <c r="J619" s="20"/>
      <c r="K619" s="20"/>
      <c r="L619" s="20"/>
      <c r="M619" s="20"/>
      <c r="N619" s="20"/>
      <c r="O619" s="20"/>
      <c r="P619" s="20"/>
      <c r="Q619" s="20"/>
      <c r="R619" s="20"/>
      <c r="S619" s="20"/>
      <c r="T619" s="20"/>
      <c r="U619" s="20"/>
      <c r="V619" s="20"/>
      <c r="W619" s="20"/>
      <c r="X619" s="20"/>
      <c r="Y619" s="20"/>
      <c r="Z619" s="1"/>
    </row>
    <row r="620" spans="6:26" x14ac:dyDescent="0.25">
      <c r="F620" s="94"/>
      <c r="H620" s="20"/>
      <c r="I620" s="20"/>
      <c r="J620" s="20"/>
      <c r="K620" s="20"/>
      <c r="L620" s="20"/>
      <c r="M620" s="20"/>
      <c r="N620" s="20"/>
      <c r="O620" s="20"/>
      <c r="P620" s="20"/>
      <c r="Q620" s="20"/>
      <c r="R620" s="20"/>
      <c r="S620" s="20"/>
      <c r="T620" s="20"/>
      <c r="U620" s="20"/>
      <c r="V620" s="20"/>
      <c r="W620" s="20"/>
      <c r="X620" s="20"/>
      <c r="Y620" s="20"/>
      <c r="Z620" s="1"/>
    </row>
    <row r="621" spans="6:26" x14ac:dyDescent="0.25">
      <c r="F621" s="94"/>
      <c r="H621" s="20"/>
      <c r="I621" s="20"/>
      <c r="J621" s="20"/>
      <c r="K621" s="20"/>
      <c r="L621" s="20"/>
      <c r="M621" s="20"/>
      <c r="N621" s="20"/>
      <c r="O621" s="20"/>
      <c r="P621" s="20"/>
      <c r="Q621" s="20"/>
      <c r="R621" s="20"/>
      <c r="S621" s="20"/>
      <c r="T621" s="20"/>
      <c r="U621" s="20"/>
      <c r="V621" s="20"/>
      <c r="W621" s="20"/>
      <c r="X621" s="20"/>
      <c r="Y621" s="20"/>
      <c r="Z621" s="1"/>
    </row>
    <row r="622" spans="6:26" x14ac:dyDescent="0.25">
      <c r="F622" s="94"/>
      <c r="H622" s="20"/>
      <c r="I622" s="20"/>
      <c r="J622" s="20"/>
      <c r="K622" s="20"/>
      <c r="L622" s="20"/>
      <c r="M622" s="20"/>
      <c r="N622" s="20"/>
      <c r="O622" s="20"/>
      <c r="P622" s="20"/>
      <c r="Q622" s="20"/>
      <c r="R622" s="20"/>
      <c r="S622" s="20"/>
      <c r="T622" s="20"/>
      <c r="U622" s="20"/>
      <c r="V622" s="20"/>
      <c r="W622" s="20"/>
      <c r="X622" s="20"/>
      <c r="Y622" s="20"/>
      <c r="Z622" s="1"/>
    </row>
    <row r="623" spans="6:26" x14ac:dyDescent="0.25">
      <c r="F623" s="94"/>
      <c r="H623" s="20"/>
      <c r="I623" s="20"/>
      <c r="J623" s="20"/>
      <c r="K623" s="20"/>
      <c r="L623" s="20"/>
      <c r="M623" s="20"/>
      <c r="N623" s="20"/>
      <c r="O623" s="20"/>
      <c r="P623" s="20"/>
      <c r="Q623" s="20"/>
      <c r="R623" s="20"/>
      <c r="S623" s="20"/>
      <c r="T623" s="20"/>
      <c r="U623" s="20"/>
      <c r="V623" s="20"/>
      <c r="W623" s="20"/>
      <c r="X623" s="20"/>
      <c r="Y623" s="20"/>
      <c r="Z623" s="1"/>
    </row>
    <row r="624" spans="6:26" x14ac:dyDescent="0.25">
      <c r="F624" s="94"/>
      <c r="H624" s="20"/>
      <c r="I624" s="20"/>
      <c r="J624" s="20"/>
      <c r="K624" s="20"/>
      <c r="L624" s="20"/>
      <c r="M624" s="20"/>
      <c r="N624" s="20"/>
      <c r="O624" s="20"/>
      <c r="P624" s="20"/>
      <c r="Q624" s="20"/>
      <c r="R624" s="20"/>
      <c r="S624" s="20"/>
      <c r="T624" s="20"/>
      <c r="U624" s="20"/>
      <c r="V624" s="20"/>
      <c r="W624" s="20"/>
      <c r="X624" s="20"/>
      <c r="Y624" s="20"/>
      <c r="Z624" s="1"/>
    </row>
    <row r="625" spans="6:26" x14ac:dyDescent="0.25">
      <c r="F625" s="94"/>
      <c r="H625" s="20"/>
      <c r="I625" s="20"/>
      <c r="J625" s="20"/>
      <c r="K625" s="20"/>
      <c r="L625" s="20"/>
      <c r="M625" s="20"/>
      <c r="N625" s="20"/>
      <c r="O625" s="20"/>
      <c r="P625" s="20"/>
      <c r="Q625" s="20"/>
      <c r="R625" s="20"/>
      <c r="S625" s="20"/>
      <c r="T625" s="20"/>
      <c r="U625" s="20"/>
      <c r="V625" s="20"/>
      <c r="W625" s="20"/>
      <c r="X625" s="20"/>
      <c r="Y625" s="20"/>
      <c r="Z625" s="1"/>
    </row>
    <row r="626" spans="6:26" x14ac:dyDescent="0.25">
      <c r="F626" s="94"/>
      <c r="H626" s="20"/>
      <c r="I626" s="20"/>
      <c r="J626" s="20"/>
      <c r="K626" s="20"/>
      <c r="L626" s="20"/>
      <c r="M626" s="20"/>
      <c r="N626" s="20"/>
      <c r="O626" s="20"/>
      <c r="P626" s="20"/>
      <c r="Q626" s="20"/>
      <c r="R626" s="20"/>
      <c r="S626" s="20"/>
      <c r="T626" s="20"/>
      <c r="U626" s="20"/>
      <c r="V626" s="20"/>
      <c r="W626" s="20"/>
      <c r="X626" s="20"/>
      <c r="Y626" s="20"/>
      <c r="Z626" s="1"/>
    </row>
    <row r="627" spans="6:26" x14ac:dyDescent="0.25">
      <c r="F627" s="94"/>
      <c r="H627" s="20"/>
      <c r="I627" s="20"/>
      <c r="J627" s="20"/>
      <c r="K627" s="20"/>
      <c r="L627" s="20"/>
      <c r="M627" s="20"/>
      <c r="N627" s="20"/>
      <c r="O627" s="20"/>
      <c r="P627" s="20"/>
      <c r="Q627" s="20"/>
      <c r="R627" s="20"/>
      <c r="S627" s="20"/>
      <c r="T627" s="20"/>
      <c r="U627" s="20"/>
      <c r="V627" s="20"/>
      <c r="W627" s="20"/>
      <c r="X627" s="20"/>
      <c r="Y627" s="20"/>
      <c r="Z627" s="1"/>
    </row>
    <row r="628" spans="6:26" x14ac:dyDescent="0.25">
      <c r="F628" s="94"/>
      <c r="H628" s="20"/>
      <c r="I628" s="20"/>
      <c r="J628" s="20"/>
      <c r="K628" s="20"/>
      <c r="L628" s="20"/>
      <c r="M628" s="20"/>
      <c r="N628" s="20"/>
      <c r="O628" s="20"/>
      <c r="P628" s="20"/>
      <c r="Q628" s="20"/>
      <c r="R628" s="20"/>
      <c r="S628" s="20"/>
      <c r="T628" s="20"/>
      <c r="U628" s="20"/>
      <c r="V628" s="20"/>
      <c r="W628" s="20"/>
      <c r="X628" s="20"/>
      <c r="Y628" s="20"/>
      <c r="Z628" s="1"/>
    </row>
    <row r="629" spans="6:26" x14ac:dyDescent="0.25">
      <c r="F629" s="94"/>
      <c r="H629" s="20"/>
      <c r="I629" s="20"/>
      <c r="J629" s="20"/>
      <c r="K629" s="20"/>
      <c r="L629" s="20"/>
      <c r="M629" s="20"/>
      <c r="N629" s="20"/>
      <c r="O629" s="20"/>
      <c r="P629" s="20"/>
      <c r="Q629" s="20"/>
      <c r="R629" s="20"/>
      <c r="S629" s="20"/>
      <c r="T629" s="20"/>
      <c r="U629" s="20"/>
      <c r="V629" s="20"/>
      <c r="W629" s="20"/>
      <c r="X629" s="20"/>
      <c r="Y629" s="20"/>
      <c r="Z629" s="1"/>
    </row>
    <row r="630" spans="6:26" x14ac:dyDescent="0.25">
      <c r="F630" s="94"/>
      <c r="H630" s="20"/>
      <c r="I630" s="20"/>
      <c r="J630" s="20"/>
      <c r="K630" s="20"/>
      <c r="L630" s="20"/>
      <c r="M630" s="20"/>
      <c r="N630" s="20"/>
      <c r="O630" s="20"/>
      <c r="P630" s="20"/>
      <c r="Q630" s="20"/>
      <c r="R630" s="20"/>
      <c r="S630" s="20"/>
      <c r="T630" s="20"/>
      <c r="U630" s="20"/>
      <c r="V630" s="20"/>
      <c r="W630" s="20"/>
      <c r="X630" s="20"/>
      <c r="Y630" s="20"/>
      <c r="Z630" s="1"/>
    </row>
    <row r="631" spans="6:26" x14ac:dyDescent="0.25">
      <c r="F631" s="94"/>
      <c r="H631" s="20"/>
      <c r="I631" s="20"/>
      <c r="J631" s="20"/>
      <c r="K631" s="20"/>
      <c r="L631" s="20"/>
      <c r="M631" s="20"/>
      <c r="N631" s="20"/>
      <c r="O631" s="20"/>
      <c r="P631" s="20"/>
      <c r="Q631" s="20"/>
      <c r="R631" s="20"/>
      <c r="S631" s="20"/>
      <c r="T631" s="20"/>
      <c r="U631" s="20"/>
      <c r="V631" s="20"/>
      <c r="W631" s="20"/>
      <c r="X631" s="20"/>
      <c r="Y631" s="20"/>
      <c r="Z631" s="1"/>
    </row>
    <row r="632" spans="6:26" x14ac:dyDescent="0.25">
      <c r="F632" s="94"/>
      <c r="H632" s="20"/>
      <c r="I632" s="20"/>
      <c r="J632" s="20"/>
      <c r="K632" s="20"/>
      <c r="L632" s="20"/>
      <c r="M632" s="20"/>
      <c r="N632" s="20"/>
      <c r="O632" s="20"/>
      <c r="P632" s="20"/>
      <c r="Q632" s="20"/>
      <c r="R632" s="20"/>
      <c r="S632" s="20"/>
      <c r="T632" s="20"/>
      <c r="U632" s="20"/>
      <c r="V632" s="20"/>
      <c r="W632" s="20"/>
      <c r="X632" s="20"/>
      <c r="Y632" s="20"/>
      <c r="Z632" s="1"/>
    </row>
    <row r="633" spans="6:26" x14ac:dyDescent="0.25">
      <c r="F633" s="94"/>
      <c r="H633" s="20"/>
      <c r="I633" s="20"/>
      <c r="J633" s="20"/>
      <c r="K633" s="20"/>
      <c r="L633" s="20"/>
      <c r="M633" s="20"/>
      <c r="N633" s="20"/>
      <c r="O633" s="20"/>
      <c r="P633" s="20"/>
      <c r="Q633" s="20"/>
      <c r="R633" s="20"/>
      <c r="S633" s="20"/>
      <c r="T633" s="20"/>
      <c r="U633" s="20"/>
      <c r="V633" s="20"/>
      <c r="W633" s="20"/>
      <c r="X633" s="20"/>
      <c r="Y633" s="20"/>
      <c r="Z633" s="1"/>
    </row>
    <row r="634" spans="6:26" x14ac:dyDescent="0.25">
      <c r="F634" s="94"/>
      <c r="H634" s="20"/>
      <c r="I634" s="20"/>
      <c r="J634" s="20"/>
      <c r="K634" s="20"/>
      <c r="L634" s="20"/>
      <c r="M634" s="20"/>
      <c r="N634" s="20"/>
      <c r="O634" s="20"/>
      <c r="P634" s="20"/>
      <c r="Q634" s="20"/>
      <c r="R634" s="20"/>
      <c r="S634" s="20"/>
      <c r="T634" s="20"/>
      <c r="U634" s="20"/>
      <c r="V634" s="20"/>
      <c r="W634" s="20"/>
      <c r="X634" s="20"/>
      <c r="Y634" s="20"/>
      <c r="Z634" s="1"/>
    </row>
    <row r="635" spans="6:26" x14ac:dyDescent="0.25">
      <c r="F635" s="94"/>
      <c r="H635" s="20"/>
      <c r="I635" s="20"/>
      <c r="J635" s="20"/>
      <c r="K635" s="20"/>
      <c r="L635" s="20"/>
      <c r="M635" s="20"/>
      <c r="N635" s="20"/>
      <c r="O635" s="20"/>
      <c r="P635" s="20"/>
      <c r="Q635" s="20"/>
      <c r="R635" s="20"/>
      <c r="S635" s="20"/>
      <c r="T635" s="20"/>
      <c r="U635" s="20"/>
      <c r="V635" s="20"/>
      <c r="W635" s="20"/>
      <c r="X635" s="20"/>
      <c r="Y635" s="20"/>
      <c r="Z635" s="1"/>
    </row>
    <row r="636" spans="6:26" x14ac:dyDescent="0.25">
      <c r="F636" s="94"/>
      <c r="H636" s="20"/>
      <c r="I636" s="20"/>
      <c r="J636" s="20"/>
      <c r="K636" s="20"/>
      <c r="L636" s="20"/>
      <c r="M636" s="20"/>
      <c r="N636" s="20"/>
      <c r="O636" s="20"/>
      <c r="P636" s="20"/>
      <c r="Q636" s="20"/>
      <c r="R636" s="20"/>
      <c r="S636" s="20"/>
      <c r="T636" s="20"/>
      <c r="U636" s="20"/>
      <c r="V636" s="20"/>
      <c r="W636" s="20"/>
      <c r="X636" s="20"/>
      <c r="Y636" s="20"/>
      <c r="Z636" s="1"/>
    </row>
    <row r="637" spans="6:26" x14ac:dyDescent="0.25">
      <c r="F637" s="94"/>
      <c r="H637" s="20"/>
      <c r="I637" s="20"/>
      <c r="J637" s="20"/>
      <c r="K637" s="20"/>
      <c r="L637" s="20"/>
      <c r="M637" s="20"/>
      <c r="N637" s="20"/>
      <c r="O637" s="20"/>
      <c r="P637" s="20"/>
      <c r="Q637" s="20"/>
      <c r="R637" s="20"/>
      <c r="S637" s="20"/>
      <c r="T637" s="20"/>
      <c r="U637" s="20"/>
      <c r="V637" s="20"/>
      <c r="W637" s="20"/>
      <c r="X637" s="20"/>
      <c r="Y637" s="20"/>
      <c r="Z637" s="1"/>
    </row>
    <row r="638" spans="6:26" x14ac:dyDescent="0.25">
      <c r="F638" s="94"/>
      <c r="H638" s="20"/>
      <c r="I638" s="20"/>
      <c r="J638" s="20"/>
      <c r="K638" s="20"/>
      <c r="L638" s="20"/>
      <c r="M638" s="20"/>
      <c r="N638" s="20"/>
      <c r="O638" s="20"/>
      <c r="P638" s="20"/>
      <c r="Q638" s="20"/>
      <c r="R638" s="20"/>
      <c r="S638" s="20"/>
      <c r="T638" s="20"/>
      <c r="U638" s="20"/>
      <c r="V638" s="20"/>
      <c r="W638" s="20"/>
      <c r="X638" s="20"/>
      <c r="Y638" s="20"/>
      <c r="Z638" s="1"/>
    </row>
    <row r="639" spans="6:26" x14ac:dyDescent="0.25">
      <c r="F639" s="94"/>
      <c r="H639" s="20"/>
      <c r="I639" s="20"/>
      <c r="J639" s="20"/>
      <c r="K639" s="20"/>
      <c r="L639" s="20"/>
      <c r="M639" s="20"/>
      <c r="N639" s="20"/>
      <c r="O639" s="20"/>
      <c r="P639" s="20"/>
      <c r="Q639" s="20"/>
      <c r="R639" s="20"/>
      <c r="S639" s="20"/>
      <c r="T639" s="20"/>
      <c r="U639" s="20"/>
      <c r="V639" s="20"/>
      <c r="W639" s="20"/>
      <c r="X639" s="20"/>
      <c r="Y639" s="20"/>
      <c r="Z639" s="1"/>
    </row>
    <row r="640" spans="6:26" x14ac:dyDescent="0.25">
      <c r="F640" s="94"/>
      <c r="H640" s="20"/>
      <c r="I640" s="20"/>
      <c r="J640" s="20"/>
      <c r="K640" s="20"/>
      <c r="L640" s="20"/>
      <c r="M640" s="20"/>
      <c r="N640" s="20"/>
      <c r="O640" s="20"/>
      <c r="P640" s="20"/>
      <c r="Q640" s="20"/>
      <c r="R640" s="20"/>
      <c r="S640" s="20"/>
      <c r="T640" s="20"/>
      <c r="U640" s="20"/>
      <c r="V640" s="20"/>
      <c r="W640" s="20"/>
      <c r="X640" s="20"/>
      <c r="Y640" s="20"/>
      <c r="Z640" s="1"/>
    </row>
    <row r="641" spans="1:26" s="11" customFormat="1" x14ac:dyDescent="0.25">
      <c r="A641" s="10"/>
      <c r="B641" s="10"/>
      <c r="C641" s="10"/>
      <c r="D641" s="10"/>
      <c r="E641" s="10"/>
      <c r="F641" s="95"/>
      <c r="G641" s="10"/>
      <c r="H641" s="22"/>
      <c r="I641" s="22"/>
      <c r="J641" s="22"/>
      <c r="K641" s="22"/>
      <c r="L641" s="22"/>
      <c r="M641" s="22"/>
      <c r="N641" s="22"/>
      <c r="O641" s="22"/>
      <c r="P641" s="22"/>
      <c r="Q641" s="22"/>
      <c r="R641" s="22"/>
      <c r="S641" s="22"/>
      <c r="T641" s="22"/>
      <c r="U641" s="22"/>
      <c r="V641" s="22"/>
      <c r="W641" s="22"/>
      <c r="X641" s="22"/>
      <c r="Y641" s="22"/>
      <c r="Z641" s="10"/>
    </row>
    <row r="642" spans="1:26" x14ac:dyDescent="0.25">
      <c r="F642" s="94"/>
      <c r="H642" s="20"/>
      <c r="I642" s="20"/>
      <c r="J642" s="20"/>
      <c r="K642" s="20"/>
      <c r="L642" s="20"/>
      <c r="M642" s="20"/>
      <c r="N642" s="20"/>
      <c r="O642" s="20"/>
      <c r="P642" s="20"/>
      <c r="Q642" s="20"/>
      <c r="R642" s="20"/>
      <c r="S642" s="20"/>
      <c r="T642" s="20"/>
      <c r="U642" s="20"/>
      <c r="V642" s="20"/>
      <c r="W642" s="20"/>
      <c r="X642" s="20"/>
      <c r="Y642" s="20"/>
      <c r="Z642" s="1"/>
    </row>
    <row r="643" spans="1:26" x14ac:dyDescent="0.25">
      <c r="F643" s="94"/>
      <c r="H643" s="20"/>
      <c r="I643" s="20"/>
      <c r="J643" s="20"/>
      <c r="K643" s="20"/>
      <c r="L643" s="20"/>
      <c r="M643" s="20"/>
      <c r="N643" s="20"/>
      <c r="O643" s="20"/>
      <c r="P643" s="20"/>
      <c r="Q643" s="20"/>
      <c r="R643" s="20"/>
      <c r="S643" s="20"/>
      <c r="T643" s="20"/>
      <c r="U643" s="20"/>
      <c r="V643" s="20"/>
      <c r="W643" s="20"/>
      <c r="X643" s="20"/>
      <c r="Y643" s="20"/>
      <c r="Z643" s="1"/>
    </row>
    <row r="644" spans="1:26" x14ac:dyDescent="0.25">
      <c r="F644" s="94"/>
      <c r="H644" s="20"/>
      <c r="I644" s="20"/>
      <c r="J644" s="20"/>
      <c r="K644" s="20"/>
      <c r="L644" s="20"/>
      <c r="M644" s="20"/>
      <c r="N644" s="20"/>
      <c r="O644" s="20"/>
      <c r="P644" s="20"/>
      <c r="Q644" s="20"/>
      <c r="R644" s="20"/>
      <c r="S644" s="20"/>
      <c r="T644" s="20"/>
      <c r="U644" s="20"/>
      <c r="V644" s="20"/>
      <c r="W644" s="20"/>
      <c r="X644" s="20"/>
      <c r="Y644" s="20"/>
      <c r="Z644" s="1"/>
    </row>
    <row r="645" spans="1:26" x14ac:dyDescent="0.25">
      <c r="F645" s="94"/>
      <c r="H645" s="20"/>
      <c r="I645" s="20"/>
      <c r="J645" s="20"/>
      <c r="K645" s="20"/>
      <c r="L645" s="20"/>
      <c r="M645" s="20"/>
      <c r="N645" s="20"/>
      <c r="O645" s="20"/>
      <c r="P645" s="20"/>
      <c r="Q645" s="20"/>
      <c r="R645" s="20"/>
      <c r="S645" s="20"/>
      <c r="T645" s="20"/>
      <c r="U645" s="20"/>
      <c r="V645" s="20"/>
      <c r="W645" s="20"/>
      <c r="X645" s="20"/>
      <c r="Y645" s="20"/>
      <c r="Z645" s="1"/>
    </row>
    <row r="646" spans="1:26" x14ac:dyDescent="0.25">
      <c r="F646" s="94"/>
      <c r="H646" s="20"/>
      <c r="I646" s="20"/>
      <c r="J646" s="20"/>
      <c r="K646" s="20"/>
      <c r="L646" s="20"/>
      <c r="M646" s="20"/>
      <c r="N646" s="20"/>
      <c r="O646" s="20"/>
      <c r="P646" s="20"/>
      <c r="Q646" s="20"/>
      <c r="R646" s="20"/>
      <c r="S646" s="20"/>
      <c r="T646" s="20"/>
      <c r="U646" s="20"/>
      <c r="V646" s="20"/>
      <c r="W646" s="20"/>
      <c r="X646" s="20"/>
      <c r="Y646" s="20"/>
      <c r="Z646" s="1"/>
    </row>
    <row r="647" spans="1:26" x14ac:dyDescent="0.25">
      <c r="F647" s="94"/>
      <c r="H647" s="20"/>
      <c r="I647" s="20"/>
      <c r="J647" s="20"/>
      <c r="K647" s="20"/>
      <c r="L647" s="20"/>
      <c r="M647" s="20"/>
      <c r="N647" s="20"/>
      <c r="O647" s="20"/>
      <c r="P647" s="20"/>
      <c r="Q647" s="20"/>
      <c r="R647" s="20"/>
      <c r="S647" s="20"/>
      <c r="T647" s="20"/>
      <c r="U647" s="20"/>
      <c r="V647" s="20"/>
      <c r="W647" s="20"/>
      <c r="X647" s="20"/>
      <c r="Y647" s="20"/>
      <c r="Z647" s="1"/>
    </row>
    <row r="648" spans="1:26" x14ac:dyDescent="0.25">
      <c r="F648" s="94"/>
      <c r="H648" s="20"/>
      <c r="I648" s="20"/>
      <c r="J648" s="20"/>
      <c r="K648" s="20"/>
      <c r="L648" s="20"/>
      <c r="M648" s="20"/>
      <c r="N648" s="20"/>
      <c r="O648" s="20"/>
      <c r="P648" s="20"/>
      <c r="Q648" s="20"/>
      <c r="R648" s="20"/>
      <c r="S648" s="20"/>
      <c r="T648" s="20"/>
      <c r="U648" s="20"/>
      <c r="V648" s="20"/>
      <c r="W648" s="20"/>
      <c r="X648" s="20"/>
      <c r="Y648" s="20"/>
      <c r="Z648" s="1"/>
    </row>
    <row r="649" spans="1:26" x14ac:dyDescent="0.25">
      <c r="F649" s="94"/>
      <c r="H649" s="20"/>
      <c r="I649" s="20"/>
      <c r="J649" s="20"/>
      <c r="K649" s="20"/>
      <c r="L649" s="20"/>
      <c r="M649" s="20"/>
      <c r="N649" s="20"/>
      <c r="O649" s="20"/>
      <c r="P649" s="20"/>
      <c r="Q649" s="20"/>
      <c r="R649" s="20"/>
      <c r="S649" s="20"/>
      <c r="T649" s="20"/>
      <c r="U649" s="20"/>
      <c r="V649" s="20"/>
      <c r="W649" s="20"/>
      <c r="X649" s="20"/>
      <c r="Y649" s="20"/>
      <c r="Z649" s="1"/>
    </row>
    <row r="650" spans="1:26" x14ac:dyDescent="0.25">
      <c r="F650" s="94"/>
      <c r="H650" s="20"/>
      <c r="I650" s="20"/>
      <c r="J650" s="20"/>
      <c r="K650" s="20"/>
      <c r="L650" s="20"/>
      <c r="M650" s="20"/>
      <c r="N650" s="20"/>
      <c r="O650" s="20"/>
      <c r="P650" s="20"/>
      <c r="Q650" s="20"/>
      <c r="R650" s="20"/>
      <c r="S650" s="20"/>
      <c r="T650" s="20"/>
      <c r="U650" s="20"/>
      <c r="V650" s="20"/>
      <c r="W650" s="20"/>
      <c r="X650" s="20"/>
      <c r="Y650" s="20"/>
      <c r="Z650" s="1"/>
    </row>
    <row r="651" spans="1:26" x14ac:dyDescent="0.25">
      <c r="F651" s="94"/>
      <c r="H651" s="20"/>
      <c r="I651" s="20"/>
      <c r="J651" s="20"/>
      <c r="K651" s="20"/>
      <c r="L651" s="20"/>
      <c r="M651" s="20"/>
      <c r="N651" s="20"/>
      <c r="O651" s="20"/>
      <c r="P651" s="20"/>
      <c r="Q651" s="20"/>
      <c r="R651" s="20"/>
      <c r="S651" s="20"/>
      <c r="T651" s="20"/>
      <c r="U651" s="20"/>
      <c r="V651" s="20"/>
      <c r="W651" s="20"/>
      <c r="X651" s="20"/>
      <c r="Y651" s="20"/>
      <c r="Z651" s="1"/>
    </row>
    <row r="652" spans="1:26" x14ac:dyDescent="0.25">
      <c r="F652" s="94"/>
      <c r="H652" s="20"/>
      <c r="I652" s="20"/>
      <c r="J652" s="20"/>
      <c r="K652" s="20"/>
      <c r="L652" s="20"/>
      <c r="M652" s="20"/>
      <c r="N652" s="20"/>
      <c r="O652" s="20"/>
      <c r="P652" s="20"/>
      <c r="Q652" s="20"/>
      <c r="R652" s="20"/>
      <c r="S652" s="20"/>
      <c r="T652" s="20"/>
      <c r="U652" s="20"/>
      <c r="V652" s="20"/>
      <c r="W652" s="20"/>
      <c r="X652" s="20"/>
      <c r="Y652" s="20"/>
      <c r="Z652" s="1"/>
    </row>
    <row r="653" spans="1:26" x14ac:dyDescent="0.25">
      <c r="F653" s="94"/>
      <c r="H653" s="20"/>
      <c r="I653" s="20"/>
      <c r="J653" s="20"/>
      <c r="K653" s="20"/>
      <c r="L653" s="20"/>
      <c r="M653" s="20"/>
      <c r="N653" s="20"/>
      <c r="O653" s="20"/>
      <c r="P653" s="20"/>
      <c r="Q653" s="20"/>
      <c r="R653" s="20"/>
      <c r="S653" s="20"/>
      <c r="T653" s="20"/>
      <c r="U653" s="20"/>
      <c r="V653" s="20"/>
      <c r="W653" s="20"/>
      <c r="X653" s="20"/>
      <c r="Y653" s="20"/>
      <c r="Z653" s="1"/>
    </row>
    <row r="654" spans="1:26" x14ac:dyDescent="0.25">
      <c r="F654" s="94"/>
      <c r="H654" s="20"/>
      <c r="I654" s="20"/>
      <c r="J654" s="20"/>
      <c r="K654" s="20"/>
      <c r="L654" s="20"/>
      <c r="M654" s="20"/>
      <c r="N654" s="20"/>
      <c r="O654" s="20"/>
      <c r="P654" s="20"/>
      <c r="Q654" s="20"/>
      <c r="R654" s="20"/>
      <c r="S654" s="20"/>
      <c r="T654" s="20"/>
      <c r="U654" s="20"/>
      <c r="V654" s="20"/>
      <c r="W654" s="20"/>
      <c r="X654" s="20"/>
      <c r="Y654" s="20"/>
      <c r="Z654" s="1"/>
    </row>
    <row r="655" spans="1:26" x14ac:dyDescent="0.25">
      <c r="F655" s="94"/>
      <c r="H655" s="20"/>
      <c r="I655" s="20"/>
      <c r="J655" s="20"/>
      <c r="K655" s="20"/>
      <c r="L655" s="20"/>
      <c r="M655" s="20"/>
      <c r="N655" s="20"/>
      <c r="O655" s="20"/>
      <c r="P655" s="20"/>
      <c r="Q655" s="20"/>
      <c r="R655" s="20"/>
      <c r="S655" s="20"/>
      <c r="T655" s="20"/>
      <c r="U655" s="20"/>
      <c r="V655" s="20"/>
      <c r="W655" s="20"/>
      <c r="X655" s="20"/>
      <c r="Y655" s="20"/>
      <c r="Z655" s="1"/>
    </row>
    <row r="656" spans="1:26" x14ac:dyDescent="0.25">
      <c r="F656" s="94"/>
      <c r="H656" s="20"/>
      <c r="I656" s="20"/>
      <c r="J656" s="20"/>
      <c r="K656" s="20"/>
      <c r="L656" s="20"/>
      <c r="M656" s="20"/>
      <c r="N656" s="20"/>
      <c r="O656" s="20"/>
      <c r="P656" s="20"/>
      <c r="Q656" s="20"/>
      <c r="R656" s="20"/>
      <c r="S656" s="20"/>
      <c r="T656" s="20"/>
      <c r="U656" s="20"/>
      <c r="V656" s="20"/>
      <c r="W656" s="20"/>
      <c r="X656" s="20"/>
      <c r="Y656" s="20"/>
      <c r="Z656" s="1"/>
    </row>
    <row r="657" spans="6:26" x14ac:dyDescent="0.25">
      <c r="F657" s="94"/>
      <c r="H657" s="20"/>
      <c r="I657" s="20"/>
      <c r="J657" s="20"/>
      <c r="K657" s="20"/>
      <c r="L657" s="20"/>
      <c r="M657" s="20"/>
      <c r="N657" s="20"/>
      <c r="O657" s="20"/>
      <c r="P657" s="20"/>
      <c r="Q657" s="20"/>
      <c r="R657" s="20"/>
      <c r="S657" s="20"/>
      <c r="T657" s="20"/>
      <c r="U657" s="20"/>
      <c r="V657" s="20"/>
      <c r="W657" s="20"/>
      <c r="X657" s="20"/>
      <c r="Y657" s="20"/>
      <c r="Z657" s="1"/>
    </row>
    <row r="658" spans="6:26" x14ac:dyDescent="0.25">
      <c r="F658" s="94"/>
      <c r="H658" s="20"/>
      <c r="I658" s="20"/>
      <c r="J658" s="20"/>
      <c r="K658" s="20"/>
      <c r="L658" s="20"/>
      <c r="M658" s="20"/>
      <c r="N658" s="20"/>
      <c r="O658" s="20"/>
      <c r="P658" s="20"/>
      <c r="Q658" s="20"/>
      <c r="R658" s="20"/>
      <c r="S658" s="20"/>
      <c r="T658" s="20"/>
      <c r="U658" s="20"/>
      <c r="V658" s="20"/>
      <c r="W658" s="20"/>
      <c r="X658" s="20"/>
      <c r="Y658" s="20"/>
      <c r="Z658" s="1"/>
    </row>
    <row r="659" spans="6:26" x14ac:dyDescent="0.25">
      <c r="F659" s="94"/>
      <c r="H659" s="20"/>
      <c r="I659" s="20"/>
      <c r="J659" s="20"/>
      <c r="K659" s="20"/>
      <c r="L659" s="20"/>
      <c r="M659" s="20"/>
      <c r="N659" s="20"/>
      <c r="O659" s="20"/>
      <c r="P659" s="20"/>
      <c r="Q659" s="20"/>
      <c r="R659" s="20"/>
      <c r="S659" s="20"/>
      <c r="T659" s="20"/>
      <c r="U659" s="20"/>
      <c r="V659" s="20"/>
      <c r="W659" s="20"/>
      <c r="X659" s="20"/>
      <c r="Y659" s="20"/>
      <c r="Z659" s="1"/>
    </row>
    <row r="660" spans="6:26" x14ac:dyDescent="0.25">
      <c r="F660" s="94"/>
      <c r="H660" s="20"/>
      <c r="I660" s="20"/>
      <c r="J660" s="20"/>
      <c r="K660" s="20"/>
      <c r="L660" s="20"/>
      <c r="M660" s="20"/>
      <c r="N660" s="20"/>
      <c r="O660" s="20"/>
      <c r="P660" s="20"/>
      <c r="Q660" s="20"/>
      <c r="R660" s="20"/>
      <c r="S660" s="20"/>
      <c r="T660" s="20"/>
      <c r="U660" s="20"/>
      <c r="V660" s="20"/>
      <c r="W660" s="20"/>
      <c r="X660" s="20"/>
      <c r="Y660" s="20"/>
      <c r="Z660" s="1"/>
    </row>
    <row r="661" spans="6:26" x14ac:dyDescent="0.25">
      <c r="F661" s="94"/>
      <c r="H661" s="20"/>
      <c r="I661" s="20"/>
      <c r="J661" s="20"/>
      <c r="K661" s="20"/>
      <c r="L661" s="20"/>
      <c r="M661" s="20"/>
      <c r="N661" s="20"/>
      <c r="O661" s="20"/>
      <c r="P661" s="20"/>
      <c r="Q661" s="20"/>
      <c r="R661" s="20"/>
      <c r="S661" s="20"/>
      <c r="T661" s="20"/>
      <c r="U661" s="20"/>
      <c r="V661" s="20"/>
      <c r="W661" s="20"/>
      <c r="X661" s="20"/>
      <c r="Y661" s="20"/>
      <c r="Z661" s="1"/>
    </row>
    <row r="662" spans="6:26" x14ac:dyDescent="0.25">
      <c r="F662" s="94"/>
      <c r="H662" s="20"/>
      <c r="I662" s="20"/>
      <c r="J662" s="20"/>
      <c r="K662" s="20"/>
      <c r="L662" s="20"/>
      <c r="M662" s="20"/>
      <c r="N662" s="20"/>
      <c r="O662" s="20"/>
      <c r="P662" s="20"/>
      <c r="Q662" s="20"/>
      <c r="R662" s="20"/>
      <c r="S662" s="20"/>
      <c r="T662" s="20"/>
      <c r="U662" s="20"/>
      <c r="V662" s="20"/>
      <c r="W662" s="20"/>
      <c r="X662" s="20"/>
      <c r="Y662" s="20"/>
      <c r="Z662" s="1"/>
    </row>
    <row r="663" spans="6:26" x14ac:dyDescent="0.25">
      <c r="F663" s="94"/>
      <c r="H663" s="20"/>
      <c r="I663" s="20"/>
      <c r="J663" s="20"/>
      <c r="K663" s="20"/>
      <c r="L663" s="20"/>
      <c r="M663" s="20"/>
      <c r="N663" s="20"/>
      <c r="O663" s="20"/>
      <c r="P663" s="20"/>
      <c r="Q663" s="20"/>
      <c r="R663" s="20"/>
      <c r="S663" s="20"/>
      <c r="T663" s="20"/>
      <c r="U663" s="20"/>
      <c r="V663" s="20"/>
      <c r="W663" s="20"/>
      <c r="X663" s="20"/>
      <c r="Y663" s="20"/>
      <c r="Z663" s="1"/>
    </row>
    <row r="664" spans="6:26" x14ac:dyDescent="0.25">
      <c r="F664" s="94"/>
      <c r="H664" s="20"/>
      <c r="I664" s="20"/>
      <c r="J664" s="20"/>
      <c r="K664" s="20"/>
      <c r="L664" s="20"/>
      <c r="M664" s="20"/>
      <c r="N664" s="20"/>
      <c r="O664" s="20"/>
      <c r="P664" s="20"/>
      <c r="Q664" s="20"/>
      <c r="R664" s="20"/>
      <c r="S664" s="20"/>
      <c r="T664" s="20"/>
      <c r="U664" s="20"/>
      <c r="V664" s="20"/>
      <c r="W664" s="20"/>
      <c r="X664" s="20"/>
      <c r="Y664" s="20"/>
      <c r="Z664" s="1"/>
    </row>
    <row r="665" spans="6:26" x14ac:dyDescent="0.25">
      <c r="F665" s="94"/>
      <c r="H665" s="20"/>
      <c r="I665" s="20"/>
      <c r="J665" s="20"/>
      <c r="K665" s="20"/>
      <c r="L665" s="20"/>
      <c r="M665" s="20"/>
      <c r="N665" s="20"/>
      <c r="O665" s="20"/>
      <c r="P665" s="20"/>
      <c r="Q665" s="20"/>
      <c r="R665" s="20"/>
      <c r="S665" s="20"/>
      <c r="T665" s="20"/>
      <c r="U665" s="20"/>
      <c r="V665" s="20"/>
      <c r="W665" s="20"/>
      <c r="X665" s="20"/>
      <c r="Y665" s="20"/>
      <c r="Z665" s="1"/>
    </row>
    <row r="666" spans="6:26" x14ac:dyDescent="0.25">
      <c r="F666" s="94"/>
      <c r="H666" s="20"/>
      <c r="I666" s="20"/>
      <c r="J666" s="20"/>
      <c r="K666" s="20"/>
      <c r="L666" s="20"/>
      <c r="M666" s="20"/>
      <c r="N666" s="20"/>
      <c r="O666" s="20"/>
      <c r="P666" s="20"/>
      <c r="Q666" s="20"/>
      <c r="R666" s="20"/>
      <c r="S666" s="20"/>
      <c r="T666" s="20"/>
      <c r="U666" s="20"/>
      <c r="V666" s="20"/>
      <c r="W666" s="20"/>
      <c r="X666" s="20"/>
      <c r="Y666" s="20"/>
      <c r="Z666" s="1"/>
    </row>
    <row r="667" spans="6:26" x14ac:dyDescent="0.25">
      <c r="F667" s="94"/>
      <c r="H667" s="20"/>
      <c r="I667" s="20"/>
      <c r="J667" s="20"/>
      <c r="K667" s="20"/>
      <c r="L667" s="20"/>
      <c r="M667" s="20"/>
      <c r="N667" s="20"/>
      <c r="O667" s="20"/>
      <c r="P667" s="20"/>
      <c r="Q667" s="20"/>
      <c r="R667" s="20"/>
      <c r="S667" s="20"/>
      <c r="T667" s="20"/>
      <c r="U667" s="20"/>
      <c r="V667" s="20"/>
      <c r="W667" s="20"/>
      <c r="X667" s="20"/>
      <c r="Y667" s="20"/>
      <c r="Z667" s="1"/>
    </row>
    <row r="668" spans="6:26" x14ac:dyDescent="0.25">
      <c r="F668" s="94"/>
      <c r="H668" s="20"/>
      <c r="I668" s="20"/>
      <c r="J668" s="20"/>
      <c r="K668" s="20"/>
      <c r="L668" s="20"/>
      <c r="M668" s="20"/>
      <c r="N668" s="20"/>
      <c r="O668" s="20"/>
      <c r="P668" s="20"/>
      <c r="Q668" s="20"/>
      <c r="R668" s="20"/>
      <c r="S668" s="20"/>
      <c r="T668" s="20"/>
      <c r="U668" s="20"/>
      <c r="V668" s="20"/>
      <c r="W668" s="20"/>
      <c r="X668" s="20"/>
      <c r="Y668" s="20"/>
      <c r="Z668" s="1"/>
    </row>
    <row r="669" spans="6:26" x14ac:dyDescent="0.25">
      <c r="F669" s="94"/>
      <c r="H669" s="20"/>
      <c r="I669" s="20"/>
      <c r="J669" s="20"/>
      <c r="K669" s="20"/>
      <c r="L669" s="20"/>
      <c r="M669" s="20"/>
      <c r="N669" s="20"/>
      <c r="O669" s="20"/>
      <c r="P669" s="20"/>
      <c r="Q669" s="20"/>
      <c r="R669" s="20"/>
      <c r="S669" s="20"/>
      <c r="T669" s="20"/>
      <c r="U669" s="20"/>
      <c r="V669" s="20"/>
      <c r="W669" s="20"/>
      <c r="X669" s="20"/>
      <c r="Y669" s="20"/>
      <c r="Z669" s="1"/>
    </row>
    <row r="670" spans="6:26" x14ac:dyDescent="0.25">
      <c r="F670" s="94"/>
      <c r="H670" s="20"/>
      <c r="I670" s="20"/>
      <c r="J670" s="20"/>
      <c r="K670" s="20"/>
      <c r="L670" s="20"/>
      <c r="M670" s="20"/>
      <c r="N670" s="20"/>
      <c r="O670" s="20"/>
      <c r="P670" s="20"/>
      <c r="Q670" s="20"/>
      <c r="R670" s="20"/>
      <c r="S670" s="20"/>
      <c r="T670" s="20"/>
      <c r="U670" s="20"/>
      <c r="V670" s="20"/>
      <c r="W670" s="20"/>
      <c r="X670" s="20"/>
      <c r="Y670" s="20"/>
      <c r="Z670" s="1"/>
    </row>
    <row r="671" spans="6:26" x14ac:dyDescent="0.25">
      <c r="F671" s="94"/>
      <c r="H671" s="20"/>
      <c r="I671" s="20"/>
      <c r="J671" s="20"/>
      <c r="K671" s="20"/>
      <c r="L671" s="20"/>
      <c r="M671" s="20"/>
      <c r="N671" s="20"/>
      <c r="O671" s="20"/>
      <c r="P671" s="20"/>
      <c r="Q671" s="20"/>
      <c r="R671" s="20"/>
      <c r="S671" s="20"/>
      <c r="T671" s="20"/>
      <c r="U671" s="20"/>
      <c r="V671" s="20"/>
      <c r="W671" s="20"/>
      <c r="X671" s="20"/>
      <c r="Y671" s="20"/>
      <c r="Z671" s="1"/>
    </row>
    <row r="672" spans="6:26" x14ac:dyDescent="0.25">
      <c r="F672" s="94"/>
      <c r="H672" s="20"/>
      <c r="I672" s="20"/>
      <c r="J672" s="20"/>
      <c r="K672" s="20"/>
      <c r="L672" s="20"/>
      <c r="M672" s="20"/>
      <c r="N672" s="20"/>
      <c r="O672" s="20"/>
      <c r="P672" s="20"/>
      <c r="Q672" s="20"/>
      <c r="R672" s="20"/>
      <c r="S672" s="20"/>
      <c r="T672" s="20"/>
      <c r="U672" s="20"/>
      <c r="V672" s="20"/>
      <c r="W672" s="20"/>
      <c r="X672" s="20"/>
      <c r="Y672" s="20"/>
      <c r="Z672" s="1"/>
    </row>
    <row r="673" spans="1:26" x14ac:dyDescent="0.25">
      <c r="F673" s="94"/>
      <c r="H673" s="20"/>
      <c r="I673" s="20"/>
      <c r="J673" s="20"/>
      <c r="K673" s="20"/>
      <c r="L673" s="20"/>
      <c r="M673" s="20"/>
      <c r="N673" s="20"/>
      <c r="O673" s="20"/>
      <c r="P673" s="20"/>
      <c r="Q673" s="20"/>
      <c r="R673" s="20"/>
      <c r="S673" s="20"/>
      <c r="T673" s="20"/>
      <c r="U673" s="20"/>
      <c r="V673" s="20"/>
      <c r="W673" s="20"/>
      <c r="X673" s="20"/>
      <c r="Y673" s="20"/>
      <c r="Z673" s="1"/>
    </row>
    <row r="674" spans="1:26" x14ac:dyDescent="0.25">
      <c r="F674" s="94"/>
      <c r="H674" s="20"/>
      <c r="I674" s="20"/>
      <c r="J674" s="20"/>
      <c r="K674" s="20"/>
      <c r="L674" s="20"/>
      <c r="M674" s="20"/>
      <c r="N674" s="20"/>
      <c r="O674" s="20"/>
      <c r="P674" s="20"/>
      <c r="Q674" s="20"/>
      <c r="R674" s="20"/>
      <c r="S674" s="20"/>
      <c r="T674" s="20"/>
      <c r="U674" s="20"/>
      <c r="V674" s="20"/>
      <c r="W674" s="20"/>
      <c r="X674" s="20"/>
      <c r="Y674" s="20"/>
      <c r="Z674" s="1"/>
    </row>
    <row r="675" spans="1:26" x14ac:dyDescent="0.25">
      <c r="F675" s="94"/>
      <c r="H675" s="20"/>
      <c r="I675" s="20"/>
      <c r="J675" s="20"/>
      <c r="K675" s="20"/>
      <c r="L675" s="20"/>
      <c r="M675" s="20"/>
      <c r="N675" s="20"/>
      <c r="O675" s="20"/>
      <c r="P675" s="20"/>
      <c r="Q675" s="20"/>
      <c r="R675" s="20"/>
      <c r="S675" s="20"/>
      <c r="T675" s="20"/>
      <c r="U675" s="20"/>
      <c r="V675" s="20"/>
      <c r="W675" s="20"/>
      <c r="X675" s="20"/>
      <c r="Y675" s="20"/>
      <c r="Z675" s="1"/>
    </row>
    <row r="676" spans="1:26" s="11" customFormat="1" x14ac:dyDescent="0.25">
      <c r="A676" s="10"/>
      <c r="B676" s="10"/>
      <c r="C676" s="10"/>
      <c r="D676" s="10"/>
      <c r="E676" s="10"/>
      <c r="F676" s="95"/>
      <c r="G676" s="10"/>
      <c r="H676" s="22"/>
      <c r="I676" s="22"/>
      <c r="J676" s="22"/>
      <c r="K676" s="22"/>
      <c r="L676" s="22"/>
      <c r="M676" s="22"/>
      <c r="N676" s="22"/>
      <c r="O676" s="22"/>
      <c r="P676" s="22"/>
      <c r="Q676" s="22"/>
      <c r="R676" s="22"/>
      <c r="S676" s="22"/>
      <c r="T676" s="22"/>
      <c r="U676" s="22"/>
      <c r="V676" s="22"/>
      <c r="W676" s="22"/>
      <c r="X676" s="22"/>
      <c r="Y676" s="22"/>
      <c r="Z676" s="10"/>
    </row>
    <row r="677" spans="1:26" s="8" customFormat="1" x14ac:dyDescent="0.25">
      <c r="A677" s="7"/>
      <c r="B677" s="7"/>
      <c r="C677" s="7"/>
      <c r="D677" s="7"/>
      <c r="E677" s="7"/>
      <c r="F677" s="96"/>
      <c r="G677" s="7"/>
      <c r="H677" s="21"/>
      <c r="I677" s="21"/>
      <c r="J677" s="21"/>
      <c r="K677" s="21"/>
      <c r="L677" s="21"/>
      <c r="M677" s="21"/>
      <c r="N677" s="21"/>
      <c r="O677" s="21"/>
      <c r="P677" s="21"/>
      <c r="Q677" s="21"/>
      <c r="R677" s="21"/>
      <c r="S677" s="21"/>
      <c r="T677" s="21"/>
      <c r="U677" s="21"/>
      <c r="V677" s="21"/>
      <c r="W677" s="21"/>
      <c r="X677" s="21"/>
      <c r="Y677" s="21"/>
      <c r="Z677" s="7"/>
    </row>
    <row r="678" spans="1:26" x14ac:dyDescent="0.25">
      <c r="F678" s="94"/>
      <c r="H678" s="20"/>
      <c r="I678" s="20"/>
      <c r="J678" s="20"/>
      <c r="K678" s="20"/>
      <c r="L678" s="20"/>
      <c r="M678" s="20"/>
      <c r="N678" s="20"/>
      <c r="O678" s="20"/>
      <c r="P678" s="20"/>
      <c r="Q678" s="20"/>
      <c r="R678" s="20"/>
      <c r="S678" s="20"/>
      <c r="T678" s="20"/>
      <c r="U678" s="20"/>
      <c r="V678" s="20"/>
      <c r="W678" s="20"/>
      <c r="X678" s="20"/>
      <c r="Y678" s="20"/>
      <c r="Z678" s="1"/>
    </row>
    <row r="679" spans="1:26" x14ac:dyDescent="0.25">
      <c r="F679" s="94"/>
      <c r="H679" s="20"/>
      <c r="I679" s="20"/>
      <c r="J679" s="20"/>
      <c r="K679" s="20"/>
      <c r="L679" s="20"/>
      <c r="M679" s="20"/>
      <c r="N679" s="20"/>
      <c r="O679" s="20"/>
      <c r="P679" s="20"/>
      <c r="Q679" s="20"/>
      <c r="R679" s="20"/>
      <c r="S679" s="20"/>
      <c r="T679" s="20"/>
      <c r="U679" s="20"/>
      <c r="V679" s="20"/>
      <c r="W679" s="20"/>
      <c r="X679" s="20"/>
      <c r="Y679" s="20"/>
      <c r="Z679" s="1"/>
    </row>
    <row r="680" spans="1:26" x14ac:dyDescent="0.25">
      <c r="F680" s="94"/>
      <c r="H680" s="20"/>
      <c r="I680" s="20"/>
      <c r="J680" s="20"/>
      <c r="K680" s="20"/>
      <c r="L680" s="20"/>
      <c r="M680" s="20"/>
      <c r="N680" s="20"/>
      <c r="O680" s="20"/>
      <c r="P680" s="20"/>
      <c r="Q680" s="20"/>
      <c r="R680" s="20"/>
      <c r="S680" s="20"/>
      <c r="T680" s="20"/>
      <c r="U680" s="20"/>
      <c r="V680" s="20"/>
      <c r="W680" s="20"/>
      <c r="X680" s="20"/>
      <c r="Y680" s="20"/>
      <c r="Z680" s="1"/>
    </row>
    <row r="681" spans="1:26" x14ac:dyDescent="0.25">
      <c r="F681" s="94"/>
      <c r="H681" s="20"/>
      <c r="I681" s="20"/>
      <c r="J681" s="20"/>
      <c r="K681" s="20"/>
      <c r="L681" s="20"/>
      <c r="M681" s="20"/>
      <c r="N681" s="20"/>
      <c r="O681" s="20"/>
      <c r="P681" s="20"/>
      <c r="Q681" s="20"/>
      <c r="R681" s="20"/>
      <c r="S681" s="20"/>
      <c r="T681" s="20"/>
      <c r="U681" s="20"/>
      <c r="V681" s="20"/>
      <c r="W681" s="20"/>
      <c r="X681" s="20"/>
      <c r="Y681" s="20"/>
      <c r="Z681" s="1"/>
    </row>
    <row r="682" spans="1:26" x14ac:dyDescent="0.25">
      <c r="F682" s="94"/>
      <c r="H682" s="20"/>
      <c r="I682" s="20"/>
      <c r="J682" s="20"/>
      <c r="K682" s="20"/>
      <c r="L682" s="20"/>
      <c r="M682" s="20"/>
      <c r="N682" s="20"/>
      <c r="O682" s="20"/>
      <c r="P682" s="20"/>
      <c r="Q682" s="20"/>
      <c r="R682" s="20"/>
      <c r="S682" s="20"/>
      <c r="T682" s="20"/>
      <c r="U682" s="20"/>
      <c r="V682" s="20"/>
      <c r="W682" s="20"/>
      <c r="X682" s="20"/>
      <c r="Y682" s="20"/>
      <c r="Z682" s="1"/>
    </row>
    <row r="683" spans="1:26" x14ac:dyDescent="0.25">
      <c r="F683" s="94"/>
      <c r="H683" s="20"/>
      <c r="I683" s="20"/>
      <c r="J683" s="20"/>
      <c r="K683" s="20"/>
      <c r="L683" s="20"/>
      <c r="M683" s="20"/>
      <c r="N683" s="20"/>
      <c r="O683" s="20"/>
      <c r="P683" s="20"/>
      <c r="Q683" s="20"/>
      <c r="R683" s="20"/>
      <c r="S683" s="20"/>
      <c r="T683" s="20"/>
      <c r="U683" s="20"/>
      <c r="V683" s="20"/>
      <c r="W683" s="20"/>
      <c r="X683" s="20"/>
      <c r="Y683" s="20"/>
      <c r="Z683" s="1"/>
    </row>
    <row r="684" spans="1:26" x14ac:dyDescent="0.25">
      <c r="F684" s="94"/>
      <c r="H684" s="20"/>
      <c r="I684" s="20"/>
      <c r="J684" s="20"/>
      <c r="K684" s="20"/>
      <c r="L684" s="20"/>
      <c r="M684" s="20"/>
      <c r="N684" s="20"/>
      <c r="O684" s="20"/>
      <c r="P684" s="20"/>
      <c r="Q684" s="20"/>
      <c r="R684" s="20"/>
      <c r="S684" s="20"/>
      <c r="T684" s="20"/>
      <c r="U684" s="20"/>
      <c r="V684" s="20"/>
      <c r="W684" s="20"/>
      <c r="X684" s="20"/>
      <c r="Y684" s="20"/>
      <c r="Z684" s="1"/>
    </row>
    <row r="685" spans="1:26" x14ac:dyDescent="0.25">
      <c r="F685" s="94"/>
      <c r="H685" s="20"/>
      <c r="I685" s="20"/>
      <c r="J685" s="20"/>
      <c r="K685" s="20"/>
      <c r="L685" s="20"/>
      <c r="M685" s="20"/>
      <c r="N685" s="20"/>
      <c r="O685" s="20"/>
      <c r="P685" s="20"/>
      <c r="Q685" s="20"/>
      <c r="R685" s="20"/>
      <c r="S685" s="20"/>
      <c r="T685" s="20"/>
      <c r="U685" s="20"/>
      <c r="V685" s="20"/>
      <c r="W685" s="20"/>
      <c r="X685" s="20"/>
      <c r="Y685" s="20"/>
      <c r="Z685" s="1"/>
    </row>
    <row r="686" spans="1:26" x14ac:dyDescent="0.25">
      <c r="F686" s="94"/>
      <c r="H686" s="20"/>
      <c r="I686" s="20"/>
      <c r="J686" s="20"/>
      <c r="K686" s="20"/>
      <c r="L686" s="20"/>
      <c r="M686" s="20"/>
      <c r="N686" s="20"/>
      <c r="O686" s="20"/>
      <c r="P686" s="20"/>
      <c r="Q686" s="20"/>
      <c r="R686" s="20"/>
      <c r="S686" s="20"/>
      <c r="T686" s="20"/>
      <c r="U686" s="20"/>
      <c r="V686" s="20"/>
      <c r="W686" s="20"/>
      <c r="X686" s="20"/>
      <c r="Y686" s="20"/>
      <c r="Z686" s="1"/>
    </row>
    <row r="687" spans="1:26" x14ac:dyDescent="0.25">
      <c r="F687" s="94"/>
      <c r="H687" s="20"/>
      <c r="I687" s="20"/>
      <c r="J687" s="20"/>
      <c r="K687" s="20"/>
      <c r="L687" s="20"/>
      <c r="M687" s="20"/>
      <c r="N687" s="20"/>
      <c r="O687" s="20"/>
      <c r="P687" s="20"/>
      <c r="Q687" s="20"/>
      <c r="R687" s="20"/>
      <c r="S687" s="20"/>
      <c r="T687" s="20"/>
      <c r="U687" s="20"/>
      <c r="V687" s="20"/>
      <c r="W687" s="20"/>
      <c r="X687" s="20"/>
      <c r="Y687" s="20"/>
      <c r="Z687" s="1"/>
    </row>
    <row r="688" spans="1:26" x14ac:dyDescent="0.25">
      <c r="F688" s="94"/>
      <c r="H688" s="20"/>
      <c r="I688" s="20"/>
      <c r="J688" s="20"/>
      <c r="K688" s="20"/>
      <c r="L688" s="20"/>
      <c r="M688" s="20"/>
      <c r="N688" s="20"/>
      <c r="O688" s="20"/>
      <c r="P688" s="20"/>
      <c r="Q688" s="20"/>
      <c r="R688" s="20"/>
      <c r="S688" s="20"/>
      <c r="T688" s="20"/>
      <c r="U688" s="20"/>
      <c r="V688" s="20"/>
      <c r="W688" s="20"/>
      <c r="X688" s="20"/>
      <c r="Y688" s="20"/>
      <c r="Z688" s="1"/>
    </row>
    <row r="689" spans="6:26" x14ac:dyDescent="0.25">
      <c r="F689" s="94"/>
      <c r="H689" s="20"/>
      <c r="I689" s="20"/>
      <c r="J689" s="20"/>
      <c r="K689" s="20"/>
      <c r="L689" s="20"/>
      <c r="M689" s="20"/>
      <c r="N689" s="20"/>
      <c r="O689" s="20"/>
      <c r="P689" s="20"/>
      <c r="Q689" s="20"/>
      <c r="R689" s="20"/>
      <c r="S689" s="20"/>
      <c r="T689" s="20"/>
      <c r="U689" s="20"/>
      <c r="V689" s="20"/>
      <c r="W689" s="20"/>
      <c r="X689" s="20"/>
      <c r="Y689" s="20"/>
      <c r="Z689" s="1"/>
    </row>
    <row r="690" spans="6:26" x14ac:dyDescent="0.25">
      <c r="F690" s="94"/>
      <c r="H690" s="20"/>
      <c r="I690" s="20"/>
      <c r="J690" s="20"/>
      <c r="K690" s="20"/>
      <c r="L690" s="20"/>
      <c r="M690" s="20"/>
      <c r="N690" s="20"/>
      <c r="O690" s="20"/>
      <c r="P690" s="20"/>
      <c r="Q690" s="20"/>
      <c r="R690" s="20"/>
      <c r="S690" s="20"/>
      <c r="T690" s="20"/>
      <c r="U690" s="20"/>
      <c r="V690" s="20"/>
      <c r="W690" s="20"/>
      <c r="X690" s="20"/>
      <c r="Y690" s="20"/>
      <c r="Z690" s="1"/>
    </row>
    <row r="691" spans="6:26" x14ac:dyDescent="0.25">
      <c r="F691" s="94"/>
      <c r="H691" s="20"/>
      <c r="I691" s="20"/>
      <c r="J691" s="20"/>
      <c r="K691" s="20"/>
      <c r="L691" s="20"/>
      <c r="M691" s="20"/>
      <c r="N691" s="20"/>
      <c r="O691" s="20"/>
      <c r="P691" s="20"/>
      <c r="Q691" s="20"/>
      <c r="R691" s="20"/>
      <c r="S691" s="20"/>
      <c r="T691" s="20"/>
      <c r="U691" s="20"/>
      <c r="V691" s="20"/>
      <c r="W691" s="20"/>
      <c r="X691" s="20"/>
      <c r="Y691" s="20"/>
      <c r="Z691" s="1"/>
    </row>
    <row r="692" spans="6:26" x14ac:dyDescent="0.25">
      <c r="F692" s="94"/>
      <c r="H692" s="20"/>
      <c r="I692" s="20"/>
      <c r="J692" s="20"/>
      <c r="K692" s="20"/>
      <c r="L692" s="20"/>
      <c r="M692" s="20"/>
      <c r="N692" s="20"/>
      <c r="O692" s="20"/>
      <c r="P692" s="20"/>
      <c r="Q692" s="20"/>
      <c r="R692" s="20"/>
      <c r="S692" s="20"/>
      <c r="T692" s="20"/>
      <c r="U692" s="20"/>
      <c r="V692" s="20"/>
      <c r="W692" s="20"/>
      <c r="X692" s="20"/>
      <c r="Y692" s="20"/>
      <c r="Z692" s="1"/>
    </row>
    <row r="693" spans="6:26" x14ac:dyDescent="0.25">
      <c r="F693" s="94"/>
      <c r="H693" s="20"/>
      <c r="I693" s="20"/>
      <c r="J693" s="20"/>
      <c r="K693" s="20"/>
      <c r="L693" s="20"/>
      <c r="M693" s="20"/>
      <c r="N693" s="20"/>
      <c r="O693" s="20"/>
      <c r="P693" s="20"/>
      <c r="Q693" s="20"/>
      <c r="R693" s="20"/>
      <c r="S693" s="20"/>
      <c r="T693" s="20"/>
      <c r="U693" s="20"/>
      <c r="V693" s="20"/>
      <c r="W693" s="20"/>
      <c r="X693" s="20"/>
      <c r="Y693" s="20"/>
      <c r="Z693" s="1"/>
    </row>
    <row r="694" spans="6:26" x14ac:dyDescent="0.25">
      <c r="F694" s="94"/>
      <c r="H694" s="20"/>
      <c r="I694" s="20"/>
      <c r="J694" s="20"/>
      <c r="K694" s="20"/>
      <c r="L694" s="20"/>
      <c r="M694" s="20"/>
      <c r="N694" s="20"/>
      <c r="O694" s="20"/>
      <c r="P694" s="20"/>
      <c r="Q694" s="20"/>
      <c r="R694" s="20"/>
      <c r="S694" s="20"/>
      <c r="T694" s="20"/>
      <c r="U694" s="20"/>
      <c r="V694" s="20"/>
      <c r="W694" s="20"/>
      <c r="X694" s="20"/>
      <c r="Y694" s="20"/>
      <c r="Z694" s="1"/>
    </row>
    <row r="695" spans="6:26" x14ac:dyDescent="0.25">
      <c r="F695" s="94"/>
      <c r="H695" s="20"/>
      <c r="I695" s="20"/>
      <c r="J695" s="20"/>
      <c r="K695" s="20"/>
      <c r="L695" s="20"/>
      <c r="M695" s="20"/>
      <c r="N695" s="20"/>
      <c r="O695" s="20"/>
      <c r="P695" s="20"/>
      <c r="Q695" s="20"/>
      <c r="R695" s="20"/>
      <c r="S695" s="20"/>
      <c r="T695" s="20"/>
      <c r="U695" s="20"/>
      <c r="V695" s="20"/>
      <c r="W695" s="20"/>
      <c r="X695" s="20"/>
      <c r="Y695" s="20"/>
      <c r="Z695" s="1"/>
    </row>
    <row r="696" spans="6:26" x14ac:dyDescent="0.25">
      <c r="F696" s="94"/>
      <c r="H696" s="20"/>
      <c r="I696" s="20"/>
      <c r="J696" s="20"/>
      <c r="K696" s="20"/>
      <c r="L696" s="20"/>
      <c r="M696" s="20"/>
      <c r="N696" s="20"/>
      <c r="O696" s="20"/>
      <c r="P696" s="20"/>
      <c r="Q696" s="20"/>
      <c r="R696" s="20"/>
      <c r="S696" s="20"/>
      <c r="T696" s="20"/>
      <c r="U696" s="20"/>
      <c r="V696" s="20"/>
      <c r="W696" s="20"/>
      <c r="X696" s="20"/>
      <c r="Y696" s="20"/>
      <c r="Z696" s="1"/>
    </row>
    <row r="697" spans="6:26" x14ac:dyDescent="0.25">
      <c r="F697" s="94"/>
      <c r="H697" s="20"/>
      <c r="I697" s="20"/>
      <c r="J697" s="20"/>
      <c r="K697" s="20"/>
      <c r="L697" s="20"/>
      <c r="M697" s="20"/>
      <c r="N697" s="20"/>
      <c r="O697" s="20"/>
      <c r="P697" s="20"/>
      <c r="Q697" s="20"/>
      <c r="R697" s="20"/>
      <c r="S697" s="20"/>
      <c r="T697" s="20"/>
      <c r="U697" s="20"/>
      <c r="V697" s="20"/>
      <c r="W697" s="20"/>
      <c r="X697" s="20"/>
      <c r="Y697" s="20"/>
      <c r="Z697" s="1"/>
    </row>
    <row r="698" spans="6:26" x14ac:dyDescent="0.25">
      <c r="F698" s="94"/>
      <c r="H698" s="20"/>
      <c r="I698" s="20"/>
      <c r="J698" s="20"/>
      <c r="K698" s="20"/>
      <c r="L698" s="20"/>
      <c r="M698" s="20"/>
      <c r="N698" s="20"/>
      <c r="O698" s="20"/>
      <c r="P698" s="20"/>
      <c r="Q698" s="20"/>
      <c r="R698" s="20"/>
      <c r="S698" s="20"/>
      <c r="T698" s="20"/>
      <c r="U698" s="20"/>
      <c r="V698" s="20"/>
      <c r="W698" s="20"/>
      <c r="X698" s="20"/>
      <c r="Y698" s="20"/>
      <c r="Z698" s="1"/>
    </row>
    <row r="699" spans="6:26" x14ac:dyDescent="0.25">
      <c r="F699" s="94"/>
      <c r="H699" s="20"/>
      <c r="I699" s="20"/>
      <c r="J699" s="20"/>
      <c r="K699" s="20"/>
      <c r="L699" s="20"/>
      <c r="M699" s="20"/>
      <c r="N699" s="20"/>
      <c r="O699" s="20"/>
      <c r="P699" s="20"/>
      <c r="Q699" s="20"/>
      <c r="R699" s="20"/>
      <c r="S699" s="20"/>
      <c r="T699" s="20"/>
      <c r="U699" s="20"/>
      <c r="V699" s="20"/>
      <c r="W699" s="20"/>
      <c r="X699" s="20"/>
      <c r="Y699" s="20"/>
      <c r="Z699" s="1"/>
    </row>
    <row r="700" spans="6:26" x14ac:dyDescent="0.25">
      <c r="F700" s="94"/>
      <c r="H700" s="20"/>
      <c r="I700" s="20"/>
      <c r="J700" s="20"/>
      <c r="K700" s="20"/>
      <c r="L700" s="20"/>
      <c r="M700" s="20"/>
      <c r="N700" s="20"/>
      <c r="O700" s="20"/>
      <c r="P700" s="20"/>
      <c r="Q700" s="20"/>
      <c r="R700" s="20"/>
      <c r="S700" s="20"/>
      <c r="T700" s="20"/>
      <c r="U700" s="20"/>
      <c r="V700" s="20"/>
      <c r="W700" s="20"/>
      <c r="X700" s="20"/>
      <c r="Y700" s="20"/>
      <c r="Z700" s="1"/>
    </row>
    <row r="701" spans="6:26" x14ac:dyDescent="0.25">
      <c r="F701" s="94"/>
      <c r="H701" s="20"/>
      <c r="I701" s="20"/>
      <c r="J701" s="20"/>
      <c r="K701" s="20"/>
      <c r="L701" s="20"/>
      <c r="M701" s="20"/>
      <c r="N701" s="20"/>
      <c r="O701" s="20"/>
      <c r="P701" s="20"/>
      <c r="Q701" s="20"/>
      <c r="R701" s="20"/>
      <c r="S701" s="20"/>
      <c r="T701" s="20"/>
      <c r="U701" s="20"/>
      <c r="V701" s="20"/>
      <c r="W701" s="20"/>
      <c r="X701" s="20"/>
      <c r="Y701" s="20"/>
      <c r="Z701" s="1"/>
    </row>
    <row r="702" spans="6:26" x14ac:dyDescent="0.25">
      <c r="F702" s="94"/>
      <c r="H702" s="20"/>
      <c r="I702" s="20"/>
      <c r="J702" s="20"/>
      <c r="K702" s="20"/>
      <c r="L702" s="20"/>
      <c r="M702" s="20"/>
      <c r="N702" s="20"/>
      <c r="O702" s="20"/>
      <c r="P702" s="20"/>
      <c r="Q702" s="20"/>
      <c r="R702" s="20"/>
      <c r="S702" s="20"/>
      <c r="T702" s="20"/>
      <c r="U702" s="20"/>
      <c r="V702" s="20"/>
      <c r="W702" s="20"/>
      <c r="X702" s="20"/>
      <c r="Y702" s="20"/>
      <c r="Z702" s="1"/>
    </row>
    <row r="703" spans="6:26" x14ac:dyDescent="0.25">
      <c r="F703" s="94"/>
      <c r="H703" s="20"/>
      <c r="I703" s="20"/>
      <c r="J703" s="20"/>
      <c r="K703" s="20"/>
      <c r="L703" s="20"/>
      <c r="M703" s="20"/>
      <c r="N703" s="20"/>
      <c r="O703" s="20"/>
      <c r="P703" s="20"/>
      <c r="Q703" s="20"/>
      <c r="R703" s="20"/>
      <c r="S703" s="20"/>
      <c r="T703" s="20"/>
      <c r="U703" s="20"/>
      <c r="V703" s="20"/>
      <c r="W703" s="20"/>
      <c r="X703" s="20"/>
      <c r="Y703" s="20"/>
      <c r="Z703" s="1"/>
    </row>
    <row r="704" spans="6:26" x14ac:dyDescent="0.25">
      <c r="F704" s="94"/>
      <c r="H704" s="20"/>
      <c r="I704" s="20"/>
      <c r="J704" s="20"/>
      <c r="K704" s="20"/>
      <c r="L704" s="20"/>
      <c r="M704" s="20"/>
      <c r="N704" s="20"/>
      <c r="O704" s="20"/>
      <c r="P704" s="20"/>
      <c r="Q704" s="20"/>
      <c r="R704" s="20"/>
      <c r="S704" s="20"/>
      <c r="T704" s="20"/>
      <c r="U704" s="20"/>
      <c r="V704" s="20"/>
      <c r="W704" s="20"/>
      <c r="X704" s="20"/>
      <c r="Y704" s="20"/>
      <c r="Z704" s="1"/>
    </row>
    <row r="705" spans="6:26" x14ac:dyDescent="0.25">
      <c r="F705" s="94"/>
      <c r="H705" s="20"/>
      <c r="I705" s="20"/>
      <c r="J705" s="20"/>
      <c r="K705" s="20"/>
      <c r="L705" s="20"/>
      <c r="M705" s="20"/>
      <c r="N705" s="20"/>
      <c r="O705" s="20"/>
      <c r="P705" s="20"/>
      <c r="Q705" s="20"/>
      <c r="R705" s="20"/>
      <c r="S705" s="20"/>
      <c r="T705" s="20"/>
      <c r="U705" s="20"/>
      <c r="V705" s="20"/>
      <c r="W705" s="20"/>
      <c r="X705" s="20"/>
      <c r="Y705" s="20"/>
      <c r="Z705" s="1"/>
    </row>
    <row r="706" spans="6:26" x14ac:dyDescent="0.25">
      <c r="F706" s="94"/>
      <c r="H706" s="20"/>
      <c r="I706" s="20"/>
      <c r="J706" s="20"/>
      <c r="K706" s="20"/>
      <c r="L706" s="20"/>
      <c r="M706" s="20"/>
      <c r="N706" s="20"/>
      <c r="O706" s="20"/>
      <c r="P706" s="20"/>
      <c r="Q706" s="20"/>
      <c r="R706" s="20"/>
      <c r="S706" s="20"/>
      <c r="T706" s="20"/>
      <c r="U706" s="20"/>
      <c r="V706" s="20"/>
      <c r="W706" s="20"/>
      <c r="X706" s="20"/>
      <c r="Y706" s="20"/>
      <c r="Z706" s="1"/>
    </row>
    <row r="707" spans="6:26" x14ac:dyDescent="0.25">
      <c r="F707" s="94"/>
      <c r="H707" s="20"/>
      <c r="I707" s="20"/>
      <c r="J707" s="20"/>
      <c r="K707" s="20"/>
      <c r="L707" s="20"/>
      <c r="M707" s="20"/>
      <c r="N707" s="20"/>
      <c r="O707" s="20"/>
      <c r="P707" s="20"/>
      <c r="Q707" s="20"/>
      <c r="R707" s="20"/>
      <c r="S707" s="20"/>
      <c r="T707" s="20"/>
      <c r="U707" s="20"/>
      <c r="V707" s="20"/>
      <c r="W707" s="20"/>
      <c r="X707" s="20"/>
      <c r="Y707" s="20"/>
      <c r="Z707" s="1"/>
    </row>
    <row r="708" spans="6:26" x14ac:dyDescent="0.25">
      <c r="F708" s="94"/>
      <c r="H708" s="20"/>
      <c r="I708" s="20"/>
      <c r="J708" s="20"/>
      <c r="K708" s="20"/>
      <c r="L708" s="20"/>
      <c r="M708" s="20"/>
      <c r="N708" s="20"/>
      <c r="O708" s="20"/>
      <c r="P708" s="20"/>
      <c r="Q708" s="20"/>
      <c r="R708" s="20"/>
      <c r="S708" s="20"/>
      <c r="T708" s="20"/>
      <c r="U708" s="20"/>
      <c r="V708" s="20"/>
      <c r="W708" s="20"/>
      <c r="X708" s="20"/>
      <c r="Y708" s="20"/>
      <c r="Z708" s="1"/>
    </row>
    <row r="709" spans="6:26" x14ac:dyDescent="0.25">
      <c r="F709" s="94"/>
      <c r="H709" s="20"/>
      <c r="I709" s="20"/>
      <c r="J709" s="20"/>
      <c r="K709" s="20"/>
      <c r="L709" s="20"/>
      <c r="M709" s="20"/>
      <c r="N709" s="20"/>
      <c r="O709" s="20"/>
      <c r="P709" s="20"/>
      <c r="Q709" s="20"/>
      <c r="R709" s="20"/>
      <c r="S709" s="20"/>
      <c r="T709" s="20"/>
      <c r="U709" s="20"/>
      <c r="V709" s="20"/>
      <c r="W709" s="20"/>
      <c r="X709" s="20"/>
      <c r="Y709" s="20"/>
      <c r="Z709" s="1"/>
    </row>
    <row r="710" spans="6:26" x14ac:dyDescent="0.25">
      <c r="F710" s="94"/>
      <c r="H710" s="20"/>
      <c r="I710" s="20"/>
      <c r="J710" s="20"/>
      <c r="K710" s="20"/>
      <c r="L710" s="20"/>
      <c r="M710" s="20"/>
      <c r="N710" s="20"/>
      <c r="O710" s="20"/>
      <c r="P710" s="20"/>
      <c r="Q710" s="20"/>
      <c r="R710" s="20"/>
      <c r="S710" s="20"/>
      <c r="T710" s="20"/>
      <c r="U710" s="20"/>
      <c r="V710" s="20"/>
      <c r="W710" s="20"/>
      <c r="X710" s="20"/>
      <c r="Y710" s="20"/>
      <c r="Z710" s="1"/>
    </row>
    <row r="711" spans="6:26" x14ac:dyDescent="0.25">
      <c r="F711" s="94"/>
      <c r="H711" s="20"/>
      <c r="I711" s="20"/>
      <c r="J711" s="20"/>
      <c r="K711" s="20"/>
      <c r="L711" s="20"/>
      <c r="M711" s="20"/>
      <c r="N711" s="20"/>
      <c r="O711" s="20"/>
      <c r="P711" s="20"/>
      <c r="Q711" s="20"/>
      <c r="R711" s="20"/>
      <c r="S711" s="20"/>
      <c r="T711" s="20"/>
      <c r="U711" s="20"/>
      <c r="V711" s="20"/>
      <c r="W711" s="20"/>
      <c r="X711" s="20"/>
      <c r="Y711" s="20"/>
      <c r="Z711" s="1"/>
    </row>
    <row r="712" spans="6:26" x14ac:dyDescent="0.25">
      <c r="F712" s="94"/>
      <c r="H712" s="20"/>
      <c r="I712" s="20"/>
      <c r="J712" s="20"/>
      <c r="K712" s="20"/>
      <c r="L712" s="20"/>
      <c r="M712" s="20"/>
      <c r="N712" s="20"/>
      <c r="O712" s="20"/>
      <c r="P712" s="20"/>
      <c r="Q712" s="20"/>
      <c r="R712" s="20"/>
      <c r="S712" s="20"/>
      <c r="T712" s="20"/>
      <c r="U712" s="20"/>
      <c r="V712" s="20"/>
      <c r="W712" s="20"/>
      <c r="X712" s="20"/>
      <c r="Y712" s="20"/>
      <c r="Z712" s="1"/>
    </row>
    <row r="713" spans="6:26" x14ac:dyDescent="0.25">
      <c r="F713" s="94"/>
      <c r="H713" s="20"/>
      <c r="I713" s="20"/>
      <c r="J713" s="20"/>
      <c r="K713" s="20"/>
      <c r="L713" s="20"/>
      <c r="M713" s="20"/>
      <c r="N713" s="20"/>
      <c r="O713" s="20"/>
      <c r="P713" s="20"/>
      <c r="Q713" s="20"/>
      <c r="R713" s="20"/>
      <c r="S713" s="20"/>
      <c r="T713" s="20"/>
      <c r="U713" s="20"/>
      <c r="V713" s="20"/>
      <c r="W713" s="20"/>
      <c r="X713" s="20"/>
      <c r="Y713" s="20"/>
      <c r="Z713" s="1"/>
    </row>
    <row r="714" spans="6:26" x14ac:dyDescent="0.25">
      <c r="F714" s="94"/>
      <c r="H714" s="20"/>
      <c r="I714" s="20"/>
      <c r="J714" s="20"/>
      <c r="K714" s="20"/>
      <c r="L714" s="20"/>
      <c r="M714" s="20"/>
      <c r="N714" s="20"/>
      <c r="O714" s="20"/>
      <c r="P714" s="20"/>
      <c r="Q714" s="20"/>
      <c r="R714" s="20"/>
      <c r="S714" s="20"/>
      <c r="T714" s="20"/>
      <c r="U714" s="20"/>
      <c r="V714" s="20"/>
      <c r="W714" s="20"/>
      <c r="X714" s="20"/>
      <c r="Y714" s="20"/>
      <c r="Z714" s="1"/>
    </row>
    <row r="715" spans="6:26" x14ac:dyDescent="0.25">
      <c r="F715" s="94"/>
      <c r="H715" s="20"/>
      <c r="I715" s="20"/>
      <c r="J715" s="20"/>
      <c r="K715" s="20"/>
      <c r="L715" s="20"/>
      <c r="M715" s="20"/>
      <c r="N715" s="20"/>
      <c r="O715" s="20"/>
      <c r="P715" s="20"/>
      <c r="Q715" s="20"/>
      <c r="R715" s="20"/>
      <c r="S715" s="20"/>
      <c r="T715" s="20"/>
      <c r="U715" s="20"/>
      <c r="V715" s="20"/>
      <c r="W715" s="20"/>
      <c r="X715" s="20"/>
      <c r="Y715" s="20"/>
      <c r="Z715" s="1"/>
    </row>
    <row r="716" spans="6:26" x14ac:dyDescent="0.25">
      <c r="F716" s="94"/>
      <c r="H716" s="20"/>
      <c r="I716" s="20"/>
      <c r="J716" s="20"/>
      <c r="K716" s="20"/>
      <c r="L716" s="20"/>
      <c r="M716" s="20"/>
      <c r="N716" s="20"/>
      <c r="O716" s="20"/>
      <c r="P716" s="20"/>
      <c r="Q716" s="20"/>
      <c r="R716" s="20"/>
      <c r="S716" s="20"/>
      <c r="T716" s="20"/>
      <c r="U716" s="20"/>
      <c r="V716" s="20"/>
      <c r="W716" s="20"/>
      <c r="X716" s="20"/>
      <c r="Y716" s="20"/>
      <c r="Z716" s="1"/>
    </row>
    <row r="717" spans="6:26" x14ac:dyDescent="0.25">
      <c r="F717" s="94"/>
      <c r="H717" s="20"/>
      <c r="I717" s="20"/>
      <c r="J717" s="20"/>
      <c r="K717" s="20"/>
      <c r="L717" s="20"/>
      <c r="M717" s="20"/>
      <c r="N717" s="20"/>
      <c r="O717" s="20"/>
      <c r="P717" s="20"/>
      <c r="Q717" s="20"/>
      <c r="R717" s="20"/>
      <c r="S717" s="20"/>
      <c r="T717" s="20"/>
      <c r="U717" s="20"/>
      <c r="V717" s="20"/>
      <c r="W717" s="20"/>
      <c r="X717" s="20"/>
      <c r="Y717" s="20"/>
      <c r="Z717" s="1"/>
    </row>
    <row r="718" spans="6:26" x14ac:dyDescent="0.25">
      <c r="F718" s="94"/>
      <c r="H718" s="20"/>
      <c r="I718" s="20"/>
      <c r="J718" s="20"/>
      <c r="K718" s="20"/>
      <c r="L718" s="20"/>
      <c r="M718" s="20"/>
      <c r="N718" s="20"/>
      <c r="O718" s="20"/>
      <c r="P718" s="20"/>
      <c r="Q718" s="20"/>
      <c r="R718" s="20"/>
      <c r="S718" s="20"/>
      <c r="T718" s="20"/>
      <c r="U718" s="20"/>
      <c r="V718" s="20"/>
      <c r="W718" s="20"/>
      <c r="X718" s="20"/>
      <c r="Y718" s="20"/>
      <c r="Z718" s="1"/>
    </row>
    <row r="719" spans="6:26" x14ac:dyDescent="0.25">
      <c r="F719" s="94"/>
      <c r="H719" s="20"/>
      <c r="I719" s="20"/>
      <c r="J719" s="20"/>
      <c r="K719" s="20"/>
      <c r="L719" s="20"/>
      <c r="M719" s="20"/>
      <c r="N719" s="20"/>
      <c r="O719" s="20"/>
      <c r="P719" s="20"/>
      <c r="Q719" s="20"/>
      <c r="R719" s="20"/>
      <c r="S719" s="20"/>
      <c r="T719" s="20"/>
      <c r="U719" s="20"/>
      <c r="V719" s="20"/>
      <c r="W719" s="20"/>
      <c r="X719" s="20"/>
      <c r="Y719" s="20"/>
      <c r="Z719" s="1"/>
    </row>
    <row r="720" spans="6:26" x14ac:dyDescent="0.25">
      <c r="F720" s="94"/>
      <c r="H720" s="20"/>
      <c r="I720" s="20"/>
      <c r="J720" s="20"/>
      <c r="K720" s="20"/>
      <c r="L720" s="20"/>
      <c r="M720" s="20"/>
      <c r="N720" s="20"/>
      <c r="O720" s="20"/>
      <c r="P720" s="20"/>
      <c r="Q720" s="20"/>
      <c r="R720" s="20"/>
      <c r="S720" s="20"/>
      <c r="T720" s="20"/>
      <c r="U720" s="20"/>
      <c r="V720" s="20"/>
      <c r="W720" s="20"/>
      <c r="X720" s="20"/>
      <c r="Y720" s="20"/>
      <c r="Z720" s="1"/>
    </row>
    <row r="721" spans="1:26" x14ac:dyDescent="0.25">
      <c r="F721" s="94"/>
      <c r="H721" s="20"/>
      <c r="I721" s="20"/>
      <c r="J721" s="20"/>
      <c r="K721" s="20"/>
      <c r="L721" s="20"/>
      <c r="M721" s="20"/>
      <c r="N721" s="20"/>
      <c r="O721" s="20"/>
      <c r="P721" s="20"/>
      <c r="Q721" s="20"/>
      <c r="R721" s="20"/>
      <c r="S721" s="20"/>
      <c r="T721" s="20"/>
      <c r="U721" s="20"/>
      <c r="V721" s="20"/>
      <c r="W721" s="20"/>
      <c r="X721" s="20"/>
      <c r="Y721" s="20"/>
      <c r="Z721" s="1"/>
    </row>
    <row r="722" spans="1:26" x14ac:dyDescent="0.25">
      <c r="F722" s="94"/>
      <c r="H722" s="20"/>
      <c r="I722" s="20"/>
      <c r="J722" s="20"/>
      <c r="K722" s="20"/>
      <c r="L722" s="20"/>
      <c r="M722" s="20"/>
      <c r="N722" s="20"/>
      <c r="O722" s="20"/>
      <c r="P722" s="20"/>
      <c r="Q722" s="20"/>
      <c r="R722" s="20"/>
      <c r="S722" s="20"/>
      <c r="T722" s="20"/>
      <c r="U722" s="20"/>
      <c r="V722" s="20"/>
      <c r="W722" s="20"/>
      <c r="X722" s="20"/>
      <c r="Y722" s="20"/>
      <c r="Z722" s="1"/>
    </row>
    <row r="723" spans="1:26" x14ac:dyDescent="0.25">
      <c r="F723" s="94"/>
      <c r="H723" s="20"/>
      <c r="I723" s="20"/>
      <c r="J723" s="20"/>
      <c r="K723" s="20"/>
      <c r="L723" s="20"/>
      <c r="M723" s="20"/>
      <c r="N723" s="20"/>
      <c r="O723" s="20"/>
      <c r="P723" s="20"/>
      <c r="Q723" s="20"/>
      <c r="R723" s="20"/>
      <c r="S723" s="20"/>
      <c r="T723" s="20"/>
      <c r="U723" s="20"/>
      <c r="V723" s="20"/>
      <c r="W723" s="20"/>
      <c r="X723" s="20"/>
      <c r="Y723" s="20"/>
      <c r="Z723" s="1"/>
    </row>
    <row r="724" spans="1:26" x14ac:dyDescent="0.25">
      <c r="F724" s="94"/>
      <c r="H724" s="20"/>
      <c r="I724" s="20"/>
      <c r="J724" s="20"/>
      <c r="K724" s="20"/>
      <c r="L724" s="20"/>
      <c r="M724" s="20"/>
      <c r="N724" s="20"/>
      <c r="O724" s="20"/>
      <c r="P724" s="20"/>
      <c r="Q724" s="20"/>
      <c r="R724" s="20"/>
      <c r="S724" s="20"/>
      <c r="T724" s="20"/>
      <c r="U724" s="20"/>
      <c r="V724" s="20"/>
      <c r="W724" s="20"/>
      <c r="X724" s="20"/>
      <c r="Y724" s="20"/>
      <c r="Z724" s="1"/>
    </row>
    <row r="725" spans="1:26" x14ac:dyDescent="0.25">
      <c r="F725" s="94"/>
      <c r="H725" s="20"/>
      <c r="I725" s="20"/>
      <c r="J725" s="20"/>
      <c r="K725" s="20"/>
      <c r="L725" s="20"/>
      <c r="M725" s="20"/>
      <c r="N725" s="20"/>
      <c r="O725" s="20"/>
      <c r="P725" s="20"/>
      <c r="Q725" s="20"/>
      <c r="R725" s="20"/>
      <c r="S725" s="20"/>
      <c r="T725" s="20"/>
      <c r="U725" s="20"/>
      <c r="V725" s="20"/>
      <c r="W725" s="20"/>
      <c r="X725" s="20"/>
      <c r="Y725" s="20"/>
      <c r="Z725" s="1"/>
    </row>
    <row r="726" spans="1:26" x14ac:dyDescent="0.25">
      <c r="F726" s="94"/>
      <c r="H726" s="20"/>
      <c r="I726" s="20"/>
      <c r="J726" s="20"/>
      <c r="K726" s="20"/>
      <c r="L726" s="20"/>
      <c r="M726" s="20"/>
      <c r="N726" s="20"/>
      <c r="O726" s="20"/>
      <c r="P726" s="20"/>
      <c r="Q726" s="20"/>
      <c r="R726" s="20"/>
      <c r="S726" s="20"/>
      <c r="T726" s="20"/>
      <c r="U726" s="20"/>
      <c r="V726" s="20"/>
      <c r="W726" s="20"/>
      <c r="X726" s="20"/>
      <c r="Y726" s="20"/>
      <c r="Z726" s="1"/>
    </row>
    <row r="727" spans="1:26" x14ac:dyDescent="0.25">
      <c r="F727" s="94"/>
      <c r="H727" s="20"/>
      <c r="I727" s="20"/>
      <c r="J727" s="20"/>
      <c r="K727" s="20"/>
      <c r="L727" s="20"/>
      <c r="M727" s="20"/>
      <c r="N727" s="20"/>
      <c r="O727" s="20"/>
      <c r="P727" s="20"/>
      <c r="Q727" s="20"/>
      <c r="R727" s="20"/>
      <c r="S727" s="20"/>
      <c r="T727" s="20"/>
      <c r="U727" s="20"/>
      <c r="V727" s="20"/>
      <c r="W727" s="20"/>
      <c r="X727" s="20"/>
      <c r="Y727" s="20"/>
      <c r="Z727" s="1"/>
    </row>
    <row r="728" spans="1:26" x14ac:dyDescent="0.25">
      <c r="F728" s="94"/>
      <c r="H728" s="20"/>
      <c r="I728" s="20"/>
      <c r="J728" s="20"/>
      <c r="K728" s="20"/>
      <c r="L728" s="20"/>
      <c r="M728" s="20"/>
      <c r="N728" s="20"/>
      <c r="O728" s="20"/>
      <c r="P728" s="20"/>
      <c r="Q728" s="20"/>
      <c r="R728" s="20"/>
      <c r="S728" s="20"/>
      <c r="T728" s="20"/>
      <c r="U728" s="20"/>
      <c r="V728" s="20"/>
      <c r="W728" s="20"/>
      <c r="X728" s="20"/>
      <c r="Y728" s="20"/>
      <c r="Z728" s="1"/>
    </row>
    <row r="729" spans="1:26" x14ac:dyDescent="0.25">
      <c r="F729" s="94"/>
      <c r="H729" s="20"/>
      <c r="I729" s="20"/>
      <c r="J729" s="20"/>
      <c r="K729" s="20"/>
      <c r="L729" s="20"/>
      <c r="M729" s="20"/>
      <c r="N729" s="20"/>
      <c r="O729" s="20"/>
      <c r="P729" s="20"/>
      <c r="Q729" s="20"/>
      <c r="R729" s="20"/>
      <c r="S729" s="20"/>
      <c r="T729" s="20"/>
      <c r="U729" s="20"/>
      <c r="V729" s="20"/>
      <c r="W729" s="20"/>
      <c r="X729" s="20"/>
      <c r="Y729" s="20"/>
      <c r="Z729" s="1"/>
    </row>
    <row r="730" spans="1:26" x14ac:dyDescent="0.25">
      <c r="F730" s="94"/>
      <c r="H730" s="20"/>
      <c r="I730" s="20"/>
      <c r="J730" s="20"/>
      <c r="K730" s="20"/>
      <c r="L730" s="20"/>
      <c r="M730" s="20"/>
      <c r="N730" s="20"/>
      <c r="O730" s="20"/>
      <c r="P730" s="20"/>
      <c r="Q730" s="20"/>
      <c r="R730" s="20"/>
      <c r="S730" s="20"/>
      <c r="T730" s="20"/>
      <c r="U730" s="20"/>
      <c r="V730" s="20"/>
      <c r="W730" s="20"/>
      <c r="X730" s="20"/>
      <c r="Y730" s="20"/>
      <c r="Z730" s="1"/>
    </row>
    <row r="731" spans="1:26" x14ac:dyDescent="0.25">
      <c r="F731" s="94"/>
      <c r="H731" s="20"/>
      <c r="I731" s="20"/>
      <c r="J731" s="20"/>
      <c r="K731" s="20"/>
      <c r="L731" s="20"/>
      <c r="M731" s="20"/>
      <c r="N731" s="20"/>
      <c r="O731" s="20"/>
      <c r="P731" s="20"/>
      <c r="Q731" s="20"/>
      <c r="R731" s="20"/>
      <c r="S731" s="20"/>
      <c r="T731" s="20"/>
      <c r="U731" s="20"/>
      <c r="V731" s="20"/>
      <c r="W731" s="20"/>
      <c r="X731" s="20"/>
      <c r="Y731" s="20"/>
      <c r="Z731" s="1"/>
    </row>
    <row r="732" spans="1:26" s="11" customFormat="1" x14ac:dyDescent="0.25">
      <c r="A732" s="10"/>
      <c r="B732" s="10"/>
      <c r="C732" s="10"/>
      <c r="D732" s="10"/>
      <c r="E732" s="10"/>
      <c r="F732" s="95"/>
      <c r="G732" s="10"/>
      <c r="H732" s="22"/>
      <c r="I732" s="22"/>
      <c r="J732" s="22"/>
      <c r="K732" s="22"/>
      <c r="L732" s="22"/>
      <c r="M732" s="22"/>
      <c r="N732" s="22"/>
      <c r="O732" s="22"/>
      <c r="P732" s="22"/>
      <c r="Q732" s="22"/>
      <c r="R732" s="22"/>
      <c r="S732" s="22"/>
      <c r="T732" s="22"/>
      <c r="U732" s="22"/>
      <c r="V732" s="22"/>
      <c r="W732" s="22"/>
      <c r="X732" s="22"/>
      <c r="Y732" s="22"/>
      <c r="Z732" s="10"/>
    </row>
    <row r="733" spans="1:26" x14ac:dyDescent="0.25">
      <c r="F733" s="94"/>
      <c r="H733" s="20"/>
      <c r="I733" s="20"/>
      <c r="J733" s="20"/>
      <c r="K733" s="20"/>
      <c r="L733" s="20"/>
      <c r="M733" s="20"/>
      <c r="N733" s="20"/>
      <c r="O733" s="20"/>
      <c r="P733" s="20"/>
      <c r="Q733" s="20"/>
      <c r="R733" s="20"/>
      <c r="S733" s="20"/>
      <c r="T733" s="20"/>
      <c r="U733" s="20"/>
      <c r="V733" s="20"/>
      <c r="W733" s="20"/>
      <c r="X733" s="20"/>
      <c r="Y733" s="20"/>
      <c r="Z733" s="1"/>
    </row>
    <row r="734" spans="1:26" x14ac:dyDescent="0.25">
      <c r="F734" s="94"/>
      <c r="H734" s="20"/>
      <c r="I734" s="20"/>
      <c r="J734" s="20"/>
      <c r="K734" s="20"/>
      <c r="L734" s="20"/>
      <c r="M734" s="20"/>
      <c r="N734" s="20"/>
      <c r="O734" s="20"/>
      <c r="P734" s="20"/>
      <c r="Q734" s="20"/>
      <c r="R734" s="20"/>
      <c r="S734" s="20"/>
      <c r="T734" s="20"/>
      <c r="U734" s="20"/>
      <c r="V734" s="20"/>
      <c r="W734" s="20"/>
      <c r="X734" s="20"/>
      <c r="Y734" s="20"/>
      <c r="Z734" s="1"/>
    </row>
    <row r="735" spans="1:26" x14ac:dyDescent="0.25">
      <c r="F735" s="94"/>
      <c r="H735" s="20"/>
      <c r="I735" s="20"/>
      <c r="J735" s="20"/>
      <c r="K735" s="20"/>
      <c r="L735" s="20"/>
      <c r="M735" s="20"/>
      <c r="N735" s="20"/>
      <c r="O735" s="20"/>
      <c r="P735" s="20"/>
      <c r="Q735" s="20"/>
      <c r="R735" s="20"/>
      <c r="S735" s="20"/>
      <c r="T735" s="20"/>
      <c r="U735" s="20"/>
      <c r="V735" s="20"/>
      <c r="W735" s="20"/>
      <c r="X735" s="20"/>
      <c r="Y735" s="20"/>
      <c r="Z735" s="1"/>
    </row>
    <row r="736" spans="1:26" x14ac:dyDescent="0.25">
      <c r="F736" s="94"/>
      <c r="H736" s="20"/>
      <c r="I736" s="20"/>
      <c r="J736" s="20"/>
      <c r="K736" s="20"/>
      <c r="L736" s="20"/>
      <c r="M736" s="20"/>
      <c r="N736" s="20"/>
      <c r="O736" s="20"/>
      <c r="P736" s="20"/>
      <c r="Q736" s="20"/>
      <c r="R736" s="20"/>
      <c r="S736" s="20"/>
      <c r="T736" s="20"/>
      <c r="U736" s="20"/>
      <c r="V736" s="20"/>
      <c r="W736" s="20"/>
      <c r="X736" s="20"/>
      <c r="Y736" s="20"/>
      <c r="Z736" s="1"/>
    </row>
    <row r="737" spans="1:26" x14ac:dyDescent="0.25">
      <c r="F737" s="94"/>
      <c r="H737" s="20"/>
      <c r="I737" s="20"/>
      <c r="J737" s="20"/>
      <c r="K737" s="20"/>
      <c r="L737" s="20"/>
      <c r="M737" s="20"/>
      <c r="N737" s="20"/>
      <c r="O737" s="20"/>
      <c r="P737" s="20"/>
      <c r="Q737" s="20"/>
      <c r="R737" s="20"/>
      <c r="S737" s="20"/>
      <c r="T737" s="20"/>
      <c r="U737" s="20"/>
      <c r="V737" s="20"/>
      <c r="W737" s="20"/>
      <c r="X737" s="20"/>
      <c r="Y737" s="20"/>
      <c r="Z737" s="1"/>
    </row>
    <row r="738" spans="1:26" x14ac:dyDescent="0.25">
      <c r="F738" s="94"/>
      <c r="H738" s="20"/>
      <c r="I738" s="20"/>
      <c r="J738" s="20"/>
      <c r="K738" s="20"/>
      <c r="L738" s="20"/>
      <c r="M738" s="20"/>
      <c r="N738" s="20"/>
      <c r="O738" s="20"/>
      <c r="P738" s="20"/>
      <c r="Q738" s="20"/>
      <c r="R738" s="20"/>
      <c r="S738" s="20"/>
      <c r="T738" s="20"/>
      <c r="U738" s="20"/>
      <c r="V738" s="20"/>
      <c r="W738" s="20"/>
      <c r="X738" s="20"/>
      <c r="Y738" s="20"/>
      <c r="Z738" s="1"/>
    </row>
    <row r="739" spans="1:26" x14ac:dyDescent="0.25">
      <c r="F739" s="94"/>
      <c r="H739" s="20"/>
      <c r="I739" s="20"/>
      <c r="J739" s="20"/>
      <c r="K739" s="20"/>
      <c r="L739" s="20"/>
      <c r="M739" s="20"/>
      <c r="N739" s="20"/>
      <c r="O739" s="20"/>
      <c r="P739" s="20"/>
      <c r="Q739" s="20"/>
      <c r="R739" s="20"/>
      <c r="S739" s="20"/>
      <c r="T739" s="20"/>
      <c r="U739" s="20"/>
      <c r="V739" s="20"/>
      <c r="W739" s="20"/>
      <c r="X739" s="20"/>
      <c r="Y739" s="20"/>
      <c r="Z739" s="1"/>
    </row>
    <row r="740" spans="1:26" x14ac:dyDescent="0.25">
      <c r="F740" s="94"/>
      <c r="H740" s="20"/>
      <c r="I740" s="20"/>
      <c r="J740" s="20"/>
      <c r="K740" s="20"/>
      <c r="L740" s="20"/>
      <c r="M740" s="20"/>
      <c r="N740" s="20"/>
      <c r="O740" s="20"/>
      <c r="P740" s="20"/>
      <c r="Q740" s="20"/>
      <c r="R740" s="20"/>
      <c r="S740" s="20"/>
      <c r="T740" s="20"/>
      <c r="U740" s="20"/>
      <c r="V740" s="20"/>
      <c r="W740" s="20"/>
      <c r="X740" s="20"/>
      <c r="Y740" s="20"/>
      <c r="Z740" s="1"/>
    </row>
    <row r="741" spans="1:26" x14ac:dyDescent="0.25">
      <c r="F741" s="94"/>
      <c r="H741" s="20"/>
      <c r="I741" s="20"/>
      <c r="J741" s="20"/>
      <c r="K741" s="20"/>
      <c r="L741" s="20"/>
      <c r="M741" s="20"/>
      <c r="N741" s="20"/>
      <c r="O741" s="20"/>
      <c r="P741" s="20"/>
      <c r="Q741" s="20"/>
      <c r="R741" s="20"/>
      <c r="S741" s="20"/>
      <c r="T741" s="20"/>
      <c r="U741" s="20"/>
      <c r="V741" s="20"/>
      <c r="W741" s="20"/>
      <c r="X741" s="20"/>
      <c r="Y741" s="20"/>
      <c r="Z741" s="1"/>
    </row>
    <row r="742" spans="1:26" x14ac:dyDescent="0.25">
      <c r="F742" s="94"/>
      <c r="H742" s="20"/>
      <c r="I742" s="20"/>
      <c r="J742" s="20"/>
      <c r="K742" s="20"/>
      <c r="L742" s="20"/>
      <c r="M742" s="20"/>
      <c r="N742" s="20"/>
      <c r="O742" s="20"/>
      <c r="P742" s="20"/>
      <c r="Q742" s="20"/>
      <c r="R742" s="20"/>
      <c r="S742" s="20"/>
      <c r="T742" s="20"/>
      <c r="U742" s="20"/>
      <c r="V742" s="20"/>
      <c r="W742" s="20"/>
      <c r="X742" s="20"/>
      <c r="Y742" s="20"/>
      <c r="Z742" s="1"/>
    </row>
    <row r="743" spans="1:26" x14ac:dyDescent="0.25">
      <c r="F743" s="94"/>
      <c r="H743" s="20"/>
      <c r="I743" s="20"/>
      <c r="J743" s="20"/>
      <c r="K743" s="20"/>
      <c r="L743" s="20"/>
      <c r="M743" s="20"/>
      <c r="N743" s="20"/>
      <c r="O743" s="20"/>
      <c r="P743" s="20"/>
      <c r="Q743" s="20"/>
      <c r="R743" s="20"/>
      <c r="S743" s="20"/>
      <c r="T743" s="20"/>
      <c r="U743" s="20"/>
      <c r="V743" s="20"/>
      <c r="W743" s="20"/>
      <c r="X743" s="20"/>
      <c r="Y743" s="20"/>
      <c r="Z743" s="1"/>
    </row>
    <row r="744" spans="1:26" s="11" customFormat="1" x14ac:dyDescent="0.25">
      <c r="A744" s="10"/>
      <c r="B744" s="10"/>
      <c r="C744" s="10"/>
      <c r="D744" s="10"/>
      <c r="E744" s="10"/>
      <c r="F744" s="95"/>
      <c r="G744" s="10"/>
      <c r="H744" s="22"/>
      <c r="I744" s="22"/>
      <c r="J744" s="22"/>
      <c r="K744" s="22"/>
      <c r="L744" s="22"/>
      <c r="M744" s="22"/>
      <c r="N744" s="22"/>
      <c r="O744" s="22"/>
      <c r="P744" s="22"/>
      <c r="Q744" s="22"/>
      <c r="R744" s="22"/>
      <c r="S744" s="22"/>
      <c r="T744" s="22"/>
      <c r="U744" s="22"/>
      <c r="V744" s="22"/>
      <c r="W744" s="22"/>
      <c r="X744" s="22"/>
      <c r="Y744" s="22"/>
      <c r="Z744" s="10"/>
    </row>
    <row r="745" spans="1:26" s="8" customFormat="1" x14ac:dyDescent="0.25">
      <c r="A745" s="7"/>
      <c r="B745" s="7"/>
      <c r="C745" s="7"/>
      <c r="D745" s="7"/>
      <c r="E745" s="7"/>
      <c r="F745" s="96"/>
      <c r="G745" s="7"/>
      <c r="H745" s="21"/>
      <c r="I745" s="21"/>
      <c r="J745" s="21"/>
      <c r="K745" s="21"/>
      <c r="L745" s="21"/>
      <c r="M745" s="21"/>
      <c r="N745" s="21"/>
      <c r="O745" s="21"/>
      <c r="P745" s="21"/>
      <c r="Q745" s="21"/>
      <c r="R745" s="21"/>
      <c r="S745" s="21"/>
      <c r="T745" s="21"/>
      <c r="U745" s="21"/>
      <c r="V745" s="21"/>
      <c r="W745" s="21"/>
      <c r="X745" s="21"/>
      <c r="Y745" s="21"/>
      <c r="Z745" s="7"/>
    </row>
    <row r="746" spans="1:26" x14ac:dyDescent="0.25">
      <c r="F746" s="94"/>
      <c r="H746" s="20"/>
      <c r="I746" s="20"/>
      <c r="J746" s="20"/>
      <c r="K746" s="20"/>
      <c r="L746" s="20"/>
      <c r="M746" s="20"/>
      <c r="N746" s="20"/>
      <c r="O746" s="20"/>
      <c r="P746" s="20"/>
      <c r="Q746" s="20"/>
      <c r="R746" s="20"/>
      <c r="S746" s="20"/>
      <c r="T746" s="20"/>
      <c r="U746" s="20"/>
      <c r="V746" s="20"/>
      <c r="W746" s="20"/>
      <c r="X746" s="20"/>
      <c r="Y746" s="20"/>
      <c r="Z746" s="1"/>
    </row>
    <row r="747" spans="1:26" x14ac:dyDescent="0.25">
      <c r="F747" s="94"/>
      <c r="H747" s="20"/>
      <c r="I747" s="20"/>
      <c r="J747" s="20"/>
      <c r="K747" s="20"/>
      <c r="L747" s="20"/>
      <c r="M747" s="20"/>
      <c r="N747" s="20"/>
      <c r="O747" s="20"/>
      <c r="P747" s="20"/>
      <c r="Q747" s="20"/>
      <c r="R747" s="20"/>
      <c r="S747" s="20"/>
      <c r="T747" s="20"/>
      <c r="U747" s="20"/>
      <c r="V747" s="20"/>
      <c r="W747" s="20"/>
      <c r="X747" s="20"/>
      <c r="Y747" s="20"/>
      <c r="Z747" s="1"/>
    </row>
    <row r="748" spans="1:26" x14ac:dyDescent="0.25">
      <c r="F748" s="94"/>
      <c r="H748" s="20"/>
      <c r="I748" s="20"/>
      <c r="J748" s="20"/>
      <c r="K748" s="20"/>
      <c r="L748" s="20"/>
      <c r="M748" s="20"/>
      <c r="N748" s="20"/>
      <c r="O748" s="20"/>
      <c r="P748" s="20"/>
      <c r="Q748" s="20"/>
      <c r="R748" s="20"/>
      <c r="S748" s="20"/>
      <c r="T748" s="20"/>
      <c r="U748" s="20"/>
      <c r="V748" s="20"/>
      <c r="W748" s="20"/>
      <c r="X748" s="20"/>
      <c r="Y748" s="20"/>
      <c r="Z748" s="1"/>
    </row>
    <row r="749" spans="1:26" x14ac:dyDescent="0.25">
      <c r="F749" s="94"/>
      <c r="H749" s="20"/>
      <c r="I749" s="20"/>
      <c r="J749" s="20"/>
      <c r="K749" s="20"/>
      <c r="L749" s="20"/>
      <c r="M749" s="20"/>
      <c r="N749" s="20"/>
      <c r="O749" s="20"/>
      <c r="P749" s="20"/>
      <c r="Q749" s="20"/>
      <c r="R749" s="20"/>
      <c r="S749" s="20"/>
      <c r="T749" s="20"/>
      <c r="U749" s="20"/>
      <c r="V749" s="20"/>
      <c r="W749" s="20"/>
      <c r="X749" s="20"/>
      <c r="Y749" s="20"/>
      <c r="Z749" s="1"/>
    </row>
    <row r="750" spans="1:26" x14ac:dyDescent="0.25">
      <c r="F750" s="94"/>
      <c r="H750" s="20"/>
      <c r="I750" s="20"/>
      <c r="J750" s="20"/>
      <c r="K750" s="20"/>
      <c r="L750" s="20"/>
      <c r="M750" s="20"/>
      <c r="N750" s="20"/>
      <c r="O750" s="20"/>
      <c r="P750" s="20"/>
      <c r="Q750" s="20"/>
      <c r="R750" s="20"/>
      <c r="S750" s="20"/>
      <c r="T750" s="20"/>
      <c r="U750" s="20"/>
      <c r="V750" s="20"/>
      <c r="W750" s="20"/>
      <c r="X750" s="20"/>
      <c r="Y750" s="20"/>
      <c r="Z750" s="1"/>
    </row>
    <row r="751" spans="1:26" x14ac:dyDescent="0.25">
      <c r="F751" s="94"/>
      <c r="H751" s="20"/>
      <c r="I751" s="20"/>
      <c r="J751" s="20"/>
      <c r="K751" s="20"/>
      <c r="L751" s="20"/>
      <c r="M751" s="20"/>
      <c r="N751" s="20"/>
      <c r="O751" s="20"/>
      <c r="P751" s="20"/>
      <c r="Q751" s="20"/>
      <c r="R751" s="20"/>
      <c r="S751" s="20"/>
      <c r="T751" s="20"/>
      <c r="U751" s="20"/>
      <c r="V751" s="20"/>
      <c r="W751" s="20"/>
      <c r="X751" s="20"/>
      <c r="Y751" s="20"/>
      <c r="Z751" s="1"/>
    </row>
    <row r="752" spans="1:26" s="11" customFormat="1" x14ac:dyDescent="0.25">
      <c r="A752" s="10"/>
      <c r="B752" s="10"/>
      <c r="C752" s="10"/>
      <c r="D752" s="10"/>
      <c r="E752" s="10"/>
      <c r="F752" s="95"/>
      <c r="G752" s="10"/>
      <c r="H752" s="22"/>
      <c r="I752" s="22"/>
      <c r="J752" s="22"/>
      <c r="K752" s="22"/>
      <c r="L752" s="22"/>
      <c r="M752" s="22"/>
      <c r="N752" s="22"/>
      <c r="O752" s="22"/>
      <c r="P752" s="22"/>
      <c r="Q752" s="22"/>
      <c r="R752" s="22"/>
      <c r="S752" s="22"/>
      <c r="T752" s="22"/>
      <c r="U752" s="22"/>
      <c r="V752" s="22"/>
      <c r="W752" s="22"/>
      <c r="X752" s="22"/>
      <c r="Y752" s="22"/>
      <c r="Z752" s="10"/>
    </row>
    <row r="753" spans="1:26" x14ac:dyDescent="0.25">
      <c r="F753" s="94"/>
      <c r="H753" s="20"/>
      <c r="I753" s="20"/>
      <c r="J753" s="20"/>
      <c r="K753" s="20"/>
      <c r="L753" s="20"/>
      <c r="M753" s="20"/>
      <c r="N753" s="20"/>
      <c r="O753" s="20"/>
      <c r="P753" s="20"/>
      <c r="Q753" s="20"/>
      <c r="R753" s="20"/>
      <c r="S753" s="20"/>
      <c r="T753" s="20"/>
      <c r="U753" s="20"/>
      <c r="V753" s="20"/>
      <c r="W753" s="20"/>
      <c r="X753" s="20"/>
      <c r="Y753" s="20"/>
      <c r="Z753" s="1"/>
    </row>
    <row r="754" spans="1:26" s="11" customFormat="1" x14ac:dyDescent="0.25">
      <c r="A754" s="10"/>
      <c r="B754" s="10"/>
      <c r="C754" s="10"/>
      <c r="D754" s="10"/>
      <c r="E754" s="10"/>
      <c r="F754" s="95"/>
      <c r="G754" s="10"/>
      <c r="H754" s="22"/>
      <c r="I754" s="22"/>
      <c r="J754" s="22"/>
      <c r="K754" s="22"/>
      <c r="L754" s="22"/>
      <c r="M754" s="22"/>
      <c r="N754" s="22"/>
      <c r="O754" s="22"/>
      <c r="P754" s="22"/>
      <c r="Q754" s="22"/>
      <c r="R754" s="22"/>
      <c r="S754" s="22"/>
      <c r="T754" s="22"/>
      <c r="U754" s="22"/>
      <c r="V754" s="22"/>
      <c r="W754" s="22"/>
      <c r="X754" s="22"/>
      <c r="Y754" s="22"/>
      <c r="Z754" s="10"/>
    </row>
    <row r="755" spans="1:26" s="8" customFormat="1" x14ac:dyDescent="0.25">
      <c r="A755" s="7"/>
      <c r="B755" s="7"/>
      <c r="C755" s="7"/>
      <c r="D755" s="7"/>
      <c r="E755" s="7"/>
      <c r="F755" s="96"/>
      <c r="G755" s="7"/>
      <c r="H755" s="21"/>
      <c r="I755" s="21"/>
      <c r="J755" s="21"/>
      <c r="K755" s="21"/>
      <c r="L755" s="21"/>
      <c r="M755" s="21"/>
      <c r="N755" s="21"/>
      <c r="O755" s="21"/>
      <c r="P755" s="21"/>
      <c r="Q755" s="21"/>
      <c r="R755" s="21"/>
      <c r="S755" s="21"/>
      <c r="T755" s="21"/>
      <c r="U755" s="21"/>
      <c r="V755" s="21"/>
      <c r="W755" s="21"/>
      <c r="X755" s="21"/>
      <c r="Y755" s="21"/>
      <c r="Z755" s="7"/>
    </row>
    <row r="756" spans="1:26" x14ac:dyDescent="0.25">
      <c r="F756" s="94"/>
      <c r="H756" s="20"/>
      <c r="I756" s="20"/>
      <c r="J756" s="20"/>
      <c r="K756" s="20"/>
      <c r="L756" s="20"/>
      <c r="M756" s="20"/>
      <c r="N756" s="20"/>
      <c r="O756" s="20"/>
      <c r="P756" s="20"/>
      <c r="Q756" s="20"/>
      <c r="R756" s="20"/>
      <c r="S756" s="20"/>
      <c r="T756" s="20"/>
      <c r="U756" s="20"/>
      <c r="V756" s="20"/>
      <c r="W756" s="20"/>
      <c r="X756" s="20"/>
      <c r="Y756" s="20"/>
      <c r="Z756" s="1"/>
    </row>
    <row r="757" spans="1:26" x14ac:dyDescent="0.25">
      <c r="F757" s="94"/>
      <c r="H757" s="20"/>
      <c r="I757" s="20"/>
      <c r="J757" s="20"/>
      <c r="K757" s="20"/>
      <c r="L757" s="20"/>
      <c r="M757" s="20"/>
      <c r="N757" s="20"/>
      <c r="O757" s="20"/>
      <c r="P757" s="20"/>
      <c r="Q757" s="20"/>
      <c r="R757" s="20"/>
      <c r="S757" s="20"/>
      <c r="T757" s="20"/>
      <c r="U757" s="20"/>
      <c r="V757" s="20"/>
      <c r="W757" s="20"/>
      <c r="X757" s="20"/>
      <c r="Y757" s="20"/>
      <c r="Z757" s="1"/>
    </row>
    <row r="758" spans="1:26" x14ac:dyDescent="0.25">
      <c r="F758" s="94"/>
      <c r="H758" s="20"/>
      <c r="I758" s="20"/>
      <c r="J758" s="20"/>
      <c r="K758" s="20"/>
      <c r="L758" s="20"/>
      <c r="M758" s="20"/>
      <c r="N758" s="20"/>
      <c r="O758" s="20"/>
      <c r="P758" s="20"/>
      <c r="Q758" s="20"/>
      <c r="R758" s="20"/>
      <c r="S758" s="20"/>
      <c r="T758" s="20"/>
      <c r="U758" s="20"/>
      <c r="V758" s="20"/>
      <c r="W758" s="20"/>
      <c r="X758" s="20"/>
      <c r="Y758" s="20"/>
      <c r="Z758" s="1"/>
    </row>
    <row r="759" spans="1:26" x14ac:dyDescent="0.25">
      <c r="F759" s="94"/>
      <c r="H759" s="20"/>
      <c r="I759" s="20"/>
      <c r="J759" s="20"/>
      <c r="K759" s="20"/>
      <c r="L759" s="20"/>
      <c r="M759" s="20"/>
      <c r="N759" s="20"/>
      <c r="O759" s="20"/>
      <c r="P759" s="20"/>
      <c r="Q759" s="20"/>
      <c r="R759" s="20"/>
      <c r="S759" s="20"/>
      <c r="T759" s="20"/>
      <c r="U759" s="20"/>
      <c r="V759" s="20"/>
      <c r="W759" s="20"/>
      <c r="X759" s="20"/>
      <c r="Y759" s="20"/>
      <c r="Z759" s="1"/>
    </row>
    <row r="760" spans="1:26" x14ac:dyDescent="0.25">
      <c r="F760" s="94"/>
      <c r="H760" s="20"/>
      <c r="I760" s="20"/>
      <c r="J760" s="20"/>
      <c r="K760" s="20"/>
      <c r="L760" s="20"/>
      <c r="M760" s="20"/>
      <c r="N760" s="20"/>
      <c r="O760" s="20"/>
      <c r="P760" s="20"/>
      <c r="Q760" s="20"/>
      <c r="R760" s="20"/>
      <c r="S760" s="20"/>
      <c r="T760" s="20"/>
      <c r="U760" s="20"/>
      <c r="V760" s="20"/>
      <c r="W760" s="20"/>
      <c r="X760" s="20"/>
      <c r="Y760" s="20"/>
      <c r="Z760" s="1"/>
    </row>
    <row r="761" spans="1:26" s="11" customFormat="1" x14ac:dyDescent="0.25">
      <c r="A761" s="10"/>
      <c r="B761" s="10"/>
      <c r="C761" s="10"/>
      <c r="D761" s="10"/>
      <c r="E761" s="10"/>
      <c r="F761" s="95"/>
      <c r="G761" s="10"/>
      <c r="H761" s="22"/>
      <c r="I761" s="22"/>
      <c r="J761" s="22"/>
      <c r="K761" s="22"/>
      <c r="L761" s="22"/>
      <c r="M761" s="22"/>
      <c r="N761" s="22"/>
      <c r="O761" s="22"/>
      <c r="P761" s="22"/>
      <c r="Q761" s="22"/>
      <c r="R761" s="22"/>
      <c r="S761" s="22"/>
      <c r="T761" s="22"/>
      <c r="U761" s="22"/>
      <c r="V761" s="22"/>
      <c r="W761" s="22"/>
      <c r="X761" s="22"/>
      <c r="Y761" s="22"/>
      <c r="Z761" s="10"/>
    </row>
    <row r="762" spans="1:26" s="8" customFormat="1" x14ac:dyDescent="0.25">
      <c r="A762" s="7"/>
      <c r="B762" s="7"/>
      <c r="C762" s="7"/>
      <c r="D762" s="7"/>
      <c r="E762" s="7"/>
      <c r="F762" s="91"/>
      <c r="G762" s="7"/>
      <c r="H762" s="21"/>
      <c r="I762" s="21"/>
      <c r="J762" s="21"/>
      <c r="K762" s="21"/>
      <c r="L762" s="21"/>
      <c r="M762" s="21"/>
      <c r="N762" s="21"/>
      <c r="O762" s="21"/>
      <c r="P762" s="21"/>
      <c r="Q762" s="21"/>
      <c r="R762" s="21"/>
      <c r="S762" s="21"/>
      <c r="T762" s="21"/>
      <c r="U762" s="21"/>
      <c r="V762" s="21"/>
      <c r="W762" s="21"/>
      <c r="X762" s="21"/>
      <c r="Y762" s="21"/>
      <c r="Z762" s="7"/>
    </row>
    <row r="763" spans="1:26" x14ac:dyDescent="0.25">
      <c r="H763" s="20"/>
      <c r="I763" s="20"/>
      <c r="J763" s="20"/>
      <c r="K763" s="20"/>
      <c r="L763" s="20"/>
      <c r="M763" s="20"/>
      <c r="N763" s="20"/>
      <c r="O763" s="20"/>
      <c r="P763" s="20"/>
      <c r="Q763" s="20"/>
      <c r="R763" s="20"/>
      <c r="S763" s="20"/>
      <c r="T763" s="20"/>
      <c r="U763" s="20"/>
      <c r="V763" s="20"/>
      <c r="W763" s="20"/>
      <c r="X763" s="20"/>
      <c r="Y763" s="20"/>
      <c r="Z763" s="1"/>
    </row>
  </sheetData>
  <mergeCells count="2">
    <mergeCell ref="I3:N3"/>
    <mergeCell ref="O3:Q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C606"/>
  <sheetViews>
    <sheetView showGridLines="0" zoomScale="85" zoomScaleNormal="85" workbookViewId="0">
      <pane ySplit="4" topLeftCell="A5" activePane="bottomLeft" state="frozen"/>
      <selection pane="bottomLeft" activeCell="D13" sqref="D13:D386"/>
    </sheetView>
  </sheetViews>
  <sheetFormatPr defaultRowHeight="15" x14ac:dyDescent="0.25"/>
  <cols>
    <col min="1" max="1" width="9.140625" style="1"/>
    <col min="2" max="2" width="15" style="1" bestFit="1" customWidth="1"/>
    <col min="3" max="3" width="11" style="1" bestFit="1" customWidth="1"/>
    <col min="4" max="4" width="9.140625" style="1"/>
    <col min="5" max="5" width="24.85546875" style="1" bestFit="1" customWidth="1"/>
    <col min="6" max="6" width="3" style="1" customWidth="1"/>
    <col min="7" max="7" width="12" style="1" customWidth="1"/>
    <col min="8" max="8" width="10.85546875" style="1" bestFit="1" customWidth="1"/>
    <col min="9" max="9" width="9.85546875" style="1" bestFit="1" customWidth="1"/>
    <col min="10" max="10" width="10.85546875" style="1" bestFit="1" customWidth="1"/>
    <col min="11" max="11" width="9.85546875" style="1" bestFit="1" customWidth="1"/>
    <col min="12" max="14" width="10.85546875" style="1" bestFit="1" customWidth="1"/>
    <col min="15" max="15" width="9.85546875" style="1" bestFit="1" customWidth="1"/>
    <col min="16" max="18" width="10.85546875" style="1" bestFit="1" customWidth="1"/>
    <col min="19" max="19" width="9.85546875" style="1" bestFit="1" customWidth="1"/>
    <col min="20" max="20" width="9.28515625" style="1" bestFit="1" customWidth="1"/>
    <col min="21" max="21" width="9.85546875" style="1" bestFit="1" customWidth="1"/>
    <col min="22" max="22" width="12.42578125" style="1" bestFit="1" customWidth="1"/>
    <col min="23" max="23" width="3.5703125" style="1" customWidth="1"/>
    <col min="24" max="24" width="13.140625" style="1" customWidth="1"/>
  </cols>
  <sheetData>
    <row r="2" spans="1:26" x14ac:dyDescent="0.25">
      <c r="A2" s="2" t="s">
        <v>573</v>
      </c>
      <c r="B2" s="2"/>
      <c r="C2" s="2"/>
      <c r="D2" s="2"/>
      <c r="E2" s="2"/>
      <c r="F2" s="2"/>
      <c r="G2" s="2"/>
      <c r="H2" s="2"/>
      <c r="I2" s="2"/>
      <c r="J2" s="2"/>
      <c r="K2" s="2"/>
      <c r="L2" s="2"/>
      <c r="M2" s="2"/>
      <c r="N2" s="2"/>
      <c r="O2" s="2"/>
      <c r="P2" s="2"/>
      <c r="Q2" s="2"/>
      <c r="R2" s="2"/>
      <c r="S2" s="2"/>
      <c r="T2" s="2"/>
      <c r="U2" s="2"/>
      <c r="V2" s="2"/>
      <c r="W2" s="2"/>
      <c r="X2" s="2"/>
    </row>
    <row r="3" spans="1:26" ht="27.75" customHeight="1" x14ac:dyDescent="0.25">
      <c r="A3" s="2"/>
      <c r="B3" s="2"/>
      <c r="C3" s="2"/>
      <c r="D3" s="2"/>
      <c r="E3" s="2"/>
      <c r="F3" s="13"/>
      <c r="G3" s="3" t="s">
        <v>366</v>
      </c>
      <c r="H3" s="229" t="s">
        <v>367</v>
      </c>
      <c r="I3" s="229"/>
      <c r="J3" s="229"/>
      <c r="K3" s="229"/>
      <c r="L3" s="229"/>
      <c r="M3" s="229"/>
      <c r="N3" s="229" t="s">
        <v>368</v>
      </c>
      <c r="O3" s="229"/>
      <c r="P3" s="229"/>
      <c r="Q3" s="4" t="s">
        <v>369</v>
      </c>
      <c r="R3" s="4" t="s">
        <v>370</v>
      </c>
      <c r="S3" s="4"/>
      <c r="T3" s="4"/>
      <c r="U3" s="4"/>
      <c r="V3" s="4" t="s">
        <v>371</v>
      </c>
      <c r="W3" s="5"/>
      <c r="X3" s="3" t="s">
        <v>387</v>
      </c>
    </row>
    <row r="4" spans="1:26" ht="51" x14ac:dyDescent="0.25">
      <c r="A4" s="2" t="s">
        <v>0</v>
      </c>
      <c r="B4" s="2" t="s">
        <v>1</v>
      </c>
      <c r="C4" s="2" t="s">
        <v>2</v>
      </c>
      <c r="D4" s="2" t="s">
        <v>388</v>
      </c>
      <c r="E4" s="2" t="s">
        <v>389</v>
      </c>
      <c r="F4" s="2"/>
      <c r="G4" s="3" t="s">
        <v>3</v>
      </c>
      <c r="H4" s="3" t="s">
        <v>372</v>
      </c>
      <c r="I4" s="3" t="s">
        <v>373</v>
      </c>
      <c r="J4" s="3" t="s">
        <v>374</v>
      </c>
      <c r="K4" s="3" t="s">
        <v>375</v>
      </c>
      <c r="L4" s="3" t="s">
        <v>376</v>
      </c>
      <c r="M4" s="3" t="s">
        <v>377</v>
      </c>
      <c r="N4" s="3" t="s">
        <v>378</v>
      </c>
      <c r="O4" s="3" t="s">
        <v>379</v>
      </c>
      <c r="P4" s="3" t="s">
        <v>380</v>
      </c>
      <c r="Q4" s="3" t="s">
        <v>381</v>
      </c>
      <c r="R4" s="3" t="s">
        <v>382</v>
      </c>
      <c r="S4" s="4" t="s">
        <v>383</v>
      </c>
      <c r="T4" s="4" t="s">
        <v>384</v>
      </c>
      <c r="U4" s="4" t="s">
        <v>385</v>
      </c>
      <c r="V4" s="4" t="s">
        <v>3</v>
      </c>
      <c r="W4" s="4"/>
      <c r="X4" s="3" t="s">
        <v>386</v>
      </c>
    </row>
    <row r="5" spans="1:26" x14ac:dyDescent="0.25">
      <c r="A5" s="19"/>
      <c r="B5" s="15"/>
      <c r="C5" s="15"/>
      <c r="D5" s="15"/>
      <c r="E5" s="15"/>
      <c r="F5" s="15"/>
      <c r="G5" s="19" t="s">
        <v>393</v>
      </c>
      <c r="H5" s="16"/>
      <c r="I5" s="16"/>
      <c r="J5" s="16"/>
      <c r="K5" s="16"/>
      <c r="L5" s="16"/>
      <c r="M5" s="16"/>
      <c r="N5" s="16"/>
      <c r="O5" s="16"/>
      <c r="P5" s="16"/>
      <c r="Q5" s="16"/>
      <c r="R5" s="16"/>
      <c r="S5" s="17"/>
      <c r="T5" s="17"/>
      <c r="U5" s="17"/>
      <c r="V5" s="17"/>
      <c r="W5" s="17"/>
      <c r="X5" s="16"/>
    </row>
    <row r="6" spans="1:26" x14ac:dyDescent="0.25">
      <c r="A6" s="13" t="s">
        <v>634</v>
      </c>
      <c r="B6" s="13"/>
      <c r="C6" s="13"/>
      <c r="D6" s="13"/>
      <c r="E6" s="13"/>
      <c r="F6" s="13"/>
      <c r="G6" s="14">
        <f>G27+G35+G55+G109+G122+G156+G215+G262+G290+G319+G335+G388</f>
        <v>2269570</v>
      </c>
      <c r="H6" s="14">
        <f t="shared" ref="H6:V6" si="0">H27+H35+H55+H109+H122+H156+H215+H262+H290+H319+H335+H388</f>
        <v>1245601</v>
      </c>
      <c r="I6" s="14">
        <f t="shared" si="0"/>
        <v>649719.9</v>
      </c>
      <c r="J6" s="14">
        <f t="shared" si="0"/>
        <v>92920.7</v>
      </c>
      <c r="K6" s="14">
        <f t="shared" si="0"/>
        <v>202312.49999999994</v>
      </c>
      <c r="L6" s="14">
        <f t="shared" si="0"/>
        <v>23874.600000000002</v>
      </c>
      <c r="M6" s="14">
        <f t="shared" si="0"/>
        <v>276773</v>
      </c>
      <c r="N6" s="14">
        <f t="shared" si="0"/>
        <v>348450</v>
      </c>
      <c r="O6" s="14">
        <f t="shared" si="0"/>
        <v>269922.30000000005</v>
      </c>
      <c r="P6" s="14">
        <f t="shared" si="0"/>
        <v>78527.7</v>
      </c>
      <c r="Q6" s="14">
        <f t="shared" si="0"/>
        <v>139187</v>
      </c>
      <c r="R6" s="14">
        <f t="shared" si="0"/>
        <v>536331</v>
      </c>
      <c r="S6" s="14">
        <f t="shared" si="0"/>
        <v>502272.1</v>
      </c>
      <c r="T6" s="14">
        <f t="shared" si="0"/>
        <v>23192.300000000003</v>
      </c>
      <c r="U6" s="14">
        <f t="shared" si="0"/>
        <v>10866.099999999999</v>
      </c>
      <c r="V6" s="14">
        <f t="shared" si="0"/>
        <v>13867</v>
      </c>
      <c r="W6" s="14"/>
      <c r="X6" s="14">
        <f>X27+X35+X55+X109+X122+X156+X215+X262+X290+X319+X335+X388</f>
        <v>304478</v>
      </c>
    </row>
    <row r="7" spans="1:26" x14ac:dyDescent="0.25">
      <c r="A7" s="13" t="s">
        <v>352</v>
      </c>
      <c r="B7" s="13"/>
      <c r="C7" s="13"/>
      <c r="D7" s="13"/>
      <c r="E7" s="13"/>
      <c r="F7" s="13"/>
      <c r="G7" s="14">
        <v>2060849</v>
      </c>
      <c r="H7" s="14">
        <v>1156361</v>
      </c>
      <c r="I7" s="14">
        <v>590137.71673377603</v>
      </c>
      <c r="J7" s="14">
        <v>75140.568642078957</v>
      </c>
      <c r="K7" s="14">
        <v>188090.21609397003</v>
      </c>
      <c r="L7" s="14">
        <v>18587.924749882663</v>
      </c>
      <c r="M7" s="14">
        <v>284404.97378029191</v>
      </c>
      <c r="N7" s="14">
        <v>326373</v>
      </c>
      <c r="O7" s="14">
        <v>255281.35898388148</v>
      </c>
      <c r="P7" s="14">
        <v>71091.641016118519</v>
      </c>
      <c r="Q7" s="14">
        <v>109316</v>
      </c>
      <c r="R7" s="14">
        <v>468801</v>
      </c>
      <c r="S7" s="14">
        <v>444496.0774077496</v>
      </c>
      <c r="T7" s="14">
        <v>18868.066342554332</v>
      </c>
      <c r="U7" s="14">
        <v>5436.1036268170537</v>
      </c>
      <c r="V7" s="14">
        <v>13815</v>
      </c>
      <c r="W7" s="14"/>
      <c r="X7" s="14">
        <v>211622</v>
      </c>
      <c r="Z7" s="173"/>
    </row>
    <row r="8" spans="1:26" x14ac:dyDescent="0.25">
      <c r="A8" s="13" t="s">
        <v>353</v>
      </c>
      <c r="B8" s="13"/>
      <c r="C8" s="13"/>
      <c r="D8" s="13"/>
      <c r="E8" s="13"/>
      <c r="F8" s="13"/>
      <c r="G8" s="14">
        <v>1986897</v>
      </c>
      <c r="H8" s="14">
        <v>1093997</v>
      </c>
      <c r="I8" s="14">
        <v>580118.16529445583</v>
      </c>
      <c r="J8" s="14">
        <v>76419.572497690708</v>
      </c>
      <c r="K8" s="14">
        <v>180519.24305906554</v>
      </c>
      <c r="L8" s="14">
        <v>18523.721268103949</v>
      </c>
      <c r="M8" s="14">
        <v>238416.59788068384</v>
      </c>
      <c r="N8" s="14">
        <v>314923</v>
      </c>
      <c r="O8" s="14">
        <v>246380.4213011543</v>
      </c>
      <c r="P8" s="14">
        <v>68542.578698845755</v>
      </c>
      <c r="Q8" s="14">
        <v>112150</v>
      </c>
      <c r="R8" s="14">
        <v>465826</v>
      </c>
      <c r="S8" s="14">
        <v>439099.72662797233</v>
      </c>
      <c r="T8" s="14">
        <v>19557.303944446085</v>
      </c>
      <c r="U8" s="14">
        <v>7169.0597737569969</v>
      </c>
      <c r="V8" s="14">
        <v>9313</v>
      </c>
      <c r="W8" s="14"/>
      <c r="X8" s="14">
        <v>234699</v>
      </c>
    </row>
    <row r="9" spans="1:26" x14ac:dyDescent="0.25">
      <c r="A9" s="13" t="s">
        <v>391</v>
      </c>
      <c r="B9" s="13"/>
      <c r="C9" s="13"/>
      <c r="D9" s="13"/>
      <c r="E9" s="13"/>
      <c r="F9" s="13"/>
      <c r="G9" s="14">
        <v>1921111</v>
      </c>
      <c r="H9" s="14">
        <v>1057841</v>
      </c>
      <c r="I9" s="14">
        <v>525664.10155345697</v>
      </c>
      <c r="J9" s="14">
        <v>81251.130652515159</v>
      </c>
      <c r="K9" s="14">
        <v>189724.0842886107</v>
      </c>
      <c r="L9" s="14">
        <v>18574.391804522867</v>
      </c>
      <c r="M9" s="14">
        <v>242627.29170089448</v>
      </c>
      <c r="N9" s="14">
        <v>313273</v>
      </c>
      <c r="O9" s="14">
        <v>237743.0163626438</v>
      </c>
      <c r="P9" s="14">
        <v>75529.983637356243</v>
      </c>
      <c r="Q9" s="14">
        <v>100794</v>
      </c>
      <c r="R9" s="14">
        <v>449203</v>
      </c>
      <c r="S9" s="14">
        <v>422077.80920929636</v>
      </c>
      <c r="T9" s="14">
        <v>19869.481896553039</v>
      </c>
      <c r="U9" s="14">
        <v>7255.7088941506208</v>
      </c>
      <c r="V9" s="14">
        <v>9823.1820200000002</v>
      </c>
      <c r="W9" s="14"/>
      <c r="X9" s="14">
        <v>251631</v>
      </c>
    </row>
    <row r="10" spans="1:26" x14ac:dyDescent="0.25">
      <c r="A10" s="13" t="s">
        <v>390</v>
      </c>
      <c r="B10" s="13"/>
      <c r="C10" s="13"/>
      <c r="D10" s="13"/>
      <c r="E10" s="13"/>
      <c r="F10" s="13"/>
      <c r="G10" s="14">
        <v>1844816</v>
      </c>
      <c r="H10" s="14">
        <v>1000518</v>
      </c>
      <c r="I10" s="14">
        <v>516517</v>
      </c>
      <c r="J10" s="14">
        <v>56425</v>
      </c>
      <c r="K10" s="14">
        <v>192591</v>
      </c>
      <c r="L10" s="14">
        <v>24196</v>
      </c>
      <c r="M10" s="14">
        <v>210788.99999999997</v>
      </c>
      <c r="N10" s="14">
        <v>306945</v>
      </c>
      <c r="O10" s="14">
        <v>250888.99999999997</v>
      </c>
      <c r="P10" s="14">
        <v>56056</v>
      </c>
      <c r="Q10" s="14">
        <v>109830</v>
      </c>
      <c r="R10" s="14">
        <v>427523</v>
      </c>
      <c r="S10" s="14">
        <v>400141</v>
      </c>
      <c r="T10" s="14">
        <v>18559</v>
      </c>
      <c r="U10" s="14">
        <v>8823</v>
      </c>
      <c r="V10" s="14">
        <v>8163.7</v>
      </c>
      <c r="W10" s="14"/>
      <c r="X10" s="14">
        <v>238072</v>
      </c>
    </row>
    <row r="11" spans="1:26" x14ac:dyDescent="0.25">
      <c r="A11" s="13"/>
      <c r="B11" s="13"/>
      <c r="C11" s="13"/>
      <c r="D11" s="13"/>
      <c r="E11" s="13"/>
      <c r="F11" s="13"/>
      <c r="G11" s="14"/>
      <c r="H11" s="14"/>
      <c r="I11" s="14"/>
      <c r="J11" s="14"/>
      <c r="K11" s="14"/>
      <c r="L11" s="14"/>
      <c r="M11" s="14"/>
      <c r="N11" s="14"/>
      <c r="O11" s="14"/>
      <c r="P11" s="14"/>
      <c r="Q11" s="14"/>
      <c r="R11" s="14"/>
      <c r="S11" s="14"/>
      <c r="T11" s="14"/>
      <c r="U11" s="14"/>
      <c r="V11" s="14"/>
      <c r="W11" s="14"/>
      <c r="X11" s="14"/>
    </row>
    <row r="12" spans="1:26" x14ac:dyDescent="0.25">
      <c r="A12" s="18"/>
      <c r="B12" s="2"/>
      <c r="C12" s="2"/>
      <c r="D12" s="2"/>
      <c r="E12" s="2"/>
      <c r="F12" s="2"/>
      <c r="G12" s="18" t="s">
        <v>392</v>
      </c>
      <c r="H12" s="3"/>
      <c r="I12" s="3"/>
      <c r="J12" s="3"/>
      <c r="K12" s="3"/>
      <c r="L12" s="3"/>
      <c r="M12" s="3"/>
      <c r="N12" s="3"/>
      <c r="O12" s="3"/>
      <c r="P12" s="3"/>
      <c r="Q12" s="3"/>
      <c r="R12" s="3"/>
      <c r="S12" s="4"/>
      <c r="T12" s="4"/>
      <c r="U12" s="4"/>
      <c r="V12" s="4"/>
      <c r="W12" s="4"/>
      <c r="X12" s="3"/>
    </row>
    <row r="13" spans="1:26" x14ac:dyDescent="0.25">
      <c r="A13" s="1">
        <v>2023</v>
      </c>
      <c r="B13" s="1" t="s">
        <v>4</v>
      </c>
      <c r="C13" s="1" t="s">
        <v>437</v>
      </c>
      <c r="D13" s="1" t="s">
        <v>668</v>
      </c>
      <c r="E13" s="1" t="s">
        <v>10</v>
      </c>
      <c r="G13" s="6">
        <f>VLOOKUP($E13,'Tabel 11'!$E$14:$X$377,3,FALSE)</f>
        <v>1116</v>
      </c>
      <c r="H13" s="6">
        <f>VLOOKUP($E13,'Tabel 11'!$E$14:$X$377,4,FALSE)</f>
        <v>326</v>
      </c>
      <c r="I13" s="6">
        <f>VLOOKUP($E13,'Tabel 11'!$E$14:$X$377,5,FALSE)</f>
        <v>85</v>
      </c>
      <c r="J13" s="6">
        <f>VLOOKUP($E13,'Tabel 11'!$E$14:$X$377,6,FALSE)</f>
        <v>10</v>
      </c>
      <c r="K13" s="6">
        <f>VLOOKUP($E13,'Tabel 11'!$E$14:$X$377,7,FALSE)</f>
        <v>225</v>
      </c>
      <c r="L13" s="6">
        <f>VLOOKUP($E13,'Tabel 11'!$E$14:$X$377,8,FALSE)</f>
        <v>0</v>
      </c>
      <c r="M13" s="6">
        <f>VLOOKUP($E13,'Tabel 11'!$E$14:$X$377,9,FALSE)</f>
        <v>6</v>
      </c>
      <c r="N13" s="6">
        <f>VLOOKUP($E13,'Tabel 11'!$E$14:$X$377,10,FALSE)</f>
        <v>0</v>
      </c>
      <c r="O13" s="6">
        <f>VLOOKUP($E13,'Tabel 11'!$E$14:$X$377,11,FALSE)</f>
        <v>0</v>
      </c>
      <c r="P13" s="6">
        <f>VLOOKUP($E13,'Tabel 11'!$E$14:$X$377,12,FALSE)</f>
        <v>0</v>
      </c>
      <c r="Q13" s="6">
        <f>VLOOKUP($E13,'Tabel 11'!$E$14:$X$377,13,FALSE)</f>
        <v>186</v>
      </c>
      <c r="R13" s="6">
        <f>VLOOKUP($E13,'Tabel 11'!$E$14:$X$377,14,FALSE)</f>
        <v>604</v>
      </c>
      <c r="S13" s="6">
        <f>VLOOKUP($E13,'Tabel 11'!$E$14:$X$377,15,FALSE)</f>
        <v>584</v>
      </c>
      <c r="T13" s="6">
        <f>VLOOKUP($E13,'Tabel 11'!$E$14:$X$377,16,FALSE)</f>
        <v>20</v>
      </c>
      <c r="U13" s="6">
        <f>VLOOKUP($E13,'Tabel 11'!$E$14:$X$377,17,FALSE)</f>
        <v>0</v>
      </c>
      <c r="V13" s="6">
        <f>VLOOKUP($E13,'Tabel 11'!$E$14:$X$377,18,FALSE)</f>
        <v>0</v>
      </c>
      <c r="W13" s="6"/>
      <c r="X13" s="6">
        <f>VLOOKUP($E13,'Tabel 11'!$E$14:$X$377,20,FALSE)</f>
        <v>164</v>
      </c>
    </row>
    <row r="14" spans="1:26" x14ac:dyDescent="0.25">
      <c r="D14" s="1" t="s">
        <v>686</v>
      </c>
      <c r="E14" s="1" t="s">
        <v>5</v>
      </c>
      <c r="G14" s="6">
        <f>VLOOKUP($E14,'Tabel 11'!$E$14:$X$377,3,FALSE)</f>
        <v>22130</v>
      </c>
      <c r="H14" s="6">
        <f>VLOOKUP($E14,'Tabel 11'!$E$14:$X$377,4,FALSE)</f>
        <v>16569</v>
      </c>
      <c r="I14" s="6">
        <f>VLOOKUP($E14,'Tabel 11'!$E$14:$X$377,5,FALSE)</f>
        <v>12043</v>
      </c>
      <c r="J14" s="6">
        <f>VLOOKUP($E14,'Tabel 11'!$E$14:$X$377,6,FALSE)</f>
        <v>938</v>
      </c>
      <c r="K14" s="6">
        <f>VLOOKUP($E14,'Tabel 11'!$E$14:$X$377,7,FALSE)</f>
        <v>2592</v>
      </c>
      <c r="L14" s="6">
        <f>VLOOKUP($E14,'Tabel 11'!$E$14:$X$377,8,FALSE)</f>
        <v>996</v>
      </c>
      <c r="M14" s="6">
        <f>VLOOKUP($E14,'Tabel 11'!$E$14:$X$377,9,FALSE)</f>
        <v>0</v>
      </c>
      <c r="N14" s="6">
        <f>VLOOKUP($E14,'Tabel 11'!$E$14:$X$377,10,FALSE)</f>
        <v>931</v>
      </c>
      <c r="O14" s="6">
        <f>VLOOKUP($E14,'Tabel 11'!$E$14:$X$377,11,FALSE)</f>
        <v>814</v>
      </c>
      <c r="P14" s="6">
        <f>VLOOKUP($E14,'Tabel 11'!$E$14:$X$377,12,FALSE)</f>
        <v>117</v>
      </c>
      <c r="Q14" s="6">
        <f>VLOOKUP($E14,'Tabel 11'!$E$14:$X$377,13,FALSE)</f>
        <v>7</v>
      </c>
      <c r="R14" s="6">
        <f>VLOOKUP($E14,'Tabel 11'!$E$14:$X$377,14,FALSE)</f>
        <v>4623</v>
      </c>
      <c r="S14" s="6">
        <f>VLOOKUP($E14,'Tabel 11'!$E$14:$X$377,15,FALSE)</f>
        <v>4578</v>
      </c>
      <c r="T14" s="6">
        <f>VLOOKUP($E14,'Tabel 11'!$E$14:$X$377,16,FALSE)</f>
        <v>45</v>
      </c>
      <c r="U14" s="6">
        <f>VLOOKUP($E14,'Tabel 11'!$E$14:$X$377,17,FALSE)</f>
        <v>0</v>
      </c>
      <c r="V14" s="6">
        <f>VLOOKUP($E14,'Tabel 11'!$E$14:$X$377,18,FALSE)</f>
        <v>0</v>
      </c>
      <c r="W14" s="6"/>
      <c r="X14" s="6">
        <f>VLOOKUP($E14,'Tabel 11'!$E$14:$X$377,20,FALSE)</f>
        <v>5674</v>
      </c>
    </row>
    <row r="15" spans="1:26" x14ac:dyDescent="0.25">
      <c r="D15" s="1" t="s">
        <v>724</v>
      </c>
      <c r="E15" s="1" t="s">
        <v>6</v>
      </c>
      <c r="G15" s="6">
        <f>VLOOKUP($E15,'Tabel 11'!$E$14:$X$377,3,FALSE)</f>
        <v>1402</v>
      </c>
      <c r="H15" s="6">
        <f>VLOOKUP($E15,'Tabel 11'!$E$14:$X$377,4,FALSE)</f>
        <v>187</v>
      </c>
      <c r="I15" s="6">
        <f>VLOOKUP($E15,'Tabel 11'!$E$14:$X$377,5,FALSE)</f>
        <v>0</v>
      </c>
      <c r="J15" s="6">
        <f>VLOOKUP($E15,'Tabel 11'!$E$14:$X$377,6,FALSE)</f>
        <v>170</v>
      </c>
      <c r="K15" s="6">
        <f>VLOOKUP($E15,'Tabel 11'!$E$14:$X$377,7,FALSE)</f>
        <v>17</v>
      </c>
      <c r="L15" s="6">
        <f>VLOOKUP($E15,'Tabel 11'!$E$14:$X$377,8,FALSE)</f>
        <v>0</v>
      </c>
      <c r="M15" s="6">
        <f>VLOOKUP($E15,'Tabel 11'!$E$14:$X$377,9,FALSE)</f>
        <v>0</v>
      </c>
      <c r="N15" s="6">
        <f>VLOOKUP($E15,'Tabel 11'!$E$14:$X$377,10,FALSE)</f>
        <v>241</v>
      </c>
      <c r="O15" s="6">
        <f>VLOOKUP($E15,'Tabel 11'!$E$14:$X$377,11,FALSE)</f>
        <v>0</v>
      </c>
      <c r="P15" s="6">
        <f>VLOOKUP($E15,'Tabel 11'!$E$14:$X$377,12,FALSE)</f>
        <v>241</v>
      </c>
      <c r="Q15" s="6">
        <f>VLOOKUP($E15,'Tabel 11'!$E$14:$X$377,13,FALSE)</f>
        <v>0</v>
      </c>
      <c r="R15" s="6">
        <f>VLOOKUP($E15,'Tabel 11'!$E$14:$X$377,14,FALSE)</f>
        <v>974</v>
      </c>
      <c r="S15" s="6">
        <f>VLOOKUP($E15,'Tabel 11'!$E$14:$X$377,15,FALSE)</f>
        <v>785</v>
      </c>
      <c r="T15" s="6">
        <f>VLOOKUP($E15,'Tabel 11'!$E$14:$X$377,16,FALSE)</f>
        <v>26</v>
      </c>
      <c r="U15" s="6">
        <f>VLOOKUP($E15,'Tabel 11'!$E$14:$X$377,17,FALSE)</f>
        <v>163</v>
      </c>
      <c r="V15" s="6">
        <f>VLOOKUP($E15,'Tabel 11'!$E$14:$X$377,18,FALSE)</f>
        <v>0</v>
      </c>
      <c r="W15" s="6"/>
      <c r="X15" s="6">
        <f>VLOOKUP($E15,'Tabel 11'!$E$14:$X$377,20,FALSE)</f>
        <v>195</v>
      </c>
    </row>
    <row r="16" spans="1:26" x14ac:dyDescent="0.25">
      <c r="D16" s="1" t="s">
        <v>993</v>
      </c>
      <c r="E16" s="1" t="s">
        <v>12</v>
      </c>
      <c r="G16" s="6">
        <f>VLOOKUP($E16,'Tabel 11'!$E$14:$X$377,3,FALSE)</f>
        <v>1507</v>
      </c>
      <c r="H16" s="6">
        <f>VLOOKUP($E16,'Tabel 11'!$E$14:$X$377,4,FALSE)</f>
        <v>589</v>
      </c>
      <c r="I16" s="6">
        <f>VLOOKUP($E16,'Tabel 11'!$E$14:$X$377,5,FALSE)</f>
        <v>68</v>
      </c>
      <c r="J16" s="6">
        <f>VLOOKUP($E16,'Tabel 11'!$E$14:$X$377,6,FALSE)</f>
        <v>0</v>
      </c>
      <c r="K16" s="6">
        <f>VLOOKUP($E16,'Tabel 11'!$E$14:$X$377,7,FALSE)</f>
        <v>202</v>
      </c>
      <c r="L16" s="6">
        <f>VLOOKUP($E16,'Tabel 11'!$E$14:$X$377,8,FALSE)</f>
        <v>0</v>
      </c>
      <c r="M16" s="6">
        <f>VLOOKUP($E16,'Tabel 11'!$E$14:$X$377,9,FALSE)</f>
        <v>319</v>
      </c>
      <c r="N16" s="6">
        <f>VLOOKUP($E16,'Tabel 11'!$E$14:$X$377,10,FALSE)</f>
        <v>126</v>
      </c>
      <c r="O16" s="6">
        <f>VLOOKUP($E16,'Tabel 11'!$E$14:$X$377,11,FALSE)</f>
        <v>126</v>
      </c>
      <c r="P16" s="6">
        <f>VLOOKUP($E16,'Tabel 11'!$E$14:$X$377,12,FALSE)</f>
        <v>0</v>
      </c>
      <c r="Q16" s="6">
        <f>VLOOKUP($E16,'Tabel 11'!$E$14:$X$377,13,FALSE)</f>
        <v>61</v>
      </c>
      <c r="R16" s="6">
        <f>VLOOKUP($E16,'Tabel 11'!$E$14:$X$377,14,FALSE)</f>
        <v>731</v>
      </c>
      <c r="S16" s="6">
        <f>VLOOKUP($E16,'Tabel 11'!$E$14:$X$377,15,FALSE)</f>
        <v>695</v>
      </c>
      <c r="T16" s="6">
        <f>VLOOKUP($E16,'Tabel 11'!$E$14:$X$377,16,FALSE)</f>
        <v>22</v>
      </c>
      <c r="U16" s="6">
        <f>VLOOKUP($E16,'Tabel 11'!$E$14:$X$377,17,FALSE)</f>
        <v>14</v>
      </c>
      <c r="V16" s="6">
        <f>VLOOKUP($E16,'Tabel 11'!$E$14:$X$377,18,FALSE)</f>
        <v>0</v>
      </c>
      <c r="W16" s="6"/>
      <c r="X16" s="6">
        <f>VLOOKUP($E16,'Tabel 11'!$E$14:$X$377,20,FALSE)</f>
        <v>155</v>
      </c>
    </row>
    <row r="17" spans="1:24" x14ac:dyDescent="0.25">
      <c r="D17" s="1" t="s">
        <v>753</v>
      </c>
      <c r="E17" s="1" t="s">
        <v>7</v>
      </c>
      <c r="G17" s="6">
        <f>VLOOKUP($E17,'Tabel 11'!$E$14:$X$377,3,FALSE)</f>
        <v>9757</v>
      </c>
      <c r="H17" s="6">
        <f>VLOOKUP($E17,'Tabel 11'!$E$14:$X$377,4,FALSE)</f>
        <v>6792</v>
      </c>
      <c r="I17" s="6">
        <f>VLOOKUP($E17,'Tabel 11'!$E$14:$X$377,5,FALSE)</f>
        <v>4278</v>
      </c>
      <c r="J17" s="6">
        <f>VLOOKUP($E17,'Tabel 11'!$E$14:$X$377,6,FALSE)</f>
        <v>1019</v>
      </c>
      <c r="K17" s="6">
        <f>VLOOKUP($E17,'Tabel 11'!$E$14:$X$377,7,FALSE)</f>
        <v>1358</v>
      </c>
      <c r="L17" s="6">
        <f>VLOOKUP($E17,'Tabel 11'!$E$14:$X$377,8,FALSE)</f>
        <v>9</v>
      </c>
      <c r="M17" s="6">
        <f>VLOOKUP($E17,'Tabel 11'!$E$14:$X$377,9,FALSE)</f>
        <v>128</v>
      </c>
      <c r="N17" s="6">
        <f>VLOOKUP($E17,'Tabel 11'!$E$14:$X$377,10,FALSE)</f>
        <v>0</v>
      </c>
      <c r="O17" s="6">
        <f>VLOOKUP($E17,'Tabel 11'!$E$14:$X$377,11,FALSE)</f>
        <v>0</v>
      </c>
      <c r="P17" s="6">
        <f>VLOOKUP($E17,'Tabel 11'!$E$14:$X$377,12,FALSE)</f>
        <v>0</v>
      </c>
      <c r="Q17" s="6">
        <f>VLOOKUP($E17,'Tabel 11'!$E$14:$X$377,13,FALSE)</f>
        <v>86</v>
      </c>
      <c r="R17" s="6">
        <f>VLOOKUP($E17,'Tabel 11'!$E$14:$X$377,14,FALSE)</f>
        <v>2879</v>
      </c>
      <c r="S17" s="6">
        <f>VLOOKUP($E17,'Tabel 11'!$E$14:$X$377,15,FALSE)</f>
        <v>2879</v>
      </c>
      <c r="T17" s="6">
        <f>VLOOKUP($E17,'Tabel 11'!$E$14:$X$377,16,FALSE)</f>
        <v>0</v>
      </c>
      <c r="U17" s="6">
        <f>VLOOKUP($E17,'Tabel 11'!$E$14:$X$377,17,FALSE)</f>
        <v>0</v>
      </c>
      <c r="V17" s="6">
        <f>VLOOKUP($E17,'Tabel 11'!$E$14:$X$377,18,FALSE)</f>
        <v>51</v>
      </c>
      <c r="W17" s="6"/>
      <c r="X17" s="6">
        <f>VLOOKUP($E17,'Tabel 11'!$E$14:$X$377,20,FALSE)</f>
        <v>347</v>
      </c>
    </row>
    <row r="18" spans="1:24" x14ac:dyDescent="0.25">
      <c r="D18" s="1" t="s">
        <v>805</v>
      </c>
      <c r="E18" s="1" t="s">
        <v>8</v>
      </c>
      <c r="G18" s="6">
        <f>VLOOKUP($E18,'Tabel 11'!$E$14:$X$377,3,FALSE)</f>
        <v>4942</v>
      </c>
      <c r="H18" s="6">
        <f>VLOOKUP($E18,'Tabel 11'!$E$14:$X$377,4,FALSE)</f>
        <v>2750</v>
      </c>
      <c r="I18" s="6">
        <f>VLOOKUP($E18,'Tabel 11'!$E$14:$X$377,5,FALSE)</f>
        <v>2026</v>
      </c>
      <c r="J18" s="6">
        <f>VLOOKUP($E18,'Tabel 11'!$E$14:$X$377,6,FALSE)</f>
        <v>7</v>
      </c>
      <c r="K18" s="6">
        <f>VLOOKUP($E18,'Tabel 11'!$E$14:$X$377,7,FALSE)</f>
        <v>467</v>
      </c>
      <c r="L18" s="6">
        <f>VLOOKUP($E18,'Tabel 11'!$E$14:$X$377,8,FALSE)</f>
        <v>0</v>
      </c>
      <c r="M18" s="6">
        <f>VLOOKUP($E18,'Tabel 11'!$E$14:$X$377,9,FALSE)</f>
        <v>250</v>
      </c>
      <c r="N18" s="6">
        <f>VLOOKUP($E18,'Tabel 11'!$E$14:$X$377,10,FALSE)</f>
        <v>32</v>
      </c>
      <c r="O18" s="6">
        <f>VLOOKUP($E18,'Tabel 11'!$E$14:$X$377,11,FALSE)</f>
        <v>32</v>
      </c>
      <c r="P18" s="6">
        <f>VLOOKUP($E18,'Tabel 11'!$E$14:$X$377,12,FALSE)</f>
        <v>0</v>
      </c>
      <c r="Q18" s="6">
        <f>VLOOKUP($E18,'Tabel 11'!$E$14:$X$377,13,FALSE)</f>
        <v>67</v>
      </c>
      <c r="R18" s="6">
        <f>VLOOKUP($E18,'Tabel 11'!$E$14:$X$377,14,FALSE)</f>
        <v>2093</v>
      </c>
      <c r="S18" s="6">
        <f>VLOOKUP($E18,'Tabel 11'!$E$14:$X$377,15,FALSE)</f>
        <v>1938</v>
      </c>
      <c r="T18" s="6">
        <f>VLOOKUP($E18,'Tabel 11'!$E$14:$X$377,16,FALSE)</f>
        <v>37</v>
      </c>
      <c r="U18" s="6">
        <f>VLOOKUP($E18,'Tabel 11'!$E$14:$X$377,17,FALSE)</f>
        <v>118</v>
      </c>
      <c r="V18" s="6">
        <f>VLOOKUP($E18,'Tabel 11'!$E$14:$X$377,18,FALSE)</f>
        <v>0</v>
      </c>
      <c r="W18" s="6"/>
      <c r="X18" s="6">
        <f>VLOOKUP($E18,'Tabel 11'!$E$14:$X$377,20,FALSE)</f>
        <v>478</v>
      </c>
    </row>
    <row r="19" spans="1:24" x14ac:dyDescent="0.25">
      <c r="D19" s="1" t="s">
        <v>847</v>
      </c>
      <c r="E19" s="1" t="s">
        <v>9</v>
      </c>
      <c r="G19" s="6">
        <f>VLOOKUP($E19,'Tabel 11'!$E$14:$X$377,3,FALSE)</f>
        <v>3733</v>
      </c>
      <c r="H19" s="6">
        <f>VLOOKUP($E19,'Tabel 11'!$E$14:$X$377,4,FALSE)</f>
        <v>2715</v>
      </c>
      <c r="I19" s="6">
        <f>VLOOKUP($E19,'Tabel 11'!$E$14:$X$377,5,FALSE)</f>
        <v>2264</v>
      </c>
      <c r="J19" s="6">
        <f>VLOOKUP($E19,'Tabel 11'!$E$14:$X$377,6,FALSE)</f>
        <v>0</v>
      </c>
      <c r="K19" s="6">
        <f>VLOOKUP($E19,'Tabel 11'!$E$14:$X$377,7,FALSE)</f>
        <v>245</v>
      </c>
      <c r="L19" s="6">
        <f>VLOOKUP($E19,'Tabel 11'!$E$14:$X$377,8,FALSE)</f>
        <v>0</v>
      </c>
      <c r="M19" s="6">
        <f>VLOOKUP($E19,'Tabel 11'!$E$14:$X$377,9,FALSE)</f>
        <v>206</v>
      </c>
      <c r="N19" s="6">
        <f>VLOOKUP($E19,'Tabel 11'!$E$14:$X$377,10,FALSE)</f>
        <v>85</v>
      </c>
      <c r="O19" s="6">
        <f>VLOOKUP($E19,'Tabel 11'!$E$14:$X$377,11,FALSE)</f>
        <v>85</v>
      </c>
      <c r="P19" s="6">
        <f>VLOOKUP($E19,'Tabel 11'!$E$14:$X$377,12,FALSE)</f>
        <v>0</v>
      </c>
      <c r="Q19" s="6">
        <f>VLOOKUP($E19,'Tabel 11'!$E$14:$X$377,13,FALSE)</f>
        <v>208</v>
      </c>
      <c r="R19" s="6">
        <f>VLOOKUP($E19,'Tabel 11'!$E$14:$X$377,14,FALSE)</f>
        <v>725</v>
      </c>
      <c r="S19" s="6">
        <f>VLOOKUP($E19,'Tabel 11'!$E$14:$X$377,15,FALSE)</f>
        <v>671</v>
      </c>
      <c r="T19" s="6">
        <f>VLOOKUP($E19,'Tabel 11'!$E$14:$X$377,16,FALSE)</f>
        <v>33</v>
      </c>
      <c r="U19" s="6">
        <f>VLOOKUP($E19,'Tabel 11'!$E$14:$X$377,17,FALSE)</f>
        <v>21</v>
      </c>
      <c r="V19" s="6">
        <f>VLOOKUP($E19,'Tabel 11'!$E$14:$X$377,18,FALSE)</f>
        <v>0</v>
      </c>
      <c r="W19" s="6"/>
      <c r="X19" s="6">
        <f>VLOOKUP($E19,'Tabel 11'!$E$14:$X$377,20,FALSE)</f>
        <v>1036</v>
      </c>
    </row>
    <row r="20" spans="1:24" x14ac:dyDescent="0.25">
      <c r="D20" s="1" t="s">
        <v>944</v>
      </c>
      <c r="E20" s="1" t="s">
        <v>14</v>
      </c>
      <c r="G20" s="6">
        <f>VLOOKUP($E20,'Tabel 11'!$E$14:$X$377,3,FALSE)</f>
        <v>1419</v>
      </c>
      <c r="H20" s="6">
        <f>VLOOKUP($E20,'Tabel 11'!$E$14:$X$377,4,FALSE)</f>
        <v>498</v>
      </c>
      <c r="I20" s="6">
        <f>VLOOKUP($E20,'Tabel 11'!$E$14:$X$377,5,FALSE)</f>
        <v>0</v>
      </c>
      <c r="J20" s="6">
        <f>VLOOKUP($E20,'Tabel 11'!$E$14:$X$377,6,FALSE)</f>
        <v>33</v>
      </c>
      <c r="K20" s="6">
        <f>VLOOKUP($E20,'Tabel 11'!$E$14:$X$377,7,FALSE)</f>
        <v>119</v>
      </c>
      <c r="L20" s="6">
        <f>VLOOKUP($E20,'Tabel 11'!$E$14:$X$377,8,FALSE)</f>
        <v>0</v>
      </c>
      <c r="M20" s="6">
        <f>VLOOKUP($E20,'Tabel 11'!$E$14:$X$377,9,FALSE)</f>
        <v>346</v>
      </c>
      <c r="N20" s="6">
        <f>VLOOKUP($E20,'Tabel 11'!$E$14:$X$377,10,FALSE)</f>
        <v>62</v>
      </c>
      <c r="O20" s="6">
        <f>VLOOKUP($E20,'Tabel 11'!$E$14:$X$377,11,FALSE)</f>
        <v>62</v>
      </c>
      <c r="P20" s="6">
        <f>VLOOKUP($E20,'Tabel 11'!$E$14:$X$377,12,FALSE)</f>
        <v>0</v>
      </c>
      <c r="Q20" s="6">
        <f>VLOOKUP($E20,'Tabel 11'!$E$14:$X$377,13,FALSE)</f>
        <v>119</v>
      </c>
      <c r="R20" s="6">
        <f>VLOOKUP($E20,'Tabel 11'!$E$14:$X$377,14,FALSE)</f>
        <v>740</v>
      </c>
      <c r="S20" s="6">
        <f>VLOOKUP($E20,'Tabel 11'!$E$14:$X$377,15,FALSE)</f>
        <v>720</v>
      </c>
      <c r="T20" s="6">
        <f>VLOOKUP($E20,'Tabel 11'!$E$14:$X$377,16,FALSE)</f>
        <v>20</v>
      </c>
      <c r="U20" s="6">
        <f>VLOOKUP($E20,'Tabel 11'!$E$14:$X$377,17,FALSE)</f>
        <v>0</v>
      </c>
      <c r="V20" s="6">
        <f>VLOOKUP($E20,'Tabel 11'!$E$14:$X$377,18,FALSE)</f>
        <v>0</v>
      </c>
      <c r="W20" s="6"/>
      <c r="X20" s="6">
        <f>VLOOKUP($E20,'Tabel 11'!$E$14:$X$377,20,FALSE)</f>
        <v>166</v>
      </c>
    </row>
    <row r="21" spans="1:24" x14ac:dyDescent="0.25">
      <c r="C21" s="10"/>
      <c r="D21" s="1" t="s">
        <v>981</v>
      </c>
      <c r="E21" s="1" t="s">
        <v>13</v>
      </c>
      <c r="F21" s="10"/>
      <c r="G21" s="6">
        <f>VLOOKUP($E21,'Tabel 11'!$E$14:$X$377,3,FALSE)</f>
        <v>1160</v>
      </c>
      <c r="H21" s="6">
        <f>VLOOKUP($E21,'Tabel 11'!$E$14:$X$377,4,FALSE)</f>
        <v>314</v>
      </c>
      <c r="I21" s="6">
        <f>VLOOKUP($E21,'Tabel 11'!$E$14:$X$377,5,FALSE)</f>
        <v>101</v>
      </c>
      <c r="J21" s="6">
        <f>VLOOKUP($E21,'Tabel 11'!$E$14:$X$377,6,FALSE)</f>
        <v>184</v>
      </c>
      <c r="K21" s="6">
        <f>VLOOKUP($E21,'Tabel 11'!$E$14:$X$377,7,FALSE)</f>
        <v>8</v>
      </c>
      <c r="L21" s="6">
        <f>VLOOKUP($E21,'Tabel 11'!$E$14:$X$377,8,FALSE)</f>
        <v>21</v>
      </c>
      <c r="M21" s="6">
        <f>VLOOKUP($E21,'Tabel 11'!$E$14:$X$377,9,FALSE)</f>
        <v>0</v>
      </c>
      <c r="N21" s="6">
        <f>VLOOKUP($E21,'Tabel 11'!$E$14:$X$377,10,FALSE)</f>
        <v>109</v>
      </c>
      <c r="O21" s="6">
        <f>VLOOKUP($E21,'Tabel 11'!$E$14:$X$377,11,FALSE)</f>
        <v>54</v>
      </c>
      <c r="P21" s="6">
        <f>VLOOKUP($E21,'Tabel 11'!$E$14:$X$377,12,FALSE)</f>
        <v>55</v>
      </c>
      <c r="Q21" s="6">
        <f>VLOOKUP($E21,'Tabel 11'!$E$14:$X$377,13,FALSE)</f>
        <v>217</v>
      </c>
      <c r="R21" s="6">
        <f>VLOOKUP($E21,'Tabel 11'!$E$14:$X$377,14,FALSE)</f>
        <v>520</v>
      </c>
      <c r="S21" s="6">
        <f>VLOOKUP($E21,'Tabel 11'!$E$14:$X$377,15,FALSE)</f>
        <v>520</v>
      </c>
      <c r="T21" s="6">
        <f>VLOOKUP($E21,'Tabel 11'!$E$14:$X$377,16,FALSE)</f>
        <v>0</v>
      </c>
      <c r="U21" s="6">
        <f>VLOOKUP($E21,'Tabel 11'!$E$14:$X$377,17,FALSE)</f>
        <v>0</v>
      </c>
      <c r="V21" s="6">
        <f>VLOOKUP($E21,'Tabel 11'!$E$14:$X$377,18,FALSE)</f>
        <v>0</v>
      </c>
      <c r="W21" s="12"/>
      <c r="X21" s="6">
        <f>VLOOKUP($E21,'Tabel 11'!$E$14:$X$377,20,FALSE)</f>
        <v>146</v>
      </c>
    </row>
    <row r="22" spans="1:24" x14ac:dyDescent="0.25">
      <c r="C22" s="10" t="s">
        <v>16</v>
      </c>
      <c r="D22" s="10"/>
      <c r="E22" s="10"/>
      <c r="F22" s="10"/>
      <c r="G22" s="12">
        <f>SUM(G13:G21)</f>
        <v>47166</v>
      </c>
      <c r="H22" s="12">
        <f t="shared" ref="H22:V22" si="1">SUM(H13:H21)</f>
        <v>30740</v>
      </c>
      <c r="I22" s="12">
        <f t="shared" si="1"/>
        <v>20865</v>
      </c>
      <c r="J22" s="12">
        <f t="shared" si="1"/>
        <v>2361</v>
      </c>
      <c r="K22" s="12">
        <f t="shared" si="1"/>
        <v>5233</v>
      </c>
      <c r="L22" s="12">
        <f t="shared" si="1"/>
        <v>1026</v>
      </c>
      <c r="M22" s="12">
        <f t="shared" si="1"/>
        <v>1255</v>
      </c>
      <c r="N22" s="12">
        <f t="shared" si="1"/>
        <v>1586</v>
      </c>
      <c r="O22" s="12">
        <f t="shared" si="1"/>
        <v>1173</v>
      </c>
      <c r="P22" s="12">
        <f t="shared" si="1"/>
        <v>413</v>
      </c>
      <c r="Q22" s="12">
        <f t="shared" si="1"/>
        <v>951</v>
      </c>
      <c r="R22" s="12">
        <f t="shared" si="1"/>
        <v>13889</v>
      </c>
      <c r="S22" s="12">
        <f t="shared" si="1"/>
        <v>13370</v>
      </c>
      <c r="T22" s="12">
        <f t="shared" si="1"/>
        <v>203</v>
      </c>
      <c r="U22" s="12">
        <f t="shared" si="1"/>
        <v>316</v>
      </c>
      <c r="V22" s="12">
        <f t="shared" si="1"/>
        <v>51</v>
      </c>
      <c r="W22" s="12"/>
      <c r="X22" s="12">
        <f t="shared" ref="X22" si="2">SUM(X13:X21)</f>
        <v>8361</v>
      </c>
    </row>
    <row r="23" spans="1:24" x14ac:dyDescent="0.25">
      <c r="C23" s="1" t="s">
        <v>439</v>
      </c>
      <c r="D23" s="1" t="s">
        <v>711</v>
      </c>
      <c r="E23" s="1" t="s">
        <v>11</v>
      </c>
      <c r="G23" s="6">
        <f>VLOOKUP($E23,'Tabel 11'!$E$14:$X$377,3,FALSE)</f>
        <v>1187</v>
      </c>
      <c r="H23" s="6">
        <f>VLOOKUP($E23,'Tabel 11'!$E$14:$X$377,4,FALSE)</f>
        <v>251</v>
      </c>
      <c r="I23" s="6">
        <f>VLOOKUP($E23,'Tabel 11'!$E$14:$X$377,5,FALSE)</f>
        <v>102.1</v>
      </c>
      <c r="J23" s="6">
        <f>VLOOKUP($E23,'Tabel 11'!$E$14:$X$377,6,FALSE)</f>
        <v>18.100000000000001</v>
      </c>
      <c r="K23" s="6">
        <f>VLOOKUP($E23,'Tabel 11'!$E$14:$X$377,7,FALSE)</f>
        <v>57.8</v>
      </c>
      <c r="L23" s="6">
        <f>VLOOKUP($E23,'Tabel 11'!$E$14:$X$377,8,FALSE)</f>
        <v>7.2</v>
      </c>
      <c r="M23" s="6">
        <f>VLOOKUP($E23,'Tabel 11'!$E$14:$X$377,9,FALSE)</f>
        <v>65.900000000000006</v>
      </c>
      <c r="N23" s="6">
        <f>VLOOKUP($E23,'Tabel 11'!$E$14:$X$377,10,FALSE)</f>
        <v>199</v>
      </c>
      <c r="O23" s="6">
        <f>VLOOKUP($E23,'Tabel 11'!$E$14:$X$377,11,FALSE)</f>
        <v>144.19999999999999</v>
      </c>
      <c r="P23" s="6">
        <f>VLOOKUP($E23,'Tabel 11'!$E$14:$X$377,12,FALSE)</f>
        <v>54.8</v>
      </c>
      <c r="Q23" s="6">
        <f>VLOOKUP($E23,'Tabel 11'!$E$14:$X$377,13,FALSE)</f>
        <v>27</v>
      </c>
      <c r="R23" s="6">
        <f>VLOOKUP($E23,'Tabel 11'!$E$14:$X$377,14,FALSE)</f>
        <v>710</v>
      </c>
      <c r="S23" s="6">
        <f>VLOOKUP($E23,'Tabel 11'!$E$14:$X$377,15,FALSE)</f>
        <v>665.8</v>
      </c>
      <c r="T23" s="6">
        <f>VLOOKUP($E23,'Tabel 11'!$E$14:$X$377,16,FALSE)</f>
        <v>27.7</v>
      </c>
      <c r="U23" s="6">
        <f>VLOOKUP($E23,'Tabel 11'!$E$14:$X$377,17,FALSE)</f>
        <v>16.5</v>
      </c>
      <c r="V23" s="6">
        <f>VLOOKUP($E23,'Tabel 11'!$E$14:$X$377,18,FALSE)</f>
        <v>0</v>
      </c>
      <c r="W23" s="6"/>
      <c r="X23" s="6">
        <f>VLOOKUP($E23,'Tabel 11'!$E$14:$X$377,20,FALSE)</f>
        <v>194</v>
      </c>
    </row>
    <row r="24" spans="1:24" x14ac:dyDescent="0.25">
      <c r="C24" s="10"/>
      <c r="D24" s="1" t="s">
        <v>850</v>
      </c>
      <c r="E24" s="1" t="s">
        <v>15</v>
      </c>
      <c r="G24" s="6">
        <f>VLOOKUP($E24,'Tabel 11'!$E$14:$X$377,3,FALSE)</f>
        <v>1160</v>
      </c>
      <c r="H24" s="6">
        <f>VLOOKUP($E24,'Tabel 11'!$E$14:$X$377,4,FALSE)</f>
        <v>327</v>
      </c>
      <c r="I24" s="6">
        <f>VLOOKUP($E24,'Tabel 11'!$E$14:$X$377,5,FALSE)</f>
        <v>133</v>
      </c>
      <c r="J24" s="6">
        <f>VLOOKUP($E24,'Tabel 11'!$E$14:$X$377,6,FALSE)</f>
        <v>23.6</v>
      </c>
      <c r="K24" s="6">
        <f>VLOOKUP($E24,'Tabel 11'!$E$14:$X$377,7,FALSE)</f>
        <v>75.3</v>
      </c>
      <c r="L24" s="6">
        <f>VLOOKUP($E24,'Tabel 11'!$E$14:$X$377,8,FALSE)</f>
        <v>9.3000000000000007</v>
      </c>
      <c r="M24" s="6">
        <f>VLOOKUP($E24,'Tabel 11'!$E$14:$X$377,9,FALSE)</f>
        <v>85.8</v>
      </c>
      <c r="N24" s="6">
        <f>VLOOKUP($E24,'Tabel 11'!$E$14:$X$377,10,FALSE)</f>
        <v>158</v>
      </c>
      <c r="O24" s="6">
        <f>VLOOKUP($E24,'Tabel 11'!$E$14:$X$377,11,FALSE)</f>
        <v>114.5</v>
      </c>
      <c r="P24" s="6">
        <f>VLOOKUP($E24,'Tabel 11'!$E$14:$X$377,12,FALSE)</f>
        <v>43.5</v>
      </c>
      <c r="Q24" s="6">
        <f>VLOOKUP($E24,'Tabel 11'!$E$14:$X$377,13,FALSE)</f>
        <v>0</v>
      </c>
      <c r="R24" s="6">
        <f>VLOOKUP($E24,'Tabel 11'!$E$14:$X$377,14,FALSE)</f>
        <v>675</v>
      </c>
      <c r="S24" s="6">
        <f>VLOOKUP($E24,'Tabel 11'!$E$14:$X$377,15,FALSE)</f>
        <v>633</v>
      </c>
      <c r="T24" s="6">
        <f>VLOOKUP($E24,'Tabel 11'!$E$14:$X$377,16,FALSE)</f>
        <v>26.3</v>
      </c>
      <c r="U24" s="6">
        <f>VLOOKUP($E24,'Tabel 11'!$E$14:$X$377,17,FALSE)</f>
        <v>15.7</v>
      </c>
      <c r="V24" s="6">
        <f>VLOOKUP($E24,'Tabel 11'!$E$14:$X$377,18,FALSE)</f>
        <v>0</v>
      </c>
      <c r="W24" s="12"/>
      <c r="X24" s="6">
        <f>VLOOKUP($E24,'Tabel 11'!$E$14:$X$377,20,FALSE)</f>
        <v>192</v>
      </c>
    </row>
    <row r="25" spans="1:24" x14ac:dyDescent="0.25">
      <c r="B25" s="7"/>
      <c r="C25" s="7"/>
      <c r="D25" s="1" t="s">
        <v>866</v>
      </c>
      <c r="E25" s="1" t="s">
        <v>17</v>
      </c>
      <c r="G25" s="6">
        <f>VLOOKUP($E25,'Tabel 11'!$E$14:$X$377,3,FALSE)</f>
        <v>2780</v>
      </c>
      <c r="H25" s="6">
        <f>VLOOKUP($E25,'Tabel 11'!$E$14:$X$377,4,FALSE)</f>
        <v>1236</v>
      </c>
      <c r="I25" s="6">
        <f>VLOOKUP($E25,'Tabel 11'!$E$14:$X$377,5,FALSE)</f>
        <v>502.6</v>
      </c>
      <c r="J25" s="6">
        <f>VLOOKUP($E25,'Tabel 11'!$E$14:$X$377,6,FALSE)</f>
        <v>89.3</v>
      </c>
      <c r="K25" s="6">
        <f>VLOOKUP($E25,'Tabel 11'!$E$14:$X$377,7,FALSE)</f>
        <v>284.60000000000002</v>
      </c>
      <c r="L25" s="6">
        <f>VLOOKUP($E25,'Tabel 11'!$E$14:$X$377,8,FALSE)</f>
        <v>35.200000000000003</v>
      </c>
      <c r="M25" s="6">
        <f>VLOOKUP($E25,'Tabel 11'!$E$14:$X$377,9,FALSE)</f>
        <v>324.3</v>
      </c>
      <c r="N25" s="6">
        <f>VLOOKUP($E25,'Tabel 11'!$E$14:$X$377,10,FALSE)</f>
        <v>401</v>
      </c>
      <c r="O25" s="6">
        <f>VLOOKUP($E25,'Tabel 11'!$E$14:$X$377,11,FALSE)</f>
        <v>290.7</v>
      </c>
      <c r="P25" s="6">
        <f>VLOOKUP($E25,'Tabel 11'!$E$14:$X$377,12,FALSE)</f>
        <v>110.3</v>
      </c>
      <c r="Q25" s="6">
        <f>VLOOKUP($E25,'Tabel 11'!$E$14:$X$377,13,FALSE)</f>
        <v>444</v>
      </c>
      <c r="R25" s="6">
        <f>VLOOKUP($E25,'Tabel 11'!$E$14:$X$377,14,FALSE)</f>
        <v>699</v>
      </c>
      <c r="S25" s="6">
        <f>VLOOKUP($E25,'Tabel 11'!$E$14:$X$377,15,FALSE)</f>
        <v>655.5</v>
      </c>
      <c r="T25" s="6">
        <f>VLOOKUP($E25,'Tabel 11'!$E$14:$X$377,16,FALSE)</f>
        <v>27.3</v>
      </c>
      <c r="U25" s="6">
        <f>VLOOKUP($E25,'Tabel 11'!$E$14:$X$377,17,FALSE)</f>
        <v>16.2</v>
      </c>
      <c r="V25" s="6">
        <f>VLOOKUP($E25,'Tabel 11'!$E$14:$X$377,18,FALSE)</f>
        <v>0</v>
      </c>
      <c r="W25" s="9"/>
      <c r="X25" s="6">
        <f>VLOOKUP($E25,'Tabel 11'!$E$14:$X$377,20,FALSE)</f>
        <v>589</v>
      </c>
    </row>
    <row r="26" spans="1:24" x14ac:dyDescent="0.25">
      <c r="C26" s="10" t="s">
        <v>18</v>
      </c>
      <c r="D26" s="10"/>
      <c r="E26" s="10"/>
      <c r="F26" s="10"/>
      <c r="G26" s="12">
        <f>SUM(G23:G25)</f>
        <v>5127</v>
      </c>
      <c r="H26" s="12">
        <f t="shared" ref="H26:X26" si="3">SUM(H23:H25)</f>
        <v>1814</v>
      </c>
      <c r="I26" s="12">
        <f t="shared" si="3"/>
        <v>737.7</v>
      </c>
      <c r="J26" s="12">
        <f t="shared" si="3"/>
        <v>131</v>
      </c>
      <c r="K26" s="12">
        <f t="shared" si="3"/>
        <v>417.70000000000005</v>
      </c>
      <c r="L26" s="12">
        <f t="shared" si="3"/>
        <v>51.7</v>
      </c>
      <c r="M26" s="12">
        <f t="shared" si="3"/>
        <v>476</v>
      </c>
      <c r="N26" s="12">
        <f t="shared" si="3"/>
        <v>758</v>
      </c>
      <c r="O26" s="12">
        <f t="shared" si="3"/>
        <v>549.4</v>
      </c>
      <c r="P26" s="12">
        <f t="shared" si="3"/>
        <v>208.6</v>
      </c>
      <c r="Q26" s="12">
        <f t="shared" si="3"/>
        <v>471</v>
      </c>
      <c r="R26" s="12">
        <f t="shared" si="3"/>
        <v>2084</v>
      </c>
      <c r="S26" s="12">
        <f t="shared" si="3"/>
        <v>1954.3</v>
      </c>
      <c r="T26" s="12">
        <f t="shared" si="3"/>
        <v>81.3</v>
      </c>
      <c r="U26" s="12">
        <f t="shared" si="3"/>
        <v>48.400000000000006</v>
      </c>
      <c r="V26" s="12">
        <f t="shared" si="3"/>
        <v>0</v>
      </c>
      <c r="W26" s="6"/>
      <c r="X26" s="12">
        <f t="shared" si="3"/>
        <v>975</v>
      </c>
    </row>
    <row r="27" spans="1:24" x14ac:dyDescent="0.25">
      <c r="A27" s="7"/>
      <c r="B27" s="7" t="s">
        <v>354</v>
      </c>
      <c r="C27" s="7"/>
      <c r="D27" s="7"/>
      <c r="E27" s="7"/>
      <c r="F27" s="7"/>
      <c r="G27" s="9">
        <f>G22+G26</f>
        <v>52293</v>
      </c>
      <c r="H27" s="9">
        <f t="shared" ref="H27:X27" si="4">H22+H26</f>
        <v>32554</v>
      </c>
      <c r="I27" s="9">
        <f t="shared" si="4"/>
        <v>21602.7</v>
      </c>
      <c r="J27" s="9">
        <f t="shared" si="4"/>
        <v>2492</v>
      </c>
      <c r="K27" s="9">
        <f t="shared" si="4"/>
        <v>5650.7</v>
      </c>
      <c r="L27" s="9">
        <f t="shared" si="4"/>
        <v>1077.7</v>
      </c>
      <c r="M27" s="9">
        <f t="shared" si="4"/>
        <v>1731</v>
      </c>
      <c r="N27" s="9">
        <f t="shared" si="4"/>
        <v>2344</v>
      </c>
      <c r="O27" s="9">
        <f t="shared" si="4"/>
        <v>1722.4</v>
      </c>
      <c r="P27" s="9">
        <f t="shared" si="4"/>
        <v>621.6</v>
      </c>
      <c r="Q27" s="9">
        <f t="shared" si="4"/>
        <v>1422</v>
      </c>
      <c r="R27" s="9">
        <f t="shared" si="4"/>
        <v>15973</v>
      </c>
      <c r="S27" s="9">
        <f t="shared" si="4"/>
        <v>15324.3</v>
      </c>
      <c r="T27" s="9">
        <f t="shared" si="4"/>
        <v>284.3</v>
      </c>
      <c r="U27" s="9">
        <f t="shared" si="4"/>
        <v>364.4</v>
      </c>
      <c r="V27" s="9">
        <f t="shared" si="4"/>
        <v>51</v>
      </c>
      <c r="W27" s="9"/>
      <c r="X27" s="9">
        <f t="shared" si="4"/>
        <v>9336</v>
      </c>
    </row>
    <row r="28" spans="1:24" ht="22.5" customHeight="1" x14ac:dyDescent="0.25">
      <c r="B28" s="1" t="s">
        <v>19</v>
      </c>
      <c r="C28" s="1" t="s">
        <v>437</v>
      </c>
      <c r="D28" s="1" t="s">
        <v>676</v>
      </c>
      <c r="E28" s="1" t="s">
        <v>20</v>
      </c>
      <c r="G28" s="6">
        <f>VLOOKUP($E28,'Tabel 11'!$E$14:$X$377,3,FALSE)</f>
        <v>37156</v>
      </c>
      <c r="H28" s="6">
        <f>VLOOKUP($E28,'Tabel 11'!$E$14:$X$377,4,FALSE)</f>
        <v>21124</v>
      </c>
      <c r="I28" s="6">
        <f>VLOOKUP($E28,'Tabel 11'!$E$14:$X$377,5,FALSE)</f>
        <v>14969</v>
      </c>
      <c r="J28" s="6">
        <f>VLOOKUP($E28,'Tabel 11'!$E$14:$X$377,6,FALSE)</f>
        <v>732</v>
      </c>
      <c r="K28" s="6">
        <f>VLOOKUP($E28,'Tabel 11'!$E$14:$X$377,7,FALSE)</f>
        <v>2956</v>
      </c>
      <c r="L28" s="6">
        <f>VLOOKUP($E28,'Tabel 11'!$E$14:$X$377,8,FALSE)</f>
        <v>0</v>
      </c>
      <c r="M28" s="6">
        <f>VLOOKUP($E28,'Tabel 11'!$E$14:$X$377,9,FALSE)</f>
        <v>2467</v>
      </c>
      <c r="N28" s="6">
        <f>VLOOKUP($E28,'Tabel 11'!$E$14:$X$377,10,FALSE)</f>
        <v>2566</v>
      </c>
      <c r="O28" s="6">
        <f>VLOOKUP($E28,'Tabel 11'!$E$14:$X$377,11,FALSE)</f>
        <v>2380</v>
      </c>
      <c r="P28" s="6">
        <f>VLOOKUP($E28,'Tabel 11'!$E$14:$X$377,12,FALSE)</f>
        <v>186</v>
      </c>
      <c r="Q28" s="6">
        <f>VLOOKUP($E28,'Tabel 11'!$E$14:$X$377,13,FALSE)</f>
        <v>282</v>
      </c>
      <c r="R28" s="6">
        <f>VLOOKUP($E28,'Tabel 11'!$E$14:$X$377,14,FALSE)</f>
        <v>13184</v>
      </c>
      <c r="S28" s="6">
        <f>VLOOKUP($E28,'Tabel 11'!$E$14:$X$377,15,FALSE)</f>
        <v>13074</v>
      </c>
      <c r="T28" s="6">
        <f>VLOOKUP($E28,'Tabel 11'!$E$14:$X$377,16,FALSE)</f>
        <v>110</v>
      </c>
      <c r="U28" s="6">
        <f>VLOOKUP($E28,'Tabel 11'!$E$14:$X$377,17,FALSE)</f>
        <v>0</v>
      </c>
      <c r="V28" s="6">
        <f>VLOOKUP($E28,'Tabel 11'!$E$14:$X$377,18,FALSE)</f>
        <v>0</v>
      </c>
      <c r="W28" s="6"/>
      <c r="X28" s="6">
        <f>VLOOKUP($E28,'Tabel 11'!$E$14:$X$377,20,FALSE)</f>
        <v>9801</v>
      </c>
    </row>
    <row r="29" spans="1:24" x14ac:dyDescent="0.25">
      <c r="D29" s="1" t="s">
        <v>741</v>
      </c>
      <c r="E29" s="1" t="s">
        <v>24</v>
      </c>
      <c r="G29" s="6">
        <f>VLOOKUP($E29,'Tabel 11'!$E$14:$X$377,3,FALSE)</f>
        <v>2199</v>
      </c>
      <c r="H29" s="6">
        <f>VLOOKUP($E29,'Tabel 11'!$E$14:$X$377,4,FALSE)</f>
        <v>378</v>
      </c>
      <c r="I29" s="6">
        <f>VLOOKUP($E29,'Tabel 11'!$E$14:$X$377,5,FALSE)</f>
        <v>36</v>
      </c>
      <c r="J29" s="6">
        <f>VLOOKUP($E29,'Tabel 11'!$E$14:$X$377,6,FALSE)</f>
        <v>34</v>
      </c>
      <c r="K29" s="6">
        <f>VLOOKUP($E29,'Tabel 11'!$E$14:$X$377,7,FALSE)</f>
        <v>0</v>
      </c>
      <c r="L29" s="6">
        <f>VLOOKUP($E29,'Tabel 11'!$E$14:$X$377,8,FALSE)</f>
        <v>0</v>
      </c>
      <c r="M29" s="6">
        <f>VLOOKUP($E29,'Tabel 11'!$E$14:$X$377,9,FALSE)</f>
        <v>308</v>
      </c>
      <c r="N29" s="6">
        <f>VLOOKUP($E29,'Tabel 11'!$E$14:$X$377,10,FALSE)</f>
        <v>0</v>
      </c>
      <c r="O29" s="6">
        <f>VLOOKUP($E29,'Tabel 11'!$E$14:$X$377,11,FALSE)</f>
        <v>0</v>
      </c>
      <c r="P29" s="6">
        <f>VLOOKUP($E29,'Tabel 11'!$E$14:$X$377,12,FALSE)</f>
        <v>0</v>
      </c>
      <c r="Q29" s="6">
        <f>VLOOKUP($E29,'Tabel 11'!$E$14:$X$377,13,FALSE)</f>
        <v>10</v>
      </c>
      <c r="R29" s="6">
        <f>VLOOKUP($E29,'Tabel 11'!$E$14:$X$377,14,FALSE)</f>
        <v>1811</v>
      </c>
      <c r="S29" s="6">
        <f>VLOOKUP($E29,'Tabel 11'!$E$14:$X$377,15,FALSE)</f>
        <v>1811</v>
      </c>
      <c r="T29" s="6">
        <f>VLOOKUP($E29,'Tabel 11'!$E$14:$X$377,16,FALSE)</f>
        <v>0</v>
      </c>
      <c r="U29" s="6">
        <f>VLOOKUP($E29,'Tabel 11'!$E$14:$X$377,17,FALSE)</f>
        <v>0</v>
      </c>
      <c r="V29" s="6">
        <f>VLOOKUP($E29,'Tabel 11'!$E$14:$X$377,18,FALSE)</f>
        <v>5920</v>
      </c>
      <c r="W29" s="6"/>
      <c r="X29" s="6">
        <f>VLOOKUP($E29,'Tabel 11'!$E$14:$X$377,20,FALSE)</f>
        <v>85</v>
      </c>
    </row>
    <row r="30" spans="1:24" x14ac:dyDescent="0.25">
      <c r="D30" s="1" t="s">
        <v>830</v>
      </c>
      <c r="E30" s="1" t="s">
        <v>25</v>
      </c>
      <c r="G30" s="6">
        <f>VLOOKUP($E30,'Tabel 11'!$E$14:$X$377,3,FALSE)</f>
        <v>7615</v>
      </c>
      <c r="H30" s="6">
        <f>VLOOKUP($E30,'Tabel 11'!$E$14:$X$377,4,FALSE)</f>
        <v>4966</v>
      </c>
      <c r="I30" s="6">
        <f>VLOOKUP($E30,'Tabel 11'!$E$14:$X$377,5,FALSE)</f>
        <v>2908</v>
      </c>
      <c r="J30" s="6">
        <f>VLOOKUP($E30,'Tabel 11'!$E$14:$X$377,6,FALSE)</f>
        <v>178</v>
      </c>
      <c r="K30" s="6">
        <f>VLOOKUP($E30,'Tabel 11'!$E$14:$X$377,7,FALSE)</f>
        <v>1783</v>
      </c>
      <c r="L30" s="6">
        <f>VLOOKUP($E30,'Tabel 11'!$E$14:$X$377,8,FALSE)</f>
        <v>5</v>
      </c>
      <c r="M30" s="6">
        <f>VLOOKUP($E30,'Tabel 11'!$E$14:$X$377,9,FALSE)</f>
        <v>92</v>
      </c>
      <c r="N30" s="6">
        <f>VLOOKUP($E30,'Tabel 11'!$E$14:$X$377,10,FALSE)</f>
        <v>0</v>
      </c>
      <c r="O30" s="6">
        <f>VLOOKUP($E30,'Tabel 11'!$E$14:$X$377,11,FALSE)</f>
        <v>0</v>
      </c>
      <c r="P30" s="6">
        <f>VLOOKUP($E30,'Tabel 11'!$E$14:$X$377,12,FALSE)</f>
        <v>0</v>
      </c>
      <c r="Q30" s="6">
        <f>VLOOKUP($E30,'Tabel 11'!$E$14:$X$377,13,FALSE)</f>
        <v>0</v>
      </c>
      <c r="R30" s="6">
        <f>VLOOKUP($E30,'Tabel 11'!$E$14:$X$377,14,FALSE)</f>
        <v>2649</v>
      </c>
      <c r="S30" s="6">
        <f>VLOOKUP($E30,'Tabel 11'!$E$14:$X$377,15,FALSE)</f>
        <v>2534</v>
      </c>
      <c r="T30" s="6">
        <f>VLOOKUP($E30,'Tabel 11'!$E$14:$X$377,16,FALSE)</f>
        <v>35</v>
      </c>
      <c r="U30" s="6">
        <f>VLOOKUP($E30,'Tabel 11'!$E$14:$X$377,17,FALSE)</f>
        <v>80</v>
      </c>
      <c r="V30" s="6">
        <f>VLOOKUP($E30,'Tabel 11'!$E$14:$X$377,18,FALSE)</f>
        <v>0</v>
      </c>
      <c r="W30" s="6"/>
      <c r="X30" s="6">
        <f>VLOOKUP($E30,'Tabel 11'!$E$14:$X$377,20,FALSE)</f>
        <v>500</v>
      </c>
    </row>
    <row r="31" spans="1:24" x14ac:dyDescent="0.25">
      <c r="D31" s="1" t="s">
        <v>867</v>
      </c>
      <c r="E31" s="1" t="s">
        <v>22</v>
      </c>
      <c r="G31" s="6">
        <f>VLOOKUP($E31,'Tabel 11'!$E$14:$X$377,3,FALSE)</f>
        <v>5257</v>
      </c>
      <c r="H31" s="6">
        <f>VLOOKUP($E31,'Tabel 11'!$E$14:$X$377,4,FALSE)</f>
        <v>2858</v>
      </c>
      <c r="I31" s="6">
        <f>VLOOKUP($E31,'Tabel 11'!$E$14:$X$377,5,FALSE)</f>
        <v>799</v>
      </c>
      <c r="J31" s="6">
        <f>VLOOKUP($E31,'Tabel 11'!$E$14:$X$377,6,FALSE)</f>
        <v>57</v>
      </c>
      <c r="K31" s="6">
        <f>VLOOKUP($E31,'Tabel 11'!$E$14:$X$377,7,FALSE)</f>
        <v>1969</v>
      </c>
      <c r="L31" s="6">
        <f>VLOOKUP($E31,'Tabel 11'!$E$14:$X$377,8,FALSE)</f>
        <v>0</v>
      </c>
      <c r="M31" s="6">
        <f>VLOOKUP($E31,'Tabel 11'!$E$14:$X$377,9,FALSE)</f>
        <v>33</v>
      </c>
      <c r="N31" s="6">
        <f>VLOOKUP($E31,'Tabel 11'!$E$14:$X$377,10,FALSE)</f>
        <v>341</v>
      </c>
      <c r="O31" s="6">
        <f>VLOOKUP($E31,'Tabel 11'!$E$14:$X$377,11,FALSE)</f>
        <v>338</v>
      </c>
      <c r="P31" s="6">
        <f>VLOOKUP($E31,'Tabel 11'!$E$14:$X$377,12,FALSE)</f>
        <v>3</v>
      </c>
      <c r="Q31" s="6">
        <f>VLOOKUP($E31,'Tabel 11'!$E$14:$X$377,13,FALSE)</f>
        <v>773</v>
      </c>
      <c r="R31" s="6">
        <f>VLOOKUP($E31,'Tabel 11'!$E$14:$X$377,14,FALSE)</f>
        <v>1285</v>
      </c>
      <c r="S31" s="6">
        <f>VLOOKUP($E31,'Tabel 11'!$E$14:$X$377,15,FALSE)</f>
        <v>1212</v>
      </c>
      <c r="T31" s="6">
        <f>VLOOKUP($E31,'Tabel 11'!$E$14:$X$377,16,FALSE)</f>
        <v>26</v>
      </c>
      <c r="U31" s="6">
        <f>VLOOKUP($E31,'Tabel 11'!$E$14:$X$377,17,FALSE)</f>
        <v>47</v>
      </c>
      <c r="V31" s="6">
        <f>VLOOKUP($E31,'Tabel 11'!$E$14:$X$377,18,FALSE)</f>
        <v>0</v>
      </c>
      <c r="W31" s="6"/>
      <c r="X31" s="6">
        <f>VLOOKUP($E31,'Tabel 11'!$E$14:$X$377,20,FALSE)</f>
        <v>178</v>
      </c>
    </row>
    <row r="32" spans="1:24" x14ac:dyDescent="0.25">
      <c r="C32" s="10"/>
      <c r="D32" s="1" t="s">
        <v>948</v>
      </c>
      <c r="E32" s="1" t="s">
        <v>23</v>
      </c>
      <c r="G32" s="6">
        <f>VLOOKUP($E32,'Tabel 11'!$E$14:$X$377,3,FALSE)</f>
        <v>1132</v>
      </c>
      <c r="H32" s="6">
        <f>VLOOKUP($E32,'Tabel 11'!$E$14:$X$377,4,FALSE)</f>
        <v>95</v>
      </c>
      <c r="I32" s="6">
        <f>VLOOKUP($E32,'Tabel 11'!$E$14:$X$377,5,FALSE)</f>
        <v>30</v>
      </c>
      <c r="J32" s="6">
        <f>VLOOKUP($E32,'Tabel 11'!$E$14:$X$377,6,FALSE)</f>
        <v>35</v>
      </c>
      <c r="K32" s="6">
        <f>VLOOKUP($E32,'Tabel 11'!$E$14:$X$377,7,FALSE)</f>
        <v>30</v>
      </c>
      <c r="L32" s="6">
        <f>VLOOKUP($E32,'Tabel 11'!$E$14:$X$377,8,FALSE)</f>
        <v>0</v>
      </c>
      <c r="M32" s="6">
        <f>VLOOKUP($E32,'Tabel 11'!$E$14:$X$377,9,FALSE)</f>
        <v>0</v>
      </c>
      <c r="N32" s="6">
        <f>VLOOKUP($E32,'Tabel 11'!$E$14:$X$377,10,FALSE)</f>
        <v>291</v>
      </c>
      <c r="O32" s="6">
        <f>VLOOKUP($E32,'Tabel 11'!$E$14:$X$377,11,FALSE)</f>
        <v>291</v>
      </c>
      <c r="P32" s="6">
        <f>VLOOKUP($E32,'Tabel 11'!$E$14:$X$377,12,FALSE)</f>
        <v>0</v>
      </c>
      <c r="Q32" s="6">
        <f>VLOOKUP($E32,'Tabel 11'!$E$14:$X$377,13,FALSE)</f>
        <v>112</v>
      </c>
      <c r="R32" s="6">
        <f>VLOOKUP($E32,'Tabel 11'!$E$14:$X$377,14,FALSE)</f>
        <v>634</v>
      </c>
      <c r="S32" s="6">
        <f>VLOOKUP($E32,'Tabel 11'!$E$14:$X$377,15,FALSE)</f>
        <v>634</v>
      </c>
      <c r="T32" s="6">
        <f>VLOOKUP($E32,'Tabel 11'!$E$14:$X$377,16,FALSE)</f>
        <v>0</v>
      </c>
      <c r="U32" s="6">
        <f>VLOOKUP($E32,'Tabel 11'!$E$14:$X$377,17,FALSE)</f>
        <v>0</v>
      </c>
      <c r="V32" s="6">
        <f>VLOOKUP($E32,'Tabel 11'!$E$14:$X$377,18,FALSE)</f>
        <v>24</v>
      </c>
      <c r="W32" s="6"/>
      <c r="X32" s="6">
        <f>VLOOKUP($E32,'Tabel 11'!$E$14:$X$377,20,FALSE)</f>
        <v>240</v>
      </c>
    </row>
    <row r="33" spans="2:24" x14ac:dyDescent="0.25">
      <c r="B33" s="7"/>
      <c r="C33" s="7"/>
      <c r="D33" s="1" t="s">
        <v>999</v>
      </c>
      <c r="E33" s="1" t="s">
        <v>21</v>
      </c>
      <c r="G33" s="6">
        <f>VLOOKUP($E33,'Tabel 11'!$E$14:$X$377,3,FALSE)</f>
        <v>911</v>
      </c>
      <c r="H33" s="6">
        <f>VLOOKUP($E33,'Tabel 11'!$E$14:$X$377,4,FALSE)</f>
        <v>269</v>
      </c>
      <c r="I33" s="6">
        <f>VLOOKUP($E33,'Tabel 11'!$E$14:$X$377,5,FALSE)</f>
        <v>50</v>
      </c>
      <c r="J33" s="6">
        <f>VLOOKUP($E33,'Tabel 11'!$E$14:$X$377,6,FALSE)</f>
        <v>15</v>
      </c>
      <c r="K33" s="6">
        <f>VLOOKUP($E33,'Tabel 11'!$E$14:$X$377,7,FALSE)</f>
        <v>204</v>
      </c>
      <c r="L33" s="6">
        <f>VLOOKUP($E33,'Tabel 11'!$E$14:$X$377,8,FALSE)</f>
        <v>0</v>
      </c>
      <c r="M33" s="6">
        <f>VLOOKUP($E33,'Tabel 11'!$E$14:$X$377,9,FALSE)</f>
        <v>0</v>
      </c>
      <c r="N33" s="6">
        <f>VLOOKUP($E33,'Tabel 11'!$E$14:$X$377,10,FALSE)</f>
        <v>0</v>
      </c>
      <c r="O33" s="6">
        <f>VLOOKUP($E33,'Tabel 11'!$E$14:$X$377,11,FALSE)</f>
        <v>0</v>
      </c>
      <c r="P33" s="6">
        <f>VLOOKUP($E33,'Tabel 11'!$E$14:$X$377,12,FALSE)</f>
        <v>0</v>
      </c>
      <c r="Q33" s="6">
        <f>VLOOKUP($E33,'Tabel 11'!$E$14:$X$377,13,FALSE)</f>
        <v>31</v>
      </c>
      <c r="R33" s="6">
        <f>VLOOKUP($E33,'Tabel 11'!$E$14:$X$377,14,FALSE)</f>
        <v>611</v>
      </c>
      <c r="S33" s="6">
        <f>VLOOKUP($E33,'Tabel 11'!$E$14:$X$377,15,FALSE)</f>
        <v>596</v>
      </c>
      <c r="T33" s="6">
        <f>VLOOKUP($E33,'Tabel 11'!$E$14:$X$377,16,FALSE)</f>
        <v>15</v>
      </c>
      <c r="U33" s="6">
        <f>VLOOKUP($E33,'Tabel 11'!$E$14:$X$377,17,FALSE)</f>
        <v>0</v>
      </c>
      <c r="V33" s="6">
        <f>VLOOKUP($E33,'Tabel 11'!$E$14:$X$377,18,FALSE)</f>
        <v>0</v>
      </c>
      <c r="W33" s="6"/>
      <c r="X33" s="6">
        <f>VLOOKUP($E33,'Tabel 11'!$E$14:$X$377,20,FALSE)</f>
        <v>0</v>
      </c>
    </row>
    <row r="34" spans="2:24" x14ac:dyDescent="0.25">
      <c r="C34" s="10" t="s">
        <v>16</v>
      </c>
      <c r="D34" s="10"/>
      <c r="E34" s="10"/>
      <c r="F34" s="10"/>
      <c r="G34" s="12">
        <f>SUM(G28:G33)</f>
        <v>54270</v>
      </c>
      <c r="H34" s="12">
        <f t="shared" ref="H34:X34" si="5">SUM(H28:H33)</f>
        <v>29690</v>
      </c>
      <c r="I34" s="12">
        <f t="shared" si="5"/>
        <v>18792</v>
      </c>
      <c r="J34" s="12">
        <f t="shared" si="5"/>
        <v>1051</v>
      </c>
      <c r="K34" s="12">
        <f t="shared" si="5"/>
        <v>6942</v>
      </c>
      <c r="L34" s="12">
        <f t="shared" si="5"/>
        <v>5</v>
      </c>
      <c r="M34" s="12">
        <f t="shared" si="5"/>
        <v>2900</v>
      </c>
      <c r="N34" s="12">
        <f t="shared" si="5"/>
        <v>3198</v>
      </c>
      <c r="O34" s="12">
        <f t="shared" si="5"/>
        <v>3009</v>
      </c>
      <c r="P34" s="12">
        <f t="shared" si="5"/>
        <v>189</v>
      </c>
      <c r="Q34" s="12">
        <f t="shared" si="5"/>
        <v>1208</v>
      </c>
      <c r="R34" s="12">
        <f t="shared" si="5"/>
        <v>20174</v>
      </c>
      <c r="S34" s="12">
        <f t="shared" si="5"/>
        <v>19861</v>
      </c>
      <c r="T34" s="12">
        <f t="shared" si="5"/>
        <v>186</v>
      </c>
      <c r="U34" s="12">
        <f t="shared" si="5"/>
        <v>127</v>
      </c>
      <c r="V34" s="12">
        <f t="shared" si="5"/>
        <v>5944</v>
      </c>
      <c r="W34" s="12"/>
      <c r="X34" s="12">
        <f t="shared" si="5"/>
        <v>10804</v>
      </c>
    </row>
    <row r="35" spans="2:24" x14ac:dyDescent="0.25">
      <c r="B35" s="7" t="s">
        <v>355</v>
      </c>
      <c r="C35" s="7"/>
      <c r="D35" s="7"/>
      <c r="E35" s="7"/>
      <c r="F35" s="7"/>
      <c r="G35" s="9">
        <f>G34</f>
        <v>54270</v>
      </c>
      <c r="H35" s="9">
        <f t="shared" ref="H35:X35" si="6">H34</f>
        <v>29690</v>
      </c>
      <c r="I35" s="9">
        <f t="shared" si="6"/>
        <v>18792</v>
      </c>
      <c r="J35" s="9">
        <f t="shared" si="6"/>
        <v>1051</v>
      </c>
      <c r="K35" s="9">
        <f t="shared" si="6"/>
        <v>6942</v>
      </c>
      <c r="L35" s="9">
        <f t="shared" si="6"/>
        <v>5</v>
      </c>
      <c r="M35" s="9">
        <f t="shared" si="6"/>
        <v>2900</v>
      </c>
      <c r="N35" s="9">
        <f t="shared" si="6"/>
        <v>3198</v>
      </c>
      <c r="O35" s="9">
        <f t="shared" si="6"/>
        <v>3009</v>
      </c>
      <c r="P35" s="9">
        <f t="shared" si="6"/>
        <v>189</v>
      </c>
      <c r="Q35" s="9">
        <f t="shared" si="6"/>
        <v>1208</v>
      </c>
      <c r="R35" s="9">
        <f t="shared" si="6"/>
        <v>20174</v>
      </c>
      <c r="S35" s="9">
        <f t="shared" si="6"/>
        <v>19861</v>
      </c>
      <c r="T35" s="9">
        <f t="shared" si="6"/>
        <v>186</v>
      </c>
      <c r="U35" s="9">
        <f t="shared" si="6"/>
        <v>127</v>
      </c>
      <c r="V35" s="9">
        <f t="shared" si="6"/>
        <v>5944</v>
      </c>
      <c r="W35" s="9"/>
      <c r="X35" s="9">
        <f t="shared" si="6"/>
        <v>10804</v>
      </c>
    </row>
    <row r="36" spans="2:24" x14ac:dyDescent="0.25">
      <c r="B36" s="1" t="s">
        <v>26</v>
      </c>
      <c r="C36" s="1" t="s">
        <v>437</v>
      </c>
      <c r="D36" s="1" t="s">
        <v>671</v>
      </c>
      <c r="E36" s="1" t="s">
        <v>27</v>
      </c>
      <c r="G36" s="6">
        <f>VLOOKUP($E36,'Tabel 11'!$E$14:$X$377,3,FALSE)</f>
        <v>1530</v>
      </c>
      <c r="H36" s="6">
        <f>VLOOKUP($E36,'Tabel 11'!$E$14:$X$377,4,FALSE)</f>
        <v>430</v>
      </c>
      <c r="I36" s="6">
        <f>VLOOKUP($E36,'Tabel 11'!$E$14:$X$377,5,FALSE)</f>
        <v>59</v>
      </c>
      <c r="J36" s="6">
        <f>VLOOKUP($E36,'Tabel 11'!$E$14:$X$377,6,FALSE)</f>
        <v>1</v>
      </c>
      <c r="K36" s="6">
        <f>VLOOKUP($E36,'Tabel 11'!$E$14:$X$377,7,FALSE)</f>
        <v>353</v>
      </c>
      <c r="L36" s="6">
        <f>VLOOKUP($E36,'Tabel 11'!$E$14:$X$377,8,FALSE)</f>
        <v>0</v>
      </c>
      <c r="M36" s="6">
        <f>VLOOKUP($E36,'Tabel 11'!$E$14:$X$377,9,FALSE)</f>
        <v>17</v>
      </c>
      <c r="N36" s="6">
        <f>VLOOKUP($E36,'Tabel 11'!$E$14:$X$377,10,FALSE)</f>
        <v>401</v>
      </c>
      <c r="O36" s="6">
        <f>VLOOKUP($E36,'Tabel 11'!$E$14:$X$377,11,FALSE)</f>
        <v>401</v>
      </c>
      <c r="P36" s="6">
        <f>VLOOKUP($E36,'Tabel 11'!$E$14:$X$377,12,FALSE)</f>
        <v>0</v>
      </c>
      <c r="Q36" s="6">
        <f>VLOOKUP($E36,'Tabel 11'!$E$14:$X$377,13,FALSE)</f>
        <v>24</v>
      </c>
      <c r="R36" s="6">
        <f>VLOOKUP($E36,'Tabel 11'!$E$14:$X$377,14,FALSE)</f>
        <v>675</v>
      </c>
      <c r="S36" s="6">
        <f>VLOOKUP($E36,'Tabel 11'!$E$14:$X$377,15,FALSE)</f>
        <v>658</v>
      </c>
      <c r="T36" s="6">
        <f>VLOOKUP($E36,'Tabel 11'!$E$14:$X$377,16,FALSE)</f>
        <v>17</v>
      </c>
      <c r="U36" s="6">
        <f>VLOOKUP($E36,'Tabel 11'!$E$14:$X$377,17,FALSE)</f>
        <v>0</v>
      </c>
      <c r="V36" s="6">
        <f>VLOOKUP($E36,'Tabel 11'!$E$14:$X$377,18,FALSE)</f>
        <v>0</v>
      </c>
      <c r="W36" s="6"/>
      <c r="X36" s="6">
        <f>VLOOKUP($E36,'Tabel 11'!$E$14:$X$377,20,FALSE)</f>
        <v>703</v>
      </c>
    </row>
    <row r="37" spans="2:24" x14ac:dyDescent="0.25">
      <c r="D37" s="1" t="s">
        <v>680</v>
      </c>
      <c r="E37" s="1" t="s">
        <v>28</v>
      </c>
      <c r="G37" s="6">
        <f>VLOOKUP($E37,'Tabel 11'!$E$14:$X$377,3,FALSE)</f>
        <v>599</v>
      </c>
      <c r="H37" s="6">
        <f>VLOOKUP($E37,'Tabel 11'!$E$14:$X$377,4,FALSE)</f>
        <v>73</v>
      </c>
      <c r="I37" s="6">
        <f>VLOOKUP($E37,'Tabel 11'!$E$14:$X$377,5,FALSE)</f>
        <v>0</v>
      </c>
      <c r="J37" s="6">
        <f>VLOOKUP($E37,'Tabel 11'!$E$14:$X$377,6,FALSE)</f>
        <v>0</v>
      </c>
      <c r="K37" s="6">
        <f>VLOOKUP($E37,'Tabel 11'!$E$14:$X$377,7,FALSE)</f>
        <v>0</v>
      </c>
      <c r="L37" s="6">
        <f>VLOOKUP($E37,'Tabel 11'!$E$14:$X$377,8,FALSE)</f>
        <v>0</v>
      </c>
      <c r="M37" s="6">
        <f>VLOOKUP($E37,'Tabel 11'!$E$14:$X$377,9,FALSE)</f>
        <v>73</v>
      </c>
      <c r="N37" s="6">
        <f>VLOOKUP($E37,'Tabel 11'!$E$14:$X$377,10,FALSE)</f>
        <v>393</v>
      </c>
      <c r="O37" s="6">
        <f>VLOOKUP($E37,'Tabel 11'!$E$14:$X$377,11,FALSE)</f>
        <v>371</v>
      </c>
      <c r="P37" s="6">
        <f>VLOOKUP($E37,'Tabel 11'!$E$14:$X$377,12,FALSE)</f>
        <v>22</v>
      </c>
      <c r="Q37" s="6">
        <f>VLOOKUP($E37,'Tabel 11'!$E$14:$X$377,13,FALSE)</f>
        <v>0</v>
      </c>
      <c r="R37" s="6">
        <f>VLOOKUP($E37,'Tabel 11'!$E$14:$X$377,14,FALSE)</f>
        <v>133</v>
      </c>
      <c r="S37" s="6">
        <f>VLOOKUP($E37,'Tabel 11'!$E$14:$X$377,15,FALSE)</f>
        <v>133</v>
      </c>
      <c r="T37" s="6">
        <f>VLOOKUP($E37,'Tabel 11'!$E$14:$X$377,16,FALSE)</f>
        <v>0</v>
      </c>
      <c r="U37" s="6">
        <f>VLOOKUP($E37,'Tabel 11'!$E$14:$X$377,17,FALSE)</f>
        <v>0</v>
      </c>
      <c r="V37" s="6">
        <f>VLOOKUP($E37,'Tabel 11'!$E$14:$X$377,18,FALSE)</f>
        <v>0</v>
      </c>
      <c r="W37" s="6"/>
      <c r="X37" s="6">
        <f>VLOOKUP($E37,'Tabel 11'!$E$14:$X$377,20,FALSE)</f>
        <v>72</v>
      </c>
    </row>
    <row r="38" spans="2:24" x14ac:dyDescent="0.25">
      <c r="D38" s="1" t="s">
        <v>728</v>
      </c>
      <c r="E38" s="1" t="s">
        <v>40</v>
      </c>
      <c r="G38" s="6">
        <f>VLOOKUP($E38,'Tabel 11'!$E$14:$X$377,3,FALSE)</f>
        <v>1016</v>
      </c>
      <c r="H38" s="6">
        <f>VLOOKUP($E38,'Tabel 11'!$E$14:$X$377,4,FALSE)</f>
        <v>269</v>
      </c>
      <c r="I38" s="6">
        <f>VLOOKUP($E38,'Tabel 11'!$E$14:$X$377,5,FALSE)</f>
        <v>50</v>
      </c>
      <c r="J38" s="6">
        <f>VLOOKUP($E38,'Tabel 11'!$E$14:$X$377,6,FALSE)</f>
        <v>17</v>
      </c>
      <c r="K38" s="6">
        <f>VLOOKUP($E38,'Tabel 11'!$E$14:$X$377,7,FALSE)</f>
        <v>195</v>
      </c>
      <c r="L38" s="6">
        <f>VLOOKUP($E38,'Tabel 11'!$E$14:$X$377,8,FALSE)</f>
        <v>3</v>
      </c>
      <c r="M38" s="6">
        <f>VLOOKUP($E38,'Tabel 11'!$E$14:$X$377,9,FALSE)</f>
        <v>4</v>
      </c>
      <c r="N38" s="6">
        <f>VLOOKUP($E38,'Tabel 11'!$E$14:$X$377,10,FALSE)</f>
        <v>76</v>
      </c>
      <c r="O38" s="6">
        <f>VLOOKUP($E38,'Tabel 11'!$E$14:$X$377,11,FALSE)</f>
        <v>76</v>
      </c>
      <c r="P38" s="6">
        <f>VLOOKUP($E38,'Tabel 11'!$E$14:$X$377,12,FALSE)</f>
        <v>0</v>
      </c>
      <c r="Q38" s="6">
        <f>VLOOKUP($E38,'Tabel 11'!$E$14:$X$377,13,FALSE)</f>
        <v>80</v>
      </c>
      <c r="R38" s="6">
        <f>VLOOKUP($E38,'Tabel 11'!$E$14:$X$377,14,FALSE)</f>
        <v>591</v>
      </c>
      <c r="S38" s="6">
        <f>VLOOKUP($E38,'Tabel 11'!$E$14:$X$377,15,FALSE)</f>
        <v>434</v>
      </c>
      <c r="T38" s="6">
        <f>VLOOKUP($E38,'Tabel 11'!$E$14:$X$377,16,FALSE)</f>
        <v>12</v>
      </c>
      <c r="U38" s="6">
        <f>VLOOKUP($E38,'Tabel 11'!$E$14:$X$377,17,FALSE)</f>
        <v>145</v>
      </c>
      <c r="V38" s="6">
        <f>VLOOKUP($E38,'Tabel 11'!$E$14:$X$377,18,FALSE)</f>
        <v>0</v>
      </c>
      <c r="W38" s="6"/>
      <c r="X38" s="6">
        <f>VLOOKUP($E38,'Tabel 11'!$E$14:$X$377,20,FALSE)</f>
        <v>44</v>
      </c>
    </row>
    <row r="39" spans="2:24" x14ac:dyDescent="0.25">
      <c r="D39" s="1" t="s">
        <v>759</v>
      </c>
      <c r="E39" s="1" t="s">
        <v>41</v>
      </c>
      <c r="G39" s="6">
        <f>VLOOKUP($E39,'Tabel 11'!$E$14:$X$377,3,FALSE)</f>
        <v>3315</v>
      </c>
      <c r="H39" s="6">
        <f>VLOOKUP($E39,'Tabel 11'!$E$14:$X$377,4,FALSE)</f>
        <v>1265</v>
      </c>
      <c r="I39" s="6">
        <f>VLOOKUP($E39,'Tabel 11'!$E$14:$X$377,5,FALSE)</f>
        <v>76</v>
      </c>
      <c r="J39" s="6">
        <f>VLOOKUP($E39,'Tabel 11'!$E$14:$X$377,6,FALSE)</f>
        <v>3</v>
      </c>
      <c r="K39" s="6">
        <f>VLOOKUP($E39,'Tabel 11'!$E$14:$X$377,7,FALSE)</f>
        <v>1019</v>
      </c>
      <c r="L39" s="6">
        <f>VLOOKUP($E39,'Tabel 11'!$E$14:$X$377,8,FALSE)</f>
        <v>0</v>
      </c>
      <c r="M39" s="6">
        <f>VLOOKUP($E39,'Tabel 11'!$E$14:$X$377,9,FALSE)</f>
        <v>167</v>
      </c>
      <c r="N39" s="6">
        <f>VLOOKUP($E39,'Tabel 11'!$E$14:$X$377,10,FALSE)</f>
        <v>485</v>
      </c>
      <c r="O39" s="6">
        <f>VLOOKUP($E39,'Tabel 11'!$E$14:$X$377,11,FALSE)</f>
        <v>427</v>
      </c>
      <c r="P39" s="6">
        <f>VLOOKUP($E39,'Tabel 11'!$E$14:$X$377,12,FALSE)</f>
        <v>58</v>
      </c>
      <c r="Q39" s="6">
        <f>VLOOKUP($E39,'Tabel 11'!$E$14:$X$377,13,FALSE)</f>
        <v>392</v>
      </c>
      <c r="R39" s="6">
        <f>VLOOKUP($E39,'Tabel 11'!$E$14:$X$377,14,FALSE)</f>
        <v>1173</v>
      </c>
      <c r="S39" s="6">
        <f>VLOOKUP($E39,'Tabel 11'!$E$14:$X$377,15,FALSE)</f>
        <v>1142</v>
      </c>
      <c r="T39" s="6">
        <f>VLOOKUP($E39,'Tabel 11'!$E$14:$X$377,16,FALSE)</f>
        <v>31</v>
      </c>
      <c r="U39" s="6">
        <f>VLOOKUP($E39,'Tabel 11'!$E$14:$X$377,17,FALSE)</f>
        <v>0</v>
      </c>
      <c r="V39" s="6">
        <f>VLOOKUP($E39,'Tabel 11'!$E$14:$X$377,18,FALSE)</f>
        <v>36</v>
      </c>
      <c r="W39" s="6"/>
      <c r="X39" s="6">
        <f>VLOOKUP($E39,'Tabel 11'!$E$14:$X$377,20,FALSE)</f>
        <v>339</v>
      </c>
    </row>
    <row r="40" spans="2:24" x14ac:dyDescent="0.25">
      <c r="D40" s="1" t="s">
        <v>781</v>
      </c>
      <c r="E40" s="1" t="s">
        <v>29</v>
      </c>
      <c r="G40" s="6">
        <f>VLOOKUP($E40,'Tabel 11'!$E$14:$X$377,3,FALSE)</f>
        <v>2107</v>
      </c>
      <c r="H40" s="6">
        <f>VLOOKUP($E40,'Tabel 11'!$E$14:$X$377,4,FALSE)</f>
        <v>886</v>
      </c>
      <c r="I40" s="6">
        <f>VLOOKUP($E40,'Tabel 11'!$E$14:$X$377,5,FALSE)</f>
        <v>12</v>
      </c>
      <c r="J40" s="6">
        <f>VLOOKUP($E40,'Tabel 11'!$E$14:$X$377,6,FALSE)</f>
        <v>48</v>
      </c>
      <c r="K40" s="6">
        <f>VLOOKUP($E40,'Tabel 11'!$E$14:$X$377,7,FALSE)</f>
        <v>152</v>
      </c>
      <c r="L40" s="6">
        <f>VLOOKUP($E40,'Tabel 11'!$E$14:$X$377,8,FALSE)</f>
        <v>304</v>
      </c>
      <c r="M40" s="6">
        <f>VLOOKUP($E40,'Tabel 11'!$E$14:$X$377,9,FALSE)</f>
        <v>370</v>
      </c>
      <c r="N40" s="6">
        <f>VLOOKUP($E40,'Tabel 11'!$E$14:$X$377,10,FALSE)</f>
        <v>586</v>
      </c>
      <c r="O40" s="6">
        <f>VLOOKUP($E40,'Tabel 11'!$E$14:$X$377,11,FALSE)</f>
        <v>586</v>
      </c>
      <c r="P40" s="6">
        <f>VLOOKUP($E40,'Tabel 11'!$E$14:$X$377,12,FALSE)</f>
        <v>0</v>
      </c>
      <c r="Q40" s="6">
        <f>VLOOKUP($E40,'Tabel 11'!$E$14:$X$377,13,FALSE)</f>
        <v>100</v>
      </c>
      <c r="R40" s="6">
        <f>VLOOKUP($E40,'Tabel 11'!$E$14:$X$377,14,FALSE)</f>
        <v>535</v>
      </c>
      <c r="S40" s="6">
        <f>VLOOKUP($E40,'Tabel 11'!$E$14:$X$377,15,FALSE)</f>
        <v>485</v>
      </c>
      <c r="T40" s="6">
        <f>VLOOKUP($E40,'Tabel 11'!$E$14:$X$377,16,FALSE)</f>
        <v>50</v>
      </c>
      <c r="U40" s="6">
        <f>VLOOKUP($E40,'Tabel 11'!$E$14:$X$377,17,FALSE)</f>
        <v>0</v>
      </c>
      <c r="V40" s="6">
        <f>VLOOKUP($E40,'Tabel 11'!$E$14:$X$377,18,FALSE)</f>
        <v>21</v>
      </c>
      <c r="W40" s="6"/>
      <c r="X40" s="6">
        <f>VLOOKUP($E40,'Tabel 11'!$E$14:$X$377,20,FALSE)</f>
        <v>399</v>
      </c>
    </row>
    <row r="41" spans="2:24" x14ac:dyDescent="0.25">
      <c r="D41" s="1" t="s">
        <v>786</v>
      </c>
      <c r="E41" s="1" t="s">
        <v>30</v>
      </c>
      <c r="G41" s="6">
        <f>VLOOKUP($E41,'Tabel 11'!$E$14:$X$377,3,FALSE)</f>
        <v>5406</v>
      </c>
      <c r="H41" s="6">
        <f>VLOOKUP($E41,'Tabel 11'!$E$14:$X$377,4,FALSE)</f>
        <v>3623</v>
      </c>
      <c r="I41" s="6">
        <f>VLOOKUP($E41,'Tabel 11'!$E$14:$X$377,5,FALSE)</f>
        <v>2423</v>
      </c>
      <c r="J41" s="6">
        <f>VLOOKUP($E41,'Tabel 11'!$E$14:$X$377,6,FALSE)</f>
        <v>0</v>
      </c>
      <c r="K41" s="6">
        <f>VLOOKUP($E41,'Tabel 11'!$E$14:$X$377,7,FALSE)</f>
        <v>1200</v>
      </c>
      <c r="L41" s="6">
        <f>VLOOKUP($E41,'Tabel 11'!$E$14:$X$377,8,FALSE)</f>
        <v>0</v>
      </c>
      <c r="M41" s="6">
        <f>VLOOKUP($E41,'Tabel 11'!$E$14:$X$377,9,FALSE)</f>
        <v>0</v>
      </c>
      <c r="N41" s="6">
        <f>VLOOKUP($E41,'Tabel 11'!$E$14:$X$377,10,FALSE)</f>
        <v>545</v>
      </c>
      <c r="O41" s="6">
        <f>VLOOKUP($E41,'Tabel 11'!$E$14:$X$377,11,FALSE)</f>
        <v>545</v>
      </c>
      <c r="P41" s="6">
        <f>VLOOKUP($E41,'Tabel 11'!$E$14:$X$377,12,FALSE)</f>
        <v>0</v>
      </c>
      <c r="Q41" s="6">
        <f>VLOOKUP($E41,'Tabel 11'!$E$14:$X$377,13,FALSE)</f>
        <v>85</v>
      </c>
      <c r="R41" s="6">
        <f>VLOOKUP($E41,'Tabel 11'!$E$14:$X$377,14,FALSE)</f>
        <v>1153</v>
      </c>
      <c r="S41" s="6">
        <f>VLOOKUP($E41,'Tabel 11'!$E$14:$X$377,15,FALSE)</f>
        <v>1153</v>
      </c>
      <c r="T41" s="6">
        <f>VLOOKUP($E41,'Tabel 11'!$E$14:$X$377,16,FALSE)</f>
        <v>0</v>
      </c>
      <c r="U41" s="6">
        <f>VLOOKUP($E41,'Tabel 11'!$E$14:$X$377,17,FALSE)</f>
        <v>0</v>
      </c>
      <c r="V41" s="6">
        <f>VLOOKUP($E41,'Tabel 11'!$E$14:$X$377,18,FALSE)</f>
        <v>16</v>
      </c>
      <c r="W41" s="6"/>
      <c r="X41" s="6">
        <f>VLOOKUP($E41,'Tabel 11'!$E$14:$X$377,20,FALSE)</f>
        <v>1080</v>
      </c>
    </row>
    <row r="42" spans="2:24" x14ac:dyDescent="0.25">
      <c r="D42" s="1" t="s">
        <v>826</v>
      </c>
      <c r="E42" s="1" t="s">
        <v>31</v>
      </c>
      <c r="G42" s="6">
        <f>VLOOKUP($E42,'Tabel 11'!$E$14:$X$377,3,FALSE)</f>
        <v>17157</v>
      </c>
      <c r="H42" s="6">
        <f>VLOOKUP($E42,'Tabel 11'!$E$14:$X$377,4,FALSE)</f>
        <v>11600</v>
      </c>
      <c r="I42" s="6">
        <f>VLOOKUP($E42,'Tabel 11'!$E$14:$X$377,5,FALSE)</f>
        <v>6147</v>
      </c>
      <c r="J42" s="6">
        <f>VLOOKUP($E42,'Tabel 11'!$E$14:$X$377,6,FALSE)</f>
        <v>255</v>
      </c>
      <c r="K42" s="6">
        <f>VLOOKUP($E42,'Tabel 11'!$E$14:$X$377,7,FALSE)</f>
        <v>1402</v>
      </c>
      <c r="L42" s="6">
        <f>VLOOKUP($E42,'Tabel 11'!$E$14:$X$377,8,FALSE)</f>
        <v>126</v>
      </c>
      <c r="M42" s="6">
        <f>VLOOKUP($E42,'Tabel 11'!$E$14:$X$377,9,FALSE)</f>
        <v>3670</v>
      </c>
      <c r="N42" s="6">
        <f>VLOOKUP($E42,'Tabel 11'!$E$14:$X$377,10,FALSE)</f>
        <v>1733</v>
      </c>
      <c r="O42" s="6">
        <f>VLOOKUP($E42,'Tabel 11'!$E$14:$X$377,11,FALSE)</f>
        <v>693</v>
      </c>
      <c r="P42" s="6">
        <f>VLOOKUP($E42,'Tabel 11'!$E$14:$X$377,12,FALSE)</f>
        <v>1040</v>
      </c>
      <c r="Q42" s="6">
        <f>VLOOKUP($E42,'Tabel 11'!$E$14:$X$377,13,FALSE)</f>
        <v>147</v>
      </c>
      <c r="R42" s="6">
        <f>VLOOKUP($E42,'Tabel 11'!$E$14:$X$377,14,FALSE)</f>
        <v>3677</v>
      </c>
      <c r="S42" s="6">
        <f>VLOOKUP($E42,'Tabel 11'!$E$14:$X$377,15,FALSE)</f>
        <v>3204</v>
      </c>
      <c r="T42" s="6">
        <f>VLOOKUP($E42,'Tabel 11'!$E$14:$X$377,16,FALSE)</f>
        <v>160</v>
      </c>
      <c r="U42" s="6">
        <f>VLOOKUP($E42,'Tabel 11'!$E$14:$X$377,17,FALSE)</f>
        <v>313</v>
      </c>
      <c r="V42" s="6">
        <f>VLOOKUP($E42,'Tabel 11'!$E$14:$X$377,18,FALSE)</f>
        <v>0</v>
      </c>
      <c r="W42" s="6"/>
      <c r="X42" s="6">
        <f>VLOOKUP($E42,'Tabel 11'!$E$14:$X$377,20,FALSE)</f>
        <v>3045</v>
      </c>
    </row>
    <row r="43" spans="2:24" x14ac:dyDescent="0.25">
      <c r="D43" s="1" t="s">
        <v>864</v>
      </c>
      <c r="E43" s="1" t="s">
        <v>644</v>
      </c>
      <c r="G43" s="6">
        <f>VLOOKUP($E43,'Tabel 11'!$E$14:$X$377,3,FALSE)</f>
        <v>4708</v>
      </c>
      <c r="H43" s="6">
        <f>VLOOKUP($E43,'Tabel 11'!$E$14:$X$377,4,FALSE)</f>
        <v>1793</v>
      </c>
      <c r="I43" s="6">
        <f>VLOOKUP($E43,'Tabel 11'!$E$14:$X$377,5,FALSE)</f>
        <v>0</v>
      </c>
      <c r="J43" s="6">
        <f>VLOOKUP($E43,'Tabel 11'!$E$14:$X$377,6,FALSE)</f>
        <v>0</v>
      </c>
      <c r="K43" s="6">
        <f>VLOOKUP($E43,'Tabel 11'!$E$14:$X$377,7,FALSE)</f>
        <v>0</v>
      </c>
      <c r="L43" s="6">
        <f>VLOOKUP($E43,'Tabel 11'!$E$14:$X$377,8,FALSE)</f>
        <v>0</v>
      </c>
      <c r="M43" s="6">
        <f>VLOOKUP($E43,'Tabel 11'!$E$14:$X$377,9,FALSE)</f>
        <v>1793</v>
      </c>
      <c r="N43" s="6">
        <f>VLOOKUP($E43,'Tabel 11'!$E$14:$X$377,10,FALSE)</f>
        <v>706</v>
      </c>
      <c r="O43" s="6">
        <f>VLOOKUP($E43,'Tabel 11'!$E$14:$X$377,11,FALSE)</f>
        <v>641</v>
      </c>
      <c r="P43" s="6">
        <f>VLOOKUP($E43,'Tabel 11'!$E$14:$X$377,12,FALSE)</f>
        <v>65</v>
      </c>
      <c r="Q43" s="6">
        <f>VLOOKUP($E43,'Tabel 11'!$E$14:$X$377,13,FALSE)</f>
        <v>537</v>
      </c>
      <c r="R43" s="6">
        <f>VLOOKUP($E43,'Tabel 11'!$E$14:$X$377,14,FALSE)</f>
        <v>1672</v>
      </c>
      <c r="S43" s="6">
        <f>VLOOKUP($E43,'Tabel 11'!$E$14:$X$377,15,FALSE)</f>
        <v>1643</v>
      </c>
      <c r="T43" s="6">
        <f>VLOOKUP($E43,'Tabel 11'!$E$14:$X$377,16,FALSE)</f>
        <v>29</v>
      </c>
      <c r="U43" s="6">
        <f>VLOOKUP($E43,'Tabel 11'!$E$14:$X$377,17,FALSE)</f>
        <v>0</v>
      </c>
      <c r="V43" s="6">
        <f>VLOOKUP($E43,'Tabel 11'!$E$14:$X$377,18,FALSE)</f>
        <v>0</v>
      </c>
      <c r="W43" s="6"/>
      <c r="X43" s="6">
        <f>VLOOKUP($E43,'Tabel 11'!$E$14:$X$377,20,FALSE)</f>
        <v>592</v>
      </c>
    </row>
    <row r="44" spans="2:24" x14ac:dyDescent="0.25">
      <c r="D44" s="1" t="s">
        <v>881</v>
      </c>
      <c r="E44" s="1" t="s">
        <v>32</v>
      </c>
      <c r="G44" s="6">
        <f>VLOOKUP($E44,'Tabel 11'!$E$14:$X$377,3,FALSE)</f>
        <v>1210</v>
      </c>
      <c r="H44" s="6">
        <f>VLOOKUP($E44,'Tabel 11'!$E$14:$X$377,4,FALSE)</f>
        <v>445</v>
      </c>
      <c r="I44" s="6">
        <f>VLOOKUP($E44,'Tabel 11'!$E$14:$X$377,5,FALSE)</f>
        <v>22</v>
      </c>
      <c r="J44" s="6">
        <f>VLOOKUP($E44,'Tabel 11'!$E$14:$X$377,6,FALSE)</f>
        <v>30</v>
      </c>
      <c r="K44" s="6">
        <f>VLOOKUP($E44,'Tabel 11'!$E$14:$X$377,7,FALSE)</f>
        <v>330</v>
      </c>
      <c r="L44" s="6">
        <f>VLOOKUP($E44,'Tabel 11'!$E$14:$X$377,8,FALSE)</f>
        <v>11</v>
      </c>
      <c r="M44" s="6">
        <f>VLOOKUP($E44,'Tabel 11'!$E$14:$X$377,9,FALSE)</f>
        <v>52</v>
      </c>
      <c r="N44" s="6">
        <f>VLOOKUP($E44,'Tabel 11'!$E$14:$X$377,10,FALSE)</f>
        <v>0</v>
      </c>
      <c r="O44" s="6">
        <f>VLOOKUP($E44,'Tabel 11'!$E$14:$X$377,11,FALSE)</f>
        <v>0</v>
      </c>
      <c r="P44" s="6">
        <f>VLOOKUP($E44,'Tabel 11'!$E$14:$X$377,12,FALSE)</f>
        <v>0</v>
      </c>
      <c r="Q44" s="6">
        <f>VLOOKUP($E44,'Tabel 11'!$E$14:$X$377,13,FALSE)</f>
        <v>127</v>
      </c>
      <c r="R44" s="6">
        <f>VLOOKUP($E44,'Tabel 11'!$E$14:$X$377,14,FALSE)</f>
        <v>638</v>
      </c>
      <c r="S44" s="6">
        <f>VLOOKUP($E44,'Tabel 11'!$E$14:$X$377,15,FALSE)</f>
        <v>626</v>
      </c>
      <c r="T44" s="6">
        <f>VLOOKUP($E44,'Tabel 11'!$E$14:$X$377,16,FALSE)</f>
        <v>12</v>
      </c>
      <c r="U44" s="6">
        <f>VLOOKUP($E44,'Tabel 11'!$E$14:$X$377,17,FALSE)</f>
        <v>0</v>
      </c>
      <c r="V44" s="6">
        <f>VLOOKUP($E44,'Tabel 11'!$E$14:$X$377,18,FALSE)</f>
        <v>0</v>
      </c>
      <c r="W44" s="6"/>
      <c r="X44" s="6">
        <f>VLOOKUP($E44,'Tabel 11'!$E$14:$X$377,20,FALSE)</f>
        <v>62</v>
      </c>
    </row>
    <row r="45" spans="2:24" x14ac:dyDescent="0.25">
      <c r="D45" s="1" t="s">
        <v>884</v>
      </c>
      <c r="E45" s="1" t="s">
        <v>33</v>
      </c>
      <c r="G45" s="6">
        <f>VLOOKUP($E45,'Tabel 11'!$E$14:$X$377,3,FALSE)</f>
        <v>1261</v>
      </c>
      <c r="H45" s="6">
        <f>VLOOKUP($E45,'Tabel 11'!$E$14:$X$377,4,FALSE)</f>
        <v>367</v>
      </c>
      <c r="I45" s="6">
        <f>VLOOKUP($E45,'Tabel 11'!$E$14:$X$377,5,FALSE)</f>
        <v>0</v>
      </c>
      <c r="J45" s="6">
        <f>VLOOKUP($E45,'Tabel 11'!$E$14:$X$377,6,FALSE)</f>
        <v>0</v>
      </c>
      <c r="K45" s="6">
        <f>VLOOKUP($E45,'Tabel 11'!$E$14:$X$377,7,FALSE)</f>
        <v>289</v>
      </c>
      <c r="L45" s="6">
        <f>VLOOKUP($E45,'Tabel 11'!$E$14:$X$377,8,FALSE)</f>
        <v>0</v>
      </c>
      <c r="M45" s="6">
        <f>VLOOKUP($E45,'Tabel 11'!$E$14:$X$377,9,FALSE)</f>
        <v>78</v>
      </c>
      <c r="N45" s="6">
        <f>VLOOKUP($E45,'Tabel 11'!$E$14:$X$377,10,FALSE)</f>
        <v>151</v>
      </c>
      <c r="O45" s="6">
        <f>VLOOKUP($E45,'Tabel 11'!$E$14:$X$377,11,FALSE)</f>
        <v>151</v>
      </c>
      <c r="P45" s="6">
        <f>VLOOKUP($E45,'Tabel 11'!$E$14:$X$377,12,FALSE)</f>
        <v>0</v>
      </c>
      <c r="Q45" s="6">
        <f>VLOOKUP($E45,'Tabel 11'!$E$14:$X$377,13,FALSE)</f>
        <v>87</v>
      </c>
      <c r="R45" s="6">
        <f>VLOOKUP($E45,'Tabel 11'!$E$14:$X$377,14,FALSE)</f>
        <v>656</v>
      </c>
      <c r="S45" s="6">
        <f>VLOOKUP($E45,'Tabel 11'!$E$14:$X$377,15,FALSE)</f>
        <v>656</v>
      </c>
      <c r="T45" s="6">
        <f>VLOOKUP($E45,'Tabel 11'!$E$14:$X$377,16,FALSE)</f>
        <v>0</v>
      </c>
      <c r="U45" s="6">
        <f>VLOOKUP($E45,'Tabel 11'!$E$14:$X$377,17,FALSE)</f>
        <v>0</v>
      </c>
      <c r="V45" s="6">
        <f>VLOOKUP($E45,'Tabel 11'!$E$14:$X$377,18,FALSE)</f>
        <v>0</v>
      </c>
      <c r="W45" s="6"/>
      <c r="X45" s="6">
        <f>VLOOKUP($E45,'Tabel 11'!$E$14:$X$377,20,FALSE)</f>
        <v>103</v>
      </c>
    </row>
    <row r="46" spans="2:24" x14ac:dyDescent="0.25">
      <c r="D46" s="1" t="s">
        <v>934</v>
      </c>
      <c r="E46" s="1" t="s">
        <v>641</v>
      </c>
      <c r="G46" s="6">
        <f>VLOOKUP($E46,'Tabel 11'!$E$14:$X$377,3,FALSE)</f>
        <v>11083</v>
      </c>
      <c r="H46" s="6">
        <f>VLOOKUP($E46,'Tabel 11'!$E$14:$X$377,4,FALSE)</f>
        <v>5420</v>
      </c>
      <c r="I46" s="6">
        <f>VLOOKUP($E46,'Tabel 11'!$E$14:$X$377,5,FALSE)</f>
        <v>3059</v>
      </c>
      <c r="J46" s="6">
        <f>VLOOKUP($E46,'Tabel 11'!$E$14:$X$377,6,FALSE)</f>
        <v>29</v>
      </c>
      <c r="K46" s="6">
        <f>VLOOKUP($E46,'Tabel 11'!$E$14:$X$377,7,FALSE)</f>
        <v>1795</v>
      </c>
      <c r="L46" s="6">
        <f>VLOOKUP($E46,'Tabel 11'!$E$14:$X$377,8,FALSE)</f>
        <v>2</v>
      </c>
      <c r="M46" s="6">
        <f>VLOOKUP($E46,'Tabel 11'!$E$14:$X$377,9,FALSE)</f>
        <v>535</v>
      </c>
      <c r="N46" s="6">
        <f>VLOOKUP($E46,'Tabel 11'!$E$14:$X$377,10,FALSE)</f>
        <v>1908</v>
      </c>
      <c r="O46" s="6">
        <f>VLOOKUP($E46,'Tabel 11'!$E$14:$X$377,11,FALSE)</f>
        <v>1908</v>
      </c>
      <c r="P46" s="6">
        <f>VLOOKUP($E46,'Tabel 11'!$E$14:$X$377,12,FALSE)</f>
        <v>0</v>
      </c>
      <c r="Q46" s="6">
        <f>VLOOKUP($E46,'Tabel 11'!$E$14:$X$377,13,FALSE)</f>
        <v>1056</v>
      </c>
      <c r="R46" s="6">
        <f>VLOOKUP($E46,'Tabel 11'!$E$14:$X$377,14,FALSE)</f>
        <v>2699</v>
      </c>
      <c r="S46" s="6">
        <f>VLOOKUP($E46,'Tabel 11'!$E$14:$X$377,15,FALSE)</f>
        <v>2639</v>
      </c>
      <c r="T46" s="6">
        <f>VLOOKUP($E46,'Tabel 11'!$E$14:$X$377,16,FALSE)</f>
        <v>60</v>
      </c>
      <c r="U46" s="6">
        <f>VLOOKUP($E46,'Tabel 11'!$E$14:$X$377,17,FALSE)</f>
        <v>0</v>
      </c>
      <c r="V46" s="6">
        <f>VLOOKUP($E46,'Tabel 11'!$E$14:$X$377,18,FALSE)</f>
        <v>0</v>
      </c>
      <c r="W46" s="6"/>
      <c r="X46" s="6">
        <f>VLOOKUP($E46,'Tabel 11'!$E$14:$X$377,20,FALSE)</f>
        <v>750</v>
      </c>
    </row>
    <row r="47" spans="2:24" x14ac:dyDescent="0.25">
      <c r="D47" s="1" t="s">
        <v>916</v>
      </c>
      <c r="E47" s="1" t="s">
        <v>34</v>
      </c>
      <c r="G47" s="6">
        <f>VLOOKUP($E47,'Tabel 11'!$E$14:$X$377,3,FALSE)</f>
        <v>198</v>
      </c>
      <c r="H47" s="6">
        <f>VLOOKUP($E47,'Tabel 11'!$E$14:$X$377,4,FALSE)</f>
        <v>76</v>
      </c>
      <c r="I47" s="6">
        <f>VLOOKUP($E47,'Tabel 11'!$E$14:$X$377,5,FALSE)</f>
        <v>0</v>
      </c>
      <c r="J47" s="6">
        <f>VLOOKUP($E47,'Tabel 11'!$E$14:$X$377,6,FALSE)</f>
        <v>0</v>
      </c>
      <c r="K47" s="6">
        <f>VLOOKUP($E47,'Tabel 11'!$E$14:$X$377,7,FALSE)</f>
        <v>42</v>
      </c>
      <c r="L47" s="6">
        <f>VLOOKUP($E47,'Tabel 11'!$E$14:$X$377,8,FALSE)</f>
        <v>0</v>
      </c>
      <c r="M47" s="6">
        <f>VLOOKUP($E47,'Tabel 11'!$E$14:$X$377,9,FALSE)</f>
        <v>34</v>
      </c>
      <c r="N47" s="6">
        <f>VLOOKUP($E47,'Tabel 11'!$E$14:$X$377,10,FALSE)</f>
        <v>19</v>
      </c>
      <c r="O47" s="6">
        <f>VLOOKUP($E47,'Tabel 11'!$E$14:$X$377,11,FALSE)</f>
        <v>0</v>
      </c>
      <c r="P47" s="6">
        <f>VLOOKUP($E47,'Tabel 11'!$E$14:$X$377,12,FALSE)</f>
        <v>19</v>
      </c>
      <c r="Q47" s="6">
        <f>VLOOKUP($E47,'Tabel 11'!$E$14:$X$377,13,FALSE)</f>
        <v>4</v>
      </c>
      <c r="R47" s="6">
        <f>VLOOKUP($E47,'Tabel 11'!$E$14:$X$377,14,FALSE)</f>
        <v>99</v>
      </c>
      <c r="S47" s="6">
        <f>VLOOKUP($E47,'Tabel 11'!$E$14:$X$377,15,FALSE)</f>
        <v>99</v>
      </c>
      <c r="T47" s="6">
        <f>VLOOKUP($E47,'Tabel 11'!$E$14:$X$377,16,FALSE)</f>
        <v>0</v>
      </c>
      <c r="U47" s="6">
        <f>VLOOKUP($E47,'Tabel 11'!$E$14:$X$377,17,FALSE)</f>
        <v>0</v>
      </c>
      <c r="V47" s="6">
        <f>VLOOKUP($E47,'Tabel 11'!$E$14:$X$377,18,FALSE)</f>
        <v>0</v>
      </c>
      <c r="W47" s="6"/>
      <c r="X47" s="6">
        <f>VLOOKUP($E47,'Tabel 11'!$E$14:$X$377,20,FALSE)</f>
        <v>15</v>
      </c>
    </row>
    <row r="48" spans="2:24" x14ac:dyDescent="0.25">
      <c r="D48" s="1" t="s">
        <v>923</v>
      </c>
      <c r="E48" s="1" t="s">
        <v>35</v>
      </c>
      <c r="G48" s="6">
        <f>VLOOKUP($E48,'Tabel 11'!$E$14:$X$377,3,FALSE)</f>
        <v>6806</v>
      </c>
      <c r="H48" s="6">
        <f>VLOOKUP($E48,'Tabel 11'!$E$14:$X$377,4,FALSE)</f>
        <v>4454</v>
      </c>
      <c r="I48" s="6">
        <f>VLOOKUP($E48,'Tabel 11'!$E$14:$X$377,5,FALSE)</f>
        <v>4409</v>
      </c>
      <c r="J48" s="6">
        <f>VLOOKUP($E48,'Tabel 11'!$E$14:$X$377,6,FALSE)</f>
        <v>45</v>
      </c>
      <c r="K48" s="6">
        <f>VLOOKUP($E48,'Tabel 11'!$E$14:$X$377,7,FALSE)</f>
        <v>0</v>
      </c>
      <c r="L48" s="6">
        <f>VLOOKUP($E48,'Tabel 11'!$E$14:$X$377,8,FALSE)</f>
        <v>0</v>
      </c>
      <c r="M48" s="6">
        <f>VLOOKUP($E48,'Tabel 11'!$E$14:$X$377,9,FALSE)</f>
        <v>0</v>
      </c>
      <c r="N48" s="6">
        <f>VLOOKUP($E48,'Tabel 11'!$E$14:$X$377,10,FALSE)</f>
        <v>556</v>
      </c>
      <c r="O48" s="6">
        <f>VLOOKUP($E48,'Tabel 11'!$E$14:$X$377,11,FALSE)</f>
        <v>556</v>
      </c>
      <c r="P48" s="6">
        <f>VLOOKUP($E48,'Tabel 11'!$E$14:$X$377,12,FALSE)</f>
        <v>0</v>
      </c>
      <c r="Q48" s="6">
        <f>VLOOKUP($E48,'Tabel 11'!$E$14:$X$377,13,FALSE)</f>
        <v>339</v>
      </c>
      <c r="R48" s="6">
        <f>VLOOKUP($E48,'Tabel 11'!$E$14:$X$377,14,FALSE)</f>
        <v>1457</v>
      </c>
      <c r="S48" s="6">
        <f>VLOOKUP($E48,'Tabel 11'!$E$14:$X$377,15,FALSE)</f>
        <v>1411</v>
      </c>
      <c r="T48" s="6">
        <f>VLOOKUP($E48,'Tabel 11'!$E$14:$X$377,16,FALSE)</f>
        <v>0</v>
      </c>
      <c r="U48" s="6">
        <f>VLOOKUP($E48,'Tabel 11'!$E$14:$X$377,17,FALSE)</f>
        <v>46</v>
      </c>
      <c r="V48" s="6">
        <f>VLOOKUP($E48,'Tabel 11'!$E$14:$X$377,18,FALSE)</f>
        <v>0</v>
      </c>
      <c r="W48" s="6"/>
      <c r="X48" s="6">
        <f>VLOOKUP($E48,'Tabel 11'!$E$14:$X$377,20,FALSE)</f>
        <v>55</v>
      </c>
    </row>
    <row r="49" spans="2:24" x14ac:dyDescent="0.25">
      <c r="D49" s="1" t="s">
        <v>936</v>
      </c>
      <c r="E49" s="1" t="s">
        <v>36</v>
      </c>
      <c r="G49" s="6">
        <f>VLOOKUP($E49,'Tabel 11'!$E$14:$X$377,3,FALSE)</f>
        <v>1110</v>
      </c>
      <c r="H49" s="6">
        <f>VLOOKUP($E49,'Tabel 11'!$E$14:$X$377,4,FALSE)</f>
        <v>154</v>
      </c>
      <c r="I49" s="6">
        <f>VLOOKUP($E49,'Tabel 11'!$E$14:$X$377,5,FALSE)</f>
        <v>0</v>
      </c>
      <c r="J49" s="6">
        <f>VLOOKUP($E49,'Tabel 11'!$E$14:$X$377,6,FALSE)</f>
        <v>8</v>
      </c>
      <c r="K49" s="6">
        <f>VLOOKUP($E49,'Tabel 11'!$E$14:$X$377,7,FALSE)</f>
        <v>30</v>
      </c>
      <c r="L49" s="6">
        <f>VLOOKUP($E49,'Tabel 11'!$E$14:$X$377,8,FALSE)</f>
        <v>0</v>
      </c>
      <c r="M49" s="6">
        <f>VLOOKUP($E49,'Tabel 11'!$E$14:$X$377,9,FALSE)</f>
        <v>116</v>
      </c>
      <c r="N49" s="6">
        <f>VLOOKUP($E49,'Tabel 11'!$E$14:$X$377,10,FALSE)</f>
        <v>645</v>
      </c>
      <c r="O49" s="6">
        <f>VLOOKUP($E49,'Tabel 11'!$E$14:$X$377,11,FALSE)</f>
        <v>645</v>
      </c>
      <c r="P49" s="6">
        <f>VLOOKUP($E49,'Tabel 11'!$E$14:$X$377,12,FALSE)</f>
        <v>0</v>
      </c>
      <c r="Q49" s="6">
        <f>VLOOKUP($E49,'Tabel 11'!$E$14:$X$377,13,FALSE)</f>
        <v>42</v>
      </c>
      <c r="R49" s="6">
        <f>VLOOKUP($E49,'Tabel 11'!$E$14:$X$377,14,FALSE)</f>
        <v>269</v>
      </c>
      <c r="S49" s="6">
        <f>VLOOKUP($E49,'Tabel 11'!$E$14:$X$377,15,FALSE)</f>
        <v>209</v>
      </c>
      <c r="T49" s="6">
        <f>VLOOKUP($E49,'Tabel 11'!$E$14:$X$377,16,FALSE)</f>
        <v>0</v>
      </c>
      <c r="U49" s="6">
        <f>VLOOKUP($E49,'Tabel 11'!$E$14:$X$377,17,FALSE)</f>
        <v>60</v>
      </c>
      <c r="V49" s="6">
        <f>VLOOKUP($E49,'Tabel 11'!$E$14:$X$377,18,FALSE)</f>
        <v>0</v>
      </c>
      <c r="W49" s="6"/>
      <c r="X49" s="6">
        <f>VLOOKUP($E49,'Tabel 11'!$E$14:$X$377,20,FALSE)</f>
        <v>191</v>
      </c>
    </row>
    <row r="50" spans="2:24" x14ac:dyDescent="0.25">
      <c r="D50" s="1" t="s">
        <v>945</v>
      </c>
      <c r="E50" s="1" t="s">
        <v>39</v>
      </c>
      <c r="G50" s="6">
        <f>VLOOKUP($E50,'Tabel 11'!$E$14:$X$377,3,FALSE)</f>
        <v>1498</v>
      </c>
      <c r="H50" s="6">
        <f>VLOOKUP($E50,'Tabel 11'!$E$14:$X$377,4,FALSE)</f>
        <v>520</v>
      </c>
      <c r="I50" s="6">
        <f>VLOOKUP($E50,'Tabel 11'!$E$14:$X$377,5,FALSE)</f>
        <v>117</v>
      </c>
      <c r="J50" s="6">
        <f>VLOOKUP($E50,'Tabel 11'!$E$14:$X$377,6,FALSE)</f>
        <v>0</v>
      </c>
      <c r="K50" s="6">
        <f>VLOOKUP($E50,'Tabel 11'!$E$14:$X$377,7,FALSE)</f>
        <v>377</v>
      </c>
      <c r="L50" s="6">
        <f>VLOOKUP($E50,'Tabel 11'!$E$14:$X$377,8,FALSE)</f>
        <v>0</v>
      </c>
      <c r="M50" s="6">
        <f>VLOOKUP($E50,'Tabel 11'!$E$14:$X$377,9,FALSE)</f>
        <v>26</v>
      </c>
      <c r="N50" s="6">
        <f>VLOOKUP($E50,'Tabel 11'!$E$14:$X$377,10,FALSE)</f>
        <v>49</v>
      </c>
      <c r="O50" s="6">
        <f>VLOOKUP($E50,'Tabel 11'!$E$14:$X$377,11,FALSE)</f>
        <v>49</v>
      </c>
      <c r="P50" s="6">
        <f>VLOOKUP($E50,'Tabel 11'!$E$14:$X$377,12,FALSE)</f>
        <v>0</v>
      </c>
      <c r="Q50" s="6">
        <f>VLOOKUP($E50,'Tabel 11'!$E$14:$X$377,13,FALSE)</f>
        <v>5</v>
      </c>
      <c r="R50" s="6">
        <f>VLOOKUP($E50,'Tabel 11'!$E$14:$X$377,14,FALSE)</f>
        <v>924</v>
      </c>
      <c r="S50" s="6">
        <f>VLOOKUP($E50,'Tabel 11'!$E$14:$X$377,15,FALSE)</f>
        <v>903</v>
      </c>
      <c r="T50" s="6">
        <f>VLOOKUP($E50,'Tabel 11'!$E$14:$X$377,16,FALSE)</f>
        <v>21</v>
      </c>
      <c r="U50" s="6">
        <f>VLOOKUP($E50,'Tabel 11'!$E$14:$X$377,17,FALSE)</f>
        <v>0</v>
      </c>
      <c r="V50" s="6">
        <f>VLOOKUP($E50,'Tabel 11'!$E$14:$X$377,18,FALSE)</f>
        <v>0</v>
      </c>
      <c r="W50" s="6"/>
      <c r="X50" s="6">
        <f>VLOOKUP($E50,'Tabel 11'!$E$14:$X$377,20,FALSE)</f>
        <v>106</v>
      </c>
    </row>
    <row r="51" spans="2:24" x14ac:dyDescent="0.25">
      <c r="D51" s="1" t="s">
        <v>963</v>
      </c>
      <c r="E51" s="1" t="s">
        <v>37</v>
      </c>
      <c r="G51" s="6">
        <f>VLOOKUP($E51,'Tabel 11'!$E$14:$X$377,3,FALSE)</f>
        <v>242</v>
      </c>
      <c r="H51" s="6">
        <f>VLOOKUP($E51,'Tabel 11'!$E$14:$X$377,4,FALSE)</f>
        <v>22</v>
      </c>
      <c r="I51" s="6">
        <f>VLOOKUP($E51,'Tabel 11'!$E$14:$X$377,5,FALSE)</f>
        <v>16</v>
      </c>
      <c r="J51" s="6">
        <f>VLOOKUP($E51,'Tabel 11'!$E$14:$X$377,6,FALSE)</f>
        <v>0</v>
      </c>
      <c r="K51" s="6">
        <f>VLOOKUP($E51,'Tabel 11'!$E$14:$X$377,7,FALSE)</f>
        <v>6</v>
      </c>
      <c r="L51" s="6">
        <f>VLOOKUP($E51,'Tabel 11'!$E$14:$X$377,8,FALSE)</f>
        <v>0</v>
      </c>
      <c r="M51" s="6">
        <f>VLOOKUP($E51,'Tabel 11'!$E$14:$X$377,9,FALSE)</f>
        <v>0</v>
      </c>
      <c r="N51" s="6">
        <f>VLOOKUP($E51,'Tabel 11'!$E$14:$X$377,10,FALSE)</f>
        <v>133</v>
      </c>
      <c r="O51" s="6">
        <f>VLOOKUP($E51,'Tabel 11'!$E$14:$X$377,11,FALSE)</f>
        <v>133</v>
      </c>
      <c r="P51" s="6">
        <f>VLOOKUP($E51,'Tabel 11'!$E$14:$X$377,12,FALSE)</f>
        <v>0</v>
      </c>
      <c r="Q51" s="6">
        <f>VLOOKUP($E51,'Tabel 11'!$E$14:$X$377,13,FALSE)</f>
        <v>17</v>
      </c>
      <c r="R51" s="6">
        <f>VLOOKUP($E51,'Tabel 11'!$E$14:$X$377,14,FALSE)</f>
        <v>70</v>
      </c>
      <c r="S51" s="6">
        <f>VLOOKUP($E51,'Tabel 11'!$E$14:$X$377,15,FALSE)</f>
        <v>70</v>
      </c>
      <c r="T51" s="6">
        <f>VLOOKUP($E51,'Tabel 11'!$E$14:$X$377,16,FALSE)</f>
        <v>0</v>
      </c>
      <c r="U51" s="6">
        <f>VLOOKUP($E51,'Tabel 11'!$E$14:$X$377,17,FALSE)</f>
        <v>0</v>
      </c>
      <c r="V51" s="6">
        <f>VLOOKUP($E51,'Tabel 11'!$E$14:$X$377,18,FALSE)</f>
        <v>55</v>
      </c>
      <c r="W51" s="6"/>
      <c r="X51" s="6">
        <f>VLOOKUP($E51,'Tabel 11'!$E$14:$X$377,20,FALSE)</f>
        <v>0</v>
      </c>
    </row>
    <row r="52" spans="2:24" x14ac:dyDescent="0.25">
      <c r="C52" s="10"/>
      <c r="D52" s="1" t="s">
        <v>970</v>
      </c>
      <c r="E52" s="1" t="s">
        <v>42</v>
      </c>
      <c r="G52" s="6">
        <f>VLOOKUP($E52,'Tabel 11'!$E$14:$X$377,3,FALSE)</f>
        <v>3619</v>
      </c>
      <c r="H52" s="6">
        <f>VLOOKUP($E52,'Tabel 11'!$E$14:$X$377,4,FALSE)</f>
        <v>1492</v>
      </c>
      <c r="I52" s="6">
        <f>VLOOKUP($E52,'Tabel 11'!$E$14:$X$377,5,FALSE)</f>
        <v>583</v>
      </c>
      <c r="J52" s="6">
        <f>VLOOKUP($E52,'Tabel 11'!$E$14:$X$377,6,FALSE)</f>
        <v>10</v>
      </c>
      <c r="K52" s="6">
        <f>VLOOKUP($E52,'Tabel 11'!$E$14:$X$377,7,FALSE)</f>
        <v>471</v>
      </c>
      <c r="L52" s="6">
        <f>VLOOKUP($E52,'Tabel 11'!$E$14:$X$377,8,FALSE)</f>
        <v>8</v>
      </c>
      <c r="M52" s="6">
        <f>VLOOKUP($E52,'Tabel 11'!$E$14:$X$377,9,FALSE)</f>
        <v>420</v>
      </c>
      <c r="N52" s="6">
        <f>VLOOKUP($E52,'Tabel 11'!$E$14:$X$377,10,FALSE)</f>
        <v>687</v>
      </c>
      <c r="O52" s="6">
        <f>VLOOKUP($E52,'Tabel 11'!$E$14:$X$377,11,FALSE)</f>
        <v>687</v>
      </c>
      <c r="P52" s="6">
        <f>VLOOKUP($E52,'Tabel 11'!$E$14:$X$377,12,FALSE)</f>
        <v>0</v>
      </c>
      <c r="Q52" s="6">
        <f>VLOOKUP($E52,'Tabel 11'!$E$14:$X$377,13,FALSE)</f>
        <v>279</v>
      </c>
      <c r="R52" s="6">
        <f>VLOOKUP($E52,'Tabel 11'!$E$14:$X$377,14,FALSE)</f>
        <v>1161</v>
      </c>
      <c r="S52" s="6">
        <f>VLOOKUP($E52,'Tabel 11'!$E$14:$X$377,15,FALSE)</f>
        <v>1103</v>
      </c>
      <c r="T52" s="6">
        <f>VLOOKUP($E52,'Tabel 11'!$E$14:$X$377,16,FALSE)</f>
        <v>58</v>
      </c>
      <c r="U52" s="6">
        <f>VLOOKUP($E52,'Tabel 11'!$E$14:$X$377,17,FALSE)</f>
        <v>0</v>
      </c>
      <c r="V52" s="6">
        <f>VLOOKUP($E52,'Tabel 11'!$E$14:$X$377,18,FALSE)</f>
        <v>15</v>
      </c>
      <c r="W52" s="12"/>
      <c r="X52" s="6">
        <f>VLOOKUP($E52,'Tabel 11'!$E$14:$X$377,20,FALSE)</f>
        <v>311</v>
      </c>
    </row>
    <row r="53" spans="2:24" x14ac:dyDescent="0.25">
      <c r="B53" s="7"/>
      <c r="C53" s="7"/>
      <c r="D53" s="1" t="s">
        <v>985</v>
      </c>
      <c r="E53" s="1" t="s">
        <v>38</v>
      </c>
      <c r="G53" s="6">
        <f>VLOOKUP($E53,'Tabel 11'!$E$14:$X$377,3,FALSE)</f>
        <v>1145</v>
      </c>
      <c r="H53" s="6">
        <f>VLOOKUP($E53,'Tabel 11'!$E$14:$X$377,4,FALSE)</f>
        <v>357</v>
      </c>
      <c r="I53" s="6">
        <f>VLOOKUP($E53,'Tabel 11'!$E$14:$X$377,5,FALSE)</f>
        <v>107</v>
      </c>
      <c r="J53" s="6">
        <f>VLOOKUP($E53,'Tabel 11'!$E$14:$X$377,6,FALSE)</f>
        <v>3</v>
      </c>
      <c r="K53" s="6">
        <f>VLOOKUP($E53,'Tabel 11'!$E$14:$X$377,7,FALSE)</f>
        <v>123</v>
      </c>
      <c r="L53" s="6">
        <f>VLOOKUP($E53,'Tabel 11'!$E$14:$X$377,8,FALSE)</f>
        <v>0</v>
      </c>
      <c r="M53" s="6">
        <f>VLOOKUP($E53,'Tabel 11'!$E$14:$X$377,9,FALSE)</f>
        <v>124</v>
      </c>
      <c r="N53" s="6">
        <f>VLOOKUP($E53,'Tabel 11'!$E$14:$X$377,10,FALSE)</f>
        <v>90</v>
      </c>
      <c r="O53" s="6">
        <f>VLOOKUP($E53,'Tabel 11'!$E$14:$X$377,11,FALSE)</f>
        <v>90</v>
      </c>
      <c r="P53" s="6">
        <f>VLOOKUP($E53,'Tabel 11'!$E$14:$X$377,12,FALSE)</f>
        <v>0</v>
      </c>
      <c r="Q53" s="6">
        <f>VLOOKUP($E53,'Tabel 11'!$E$14:$X$377,13,FALSE)</f>
        <v>160</v>
      </c>
      <c r="R53" s="6">
        <f>VLOOKUP($E53,'Tabel 11'!$E$14:$X$377,14,FALSE)</f>
        <v>538</v>
      </c>
      <c r="S53" s="6">
        <f>VLOOKUP($E53,'Tabel 11'!$E$14:$X$377,15,FALSE)</f>
        <v>471</v>
      </c>
      <c r="T53" s="6">
        <f>VLOOKUP($E53,'Tabel 11'!$E$14:$X$377,16,FALSE)</f>
        <v>17</v>
      </c>
      <c r="U53" s="6">
        <f>VLOOKUP($E53,'Tabel 11'!$E$14:$X$377,17,FALSE)</f>
        <v>50</v>
      </c>
      <c r="V53" s="6">
        <f>VLOOKUP($E53,'Tabel 11'!$E$14:$X$377,18,FALSE)</f>
        <v>0</v>
      </c>
      <c r="W53" s="9"/>
      <c r="X53" s="6">
        <f>VLOOKUP($E53,'Tabel 11'!$E$14:$X$377,20,FALSE)</f>
        <v>31</v>
      </c>
    </row>
    <row r="54" spans="2:24" x14ac:dyDescent="0.25">
      <c r="C54" s="10" t="s">
        <v>16</v>
      </c>
      <c r="D54" s="10"/>
      <c r="E54" s="10"/>
      <c r="F54" s="10"/>
      <c r="G54" s="12">
        <f>SUM(G36:G53)</f>
        <v>64010</v>
      </c>
      <c r="H54" s="12">
        <f t="shared" ref="H54:X54" si="7">SUM(H36:H53)</f>
        <v>33246</v>
      </c>
      <c r="I54" s="12">
        <f t="shared" si="7"/>
        <v>17080</v>
      </c>
      <c r="J54" s="12">
        <f t="shared" si="7"/>
        <v>449</v>
      </c>
      <c r="K54" s="12">
        <f t="shared" si="7"/>
        <v>7784</v>
      </c>
      <c r="L54" s="12">
        <f t="shared" si="7"/>
        <v>454</v>
      </c>
      <c r="M54" s="12">
        <f t="shared" si="7"/>
        <v>7479</v>
      </c>
      <c r="N54" s="12">
        <f t="shared" si="7"/>
        <v>9163</v>
      </c>
      <c r="O54" s="12">
        <f t="shared" si="7"/>
        <v>7959</v>
      </c>
      <c r="P54" s="12">
        <f t="shared" si="7"/>
        <v>1204</v>
      </c>
      <c r="Q54" s="12">
        <f t="shared" si="7"/>
        <v>3481</v>
      </c>
      <c r="R54" s="12">
        <f t="shared" si="7"/>
        <v>18120</v>
      </c>
      <c r="S54" s="12">
        <f t="shared" si="7"/>
        <v>17039</v>
      </c>
      <c r="T54" s="12">
        <f t="shared" si="7"/>
        <v>467</v>
      </c>
      <c r="U54" s="12">
        <f t="shared" si="7"/>
        <v>614</v>
      </c>
      <c r="V54" s="12">
        <f t="shared" si="7"/>
        <v>143</v>
      </c>
      <c r="W54" s="12"/>
      <c r="X54" s="12">
        <f t="shared" si="7"/>
        <v>7898</v>
      </c>
    </row>
    <row r="55" spans="2:24" x14ac:dyDescent="0.25">
      <c r="B55" s="7" t="s">
        <v>356</v>
      </c>
      <c r="C55" s="7"/>
      <c r="D55" s="7"/>
      <c r="E55" s="7"/>
      <c r="F55" s="7"/>
      <c r="G55" s="9">
        <f>G54</f>
        <v>64010</v>
      </c>
      <c r="H55" s="9">
        <f t="shared" ref="H55:X55" si="8">H54</f>
        <v>33246</v>
      </c>
      <c r="I55" s="9">
        <f t="shared" si="8"/>
        <v>17080</v>
      </c>
      <c r="J55" s="9">
        <f t="shared" si="8"/>
        <v>449</v>
      </c>
      <c r="K55" s="9">
        <f t="shared" si="8"/>
        <v>7784</v>
      </c>
      <c r="L55" s="9">
        <f t="shared" si="8"/>
        <v>454</v>
      </c>
      <c r="M55" s="9">
        <f t="shared" si="8"/>
        <v>7479</v>
      </c>
      <c r="N55" s="9">
        <f t="shared" si="8"/>
        <v>9163</v>
      </c>
      <c r="O55" s="9">
        <f t="shared" si="8"/>
        <v>7959</v>
      </c>
      <c r="P55" s="9">
        <f t="shared" si="8"/>
        <v>1204</v>
      </c>
      <c r="Q55" s="9">
        <f t="shared" si="8"/>
        <v>3481</v>
      </c>
      <c r="R55" s="9">
        <f t="shared" si="8"/>
        <v>18120</v>
      </c>
      <c r="S55" s="9">
        <f t="shared" si="8"/>
        <v>17039</v>
      </c>
      <c r="T55" s="9">
        <f t="shared" si="8"/>
        <v>467</v>
      </c>
      <c r="U55" s="9">
        <f t="shared" si="8"/>
        <v>614</v>
      </c>
      <c r="V55" s="9">
        <f t="shared" si="8"/>
        <v>143</v>
      </c>
      <c r="W55" s="9"/>
      <c r="X55" s="9">
        <f t="shared" si="8"/>
        <v>7898</v>
      </c>
    </row>
    <row r="56" spans="2:24" x14ac:dyDescent="0.25">
      <c r="B56" s="1" t="s">
        <v>43</v>
      </c>
      <c r="C56" s="1" t="s">
        <v>437</v>
      </c>
      <c r="D56" s="1" t="s">
        <v>670</v>
      </c>
      <c r="E56" s="1" t="s">
        <v>44</v>
      </c>
      <c r="G56" s="6">
        <f>VLOOKUP($E56,'Tabel 11'!$E$14:$X$377,3,FALSE)</f>
        <v>1387</v>
      </c>
      <c r="H56" s="6">
        <f>VLOOKUP($E56,'Tabel 11'!$E$14:$X$377,4,FALSE)</f>
        <v>331</v>
      </c>
      <c r="I56" s="6">
        <f>VLOOKUP($E56,'Tabel 11'!$E$14:$X$377,5,FALSE)</f>
        <v>104</v>
      </c>
      <c r="J56" s="6">
        <f>VLOOKUP($E56,'Tabel 11'!$E$14:$X$377,6,FALSE)</f>
        <v>12</v>
      </c>
      <c r="K56" s="6">
        <f>VLOOKUP($E56,'Tabel 11'!$E$14:$X$377,7,FALSE)</f>
        <v>122</v>
      </c>
      <c r="L56" s="6">
        <f>VLOOKUP($E56,'Tabel 11'!$E$14:$X$377,8,FALSE)</f>
        <v>0</v>
      </c>
      <c r="M56" s="6">
        <f>VLOOKUP($E56,'Tabel 11'!$E$14:$X$377,9,FALSE)</f>
        <v>93</v>
      </c>
      <c r="N56" s="6">
        <f>VLOOKUP($E56,'Tabel 11'!$E$14:$X$377,10,FALSE)</f>
        <v>325</v>
      </c>
      <c r="O56" s="6">
        <f>VLOOKUP($E56,'Tabel 11'!$E$14:$X$377,11,FALSE)</f>
        <v>130</v>
      </c>
      <c r="P56" s="6">
        <f>VLOOKUP($E56,'Tabel 11'!$E$14:$X$377,12,FALSE)</f>
        <v>195</v>
      </c>
      <c r="Q56" s="6">
        <f>VLOOKUP($E56,'Tabel 11'!$E$14:$X$377,13,FALSE)</f>
        <v>132</v>
      </c>
      <c r="R56" s="6">
        <f>VLOOKUP($E56,'Tabel 11'!$E$14:$X$377,14,FALSE)</f>
        <v>599</v>
      </c>
      <c r="S56" s="6">
        <f>VLOOKUP($E56,'Tabel 11'!$E$14:$X$377,15,FALSE)</f>
        <v>562</v>
      </c>
      <c r="T56" s="6">
        <f>VLOOKUP($E56,'Tabel 11'!$E$14:$X$377,16,FALSE)</f>
        <v>37</v>
      </c>
      <c r="U56" s="6">
        <f>VLOOKUP($E56,'Tabel 11'!$E$14:$X$377,17,FALSE)</f>
        <v>0</v>
      </c>
      <c r="V56" s="6">
        <f>VLOOKUP($E56,'Tabel 11'!$E$14:$X$377,18,FALSE)</f>
        <v>0</v>
      </c>
      <c r="W56" s="6"/>
      <c r="X56" s="6">
        <f>VLOOKUP($E56,'Tabel 11'!$E$14:$X$377,20,FALSE)</f>
        <v>139</v>
      </c>
    </row>
    <row r="57" spans="2:24" x14ac:dyDescent="0.25">
      <c r="D57" s="1" t="s">
        <v>684</v>
      </c>
      <c r="E57" s="1" t="s">
        <v>45</v>
      </c>
      <c r="G57" s="6">
        <f>VLOOKUP($E57,'Tabel 11'!$E$14:$X$377,3,FALSE)</f>
        <v>22958</v>
      </c>
      <c r="H57" s="6">
        <f>VLOOKUP($E57,'Tabel 11'!$E$14:$X$377,4,FALSE)</f>
        <v>13451</v>
      </c>
      <c r="I57" s="6">
        <f>VLOOKUP($E57,'Tabel 11'!$E$14:$X$377,5,FALSE)</f>
        <v>7355</v>
      </c>
      <c r="J57" s="6">
        <f>VLOOKUP($E57,'Tabel 11'!$E$14:$X$377,6,FALSE)</f>
        <v>1365</v>
      </c>
      <c r="K57" s="6">
        <f>VLOOKUP($E57,'Tabel 11'!$E$14:$X$377,7,FALSE)</f>
        <v>1711</v>
      </c>
      <c r="L57" s="6">
        <f>VLOOKUP($E57,'Tabel 11'!$E$14:$X$377,8,FALSE)</f>
        <v>503</v>
      </c>
      <c r="M57" s="6">
        <f>VLOOKUP($E57,'Tabel 11'!$E$14:$X$377,9,FALSE)</f>
        <v>2517</v>
      </c>
      <c r="N57" s="6">
        <f>VLOOKUP($E57,'Tabel 11'!$E$14:$X$377,10,FALSE)</f>
        <v>2347</v>
      </c>
      <c r="O57" s="6">
        <f>VLOOKUP($E57,'Tabel 11'!$E$14:$X$377,11,FALSE)</f>
        <v>2347</v>
      </c>
      <c r="P57" s="6">
        <f>VLOOKUP($E57,'Tabel 11'!$E$14:$X$377,12,FALSE)</f>
        <v>0</v>
      </c>
      <c r="Q57" s="6">
        <f>VLOOKUP($E57,'Tabel 11'!$E$14:$X$377,13,FALSE)</f>
        <v>999</v>
      </c>
      <c r="R57" s="6">
        <f>VLOOKUP($E57,'Tabel 11'!$E$14:$X$377,14,FALSE)</f>
        <v>6161</v>
      </c>
      <c r="S57" s="6">
        <f>VLOOKUP($E57,'Tabel 11'!$E$14:$X$377,15,FALSE)</f>
        <v>6161</v>
      </c>
      <c r="T57" s="6">
        <f>VLOOKUP($E57,'Tabel 11'!$E$14:$X$377,16,FALSE)</f>
        <v>0</v>
      </c>
      <c r="U57" s="6">
        <f>VLOOKUP($E57,'Tabel 11'!$E$14:$X$377,17,FALSE)</f>
        <v>0</v>
      </c>
      <c r="V57" s="6">
        <f>VLOOKUP($E57,'Tabel 11'!$E$14:$X$377,18,FALSE)</f>
        <v>0</v>
      </c>
      <c r="W57" s="6"/>
      <c r="X57" s="6">
        <f>VLOOKUP($E57,'Tabel 11'!$E$14:$X$377,20,FALSE)</f>
        <v>4760</v>
      </c>
    </row>
    <row r="58" spans="2:24" x14ac:dyDescent="0.25">
      <c r="D58" s="1" t="s">
        <v>691</v>
      </c>
      <c r="E58" s="1" t="s">
        <v>85</v>
      </c>
      <c r="G58" s="6">
        <f>VLOOKUP($E58,'Tabel 11'!$E$14:$X$377,3,FALSE)</f>
        <v>3365</v>
      </c>
      <c r="H58" s="6">
        <f>VLOOKUP($E58,'Tabel 11'!$E$14:$X$377,4,FALSE)</f>
        <v>1508</v>
      </c>
      <c r="I58" s="6">
        <f>VLOOKUP($E58,'Tabel 11'!$E$14:$X$377,5,FALSE)</f>
        <v>647</v>
      </c>
      <c r="J58" s="6">
        <f>VLOOKUP($E58,'Tabel 11'!$E$14:$X$377,6,FALSE)</f>
        <v>0</v>
      </c>
      <c r="K58" s="6">
        <f>VLOOKUP($E58,'Tabel 11'!$E$14:$X$377,7,FALSE)</f>
        <v>825</v>
      </c>
      <c r="L58" s="6">
        <f>VLOOKUP($E58,'Tabel 11'!$E$14:$X$377,8,FALSE)</f>
        <v>0</v>
      </c>
      <c r="M58" s="6">
        <f>VLOOKUP($E58,'Tabel 11'!$E$14:$X$377,9,FALSE)</f>
        <v>36</v>
      </c>
      <c r="N58" s="6">
        <f>VLOOKUP($E58,'Tabel 11'!$E$14:$X$377,10,FALSE)</f>
        <v>523</v>
      </c>
      <c r="O58" s="6">
        <f>VLOOKUP($E58,'Tabel 11'!$E$14:$X$377,11,FALSE)</f>
        <v>523</v>
      </c>
      <c r="P58" s="6">
        <f>VLOOKUP($E58,'Tabel 11'!$E$14:$X$377,12,FALSE)</f>
        <v>0</v>
      </c>
      <c r="Q58" s="6">
        <f>VLOOKUP($E58,'Tabel 11'!$E$14:$X$377,13,FALSE)</f>
        <v>215</v>
      </c>
      <c r="R58" s="6">
        <f>VLOOKUP($E58,'Tabel 11'!$E$14:$X$377,14,FALSE)</f>
        <v>1119</v>
      </c>
      <c r="S58" s="6">
        <f>VLOOKUP($E58,'Tabel 11'!$E$14:$X$377,15,FALSE)</f>
        <v>1119</v>
      </c>
      <c r="T58" s="6">
        <f>VLOOKUP($E58,'Tabel 11'!$E$14:$X$377,16,FALSE)</f>
        <v>0</v>
      </c>
      <c r="U58" s="6">
        <f>VLOOKUP($E58,'Tabel 11'!$E$14:$X$377,17,FALSE)</f>
        <v>0</v>
      </c>
      <c r="V58" s="6">
        <f>VLOOKUP($E58,'Tabel 11'!$E$14:$X$377,18,FALSE)</f>
        <v>0</v>
      </c>
      <c r="W58" s="6"/>
      <c r="X58" s="6">
        <f>VLOOKUP($E58,'Tabel 11'!$E$14:$X$377,20,FALSE)</f>
        <v>428</v>
      </c>
    </row>
    <row r="59" spans="2:24" x14ac:dyDescent="0.25">
      <c r="D59" s="1" t="s">
        <v>695</v>
      </c>
      <c r="E59" s="1" t="s">
        <v>82</v>
      </c>
      <c r="G59" s="6">
        <f>VLOOKUP($E59,'Tabel 11'!$E$14:$X$377,3,FALSE)</f>
        <v>1829</v>
      </c>
      <c r="H59" s="6">
        <f>VLOOKUP($E59,'Tabel 11'!$E$14:$X$377,4,FALSE)</f>
        <v>242</v>
      </c>
      <c r="I59" s="6">
        <f>VLOOKUP($E59,'Tabel 11'!$E$14:$X$377,5,FALSE)</f>
        <v>202</v>
      </c>
      <c r="J59" s="6">
        <f>VLOOKUP($E59,'Tabel 11'!$E$14:$X$377,6,FALSE)</f>
        <v>40</v>
      </c>
      <c r="K59" s="6">
        <f>VLOOKUP($E59,'Tabel 11'!$E$14:$X$377,7,FALSE)</f>
        <v>0</v>
      </c>
      <c r="L59" s="6">
        <f>VLOOKUP($E59,'Tabel 11'!$E$14:$X$377,8,FALSE)</f>
        <v>0</v>
      </c>
      <c r="M59" s="6">
        <f>VLOOKUP($E59,'Tabel 11'!$E$14:$X$377,9,FALSE)</f>
        <v>0</v>
      </c>
      <c r="N59" s="6">
        <f>VLOOKUP($E59,'Tabel 11'!$E$14:$X$377,10,FALSE)</f>
        <v>472</v>
      </c>
      <c r="O59" s="6">
        <f>VLOOKUP($E59,'Tabel 11'!$E$14:$X$377,11,FALSE)</f>
        <v>472</v>
      </c>
      <c r="P59" s="6">
        <f>VLOOKUP($E59,'Tabel 11'!$E$14:$X$377,12,FALSE)</f>
        <v>0</v>
      </c>
      <c r="Q59" s="6">
        <f>VLOOKUP($E59,'Tabel 11'!$E$14:$X$377,13,FALSE)</f>
        <v>263</v>
      </c>
      <c r="R59" s="6">
        <f>VLOOKUP($E59,'Tabel 11'!$E$14:$X$377,14,FALSE)</f>
        <v>852</v>
      </c>
      <c r="S59" s="6">
        <f>VLOOKUP($E59,'Tabel 11'!$E$14:$X$377,15,FALSE)</f>
        <v>809</v>
      </c>
      <c r="T59" s="6">
        <f>VLOOKUP($E59,'Tabel 11'!$E$14:$X$377,16,FALSE)</f>
        <v>43</v>
      </c>
      <c r="U59" s="6">
        <f>VLOOKUP($E59,'Tabel 11'!$E$14:$X$377,17,FALSE)</f>
        <v>0</v>
      </c>
      <c r="V59" s="6">
        <f>VLOOKUP($E59,'Tabel 11'!$E$14:$X$377,18,FALSE)</f>
        <v>0</v>
      </c>
      <c r="W59" s="6"/>
      <c r="X59" s="6">
        <f>VLOOKUP($E59,'Tabel 11'!$E$14:$X$377,20,FALSE)</f>
        <v>172</v>
      </c>
    </row>
    <row r="60" spans="2:24" x14ac:dyDescent="0.25">
      <c r="D60" s="1" t="s">
        <v>700</v>
      </c>
      <c r="E60" s="1" t="s">
        <v>80</v>
      </c>
      <c r="G60" s="6">
        <f>VLOOKUP($E60,'Tabel 11'!$E$14:$X$377,3,FALSE)</f>
        <v>2089</v>
      </c>
      <c r="H60" s="6">
        <f>VLOOKUP($E60,'Tabel 11'!$E$14:$X$377,4,FALSE)</f>
        <v>793</v>
      </c>
      <c r="I60" s="6">
        <f>VLOOKUP($E60,'Tabel 11'!$E$14:$X$377,5,FALSE)</f>
        <v>352</v>
      </c>
      <c r="J60" s="6">
        <f>VLOOKUP($E60,'Tabel 11'!$E$14:$X$377,6,FALSE)</f>
        <v>0</v>
      </c>
      <c r="K60" s="6">
        <f>VLOOKUP($E60,'Tabel 11'!$E$14:$X$377,7,FALSE)</f>
        <v>365</v>
      </c>
      <c r="L60" s="6">
        <f>VLOOKUP($E60,'Tabel 11'!$E$14:$X$377,8,FALSE)</f>
        <v>0</v>
      </c>
      <c r="M60" s="6">
        <f>VLOOKUP($E60,'Tabel 11'!$E$14:$X$377,9,FALSE)</f>
        <v>76</v>
      </c>
      <c r="N60" s="6">
        <f>VLOOKUP($E60,'Tabel 11'!$E$14:$X$377,10,FALSE)</f>
        <v>172</v>
      </c>
      <c r="O60" s="6">
        <f>VLOOKUP($E60,'Tabel 11'!$E$14:$X$377,11,FALSE)</f>
        <v>172</v>
      </c>
      <c r="P60" s="6">
        <f>VLOOKUP($E60,'Tabel 11'!$E$14:$X$377,12,FALSE)</f>
        <v>0</v>
      </c>
      <c r="Q60" s="6">
        <f>VLOOKUP($E60,'Tabel 11'!$E$14:$X$377,13,FALSE)</f>
        <v>295</v>
      </c>
      <c r="R60" s="6">
        <f>VLOOKUP($E60,'Tabel 11'!$E$14:$X$377,14,FALSE)</f>
        <v>829</v>
      </c>
      <c r="S60" s="6">
        <f>VLOOKUP($E60,'Tabel 11'!$E$14:$X$377,15,FALSE)</f>
        <v>772</v>
      </c>
      <c r="T60" s="6">
        <f>VLOOKUP($E60,'Tabel 11'!$E$14:$X$377,16,FALSE)</f>
        <v>57</v>
      </c>
      <c r="U60" s="6">
        <f>VLOOKUP($E60,'Tabel 11'!$E$14:$X$377,17,FALSE)</f>
        <v>0</v>
      </c>
      <c r="V60" s="6">
        <f>VLOOKUP($E60,'Tabel 11'!$E$14:$X$377,18,FALSE)</f>
        <v>0</v>
      </c>
      <c r="W60" s="6"/>
      <c r="X60" s="6">
        <f>VLOOKUP($E60,'Tabel 11'!$E$14:$X$377,20,FALSE)</f>
        <v>120</v>
      </c>
    </row>
    <row r="61" spans="2:24" x14ac:dyDescent="0.25">
      <c r="D61" s="1" t="s">
        <v>703</v>
      </c>
      <c r="E61" s="1" t="s">
        <v>86</v>
      </c>
      <c r="G61" s="6">
        <f>VLOOKUP($E61,'Tabel 11'!$E$14:$X$377,3,FALSE)</f>
        <v>975</v>
      </c>
      <c r="H61" s="6">
        <f>VLOOKUP($E61,'Tabel 11'!$E$14:$X$377,4,FALSE)</f>
        <v>288</v>
      </c>
      <c r="I61" s="6">
        <f>VLOOKUP($E61,'Tabel 11'!$E$14:$X$377,5,FALSE)</f>
        <v>54</v>
      </c>
      <c r="J61" s="6">
        <f>VLOOKUP($E61,'Tabel 11'!$E$14:$X$377,6,FALSE)</f>
        <v>4</v>
      </c>
      <c r="K61" s="6">
        <f>VLOOKUP($E61,'Tabel 11'!$E$14:$X$377,7,FALSE)</f>
        <v>144</v>
      </c>
      <c r="L61" s="6">
        <f>VLOOKUP($E61,'Tabel 11'!$E$14:$X$377,8,FALSE)</f>
        <v>0</v>
      </c>
      <c r="M61" s="6">
        <f>VLOOKUP($E61,'Tabel 11'!$E$14:$X$377,9,FALSE)</f>
        <v>86</v>
      </c>
      <c r="N61" s="6">
        <f>VLOOKUP($E61,'Tabel 11'!$E$14:$X$377,10,FALSE)</f>
        <v>33</v>
      </c>
      <c r="O61" s="6">
        <f>VLOOKUP($E61,'Tabel 11'!$E$14:$X$377,11,FALSE)</f>
        <v>0</v>
      </c>
      <c r="P61" s="6">
        <f>VLOOKUP($E61,'Tabel 11'!$E$14:$X$377,12,FALSE)</f>
        <v>33</v>
      </c>
      <c r="Q61" s="6">
        <f>VLOOKUP($E61,'Tabel 11'!$E$14:$X$377,13,FALSE)</f>
        <v>105</v>
      </c>
      <c r="R61" s="6">
        <f>VLOOKUP($E61,'Tabel 11'!$E$14:$X$377,14,FALSE)</f>
        <v>549</v>
      </c>
      <c r="S61" s="6">
        <f>VLOOKUP($E61,'Tabel 11'!$E$14:$X$377,15,FALSE)</f>
        <v>532</v>
      </c>
      <c r="T61" s="6">
        <f>VLOOKUP($E61,'Tabel 11'!$E$14:$X$377,16,FALSE)</f>
        <v>17</v>
      </c>
      <c r="U61" s="6">
        <f>VLOOKUP($E61,'Tabel 11'!$E$14:$X$377,17,FALSE)</f>
        <v>0</v>
      </c>
      <c r="V61" s="6">
        <f>VLOOKUP($E61,'Tabel 11'!$E$14:$X$377,18,FALSE)</f>
        <v>0</v>
      </c>
      <c r="W61" s="6"/>
      <c r="X61" s="6">
        <f>VLOOKUP($E61,'Tabel 11'!$E$14:$X$377,20,FALSE)</f>
        <v>50</v>
      </c>
    </row>
    <row r="62" spans="2:24" x14ac:dyDescent="0.25">
      <c r="D62" s="1" t="s">
        <v>717</v>
      </c>
      <c r="E62" s="1" t="s">
        <v>47</v>
      </c>
      <c r="G62" s="6">
        <f>VLOOKUP($E62,'Tabel 11'!$E$14:$X$377,3,FALSE)</f>
        <v>667</v>
      </c>
      <c r="H62" s="6">
        <f>VLOOKUP($E62,'Tabel 11'!$E$14:$X$377,4,FALSE)</f>
        <v>122</v>
      </c>
      <c r="I62" s="6">
        <f>VLOOKUP($E62,'Tabel 11'!$E$14:$X$377,5,FALSE)</f>
        <v>0</v>
      </c>
      <c r="J62" s="6">
        <f>VLOOKUP($E62,'Tabel 11'!$E$14:$X$377,6,FALSE)</f>
        <v>0</v>
      </c>
      <c r="K62" s="6">
        <f>VLOOKUP($E62,'Tabel 11'!$E$14:$X$377,7,FALSE)</f>
        <v>0</v>
      </c>
      <c r="L62" s="6">
        <f>VLOOKUP($E62,'Tabel 11'!$E$14:$X$377,8,FALSE)</f>
        <v>0</v>
      </c>
      <c r="M62" s="6">
        <f>VLOOKUP($E62,'Tabel 11'!$E$14:$X$377,9,FALSE)</f>
        <v>122</v>
      </c>
      <c r="N62" s="6">
        <f>VLOOKUP($E62,'Tabel 11'!$E$14:$X$377,10,FALSE)</f>
        <v>65</v>
      </c>
      <c r="O62" s="6">
        <f>VLOOKUP($E62,'Tabel 11'!$E$14:$X$377,11,FALSE)</f>
        <v>0</v>
      </c>
      <c r="P62" s="6">
        <f>VLOOKUP($E62,'Tabel 11'!$E$14:$X$377,12,FALSE)</f>
        <v>65</v>
      </c>
      <c r="Q62" s="6">
        <f>VLOOKUP($E62,'Tabel 11'!$E$14:$X$377,13,FALSE)</f>
        <v>62</v>
      </c>
      <c r="R62" s="6">
        <f>VLOOKUP($E62,'Tabel 11'!$E$14:$X$377,14,FALSE)</f>
        <v>418</v>
      </c>
      <c r="S62" s="6">
        <f>VLOOKUP($E62,'Tabel 11'!$E$14:$X$377,15,FALSE)</f>
        <v>405</v>
      </c>
      <c r="T62" s="6">
        <f>VLOOKUP($E62,'Tabel 11'!$E$14:$X$377,16,FALSE)</f>
        <v>13</v>
      </c>
      <c r="U62" s="6">
        <f>VLOOKUP($E62,'Tabel 11'!$E$14:$X$377,17,FALSE)</f>
        <v>0</v>
      </c>
      <c r="V62" s="6">
        <f>VLOOKUP($E62,'Tabel 11'!$E$14:$X$377,18,FALSE)</f>
        <v>0</v>
      </c>
      <c r="W62" s="6"/>
      <c r="X62" s="6">
        <f>VLOOKUP($E62,'Tabel 11'!$E$14:$X$377,20,FALSE)</f>
        <v>21</v>
      </c>
    </row>
    <row r="63" spans="2:24" x14ac:dyDescent="0.25">
      <c r="D63" s="1" t="s">
        <v>735</v>
      </c>
      <c r="E63" s="1" t="s">
        <v>49</v>
      </c>
      <c r="G63" s="6">
        <f>VLOOKUP($E63,'Tabel 11'!$E$14:$X$377,3,FALSE)</f>
        <v>1057</v>
      </c>
      <c r="H63" s="6">
        <f>VLOOKUP($E63,'Tabel 11'!$E$14:$X$377,4,FALSE)</f>
        <v>49</v>
      </c>
      <c r="I63" s="6">
        <f>VLOOKUP($E63,'Tabel 11'!$E$14:$X$377,5,FALSE)</f>
        <v>30</v>
      </c>
      <c r="J63" s="6">
        <f>VLOOKUP($E63,'Tabel 11'!$E$14:$X$377,6,FALSE)</f>
        <v>6</v>
      </c>
      <c r="K63" s="6">
        <f>VLOOKUP($E63,'Tabel 11'!$E$14:$X$377,7,FALSE)</f>
        <v>2</v>
      </c>
      <c r="L63" s="6">
        <f>VLOOKUP($E63,'Tabel 11'!$E$14:$X$377,8,FALSE)</f>
        <v>0</v>
      </c>
      <c r="M63" s="6">
        <f>VLOOKUP($E63,'Tabel 11'!$E$14:$X$377,9,FALSE)</f>
        <v>11</v>
      </c>
      <c r="N63" s="6">
        <f>VLOOKUP($E63,'Tabel 11'!$E$14:$X$377,10,FALSE)</f>
        <v>199</v>
      </c>
      <c r="O63" s="6">
        <f>VLOOKUP($E63,'Tabel 11'!$E$14:$X$377,11,FALSE)</f>
        <v>123</v>
      </c>
      <c r="P63" s="6">
        <f>VLOOKUP($E63,'Tabel 11'!$E$14:$X$377,12,FALSE)</f>
        <v>76</v>
      </c>
      <c r="Q63" s="6">
        <f>VLOOKUP($E63,'Tabel 11'!$E$14:$X$377,13,FALSE)</f>
        <v>567</v>
      </c>
      <c r="R63" s="6">
        <f>VLOOKUP($E63,'Tabel 11'!$E$14:$X$377,14,FALSE)</f>
        <v>242</v>
      </c>
      <c r="S63" s="6">
        <f>VLOOKUP($E63,'Tabel 11'!$E$14:$X$377,15,FALSE)</f>
        <v>234</v>
      </c>
      <c r="T63" s="6">
        <f>VLOOKUP($E63,'Tabel 11'!$E$14:$X$377,16,FALSE)</f>
        <v>8</v>
      </c>
      <c r="U63" s="6">
        <f>VLOOKUP($E63,'Tabel 11'!$E$14:$X$377,17,FALSE)</f>
        <v>0</v>
      </c>
      <c r="V63" s="6">
        <f>VLOOKUP($E63,'Tabel 11'!$E$14:$X$377,18,FALSE)</f>
        <v>0</v>
      </c>
      <c r="W63" s="6"/>
      <c r="X63" s="6">
        <f>VLOOKUP($E63,'Tabel 11'!$E$14:$X$377,20,FALSE)</f>
        <v>383</v>
      </c>
    </row>
    <row r="64" spans="2:24" x14ac:dyDescent="0.25">
      <c r="D64" s="1" t="s">
        <v>743</v>
      </c>
      <c r="E64" s="1" t="s">
        <v>50</v>
      </c>
      <c r="G64" s="6">
        <f>VLOOKUP($E64,'Tabel 11'!$E$14:$X$377,3,FALSE)</f>
        <v>582</v>
      </c>
      <c r="H64" s="6">
        <f>VLOOKUP($E64,'Tabel 11'!$E$14:$X$377,4,FALSE)</f>
        <v>126</v>
      </c>
      <c r="I64" s="6">
        <f>VLOOKUP($E64,'Tabel 11'!$E$14:$X$377,5,FALSE)</f>
        <v>0</v>
      </c>
      <c r="J64" s="6">
        <f>VLOOKUP($E64,'Tabel 11'!$E$14:$X$377,6,FALSE)</f>
        <v>13</v>
      </c>
      <c r="K64" s="6">
        <f>VLOOKUP($E64,'Tabel 11'!$E$14:$X$377,7,FALSE)</f>
        <v>98</v>
      </c>
      <c r="L64" s="6">
        <f>VLOOKUP($E64,'Tabel 11'!$E$14:$X$377,8,FALSE)</f>
        <v>0</v>
      </c>
      <c r="M64" s="6">
        <f>VLOOKUP($E64,'Tabel 11'!$E$14:$X$377,9,FALSE)</f>
        <v>15</v>
      </c>
      <c r="N64" s="6">
        <f>VLOOKUP($E64,'Tabel 11'!$E$14:$X$377,10,FALSE)</f>
        <v>50</v>
      </c>
      <c r="O64" s="6">
        <f>VLOOKUP($E64,'Tabel 11'!$E$14:$X$377,11,FALSE)</f>
        <v>0</v>
      </c>
      <c r="P64" s="6">
        <f>VLOOKUP($E64,'Tabel 11'!$E$14:$X$377,12,FALSE)</f>
        <v>50</v>
      </c>
      <c r="Q64" s="6">
        <f>VLOOKUP($E64,'Tabel 11'!$E$14:$X$377,13,FALSE)</f>
        <v>13</v>
      </c>
      <c r="R64" s="6">
        <f>VLOOKUP($E64,'Tabel 11'!$E$14:$X$377,14,FALSE)</f>
        <v>393</v>
      </c>
      <c r="S64" s="6">
        <f>VLOOKUP($E64,'Tabel 11'!$E$14:$X$377,15,FALSE)</f>
        <v>299</v>
      </c>
      <c r="T64" s="6">
        <f>VLOOKUP($E64,'Tabel 11'!$E$14:$X$377,16,FALSE)</f>
        <v>0</v>
      </c>
      <c r="U64" s="6">
        <f>VLOOKUP($E64,'Tabel 11'!$E$14:$X$377,17,FALSE)</f>
        <v>94</v>
      </c>
      <c r="V64" s="6">
        <f>VLOOKUP($E64,'Tabel 11'!$E$14:$X$377,18,FALSE)</f>
        <v>0</v>
      </c>
      <c r="W64" s="6"/>
      <c r="X64" s="6">
        <f>VLOOKUP($E64,'Tabel 11'!$E$14:$X$377,20,FALSE)</f>
        <v>81</v>
      </c>
    </row>
    <row r="65" spans="4:24" x14ac:dyDescent="0.25">
      <c r="D65" s="1" t="s">
        <v>752</v>
      </c>
      <c r="E65" s="1" t="s">
        <v>91</v>
      </c>
      <c r="G65" s="6">
        <f>VLOOKUP($E65,'Tabel 11'!$E$14:$X$377,3,FALSE)</f>
        <v>1773</v>
      </c>
      <c r="H65" s="6">
        <f>VLOOKUP($E65,'Tabel 11'!$E$14:$X$377,4,FALSE)</f>
        <v>954</v>
      </c>
      <c r="I65" s="6">
        <f>VLOOKUP($E65,'Tabel 11'!$E$14:$X$377,5,FALSE)</f>
        <v>0</v>
      </c>
      <c r="J65" s="6">
        <f>VLOOKUP($E65,'Tabel 11'!$E$14:$X$377,6,FALSE)</f>
        <v>587</v>
      </c>
      <c r="K65" s="6">
        <f>VLOOKUP($E65,'Tabel 11'!$E$14:$X$377,7,FALSE)</f>
        <v>355</v>
      </c>
      <c r="L65" s="6">
        <f>VLOOKUP($E65,'Tabel 11'!$E$14:$X$377,8,FALSE)</f>
        <v>0</v>
      </c>
      <c r="M65" s="6">
        <f>VLOOKUP($E65,'Tabel 11'!$E$14:$X$377,9,FALSE)</f>
        <v>12</v>
      </c>
      <c r="N65" s="6">
        <f>VLOOKUP($E65,'Tabel 11'!$E$14:$X$377,10,FALSE)</f>
        <v>0</v>
      </c>
      <c r="O65" s="6">
        <f>VLOOKUP($E65,'Tabel 11'!$E$14:$X$377,11,FALSE)</f>
        <v>0</v>
      </c>
      <c r="P65" s="6">
        <f>VLOOKUP($E65,'Tabel 11'!$E$14:$X$377,12,FALSE)</f>
        <v>0</v>
      </c>
      <c r="Q65" s="6">
        <f>VLOOKUP($E65,'Tabel 11'!$E$14:$X$377,13,FALSE)</f>
        <v>368</v>
      </c>
      <c r="R65" s="6">
        <f>VLOOKUP($E65,'Tabel 11'!$E$14:$X$377,14,FALSE)</f>
        <v>451</v>
      </c>
      <c r="S65" s="6">
        <f>VLOOKUP($E65,'Tabel 11'!$E$14:$X$377,15,FALSE)</f>
        <v>432</v>
      </c>
      <c r="T65" s="6">
        <f>VLOOKUP($E65,'Tabel 11'!$E$14:$X$377,16,FALSE)</f>
        <v>19</v>
      </c>
      <c r="U65" s="6">
        <f>VLOOKUP($E65,'Tabel 11'!$E$14:$X$377,17,FALSE)</f>
        <v>0</v>
      </c>
      <c r="V65" s="6">
        <f>VLOOKUP($E65,'Tabel 11'!$E$14:$X$377,18,FALSE)</f>
        <v>0</v>
      </c>
      <c r="W65" s="6"/>
      <c r="X65" s="6">
        <f>VLOOKUP($E65,'Tabel 11'!$E$14:$X$377,20,FALSE)</f>
        <v>184</v>
      </c>
    </row>
    <row r="66" spans="4:24" x14ac:dyDescent="0.25">
      <c r="D66" s="1" t="s">
        <v>756</v>
      </c>
      <c r="E66" s="1" t="s">
        <v>92</v>
      </c>
      <c r="G66" s="6">
        <f>VLOOKUP($E66,'Tabel 11'!$E$14:$X$377,3,FALSE)</f>
        <v>1501</v>
      </c>
      <c r="H66" s="6">
        <f>VLOOKUP($E66,'Tabel 11'!$E$14:$X$377,4,FALSE)</f>
        <v>758</v>
      </c>
      <c r="I66" s="6">
        <f>VLOOKUP($E66,'Tabel 11'!$E$14:$X$377,5,FALSE)</f>
        <v>5</v>
      </c>
      <c r="J66" s="6">
        <f>VLOOKUP($E66,'Tabel 11'!$E$14:$X$377,6,FALSE)</f>
        <v>3</v>
      </c>
      <c r="K66" s="6">
        <f>VLOOKUP($E66,'Tabel 11'!$E$14:$X$377,7,FALSE)</f>
        <v>120</v>
      </c>
      <c r="L66" s="6">
        <f>VLOOKUP($E66,'Tabel 11'!$E$14:$X$377,8,FALSE)</f>
        <v>2</v>
      </c>
      <c r="M66" s="6">
        <f>VLOOKUP($E66,'Tabel 11'!$E$14:$X$377,9,FALSE)</f>
        <v>628</v>
      </c>
      <c r="N66" s="6">
        <f>VLOOKUP($E66,'Tabel 11'!$E$14:$X$377,10,FALSE)</f>
        <v>53</v>
      </c>
      <c r="O66" s="6">
        <f>VLOOKUP($E66,'Tabel 11'!$E$14:$X$377,11,FALSE)</f>
        <v>53</v>
      </c>
      <c r="P66" s="6">
        <f>VLOOKUP($E66,'Tabel 11'!$E$14:$X$377,12,FALSE)</f>
        <v>0</v>
      </c>
      <c r="Q66" s="6">
        <f>VLOOKUP($E66,'Tabel 11'!$E$14:$X$377,13,FALSE)</f>
        <v>9</v>
      </c>
      <c r="R66" s="6">
        <f>VLOOKUP($E66,'Tabel 11'!$E$14:$X$377,14,FALSE)</f>
        <v>681</v>
      </c>
      <c r="S66" s="6">
        <f>VLOOKUP($E66,'Tabel 11'!$E$14:$X$377,15,FALSE)</f>
        <v>661</v>
      </c>
      <c r="T66" s="6">
        <f>VLOOKUP($E66,'Tabel 11'!$E$14:$X$377,16,FALSE)</f>
        <v>20</v>
      </c>
      <c r="U66" s="6">
        <f>VLOOKUP($E66,'Tabel 11'!$E$14:$X$377,17,FALSE)</f>
        <v>0</v>
      </c>
      <c r="V66" s="6">
        <f>VLOOKUP($E66,'Tabel 11'!$E$14:$X$377,18,FALSE)</f>
        <v>18</v>
      </c>
      <c r="W66" s="6"/>
      <c r="X66" s="6">
        <f>VLOOKUP($E66,'Tabel 11'!$E$14:$X$377,20,FALSE)</f>
        <v>165</v>
      </c>
    </row>
    <row r="67" spans="4:24" x14ac:dyDescent="0.25">
      <c r="D67" s="1" t="s">
        <v>779</v>
      </c>
      <c r="E67" s="1" t="s">
        <v>51</v>
      </c>
      <c r="G67" s="6">
        <f>VLOOKUP($E67,'Tabel 11'!$E$14:$X$377,3,FALSE)</f>
        <v>5161</v>
      </c>
      <c r="H67" s="6">
        <f>VLOOKUP($E67,'Tabel 11'!$E$14:$X$377,4,FALSE)</f>
        <v>2901</v>
      </c>
      <c r="I67" s="6">
        <f>VLOOKUP($E67,'Tabel 11'!$E$14:$X$377,5,FALSE)</f>
        <v>1209</v>
      </c>
      <c r="J67" s="6">
        <f>VLOOKUP($E67,'Tabel 11'!$E$14:$X$377,6,FALSE)</f>
        <v>94</v>
      </c>
      <c r="K67" s="6">
        <f>VLOOKUP($E67,'Tabel 11'!$E$14:$X$377,7,FALSE)</f>
        <v>712</v>
      </c>
      <c r="L67" s="6">
        <f>VLOOKUP($E67,'Tabel 11'!$E$14:$X$377,8,FALSE)</f>
        <v>0</v>
      </c>
      <c r="M67" s="6">
        <f>VLOOKUP($E67,'Tabel 11'!$E$14:$X$377,9,FALSE)</f>
        <v>886</v>
      </c>
      <c r="N67" s="6">
        <f>VLOOKUP($E67,'Tabel 11'!$E$14:$X$377,10,FALSE)</f>
        <v>736</v>
      </c>
      <c r="O67" s="6">
        <f>VLOOKUP($E67,'Tabel 11'!$E$14:$X$377,11,FALSE)</f>
        <v>453</v>
      </c>
      <c r="P67" s="6">
        <f>VLOOKUP($E67,'Tabel 11'!$E$14:$X$377,12,FALSE)</f>
        <v>283</v>
      </c>
      <c r="Q67" s="6">
        <f>VLOOKUP($E67,'Tabel 11'!$E$14:$X$377,13,FALSE)</f>
        <v>688</v>
      </c>
      <c r="R67" s="6">
        <f>VLOOKUP($E67,'Tabel 11'!$E$14:$X$377,14,FALSE)</f>
        <v>836</v>
      </c>
      <c r="S67" s="6">
        <f>VLOOKUP($E67,'Tabel 11'!$E$14:$X$377,15,FALSE)</f>
        <v>785</v>
      </c>
      <c r="T67" s="6">
        <f>VLOOKUP($E67,'Tabel 11'!$E$14:$X$377,16,FALSE)</f>
        <v>33</v>
      </c>
      <c r="U67" s="6">
        <f>VLOOKUP($E67,'Tabel 11'!$E$14:$X$377,17,FALSE)</f>
        <v>18</v>
      </c>
      <c r="V67" s="6">
        <f>VLOOKUP($E67,'Tabel 11'!$E$14:$X$377,18,FALSE)</f>
        <v>0</v>
      </c>
      <c r="W67" s="6"/>
      <c r="X67" s="6">
        <f>VLOOKUP($E67,'Tabel 11'!$E$14:$X$377,20,FALSE)</f>
        <v>313</v>
      </c>
    </row>
    <row r="68" spans="4:24" x14ac:dyDescent="0.25">
      <c r="D68" s="1" t="s">
        <v>782</v>
      </c>
      <c r="E68" s="1" t="s">
        <v>52</v>
      </c>
      <c r="G68" s="6">
        <f>VLOOKUP($E68,'Tabel 11'!$E$14:$X$377,3,FALSE)</f>
        <v>923</v>
      </c>
      <c r="H68" s="6">
        <f>VLOOKUP($E68,'Tabel 11'!$E$14:$X$377,4,FALSE)</f>
        <v>172</v>
      </c>
      <c r="I68" s="6">
        <f>VLOOKUP($E68,'Tabel 11'!$E$14:$X$377,5,FALSE)</f>
        <v>60</v>
      </c>
      <c r="J68" s="6">
        <f>VLOOKUP($E68,'Tabel 11'!$E$14:$X$377,6,FALSE)</f>
        <v>6</v>
      </c>
      <c r="K68" s="6">
        <f>VLOOKUP($E68,'Tabel 11'!$E$14:$X$377,7,FALSE)</f>
        <v>103</v>
      </c>
      <c r="L68" s="6">
        <f>VLOOKUP($E68,'Tabel 11'!$E$14:$X$377,8,FALSE)</f>
        <v>0</v>
      </c>
      <c r="M68" s="6">
        <f>VLOOKUP($E68,'Tabel 11'!$E$14:$X$377,9,FALSE)</f>
        <v>3</v>
      </c>
      <c r="N68" s="6">
        <f>VLOOKUP($E68,'Tabel 11'!$E$14:$X$377,10,FALSE)</f>
        <v>237</v>
      </c>
      <c r="O68" s="6">
        <f>VLOOKUP($E68,'Tabel 11'!$E$14:$X$377,11,FALSE)</f>
        <v>237</v>
      </c>
      <c r="P68" s="6">
        <f>VLOOKUP($E68,'Tabel 11'!$E$14:$X$377,12,FALSE)</f>
        <v>0</v>
      </c>
      <c r="Q68" s="6">
        <f>VLOOKUP($E68,'Tabel 11'!$E$14:$X$377,13,FALSE)</f>
        <v>268</v>
      </c>
      <c r="R68" s="6">
        <f>VLOOKUP($E68,'Tabel 11'!$E$14:$X$377,14,FALSE)</f>
        <v>246</v>
      </c>
      <c r="S68" s="6">
        <f>VLOOKUP($E68,'Tabel 11'!$E$14:$X$377,15,FALSE)</f>
        <v>238</v>
      </c>
      <c r="T68" s="6">
        <f>VLOOKUP($E68,'Tabel 11'!$E$14:$X$377,16,FALSE)</f>
        <v>8</v>
      </c>
      <c r="U68" s="6">
        <f>VLOOKUP($E68,'Tabel 11'!$E$14:$X$377,17,FALSE)</f>
        <v>0</v>
      </c>
      <c r="V68" s="6">
        <f>VLOOKUP($E68,'Tabel 11'!$E$14:$X$377,18,FALSE)</f>
        <v>0</v>
      </c>
      <c r="W68" s="6"/>
      <c r="X68" s="6">
        <f>VLOOKUP($E68,'Tabel 11'!$E$14:$X$377,20,FALSE)</f>
        <v>117</v>
      </c>
    </row>
    <row r="69" spans="4:24" x14ac:dyDescent="0.25">
      <c r="D69" s="1" t="s">
        <v>785</v>
      </c>
      <c r="E69" s="1" t="s">
        <v>53</v>
      </c>
      <c r="G69" s="6">
        <f>VLOOKUP($E69,'Tabel 11'!$E$14:$X$377,3,FALSE)</f>
        <v>890</v>
      </c>
      <c r="H69" s="6">
        <f>VLOOKUP($E69,'Tabel 11'!$E$14:$X$377,4,FALSE)</f>
        <v>401</v>
      </c>
      <c r="I69" s="6">
        <f>VLOOKUP($E69,'Tabel 11'!$E$14:$X$377,5,FALSE)</f>
        <v>77</v>
      </c>
      <c r="J69" s="6">
        <f>VLOOKUP($E69,'Tabel 11'!$E$14:$X$377,6,FALSE)</f>
        <v>18</v>
      </c>
      <c r="K69" s="6">
        <f>VLOOKUP($E69,'Tabel 11'!$E$14:$X$377,7,FALSE)</f>
        <v>274</v>
      </c>
      <c r="L69" s="6">
        <f>VLOOKUP($E69,'Tabel 11'!$E$14:$X$377,8,FALSE)</f>
        <v>0</v>
      </c>
      <c r="M69" s="6">
        <f>VLOOKUP($E69,'Tabel 11'!$E$14:$X$377,9,FALSE)</f>
        <v>32</v>
      </c>
      <c r="N69" s="6">
        <f>VLOOKUP($E69,'Tabel 11'!$E$14:$X$377,10,FALSE)</f>
        <v>67</v>
      </c>
      <c r="O69" s="6">
        <f>VLOOKUP($E69,'Tabel 11'!$E$14:$X$377,11,FALSE)</f>
        <v>0</v>
      </c>
      <c r="P69" s="6">
        <f>VLOOKUP($E69,'Tabel 11'!$E$14:$X$377,12,FALSE)</f>
        <v>67</v>
      </c>
      <c r="Q69" s="6">
        <f>VLOOKUP($E69,'Tabel 11'!$E$14:$X$377,13,FALSE)</f>
        <v>60</v>
      </c>
      <c r="R69" s="6">
        <f>VLOOKUP($E69,'Tabel 11'!$E$14:$X$377,14,FALSE)</f>
        <v>362</v>
      </c>
      <c r="S69" s="6">
        <f>VLOOKUP($E69,'Tabel 11'!$E$14:$X$377,15,FALSE)</f>
        <v>350</v>
      </c>
      <c r="T69" s="6">
        <f>VLOOKUP($E69,'Tabel 11'!$E$14:$X$377,16,FALSE)</f>
        <v>9</v>
      </c>
      <c r="U69" s="6">
        <f>VLOOKUP($E69,'Tabel 11'!$E$14:$X$377,17,FALSE)</f>
        <v>3</v>
      </c>
      <c r="V69" s="6">
        <f>VLOOKUP($E69,'Tabel 11'!$E$14:$X$377,18,FALSE)</f>
        <v>0</v>
      </c>
      <c r="W69" s="6"/>
      <c r="X69" s="6">
        <f>VLOOKUP($E69,'Tabel 11'!$E$14:$X$377,20,FALSE)</f>
        <v>21</v>
      </c>
    </row>
    <row r="70" spans="4:24" x14ac:dyDescent="0.25">
      <c r="D70" s="1" t="s">
        <v>796</v>
      </c>
      <c r="E70" s="1" t="s">
        <v>54</v>
      </c>
      <c r="G70" s="6">
        <f>VLOOKUP($E70,'Tabel 11'!$E$14:$X$377,3,FALSE)</f>
        <v>591</v>
      </c>
      <c r="H70" s="6">
        <f>VLOOKUP($E70,'Tabel 11'!$E$14:$X$377,4,FALSE)</f>
        <v>14</v>
      </c>
      <c r="I70" s="6">
        <f>VLOOKUP($E70,'Tabel 11'!$E$14:$X$377,5,FALSE)</f>
        <v>10</v>
      </c>
      <c r="J70" s="6">
        <f>VLOOKUP($E70,'Tabel 11'!$E$14:$X$377,6,FALSE)</f>
        <v>3</v>
      </c>
      <c r="K70" s="6">
        <f>VLOOKUP($E70,'Tabel 11'!$E$14:$X$377,7,FALSE)</f>
        <v>0</v>
      </c>
      <c r="L70" s="6">
        <f>VLOOKUP($E70,'Tabel 11'!$E$14:$X$377,8,FALSE)</f>
        <v>0</v>
      </c>
      <c r="M70" s="6">
        <f>VLOOKUP($E70,'Tabel 11'!$E$14:$X$377,9,FALSE)</f>
        <v>1</v>
      </c>
      <c r="N70" s="6">
        <f>VLOOKUP($E70,'Tabel 11'!$E$14:$X$377,10,FALSE)</f>
        <v>40</v>
      </c>
      <c r="O70" s="6">
        <f>VLOOKUP($E70,'Tabel 11'!$E$14:$X$377,11,FALSE)</f>
        <v>40</v>
      </c>
      <c r="P70" s="6">
        <f>VLOOKUP($E70,'Tabel 11'!$E$14:$X$377,12,FALSE)</f>
        <v>0</v>
      </c>
      <c r="Q70" s="6">
        <f>VLOOKUP($E70,'Tabel 11'!$E$14:$X$377,13,FALSE)</f>
        <v>90</v>
      </c>
      <c r="R70" s="6">
        <f>VLOOKUP($E70,'Tabel 11'!$E$14:$X$377,14,FALSE)</f>
        <v>447</v>
      </c>
      <c r="S70" s="6">
        <f>VLOOKUP($E70,'Tabel 11'!$E$14:$X$377,15,FALSE)</f>
        <v>436</v>
      </c>
      <c r="T70" s="6">
        <f>VLOOKUP($E70,'Tabel 11'!$E$14:$X$377,16,FALSE)</f>
        <v>11</v>
      </c>
      <c r="U70" s="6">
        <f>VLOOKUP($E70,'Tabel 11'!$E$14:$X$377,17,FALSE)</f>
        <v>0</v>
      </c>
      <c r="V70" s="6">
        <f>VLOOKUP($E70,'Tabel 11'!$E$14:$X$377,18,FALSE)</f>
        <v>0</v>
      </c>
      <c r="W70" s="6"/>
      <c r="X70" s="6">
        <f>VLOOKUP($E70,'Tabel 11'!$E$14:$X$377,20,FALSE)</f>
        <v>51</v>
      </c>
    </row>
    <row r="71" spans="4:24" x14ac:dyDescent="0.25">
      <c r="D71" s="1" t="s">
        <v>833</v>
      </c>
      <c r="E71" s="1" t="s">
        <v>77</v>
      </c>
      <c r="G71" s="6">
        <f>VLOOKUP($E71,'Tabel 11'!$E$14:$X$377,3,FALSE)</f>
        <v>1357</v>
      </c>
      <c r="H71" s="6">
        <f>VLOOKUP($E71,'Tabel 11'!$E$14:$X$377,4,FALSE)</f>
        <v>410</v>
      </c>
      <c r="I71" s="6">
        <f>VLOOKUP($E71,'Tabel 11'!$E$14:$X$377,5,FALSE)</f>
        <v>91</v>
      </c>
      <c r="J71" s="6">
        <f>VLOOKUP($E71,'Tabel 11'!$E$14:$X$377,6,FALSE)</f>
        <v>7</v>
      </c>
      <c r="K71" s="6">
        <f>VLOOKUP($E71,'Tabel 11'!$E$14:$X$377,7,FALSE)</f>
        <v>112</v>
      </c>
      <c r="L71" s="6">
        <f>VLOOKUP($E71,'Tabel 11'!$E$14:$X$377,8,FALSE)</f>
        <v>0</v>
      </c>
      <c r="M71" s="6">
        <f>VLOOKUP($E71,'Tabel 11'!$E$14:$X$377,9,FALSE)</f>
        <v>200</v>
      </c>
      <c r="N71" s="6">
        <f>VLOOKUP($E71,'Tabel 11'!$E$14:$X$377,10,FALSE)</f>
        <v>0</v>
      </c>
      <c r="O71" s="6">
        <f>VLOOKUP($E71,'Tabel 11'!$E$14:$X$377,11,FALSE)</f>
        <v>0</v>
      </c>
      <c r="P71" s="6">
        <f>VLOOKUP($E71,'Tabel 11'!$E$14:$X$377,12,FALSE)</f>
        <v>0</v>
      </c>
      <c r="Q71" s="6">
        <f>VLOOKUP($E71,'Tabel 11'!$E$14:$X$377,13,FALSE)</f>
        <v>66</v>
      </c>
      <c r="R71" s="6">
        <f>VLOOKUP($E71,'Tabel 11'!$E$14:$X$377,14,FALSE)</f>
        <v>881</v>
      </c>
      <c r="S71" s="6">
        <f>VLOOKUP($E71,'Tabel 11'!$E$14:$X$377,15,FALSE)</f>
        <v>871</v>
      </c>
      <c r="T71" s="6">
        <f>VLOOKUP($E71,'Tabel 11'!$E$14:$X$377,16,FALSE)</f>
        <v>0</v>
      </c>
      <c r="U71" s="6">
        <f>VLOOKUP($E71,'Tabel 11'!$E$14:$X$377,17,FALSE)</f>
        <v>10</v>
      </c>
      <c r="V71" s="6">
        <f>VLOOKUP($E71,'Tabel 11'!$E$14:$X$377,18,FALSE)</f>
        <v>0</v>
      </c>
      <c r="W71" s="6"/>
      <c r="X71" s="6">
        <f>VLOOKUP($E71,'Tabel 11'!$E$14:$X$377,20,FALSE)</f>
        <v>63</v>
      </c>
    </row>
    <row r="72" spans="4:24" x14ac:dyDescent="0.25">
      <c r="D72" s="1" t="s">
        <v>835</v>
      </c>
      <c r="E72" s="1" t="s">
        <v>55</v>
      </c>
      <c r="G72" s="6">
        <f>VLOOKUP($E72,'Tabel 11'!$E$14:$X$377,3,FALSE)</f>
        <v>1964</v>
      </c>
      <c r="H72" s="6">
        <f>VLOOKUP($E72,'Tabel 11'!$E$14:$X$377,4,FALSE)</f>
        <v>921</v>
      </c>
      <c r="I72" s="6">
        <f>VLOOKUP($E72,'Tabel 11'!$E$14:$X$377,5,FALSE)</f>
        <v>474</v>
      </c>
      <c r="J72" s="6">
        <f>VLOOKUP($E72,'Tabel 11'!$E$14:$X$377,6,FALSE)</f>
        <v>0</v>
      </c>
      <c r="K72" s="6">
        <f>VLOOKUP($E72,'Tabel 11'!$E$14:$X$377,7,FALSE)</f>
        <v>202</v>
      </c>
      <c r="L72" s="6">
        <f>VLOOKUP($E72,'Tabel 11'!$E$14:$X$377,8,FALSE)</f>
        <v>0</v>
      </c>
      <c r="M72" s="6">
        <f>VLOOKUP($E72,'Tabel 11'!$E$14:$X$377,9,FALSE)</f>
        <v>245</v>
      </c>
      <c r="N72" s="6">
        <f>VLOOKUP($E72,'Tabel 11'!$E$14:$X$377,10,FALSE)</f>
        <v>110</v>
      </c>
      <c r="O72" s="6">
        <f>VLOOKUP($E72,'Tabel 11'!$E$14:$X$377,11,FALSE)</f>
        <v>0</v>
      </c>
      <c r="P72" s="6">
        <f>VLOOKUP($E72,'Tabel 11'!$E$14:$X$377,12,FALSE)</f>
        <v>110</v>
      </c>
      <c r="Q72" s="6">
        <f>VLOOKUP($E72,'Tabel 11'!$E$14:$X$377,13,FALSE)</f>
        <v>148</v>
      </c>
      <c r="R72" s="6">
        <f>VLOOKUP($E72,'Tabel 11'!$E$14:$X$377,14,FALSE)</f>
        <v>785</v>
      </c>
      <c r="S72" s="6">
        <f>VLOOKUP($E72,'Tabel 11'!$E$14:$X$377,15,FALSE)</f>
        <v>765</v>
      </c>
      <c r="T72" s="6">
        <f>VLOOKUP($E72,'Tabel 11'!$E$14:$X$377,16,FALSE)</f>
        <v>20</v>
      </c>
      <c r="U72" s="6">
        <f>VLOOKUP($E72,'Tabel 11'!$E$14:$X$377,17,FALSE)</f>
        <v>0</v>
      </c>
      <c r="V72" s="6">
        <f>VLOOKUP($E72,'Tabel 11'!$E$14:$X$377,18,FALSE)</f>
        <v>0</v>
      </c>
      <c r="W72" s="6"/>
      <c r="X72" s="6">
        <f>VLOOKUP($E72,'Tabel 11'!$E$14:$X$377,20,FALSE)</f>
        <v>136</v>
      </c>
    </row>
    <row r="73" spans="4:24" x14ac:dyDescent="0.25">
      <c r="D73" s="1" t="s">
        <v>857</v>
      </c>
      <c r="E73" s="1" t="s">
        <v>79</v>
      </c>
      <c r="G73" s="6">
        <f>VLOOKUP($E73,'Tabel 11'!$E$14:$X$377,3,FALSE)</f>
        <v>1124</v>
      </c>
      <c r="H73" s="6">
        <f>VLOOKUP($E73,'Tabel 11'!$E$14:$X$377,4,FALSE)</f>
        <v>361</v>
      </c>
      <c r="I73" s="6">
        <f>VLOOKUP($E73,'Tabel 11'!$E$14:$X$377,5,FALSE)</f>
        <v>0</v>
      </c>
      <c r="J73" s="6">
        <f>VLOOKUP($E73,'Tabel 11'!$E$14:$X$377,6,FALSE)</f>
        <v>18</v>
      </c>
      <c r="K73" s="6">
        <f>VLOOKUP($E73,'Tabel 11'!$E$14:$X$377,7,FALSE)</f>
        <v>0</v>
      </c>
      <c r="L73" s="6">
        <f>VLOOKUP($E73,'Tabel 11'!$E$14:$X$377,8,FALSE)</f>
        <v>0</v>
      </c>
      <c r="M73" s="6">
        <f>VLOOKUP($E73,'Tabel 11'!$E$14:$X$377,9,FALSE)</f>
        <v>343</v>
      </c>
      <c r="N73" s="6">
        <f>VLOOKUP($E73,'Tabel 11'!$E$14:$X$377,10,FALSE)</f>
        <v>0</v>
      </c>
      <c r="O73" s="6">
        <f>VLOOKUP($E73,'Tabel 11'!$E$14:$X$377,11,FALSE)</f>
        <v>0</v>
      </c>
      <c r="P73" s="6">
        <f>VLOOKUP($E73,'Tabel 11'!$E$14:$X$377,12,FALSE)</f>
        <v>0</v>
      </c>
      <c r="Q73" s="6">
        <f>VLOOKUP($E73,'Tabel 11'!$E$14:$X$377,13,FALSE)</f>
        <v>287</v>
      </c>
      <c r="R73" s="6">
        <f>VLOOKUP($E73,'Tabel 11'!$E$14:$X$377,14,FALSE)</f>
        <v>476</v>
      </c>
      <c r="S73" s="6">
        <f>VLOOKUP($E73,'Tabel 11'!$E$14:$X$377,15,FALSE)</f>
        <v>476</v>
      </c>
      <c r="T73" s="6">
        <f>VLOOKUP($E73,'Tabel 11'!$E$14:$X$377,16,FALSE)</f>
        <v>0</v>
      </c>
      <c r="U73" s="6">
        <f>VLOOKUP($E73,'Tabel 11'!$E$14:$X$377,17,FALSE)</f>
        <v>0</v>
      </c>
      <c r="V73" s="6">
        <f>VLOOKUP($E73,'Tabel 11'!$E$14:$X$377,18,FALSE)</f>
        <v>0</v>
      </c>
      <c r="W73" s="6"/>
      <c r="X73" s="6">
        <f>VLOOKUP($E73,'Tabel 11'!$E$14:$X$377,20,FALSE)</f>
        <v>280</v>
      </c>
    </row>
    <row r="74" spans="4:24" x14ac:dyDescent="0.25">
      <c r="D74" s="1" t="s">
        <v>861</v>
      </c>
      <c r="E74" s="1" t="s">
        <v>57</v>
      </c>
      <c r="G74" s="6">
        <f>VLOOKUP($E74,'Tabel 11'!$E$14:$X$377,3,FALSE)</f>
        <v>1380</v>
      </c>
      <c r="H74" s="6">
        <f>VLOOKUP($E74,'Tabel 11'!$E$14:$X$377,4,FALSE)</f>
        <v>221</v>
      </c>
      <c r="I74" s="6">
        <f>VLOOKUP($E74,'Tabel 11'!$E$14:$X$377,5,FALSE)</f>
        <v>37</v>
      </c>
      <c r="J74" s="6">
        <f>VLOOKUP($E74,'Tabel 11'!$E$14:$X$377,6,FALSE)</f>
        <v>0</v>
      </c>
      <c r="K74" s="6">
        <f>VLOOKUP($E74,'Tabel 11'!$E$14:$X$377,7,FALSE)</f>
        <v>183</v>
      </c>
      <c r="L74" s="6">
        <f>VLOOKUP($E74,'Tabel 11'!$E$14:$X$377,8,FALSE)</f>
        <v>0</v>
      </c>
      <c r="M74" s="6">
        <f>VLOOKUP($E74,'Tabel 11'!$E$14:$X$377,9,FALSE)</f>
        <v>1</v>
      </c>
      <c r="N74" s="6">
        <f>VLOOKUP($E74,'Tabel 11'!$E$14:$X$377,10,FALSE)</f>
        <v>35</v>
      </c>
      <c r="O74" s="6">
        <f>VLOOKUP($E74,'Tabel 11'!$E$14:$X$377,11,FALSE)</f>
        <v>35</v>
      </c>
      <c r="P74" s="6">
        <f>VLOOKUP($E74,'Tabel 11'!$E$14:$X$377,12,FALSE)</f>
        <v>0</v>
      </c>
      <c r="Q74" s="6">
        <f>VLOOKUP($E74,'Tabel 11'!$E$14:$X$377,13,FALSE)</f>
        <v>185</v>
      </c>
      <c r="R74" s="6">
        <f>VLOOKUP($E74,'Tabel 11'!$E$14:$X$377,14,FALSE)</f>
        <v>939</v>
      </c>
      <c r="S74" s="6">
        <f>VLOOKUP($E74,'Tabel 11'!$E$14:$X$377,15,FALSE)</f>
        <v>912</v>
      </c>
      <c r="T74" s="6">
        <f>VLOOKUP($E74,'Tabel 11'!$E$14:$X$377,16,FALSE)</f>
        <v>27</v>
      </c>
      <c r="U74" s="6">
        <f>VLOOKUP($E74,'Tabel 11'!$E$14:$X$377,17,FALSE)</f>
        <v>0</v>
      </c>
      <c r="V74" s="6">
        <f>VLOOKUP($E74,'Tabel 11'!$E$14:$X$377,18,FALSE)</f>
        <v>8</v>
      </c>
      <c r="W74" s="6"/>
      <c r="X74" s="6">
        <f>VLOOKUP($E74,'Tabel 11'!$E$14:$X$377,20,FALSE)</f>
        <v>52</v>
      </c>
    </row>
    <row r="75" spans="4:24" x14ac:dyDescent="0.25">
      <c r="D75" s="1" t="s">
        <v>862</v>
      </c>
      <c r="E75" s="1" t="s">
        <v>58</v>
      </c>
      <c r="G75" s="6">
        <f>VLOOKUP($E75,'Tabel 11'!$E$14:$X$377,3,FALSE)</f>
        <v>38856</v>
      </c>
      <c r="H75" s="6">
        <f>VLOOKUP($E75,'Tabel 11'!$E$14:$X$377,4,FALSE)</f>
        <v>20231</v>
      </c>
      <c r="I75" s="6">
        <f>VLOOKUP($E75,'Tabel 11'!$E$14:$X$377,5,FALSE)</f>
        <v>12222</v>
      </c>
      <c r="J75" s="6">
        <f>VLOOKUP($E75,'Tabel 11'!$E$14:$X$377,6,FALSE)</f>
        <v>212</v>
      </c>
      <c r="K75" s="6">
        <f>VLOOKUP($E75,'Tabel 11'!$E$14:$X$377,7,FALSE)</f>
        <v>5636</v>
      </c>
      <c r="L75" s="6">
        <f>VLOOKUP($E75,'Tabel 11'!$E$14:$X$377,8,FALSE)</f>
        <v>1721</v>
      </c>
      <c r="M75" s="6">
        <f>VLOOKUP($E75,'Tabel 11'!$E$14:$X$377,9,FALSE)</f>
        <v>440</v>
      </c>
      <c r="N75" s="6">
        <f>VLOOKUP($E75,'Tabel 11'!$E$14:$X$377,10,FALSE)</f>
        <v>5865</v>
      </c>
      <c r="O75" s="6">
        <f>VLOOKUP($E75,'Tabel 11'!$E$14:$X$377,11,FALSE)</f>
        <v>4020</v>
      </c>
      <c r="P75" s="6">
        <f>VLOOKUP($E75,'Tabel 11'!$E$14:$X$377,12,FALSE)</f>
        <v>1845</v>
      </c>
      <c r="Q75" s="6">
        <f>VLOOKUP($E75,'Tabel 11'!$E$14:$X$377,13,FALSE)</f>
        <v>6025</v>
      </c>
      <c r="R75" s="6">
        <f>VLOOKUP($E75,'Tabel 11'!$E$14:$X$377,14,FALSE)</f>
        <v>6735</v>
      </c>
      <c r="S75" s="6">
        <f>VLOOKUP($E75,'Tabel 11'!$E$14:$X$377,15,FALSE)</f>
        <v>6401</v>
      </c>
      <c r="T75" s="6">
        <f>VLOOKUP($E75,'Tabel 11'!$E$14:$X$377,16,FALSE)</f>
        <v>192</v>
      </c>
      <c r="U75" s="6">
        <f>VLOOKUP($E75,'Tabel 11'!$E$14:$X$377,17,FALSE)</f>
        <v>142</v>
      </c>
      <c r="V75" s="6">
        <f>VLOOKUP($E75,'Tabel 11'!$E$14:$X$377,18,FALSE)</f>
        <v>82</v>
      </c>
      <c r="W75" s="6"/>
      <c r="X75" s="6">
        <f>VLOOKUP($E75,'Tabel 11'!$E$14:$X$377,20,FALSE)</f>
        <v>4700</v>
      </c>
    </row>
    <row r="76" spans="4:24" x14ac:dyDescent="0.25">
      <c r="D76" s="1" t="s">
        <v>870</v>
      </c>
      <c r="E76" s="1" t="s">
        <v>73</v>
      </c>
      <c r="G76" s="6">
        <f>VLOOKUP($E76,'Tabel 11'!$E$14:$X$377,3,FALSE)</f>
        <v>1481</v>
      </c>
      <c r="H76" s="6">
        <f>VLOOKUP($E76,'Tabel 11'!$E$14:$X$377,4,FALSE)</f>
        <v>433</v>
      </c>
      <c r="I76" s="6">
        <f>VLOOKUP($E76,'Tabel 11'!$E$14:$X$377,5,FALSE)</f>
        <v>21</v>
      </c>
      <c r="J76" s="6">
        <f>VLOOKUP($E76,'Tabel 11'!$E$14:$X$377,6,FALSE)</f>
        <v>25</v>
      </c>
      <c r="K76" s="6">
        <f>VLOOKUP($E76,'Tabel 11'!$E$14:$X$377,7,FALSE)</f>
        <v>55</v>
      </c>
      <c r="L76" s="6">
        <f>VLOOKUP($E76,'Tabel 11'!$E$14:$X$377,8,FALSE)</f>
        <v>0</v>
      </c>
      <c r="M76" s="6">
        <f>VLOOKUP($E76,'Tabel 11'!$E$14:$X$377,9,FALSE)</f>
        <v>332</v>
      </c>
      <c r="N76" s="6">
        <f>VLOOKUP($E76,'Tabel 11'!$E$14:$X$377,10,FALSE)</f>
        <v>57</v>
      </c>
      <c r="O76" s="6">
        <f>VLOOKUP($E76,'Tabel 11'!$E$14:$X$377,11,FALSE)</f>
        <v>57</v>
      </c>
      <c r="P76" s="6">
        <f>VLOOKUP($E76,'Tabel 11'!$E$14:$X$377,12,FALSE)</f>
        <v>0</v>
      </c>
      <c r="Q76" s="6">
        <f>VLOOKUP($E76,'Tabel 11'!$E$14:$X$377,13,FALSE)</f>
        <v>207</v>
      </c>
      <c r="R76" s="6">
        <f>VLOOKUP($E76,'Tabel 11'!$E$14:$X$377,14,FALSE)</f>
        <v>784</v>
      </c>
      <c r="S76" s="6">
        <f>VLOOKUP($E76,'Tabel 11'!$E$14:$X$377,15,FALSE)</f>
        <v>733</v>
      </c>
      <c r="T76" s="6">
        <f>VLOOKUP($E76,'Tabel 11'!$E$14:$X$377,16,FALSE)</f>
        <v>20</v>
      </c>
      <c r="U76" s="6">
        <f>VLOOKUP($E76,'Tabel 11'!$E$14:$X$377,17,FALSE)</f>
        <v>31</v>
      </c>
      <c r="V76" s="6">
        <f>VLOOKUP($E76,'Tabel 11'!$E$14:$X$377,18,FALSE)</f>
        <v>31</v>
      </c>
      <c r="W76" s="6"/>
      <c r="X76" s="6">
        <f>VLOOKUP($E76,'Tabel 11'!$E$14:$X$377,20,FALSE)</f>
        <v>163</v>
      </c>
    </row>
    <row r="77" spans="4:24" x14ac:dyDescent="0.25">
      <c r="D77" s="1" t="s">
        <v>875</v>
      </c>
      <c r="E77" s="1" t="s">
        <v>59</v>
      </c>
      <c r="G77" s="6">
        <f>VLOOKUP($E77,'Tabel 11'!$E$14:$X$377,3,FALSE)</f>
        <v>645</v>
      </c>
      <c r="H77" s="6">
        <f>VLOOKUP($E77,'Tabel 11'!$E$14:$X$377,4,FALSE)</f>
        <v>147</v>
      </c>
      <c r="I77" s="6">
        <f>VLOOKUP($E77,'Tabel 11'!$E$14:$X$377,5,FALSE)</f>
        <v>13</v>
      </c>
      <c r="J77" s="6">
        <f>VLOOKUP($E77,'Tabel 11'!$E$14:$X$377,6,FALSE)</f>
        <v>1</v>
      </c>
      <c r="K77" s="6">
        <f>VLOOKUP($E77,'Tabel 11'!$E$14:$X$377,7,FALSE)</f>
        <v>38</v>
      </c>
      <c r="L77" s="6">
        <f>VLOOKUP($E77,'Tabel 11'!$E$14:$X$377,8,FALSE)</f>
        <v>0</v>
      </c>
      <c r="M77" s="6">
        <f>VLOOKUP($E77,'Tabel 11'!$E$14:$X$377,9,FALSE)</f>
        <v>95</v>
      </c>
      <c r="N77" s="6">
        <f>VLOOKUP($E77,'Tabel 11'!$E$14:$X$377,10,FALSE)</f>
        <v>20</v>
      </c>
      <c r="O77" s="6">
        <f>VLOOKUP($E77,'Tabel 11'!$E$14:$X$377,11,FALSE)</f>
        <v>20</v>
      </c>
      <c r="P77" s="6">
        <f>VLOOKUP($E77,'Tabel 11'!$E$14:$X$377,12,FALSE)</f>
        <v>0</v>
      </c>
      <c r="Q77" s="6">
        <f>VLOOKUP($E77,'Tabel 11'!$E$14:$X$377,13,FALSE)</f>
        <v>73</v>
      </c>
      <c r="R77" s="6">
        <f>VLOOKUP($E77,'Tabel 11'!$E$14:$X$377,14,FALSE)</f>
        <v>405</v>
      </c>
      <c r="S77" s="6">
        <f>VLOOKUP($E77,'Tabel 11'!$E$14:$X$377,15,FALSE)</f>
        <v>391</v>
      </c>
      <c r="T77" s="6">
        <f>VLOOKUP($E77,'Tabel 11'!$E$14:$X$377,16,FALSE)</f>
        <v>14</v>
      </c>
      <c r="U77" s="6">
        <f>VLOOKUP($E77,'Tabel 11'!$E$14:$X$377,17,FALSE)</f>
        <v>0</v>
      </c>
      <c r="V77" s="6">
        <f>VLOOKUP($E77,'Tabel 11'!$E$14:$X$377,18,FALSE)</f>
        <v>0</v>
      </c>
      <c r="W77" s="6"/>
      <c r="X77" s="6">
        <f>VLOOKUP($E77,'Tabel 11'!$E$14:$X$377,20,FALSE)</f>
        <v>27</v>
      </c>
    </row>
    <row r="78" spans="4:24" x14ac:dyDescent="0.25">
      <c r="D78" s="1" t="s">
        <v>879</v>
      </c>
      <c r="E78" s="1" t="s">
        <v>76</v>
      </c>
      <c r="G78" s="6">
        <f>VLOOKUP($E78,'Tabel 11'!$E$14:$X$377,3,FALSE)</f>
        <v>1495</v>
      </c>
      <c r="H78" s="6">
        <f>VLOOKUP($E78,'Tabel 11'!$E$14:$X$377,4,FALSE)</f>
        <v>225</v>
      </c>
      <c r="I78" s="6">
        <f>VLOOKUP($E78,'Tabel 11'!$E$14:$X$377,5,FALSE)</f>
        <v>195</v>
      </c>
      <c r="J78" s="6">
        <f>VLOOKUP($E78,'Tabel 11'!$E$14:$X$377,6,FALSE)</f>
        <v>12</v>
      </c>
      <c r="K78" s="6">
        <f>VLOOKUP($E78,'Tabel 11'!$E$14:$X$377,7,FALSE)</f>
        <v>1</v>
      </c>
      <c r="L78" s="6">
        <f>VLOOKUP($E78,'Tabel 11'!$E$14:$X$377,8,FALSE)</f>
        <v>0</v>
      </c>
      <c r="M78" s="6">
        <f>VLOOKUP($E78,'Tabel 11'!$E$14:$X$377,9,FALSE)</f>
        <v>17</v>
      </c>
      <c r="N78" s="6">
        <f>VLOOKUP($E78,'Tabel 11'!$E$14:$X$377,10,FALSE)</f>
        <v>282</v>
      </c>
      <c r="O78" s="6">
        <f>VLOOKUP($E78,'Tabel 11'!$E$14:$X$377,11,FALSE)</f>
        <v>264</v>
      </c>
      <c r="P78" s="6">
        <f>VLOOKUP($E78,'Tabel 11'!$E$14:$X$377,12,FALSE)</f>
        <v>18</v>
      </c>
      <c r="Q78" s="6">
        <f>VLOOKUP($E78,'Tabel 11'!$E$14:$X$377,13,FALSE)</f>
        <v>374</v>
      </c>
      <c r="R78" s="6">
        <f>VLOOKUP($E78,'Tabel 11'!$E$14:$X$377,14,FALSE)</f>
        <v>614</v>
      </c>
      <c r="S78" s="6">
        <f>VLOOKUP($E78,'Tabel 11'!$E$14:$X$377,15,FALSE)</f>
        <v>577</v>
      </c>
      <c r="T78" s="6">
        <f>VLOOKUP($E78,'Tabel 11'!$E$14:$X$377,16,FALSE)</f>
        <v>37</v>
      </c>
      <c r="U78" s="6">
        <f>VLOOKUP($E78,'Tabel 11'!$E$14:$X$377,17,FALSE)</f>
        <v>0</v>
      </c>
      <c r="V78" s="6">
        <f>VLOOKUP($E78,'Tabel 11'!$E$14:$X$377,18,FALSE)</f>
        <v>0</v>
      </c>
      <c r="W78" s="6"/>
      <c r="X78" s="6">
        <f>VLOOKUP($E78,'Tabel 11'!$E$14:$X$377,20,FALSE)</f>
        <v>28</v>
      </c>
    </row>
    <row r="79" spans="4:24" x14ac:dyDescent="0.25">
      <c r="D79" s="1" t="s">
        <v>886</v>
      </c>
      <c r="E79" s="1" t="s">
        <v>75</v>
      </c>
      <c r="G79" s="6">
        <f>VLOOKUP($E79,'Tabel 11'!$E$14:$X$377,3,FALSE)</f>
        <v>3323</v>
      </c>
      <c r="H79" s="6">
        <f>VLOOKUP($E79,'Tabel 11'!$E$14:$X$377,4,FALSE)</f>
        <v>1965</v>
      </c>
      <c r="I79" s="6">
        <f>VLOOKUP($E79,'Tabel 11'!$E$14:$X$377,5,FALSE)</f>
        <v>132</v>
      </c>
      <c r="J79" s="6">
        <f>VLOOKUP($E79,'Tabel 11'!$E$14:$X$377,6,FALSE)</f>
        <v>0</v>
      </c>
      <c r="K79" s="6">
        <f>VLOOKUP($E79,'Tabel 11'!$E$14:$X$377,7,FALSE)</f>
        <v>259</v>
      </c>
      <c r="L79" s="6">
        <f>VLOOKUP($E79,'Tabel 11'!$E$14:$X$377,8,FALSE)</f>
        <v>0</v>
      </c>
      <c r="M79" s="6">
        <f>VLOOKUP($E79,'Tabel 11'!$E$14:$X$377,9,FALSE)</f>
        <v>1574</v>
      </c>
      <c r="N79" s="6">
        <f>VLOOKUP($E79,'Tabel 11'!$E$14:$X$377,10,FALSE)</f>
        <v>0</v>
      </c>
      <c r="O79" s="6">
        <f>VLOOKUP($E79,'Tabel 11'!$E$14:$X$377,11,FALSE)</f>
        <v>0</v>
      </c>
      <c r="P79" s="6">
        <f>VLOOKUP($E79,'Tabel 11'!$E$14:$X$377,12,FALSE)</f>
        <v>0</v>
      </c>
      <c r="Q79" s="6">
        <f>VLOOKUP($E79,'Tabel 11'!$E$14:$X$377,13,FALSE)</f>
        <v>328</v>
      </c>
      <c r="R79" s="6">
        <f>VLOOKUP($E79,'Tabel 11'!$E$14:$X$377,14,FALSE)</f>
        <v>1030</v>
      </c>
      <c r="S79" s="6">
        <f>VLOOKUP($E79,'Tabel 11'!$E$14:$X$377,15,FALSE)</f>
        <v>928</v>
      </c>
      <c r="T79" s="6">
        <f>VLOOKUP($E79,'Tabel 11'!$E$14:$X$377,16,FALSE)</f>
        <v>102</v>
      </c>
      <c r="U79" s="6">
        <f>VLOOKUP($E79,'Tabel 11'!$E$14:$X$377,17,FALSE)</f>
        <v>0</v>
      </c>
      <c r="V79" s="6">
        <f>VLOOKUP($E79,'Tabel 11'!$E$14:$X$377,18,FALSE)</f>
        <v>0</v>
      </c>
      <c r="W79" s="6"/>
      <c r="X79" s="6">
        <f>VLOOKUP($E79,'Tabel 11'!$E$14:$X$377,20,FALSE)</f>
        <v>806</v>
      </c>
    </row>
    <row r="80" spans="4:24" x14ac:dyDescent="0.25">
      <c r="D80" s="1" t="s">
        <v>889</v>
      </c>
      <c r="E80" s="1" t="s">
        <v>78</v>
      </c>
      <c r="G80" s="6">
        <f>VLOOKUP($E80,'Tabel 11'!$E$14:$X$377,3,FALSE)</f>
        <v>1256</v>
      </c>
      <c r="H80" s="6">
        <f>VLOOKUP($E80,'Tabel 11'!$E$14:$X$377,4,FALSE)</f>
        <v>210</v>
      </c>
      <c r="I80" s="6">
        <f>VLOOKUP($E80,'Tabel 11'!$E$14:$X$377,5,FALSE)</f>
        <v>51</v>
      </c>
      <c r="J80" s="6">
        <f>VLOOKUP($E80,'Tabel 11'!$E$14:$X$377,6,FALSE)</f>
        <v>50</v>
      </c>
      <c r="K80" s="6">
        <f>VLOOKUP($E80,'Tabel 11'!$E$14:$X$377,7,FALSE)</f>
        <v>87</v>
      </c>
      <c r="L80" s="6">
        <f>VLOOKUP($E80,'Tabel 11'!$E$14:$X$377,8,FALSE)</f>
        <v>2</v>
      </c>
      <c r="M80" s="6">
        <f>VLOOKUP($E80,'Tabel 11'!$E$14:$X$377,9,FALSE)</f>
        <v>20</v>
      </c>
      <c r="N80" s="6">
        <f>VLOOKUP($E80,'Tabel 11'!$E$14:$X$377,10,FALSE)</f>
        <v>0</v>
      </c>
      <c r="O80" s="6">
        <f>VLOOKUP($E80,'Tabel 11'!$E$14:$X$377,11,FALSE)</f>
        <v>0</v>
      </c>
      <c r="P80" s="6">
        <f>VLOOKUP($E80,'Tabel 11'!$E$14:$X$377,12,FALSE)</f>
        <v>0</v>
      </c>
      <c r="Q80" s="6">
        <f>VLOOKUP($E80,'Tabel 11'!$E$14:$X$377,13,FALSE)</f>
        <v>28</v>
      </c>
      <c r="R80" s="6">
        <f>VLOOKUP($E80,'Tabel 11'!$E$14:$X$377,14,FALSE)</f>
        <v>1018</v>
      </c>
      <c r="S80" s="6">
        <f>VLOOKUP($E80,'Tabel 11'!$E$14:$X$377,15,FALSE)</f>
        <v>990</v>
      </c>
      <c r="T80" s="6">
        <f>VLOOKUP($E80,'Tabel 11'!$E$14:$X$377,16,FALSE)</f>
        <v>28</v>
      </c>
      <c r="U80" s="6">
        <f>VLOOKUP($E80,'Tabel 11'!$E$14:$X$377,17,FALSE)</f>
        <v>0</v>
      </c>
      <c r="V80" s="6">
        <f>VLOOKUP($E80,'Tabel 11'!$E$14:$X$377,18,FALSE)</f>
        <v>0</v>
      </c>
      <c r="W80" s="6"/>
      <c r="X80" s="6">
        <f>VLOOKUP($E80,'Tabel 11'!$E$14:$X$377,20,FALSE)</f>
        <v>91</v>
      </c>
    </row>
    <row r="81" spans="3:24" x14ac:dyDescent="0.25">
      <c r="D81" s="1" t="s">
        <v>895</v>
      </c>
      <c r="E81" s="1" t="s">
        <v>60</v>
      </c>
      <c r="G81" s="6">
        <f>VLOOKUP($E81,'Tabel 11'!$E$14:$X$377,3,FALSE)</f>
        <v>1040</v>
      </c>
      <c r="H81" s="6">
        <f>VLOOKUP($E81,'Tabel 11'!$E$14:$X$377,4,FALSE)</f>
        <v>451</v>
      </c>
      <c r="I81" s="6">
        <f>VLOOKUP($E81,'Tabel 11'!$E$14:$X$377,5,FALSE)</f>
        <v>211</v>
      </c>
      <c r="J81" s="6">
        <f>VLOOKUP($E81,'Tabel 11'!$E$14:$X$377,6,FALSE)</f>
        <v>0</v>
      </c>
      <c r="K81" s="6">
        <f>VLOOKUP($E81,'Tabel 11'!$E$14:$X$377,7,FALSE)</f>
        <v>0</v>
      </c>
      <c r="L81" s="6">
        <f>VLOOKUP($E81,'Tabel 11'!$E$14:$X$377,8,FALSE)</f>
        <v>164</v>
      </c>
      <c r="M81" s="6">
        <f>VLOOKUP($E81,'Tabel 11'!$E$14:$X$377,9,FALSE)</f>
        <v>76</v>
      </c>
      <c r="N81" s="6">
        <f>VLOOKUP($E81,'Tabel 11'!$E$14:$X$377,10,FALSE)</f>
        <v>7</v>
      </c>
      <c r="O81" s="6">
        <f>VLOOKUP($E81,'Tabel 11'!$E$14:$X$377,11,FALSE)</f>
        <v>7</v>
      </c>
      <c r="P81" s="6">
        <f>VLOOKUP($E81,'Tabel 11'!$E$14:$X$377,12,FALSE)</f>
        <v>0</v>
      </c>
      <c r="Q81" s="6">
        <f>VLOOKUP($E81,'Tabel 11'!$E$14:$X$377,13,FALSE)</f>
        <v>72</v>
      </c>
      <c r="R81" s="6">
        <f>VLOOKUP($E81,'Tabel 11'!$E$14:$X$377,14,FALSE)</f>
        <v>510</v>
      </c>
      <c r="S81" s="6">
        <f>VLOOKUP($E81,'Tabel 11'!$E$14:$X$377,15,FALSE)</f>
        <v>496</v>
      </c>
      <c r="T81" s="6">
        <f>VLOOKUP($E81,'Tabel 11'!$E$14:$X$377,16,FALSE)</f>
        <v>14</v>
      </c>
      <c r="U81" s="6">
        <f>VLOOKUP($E81,'Tabel 11'!$E$14:$X$377,17,FALSE)</f>
        <v>0</v>
      </c>
      <c r="V81" s="6">
        <f>VLOOKUP($E81,'Tabel 11'!$E$14:$X$377,18,FALSE)</f>
        <v>6</v>
      </c>
      <c r="W81" s="6"/>
      <c r="X81" s="6">
        <f>VLOOKUP($E81,'Tabel 11'!$E$14:$X$377,20,FALSE)</f>
        <v>82</v>
      </c>
    </row>
    <row r="82" spans="3:24" x14ac:dyDescent="0.25">
      <c r="D82" s="1" t="s">
        <v>898</v>
      </c>
      <c r="E82" s="1" t="s">
        <v>61</v>
      </c>
      <c r="G82" s="6">
        <f>VLOOKUP($E82,'Tabel 11'!$E$14:$X$377,3,FALSE)</f>
        <v>1194</v>
      </c>
      <c r="H82" s="6">
        <f>VLOOKUP($E82,'Tabel 11'!$E$14:$X$377,4,FALSE)</f>
        <v>238</v>
      </c>
      <c r="I82" s="6">
        <f>VLOOKUP($E82,'Tabel 11'!$E$14:$X$377,5,FALSE)</f>
        <v>0</v>
      </c>
      <c r="J82" s="6">
        <f>VLOOKUP($E82,'Tabel 11'!$E$14:$X$377,6,FALSE)</f>
        <v>30</v>
      </c>
      <c r="K82" s="6">
        <f>VLOOKUP($E82,'Tabel 11'!$E$14:$X$377,7,FALSE)</f>
        <v>108</v>
      </c>
      <c r="L82" s="6">
        <f>VLOOKUP($E82,'Tabel 11'!$E$14:$X$377,8,FALSE)</f>
        <v>0</v>
      </c>
      <c r="M82" s="6">
        <f>VLOOKUP($E82,'Tabel 11'!$E$14:$X$377,9,FALSE)</f>
        <v>100</v>
      </c>
      <c r="N82" s="6">
        <f>VLOOKUP($E82,'Tabel 11'!$E$14:$X$377,10,FALSE)</f>
        <v>50</v>
      </c>
      <c r="O82" s="6">
        <f>VLOOKUP($E82,'Tabel 11'!$E$14:$X$377,11,FALSE)</f>
        <v>50</v>
      </c>
      <c r="P82" s="6">
        <f>VLOOKUP($E82,'Tabel 11'!$E$14:$X$377,12,FALSE)</f>
        <v>0</v>
      </c>
      <c r="Q82" s="6">
        <f>VLOOKUP($E82,'Tabel 11'!$E$14:$X$377,13,FALSE)</f>
        <v>25</v>
      </c>
      <c r="R82" s="6">
        <f>VLOOKUP($E82,'Tabel 11'!$E$14:$X$377,14,FALSE)</f>
        <v>881</v>
      </c>
      <c r="S82" s="6">
        <f>VLOOKUP($E82,'Tabel 11'!$E$14:$X$377,15,FALSE)</f>
        <v>861</v>
      </c>
      <c r="T82" s="6">
        <f>VLOOKUP($E82,'Tabel 11'!$E$14:$X$377,16,FALSE)</f>
        <v>20</v>
      </c>
      <c r="U82" s="6">
        <f>VLOOKUP($E82,'Tabel 11'!$E$14:$X$377,17,FALSE)</f>
        <v>0</v>
      </c>
      <c r="V82" s="6">
        <f>VLOOKUP($E82,'Tabel 11'!$E$14:$X$377,18,FALSE)</f>
        <v>0</v>
      </c>
      <c r="W82" s="6"/>
      <c r="X82" s="6">
        <f>VLOOKUP($E82,'Tabel 11'!$E$14:$X$377,20,FALSE)</f>
        <v>48</v>
      </c>
    </row>
    <row r="83" spans="3:24" x14ac:dyDescent="0.25">
      <c r="D83" s="1" t="s">
        <v>911</v>
      </c>
      <c r="E83" s="1" t="s">
        <v>63</v>
      </c>
      <c r="G83" s="6">
        <f>VLOOKUP($E83,'Tabel 11'!$E$14:$X$377,3,FALSE)</f>
        <v>45</v>
      </c>
      <c r="H83" s="6">
        <f>VLOOKUP($E83,'Tabel 11'!$E$14:$X$377,4,FALSE)</f>
        <v>3</v>
      </c>
      <c r="I83" s="6">
        <f>VLOOKUP($E83,'Tabel 11'!$E$14:$X$377,5,FALSE)</f>
        <v>3</v>
      </c>
      <c r="J83" s="6">
        <f>VLOOKUP($E83,'Tabel 11'!$E$14:$X$377,6,FALSE)</f>
        <v>0</v>
      </c>
      <c r="K83" s="6">
        <f>VLOOKUP($E83,'Tabel 11'!$E$14:$X$377,7,FALSE)</f>
        <v>0</v>
      </c>
      <c r="L83" s="6">
        <f>VLOOKUP($E83,'Tabel 11'!$E$14:$X$377,8,FALSE)</f>
        <v>0</v>
      </c>
      <c r="M83" s="6">
        <f>VLOOKUP($E83,'Tabel 11'!$E$14:$X$377,9,FALSE)</f>
        <v>0</v>
      </c>
      <c r="N83" s="6">
        <f>VLOOKUP($E83,'Tabel 11'!$E$14:$X$377,10,FALSE)</f>
        <v>0</v>
      </c>
      <c r="O83" s="6">
        <f>VLOOKUP($E83,'Tabel 11'!$E$14:$X$377,11,FALSE)</f>
        <v>0</v>
      </c>
      <c r="P83" s="6">
        <f>VLOOKUP($E83,'Tabel 11'!$E$14:$X$377,12,FALSE)</f>
        <v>0</v>
      </c>
      <c r="Q83" s="6">
        <f>VLOOKUP($E83,'Tabel 11'!$E$14:$X$377,13,FALSE)</f>
        <v>4</v>
      </c>
      <c r="R83" s="6">
        <f>VLOOKUP($E83,'Tabel 11'!$E$14:$X$377,14,FALSE)</f>
        <v>38</v>
      </c>
      <c r="S83" s="6">
        <f>VLOOKUP($E83,'Tabel 11'!$E$14:$X$377,15,FALSE)</f>
        <v>37</v>
      </c>
      <c r="T83" s="6">
        <f>VLOOKUP($E83,'Tabel 11'!$E$14:$X$377,16,FALSE)</f>
        <v>1</v>
      </c>
      <c r="U83" s="6">
        <f>VLOOKUP($E83,'Tabel 11'!$E$14:$X$377,17,FALSE)</f>
        <v>0</v>
      </c>
      <c r="V83" s="6">
        <f>VLOOKUP($E83,'Tabel 11'!$E$14:$X$377,18,FALSE)</f>
        <v>0</v>
      </c>
      <c r="W83" s="6"/>
      <c r="X83" s="6">
        <f>VLOOKUP($E83,'Tabel 11'!$E$14:$X$377,20,FALSE)</f>
        <v>178</v>
      </c>
    </row>
    <row r="84" spans="3:24" x14ac:dyDescent="0.25">
      <c r="C84" s="10"/>
      <c r="D84" s="1" t="s">
        <v>914</v>
      </c>
      <c r="E84" s="1" t="s">
        <v>64</v>
      </c>
      <c r="G84" s="6">
        <f>VLOOKUP($E84,'Tabel 11'!$E$14:$X$377,3,FALSE)</f>
        <v>617</v>
      </c>
      <c r="H84" s="6">
        <f>VLOOKUP($E84,'Tabel 11'!$E$14:$X$377,4,FALSE)</f>
        <v>75</v>
      </c>
      <c r="I84" s="6">
        <f>VLOOKUP($E84,'Tabel 11'!$E$14:$X$377,5,FALSE)</f>
        <v>0</v>
      </c>
      <c r="J84" s="6">
        <f>VLOOKUP($E84,'Tabel 11'!$E$14:$X$377,6,FALSE)</f>
        <v>0</v>
      </c>
      <c r="K84" s="6">
        <f>VLOOKUP($E84,'Tabel 11'!$E$14:$X$377,7,FALSE)</f>
        <v>75</v>
      </c>
      <c r="L84" s="6">
        <f>VLOOKUP($E84,'Tabel 11'!$E$14:$X$377,8,FALSE)</f>
        <v>0</v>
      </c>
      <c r="M84" s="6">
        <f>VLOOKUP($E84,'Tabel 11'!$E$14:$X$377,9,FALSE)</f>
        <v>0</v>
      </c>
      <c r="N84" s="6">
        <f>VLOOKUP($E84,'Tabel 11'!$E$14:$X$377,10,FALSE)</f>
        <v>0</v>
      </c>
      <c r="O84" s="6">
        <f>VLOOKUP($E84,'Tabel 11'!$E$14:$X$377,11,FALSE)</f>
        <v>0</v>
      </c>
      <c r="P84" s="6">
        <f>VLOOKUP($E84,'Tabel 11'!$E$14:$X$377,12,FALSE)</f>
        <v>0</v>
      </c>
      <c r="Q84" s="6">
        <f>VLOOKUP($E84,'Tabel 11'!$E$14:$X$377,13,FALSE)</f>
        <v>35</v>
      </c>
      <c r="R84" s="6">
        <f>VLOOKUP($E84,'Tabel 11'!$E$14:$X$377,14,FALSE)</f>
        <v>507</v>
      </c>
      <c r="S84" s="6">
        <f>VLOOKUP($E84,'Tabel 11'!$E$14:$X$377,15,FALSE)</f>
        <v>190</v>
      </c>
      <c r="T84" s="6">
        <f>VLOOKUP($E84,'Tabel 11'!$E$14:$X$377,16,FALSE)</f>
        <v>0</v>
      </c>
      <c r="U84" s="6">
        <f>VLOOKUP($E84,'Tabel 11'!$E$14:$X$377,17,FALSE)</f>
        <v>317</v>
      </c>
      <c r="V84" s="6">
        <f>VLOOKUP($E84,'Tabel 11'!$E$14:$X$377,18,FALSE)</f>
        <v>0</v>
      </c>
      <c r="W84" s="12"/>
      <c r="X84" s="6">
        <f>VLOOKUP($E84,'Tabel 11'!$E$14:$X$377,20,FALSE)</f>
        <v>59</v>
      </c>
    </row>
    <row r="85" spans="3:24" x14ac:dyDescent="0.25">
      <c r="D85" s="1" t="s">
        <v>968</v>
      </c>
      <c r="E85" s="1" t="s">
        <v>66</v>
      </c>
      <c r="G85" s="6">
        <f>VLOOKUP($E85,'Tabel 11'!$E$14:$X$377,3,FALSE)</f>
        <v>991</v>
      </c>
      <c r="H85" s="6">
        <f>VLOOKUP($E85,'Tabel 11'!$E$14:$X$377,4,FALSE)</f>
        <v>140</v>
      </c>
      <c r="I85" s="6">
        <f>VLOOKUP($E85,'Tabel 11'!$E$14:$X$377,5,FALSE)</f>
        <v>0</v>
      </c>
      <c r="J85" s="6">
        <f>VLOOKUP($E85,'Tabel 11'!$E$14:$X$377,6,FALSE)</f>
        <v>0</v>
      </c>
      <c r="K85" s="6">
        <f>VLOOKUP($E85,'Tabel 11'!$E$14:$X$377,7,FALSE)</f>
        <v>28</v>
      </c>
      <c r="L85" s="6">
        <f>VLOOKUP($E85,'Tabel 11'!$E$14:$X$377,8,FALSE)</f>
        <v>0</v>
      </c>
      <c r="M85" s="6">
        <f>VLOOKUP($E85,'Tabel 11'!$E$14:$X$377,9,FALSE)</f>
        <v>112</v>
      </c>
      <c r="N85" s="6">
        <f>VLOOKUP($E85,'Tabel 11'!$E$14:$X$377,10,FALSE)</f>
        <v>0</v>
      </c>
      <c r="O85" s="6">
        <f>VLOOKUP($E85,'Tabel 11'!$E$14:$X$377,11,FALSE)</f>
        <v>0</v>
      </c>
      <c r="P85" s="6">
        <f>VLOOKUP($E85,'Tabel 11'!$E$14:$X$377,12,FALSE)</f>
        <v>0</v>
      </c>
      <c r="Q85" s="6">
        <f>VLOOKUP($E85,'Tabel 11'!$E$14:$X$377,13,FALSE)</f>
        <v>371</v>
      </c>
      <c r="R85" s="6">
        <f>VLOOKUP($E85,'Tabel 11'!$E$14:$X$377,14,FALSE)</f>
        <v>480</v>
      </c>
      <c r="S85" s="6">
        <f>VLOOKUP($E85,'Tabel 11'!$E$14:$X$377,15,FALSE)</f>
        <v>454</v>
      </c>
      <c r="T85" s="6">
        <f>VLOOKUP($E85,'Tabel 11'!$E$14:$X$377,16,FALSE)</f>
        <v>18</v>
      </c>
      <c r="U85" s="6">
        <f>VLOOKUP($E85,'Tabel 11'!$E$14:$X$377,17,FALSE)</f>
        <v>8</v>
      </c>
      <c r="V85" s="6">
        <f>VLOOKUP($E85,'Tabel 11'!$E$14:$X$377,18,FALSE)</f>
        <v>0</v>
      </c>
      <c r="W85" s="6"/>
      <c r="X85" s="6">
        <f>VLOOKUP($E85,'Tabel 11'!$E$14:$X$377,20,FALSE)</f>
        <v>90</v>
      </c>
    </row>
    <row r="86" spans="3:24" x14ac:dyDescent="0.25">
      <c r="D86" s="1" t="s">
        <v>979</v>
      </c>
      <c r="E86" s="1" t="s">
        <v>74</v>
      </c>
      <c r="G86" s="6">
        <f>VLOOKUP($E86,'Tabel 11'!$E$14:$X$377,3,FALSE)</f>
        <v>484</v>
      </c>
      <c r="H86" s="6">
        <f>VLOOKUP($E86,'Tabel 11'!$E$14:$X$377,4,FALSE)</f>
        <v>96</v>
      </c>
      <c r="I86" s="6">
        <f>VLOOKUP($E86,'Tabel 11'!$E$14:$X$377,5,FALSE)</f>
        <v>4</v>
      </c>
      <c r="J86" s="6">
        <f>VLOOKUP($E86,'Tabel 11'!$E$14:$X$377,6,FALSE)</f>
        <v>0</v>
      </c>
      <c r="K86" s="6">
        <f>VLOOKUP($E86,'Tabel 11'!$E$14:$X$377,7,FALSE)</f>
        <v>19</v>
      </c>
      <c r="L86" s="6">
        <f>VLOOKUP($E86,'Tabel 11'!$E$14:$X$377,8,FALSE)</f>
        <v>0</v>
      </c>
      <c r="M86" s="6">
        <f>VLOOKUP($E86,'Tabel 11'!$E$14:$X$377,9,FALSE)</f>
        <v>73</v>
      </c>
      <c r="N86" s="6">
        <f>VLOOKUP($E86,'Tabel 11'!$E$14:$X$377,10,FALSE)</f>
        <v>11</v>
      </c>
      <c r="O86" s="6">
        <f>VLOOKUP($E86,'Tabel 11'!$E$14:$X$377,11,FALSE)</f>
        <v>11</v>
      </c>
      <c r="P86" s="6">
        <f>VLOOKUP($E86,'Tabel 11'!$E$14:$X$377,12,FALSE)</f>
        <v>0</v>
      </c>
      <c r="Q86" s="6">
        <f>VLOOKUP($E86,'Tabel 11'!$E$14:$X$377,13,FALSE)</f>
        <v>37</v>
      </c>
      <c r="R86" s="6">
        <f>VLOOKUP($E86,'Tabel 11'!$E$14:$X$377,14,FALSE)</f>
        <v>340</v>
      </c>
      <c r="S86" s="6">
        <f>VLOOKUP($E86,'Tabel 11'!$E$14:$X$377,15,FALSE)</f>
        <v>317</v>
      </c>
      <c r="T86" s="6">
        <f>VLOOKUP($E86,'Tabel 11'!$E$14:$X$377,16,FALSE)</f>
        <v>12</v>
      </c>
      <c r="U86" s="6">
        <f>VLOOKUP($E86,'Tabel 11'!$E$14:$X$377,17,FALSE)</f>
        <v>11</v>
      </c>
      <c r="V86" s="6">
        <f>VLOOKUP($E86,'Tabel 11'!$E$14:$X$377,18,FALSE)</f>
        <v>0</v>
      </c>
      <c r="W86" s="6"/>
      <c r="X86" s="6">
        <f>VLOOKUP($E86,'Tabel 11'!$E$14:$X$377,20,FALSE)</f>
        <v>73</v>
      </c>
    </row>
    <row r="87" spans="3:24" x14ac:dyDescent="0.25">
      <c r="D87" s="1" t="s">
        <v>982</v>
      </c>
      <c r="E87" s="1" t="s">
        <v>67</v>
      </c>
      <c r="G87" s="6">
        <f>VLOOKUP($E87,'Tabel 11'!$E$14:$X$377,3,FALSE)</f>
        <v>448</v>
      </c>
      <c r="H87" s="6">
        <f>VLOOKUP($E87,'Tabel 11'!$E$14:$X$377,4,FALSE)</f>
        <v>72</v>
      </c>
      <c r="I87" s="6">
        <f>VLOOKUP($E87,'Tabel 11'!$E$14:$X$377,5,FALSE)</f>
        <v>13</v>
      </c>
      <c r="J87" s="6">
        <f>VLOOKUP($E87,'Tabel 11'!$E$14:$X$377,6,FALSE)</f>
        <v>3</v>
      </c>
      <c r="K87" s="6">
        <f>VLOOKUP($E87,'Tabel 11'!$E$14:$X$377,7,FALSE)</f>
        <v>16</v>
      </c>
      <c r="L87" s="6">
        <f>VLOOKUP($E87,'Tabel 11'!$E$14:$X$377,8,FALSE)</f>
        <v>8</v>
      </c>
      <c r="M87" s="6">
        <f>VLOOKUP($E87,'Tabel 11'!$E$14:$X$377,9,FALSE)</f>
        <v>32</v>
      </c>
      <c r="N87" s="6">
        <f>VLOOKUP($E87,'Tabel 11'!$E$14:$X$377,10,FALSE)</f>
        <v>97</v>
      </c>
      <c r="O87" s="6">
        <f>VLOOKUP($E87,'Tabel 11'!$E$14:$X$377,11,FALSE)</f>
        <v>2</v>
      </c>
      <c r="P87" s="6">
        <f>VLOOKUP($E87,'Tabel 11'!$E$14:$X$377,12,FALSE)</f>
        <v>95</v>
      </c>
      <c r="Q87" s="6">
        <f>VLOOKUP($E87,'Tabel 11'!$E$14:$X$377,13,FALSE)</f>
        <v>0</v>
      </c>
      <c r="R87" s="6">
        <f>VLOOKUP($E87,'Tabel 11'!$E$14:$X$377,14,FALSE)</f>
        <v>279</v>
      </c>
      <c r="S87" s="6">
        <f>VLOOKUP($E87,'Tabel 11'!$E$14:$X$377,15,FALSE)</f>
        <v>254</v>
      </c>
      <c r="T87" s="6">
        <f>VLOOKUP($E87,'Tabel 11'!$E$14:$X$377,16,FALSE)</f>
        <v>10</v>
      </c>
      <c r="U87" s="6">
        <f>VLOOKUP($E87,'Tabel 11'!$E$14:$X$377,17,FALSE)</f>
        <v>15</v>
      </c>
      <c r="V87" s="6">
        <f>VLOOKUP($E87,'Tabel 11'!$E$14:$X$377,18,FALSE)</f>
        <v>0</v>
      </c>
      <c r="W87" s="6"/>
      <c r="X87" s="6">
        <f>VLOOKUP($E87,'Tabel 11'!$E$14:$X$377,20,FALSE)</f>
        <v>18</v>
      </c>
    </row>
    <row r="88" spans="3:24" x14ac:dyDescent="0.25">
      <c r="D88" s="1" t="s">
        <v>987</v>
      </c>
      <c r="E88" s="1" t="s">
        <v>69</v>
      </c>
      <c r="G88" s="6">
        <f>VLOOKUP($E88,'Tabel 11'!$E$14:$X$377,3,FALSE)</f>
        <v>2062</v>
      </c>
      <c r="H88" s="6">
        <f>VLOOKUP($E88,'Tabel 11'!$E$14:$X$377,4,FALSE)</f>
        <v>671</v>
      </c>
      <c r="I88" s="6">
        <f>VLOOKUP($E88,'Tabel 11'!$E$14:$X$377,5,FALSE)</f>
        <v>548</v>
      </c>
      <c r="J88" s="6">
        <f>VLOOKUP($E88,'Tabel 11'!$E$14:$X$377,6,FALSE)</f>
        <v>120</v>
      </c>
      <c r="K88" s="6">
        <f>VLOOKUP($E88,'Tabel 11'!$E$14:$X$377,7,FALSE)</f>
        <v>3</v>
      </c>
      <c r="L88" s="6">
        <f>VLOOKUP($E88,'Tabel 11'!$E$14:$X$377,8,FALSE)</f>
        <v>0</v>
      </c>
      <c r="M88" s="6">
        <f>VLOOKUP($E88,'Tabel 11'!$E$14:$X$377,9,FALSE)</f>
        <v>0</v>
      </c>
      <c r="N88" s="6">
        <f>VLOOKUP($E88,'Tabel 11'!$E$14:$X$377,10,FALSE)</f>
        <v>399</v>
      </c>
      <c r="O88" s="6">
        <f>VLOOKUP($E88,'Tabel 11'!$E$14:$X$377,11,FALSE)</f>
        <v>384</v>
      </c>
      <c r="P88" s="6">
        <f>VLOOKUP($E88,'Tabel 11'!$E$14:$X$377,12,FALSE)</f>
        <v>15</v>
      </c>
      <c r="Q88" s="6">
        <f>VLOOKUP($E88,'Tabel 11'!$E$14:$X$377,13,FALSE)</f>
        <v>121</v>
      </c>
      <c r="R88" s="6">
        <f>VLOOKUP($E88,'Tabel 11'!$E$14:$X$377,14,FALSE)</f>
        <v>871</v>
      </c>
      <c r="S88" s="6">
        <f>VLOOKUP($E88,'Tabel 11'!$E$14:$X$377,15,FALSE)</f>
        <v>845</v>
      </c>
      <c r="T88" s="6">
        <f>VLOOKUP($E88,'Tabel 11'!$E$14:$X$377,16,FALSE)</f>
        <v>26</v>
      </c>
      <c r="U88" s="6">
        <f>VLOOKUP($E88,'Tabel 11'!$E$14:$X$377,17,FALSE)</f>
        <v>0</v>
      </c>
      <c r="V88" s="6">
        <f>VLOOKUP($E88,'Tabel 11'!$E$14:$X$377,18,FALSE)</f>
        <v>66</v>
      </c>
      <c r="W88" s="6"/>
      <c r="X88" s="6">
        <f>VLOOKUP($E88,'Tabel 11'!$E$14:$X$377,20,FALSE)</f>
        <v>61</v>
      </c>
    </row>
    <row r="89" spans="3:24" x14ac:dyDescent="0.25">
      <c r="D89" s="1" t="s">
        <v>990</v>
      </c>
      <c r="E89" s="1" t="s">
        <v>68</v>
      </c>
      <c r="G89" s="6">
        <f>VLOOKUP($E89,'Tabel 11'!$E$14:$X$377,3,FALSE)</f>
        <v>2878</v>
      </c>
      <c r="H89" s="6">
        <f>VLOOKUP($E89,'Tabel 11'!$E$14:$X$377,4,FALSE)</f>
        <v>1672</v>
      </c>
      <c r="I89" s="6">
        <f>VLOOKUP($E89,'Tabel 11'!$E$14:$X$377,5,FALSE)</f>
        <v>645</v>
      </c>
      <c r="J89" s="6">
        <f>VLOOKUP($E89,'Tabel 11'!$E$14:$X$377,6,FALSE)</f>
        <v>0</v>
      </c>
      <c r="K89" s="6">
        <f>VLOOKUP($E89,'Tabel 11'!$E$14:$X$377,7,FALSE)</f>
        <v>871</v>
      </c>
      <c r="L89" s="6">
        <f>VLOOKUP($E89,'Tabel 11'!$E$14:$X$377,8,FALSE)</f>
        <v>0</v>
      </c>
      <c r="M89" s="6">
        <f>VLOOKUP($E89,'Tabel 11'!$E$14:$X$377,9,FALSE)</f>
        <v>156</v>
      </c>
      <c r="N89" s="6">
        <f>VLOOKUP($E89,'Tabel 11'!$E$14:$X$377,10,FALSE)</f>
        <v>197</v>
      </c>
      <c r="O89" s="6">
        <f>VLOOKUP($E89,'Tabel 11'!$E$14:$X$377,11,FALSE)</f>
        <v>197</v>
      </c>
      <c r="P89" s="6">
        <f>VLOOKUP($E89,'Tabel 11'!$E$14:$X$377,12,FALSE)</f>
        <v>0</v>
      </c>
      <c r="Q89" s="6">
        <f>VLOOKUP($E89,'Tabel 11'!$E$14:$X$377,13,FALSE)</f>
        <v>521</v>
      </c>
      <c r="R89" s="6">
        <f>VLOOKUP($E89,'Tabel 11'!$E$14:$X$377,14,FALSE)</f>
        <v>488</v>
      </c>
      <c r="S89" s="6">
        <f>VLOOKUP($E89,'Tabel 11'!$E$14:$X$377,15,FALSE)</f>
        <v>435</v>
      </c>
      <c r="T89" s="6">
        <f>VLOOKUP($E89,'Tabel 11'!$E$14:$X$377,16,FALSE)</f>
        <v>24</v>
      </c>
      <c r="U89" s="6">
        <f>VLOOKUP($E89,'Tabel 11'!$E$14:$X$377,17,FALSE)</f>
        <v>29</v>
      </c>
      <c r="V89" s="6">
        <f>VLOOKUP($E89,'Tabel 11'!$E$14:$X$377,18,FALSE)</f>
        <v>0</v>
      </c>
      <c r="W89" s="6"/>
      <c r="X89" s="6">
        <f>VLOOKUP($E89,'Tabel 11'!$E$14:$X$377,20,FALSE)</f>
        <v>58</v>
      </c>
    </row>
    <row r="90" spans="3:24" x14ac:dyDescent="0.25">
      <c r="D90" s="1" t="s">
        <v>997</v>
      </c>
      <c r="E90" s="1" t="s">
        <v>70</v>
      </c>
      <c r="G90" s="6">
        <f>VLOOKUP($E90,'Tabel 11'!$E$14:$X$377,3,FALSE)</f>
        <v>1667</v>
      </c>
      <c r="H90" s="6">
        <f>VLOOKUP($E90,'Tabel 11'!$E$14:$X$377,4,FALSE)</f>
        <v>290</v>
      </c>
      <c r="I90" s="6">
        <f>VLOOKUP($E90,'Tabel 11'!$E$14:$X$377,5,FALSE)</f>
        <v>252</v>
      </c>
      <c r="J90" s="6">
        <f>VLOOKUP($E90,'Tabel 11'!$E$14:$X$377,6,FALSE)</f>
        <v>0</v>
      </c>
      <c r="K90" s="6">
        <f>VLOOKUP($E90,'Tabel 11'!$E$14:$X$377,7,FALSE)</f>
        <v>0</v>
      </c>
      <c r="L90" s="6">
        <f>VLOOKUP($E90,'Tabel 11'!$E$14:$X$377,8,FALSE)</f>
        <v>0</v>
      </c>
      <c r="M90" s="6">
        <f>VLOOKUP($E90,'Tabel 11'!$E$14:$X$377,9,FALSE)</f>
        <v>38</v>
      </c>
      <c r="N90" s="6">
        <f>VLOOKUP($E90,'Tabel 11'!$E$14:$X$377,10,FALSE)</f>
        <v>416</v>
      </c>
      <c r="O90" s="6">
        <f>VLOOKUP($E90,'Tabel 11'!$E$14:$X$377,11,FALSE)</f>
        <v>92</v>
      </c>
      <c r="P90" s="6">
        <f>VLOOKUP($E90,'Tabel 11'!$E$14:$X$377,12,FALSE)</f>
        <v>324</v>
      </c>
      <c r="Q90" s="6">
        <f>VLOOKUP($E90,'Tabel 11'!$E$14:$X$377,13,FALSE)</f>
        <v>416</v>
      </c>
      <c r="R90" s="6">
        <f>VLOOKUP($E90,'Tabel 11'!$E$14:$X$377,14,FALSE)</f>
        <v>545</v>
      </c>
      <c r="S90" s="6">
        <f>VLOOKUP($E90,'Tabel 11'!$E$14:$X$377,15,FALSE)</f>
        <v>538</v>
      </c>
      <c r="T90" s="6">
        <f>VLOOKUP($E90,'Tabel 11'!$E$14:$X$377,16,FALSE)</f>
        <v>0</v>
      </c>
      <c r="U90" s="6">
        <f>VLOOKUP($E90,'Tabel 11'!$E$14:$X$377,17,FALSE)</f>
        <v>7</v>
      </c>
      <c r="V90" s="6">
        <f>VLOOKUP($E90,'Tabel 11'!$E$14:$X$377,18,FALSE)</f>
        <v>34</v>
      </c>
      <c r="W90" s="6"/>
      <c r="X90" s="6">
        <f>VLOOKUP($E90,'Tabel 11'!$E$14:$X$377,20,FALSE)</f>
        <v>99</v>
      </c>
    </row>
    <row r="91" spans="3:24" x14ac:dyDescent="0.25">
      <c r="D91" s="1" t="s">
        <v>1001</v>
      </c>
      <c r="E91" s="1" t="s">
        <v>71</v>
      </c>
      <c r="G91" s="6">
        <f>VLOOKUP($E91,'Tabel 11'!$E$14:$X$377,3,FALSE)</f>
        <v>1670</v>
      </c>
      <c r="H91" s="6">
        <f>VLOOKUP($E91,'Tabel 11'!$E$14:$X$377,4,FALSE)</f>
        <v>933</v>
      </c>
      <c r="I91" s="6">
        <f>VLOOKUP($E91,'Tabel 11'!$E$14:$X$377,5,FALSE)</f>
        <v>307</v>
      </c>
      <c r="J91" s="6">
        <f>VLOOKUP($E91,'Tabel 11'!$E$14:$X$377,6,FALSE)</f>
        <v>122</v>
      </c>
      <c r="K91" s="6">
        <f>VLOOKUP($E91,'Tabel 11'!$E$14:$X$377,7,FALSE)</f>
        <v>412</v>
      </c>
      <c r="L91" s="6">
        <f>VLOOKUP($E91,'Tabel 11'!$E$14:$X$377,8,FALSE)</f>
        <v>8</v>
      </c>
      <c r="M91" s="6">
        <f>VLOOKUP($E91,'Tabel 11'!$E$14:$X$377,9,FALSE)</f>
        <v>84</v>
      </c>
      <c r="N91" s="6">
        <f>VLOOKUP($E91,'Tabel 11'!$E$14:$X$377,10,FALSE)</f>
        <v>78</v>
      </c>
      <c r="O91" s="6">
        <f>VLOOKUP($E91,'Tabel 11'!$E$14:$X$377,11,FALSE)</f>
        <v>78</v>
      </c>
      <c r="P91" s="6">
        <f>VLOOKUP($E91,'Tabel 11'!$E$14:$X$377,12,FALSE)</f>
        <v>0</v>
      </c>
      <c r="Q91" s="6">
        <f>VLOOKUP($E91,'Tabel 11'!$E$14:$X$377,13,FALSE)</f>
        <v>71</v>
      </c>
      <c r="R91" s="6">
        <f>VLOOKUP($E91,'Tabel 11'!$E$14:$X$377,14,FALSE)</f>
        <v>588</v>
      </c>
      <c r="S91" s="6">
        <f>VLOOKUP($E91,'Tabel 11'!$E$14:$X$377,15,FALSE)</f>
        <v>546</v>
      </c>
      <c r="T91" s="6">
        <f>VLOOKUP($E91,'Tabel 11'!$E$14:$X$377,16,FALSE)</f>
        <v>32</v>
      </c>
      <c r="U91" s="6">
        <f>VLOOKUP($E91,'Tabel 11'!$E$14:$X$377,17,FALSE)</f>
        <v>10</v>
      </c>
      <c r="V91" s="6">
        <f>VLOOKUP($E91,'Tabel 11'!$E$14:$X$377,18,FALSE)</f>
        <v>0</v>
      </c>
      <c r="W91" s="6"/>
      <c r="X91" s="6">
        <f>VLOOKUP($E91,'Tabel 11'!$E$14:$X$377,20,FALSE)</f>
        <v>276</v>
      </c>
    </row>
    <row r="92" spans="3:24" x14ac:dyDescent="0.25">
      <c r="C92" s="10"/>
      <c r="D92" s="1" t="s">
        <v>1006</v>
      </c>
      <c r="E92" s="1" t="s">
        <v>72</v>
      </c>
      <c r="G92" s="6">
        <f>VLOOKUP($E92,'Tabel 11'!$E$14:$X$377,3,FALSE)</f>
        <v>8958</v>
      </c>
      <c r="H92" s="6">
        <f>VLOOKUP($E92,'Tabel 11'!$E$14:$X$377,4,FALSE)</f>
        <v>4214</v>
      </c>
      <c r="I92" s="6">
        <f>VLOOKUP($E92,'Tabel 11'!$E$14:$X$377,5,FALSE)</f>
        <v>1890</v>
      </c>
      <c r="J92" s="6">
        <f>VLOOKUP($E92,'Tabel 11'!$E$14:$X$377,6,FALSE)</f>
        <v>1047</v>
      </c>
      <c r="K92" s="6">
        <f>VLOOKUP($E92,'Tabel 11'!$E$14:$X$377,7,FALSE)</f>
        <v>388</v>
      </c>
      <c r="L92" s="6">
        <f>VLOOKUP($E92,'Tabel 11'!$E$14:$X$377,8,FALSE)</f>
        <v>109</v>
      </c>
      <c r="M92" s="6">
        <f>VLOOKUP($E92,'Tabel 11'!$E$14:$X$377,9,FALSE)</f>
        <v>780</v>
      </c>
      <c r="N92" s="6">
        <f>VLOOKUP($E92,'Tabel 11'!$E$14:$X$377,10,FALSE)</f>
        <v>2355</v>
      </c>
      <c r="O92" s="6">
        <f>VLOOKUP($E92,'Tabel 11'!$E$14:$X$377,11,FALSE)</f>
        <v>1336</v>
      </c>
      <c r="P92" s="6">
        <f>VLOOKUP($E92,'Tabel 11'!$E$14:$X$377,12,FALSE)</f>
        <v>1019</v>
      </c>
      <c r="Q92" s="6">
        <f>VLOOKUP($E92,'Tabel 11'!$E$14:$X$377,13,FALSE)</f>
        <v>978</v>
      </c>
      <c r="R92" s="6">
        <f>VLOOKUP($E92,'Tabel 11'!$E$14:$X$377,14,FALSE)</f>
        <v>1411</v>
      </c>
      <c r="S92" s="6">
        <f>VLOOKUP($E92,'Tabel 11'!$E$14:$X$377,15,FALSE)</f>
        <v>1384</v>
      </c>
      <c r="T92" s="6">
        <f>VLOOKUP($E92,'Tabel 11'!$E$14:$X$377,16,FALSE)</f>
        <v>27</v>
      </c>
      <c r="U92" s="6">
        <f>VLOOKUP($E92,'Tabel 11'!$E$14:$X$377,17,FALSE)</f>
        <v>0</v>
      </c>
      <c r="V92" s="6">
        <f>VLOOKUP($E92,'Tabel 11'!$E$14:$X$377,18,FALSE)</f>
        <v>12</v>
      </c>
      <c r="W92" s="12"/>
      <c r="X92" s="6">
        <f>VLOOKUP($E92,'Tabel 11'!$E$14:$X$377,20,FALSE)</f>
        <v>1589</v>
      </c>
    </row>
    <row r="93" spans="3:24" x14ac:dyDescent="0.25">
      <c r="C93" s="10" t="s">
        <v>16</v>
      </c>
      <c r="D93" s="10"/>
      <c r="E93" s="10"/>
      <c r="F93" s="10"/>
      <c r="G93" s="12">
        <f>SUM(G56:G92)</f>
        <v>120683</v>
      </c>
      <c r="H93" s="12">
        <f t="shared" ref="H93:X93" si="9">SUM(H56:H92)</f>
        <v>56089</v>
      </c>
      <c r="I93" s="12">
        <f t="shared" si="9"/>
        <v>27214</v>
      </c>
      <c r="J93" s="12">
        <f t="shared" si="9"/>
        <v>3798</v>
      </c>
      <c r="K93" s="12">
        <f t="shared" si="9"/>
        <v>13324</v>
      </c>
      <c r="L93" s="12">
        <f t="shared" si="9"/>
        <v>2517</v>
      </c>
      <c r="M93" s="12">
        <f t="shared" si="9"/>
        <v>9236</v>
      </c>
      <c r="N93" s="12">
        <f t="shared" si="9"/>
        <v>15298</v>
      </c>
      <c r="O93" s="12">
        <f t="shared" si="9"/>
        <v>11103</v>
      </c>
      <c r="P93" s="12">
        <f t="shared" si="9"/>
        <v>4195</v>
      </c>
      <c r="Q93" s="12">
        <f t="shared" si="9"/>
        <v>14506</v>
      </c>
      <c r="R93" s="12">
        <f t="shared" si="9"/>
        <v>34790</v>
      </c>
      <c r="S93" s="12">
        <f t="shared" si="9"/>
        <v>33196</v>
      </c>
      <c r="T93" s="12">
        <f t="shared" si="9"/>
        <v>899</v>
      </c>
      <c r="U93" s="12">
        <f t="shared" si="9"/>
        <v>695</v>
      </c>
      <c r="V93" s="12">
        <f t="shared" si="9"/>
        <v>257</v>
      </c>
      <c r="W93" s="12"/>
      <c r="X93" s="12">
        <f t="shared" si="9"/>
        <v>15982</v>
      </c>
    </row>
    <row r="94" spans="3:24" x14ac:dyDescent="0.25">
      <c r="C94" s="1" t="s">
        <v>439</v>
      </c>
      <c r="D94" s="1" t="s">
        <v>685</v>
      </c>
      <c r="E94" s="1" t="s">
        <v>46</v>
      </c>
      <c r="G94" s="6">
        <f>VLOOKUP($E94,'Tabel 11'!$E$14:$X$377,3,FALSE)</f>
        <v>42231</v>
      </c>
      <c r="H94" s="6">
        <f>VLOOKUP($E94,'Tabel 11'!$E$14:$X$377,4,FALSE)</f>
        <v>22963</v>
      </c>
      <c r="I94" s="6">
        <f>VLOOKUP($E94,'Tabel 11'!$E$14:$X$377,5,FALSE)</f>
        <v>12410.9</v>
      </c>
      <c r="J94" s="6">
        <f>VLOOKUP($E94,'Tabel 11'!$E$14:$X$377,6,FALSE)</f>
        <v>2275.9</v>
      </c>
      <c r="K94" s="6">
        <f>VLOOKUP($E94,'Tabel 11'!$E$14:$X$377,7,FALSE)</f>
        <v>4359.2</v>
      </c>
      <c r="L94" s="6">
        <f>VLOOKUP($E94,'Tabel 11'!$E$14:$X$377,8,FALSE)</f>
        <v>405.6</v>
      </c>
      <c r="M94" s="6">
        <f>VLOOKUP($E94,'Tabel 11'!$E$14:$X$377,9,FALSE)</f>
        <v>3511.4</v>
      </c>
      <c r="N94" s="6">
        <f>VLOOKUP($E94,'Tabel 11'!$E$14:$X$377,10,FALSE)</f>
        <v>6585</v>
      </c>
      <c r="O94" s="6">
        <f>VLOOKUP($E94,'Tabel 11'!$E$14:$X$377,11,FALSE)</f>
        <v>4485.8</v>
      </c>
      <c r="P94" s="6">
        <f>VLOOKUP($E94,'Tabel 11'!$E$14:$X$377,12,FALSE)</f>
        <v>2099.1999999999998</v>
      </c>
      <c r="Q94" s="6">
        <f>VLOOKUP($E94,'Tabel 11'!$E$14:$X$377,13,FALSE)</f>
        <v>2312</v>
      </c>
      <c r="R94" s="6">
        <f>VLOOKUP($E94,'Tabel 11'!$E$14:$X$377,14,FALSE)</f>
        <v>10371</v>
      </c>
      <c r="S94" s="6">
        <f>VLOOKUP($E94,'Tabel 11'!$E$14:$X$377,15,FALSE)</f>
        <v>10101.4</v>
      </c>
      <c r="T94" s="6">
        <f>VLOOKUP($E94,'Tabel 11'!$E$14:$X$377,16,FALSE)</f>
        <v>217.9</v>
      </c>
      <c r="U94" s="6">
        <f>VLOOKUP($E94,'Tabel 11'!$E$14:$X$377,17,FALSE)</f>
        <v>51.7</v>
      </c>
      <c r="V94" s="6">
        <f>VLOOKUP($E94,'Tabel 11'!$E$14:$X$377,18,FALSE)</f>
        <v>0</v>
      </c>
      <c r="W94" s="6"/>
      <c r="X94" s="6">
        <f>VLOOKUP($E94,'Tabel 11'!$E$14:$X$377,20,FALSE)</f>
        <v>9964</v>
      </c>
    </row>
    <row r="95" spans="3:24" x14ac:dyDescent="0.25">
      <c r="D95" s="1" t="s">
        <v>716</v>
      </c>
      <c r="E95" s="1" t="s">
        <v>81</v>
      </c>
      <c r="G95" s="6">
        <f>VLOOKUP($E95,'Tabel 11'!$E$14:$X$377,3,FALSE)</f>
        <v>1416</v>
      </c>
      <c r="H95" s="6">
        <f>VLOOKUP($E95,'Tabel 11'!$E$14:$X$377,4,FALSE)</f>
        <v>162</v>
      </c>
      <c r="I95" s="6">
        <f>VLOOKUP($E95,'Tabel 11'!$E$14:$X$377,5,FALSE)</f>
        <v>65.900000000000006</v>
      </c>
      <c r="J95" s="6">
        <f>VLOOKUP($E95,'Tabel 11'!$E$14:$X$377,6,FALSE)</f>
        <v>11.7</v>
      </c>
      <c r="K95" s="6">
        <f>VLOOKUP($E95,'Tabel 11'!$E$14:$X$377,7,FALSE)</f>
        <v>37.299999999999997</v>
      </c>
      <c r="L95" s="6">
        <f>VLOOKUP($E95,'Tabel 11'!$E$14:$X$377,8,FALSE)</f>
        <v>4.5999999999999996</v>
      </c>
      <c r="M95" s="6">
        <f>VLOOKUP($E95,'Tabel 11'!$E$14:$X$377,9,FALSE)</f>
        <v>42.5</v>
      </c>
      <c r="N95" s="6">
        <f>VLOOKUP($E95,'Tabel 11'!$E$14:$X$377,10,FALSE)</f>
        <v>19</v>
      </c>
      <c r="O95" s="6">
        <f>VLOOKUP($E95,'Tabel 11'!$E$14:$X$377,11,FALSE)</f>
        <v>13.8</v>
      </c>
      <c r="P95" s="6">
        <f>VLOOKUP($E95,'Tabel 11'!$E$14:$X$377,12,FALSE)</f>
        <v>5.2</v>
      </c>
      <c r="Q95" s="6">
        <f>VLOOKUP($E95,'Tabel 11'!$E$14:$X$377,13,FALSE)</f>
        <v>419</v>
      </c>
      <c r="R95" s="6">
        <f>VLOOKUP($E95,'Tabel 11'!$E$14:$X$377,14,FALSE)</f>
        <v>816</v>
      </c>
      <c r="S95" s="6">
        <f>VLOOKUP($E95,'Tabel 11'!$E$14:$X$377,15,FALSE)</f>
        <v>765.2</v>
      </c>
      <c r="T95" s="6">
        <f>VLOOKUP($E95,'Tabel 11'!$E$14:$X$377,16,FALSE)</f>
        <v>31.8</v>
      </c>
      <c r="U95" s="6">
        <f>VLOOKUP($E95,'Tabel 11'!$E$14:$X$377,17,FALSE)</f>
        <v>18.899999999999999</v>
      </c>
      <c r="V95" s="6">
        <f>VLOOKUP($E95,'Tabel 11'!$E$14:$X$377,18,FALSE)</f>
        <v>0</v>
      </c>
      <c r="W95" s="6"/>
      <c r="X95" s="6">
        <f>VLOOKUP($E95,'Tabel 11'!$E$14:$X$377,20,FALSE)</f>
        <v>112</v>
      </c>
    </row>
    <row r="96" spans="3:24" x14ac:dyDescent="0.25">
      <c r="D96" s="1" t="s">
        <v>721</v>
      </c>
      <c r="E96" s="1" t="s">
        <v>48</v>
      </c>
      <c r="G96" s="6">
        <f>VLOOKUP($E96,'Tabel 11'!$E$14:$X$377,3,FALSE)</f>
        <v>849</v>
      </c>
      <c r="H96" s="6">
        <f>VLOOKUP($E96,'Tabel 11'!$E$14:$X$377,4,FALSE)</f>
        <v>41</v>
      </c>
      <c r="I96" s="6">
        <f>VLOOKUP($E96,'Tabel 11'!$E$14:$X$377,5,FALSE)</f>
        <v>16.7</v>
      </c>
      <c r="J96" s="6">
        <f>VLOOKUP($E96,'Tabel 11'!$E$14:$X$377,6,FALSE)</f>
        <v>3</v>
      </c>
      <c r="K96" s="6">
        <f>VLOOKUP($E96,'Tabel 11'!$E$14:$X$377,7,FALSE)</f>
        <v>9.4</v>
      </c>
      <c r="L96" s="6">
        <f>VLOOKUP($E96,'Tabel 11'!$E$14:$X$377,8,FALSE)</f>
        <v>1.2</v>
      </c>
      <c r="M96" s="6">
        <f>VLOOKUP($E96,'Tabel 11'!$E$14:$X$377,9,FALSE)</f>
        <v>10.8</v>
      </c>
      <c r="N96" s="6">
        <f>VLOOKUP($E96,'Tabel 11'!$E$14:$X$377,10,FALSE)</f>
        <v>35</v>
      </c>
      <c r="O96" s="6">
        <f>VLOOKUP($E96,'Tabel 11'!$E$14:$X$377,11,FALSE)</f>
        <v>25.4</v>
      </c>
      <c r="P96" s="6">
        <f>VLOOKUP($E96,'Tabel 11'!$E$14:$X$377,12,FALSE)</f>
        <v>9.6</v>
      </c>
      <c r="Q96" s="6">
        <f>VLOOKUP($E96,'Tabel 11'!$E$14:$X$377,13,FALSE)</f>
        <v>342</v>
      </c>
      <c r="R96" s="6">
        <f>VLOOKUP($E96,'Tabel 11'!$E$14:$X$377,14,FALSE)</f>
        <v>431</v>
      </c>
      <c r="S96" s="6">
        <f>VLOOKUP($E96,'Tabel 11'!$E$14:$X$377,15,FALSE)</f>
        <v>404.2</v>
      </c>
      <c r="T96" s="6">
        <f>VLOOKUP($E96,'Tabel 11'!$E$14:$X$377,16,FALSE)</f>
        <v>16.8</v>
      </c>
      <c r="U96" s="6">
        <f>VLOOKUP($E96,'Tabel 11'!$E$14:$X$377,17,FALSE)</f>
        <v>10</v>
      </c>
      <c r="V96" s="6">
        <f>VLOOKUP($E96,'Tabel 11'!$E$14:$X$377,18,FALSE)</f>
        <v>0</v>
      </c>
      <c r="W96" s="6"/>
      <c r="X96" s="6">
        <f>VLOOKUP($E96,'Tabel 11'!$E$14:$X$377,20,FALSE)</f>
        <v>248</v>
      </c>
    </row>
    <row r="97" spans="2:24" x14ac:dyDescent="0.25">
      <c r="D97" s="1" t="s">
        <v>726</v>
      </c>
      <c r="E97" s="1" t="s">
        <v>87</v>
      </c>
      <c r="G97" s="6">
        <f>VLOOKUP($E97,'Tabel 11'!$E$14:$X$377,3,FALSE)</f>
        <v>2758</v>
      </c>
      <c r="H97" s="6">
        <f>VLOOKUP($E97,'Tabel 11'!$E$14:$X$377,4,FALSE)</f>
        <v>814</v>
      </c>
      <c r="I97" s="6">
        <f>VLOOKUP($E97,'Tabel 11'!$E$14:$X$377,5,FALSE)</f>
        <v>331</v>
      </c>
      <c r="J97" s="6">
        <f>VLOOKUP($E97,'Tabel 11'!$E$14:$X$377,6,FALSE)</f>
        <v>58.8</v>
      </c>
      <c r="K97" s="6">
        <f>VLOOKUP($E97,'Tabel 11'!$E$14:$X$377,7,FALSE)</f>
        <v>187.5</v>
      </c>
      <c r="L97" s="6">
        <f>VLOOKUP($E97,'Tabel 11'!$E$14:$X$377,8,FALSE)</f>
        <v>23.2</v>
      </c>
      <c r="M97" s="6">
        <f>VLOOKUP($E97,'Tabel 11'!$E$14:$X$377,9,FALSE)</f>
        <v>213.6</v>
      </c>
      <c r="N97" s="6">
        <f>VLOOKUP($E97,'Tabel 11'!$E$14:$X$377,10,FALSE)</f>
        <v>524</v>
      </c>
      <c r="O97" s="6">
        <f>VLOOKUP($E97,'Tabel 11'!$E$14:$X$377,11,FALSE)</f>
        <v>379.8</v>
      </c>
      <c r="P97" s="6">
        <f>VLOOKUP($E97,'Tabel 11'!$E$14:$X$377,12,FALSE)</f>
        <v>144.19999999999999</v>
      </c>
      <c r="Q97" s="6">
        <f>VLOOKUP($E97,'Tabel 11'!$E$14:$X$377,13,FALSE)</f>
        <v>865</v>
      </c>
      <c r="R97" s="6">
        <f>VLOOKUP($E97,'Tabel 11'!$E$14:$X$377,14,FALSE)</f>
        <v>555</v>
      </c>
      <c r="S97" s="6">
        <f>VLOOKUP($E97,'Tabel 11'!$E$14:$X$377,15,FALSE)</f>
        <v>520.5</v>
      </c>
      <c r="T97" s="6">
        <f>VLOOKUP($E97,'Tabel 11'!$E$14:$X$377,16,FALSE)</f>
        <v>21.7</v>
      </c>
      <c r="U97" s="6">
        <f>VLOOKUP($E97,'Tabel 11'!$E$14:$X$377,17,FALSE)</f>
        <v>12.9</v>
      </c>
      <c r="V97" s="6">
        <f>VLOOKUP($E97,'Tabel 11'!$E$14:$X$377,18,FALSE)</f>
        <v>0</v>
      </c>
      <c r="W97" s="6"/>
      <c r="X97" s="6">
        <f>VLOOKUP($E97,'Tabel 11'!$E$14:$X$377,20,FALSE)</f>
        <v>113</v>
      </c>
    </row>
    <row r="98" spans="2:24" x14ac:dyDescent="0.25">
      <c r="D98" s="1" t="s">
        <v>736</v>
      </c>
      <c r="E98" s="1" t="s">
        <v>88</v>
      </c>
      <c r="G98" s="6">
        <f>VLOOKUP($E98,'Tabel 11'!$E$14:$X$377,3,FALSE)</f>
        <v>5802</v>
      </c>
      <c r="H98" s="6">
        <f>VLOOKUP($E98,'Tabel 11'!$E$14:$X$377,4,FALSE)</f>
        <v>3794</v>
      </c>
      <c r="I98" s="6">
        <f>VLOOKUP($E98,'Tabel 11'!$E$14:$X$377,5,FALSE)</f>
        <v>2284.5</v>
      </c>
      <c r="J98" s="6">
        <f>VLOOKUP($E98,'Tabel 11'!$E$14:$X$377,6,FALSE)</f>
        <v>245.2</v>
      </c>
      <c r="K98" s="6">
        <f>VLOOKUP($E98,'Tabel 11'!$E$14:$X$377,7,FALSE)</f>
        <v>707.4</v>
      </c>
      <c r="L98" s="6">
        <f>VLOOKUP($E98,'Tabel 11'!$E$14:$X$377,8,FALSE)</f>
        <v>81</v>
      </c>
      <c r="M98" s="6">
        <f>VLOOKUP($E98,'Tabel 11'!$E$14:$X$377,9,FALSE)</f>
        <v>475.9</v>
      </c>
      <c r="N98" s="6">
        <f>VLOOKUP($E98,'Tabel 11'!$E$14:$X$377,10,FALSE)</f>
        <v>148</v>
      </c>
      <c r="O98" s="6">
        <f>VLOOKUP($E98,'Tabel 11'!$E$14:$X$377,11,FALSE)</f>
        <v>102.3</v>
      </c>
      <c r="P98" s="6">
        <f>VLOOKUP($E98,'Tabel 11'!$E$14:$X$377,12,FALSE)</f>
        <v>45.7</v>
      </c>
      <c r="Q98" s="6">
        <f>VLOOKUP($E98,'Tabel 11'!$E$14:$X$377,13,FALSE)</f>
        <v>702</v>
      </c>
      <c r="R98" s="6">
        <f>VLOOKUP($E98,'Tabel 11'!$E$14:$X$377,14,FALSE)</f>
        <v>1158</v>
      </c>
      <c r="S98" s="6">
        <f>VLOOKUP($E98,'Tabel 11'!$E$14:$X$377,15,FALSE)</f>
        <v>1082.0999999999999</v>
      </c>
      <c r="T98" s="6">
        <f>VLOOKUP($E98,'Tabel 11'!$E$14:$X$377,16,FALSE)</f>
        <v>40.4</v>
      </c>
      <c r="U98" s="6">
        <f>VLOOKUP($E98,'Tabel 11'!$E$14:$X$377,17,FALSE)</f>
        <v>35.5</v>
      </c>
      <c r="V98" s="6">
        <f>VLOOKUP($E98,'Tabel 11'!$E$14:$X$377,18,FALSE)</f>
        <v>0</v>
      </c>
      <c r="W98" s="6"/>
      <c r="X98" s="6">
        <f>VLOOKUP($E98,'Tabel 11'!$E$14:$X$377,20,FALSE)</f>
        <v>458</v>
      </c>
    </row>
    <row r="99" spans="2:24" x14ac:dyDescent="0.25">
      <c r="D99" s="1" t="s">
        <v>742</v>
      </c>
      <c r="E99" s="1" t="s">
        <v>89</v>
      </c>
      <c r="G99" s="6">
        <f>VLOOKUP($E99,'Tabel 11'!$E$14:$X$377,3,FALSE)</f>
        <v>984</v>
      </c>
      <c r="H99" s="6">
        <f>VLOOKUP($E99,'Tabel 11'!$E$14:$X$377,4,FALSE)</f>
        <v>505</v>
      </c>
      <c r="I99" s="6">
        <f>VLOOKUP($E99,'Tabel 11'!$E$14:$X$377,5,FALSE)</f>
        <v>120.2</v>
      </c>
      <c r="J99" s="6">
        <f>VLOOKUP($E99,'Tabel 11'!$E$14:$X$377,6,FALSE)</f>
        <v>56.5</v>
      </c>
      <c r="K99" s="6">
        <f>VLOOKUP($E99,'Tabel 11'!$E$14:$X$377,7,FALSE)</f>
        <v>173.7</v>
      </c>
      <c r="L99" s="6">
        <f>VLOOKUP($E99,'Tabel 11'!$E$14:$X$377,8,FALSE)</f>
        <v>19.5</v>
      </c>
      <c r="M99" s="6">
        <f>VLOOKUP($E99,'Tabel 11'!$E$14:$X$377,9,FALSE)</f>
        <v>135</v>
      </c>
      <c r="N99" s="6">
        <f>VLOOKUP($E99,'Tabel 11'!$E$14:$X$377,10,FALSE)</f>
        <v>0</v>
      </c>
      <c r="O99" s="6">
        <f>VLOOKUP($E99,'Tabel 11'!$E$14:$X$377,11,FALSE)</f>
        <v>0</v>
      </c>
      <c r="P99" s="6">
        <f>VLOOKUP($E99,'Tabel 11'!$E$14:$X$377,12,FALSE)</f>
        <v>0</v>
      </c>
      <c r="Q99" s="6">
        <f>VLOOKUP($E99,'Tabel 11'!$E$14:$X$377,13,FALSE)</f>
        <v>188</v>
      </c>
      <c r="R99" s="6">
        <f>VLOOKUP($E99,'Tabel 11'!$E$14:$X$377,14,FALSE)</f>
        <v>291</v>
      </c>
      <c r="S99" s="6">
        <f>VLOOKUP($E99,'Tabel 11'!$E$14:$X$377,15,FALSE)</f>
        <v>263.5</v>
      </c>
      <c r="T99" s="6">
        <f>VLOOKUP($E99,'Tabel 11'!$E$14:$X$377,16,FALSE)</f>
        <v>8.4</v>
      </c>
      <c r="U99" s="6">
        <f>VLOOKUP($E99,'Tabel 11'!$E$14:$X$377,17,FALSE)</f>
        <v>19.100000000000001</v>
      </c>
      <c r="V99" s="6">
        <f>VLOOKUP($E99,'Tabel 11'!$E$14:$X$377,18,FALSE)</f>
        <v>0</v>
      </c>
      <c r="W99" s="6"/>
      <c r="X99" s="6">
        <f>VLOOKUP($E99,'Tabel 11'!$E$14:$X$377,20,FALSE)</f>
        <v>50</v>
      </c>
    </row>
    <row r="100" spans="2:24" x14ac:dyDescent="0.25">
      <c r="D100" s="1" t="s">
        <v>746</v>
      </c>
      <c r="E100" s="1" t="s">
        <v>90</v>
      </c>
      <c r="G100" s="6">
        <f>VLOOKUP($E100,'Tabel 11'!$E$14:$X$377,3,FALSE)</f>
        <v>11933</v>
      </c>
      <c r="H100" s="6">
        <f>VLOOKUP($E100,'Tabel 11'!$E$14:$X$377,4,FALSE)</f>
        <v>5810</v>
      </c>
      <c r="I100" s="6">
        <f>VLOOKUP($E100,'Tabel 11'!$E$14:$X$377,5,FALSE)</f>
        <v>3037.9</v>
      </c>
      <c r="J100" s="6">
        <f>VLOOKUP($E100,'Tabel 11'!$E$14:$X$377,6,FALSE)</f>
        <v>367.3</v>
      </c>
      <c r="K100" s="6">
        <f>VLOOKUP($E100,'Tabel 11'!$E$14:$X$377,7,FALSE)</f>
        <v>1171</v>
      </c>
      <c r="L100" s="6">
        <f>VLOOKUP($E100,'Tabel 11'!$E$14:$X$377,8,FALSE)</f>
        <v>78.8</v>
      </c>
      <c r="M100" s="6">
        <f>VLOOKUP($E100,'Tabel 11'!$E$14:$X$377,9,FALSE)</f>
        <v>1155</v>
      </c>
      <c r="N100" s="6">
        <f>VLOOKUP($E100,'Tabel 11'!$E$14:$X$377,10,FALSE)</f>
        <v>1402</v>
      </c>
      <c r="O100" s="6">
        <f>VLOOKUP($E100,'Tabel 11'!$E$14:$X$377,11,FALSE)</f>
        <v>1151.7</v>
      </c>
      <c r="P100" s="6">
        <f>VLOOKUP($E100,'Tabel 11'!$E$14:$X$377,12,FALSE)</f>
        <v>250.3</v>
      </c>
      <c r="Q100" s="6">
        <f>VLOOKUP($E100,'Tabel 11'!$E$14:$X$377,13,FALSE)</f>
        <v>802</v>
      </c>
      <c r="R100" s="6">
        <f>VLOOKUP($E100,'Tabel 11'!$E$14:$X$377,14,FALSE)</f>
        <v>3919</v>
      </c>
      <c r="S100" s="6">
        <f>VLOOKUP($E100,'Tabel 11'!$E$14:$X$377,15,FALSE)</f>
        <v>3667.4</v>
      </c>
      <c r="T100" s="6">
        <f>VLOOKUP($E100,'Tabel 11'!$E$14:$X$377,16,FALSE)</f>
        <v>182.7</v>
      </c>
      <c r="U100" s="6">
        <f>VLOOKUP($E100,'Tabel 11'!$E$14:$X$377,17,FALSE)</f>
        <v>68.8</v>
      </c>
      <c r="V100" s="6">
        <f>VLOOKUP($E100,'Tabel 11'!$E$14:$X$377,18,FALSE)</f>
        <v>0</v>
      </c>
      <c r="W100" s="6"/>
      <c r="X100" s="6">
        <f>VLOOKUP($E100,'Tabel 11'!$E$14:$X$377,20,FALSE)</f>
        <v>1654</v>
      </c>
    </row>
    <row r="101" spans="2:24" x14ac:dyDescent="0.25">
      <c r="D101" s="1" t="s">
        <v>757</v>
      </c>
      <c r="E101" s="1" t="s">
        <v>93</v>
      </c>
      <c r="G101" s="6">
        <f>VLOOKUP($E101,'Tabel 11'!$E$14:$X$377,3,FALSE)</f>
        <v>1916</v>
      </c>
      <c r="H101" s="6">
        <f>VLOOKUP($E101,'Tabel 11'!$E$14:$X$377,4,FALSE)</f>
        <v>762</v>
      </c>
      <c r="I101" s="6">
        <f>VLOOKUP($E101,'Tabel 11'!$E$14:$X$377,5,FALSE)</f>
        <v>309.8</v>
      </c>
      <c r="J101" s="6">
        <f>VLOOKUP($E101,'Tabel 11'!$E$14:$X$377,6,FALSE)</f>
        <v>55</v>
      </c>
      <c r="K101" s="6">
        <f>VLOOKUP($E101,'Tabel 11'!$E$14:$X$377,7,FALSE)</f>
        <v>175.5</v>
      </c>
      <c r="L101" s="6">
        <f>VLOOKUP($E101,'Tabel 11'!$E$14:$X$377,8,FALSE)</f>
        <v>21.7</v>
      </c>
      <c r="M101" s="6">
        <f>VLOOKUP($E101,'Tabel 11'!$E$14:$X$377,9,FALSE)</f>
        <v>199.9</v>
      </c>
      <c r="N101" s="6">
        <f>VLOOKUP($E101,'Tabel 11'!$E$14:$X$377,10,FALSE)</f>
        <v>531</v>
      </c>
      <c r="O101" s="6">
        <f>VLOOKUP($E101,'Tabel 11'!$E$14:$X$377,11,FALSE)</f>
        <v>384.9</v>
      </c>
      <c r="P101" s="6">
        <f>VLOOKUP($E101,'Tabel 11'!$E$14:$X$377,12,FALSE)</f>
        <v>146.1</v>
      </c>
      <c r="Q101" s="6">
        <f>VLOOKUP($E101,'Tabel 11'!$E$14:$X$377,13,FALSE)</f>
        <v>58</v>
      </c>
      <c r="R101" s="6">
        <f>VLOOKUP($E101,'Tabel 11'!$E$14:$X$377,14,FALSE)</f>
        <v>565</v>
      </c>
      <c r="S101" s="6">
        <f>VLOOKUP($E101,'Tabel 11'!$E$14:$X$377,15,FALSE)</f>
        <v>529.9</v>
      </c>
      <c r="T101" s="6">
        <f>VLOOKUP($E101,'Tabel 11'!$E$14:$X$377,16,FALSE)</f>
        <v>22</v>
      </c>
      <c r="U101" s="6">
        <f>VLOOKUP($E101,'Tabel 11'!$E$14:$X$377,17,FALSE)</f>
        <v>13.1</v>
      </c>
      <c r="V101" s="6">
        <f>VLOOKUP($E101,'Tabel 11'!$E$14:$X$377,18,FALSE)</f>
        <v>0</v>
      </c>
      <c r="W101" s="6"/>
      <c r="X101" s="6">
        <f>VLOOKUP($E101,'Tabel 11'!$E$14:$X$377,20,FALSE)</f>
        <v>157</v>
      </c>
    </row>
    <row r="102" spans="2:24" x14ac:dyDescent="0.25">
      <c r="D102" s="1" t="s">
        <v>839</v>
      </c>
      <c r="E102" s="1" t="s">
        <v>56</v>
      </c>
      <c r="G102" s="6">
        <f>VLOOKUP($E102,'Tabel 11'!$E$14:$X$377,3,FALSE)</f>
        <v>751</v>
      </c>
      <c r="H102" s="6">
        <f>VLOOKUP($E102,'Tabel 11'!$E$14:$X$377,4,FALSE)</f>
        <v>171</v>
      </c>
      <c r="I102" s="6">
        <f>VLOOKUP($E102,'Tabel 11'!$E$14:$X$377,5,FALSE)</f>
        <v>69.5</v>
      </c>
      <c r="J102" s="6">
        <f>VLOOKUP($E102,'Tabel 11'!$E$14:$X$377,6,FALSE)</f>
        <v>12.3</v>
      </c>
      <c r="K102" s="6">
        <f>VLOOKUP($E102,'Tabel 11'!$E$14:$X$377,7,FALSE)</f>
        <v>39.4</v>
      </c>
      <c r="L102" s="6">
        <f>VLOOKUP($E102,'Tabel 11'!$E$14:$X$377,8,FALSE)</f>
        <v>4.9000000000000004</v>
      </c>
      <c r="M102" s="6">
        <f>VLOOKUP($E102,'Tabel 11'!$E$14:$X$377,9,FALSE)</f>
        <v>44.9</v>
      </c>
      <c r="N102" s="6">
        <f>VLOOKUP($E102,'Tabel 11'!$E$14:$X$377,10,FALSE)</f>
        <v>11</v>
      </c>
      <c r="O102" s="6">
        <f>VLOOKUP($E102,'Tabel 11'!$E$14:$X$377,11,FALSE)</f>
        <v>8</v>
      </c>
      <c r="P102" s="6">
        <f>VLOOKUP($E102,'Tabel 11'!$E$14:$X$377,12,FALSE)</f>
        <v>3</v>
      </c>
      <c r="Q102" s="6">
        <f>VLOOKUP($E102,'Tabel 11'!$E$14:$X$377,13,FALSE)</f>
        <v>54</v>
      </c>
      <c r="R102" s="6">
        <f>VLOOKUP($E102,'Tabel 11'!$E$14:$X$377,14,FALSE)</f>
        <v>515</v>
      </c>
      <c r="S102" s="6">
        <f>VLOOKUP($E102,'Tabel 11'!$E$14:$X$377,15,FALSE)</f>
        <v>483</v>
      </c>
      <c r="T102" s="6">
        <f>VLOOKUP($E102,'Tabel 11'!$E$14:$X$377,16,FALSE)</f>
        <v>20.100000000000001</v>
      </c>
      <c r="U102" s="6">
        <f>VLOOKUP($E102,'Tabel 11'!$E$14:$X$377,17,FALSE)</f>
        <v>11.9</v>
      </c>
      <c r="V102" s="6">
        <f>VLOOKUP($E102,'Tabel 11'!$E$14:$X$377,18,FALSE)</f>
        <v>0</v>
      </c>
      <c r="W102" s="6"/>
      <c r="X102" s="6">
        <f>VLOOKUP($E102,'Tabel 11'!$E$14:$X$377,20,FALSE)</f>
        <v>39</v>
      </c>
    </row>
    <row r="103" spans="2:24" x14ac:dyDescent="0.25">
      <c r="D103" s="1" t="s">
        <v>854</v>
      </c>
      <c r="E103" s="1" t="s">
        <v>83</v>
      </c>
      <c r="G103" s="6">
        <f>VLOOKUP($E103,'Tabel 11'!$E$14:$X$377,3,FALSE)</f>
        <v>1810</v>
      </c>
      <c r="H103" s="6">
        <f>VLOOKUP($E103,'Tabel 11'!$E$14:$X$377,4,FALSE)</f>
        <v>514</v>
      </c>
      <c r="I103" s="6">
        <f>VLOOKUP($E103,'Tabel 11'!$E$14:$X$377,5,FALSE)</f>
        <v>209</v>
      </c>
      <c r="J103" s="6">
        <f>VLOOKUP($E103,'Tabel 11'!$E$14:$X$377,6,FALSE)</f>
        <v>37.1</v>
      </c>
      <c r="K103" s="6">
        <f>VLOOKUP($E103,'Tabel 11'!$E$14:$X$377,7,FALSE)</f>
        <v>118.4</v>
      </c>
      <c r="L103" s="6">
        <f>VLOOKUP($E103,'Tabel 11'!$E$14:$X$377,8,FALSE)</f>
        <v>14.6</v>
      </c>
      <c r="M103" s="6">
        <f>VLOOKUP($E103,'Tabel 11'!$E$14:$X$377,9,FALSE)</f>
        <v>134.9</v>
      </c>
      <c r="N103" s="6">
        <f>VLOOKUP($E103,'Tabel 11'!$E$14:$X$377,10,FALSE)</f>
        <v>199</v>
      </c>
      <c r="O103" s="6">
        <f>VLOOKUP($E103,'Tabel 11'!$E$14:$X$377,11,FALSE)</f>
        <v>144.19999999999999</v>
      </c>
      <c r="P103" s="6">
        <f>VLOOKUP($E103,'Tabel 11'!$E$14:$X$377,12,FALSE)</f>
        <v>54.8</v>
      </c>
      <c r="Q103" s="6">
        <f>VLOOKUP($E103,'Tabel 11'!$E$14:$X$377,13,FALSE)</f>
        <v>164</v>
      </c>
      <c r="R103" s="6">
        <f>VLOOKUP($E103,'Tabel 11'!$E$14:$X$377,14,FALSE)</f>
        <v>932</v>
      </c>
      <c r="S103" s="6">
        <f>VLOOKUP($E103,'Tabel 11'!$E$14:$X$377,15,FALSE)</f>
        <v>874</v>
      </c>
      <c r="T103" s="6">
        <f>VLOOKUP($E103,'Tabel 11'!$E$14:$X$377,16,FALSE)</f>
        <v>36.4</v>
      </c>
      <c r="U103" s="6">
        <f>VLOOKUP($E103,'Tabel 11'!$E$14:$X$377,17,FALSE)</f>
        <v>21.6</v>
      </c>
      <c r="V103" s="6">
        <f>VLOOKUP($E103,'Tabel 11'!$E$14:$X$377,18,FALSE)</f>
        <v>0</v>
      </c>
      <c r="W103" s="6"/>
      <c r="X103" s="6">
        <f>VLOOKUP($E103,'Tabel 11'!$E$14:$X$377,20,FALSE)</f>
        <v>161</v>
      </c>
    </row>
    <row r="104" spans="2:24" x14ac:dyDescent="0.25">
      <c r="D104" s="1" t="s">
        <v>901</v>
      </c>
      <c r="E104" s="1" t="s">
        <v>62</v>
      </c>
      <c r="G104" s="6">
        <f>VLOOKUP($E104,'Tabel 11'!$E$14:$X$377,3,FALSE)</f>
        <v>2345</v>
      </c>
      <c r="H104" s="6">
        <f>VLOOKUP($E104,'Tabel 11'!$E$14:$X$377,4,FALSE)</f>
        <v>888</v>
      </c>
      <c r="I104" s="6">
        <f>VLOOKUP($E104,'Tabel 11'!$E$14:$X$377,5,FALSE)</f>
        <v>361.1</v>
      </c>
      <c r="J104" s="6">
        <f>VLOOKUP($E104,'Tabel 11'!$E$14:$X$377,6,FALSE)</f>
        <v>64.099999999999994</v>
      </c>
      <c r="K104" s="6">
        <f>VLOOKUP($E104,'Tabel 11'!$E$14:$X$377,7,FALSE)</f>
        <v>204.5</v>
      </c>
      <c r="L104" s="6">
        <f>VLOOKUP($E104,'Tabel 11'!$E$14:$X$377,8,FALSE)</f>
        <v>25.3</v>
      </c>
      <c r="M104" s="6">
        <f>VLOOKUP($E104,'Tabel 11'!$E$14:$X$377,9,FALSE)</f>
        <v>233</v>
      </c>
      <c r="N104" s="6">
        <f>VLOOKUP($E104,'Tabel 11'!$E$14:$X$377,10,FALSE)</f>
        <v>0</v>
      </c>
      <c r="O104" s="6">
        <f>VLOOKUP($E104,'Tabel 11'!$E$14:$X$377,11,FALSE)</f>
        <v>0</v>
      </c>
      <c r="P104" s="6">
        <f>VLOOKUP($E104,'Tabel 11'!$E$14:$X$377,12,FALSE)</f>
        <v>0</v>
      </c>
      <c r="Q104" s="6">
        <f>VLOOKUP($E104,'Tabel 11'!$E$14:$X$377,13,FALSE)</f>
        <v>555</v>
      </c>
      <c r="R104" s="6">
        <f>VLOOKUP($E104,'Tabel 11'!$E$14:$X$377,14,FALSE)</f>
        <v>902</v>
      </c>
      <c r="S104" s="6">
        <f>VLOOKUP($E104,'Tabel 11'!$E$14:$X$377,15,FALSE)</f>
        <v>845.9</v>
      </c>
      <c r="T104" s="6">
        <f>VLOOKUP($E104,'Tabel 11'!$E$14:$X$377,16,FALSE)</f>
        <v>35.200000000000003</v>
      </c>
      <c r="U104" s="6">
        <f>VLOOKUP($E104,'Tabel 11'!$E$14:$X$377,17,FALSE)</f>
        <v>20.9</v>
      </c>
      <c r="V104" s="6">
        <f>VLOOKUP($E104,'Tabel 11'!$E$14:$X$377,18,FALSE)</f>
        <v>0</v>
      </c>
      <c r="W104" s="6"/>
      <c r="X104" s="6">
        <f>VLOOKUP($E104,'Tabel 11'!$E$14:$X$377,20,FALSE)</f>
        <v>138</v>
      </c>
    </row>
    <row r="105" spans="2:24" x14ac:dyDescent="0.25">
      <c r="D105" s="1" t="s">
        <v>940</v>
      </c>
      <c r="E105" s="1" t="s">
        <v>65</v>
      </c>
      <c r="G105" s="6">
        <f>VLOOKUP($E105,'Tabel 11'!$E$14:$X$377,3,FALSE)</f>
        <v>10670</v>
      </c>
      <c r="H105" s="6">
        <f>VLOOKUP($E105,'Tabel 11'!$E$14:$X$377,4,FALSE)</f>
        <v>8135</v>
      </c>
      <c r="I105" s="6">
        <f>VLOOKUP($E105,'Tabel 11'!$E$14:$X$377,5,FALSE)</f>
        <v>3307.8</v>
      </c>
      <c r="J105" s="6">
        <f>VLOOKUP($E105,'Tabel 11'!$E$14:$X$377,6,FALSE)</f>
        <v>587.4</v>
      </c>
      <c r="K105" s="6">
        <f>VLOOKUP($E105,'Tabel 11'!$E$14:$X$377,7,FALSE)</f>
        <v>1873.4</v>
      </c>
      <c r="L105" s="6">
        <f>VLOOKUP($E105,'Tabel 11'!$E$14:$X$377,8,FALSE)</f>
        <v>231.8</v>
      </c>
      <c r="M105" s="6">
        <f>VLOOKUP($E105,'Tabel 11'!$E$14:$X$377,9,FALSE)</f>
        <v>2134.6</v>
      </c>
      <c r="N105" s="6">
        <f>VLOOKUP($E105,'Tabel 11'!$E$14:$X$377,10,FALSE)</f>
        <v>1474</v>
      </c>
      <c r="O105" s="6">
        <f>VLOOKUP($E105,'Tabel 11'!$E$14:$X$377,11,FALSE)</f>
        <v>1068.4000000000001</v>
      </c>
      <c r="P105" s="6">
        <f>VLOOKUP($E105,'Tabel 11'!$E$14:$X$377,12,FALSE)</f>
        <v>405.6</v>
      </c>
      <c r="Q105" s="6">
        <f>VLOOKUP($E105,'Tabel 11'!$E$14:$X$377,13,FALSE)</f>
        <v>254</v>
      </c>
      <c r="R105" s="6">
        <f>VLOOKUP($E105,'Tabel 11'!$E$14:$X$377,14,FALSE)</f>
        <v>807</v>
      </c>
      <c r="S105" s="6">
        <f>VLOOKUP($E105,'Tabel 11'!$E$14:$X$377,15,FALSE)</f>
        <v>756.8</v>
      </c>
      <c r="T105" s="6">
        <f>VLOOKUP($E105,'Tabel 11'!$E$14:$X$377,16,FALSE)</f>
        <v>31.5</v>
      </c>
      <c r="U105" s="6">
        <f>VLOOKUP($E105,'Tabel 11'!$E$14:$X$377,17,FALSE)</f>
        <v>18.7</v>
      </c>
      <c r="V105" s="6">
        <f>VLOOKUP($E105,'Tabel 11'!$E$14:$X$377,18,FALSE)</f>
        <v>0</v>
      </c>
      <c r="W105" s="6"/>
      <c r="X105" s="6">
        <f>VLOOKUP($E105,'Tabel 11'!$E$14:$X$377,20,FALSE)</f>
        <v>3888</v>
      </c>
    </row>
    <row r="106" spans="2:24" x14ac:dyDescent="0.25">
      <c r="D106" s="1" t="s">
        <v>974</v>
      </c>
      <c r="E106" s="1" t="s">
        <v>94</v>
      </c>
      <c r="G106" s="6">
        <f>VLOOKUP($E106,'Tabel 11'!$E$14:$X$377,3,FALSE)</f>
        <v>4594</v>
      </c>
      <c r="H106" s="6">
        <f>VLOOKUP($E106,'Tabel 11'!$E$14:$X$377,4,FALSE)</f>
        <v>2866</v>
      </c>
      <c r="I106" s="6">
        <f>VLOOKUP($E106,'Tabel 11'!$E$14:$X$377,5,FALSE)</f>
        <v>1165.3</v>
      </c>
      <c r="J106" s="6">
        <f>VLOOKUP($E106,'Tabel 11'!$E$14:$X$377,6,FALSE)</f>
        <v>207</v>
      </c>
      <c r="K106" s="6">
        <f>VLOOKUP($E106,'Tabel 11'!$E$14:$X$377,7,FALSE)</f>
        <v>660</v>
      </c>
      <c r="L106" s="6">
        <f>VLOOKUP($E106,'Tabel 11'!$E$14:$X$377,8,FALSE)</f>
        <v>81.7</v>
      </c>
      <c r="M106" s="6">
        <f>VLOOKUP($E106,'Tabel 11'!$E$14:$X$377,9,FALSE)</f>
        <v>752</v>
      </c>
      <c r="N106" s="6">
        <f>VLOOKUP($E106,'Tabel 11'!$E$14:$X$377,10,FALSE)</f>
        <v>357</v>
      </c>
      <c r="O106" s="6">
        <f>VLOOKUP($E106,'Tabel 11'!$E$14:$X$377,11,FALSE)</f>
        <v>258.8</v>
      </c>
      <c r="P106" s="6">
        <f>VLOOKUP($E106,'Tabel 11'!$E$14:$X$377,12,FALSE)</f>
        <v>98.2</v>
      </c>
      <c r="Q106" s="6">
        <f>VLOOKUP($E106,'Tabel 11'!$E$14:$X$377,13,FALSE)</f>
        <v>138</v>
      </c>
      <c r="R106" s="6">
        <f>VLOOKUP($E106,'Tabel 11'!$E$14:$X$377,14,FALSE)</f>
        <v>1233</v>
      </c>
      <c r="S106" s="6">
        <f>VLOOKUP($E106,'Tabel 11'!$E$14:$X$377,15,FALSE)</f>
        <v>1156.3</v>
      </c>
      <c r="T106" s="6">
        <f>VLOOKUP($E106,'Tabel 11'!$E$14:$X$377,16,FALSE)</f>
        <v>48.1</v>
      </c>
      <c r="U106" s="6">
        <f>VLOOKUP($E106,'Tabel 11'!$E$14:$X$377,17,FALSE)</f>
        <v>28.6</v>
      </c>
      <c r="V106" s="6">
        <f>VLOOKUP($E106,'Tabel 11'!$E$14:$X$377,18,FALSE)</f>
        <v>0</v>
      </c>
      <c r="W106" s="6"/>
      <c r="X106" s="6">
        <f>VLOOKUP($E106,'Tabel 11'!$E$14:$X$377,20,FALSE)</f>
        <v>406</v>
      </c>
    </row>
    <row r="107" spans="2:24" x14ac:dyDescent="0.25">
      <c r="D107" s="1" t="s">
        <v>978</v>
      </c>
      <c r="E107" s="1" t="s">
        <v>84</v>
      </c>
      <c r="G107" s="6">
        <f>VLOOKUP($E107,'Tabel 11'!$E$14:$X$377,3,FALSE)</f>
        <v>2504</v>
      </c>
      <c r="H107" s="6">
        <f>VLOOKUP($E107,'Tabel 11'!$E$14:$X$377,4,FALSE)</f>
        <v>354</v>
      </c>
      <c r="I107" s="6">
        <f>VLOOKUP($E107,'Tabel 11'!$E$14:$X$377,5,FALSE)</f>
        <v>213.2</v>
      </c>
      <c r="J107" s="6">
        <f>VLOOKUP($E107,'Tabel 11'!$E$14:$X$377,6,FALSE)</f>
        <v>22.9</v>
      </c>
      <c r="K107" s="6">
        <f>VLOOKUP($E107,'Tabel 11'!$E$14:$X$377,7,FALSE)</f>
        <v>66</v>
      </c>
      <c r="L107" s="6">
        <f>VLOOKUP($E107,'Tabel 11'!$E$14:$X$377,8,FALSE)</f>
        <v>7.6</v>
      </c>
      <c r="M107" s="6">
        <f>VLOOKUP($E107,'Tabel 11'!$E$14:$X$377,9,FALSE)</f>
        <v>44.4</v>
      </c>
      <c r="N107" s="6">
        <f>VLOOKUP($E107,'Tabel 11'!$E$14:$X$377,10,FALSE)</f>
        <v>578</v>
      </c>
      <c r="O107" s="6">
        <f>VLOOKUP($E107,'Tabel 11'!$E$14:$X$377,11,FALSE)</f>
        <v>399.5</v>
      </c>
      <c r="P107" s="6">
        <f>VLOOKUP($E107,'Tabel 11'!$E$14:$X$377,12,FALSE)</f>
        <v>178.5</v>
      </c>
      <c r="Q107" s="6">
        <f>VLOOKUP($E107,'Tabel 11'!$E$14:$X$377,13,FALSE)</f>
        <v>382</v>
      </c>
      <c r="R107" s="6">
        <f>VLOOKUP($E107,'Tabel 11'!$E$14:$X$377,14,FALSE)</f>
        <v>1190</v>
      </c>
      <c r="S107" s="6">
        <f>VLOOKUP($E107,'Tabel 11'!$E$14:$X$377,15,FALSE)</f>
        <v>1112</v>
      </c>
      <c r="T107" s="6">
        <f>VLOOKUP($E107,'Tabel 11'!$E$14:$X$377,16,FALSE)</f>
        <v>41.5</v>
      </c>
      <c r="U107" s="6">
        <f>VLOOKUP($E107,'Tabel 11'!$E$14:$X$377,17,FALSE)</f>
        <v>36.4</v>
      </c>
      <c r="V107" s="6">
        <f>VLOOKUP($E107,'Tabel 11'!$E$14:$X$377,18,FALSE)</f>
        <v>0</v>
      </c>
      <c r="W107" s="6"/>
      <c r="X107" s="6">
        <f>VLOOKUP($E107,'Tabel 11'!$E$14:$X$377,20,FALSE)</f>
        <v>163</v>
      </c>
    </row>
    <row r="108" spans="2:24" x14ac:dyDescent="0.25">
      <c r="C108" s="10" t="s">
        <v>440</v>
      </c>
      <c r="D108" s="10"/>
      <c r="E108" s="10"/>
      <c r="F108" s="10"/>
      <c r="G108" s="12">
        <f>SUM(G94:G107)</f>
        <v>90563</v>
      </c>
      <c r="H108" s="12">
        <f t="shared" ref="H108:X108" si="10">SUM(H94:H107)</f>
        <v>47779</v>
      </c>
      <c r="I108" s="12">
        <f t="shared" si="10"/>
        <v>23902.799999999999</v>
      </c>
      <c r="J108" s="12">
        <f t="shared" si="10"/>
        <v>4004.2000000000003</v>
      </c>
      <c r="K108" s="12">
        <f t="shared" si="10"/>
        <v>9782.6999999999989</v>
      </c>
      <c r="L108" s="12">
        <f t="shared" si="10"/>
        <v>1001.5000000000001</v>
      </c>
      <c r="M108" s="12">
        <f t="shared" si="10"/>
        <v>9087.8999999999978</v>
      </c>
      <c r="N108" s="12">
        <f t="shared" si="10"/>
        <v>11863</v>
      </c>
      <c r="O108" s="12">
        <f t="shared" si="10"/>
        <v>8422.5999999999985</v>
      </c>
      <c r="P108" s="12">
        <f t="shared" si="10"/>
        <v>3440.3999999999992</v>
      </c>
      <c r="Q108" s="12">
        <f t="shared" si="10"/>
        <v>7235</v>
      </c>
      <c r="R108" s="12">
        <f t="shared" si="10"/>
        <v>23685</v>
      </c>
      <c r="S108" s="12">
        <f t="shared" si="10"/>
        <v>22562.200000000004</v>
      </c>
      <c r="T108" s="12">
        <f t="shared" si="10"/>
        <v>754.5</v>
      </c>
      <c r="U108" s="12">
        <f t="shared" si="10"/>
        <v>368.09999999999997</v>
      </c>
      <c r="V108" s="12">
        <f t="shared" si="10"/>
        <v>0</v>
      </c>
      <c r="W108" s="6"/>
      <c r="X108" s="12">
        <f t="shared" si="10"/>
        <v>17551</v>
      </c>
    </row>
    <row r="109" spans="2:24" x14ac:dyDescent="0.25">
      <c r="B109" s="7" t="s">
        <v>357</v>
      </c>
      <c r="C109" s="7"/>
      <c r="D109" s="7"/>
      <c r="E109" s="7"/>
      <c r="F109" s="7"/>
      <c r="G109" s="9">
        <f>G93+G108</f>
        <v>211246</v>
      </c>
      <c r="H109" s="9">
        <f t="shared" ref="H109:X109" si="11">H93+H108</f>
        <v>103868</v>
      </c>
      <c r="I109" s="9">
        <f t="shared" si="11"/>
        <v>51116.800000000003</v>
      </c>
      <c r="J109" s="9">
        <f t="shared" si="11"/>
        <v>7802.2000000000007</v>
      </c>
      <c r="K109" s="9">
        <f t="shared" si="11"/>
        <v>23106.699999999997</v>
      </c>
      <c r="L109" s="9">
        <f t="shared" si="11"/>
        <v>3518.5</v>
      </c>
      <c r="M109" s="9">
        <f t="shared" si="11"/>
        <v>18323.899999999998</v>
      </c>
      <c r="N109" s="9">
        <f t="shared" si="11"/>
        <v>27161</v>
      </c>
      <c r="O109" s="9">
        <f t="shared" si="11"/>
        <v>19525.599999999999</v>
      </c>
      <c r="P109" s="9">
        <f t="shared" si="11"/>
        <v>7635.4</v>
      </c>
      <c r="Q109" s="9">
        <f t="shared" si="11"/>
        <v>21741</v>
      </c>
      <c r="R109" s="9">
        <f t="shared" si="11"/>
        <v>58475</v>
      </c>
      <c r="S109" s="9">
        <f t="shared" si="11"/>
        <v>55758.200000000004</v>
      </c>
      <c r="T109" s="9">
        <f t="shared" si="11"/>
        <v>1653.5</v>
      </c>
      <c r="U109" s="9">
        <f t="shared" si="11"/>
        <v>1063.0999999999999</v>
      </c>
      <c r="V109" s="9">
        <f t="shared" si="11"/>
        <v>257</v>
      </c>
      <c r="W109" s="6"/>
      <c r="X109" s="9">
        <f t="shared" si="11"/>
        <v>33533</v>
      </c>
    </row>
    <row r="110" spans="2:24" x14ac:dyDescent="0.25">
      <c r="B110" s="1" t="s">
        <v>95</v>
      </c>
      <c r="C110" s="1" t="s">
        <v>437</v>
      </c>
      <c r="D110" s="1" t="s">
        <v>748</v>
      </c>
      <c r="E110" s="1" t="s">
        <v>102</v>
      </c>
      <c r="G110" s="6">
        <f>VLOOKUP($E110,'Tabel 11'!$E$14:$X$377,3,FALSE)</f>
        <v>3575</v>
      </c>
      <c r="H110" s="6">
        <f>VLOOKUP($E110,'Tabel 11'!$E$14:$X$377,4,FALSE)</f>
        <v>2127</v>
      </c>
      <c r="I110" s="6">
        <f>VLOOKUP($E110,'Tabel 11'!$E$14:$X$377,5,FALSE)</f>
        <v>741</v>
      </c>
      <c r="J110" s="6">
        <f>VLOOKUP($E110,'Tabel 11'!$E$14:$X$377,6,FALSE)</f>
        <v>32</v>
      </c>
      <c r="K110" s="6">
        <f>VLOOKUP($E110,'Tabel 11'!$E$14:$X$377,7,FALSE)</f>
        <v>532</v>
      </c>
      <c r="L110" s="6">
        <f>VLOOKUP($E110,'Tabel 11'!$E$14:$X$377,8,FALSE)</f>
        <v>0</v>
      </c>
      <c r="M110" s="6">
        <f>VLOOKUP($E110,'Tabel 11'!$E$14:$X$377,9,FALSE)</f>
        <v>822</v>
      </c>
      <c r="N110" s="6">
        <f>VLOOKUP($E110,'Tabel 11'!$E$14:$X$377,10,FALSE)</f>
        <v>251</v>
      </c>
      <c r="O110" s="6">
        <f>VLOOKUP($E110,'Tabel 11'!$E$14:$X$377,11,FALSE)</f>
        <v>251</v>
      </c>
      <c r="P110" s="6">
        <f>VLOOKUP($E110,'Tabel 11'!$E$14:$X$377,12,FALSE)</f>
        <v>0</v>
      </c>
      <c r="Q110" s="6">
        <f>VLOOKUP($E110,'Tabel 11'!$E$14:$X$377,13,FALSE)</f>
        <v>134</v>
      </c>
      <c r="R110" s="6">
        <f>VLOOKUP($E110,'Tabel 11'!$E$14:$X$377,14,FALSE)</f>
        <v>1063</v>
      </c>
      <c r="S110" s="6">
        <f>VLOOKUP($E110,'Tabel 11'!$E$14:$X$377,15,FALSE)</f>
        <v>1033</v>
      </c>
      <c r="T110" s="6">
        <f>VLOOKUP($E110,'Tabel 11'!$E$14:$X$377,16,FALSE)</f>
        <v>30</v>
      </c>
      <c r="U110" s="6">
        <f>VLOOKUP($E110,'Tabel 11'!$E$14:$X$377,17,FALSE)</f>
        <v>0</v>
      </c>
      <c r="V110" s="6">
        <f>VLOOKUP($E110,'Tabel 11'!$E$14:$X$377,18,FALSE)</f>
        <v>0</v>
      </c>
      <c r="W110" s="6"/>
      <c r="X110" s="6">
        <f>VLOOKUP($E110,'Tabel 11'!$E$14:$X$377,20,FALSE)</f>
        <v>238</v>
      </c>
    </row>
    <row r="111" spans="2:24" x14ac:dyDescent="0.25">
      <c r="D111" s="1" t="s">
        <v>772</v>
      </c>
      <c r="E111" s="1" t="s">
        <v>95</v>
      </c>
      <c r="G111" s="6">
        <f>VLOOKUP($E111,'Tabel 11'!$E$14:$X$377,3,FALSE)</f>
        <v>59997</v>
      </c>
      <c r="H111" s="6">
        <f>VLOOKUP($E111,'Tabel 11'!$E$14:$X$377,4,FALSE)</f>
        <v>37201</v>
      </c>
      <c r="I111" s="6">
        <f>VLOOKUP($E111,'Tabel 11'!$E$14:$X$377,5,FALSE)</f>
        <v>23653</v>
      </c>
      <c r="J111" s="6">
        <f>VLOOKUP($E111,'Tabel 11'!$E$14:$X$377,6,FALSE)</f>
        <v>597</v>
      </c>
      <c r="K111" s="6">
        <f>VLOOKUP($E111,'Tabel 11'!$E$14:$X$377,7,FALSE)</f>
        <v>7841</v>
      </c>
      <c r="L111" s="6">
        <f>VLOOKUP($E111,'Tabel 11'!$E$14:$X$377,8,FALSE)</f>
        <v>663</v>
      </c>
      <c r="M111" s="6">
        <f>VLOOKUP($E111,'Tabel 11'!$E$14:$X$377,9,FALSE)</f>
        <v>4447</v>
      </c>
      <c r="N111" s="6">
        <f>VLOOKUP($E111,'Tabel 11'!$E$14:$X$377,10,FALSE)</f>
        <v>21430</v>
      </c>
      <c r="O111" s="6">
        <f>VLOOKUP($E111,'Tabel 11'!$E$14:$X$377,11,FALSE)</f>
        <v>8705</v>
      </c>
      <c r="P111" s="6">
        <f>VLOOKUP($E111,'Tabel 11'!$E$14:$X$377,12,FALSE)</f>
        <v>12725</v>
      </c>
      <c r="Q111" s="6">
        <f>VLOOKUP($E111,'Tabel 11'!$E$14:$X$377,13,FALSE)</f>
        <v>1321</v>
      </c>
      <c r="R111" s="6">
        <f>VLOOKUP($E111,'Tabel 11'!$E$14:$X$377,14,FALSE)</f>
        <v>45</v>
      </c>
      <c r="S111" s="6">
        <f>VLOOKUP($E111,'Tabel 11'!$E$14:$X$377,15,FALSE)</f>
        <v>9</v>
      </c>
      <c r="T111" s="6">
        <f>VLOOKUP($E111,'Tabel 11'!$E$14:$X$377,16,FALSE)</f>
        <v>0</v>
      </c>
      <c r="U111" s="6">
        <f>VLOOKUP($E111,'Tabel 11'!$E$14:$X$377,17,FALSE)</f>
        <v>36</v>
      </c>
      <c r="V111" s="6">
        <f>VLOOKUP($E111,'Tabel 11'!$E$14:$X$377,18,FALSE)</f>
        <v>2904</v>
      </c>
      <c r="W111" s="6"/>
      <c r="X111" s="6">
        <f>VLOOKUP($E111,'Tabel 11'!$E$14:$X$377,20,FALSE)</f>
        <v>16178</v>
      </c>
    </row>
    <row r="112" spans="2:24" x14ac:dyDescent="0.25">
      <c r="C112" s="10"/>
      <c r="D112" s="1" t="s">
        <v>803</v>
      </c>
      <c r="E112" s="1" t="s">
        <v>100</v>
      </c>
      <c r="G112" s="1">
        <f>VLOOKUP($E112,'Tabel 11'!$E$14:$X$377,3,FALSE)</f>
        <v>2823</v>
      </c>
      <c r="H112" s="1">
        <f>VLOOKUP($E112,'Tabel 11'!$E$14:$X$377,4,FALSE)</f>
        <v>563</v>
      </c>
      <c r="I112" s="1">
        <f>VLOOKUP($E112,'Tabel 11'!$E$14:$X$377,5,FALSE)</f>
        <v>0</v>
      </c>
      <c r="J112" s="1">
        <f>VLOOKUP($E112,'Tabel 11'!$E$14:$X$377,6,FALSE)</f>
        <v>0</v>
      </c>
      <c r="K112" s="1">
        <f>VLOOKUP($E112,'Tabel 11'!$E$14:$X$377,7,FALSE)</f>
        <v>297</v>
      </c>
      <c r="L112" s="1">
        <f>VLOOKUP($E112,'Tabel 11'!$E$14:$X$377,8,FALSE)</f>
        <v>0</v>
      </c>
      <c r="M112" s="1">
        <f>VLOOKUP($E112,'Tabel 11'!$E$14:$X$377,9,FALSE)</f>
        <v>266</v>
      </c>
      <c r="N112" s="1">
        <f>VLOOKUP($E112,'Tabel 11'!$E$14:$X$377,10,FALSE)</f>
        <v>174</v>
      </c>
      <c r="O112" s="1">
        <f>VLOOKUP($E112,'Tabel 11'!$E$14:$X$377,11,FALSE)</f>
        <v>174</v>
      </c>
      <c r="P112" s="1">
        <f>VLOOKUP($E112,'Tabel 11'!$E$14:$X$377,12,FALSE)</f>
        <v>0</v>
      </c>
      <c r="Q112" s="1">
        <f>VLOOKUP($E112,'Tabel 11'!$E$14:$X$377,13,FALSE)</f>
        <v>740</v>
      </c>
      <c r="R112" s="1">
        <f>VLOOKUP($E112,'Tabel 11'!$E$14:$X$377,14,FALSE)</f>
        <v>1346</v>
      </c>
      <c r="S112" s="1">
        <f>VLOOKUP($E112,'Tabel 11'!$E$14:$X$377,15,FALSE)</f>
        <v>1316</v>
      </c>
      <c r="T112" s="1">
        <f>VLOOKUP($E112,'Tabel 11'!$E$14:$X$377,16,FALSE)</f>
        <v>30</v>
      </c>
      <c r="U112" s="1">
        <f>VLOOKUP($E112,'Tabel 11'!$E$14:$X$377,17,FALSE)</f>
        <v>0</v>
      </c>
      <c r="V112" s="1">
        <f>VLOOKUP($E112,'Tabel 11'!$E$14:$X$377,18,FALSE)</f>
        <v>0</v>
      </c>
      <c r="W112" s="12"/>
      <c r="X112" s="6">
        <f>VLOOKUP($E112,'Tabel 11'!$E$14:$X$377,20,FALSE)</f>
        <v>152</v>
      </c>
    </row>
    <row r="113" spans="2:24" x14ac:dyDescent="0.25">
      <c r="D113" s="1" t="s">
        <v>851</v>
      </c>
      <c r="E113" s="1" t="s">
        <v>104</v>
      </c>
      <c r="G113" s="6">
        <f>VLOOKUP($E113,'Tabel 11'!$E$14:$X$377,3,FALSE)</f>
        <v>5279</v>
      </c>
      <c r="H113" s="6">
        <f>VLOOKUP($E113,'Tabel 11'!$E$14:$X$377,4,FALSE)</f>
        <v>3155</v>
      </c>
      <c r="I113" s="6">
        <f>VLOOKUP($E113,'Tabel 11'!$E$14:$X$377,5,FALSE)</f>
        <v>3111</v>
      </c>
      <c r="J113" s="6">
        <f>VLOOKUP($E113,'Tabel 11'!$E$14:$X$377,6,FALSE)</f>
        <v>44</v>
      </c>
      <c r="K113" s="6">
        <f>VLOOKUP($E113,'Tabel 11'!$E$14:$X$377,7,FALSE)</f>
        <v>0</v>
      </c>
      <c r="L113" s="6">
        <f>VLOOKUP($E113,'Tabel 11'!$E$14:$X$377,8,FALSE)</f>
        <v>0</v>
      </c>
      <c r="M113" s="6">
        <f>VLOOKUP($E113,'Tabel 11'!$E$14:$X$377,9,FALSE)</f>
        <v>0</v>
      </c>
      <c r="N113" s="6">
        <f>VLOOKUP($E113,'Tabel 11'!$E$14:$X$377,10,FALSE)</f>
        <v>115</v>
      </c>
      <c r="O113" s="6">
        <f>VLOOKUP($E113,'Tabel 11'!$E$14:$X$377,11,FALSE)</f>
        <v>115</v>
      </c>
      <c r="P113" s="6">
        <f>VLOOKUP($E113,'Tabel 11'!$E$14:$X$377,12,FALSE)</f>
        <v>0</v>
      </c>
      <c r="Q113" s="6">
        <f>VLOOKUP($E113,'Tabel 11'!$E$14:$X$377,13,FALSE)</f>
        <v>287</v>
      </c>
      <c r="R113" s="6">
        <f>VLOOKUP($E113,'Tabel 11'!$E$14:$X$377,14,FALSE)</f>
        <v>1722</v>
      </c>
      <c r="S113" s="6">
        <f>VLOOKUP($E113,'Tabel 11'!$E$14:$X$377,15,FALSE)</f>
        <v>1619</v>
      </c>
      <c r="T113" s="6">
        <f>VLOOKUP($E113,'Tabel 11'!$E$14:$X$377,16,FALSE)</f>
        <v>53</v>
      </c>
      <c r="U113" s="6">
        <f>VLOOKUP($E113,'Tabel 11'!$E$14:$X$377,17,FALSE)</f>
        <v>50</v>
      </c>
      <c r="V113" s="6">
        <f>VLOOKUP($E113,'Tabel 11'!$E$14:$X$377,18,FALSE)</f>
        <v>0</v>
      </c>
      <c r="W113" s="6"/>
      <c r="X113" s="6">
        <f>VLOOKUP($E113,'Tabel 11'!$E$14:$X$377,20,FALSE)</f>
        <v>978</v>
      </c>
    </row>
    <row r="114" spans="2:24" x14ac:dyDescent="0.25">
      <c r="D114" s="1" t="s">
        <v>874</v>
      </c>
      <c r="E114" s="1" t="s">
        <v>99</v>
      </c>
      <c r="G114" s="6">
        <f>VLOOKUP($E114,'Tabel 11'!$E$14:$X$377,3,FALSE)</f>
        <v>4054</v>
      </c>
      <c r="H114" s="6">
        <f>VLOOKUP($E114,'Tabel 11'!$E$14:$X$377,4,FALSE)</f>
        <v>2718</v>
      </c>
      <c r="I114" s="6">
        <f>VLOOKUP($E114,'Tabel 11'!$E$14:$X$377,5,FALSE)</f>
        <v>962</v>
      </c>
      <c r="J114" s="6">
        <f>VLOOKUP($E114,'Tabel 11'!$E$14:$X$377,6,FALSE)</f>
        <v>6</v>
      </c>
      <c r="K114" s="6">
        <f>VLOOKUP($E114,'Tabel 11'!$E$14:$X$377,7,FALSE)</f>
        <v>32</v>
      </c>
      <c r="L114" s="6">
        <f>VLOOKUP($E114,'Tabel 11'!$E$14:$X$377,8,FALSE)</f>
        <v>854</v>
      </c>
      <c r="M114" s="6">
        <f>VLOOKUP($E114,'Tabel 11'!$E$14:$X$377,9,FALSE)</f>
        <v>864</v>
      </c>
      <c r="N114" s="6">
        <f>VLOOKUP($E114,'Tabel 11'!$E$14:$X$377,10,FALSE)</f>
        <v>110</v>
      </c>
      <c r="O114" s="6">
        <f>VLOOKUP($E114,'Tabel 11'!$E$14:$X$377,11,FALSE)</f>
        <v>106</v>
      </c>
      <c r="P114" s="6">
        <f>VLOOKUP($E114,'Tabel 11'!$E$14:$X$377,12,FALSE)</f>
        <v>4</v>
      </c>
      <c r="Q114" s="6">
        <f>VLOOKUP($E114,'Tabel 11'!$E$14:$X$377,13,FALSE)</f>
        <v>410</v>
      </c>
      <c r="R114" s="6">
        <f>VLOOKUP($E114,'Tabel 11'!$E$14:$X$377,14,FALSE)</f>
        <v>816</v>
      </c>
      <c r="S114" s="6">
        <f>VLOOKUP($E114,'Tabel 11'!$E$14:$X$377,15,FALSE)</f>
        <v>769</v>
      </c>
      <c r="T114" s="6">
        <f>VLOOKUP($E114,'Tabel 11'!$E$14:$X$377,16,FALSE)</f>
        <v>34</v>
      </c>
      <c r="U114" s="6">
        <f>VLOOKUP($E114,'Tabel 11'!$E$14:$X$377,17,FALSE)</f>
        <v>13</v>
      </c>
      <c r="V114" s="6">
        <f>VLOOKUP($E114,'Tabel 11'!$E$14:$X$377,18,FALSE)</f>
        <v>0</v>
      </c>
      <c r="W114" s="6"/>
      <c r="X114" s="6">
        <f>VLOOKUP($E114,'Tabel 11'!$E$14:$X$377,20,FALSE)</f>
        <v>451</v>
      </c>
    </row>
    <row r="115" spans="2:24" x14ac:dyDescent="0.25">
      <c r="C115" s="10"/>
      <c r="D115" s="1" t="s">
        <v>892</v>
      </c>
      <c r="E115" s="1" t="s">
        <v>98</v>
      </c>
      <c r="G115" s="6">
        <f>VLOOKUP($E115,'Tabel 11'!$E$14:$X$377,3,FALSE)</f>
        <v>316</v>
      </c>
      <c r="H115" s="6">
        <f>VLOOKUP($E115,'Tabel 11'!$E$14:$X$377,4,FALSE)</f>
        <v>13</v>
      </c>
      <c r="I115" s="6">
        <f>VLOOKUP($E115,'Tabel 11'!$E$14:$X$377,5,FALSE)</f>
        <v>7</v>
      </c>
      <c r="J115" s="6">
        <f>VLOOKUP($E115,'Tabel 11'!$E$14:$X$377,6,FALSE)</f>
        <v>6</v>
      </c>
      <c r="K115" s="6">
        <f>VLOOKUP($E115,'Tabel 11'!$E$14:$X$377,7,FALSE)</f>
        <v>0</v>
      </c>
      <c r="L115" s="6">
        <f>VLOOKUP($E115,'Tabel 11'!$E$14:$X$377,8,FALSE)</f>
        <v>0</v>
      </c>
      <c r="M115" s="6">
        <f>VLOOKUP($E115,'Tabel 11'!$E$14:$X$377,9,FALSE)</f>
        <v>0</v>
      </c>
      <c r="N115" s="6">
        <f>VLOOKUP($E115,'Tabel 11'!$E$14:$X$377,10,FALSE)</f>
        <v>11</v>
      </c>
      <c r="O115" s="6">
        <f>VLOOKUP($E115,'Tabel 11'!$E$14:$X$377,11,FALSE)</f>
        <v>11</v>
      </c>
      <c r="P115" s="6">
        <f>VLOOKUP($E115,'Tabel 11'!$E$14:$X$377,12,FALSE)</f>
        <v>0</v>
      </c>
      <c r="Q115" s="6">
        <f>VLOOKUP($E115,'Tabel 11'!$E$14:$X$377,13,FALSE)</f>
        <v>0</v>
      </c>
      <c r="R115" s="6">
        <f>VLOOKUP($E115,'Tabel 11'!$E$14:$X$377,14,FALSE)</f>
        <v>292</v>
      </c>
      <c r="S115" s="6">
        <f>VLOOKUP($E115,'Tabel 11'!$E$14:$X$377,15,FALSE)</f>
        <v>285</v>
      </c>
      <c r="T115" s="6">
        <f>VLOOKUP($E115,'Tabel 11'!$E$14:$X$377,16,FALSE)</f>
        <v>7</v>
      </c>
      <c r="U115" s="6">
        <f>VLOOKUP($E115,'Tabel 11'!$E$14:$X$377,17,FALSE)</f>
        <v>0</v>
      </c>
      <c r="V115" s="6">
        <f>VLOOKUP($E115,'Tabel 11'!$E$14:$X$377,18,FALSE)</f>
        <v>0</v>
      </c>
      <c r="W115" s="12"/>
      <c r="X115" s="6">
        <f>VLOOKUP($E115,'Tabel 11'!$E$14:$X$377,20,FALSE)</f>
        <v>51</v>
      </c>
    </row>
    <row r="116" spans="2:24" x14ac:dyDescent="0.25">
      <c r="B116" s="7"/>
      <c r="C116" s="7"/>
      <c r="D116" s="1" t="s">
        <v>927</v>
      </c>
      <c r="E116" s="1" t="s">
        <v>96</v>
      </c>
      <c r="G116" s="6">
        <f>VLOOKUP($E116,'Tabel 11'!$E$14:$X$377,3,FALSE)</f>
        <v>3754</v>
      </c>
      <c r="H116" s="6">
        <f>VLOOKUP($E116,'Tabel 11'!$E$14:$X$377,4,FALSE)</f>
        <v>2750</v>
      </c>
      <c r="I116" s="6">
        <f>VLOOKUP($E116,'Tabel 11'!$E$14:$X$377,5,FALSE)</f>
        <v>2279</v>
      </c>
      <c r="J116" s="6">
        <f>VLOOKUP($E116,'Tabel 11'!$E$14:$X$377,6,FALSE)</f>
        <v>402</v>
      </c>
      <c r="K116" s="6">
        <f>VLOOKUP($E116,'Tabel 11'!$E$14:$X$377,7,FALSE)</f>
        <v>65</v>
      </c>
      <c r="L116" s="6">
        <f>VLOOKUP($E116,'Tabel 11'!$E$14:$X$377,8,FALSE)</f>
        <v>0</v>
      </c>
      <c r="M116" s="6">
        <f>VLOOKUP($E116,'Tabel 11'!$E$14:$X$377,9,FALSE)</f>
        <v>4</v>
      </c>
      <c r="N116" s="6">
        <f>VLOOKUP($E116,'Tabel 11'!$E$14:$X$377,10,FALSE)</f>
        <v>135</v>
      </c>
      <c r="O116" s="6">
        <f>VLOOKUP($E116,'Tabel 11'!$E$14:$X$377,11,FALSE)</f>
        <v>135</v>
      </c>
      <c r="P116" s="6">
        <f>VLOOKUP($E116,'Tabel 11'!$E$14:$X$377,12,FALSE)</f>
        <v>0</v>
      </c>
      <c r="Q116" s="6">
        <f>VLOOKUP($E116,'Tabel 11'!$E$14:$X$377,13,FALSE)</f>
        <v>1</v>
      </c>
      <c r="R116" s="6">
        <f>VLOOKUP($E116,'Tabel 11'!$E$14:$X$377,14,FALSE)</f>
        <v>868</v>
      </c>
      <c r="S116" s="6">
        <f>VLOOKUP($E116,'Tabel 11'!$E$14:$X$377,15,FALSE)</f>
        <v>841</v>
      </c>
      <c r="T116" s="6">
        <f>VLOOKUP($E116,'Tabel 11'!$E$14:$X$377,16,FALSE)</f>
        <v>27</v>
      </c>
      <c r="U116" s="6">
        <f>VLOOKUP($E116,'Tabel 11'!$E$14:$X$377,17,FALSE)</f>
        <v>0</v>
      </c>
      <c r="V116" s="6">
        <f>VLOOKUP($E116,'Tabel 11'!$E$14:$X$377,18,FALSE)</f>
        <v>0</v>
      </c>
      <c r="W116" s="9"/>
      <c r="X116" s="6">
        <f>VLOOKUP($E116,'Tabel 11'!$E$14:$X$377,20,FALSE)</f>
        <v>1147</v>
      </c>
    </row>
    <row r="117" spans="2:24" x14ac:dyDescent="0.25">
      <c r="D117" s="1" t="s">
        <v>980</v>
      </c>
      <c r="E117" s="1" t="s">
        <v>101</v>
      </c>
      <c r="G117" s="6">
        <f>VLOOKUP($E117,'Tabel 11'!$E$14:$X$377,3,FALSE)</f>
        <v>3015</v>
      </c>
      <c r="H117" s="6">
        <f>VLOOKUP($E117,'Tabel 11'!$E$14:$X$377,4,FALSE)</f>
        <v>881</v>
      </c>
      <c r="I117" s="6">
        <f>VLOOKUP($E117,'Tabel 11'!$E$14:$X$377,5,FALSE)</f>
        <v>125</v>
      </c>
      <c r="J117" s="6">
        <f>VLOOKUP($E117,'Tabel 11'!$E$14:$X$377,6,FALSE)</f>
        <v>147</v>
      </c>
      <c r="K117" s="6">
        <f>VLOOKUP($E117,'Tabel 11'!$E$14:$X$377,7,FALSE)</f>
        <v>452</v>
      </c>
      <c r="L117" s="6">
        <f>VLOOKUP($E117,'Tabel 11'!$E$14:$X$377,8,FALSE)</f>
        <v>87</v>
      </c>
      <c r="M117" s="6">
        <f>VLOOKUP($E117,'Tabel 11'!$E$14:$X$377,9,FALSE)</f>
        <v>70</v>
      </c>
      <c r="N117" s="6">
        <f>VLOOKUP($E117,'Tabel 11'!$E$14:$X$377,10,FALSE)</f>
        <v>332</v>
      </c>
      <c r="O117" s="6">
        <f>VLOOKUP($E117,'Tabel 11'!$E$14:$X$377,11,FALSE)</f>
        <v>332</v>
      </c>
      <c r="P117" s="6">
        <f>VLOOKUP($E117,'Tabel 11'!$E$14:$X$377,12,FALSE)</f>
        <v>0</v>
      </c>
      <c r="Q117" s="6">
        <f>VLOOKUP($E117,'Tabel 11'!$E$14:$X$377,13,FALSE)</f>
        <v>383</v>
      </c>
      <c r="R117" s="6">
        <f>VLOOKUP($E117,'Tabel 11'!$E$14:$X$377,14,FALSE)</f>
        <v>1419</v>
      </c>
      <c r="S117" s="6">
        <f>VLOOKUP($E117,'Tabel 11'!$E$14:$X$377,15,FALSE)</f>
        <v>1379</v>
      </c>
      <c r="T117" s="6">
        <f>VLOOKUP($E117,'Tabel 11'!$E$14:$X$377,16,FALSE)</f>
        <v>35</v>
      </c>
      <c r="U117" s="6">
        <f>VLOOKUP($E117,'Tabel 11'!$E$14:$X$377,17,FALSE)</f>
        <v>5</v>
      </c>
      <c r="V117" s="6">
        <f>VLOOKUP($E117,'Tabel 11'!$E$14:$X$377,18,FALSE)</f>
        <v>73</v>
      </c>
      <c r="W117" s="6"/>
      <c r="X117" s="6">
        <f>VLOOKUP($E117,'Tabel 11'!$E$14:$X$377,20,FALSE)</f>
        <v>408</v>
      </c>
    </row>
    <row r="118" spans="2:24" x14ac:dyDescent="0.25">
      <c r="D118" s="1" t="s">
        <v>983</v>
      </c>
      <c r="E118" s="1" t="s">
        <v>103</v>
      </c>
      <c r="G118" s="6">
        <f>VLOOKUP($E118,'Tabel 11'!$E$14:$X$377,3,FALSE)</f>
        <v>2486</v>
      </c>
      <c r="H118" s="6">
        <f>VLOOKUP($E118,'Tabel 11'!$E$14:$X$377,4,FALSE)</f>
        <v>524</v>
      </c>
      <c r="I118" s="6">
        <f>VLOOKUP($E118,'Tabel 11'!$E$14:$X$377,5,FALSE)</f>
        <v>0</v>
      </c>
      <c r="J118" s="6">
        <f>VLOOKUP($E118,'Tabel 11'!$E$14:$X$377,6,FALSE)</f>
        <v>0</v>
      </c>
      <c r="K118" s="6">
        <f>VLOOKUP($E118,'Tabel 11'!$E$14:$X$377,7,FALSE)</f>
        <v>328</v>
      </c>
      <c r="L118" s="6">
        <f>VLOOKUP($E118,'Tabel 11'!$E$14:$X$377,8,FALSE)</f>
        <v>0</v>
      </c>
      <c r="M118" s="6">
        <f>VLOOKUP($E118,'Tabel 11'!$E$14:$X$377,9,FALSE)</f>
        <v>196</v>
      </c>
      <c r="N118" s="6">
        <f>VLOOKUP($E118,'Tabel 11'!$E$14:$X$377,10,FALSE)</f>
        <v>315</v>
      </c>
      <c r="O118" s="6">
        <f>VLOOKUP($E118,'Tabel 11'!$E$14:$X$377,11,FALSE)</f>
        <v>315</v>
      </c>
      <c r="P118" s="6">
        <f>VLOOKUP($E118,'Tabel 11'!$E$14:$X$377,12,FALSE)</f>
        <v>0</v>
      </c>
      <c r="Q118" s="6">
        <f>VLOOKUP($E118,'Tabel 11'!$E$14:$X$377,13,FALSE)</f>
        <v>824</v>
      </c>
      <c r="R118" s="6">
        <f>VLOOKUP($E118,'Tabel 11'!$E$14:$X$377,14,FALSE)</f>
        <v>823</v>
      </c>
      <c r="S118" s="6">
        <f>VLOOKUP($E118,'Tabel 11'!$E$14:$X$377,15,FALSE)</f>
        <v>823</v>
      </c>
      <c r="T118" s="6">
        <f>VLOOKUP($E118,'Tabel 11'!$E$14:$X$377,16,FALSE)</f>
        <v>0</v>
      </c>
      <c r="U118" s="6">
        <f>VLOOKUP($E118,'Tabel 11'!$E$14:$X$377,17,FALSE)</f>
        <v>0</v>
      </c>
      <c r="V118" s="6">
        <f>VLOOKUP($E118,'Tabel 11'!$E$14:$X$377,18,FALSE)</f>
        <v>0</v>
      </c>
      <c r="W118" s="6"/>
      <c r="X118" s="6">
        <f>VLOOKUP($E118,'Tabel 11'!$E$14:$X$377,20,FALSE)</f>
        <v>351</v>
      </c>
    </row>
    <row r="119" spans="2:24" x14ac:dyDescent="0.25">
      <c r="C119" s="10" t="s">
        <v>16</v>
      </c>
      <c r="D119" s="10"/>
      <c r="E119" s="10"/>
      <c r="F119" s="10"/>
      <c r="G119" s="12">
        <f>SUM(G110:G118)</f>
        <v>85299</v>
      </c>
      <c r="H119" s="12">
        <f t="shared" ref="H119:X119" si="12">SUM(H110:H118)</f>
        <v>49932</v>
      </c>
      <c r="I119" s="12">
        <f t="shared" si="12"/>
        <v>30878</v>
      </c>
      <c r="J119" s="12">
        <f t="shared" si="12"/>
        <v>1234</v>
      </c>
      <c r="K119" s="12">
        <f t="shared" si="12"/>
        <v>9547</v>
      </c>
      <c r="L119" s="12">
        <f t="shared" si="12"/>
        <v>1604</v>
      </c>
      <c r="M119" s="12">
        <f t="shared" si="12"/>
        <v>6669</v>
      </c>
      <c r="N119" s="12">
        <f t="shared" si="12"/>
        <v>22873</v>
      </c>
      <c r="O119" s="12">
        <f t="shared" si="12"/>
        <v>10144</v>
      </c>
      <c r="P119" s="12">
        <f t="shared" si="12"/>
        <v>12729</v>
      </c>
      <c r="Q119" s="12">
        <f t="shared" si="12"/>
        <v>4100</v>
      </c>
      <c r="R119" s="12">
        <f t="shared" si="12"/>
        <v>8394</v>
      </c>
      <c r="S119" s="12">
        <f t="shared" si="12"/>
        <v>8074</v>
      </c>
      <c r="T119" s="12">
        <f t="shared" si="12"/>
        <v>216</v>
      </c>
      <c r="U119" s="12">
        <f t="shared" si="12"/>
        <v>104</v>
      </c>
      <c r="V119" s="12">
        <f t="shared" si="12"/>
        <v>2977</v>
      </c>
      <c r="W119" s="6"/>
      <c r="X119" s="12">
        <f t="shared" si="12"/>
        <v>19954</v>
      </c>
    </row>
    <row r="120" spans="2:24" x14ac:dyDescent="0.25">
      <c r="C120" s="1" t="s">
        <v>439</v>
      </c>
      <c r="D120" s="1" t="s">
        <v>954</v>
      </c>
      <c r="E120" s="1" t="s">
        <v>97</v>
      </c>
      <c r="G120" s="6">
        <f>VLOOKUP($E120,'Tabel 11'!$E$14:$X$377,3,FALSE)</f>
        <v>3299</v>
      </c>
      <c r="H120" s="6">
        <f>VLOOKUP($E120,'Tabel 11'!$E$14:$X$377,4,FALSE)</f>
        <v>2332</v>
      </c>
      <c r="I120" s="6">
        <f>VLOOKUP($E120,'Tabel 11'!$E$14:$X$377,5,FALSE)</f>
        <v>948.2</v>
      </c>
      <c r="J120" s="6">
        <f>VLOOKUP($E120,'Tabel 11'!$E$14:$X$377,6,FALSE)</f>
        <v>168.4</v>
      </c>
      <c r="K120" s="6">
        <f>VLOOKUP($E120,'Tabel 11'!$E$14:$X$377,7,FALSE)</f>
        <v>537</v>
      </c>
      <c r="L120" s="6">
        <f>VLOOKUP($E120,'Tabel 11'!$E$14:$X$377,8,FALSE)</f>
        <v>66.5</v>
      </c>
      <c r="M120" s="6">
        <f>VLOOKUP($E120,'Tabel 11'!$E$14:$X$377,9,FALSE)</f>
        <v>611.9</v>
      </c>
      <c r="N120" s="6">
        <f>VLOOKUP($E120,'Tabel 11'!$E$14:$X$377,10,FALSE)</f>
        <v>297</v>
      </c>
      <c r="O120" s="6">
        <f>VLOOKUP($E120,'Tabel 11'!$E$14:$X$377,11,FALSE)</f>
        <v>215.3</v>
      </c>
      <c r="P120" s="6">
        <f>VLOOKUP($E120,'Tabel 11'!$E$14:$X$377,12,FALSE)</f>
        <v>81.7</v>
      </c>
      <c r="Q120" s="6">
        <f>VLOOKUP($E120,'Tabel 11'!$E$14:$X$377,13,FALSE)</f>
        <v>0</v>
      </c>
      <c r="R120" s="6">
        <f>VLOOKUP($E120,'Tabel 11'!$E$14:$X$377,14,FALSE)</f>
        <v>670</v>
      </c>
      <c r="S120" s="6">
        <f>VLOOKUP($E120,'Tabel 11'!$E$14:$X$377,15,FALSE)</f>
        <v>628.29999999999995</v>
      </c>
      <c r="T120" s="6">
        <f>VLOOKUP($E120,'Tabel 11'!$E$14:$X$377,16,FALSE)</f>
        <v>26.1</v>
      </c>
      <c r="U120" s="6">
        <f>VLOOKUP($E120,'Tabel 11'!$E$14:$X$377,17,FALSE)</f>
        <v>15.5</v>
      </c>
      <c r="V120" s="6">
        <f>VLOOKUP($E120,'Tabel 11'!$E$14:$X$377,18,FALSE)</f>
        <v>0</v>
      </c>
      <c r="W120" s="6"/>
      <c r="X120" s="6">
        <f>VLOOKUP($E120,'Tabel 11'!$E$14:$X$377,20,FALSE)</f>
        <v>703</v>
      </c>
    </row>
    <row r="121" spans="2:24" x14ac:dyDescent="0.25">
      <c r="C121" s="10" t="s">
        <v>440</v>
      </c>
      <c r="D121" s="10"/>
      <c r="E121" s="10"/>
      <c r="F121" s="10"/>
      <c r="G121" s="12">
        <f>G120</f>
        <v>3299</v>
      </c>
      <c r="H121" s="12">
        <f t="shared" ref="H121:X121" si="13">H120</f>
        <v>2332</v>
      </c>
      <c r="I121" s="12">
        <f t="shared" si="13"/>
        <v>948.2</v>
      </c>
      <c r="J121" s="12">
        <f t="shared" si="13"/>
        <v>168.4</v>
      </c>
      <c r="K121" s="12">
        <f t="shared" si="13"/>
        <v>537</v>
      </c>
      <c r="L121" s="12">
        <f t="shared" si="13"/>
        <v>66.5</v>
      </c>
      <c r="M121" s="12">
        <f t="shared" si="13"/>
        <v>611.9</v>
      </c>
      <c r="N121" s="12">
        <f t="shared" si="13"/>
        <v>297</v>
      </c>
      <c r="O121" s="12">
        <f t="shared" si="13"/>
        <v>215.3</v>
      </c>
      <c r="P121" s="12">
        <f t="shared" si="13"/>
        <v>81.7</v>
      </c>
      <c r="Q121" s="12">
        <f t="shared" si="13"/>
        <v>0</v>
      </c>
      <c r="R121" s="12">
        <f t="shared" si="13"/>
        <v>670</v>
      </c>
      <c r="S121" s="12">
        <f t="shared" si="13"/>
        <v>628.29999999999995</v>
      </c>
      <c r="T121" s="12">
        <f t="shared" si="13"/>
        <v>26.1</v>
      </c>
      <c r="U121" s="12">
        <f t="shared" si="13"/>
        <v>15.5</v>
      </c>
      <c r="V121" s="12">
        <f t="shared" si="13"/>
        <v>0</v>
      </c>
      <c r="W121" s="6"/>
      <c r="X121" s="12">
        <f t="shared" si="13"/>
        <v>703</v>
      </c>
    </row>
    <row r="122" spans="2:24" x14ac:dyDescent="0.25">
      <c r="B122" s="7" t="s">
        <v>358</v>
      </c>
      <c r="E122" s="7"/>
      <c r="F122" s="7"/>
      <c r="G122" s="9">
        <f>G119+G121</f>
        <v>88598</v>
      </c>
      <c r="H122" s="9">
        <f t="shared" ref="H122:V122" si="14">H119+H121</f>
        <v>52264</v>
      </c>
      <c r="I122" s="9">
        <f t="shared" si="14"/>
        <v>31826.2</v>
      </c>
      <c r="J122" s="9">
        <f t="shared" si="14"/>
        <v>1402.4</v>
      </c>
      <c r="K122" s="9">
        <f t="shared" si="14"/>
        <v>10084</v>
      </c>
      <c r="L122" s="9">
        <f t="shared" si="14"/>
        <v>1670.5</v>
      </c>
      <c r="M122" s="9">
        <f t="shared" si="14"/>
        <v>7280.9</v>
      </c>
      <c r="N122" s="9">
        <f t="shared" si="14"/>
        <v>23170</v>
      </c>
      <c r="O122" s="9">
        <f t="shared" si="14"/>
        <v>10359.299999999999</v>
      </c>
      <c r="P122" s="9">
        <f t="shared" si="14"/>
        <v>12810.7</v>
      </c>
      <c r="Q122" s="9">
        <f t="shared" si="14"/>
        <v>4100</v>
      </c>
      <c r="R122" s="9">
        <f t="shared" si="14"/>
        <v>9064</v>
      </c>
      <c r="S122" s="9">
        <f t="shared" si="14"/>
        <v>8702.2999999999993</v>
      </c>
      <c r="T122" s="9">
        <f t="shared" si="14"/>
        <v>242.1</v>
      </c>
      <c r="U122" s="9">
        <f t="shared" si="14"/>
        <v>119.5</v>
      </c>
      <c r="V122" s="9">
        <f t="shared" si="14"/>
        <v>2977</v>
      </c>
      <c r="W122" s="9"/>
      <c r="X122" s="9">
        <f t="shared" ref="X122" si="15">X119+X121</f>
        <v>20657</v>
      </c>
    </row>
    <row r="123" spans="2:24" x14ac:dyDescent="0.25">
      <c r="B123" s="1" t="s">
        <v>105</v>
      </c>
      <c r="C123" s="1" t="s">
        <v>437</v>
      </c>
      <c r="D123" s="1" t="s">
        <v>693</v>
      </c>
      <c r="E123" s="1" t="s">
        <v>130</v>
      </c>
      <c r="G123" s="6">
        <f>VLOOKUP($E123,'Tabel 11'!$E$14:$X$377,3,FALSE)</f>
        <v>1485</v>
      </c>
      <c r="H123" s="6">
        <f>VLOOKUP($E123,'Tabel 11'!$E$14:$X$377,4,FALSE)</f>
        <v>416</v>
      </c>
      <c r="I123" s="6">
        <f>VLOOKUP($E123,'Tabel 11'!$E$14:$X$377,5,FALSE)</f>
        <v>0</v>
      </c>
      <c r="J123" s="6">
        <f>VLOOKUP($E123,'Tabel 11'!$E$14:$X$377,6,FALSE)</f>
        <v>0</v>
      </c>
      <c r="K123" s="6">
        <f>VLOOKUP($E123,'Tabel 11'!$E$14:$X$377,7,FALSE)</f>
        <v>0</v>
      </c>
      <c r="L123" s="6">
        <f>VLOOKUP($E123,'Tabel 11'!$E$14:$X$377,8,FALSE)</f>
        <v>0</v>
      </c>
      <c r="M123" s="6">
        <f>VLOOKUP($E123,'Tabel 11'!$E$14:$X$377,9,FALSE)</f>
        <v>416</v>
      </c>
      <c r="N123" s="6">
        <f>VLOOKUP($E123,'Tabel 11'!$E$14:$X$377,10,FALSE)</f>
        <v>95</v>
      </c>
      <c r="O123" s="6">
        <f>VLOOKUP($E123,'Tabel 11'!$E$14:$X$377,11,FALSE)</f>
        <v>0</v>
      </c>
      <c r="P123" s="6">
        <f>VLOOKUP($E123,'Tabel 11'!$E$14:$X$377,12,FALSE)</f>
        <v>95</v>
      </c>
      <c r="Q123" s="6">
        <f>VLOOKUP($E123,'Tabel 11'!$E$14:$X$377,13,FALSE)</f>
        <v>84</v>
      </c>
      <c r="R123" s="6">
        <f>VLOOKUP($E123,'Tabel 11'!$E$14:$X$377,14,FALSE)</f>
        <v>890</v>
      </c>
      <c r="S123" s="6">
        <f>VLOOKUP($E123,'Tabel 11'!$E$14:$X$377,15,FALSE)</f>
        <v>844</v>
      </c>
      <c r="T123" s="6">
        <f>VLOOKUP($E123,'Tabel 11'!$E$14:$X$377,16,FALSE)</f>
        <v>0</v>
      </c>
      <c r="U123" s="6">
        <f>VLOOKUP($E123,'Tabel 11'!$E$14:$X$377,17,FALSE)</f>
        <v>46</v>
      </c>
      <c r="V123" s="6">
        <f>VLOOKUP($E123,'Tabel 11'!$E$14:$X$377,18,FALSE)</f>
        <v>0</v>
      </c>
      <c r="W123" s="6"/>
      <c r="X123" s="6">
        <f>VLOOKUP($E123,'Tabel 11'!$E$14:$X$377,20,FALSE)</f>
        <v>27</v>
      </c>
    </row>
    <row r="124" spans="2:24" x14ac:dyDescent="0.25">
      <c r="D124" s="1" t="s">
        <v>694</v>
      </c>
      <c r="E124" s="1" t="s">
        <v>108</v>
      </c>
      <c r="G124" s="6">
        <f>VLOOKUP($E124,'Tabel 11'!$E$14:$X$377,3,FALSE)</f>
        <v>626</v>
      </c>
      <c r="H124" s="6">
        <f>VLOOKUP($E124,'Tabel 11'!$E$14:$X$377,4,FALSE)</f>
        <v>324</v>
      </c>
      <c r="I124" s="6">
        <f>VLOOKUP($E124,'Tabel 11'!$E$14:$X$377,5,FALSE)</f>
        <v>141</v>
      </c>
      <c r="J124" s="6">
        <f>VLOOKUP($E124,'Tabel 11'!$E$14:$X$377,6,FALSE)</f>
        <v>12</v>
      </c>
      <c r="K124" s="6">
        <f>VLOOKUP($E124,'Tabel 11'!$E$14:$X$377,7,FALSE)</f>
        <v>50</v>
      </c>
      <c r="L124" s="6">
        <f>VLOOKUP($E124,'Tabel 11'!$E$14:$X$377,8,FALSE)</f>
        <v>0</v>
      </c>
      <c r="M124" s="6">
        <f>VLOOKUP($E124,'Tabel 11'!$E$14:$X$377,9,FALSE)</f>
        <v>121</v>
      </c>
      <c r="N124" s="6">
        <f>VLOOKUP($E124,'Tabel 11'!$E$14:$X$377,10,FALSE)</f>
        <v>0</v>
      </c>
      <c r="O124" s="6">
        <f>VLOOKUP($E124,'Tabel 11'!$E$14:$X$377,11,FALSE)</f>
        <v>0</v>
      </c>
      <c r="P124" s="6">
        <f>VLOOKUP($E124,'Tabel 11'!$E$14:$X$377,12,FALSE)</f>
        <v>0</v>
      </c>
      <c r="Q124" s="6">
        <f>VLOOKUP($E124,'Tabel 11'!$E$14:$X$377,13,FALSE)</f>
        <v>59</v>
      </c>
      <c r="R124" s="6">
        <f>VLOOKUP($E124,'Tabel 11'!$E$14:$X$377,14,FALSE)</f>
        <v>243</v>
      </c>
      <c r="S124" s="6">
        <f>VLOOKUP($E124,'Tabel 11'!$E$14:$X$377,15,FALSE)</f>
        <v>243</v>
      </c>
      <c r="T124" s="6">
        <f>VLOOKUP($E124,'Tabel 11'!$E$14:$X$377,16,FALSE)</f>
        <v>0</v>
      </c>
      <c r="U124" s="6">
        <f>VLOOKUP($E124,'Tabel 11'!$E$14:$X$377,17,FALSE)</f>
        <v>0</v>
      </c>
      <c r="V124" s="6">
        <f>VLOOKUP($E124,'Tabel 11'!$E$14:$X$377,18,FALSE)</f>
        <v>0</v>
      </c>
      <c r="W124" s="6"/>
      <c r="X124" s="6">
        <f>VLOOKUP($E124,'Tabel 11'!$E$14:$X$377,20,FALSE)</f>
        <v>58</v>
      </c>
    </row>
    <row r="125" spans="2:24" x14ac:dyDescent="0.25">
      <c r="D125" s="1" t="s">
        <v>697</v>
      </c>
      <c r="E125" s="1" t="s">
        <v>109</v>
      </c>
      <c r="G125" s="6">
        <f>VLOOKUP($E125,'Tabel 11'!$E$14:$X$377,3,FALSE)</f>
        <v>406</v>
      </c>
      <c r="H125" s="6">
        <f>VLOOKUP($E125,'Tabel 11'!$E$14:$X$377,4,FALSE)</f>
        <v>98</v>
      </c>
      <c r="I125" s="6">
        <f>VLOOKUP($E125,'Tabel 11'!$E$14:$X$377,5,FALSE)</f>
        <v>0</v>
      </c>
      <c r="J125" s="6">
        <f>VLOOKUP($E125,'Tabel 11'!$E$14:$X$377,6,FALSE)</f>
        <v>0</v>
      </c>
      <c r="K125" s="6">
        <f>VLOOKUP($E125,'Tabel 11'!$E$14:$X$377,7,FALSE)</f>
        <v>41</v>
      </c>
      <c r="L125" s="6">
        <f>VLOOKUP($E125,'Tabel 11'!$E$14:$X$377,8,FALSE)</f>
        <v>0</v>
      </c>
      <c r="M125" s="6">
        <f>VLOOKUP($E125,'Tabel 11'!$E$14:$X$377,9,FALSE)</f>
        <v>57</v>
      </c>
      <c r="N125" s="6">
        <f>VLOOKUP($E125,'Tabel 11'!$E$14:$X$377,10,FALSE)</f>
        <v>0</v>
      </c>
      <c r="O125" s="6">
        <f>VLOOKUP($E125,'Tabel 11'!$E$14:$X$377,11,FALSE)</f>
        <v>0</v>
      </c>
      <c r="P125" s="6">
        <f>VLOOKUP($E125,'Tabel 11'!$E$14:$X$377,12,FALSE)</f>
        <v>0</v>
      </c>
      <c r="Q125" s="6">
        <f>VLOOKUP($E125,'Tabel 11'!$E$14:$X$377,13,FALSE)</f>
        <v>4</v>
      </c>
      <c r="R125" s="6">
        <f>VLOOKUP($E125,'Tabel 11'!$E$14:$X$377,14,FALSE)</f>
        <v>304</v>
      </c>
      <c r="S125" s="6">
        <f>VLOOKUP($E125,'Tabel 11'!$E$14:$X$377,15,FALSE)</f>
        <v>304</v>
      </c>
      <c r="T125" s="6">
        <f>VLOOKUP($E125,'Tabel 11'!$E$14:$X$377,16,FALSE)</f>
        <v>0</v>
      </c>
      <c r="U125" s="6">
        <f>VLOOKUP($E125,'Tabel 11'!$E$14:$X$377,17,FALSE)</f>
        <v>0</v>
      </c>
      <c r="V125" s="6">
        <f>VLOOKUP($E125,'Tabel 11'!$E$14:$X$377,18,FALSE)</f>
        <v>9</v>
      </c>
      <c r="W125" s="6"/>
      <c r="X125" s="6">
        <f>VLOOKUP($E125,'Tabel 11'!$E$14:$X$377,20,FALSE)</f>
        <v>35</v>
      </c>
    </row>
    <row r="126" spans="2:24" x14ac:dyDescent="0.25">
      <c r="D126" s="1" t="s">
        <v>718</v>
      </c>
      <c r="E126" s="1" t="s">
        <v>110</v>
      </c>
      <c r="G126" s="6">
        <f>VLOOKUP($E126,'Tabel 11'!$E$14:$X$377,3,FALSE)</f>
        <v>2170</v>
      </c>
      <c r="H126" s="6">
        <f>VLOOKUP($E126,'Tabel 11'!$E$14:$X$377,4,FALSE)</f>
        <v>1600</v>
      </c>
      <c r="I126" s="6">
        <f>VLOOKUP($E126,'Tabel 11'!$E$14:$X$377,5,FALSE)</f>
        <v>75</v>
      </c>
      <c r="J126" s="6">
        <f>VLOOKUP($E126,'Tabel 11'!$E$14:$X$377,6,FALSE)</f>
        <v>0</v>
      </c>
      <c r="K126" s="6">
        <f>VLOOKUP($E126,'Tabel 11'!$E$14:$X$377,7,FALSE)</f>
        <v>610</v>
      </c>
      <c r="L126" s="6">
        <f>VLOOKUP($E126,'Tabel 11'!$E$14:$X$377,8,FALSE)</f>
        <v>0</v>
      </c>
      <c r="M126" s="6">
        <f>VLOOKUP($E126,'Tabel 11'!$E$14:$X$377,9,FALSE)</f>
        <v>915</v>
      </c>
      <c r="N126" s="6">
        <f>VLOOKUP($E126,'Tabel 11'!$E$14:$X$377,10,FALSE)</f>
        <v>36</v>
      </c>
      <c r="O126" s="6">
        <f>VLOOKUP($E126,'Tabel 11'!$E$14:$X$377,11,FALSE)</f>
        <v>36</v>
      </c>
      <c r="P126" s="6">
        <f>VLOOKUP($E126,'Tabel 11'!$E$14:$X$377,12,FALSE)</f>
        <v>0</v>
      </c>
      <c r="Q126" s="6">
        <f>VLOOKUP($E126,'Tabel 11'!$E$14:$X$377,13,FALSE)</f>
        <v>0</v>
      </c>
      <c r="R126" s="6">
        <f>VLOOKUP($E126,'Tabel 11'!$E$14:$X$377,14,FALSE)</f>
        <v>534</v>
      </c>
      <c r="S126" s="6">
        <f>VLOOKUP($E126,'Tabel 11'!$E$14:$X$377,15,FALSE)</f>
        <v>534</v>
      </c>
      <c r="T126" s="6">
        <f>VLOOKUP($E126,'Tabel 11'!$E$14:$X$377,16,FALSE)</f>
        <v>0</v>
      </c>
      <c r="U126" s="6">
        <f>VLOOKUP($E126,'Tabel 11'!$E$14:$X$377,17,FALSE)</f>
        <v>0</v>
      </c>
      <c r="V126" s="6">
        <f>VLOOKUP($E126,'Tabel 11'!$E$14:$X$377,18,FALSE)</f>
        <v>27</v>
      </c>
      <c r="W126" s="6"/>
      <c r="X126" s="6">
        <f>VLOOKUP($E126,'Tabel 11'!$E$14:$X$377,20,FALSE)</f>
        <v>122</v>
      </c>
    </row>
    <row r="127" spans="2:24" x14ac:dyDescent="0.25">
      <c r="D127" s="1" t="s">
        <v>744</v>
      </c>
      <c r="E127" s="1" t="s">
        <v>126</v>
      </c>
      <c r="G127" s="6">
        <f>VLOOKUP($E127,'Tabel 11'!$E$14:$X$377,3,FALSE)</f>
        <v>1537</v>
      </c>
      <c r="H127" s="6">
        <f>VLOOKUP($E127,'Tabel 11'!$E$14:$X$377,4,FALSE)</f>
        <v>551</v>
      </c>
      <c r="I127" s="6">
        <f>VLOOKUP($E127,'Tabel 11'!$E$14:$X$377,5,FALSE)</f>
        <v>83</v>
      </c>
      <c r="J127" s="6">
        <f>VLOOKUP($E127,'Tabel 11'!$E$14:$X$377,6,FALSE)</f>
        <v>0</v>
      </c>
      <c r="K127" s="6">
        <f>VLOOKUP($E127,'Tabel 11'!$E$14:$X$377,7,FALSE)</f>
        <v>331</v>
      </c>
      <c r="L127" s="6">
        <f>VLOOKUP($E127,'Tabel 11'!$E$14:$X$377,8,FALSE)</f>
        <v>0</v>
      </c>
      <c r="M127" s="6">
        <f>VLOOKUP($E127,'Tabel 11'!$E$14:$X$377,9,FALSE)</f>
        <v>137</v>
      </c>
      <c r="N127" s="6">
        <f>VLOOKUP($E127,'Tabel 11'!$E$14:$X$377,10,FALSE)</f>
        <v>376</v>
      </c>
      <c r="O127" s="6">
        <f>VLOOKUP($E127,'Tabel 11'!$E$14:$X$377,11,FALSE)</f>
        <v>376</v>
      </c>
      <c r="P127" s="6">
        <f>VLOOKUP($E127,'Tabel 11'!$E$14:$X$377,12,FALSE)</f>
        <v>0</v>
      </c>
      <c r="Q127" s="6">
        <f>VLOOKUP($E127,'Tabel 11'!$E$14:$X$377,13,FALSE)</f>
        <v>38</v>
      </c>
      <c r="R127" s="6">
        <f>VLOOKUP($E127,'Tabel 11'!$E$14:$X$377,14,FALSE)</f>
        <v>572</v>
      </c>
      <c r="S127" s="6">
        <f>VLOOKUP($E127,'Tabel 11'!$E$14:$X$377,15,FALSE)</f>
        <v>549</v>
      </c>
      <c r="T127" s="6">
        <f>VLOOKUP($E127,'Tabel 11'!$E$14:$X$377,16,FALSE)</f>
        <v>23</v>
      </c>
      <c r="U127" s="6">
        <f>VLOOKUP($E127,'Tabel 11'!$E$14:$X$377,17,FALSE)</f>
        <v>0</v>
      </c>
      <c r="V127" s="6">
        <f>VLOOKUP($E127,'Tabel 11'!$E$14:$X$377,18,FALSE)</f>
        <v>0</v>
      </c>
      <c r="W127" s="6"/>
      <c r="X127" s="6">
        <f>VLOOKUP($E127,'Tabel 11'!$E$14:$X$377,20,FALSE)</f>
        <v>135</v>
      </c>
    </row>
    <row r="128" spans="2:24" x14ac:dyDescent="0.25">
      <c r="D128" s="1" t="s">
        <v>773</v>
      </c>
      <c r="E128" s="1" t="s">
        <v>127</v>
      </c>
      <c r="G128" s="6">
        <f>VLOOKUP($E128,'Tabel 11'!$E$14:$X$377,3,FALSE)</f>
        <v>957</v>
      </c>
      <c r="H128" s="6">
        <f>VLOOKUP($E128,'Tabel 11'!$E$14:$X$377,4,FALSE)</f>
        <v>336</v>
      </c>
      <c r="I128" s="6">
        <f>VLOOKUP($E128,'Tabel 11'!$E$14:$X$377,5,FALSE)</f>
        <v>104</v>
      </c>
      <c r="J128" s="6">
        <f>VLOOKUP($E128,'Tabel 11'!$E$14:$X$377,6,FALSE)</f>
        <v>29</v>
      </c>
      <c r="K128" s="6">
        <f>VLOOKUP($E128,'Tabel 11'!$E$14:$X$377,7,FALSE)</f>
        <v>15</v>
      </c>
      <c r="L128" s="6">
        <f>VLOOKUP($E128,'Tabel 11'!$E$14:$X$377,8,FALSE)</f>
        <v>0</v>
      </c>
      <c r="M128" s="6">
        <f>VLOOKUP($E128,'Tabel 11'!$E$14:$X$377,9,FALSE)</f>
        <v>188</v>
      </c>
      <c r="N128" s="6">
        <f>VLOOKUP($E128,'Tabel 11'!$E$14:$X$377,10,FALSE)</f>
        <v>135</v>
      </c>
      <c r="O128" s="6">
        <f>VLOOKUP($E128,'Tabel 11'!$E$14:$X$377,11,FALSE)</f>
        <v>35</v>
      </c>
      <c r="P128" s="6">
        <f>VLOOKUP($E128,'Tabel 11'!$E$14:$X$377,12,FALSE)</f>
        <v>100</v>
      </c>
      <c r="Q128" s="6">
        <f>VLOOKUP($E128,'Tabel 11'!$E$14:$X$377,13,FALSE)</f>
        <v>238</v>
      </c>
      <c r="R128" s="6">
        <f>VLOOKUP($E128,'Tabel 11'!$E$14:$X$377,14,FALSE)</f>
        <v>248</v>
      </c>
      <c r="S128" s="6">
        <f>VLOOKUP($E128,'Tabel 11'!$E$14:$X$377,15,FALSE)</f>
        <v>230</v>
      </c>
      <c r="T128" s="6">
        <f>VLOOKUP($E128,'Tabel 11'!$E$14:$X$377,16,FALSE)</f>
        <v>0</v>
      </c>
      <c r="U128" s="6">
        <f>VLOOKUP($E128,'Tabel 11'!$E$14:$X$377,17,FALSE)</f>
        <v>18</v>
      </c>
      <c r="V128" s="6">
        <f>VLOOKUP($E128,'Tabel 11'!$E$14:$X$377,18,FALSE)</f>
        <v>0</v>
      </c>
      <c r="W128" s="6"/>
      <c r="X128" s="6">
        <f>VLOOKUP($E128,'Tabel 11'!$E$14:$X$377,20,FALSE)</f>
        <v>14</v>
      </c>
    </row>
    <row r="129" spans="3:24" x14ac:dyDescent="0.25">
      <c r="D129" s="1" t="s">
        <v>787</v>
      </c>
      <c r="E129" s="1" t="s">
        <v>132</v>
      </c>
      <c r="G129" s="6">
        <f>VLOOKUP($E129,'Tabel 11'!$E$14:$X$377,3,FALSE)</f>
        <v>25511</v>
      </c>
      <c r="H129" s="6">
        <f>VLOOKUP($E129,'Tabel 11'!$E$14:$X$377,4,FALSE)</f>
        <v>10178</v>
      </c>
      <c r="I129" s="6">
        <f>VLOOKUP($E129,'Tabel 11'!$E$14:$X$377,5,FALSE)</f>
        <v>3943</v>
      </c>
      <c r="J129" s="6">
        <f>VLOOKUP($E129,'Tabel 11'!$E$14:$X$377,6,FALSE)</f>
        <v>227</v>
      </c>
      <c r="K129" s="6">
        <f>VLOOKUP($E129,'Tabel 11'!$E$14:$X$377,7,FALSE)</f>
        <v>911</v>
      </c>
      <c r="L129" s="6">
        <f>VLOOKUP($E129,'Tabel 11'!$E$14:$X$377,8,FALSE)</f>
        <v>300</v>
      </c>
      <c r="M129" s="6">
        <f>VLOOKUP($E129,'Tabel 11'!$E$14:$X$377,9,FALSE)</f>
        <v>4797</v>
      </c>
      <c r="N129" s="6">
        <f>VLOOKUP($E129,'Tabel 11'!$E$14:$X$377,10,FALSE)</f>
        <v>5613</v>
      </c>
      <c r="O129" s="6">
        <f>VLOOKUP($E129,'Tabel 11'!$E$14:$X$377,11,FALSE)</f>
        <v>4535</v>
      </c>
      <c r="P129" s="6">
        <f>VLOOKUP($E129,'Tabel 11'!$E$14:$X$377,12,FALSE)</f>
        <v>1078</v>
      </c>
      <c r="Q129" s="6">
        <f>VLOOKUP($E129,'Tabel 11'!$E$14:$X$377,13,FALSE)</f>
        <v>5281</v>
      </c>
      <c r="R129" s="6">
        <f>VLOOKUP($E129,'Tabel 11'!$E$14:$X$377,14,FALSE)</f>
        <v>4439</v>
      </c>
      <c r="S129" s="6">
        <f>VLOOKUP($E129,'Tabel 11'!$E$14:$X$377,15,FALSE)</f>
        <v>4366</v>
      </c>
      <c r="T129" s="6">
        <f>VLOOKUP($E129,'Tabel 11'!$E$14:$X$377,16,FALSE)</f>
        <v>73</v>
      </c>
      <c r="U129" s="6">
        <f>VLOOKUP($E129,'Tabel 11'!$E$14:$X$377,17,FALSE)</f>
        <v>0</v>
      </c>
      <c r="V129" s="6">
        <f>VLOOKUP($E129,'Tabel 11'!$E$14:$X$377,18,FALSE)</f>
        <v>0</v>
      </c>
      <c r="W129" s="6"/>
      <c r="X129" s="6">
        <f>VLOOKUP($E129,'Tabel 11'!$E$14:$X$377,20,FALSE)</f>
        <v>3313</v>
      </c>
    </row>
    <row r="130" spans="3:24" x14ac:dyDescent="0.25">
      <c r="D130" s="1" t="s">
        <v>807</v>
      </c>
      <c r="E130" s="1" t="s">
        <v>123</v>
      </c>
      <c r="G130" s="6">
        <f>VLOOKUP($E130,'Tabel 11'!$E$14:$X$377,3,FALSE)</f>
        <v>1928</v>
      </c>
      <c r="H130" s="6">
        <f>VLOOKUP($E130,'Tabel 11'!$E$14:$X$377,4,FALSE)</f>
        <v>641</v>
      </c>
      <c r="I130" s="6">
        <f>VLOOKUP($E130,'Tabel 11'!$E$14:$X$377,5,FALSE)</f>
        <v>307</v>
      </c>
      <c r="J130" s="6">
        <f>VLOOKUP($E130,'Tabel 11'!$E$14:$X$377,6,FALSE)</f>
        <v>126</v>
      </c>
      <c r="K130" s="6">
        <f>VLOOKUP($E130,'Tabel 11'!$E$14:$X$377,7,FALSE)</f>
        <v>0</v>
      </c>
      <c r="L130" s="6">
        <f>VLOOKUP($E130,'Tabel 11'!$E$14:$X$377,8,FALSE)</f>
        <v>0</v>
      </c>
      <c r="M130" s="6">
        <f>VLOOKUP($E130,'Tabel 11'!$E$14:$X$377,9,FALSE)</f>
        <v>208</v>
      </c>
      <c r="N130" s="6">
        <f>VLOOKUP($E130,'Tabel 11'!$E$14:$X$377,10,FALSE)</f>
        <v>0</v>
      </c>
      <c r="O130" s="6">
        <f>VLOOKUP($E130,'Tabel 11'!$E$14:$X$377,11,FALSE)</f>
        <v>0</v>
      </c>
      <c r="P130" s="6">
        <f>VLOOKUP($E130,'Tabel 11'!$E$14:$X$377,12,FALSE)</f>
        <v>0</v>
      </c>
      <c r="Q130" s="6">
        <f>VLOOKUP($E130,'Tabel 11'!$E$14:$X$377,13,FALSE)</f>
        <v>223</v>
      </c>
      <c r="R130" s="6">
        <f>VLOOKUP($E130,'Tabel 11'!$E$14:$X$377,14,FALSE)</f>
        <v>1064</v>
      </c>
      <c r="S130" s="6">
        <f>VLOOKUP($E130,'Tabel 11'!$E$14:$X$377,15,FALSE)</f>
        <v>978</v>
      </c>
      <c r="T130" s="6">
        <f>VLOOKUP($E130,'Tabel 11'!$E$14:$X$377,16,FALSE)</f>
        <v>86</v>
      </c>
      <c r="U130" s="6">
        <f>VLOOKUP($E130,'Tabel 11'!$E$14:$X$377,17,FALSE)</f>
        <v>0</v>
      </c>
      <c r="V130" s="6">
        <f>VLOOKUP($E130,'Tabel 11'!$E$14:$X$377,18,FALSE)</f>
        <v>380</v>
      </c>
      <c r="W130" s="6"/>
      <c r="X130" s="6">
        <f>VLOOKUP($E130,'Tabel 11'!$E$14:$X$377,20,FALSE)</f>
        <v>325</v>
      </c>
    </row>
    <row r="131" spans="3:24" x14ac:dyDescent="0.25">
      <c r="D131" s="1" t="s">
        <v>816</v>
      </c>
      <c r="E131" s="1" t="s">
        <v>111</v>
      </c>
      <c r="G131" s="6">
        <f>VLOOKUP($E131,'Tabel 11'!$E$14:$X$377,3,FALSE)</f>
        <v>7990</v>
      </c>
      <c r="H131" s="6">
        <f>VLOOKUP($E131,'Tabel 11'!$E$14:$X$377,4,FALSE)</f>
        <v>6398</v>
      </c>
      <c r="I131" s="6">
        <f>VLOOKUP($E131,'Tabel 11'!$E$14:$X$377,5,FALSE)</f>
        <v>3308</v>
      </c>
      <c r="J131" s="6">
        <f>VLOOKUP($E131,'Tabel 11'!$E$14:$X$377,6,FALSE)</f>
        <v>0</v>
      </c>
      <c r="K131" s="6">
        <f>VLOOKUP($E131,'Tabel 11'!$E$14:$X$377,7,FALSE)</f>
        <v>808</v>
      </c>
      <c r="L131" s="6">
        <f>VLOOKUP($E131,'Tabel 11'!$E$14:$X$377,8,FALSE)</f>
        <v>0</v>
      </c>
      <c r="M131" s="6">
        <f>VLOOKUP($E131,'Tabel 11'!$E$14:$X$377,9,FALSE)</f>
        <v>2282</v>
      </c>
      <c r="N131" s="6">
        <f>VLOOKUP($E131,'Tabel 11'!$E$14:$X$377,10,FALSE)</f>
        <v>10</v>
      </c>
      <c r="O131" s="6">
        <f>VLOOKUP($E131,'Tabel 11'!$E$14:$X$377,11,FALSE)</f>
        <v>0</v>
      </c>
      <c r="P131" s="6">
        <f>VLOOKUP($E131,'Tabel 11'!$E$14:$X$377,12,FALSE)</f>
        <v>10</v>
      </c>
      <c r="Q131" s="6">
        <f>VLOOKUP($E131,'Tabel 11'!$E$14:$X$377,13,FALSE)</f>
        <v>295</v>
      </c>
      <c r="R131" s="6">
        <f>VLOOKUP($E131,'Tabel 11'!$E$14:$X$377,14,FALSE)</f>
        <v>1287</v>
      </c>
      <c r="S131" s="6">
        <f>VLOOKUP($E131,'Tabel 11'!$E$14:$X$377,15,FALSE)</f>
        <v>1287</v>
      </c>
      <c r="T131" s="6">
        <f>VLOOKUP($E131,'Tabel 11'!$E$14:$X$377,16,FALSE)</f>
        <v>0</v>
      </c>
      <c r="U131" s="6">
        <f>VLOOKUP($E131,'Tabel 11'!$E$14:$X$377,17,FALSE)</f>
        <v>0</v>
      </c>
      <c r="V131" s="6">
        <f>VLOOKUP($E131,'Tabel 11'!$E$14:$X$377,18,FALSE)</f>
        <v>0</v>
      </c>
      <c r="W131" s="6"/>
      <c r="X131" s="6">
        <f>VLOOKUP($E131,'Tabel 11'!$E$14:$X$377,20,FALSE)</f>
        <v>568</v>
      </c>
    </row>
    <row r="132" spans="3:24" x14ac:dyDescent="0.25">
      <c r="D132" s="1" t="s">
        <v>822</v>
      </c>
      <c r="E132" s="1" t="s">
        <v>106</v>
      </c>
      <c r="G132" s="6">
        <f>VLOOKUP($E132,'Tabel 11'!$E$14:$X$377,3,FALSE)</f>
        <v>2191</v>
      </c>
      <c r="H132" s="6">
        <f>VLOOKUP($E132,'Tabel 11'!$E$14:$X$377,4,FALSE)</f>
        <v>808</v>
      </c>
      <c r="I132" s="6">
        <f>VLOOKUP($E132,'Tabel 11'!$E$14:$X$377,5,FALSE)</f>
        <v>262</v>
      </c>
      <c r="J132" s="6">
        <f>VLOOKUP($E132,'Tabel 11'!$E$14:$X$377,6,FALSE)</f>
        <v>33</v>
      </c>
      <c r="K132" s="6">
        <f>VLOOKUP($E132,'Tabel 11'!$E$14:$X$377,7,FALSE)</f>
        <v>458</v>
      </c>
      <c r="L132" s="6">
        <f>VLOOKUP($E132,'Tabel 11'!$E$14:$X$377,8,FALSE)</f>
        <v>0</v>
      </c>
      <c r="M132" s="6">
        <f>VLOOKUP($E132,'Tabel 11'!$E$14:$X$377,9,FALSE)</f>
        <v>55</v>
      </c>
      <c r="N132" s="6">
        <f>VLOOKUP($E132,'Tabel 11'!$E$14:$X$377,10,FALSE)</f>
        <v>0</v>
      </c>
      <c r="O132" s="6">
        <f>VLOOKUP($E132,'Tabel 11'!$E$14:$X$377,11,FALSE)</f>
        <v>0</v>
      </c>
      <c r="P132" s="6">
        <f>VLOOKUP($E132,'Tabel 11'!$E$14:$X$377,12,FALSE)</f>
        <v>0</v>
      </c>
      <c r="Q132" s="6">
        <f>VLOOKUP($E132,'Tabel 11'!$E$14:$X$377,13,FALSE)</f>
        <v>158</v>
      </c>
      <c r="R132" s="6">
        <f>VLOOKUP($E132,'Tabel 11'!$E$14:$X$377,14,FALSE)</f>
        <v>1225</v>
      </c>
      <c r="S132" s="6">
        <f>VLOOKUP($E132,'Tabel 11'!$E$14:$X$377,15,FALSE)</f>
        <v>1108</v>
      </c>
      <c r="T132" s="6">
        <f>VLOOKUP($E132,'Tabel 11'!$E$14:$X$377,16,FALSE)</f>
        <v>117</v>
      </c>
      <c r="U132" s="6">
        <f>VLOOKUP($E132,'Tabel 11'!$E$14:$X$377,17,FALSE)</f>
        <v>0</v>
      </c>
      <c r="V132" s="6">
        <f>VLOOKUP($E132,'Tabel 11'!$E$14:$X$377,18,FALSE)</f>
        <v>21</v>
      </c>
      <c r="W132" s="6"/>
      <c r="X132" s="6">
        <f>VLOOKUP($E132,'Tabel 11'!$E$14:$X$377,20,FALSE)</f>
        <v>51</v>
      </c>
    </row>
    <row r="133" spans="3:24" x14ac:dyDescent="0.25">
      <c r="D133" s="1" t="s">
        <v>840</v>
      </c>
      <c r="E133" s="1" t="s">
        <v>125</v>
      </c>
      <c r="G133" s="6">
        <f>VLOOKUP($E133,'Tabel 11'!$E$14:$X$377,3,FALSE)</f>
        <v>1276</v>
      </c>
      <c r="H133" s="6">
        <f>VLOOKUP($E133,'Tabel 11'!$E$14:$X$377,4,FALSE)</f>
        <v>501</v>
      </c>
      <c r="I133" s="6">
        <f>VLOOKUP($E133,'Tabel 11'!$E$14:$X$377,5,FALSE)</f>
        <v>156</v>
      </c>
      <c r="J133" s="6">
        <f>VLOOKUP($E133,'Tabel 11'!$E$14:$X$377,6,FALSE)</f>
        <v>28</v>
      </c>
      <c r="K133" s="6">
        <f>VLOOKUP($E133,'Tabel 11'!$E$14:$X$377,7,FALSE)</f>
        <v>183</v>
      </c>
      <c r="L133" s="6">
        <f>VLOOKUP($E133,'Tabel 11'!$E$14:$X$377,8,FALSE)</f>
        <v>0</v>
      </c>
      <c r="M133" s="6">
        <f>VLOOKUP($E133,'Tabel 11'!$E$14:$X$377,9,FALSE)</f>
        <v>134</v>
      </c>
      <c r="N133" s="6">
        <f>VLOOKUP($E133,'Tabel 11'!$E$14:$X$377,10,FALSE)</f>
        <v>181</v>
      </c>
      <c r="O133" s="6">
        <f>VLOOKUP($E133,'Tabel 11'!$E$14:$X$377,11,FALSE)</f>
        <v>179</v>
      </c>
      <c r="P133" s="6">
        <f>VLOOKUP($E133,'Tabel 11'!$E$14:$X$377,12,FALSE)</f>
        <v>2</v>
      </c>
      <c r="Q133" s="6">
        <f>VLOOKUP($E133,'Tabel 11'!$E$14:$X$377,13,FALSE)</f>
        <v>215</v>
      </c>
      <c r="R133" s="6">
        <f>VLOOKUP($E133,'Tabel 11'!$E$14:$X$377,14,FALSE)</f>
        <v>379</v>
      </c>
      <c r="S133" s="6">
        <f>VLOOKUP($E133,'Tabel 11'!$E$14:$X$377,15,FALSE)</f>
        <v>343</v>
      </c>
      <c r="T133" s="6">
        <f>VLOOKUP($E133,'Tabel 11'!$E$14:$X$377,16,FALSE)</f>
        <v>0</v>
      </c>
      <c r="U133" s="6">
        <f>VLOOKUP($E133,'Tabel 11'!$E$14:$X$377,17,FALSE)</f>
        <v>36</v>
      </c>
      <c r="V133" s="6">
        <f>VLOOKUP($E133,'Tabel 11'!$E$14:$X$377,18,FALSE)</f>
        <v>0</v>
      </c>
      <c r="W133" s="6"/>
      <c r="X133" s="6">
        <f>VLOOKUP($E133,'Tabel 11'!$E$14:$X$377,20,FALSE)</f>
        <v>59</v>
      </c>
    </row>
    <row r="134" spans="3:24" x14ac:dyDescent="0.25">
      <c r="D134" s="1" t="s">
        <v>843</v>
      </c>
      <c r="E134" s="1" t="s">
        <v>112</v>
      </c>
      <c r="G134" s="6">
        <f>VLOOKUP($E134,'Tabel 11'!$E$14:$X$377,3,FALSE)</f>
        <v>26661</v>
      </c>
      <c r="H134" s="6">
        <f>VLOOKUP($E134,'Tabel 11'!$E$14:$X$377,4,FALSE)</f>
        <v>18101</v>
      </c>
      <c r="I134" s="6">
        <f>VLOOKUP($E134,'Tabel 11'!$E$14:$X$377,5,FALSE)</f>
        <v>13972</v>
      </c>
      <c r="J134" s="6">
        <f>VLOOKUP($E134,'Tabel 11'!$E$14:$X$377,6,FALSE)</f>
        <v>531</v>
      </c>
      <c r="K134" s="6">
        <f>VLOOKUP($E134,'Tabel 11'!$E$14:$X$377,7,FALSE)</f>
        <v>683</v>
      </c>
      <c r="L134" s="6">
        <f>VLOOKUP($E134,'Tabel 11'!$E$14:$X$377,8,FALSE)</f>
        <v>686</v>
      </c>
      <c r="M134" s="6">
        <f>VLOOKUP($E134,'Tabel 11'!$E$14:$X$377,9,FALSE)</f>
        <v>2229</v>
      </c>
      <c r="N134" s="6">
        <f>VLOOKUP($E134,'Tabel 11'!$E$14:$X$377,10,FALSE)</f>
        <v>609</v>
      </c>
      <c r="O134" s="6">
        <f>VLOOKUP($E134,'Tabel 11'!$E$14:$X$377,11,FALSE)</f>
        <v>609</v>
      </c>
      <c r="P134" s="6">
        <f>VLOOKUP($E134,'Tabel 11'!$E$14:$X$377,12,FALSE)</f>
        <v>0</v>
      </c>
      <c r="Q134" s="6">
        <f>VLOOKUP($E134,'Tabel 11'!$E$14:$X$377,13,FALSE)</f>
        <v>1421</v>
      </c>
      <c r="R134" s="6">
        <f>VLOOKUP($E134,'Tabel 11'!$E$14:$X$377,14,FALSE)</f>
        <v>6530</v>
      </c>
      <c r="S134" s="6">
        <f>VLOOKUP($E134,'Tabel 11'!$E$14:$X$377,15,FALSE)</f>
        <v>6203</v>
      </c>
      <c r="T134" s="6">
        <f>VLOOKUP($E134,'Tabel 11'!$E$14:$X$377,16,FALSE)</f>
        <v>327</v>
      </c>
      <c r="U134" s="6">
        <f>VLOOKUP($E134,'Tabel 11'!$E$14:$X$377,17,FALSE)</f>
        <v>0</v>
      </c>
      <c r="V134" s="6">
        <f>VLOOKUP($E134,'Tabel 11'!$E$14:$X$377,18,FALSE)</f>
        <v>0</v>
      </c>
      <c r="W134" s="6"/>
      <c r="X134" s="6">
        <f>VLOOKUP($E134,'Tabel 11'!$E$14:$X$377,20,FALSE)</f>
        <v>7221</v>
      </c>
    </row>
    <row r="135" spans="3:24" x14ac:dyDescent="0.25">
      <c r="D135" s="1" t="s">
        <v>845</v>
      </c>
      <c r="E135" s="1" t="s">
        <v>133</v>
      </c>
      <c r="G135" s="6">
        <f>VLOOKUP($E135,'Tabel 11'!$E$14:$X$377,3,FALSE)</f>
        <v>483</v>
      </c>
      <c r="H135" s="6">
        <f>VLOOKUP($E135,'Tabel 11'!$E$14:$X$377,4,FALSE)</f>
        <v>98</v>
      </c>
      <c r="I135" s="6">
        <f>VLOOKUP($E135,'Tabel 11'!$E$14:$X$377,5,FALSE)</f>
        <v>58</v>
      </c>
      <c r="J135" s="6">
        <f>VLOOKUP($E135,'Tabel 11'!$E$14:$X$377,6,FALSE)</f>
        <v>0</v>
      </c>
      <c r="K135" s="6">
        <f>VLOOKUP($E135,'Tabel 11'!$E$14:$X$377,7,FALSE)</f>
        <v>0</v>
      </c>
      <c r="L135" s="6">
        <f>VLOOKUP($E135,'Tabel 11'!$E$14:$X$377,8,FALSE)</f>
        <v>0</v>
      </c>
      <c r="M135" s="6">
        <f>VLOOKUP($E135,'Tabel 11'!$E$14:$X$377,9,FALSE)</f>
        <v>40</v>
      </c>
      <c r="N135" s="6">
        <f>VLOOKUP($E135,'Tabel 11'!$E$14:$X$377,10,FALSE)</f>
        <v>0</v>
      </c>
      <c r="O135" s="6">
        <f>VLOOKUP($E135,'Tabel 11'!$E$14:$X$377,11,FALSE)</f>
        <v>0</v>
      </c>
      <c r="P135" s="6">
        <f>VLOOKUP($E135,'Tabel 11'!$E$14:$X$377,12,FALSE)</f>
        <v>0</v>
      </c>
      <c r="Q135" s="6">
        <f>VLOOKUP($E135,'Tabel 11'!$E$14:$X$377,13,FALSE)</f>
        <v>9</v>
      </c>
      <c r="R135" s="6">
        <f>VLOOKUP($E135,'Tabel 11'!$E$14:$X$377,14,FALSE)</f>
        <v>376</v>
      </c>
      <c r="S135" s="6">
        <f>VLOOKUP($E135,'Tabel 11'!$E$14:$X$377,15,FALSE)</f>
        <v>352</v>
      </c>
      <c r="T135" s="6">
        <f>VLOOKUP($E135,'Tabel 11'!$E$14:$X$377,16,FALSE)</f>
        <v>24</v>
      </c>
      <c r="U135" s="6">
        <f>VLOOKUP($E135,'Tabel 11'!$E$14:$X$377,17,FALSE)</f>
        <v>0</v>
      </c>
      <c r="V135" s="6">
        <f>VLOOKUP($E135,'Tabel 11'!$E$14:$X$377,18,FALSE)</f>
        <v>93</v>
      </c>
      <c r="W135" s="6"/>
      <c r="X135" s="6">
        <f>VLOOKUP($E135,'Tabel 11'!$E$14:$X$377,20,FALSE)</f>
        <v>44</v>
      </c>
    </row>
    <row r="136" spans="3:24" x14ac:dyDescent="0.25">
      <c r="D136" s="1" t="s">
        <v>856</v>
      </c>
      <c r="E136" s="1" t="s">
        <v>113</v>
      </c>
      <c r="G136" s="6">
        <f>VLOOKUP($E136,'Tabel 11'!$E$14:$X$377,3,FALSE)</f>
        <v>151</v>
      </c>
      <c r="H136" s="6">
        <f>VLOOKUP($E136,'Tabel 11'!$E$14:$X$377,4,FALSE)</f>
        <v>92</v>
      </c>
      <c r="I136" s="6">
        <f>VLOOKUP($E136,'Tabel 11'!$E$14:$X$377,5,FALSE)</f>
        <v>36</v>
      </c>
      <c r="J136" s="6">
        <f>VLOOKUP($E136,'Tabel 11'!$E$14:$X$377,6,FALSE)</f>
        <v>0</v>
      </c>
      <c r="K136" s="6">
        <f>VLOOKUP($E136,'Tabel 11'!$E$14:$X$377,7,FALSE)</f>
        <v>1</v>
      </c>
      <c r="L136" s="6">
        <f>VLOOKUP($E136,'Tabel 11'!$E$14:$X$377,8,FALSE)</f>
        <v>0</v>
      </c>
      <c r="M136" s="6">
        <f>VLOOKUP($E136,'Tabel 11'!$E$14:$X$377,9,FALSE)</f>
        <v>55</v>
      </c>
      <c r="N136" s="6">
        <f>VLOOKUP($E136,'Tabel 11'!$E$14:$X$377,10,FALSE)</f>
        <v>1</v>
      </c>
      <c r="O136" s="6">
        <f>VLOOKUP($E136,'Tabel 11'!$E$14:$X$377,11,FALSE)</f>
        <v>0</v>
      </c>
      <c r="P136" s="6">
        <f>VLOOKUP($E136,'Tabel 11'!$E$14:$X$377,12,FALSE)</f>
        <v>1</v>
      </c>
      <c r="Q136" s="6">
        <f>VLOOKUP($E136,'Tabel 11'!$E$14:$X$377,13,FALSE)</f>
        <v>30</v>
      </c>
      <c r="R136" s="6">
        <f>VLOOKUP($E136,'Tabel 11'!$E$14:$X$377,14,FALSE)</f>
        <v>28</v>
      </c>
      <c r="S136" s="6">
        <f>VLOOKUP($E136,'Tabel 11'!$E$14:$X$377,15,FALSE)</f>
        <v>0</v>
      </c>
      <c r="T136" s="6">
        <f>VLOOKUP($E136,'Tabel 11'!$E$14:$X$377,16,FALSE)</f>
        <v>6</v>
      </c>
      <c r="U136" s="6">
        <f>VLOOKUP($E136,'Tabel 11'!$E$14:$X$377,17,FALSE)</f>
        <v>22</v>
      </c>
      <c r="V136" s="6">
        <f>VLOOKUP($E136,'Tabel 11'!$E$14:$X$377,18,FALSE)</f>
        <v>0</v>
      </c>
      <c r="W136" s="6"/>
      <c r="X136" s="6">
        <f>VLOOKUP($E136,'Tabel 11'!$E$14:$X$377,20,FALSE)</f>
        <v>0</v>
      </c>
    </row>
    <row r="137" spans="3:24" x14ac:dyDescent="0.25">
      <c r="D137" s="1" t="s">
        <v>858</v>
      </c>
      <c r="E137" s="1" t="s">
        <v>114</v>
      </c>
      <c r="G137" s="6">
        <f>VLOOKUP($E137,'Tabel 11'!$E$14:$X$377,3,FALSE)</f>
        <v>846</v>
      </c>
      <c r="H137" s="6">
        <f>VLOOKUP($E137,'Tabel 11'!$E$14:$X$377,4,FALSE)</f>
        <v>291</v>
      </c>
      <c r="I137" s="6">
        <f>VLOOKUP($E137,'Tabel 11'!$E$14:$X$377,5,FALSE)</f>
        <v>198</v>
      </c>
      <c r="J137" s="6">
        <f>VLOOKUP($E137,'Tabel 11'!$E$14:$X$377,6,FALSE)</f>
        <v>31</v>
      </c>
      <c r="K137" s="6">
        <f>VLOOKUP($E137,'Tabel 11'!$E$14:$X$377,7,FALSE)</f>
        <v>57</v>
      </c>
      <c r="L137" s="6">
        <f>VLOOKUP($E137,'Tabel 11'!$E$14:$X$377,8,FALSE)</f>
        <v>0</v>
      </c>
      <c r="M137" s="6">
        <f>VLOOKUP($E137,'Tabel 11'!$E$14:$X$377,9,FALSE)</f>
        <v>5</v>
      </c>
      <c r="N137" s="6">
        <f>VLOOKUP($E137,'Tabel 11'!$E$14:$X$377,10,FALSE)</f>
        <v>0</v>
      </c>
      <c r="O137" s="6">
        <f>VLOOKUP($E137,'Tabel 11'!$E$14:$X$377,11,FALSE)</f>
        <v>0</v>
      </c>
      <c r="P137" s="6">
        <f>VLOOKUP($E137,'Tabel 11'!$E$14:$X$377,12,FALSE)</f>
        <v>0</v>
      </c>
      <c r="Q137" s="6">
        <f>VLOOKUP($E137,'Tabel 11'!$E$14:$X$377,13,FALSE)</f>
        <v>228</v>
      </c>
      <c r="R137" s="6">
        <f>VLOOKUP($E137,'Tabel 11'!$E$14:$X$377,14,FALSE)</f>
        <v>327</v>
      </c>
      <c r="S137" s="6">
        <f>VLOOKUP($E137,'Tabel 11'!$E$14:$X$377,15,FALSE)</f>
        <v>300</v>
      </c>
      <c r="T137" s="6">
        <f>VLOOKUP($E137,'Tabel 11'!$E$14:$X$377,16,FALSE)</f>
        <v>27</v>
      </c>
      <c r="U137" s="6">
        <f>VLOOKUP($E137,'Tabel 11'!$E$14:$X$377,17,FALSE)</f>
        <v>0</v>
      </c>
      <c r="V137" s="6">
        <f>VLOOKUP($E137,'Tabel 11'!$E$14:$X$377,18,FALSE)</f>
        <v>0</v>
      </c>
      <c r="W137" s="6"/>
      <c r="X137" s="6">
        <f>VLOOKUP($E137,'Tabel 11'!$E$14:$X$377,20,FALSE)</f>
        <v>39</v>
      </c>
    </row>
    <row r="138" spans="3:24" x14ac:dyDescent="0.25">
      <c r="C138" s="10"/>
      <c r="D138" s="1" t="s">
        <v>891</v>
      </c>
      <c r="E138" s="10" t="s">
        <v>129</v>
      </c>
      <c r="F138" s="10"/>
      <c r="G138" s="12">
        <f>VLOOKUP($E138,'Tabel 11'!$E$14:$X$377,3,FALSE)</f>
        <v>2984</v>
      </c>
      <c r="H138" s="12">
        <f>VLOOKUP($E138,'Tabel 11'!$E$14:$X$377,4,FALSE)</f>
        <v>1512</v>
      </c>
      <c r="I138" s="12">
        <f>VLOOKUP($E138,'Tabel 11'!$E$14:$X$377,5,FALSE)</f>
        <v>756</v>
      </c>
      <c r="J138" s="12">
        <f>VLOOKUP($E138,'Tabel 11'!$E$14:$X$377,6,FALSE)</f>
        <v>324</v>
      </c>
      <c r="K138" s="12">
        <f>VLOOKUP($E138,'Tabel 11'!$E$14:$X$377,7,FALSE)</f>
        <v>301</v>
      </c>
      <c r="L138" s="12">
        <f>VLOOKUP($E138,'Tabel 11'!$E$14:$X$377,8,FALSE)</f>
        <v>8</v>
      </c>
      <c r="M138" s="12">
        <f>VLOOKUP($E138,'Tabel 11'!$E$14:$X$377,9,FALSE)</f>
        <v>123</v>
      </c>
      <c r="N138" s="12">
        <f>VLOOKUP($E138,'Tabel 11'!$E$14:$X$377,10,FALSE)</f>
        <v>63</v>
      </c>
      <c r="O138" s="12">
        <f>VLOOKUP($E138,'Tabel 11'!$E$14:$X$377,11,FALSE)</f>
        <v>63</v>
      </c>
      <c r="P138" s="12">
        <f>VLOOKUP($E138,'Tabel 11'!$E$14:$X$377,12,FALSE)</f>
        <v>0</v>
      </c>
      <c r="Q138" s="12">
        <f>VLOOKUP($E138,'Tabel 11'!$E$14:$X$377,13,FALSE)</f>
        <v>225</v>
      </c>
      <c r="R138" s="12">
        <f>VLOOKUP($E138,'Tabel 11'!$E$14:$X$377,14,FALSE)</f>
        <v>1184</v>
      </c>
      <c r="S138" s="12">
        <f>VLOOKUP($E138,'Tabel 11'!$E$14:$X$377,15,FALSE)</f>
        <v>1114</v>
      </c>
      <c r="T138" s="12">
        <f>VLOOKUP($E138,'Tabel 11'!$E$14:$X$377,16,FALSE)</f>
        <v>70</v>
      </c>
      <c r="U138" s="12">
        <f>VLOOKUP($E138,'Tabel 11'!$E$14:$X$377,17,FALSE)</f>
        <v>0</v>
      </c>
      <c r="V138" s="12">
        <f>VLOOKUP($E138,'Tabel 11'!$E$14:$X$377,18,FALSE)</f>
        <v>0</v>
      </c>
      <c r="W138" s="12"/>
      <c r="X138" s="6">
        <f>VLOOKUP($E138,'Tabel 11'!$E$14:$X$377,20,FALSE)</f>
        <v>239</v>
      </c>
    </row>
    <row r="139" spans="3:24" x14ac:dyDescent="0.25">
      <c r="D139" s="1" t="s">
        <v>906</v>
      </c>
      <c r="E139" s="1" t="s">
        <v>135</v>
      </c>
      <c r="G139" s="6">
        <f>VLOOKUP($E139,'Tabel 11'!$E$14:$X$377,3,FALSE)</f>
        <v>965</v>
      </c>
      <c r="H139" s="6">
        <f>VLOOKUP($E139,'Tabel 11'!$E$14:$X$377,4,FALSE)</f>
        <v>519</v>
      </c>
      <c r="I139" s="6">
        <f>VLOOKUP($E139,'Tabel 11'!$E$14:$X$377,5,FALSE)</f>
        <v>331</v>
      </c>
      <c r="J139" s="6">
        <f>VLOOKUP($E139,'Tabel 11'!$E$14:$X$377,6,FALSE)</f>
        <v>0</v>
      </c>
      <c r="K139" s="6">
        <f>VLOOKUP($E139,'Tabel 11'!$E$14:$X$377,7,FALSE)</f>
        <v>0</v>
      </c>
      <c r="L139" s="6">
        <f>VLOOKUP($E139,'Tabel 11'!$E$14:$X$377,8,FALSE)</f>
        <v>0</v>
      </c>
      <c r="M139" s="6">
        <f>VLOOKUP($E139,'Tabel 11'!$E$14:$X$377,9,FALSE)</f>
        <v>188</v>
      </c>
      <c r="N139" s="6">
        <f>VLOOKUP($E139,'Tabel 11'!$E$14:$X$377,10,FALSE)</f>
        <v>0</v>
      </c>
      <c r="O139" s="6">
        <f>VLOOKUP($E139,'Tabel 11'!$E$14:$X$377,11,FALSE)</f>
        <v>0</v>
      </c>
      <c r="P139" s="6">
        <f>VLOOKUP($E139,'Tabel 11'!$E$14:$X$377,12,FALSE)</f>
        <v>0</v>
      </c>
      <c r="Q139" s="6">
        <f>VLOOKUP($E139,'Tabel 11'!$E$14:$X$377,13,FALSE)</f>
        <v>88</v>
      </c>
      <c r="R139" s="6">
        <f>VLOOKUP($E139,'Tabel 11'!$E$14:$X$377,14,FALSE)</f>
        <v>358</v>
      </c>
      <c r="S139" s="6">
        <f>VLOOKUP($E139,'Tabel 11'!$E$14:$X$377,15,FALSE)</f>
        <v>264</v>
      </c>
      <c r="T139" s="6">
        <f>VLOOKUP($E139,'Tabel 11'!$E$14:$X$377,16,FALSE)</f>
        <v>89</v>
      </c>
      <c r="U139" s="6">
        <f>VLOOKUP($E139,'Tabel 11'!$E$14:$X$377,17,FALSE)</f>
        <v>5</v>
      </c>
      <c r="V139" s="6">
        <f>VLOOKUP($E139,'Tabel 11'!$E$14:$X$377,18,FALSE)</f>
        <v>233</v>
      </c>
      <c r="W139" s="6"/>
      <c r="X139" s="6">
        <f>VLOOKUP($E139,'Tabel 11'!$E$14:$X$377,20,FALSE)</f>
        <v>128</v>
      </c>
    </row>
    <row r="140" spans="3:24" x14ac:dyDescent="0.25">
      <c r="D140" s="1" t="s">
        <v>907</v>
      </c>
      <c r="E140" s="1" t="s">
        <v>115</v>
      </c>
      <c r="G140" s="6">
        <f>VLOOKUP($E140,'Tabel 11'!$E$14:$X$377,3,FALSE)</f>
        <v>8223</v>
      </c>
      <c r="H140" s="6">
        <f>VLOOKUP($E140,'Tabel 11'!$E$14:$X$377,4,FALSE)</f>
        <v>4272</v>
      </c>
      <c r="I140" s="6">
        <f>VLOOKUP($E140,'Tabel 11'!$E$14:$X$377,5,FALSE)</f>
        <v>2712</v>
      </c>
      <c r="J140" s="6">
        <f>VLOOKUP($E140,'Tabel 11'!$E$14:$X$377,6,FALSE)</f>
        <v>150</v>
      </c>
      <c r="K140" s="6">
        <f>VLOOKUP($E140,'Tabel 11'!$E$14:$X$377,7,FALSE)</f>
        <v>202</v>
      </c>
      <c r="L140" s="6">
        <f>VLOOKUP($E140,'Tabel 11'!$E$14:$X$377,8,FALSE)</f>
        <v>0</v>
      </c>
      <c r="M140" s="6">
        <f>VLOOKUP($E140,'Tabel 11'!$E$14:$X$377,9,FALSE)</f>
        <v>1208</v>
      </c>
      <c r="N140" s="6">
        <f>VLOOKUP($E140,'Tabel 11'!$E$14:$X$377,10,FALSE)</f>
        <v>1215</v>
      </c>
      <c r="O140" s="6">
        <f>VLOOKUP($E140,'Tabel 11'!$E$14:$X$377,11,FALSE)</f>
        <v>1052</v>
      </c>
      <c r="P140" s="6">
        <f>VLOOKUP($E140,'Tabel 11'!$E$14:$X$377,12,FALSE)</f>
        <v>163</v>
      </c>
      <c r="Q140" s="6">
        <f>VLOOKUP($E140,'Tabel 11'!$E$14:$X$377,13,FALSE)</f>
        <v>758</v>
      </c>
      <c r="R140" s="6">
        <f>VLOOKUP($E140,'Tabel 11'!$E$14:$X$377,14,FALSE)</f>
        <v>1978</v>
      </c>
      <c r="S140" s="6">
        <f>VLOOKUP($E140,'Tabel 11'!$E$14:$X$377,15,FALSE)</f>
        <v>1934</v>
      </c>
      <c r="T140" s="6">
        <f>VLOOKUP($E140,'Tabel 11'!$E$14:$X$377,16,FALSE)</f>
        <v>44</v>
      </c>
      <c r="U140" s="6">
        <f>VLOOKUP($E140,'Tabel 11'!$E$14:$X$377,17,FALSE)</f>
        <v>0</v>
      </c>
      <c r="V140" s="6">
        <f>VLOOKUP($E140,'Tabel 11'!$E$14:$X$377,18,FALSE)</f>
        <v>0</v>
      </c>
      <c r="W140" s="6"/>
      <c r="X140" s="6">
        <f>VLOOKUP($E140,'Tabel 11'!$E$14:$X$377,20,FALSE)</f>
        <v>645</v>
      </c>
    </row>
    <row r="141" spans="3:24" x14ac:dyDescent="0.25">
      <c r="D141" s="1" t="s">
        <v>918</v>
      </c>
      <c r="E141" s="1" t="s">
        <v>116</v>
      </c>
      <c r="G141" s="6">
        <f>VLOOKUP($E141,'Tabel 11'!$E$14:$X$377,3,FALSE)</f>
        <v>373</v>
      </c>
      <c r="H141" s="6">
        <f>VLOOKUP($E141,'Tabel 11'!$E$14:$X$377,4,FALSE)</f>
        <v>215</v>
      </c>
      <c r="I141" s="6">
        <f>VLOOKUP($E141,'Tabel 11'!$E$14:$X$377,5,FALSE)</f>
        <v>215</v>
      </c>
      <c r="J141" s="6">
        <f>VLOOKUP($E141,'Tabel 11'!$E$14:$X$377,6,FALSE)</f>
        <v>0</v>
      </c>
      <c r="K141" s="6">
        <f>VLOOKUP($E141,'Tabel 11'!$E$14:$X$377,7,FALSE)</f>
        <v>0</v>
      </c>
      <c r="L141" s="6">
        <f>VLOOKUP($E141,'Tabel 11'!$E$14:$X$377,8,FALSE)</f>
        <v>0</v>
      </c>
      <c r="M141" s="6">
        <f>VLOOKUP($E141,'Tabel 11'!$E$14:$X$377,9,FALSE)</f>
        <v>0</v>
      </c>
      <c r="N141" s="6">
        <f>VLOOKUP($E141,'Tabel 11'!$E$14:$X$377,10,FALSE)</f>
        <v>0</v>
      </c>
      <c r="O141" s="6">
        <f>VLOOKUP($E141,'Tabel 11'!$E$14:$X$377,11,FALSE)</f>
        <v>0</v>
      </c>
      <c r="P141" s="6">
        <f>VLOOKUP($E141,'Tabel 11'!$E$14:$X$377,12,FALSE)</f>
        <v>0</v>
      </c>
      <c r="Q141" s="6">
        <f>VLOOKUP($E141,'Tabel 11'!$E$14:$X$377,13,FALSE)</f>
        <v>0</v>
      </c>
      <c r="R141" s="6">
        <f>VLOOKUP($E141,'Tabel 11'!$E$14:$X$377,14,FALSE)</f>
        <v>158</v>
      </c>
      <c r="S141" s="6">
        <f>VLOOKUP($E141,'Tabel 11'!$E$14:$X$377,15,FALSE)</f>
        <v>158</v>
      </c>
      <c r="T141" s="6">
        <f>VLOOKUP($E141,'Tabel 11'!$E$14:$X$377,16,FALSE)</f>
        <v>0</v>
      </c>
      <c r="U141" s="6">
        <f>VLOOKUP($E141,'Tabel 11'!$E$14:$X$377,17,FALSE)</f>
        <v>0</v>
      </c>
      <c r="V141" s="6">
        <f>VLOOKUP($E141,'Tabel 11'!$E$14:$X$377,18,FALSE)</f>
        <v>0</v>
      </c>
      <c r="W141" s="6"/>
      <c r="X141" s="6">
        <f>VLOOKUP($E141,'Tabel 11'!$E$14:$X$377,20,FALSE)</f>
        <v>10</v>
      </c>
    </row>
    <row r="142" spans="3:24" x14ac:dyDescent="0.25">
      <c r="D142" s="1" t="s">
        <v>920</v>
      </c>
      <c r="E142" s="1" t="s">
        <v>128</v>
      </c>
      <c r="G142" s="6">
        <f>VLOOKUP($E142,'Tabel 11'!$E$14:$X$377,3,FALSE)</f>
        <v>19018</v>
      </c>
      <c r="H142" s="6">
        <f>VLOOKUP($E142,'Tabel 11'!$E$14:$X$377,4,FALSE)</f>
        <v>17051</v>
      </c>
      <c r="I142" s="6">
        <f>VLOOKUP($E142,'Tabel 11'!$E$14:$X$377,5,FALSE)</f>
        <v>10769</v>
      </c>
      <c r="J142" s="6">
        <f>VLOOKUP($E142,'Tabel 11'!$E$14:$X$377,6,FALSE)</f>
        <v>22</v>
      </c>
      <c r="K142" s="6">
        <f>VLOOKUP($E142,'Tabel 11'!$E$14:$X$377,7,FALSE)</f>
        <v>720</v>
      </c>
      <c r="L142" s="6">
        <f>VLOOKUP($E142,'Tabel 11'!$E$14:$X$377,8,FALSE)</f>
        <v>179</v>
      </c>
      <c r="M142" s="6">
        <f>VLOOKUP($E142,'Tabel 11'!$E$14:$X$377,9,FALSE)</f>
        <v>5361</v>
      </c>
      <c r="N142" s="6">
        <f>VLOOKUP($E142,'Tabel 11'!$E$14:$X$377,10,FALSE)</f>
        <v>998</v>
      </c>
      <c r="O142" s="6">
        <f>VLOOKUP($E142,'Tabel 11'!$E$14:$X$377,11,FALSE)</f>
        <v>944</v>
      </c>
      <c r="P142" s="6">
        <f>VLOOKUP($E142,'Tabel 11'!$E$14:$X$377,12,FALSE)</f>
        <v>54</v>
      </c>
      <c r="Q142" s="6">
        <f>VLOOKUP($E142,'Tabel 11'!$E$14:$X$377,13,FALSE)</f>
        <v>551</v>
      </c>
      <c r="R142" s="6">
        <f>VLOOKUP($E142,'Tabel 11'!$E$14:$X$377,14,FALSE)</f>
        <v>418</v>
      </c>
      <c r="S142" s="6">
        <f>VLOOKUP($E142,'Tabel 11'!$E$14:$X$377,15,FALSE)</f>
        <v>413</v>
      </c>
      <c r="T142" s="6">
        <f>VLOOKUP($E142,'Tabel 11'!$E$14:$X$377,16,FALSE)</f>
        <v>5</v>
      </c>
      <c r="U142" s="6">
        <f>VLOOKUP($E142,'Tabel 11'!$E$14:$X$377,17,FALSE)</f>
        <v>0</v>
      </c>
      <c r="V142" s="6">
        <f>VLOOKUP($E142,'Tabel 11'!$E$14:$X$377,18,FALSE)</f>
        <v>0</v>
      </c>
      <c r="W142" s="6"/>
      <c r="X142" s="6">
        <f>VLOOKUP($E142,'Tabel 11'!$E$14:$X$377,20,FALSE)</f>
        <v>6692</v>
      </c>
    </row>
    <row r="143" spans="3:24" x14ac:dyDescent="0.25">
      <c r="D143" s="1" t="s">
        <v>932</v>
      </c>
      <c r="E143" s="1" t="s">
        <v>117</v>
      </c>
      <c r="G143" s="6">
        <f>VLOOKUP($E143,'Tabel 11'!$E$14:$X$377,3,FALSE)</f>
        <v>978</v>
      </c>
      <c r="H143" s="6">
        <f>VLOOKUP($E143,'Tabel 11'!$E$14:$X$377,4,FALSE)</f>
        <v>289</v>
      </c>
      <c r="I143" s="6">
        <f>VLOOKUP($E143,'Tabel 11'!$E$14:$X$377,5,FALSE)</f>
        <v>96</v>
      </c>
      <c r="J143" s="6">
        <f>VLOOKUP($E143,'Tabel 11'!$E$14:$X$377,6,FALSE)</f>
        <v>1</v>
      </c>
      <c r="K143" s="6">
        <f>VLOOKUP($E143,'Tabel 11'!$E$14:$X$377,7,FALSE)</f>
        <v>106</v>
      </c>
      <c r="L143" s="6">
        <f>VLOOKUP($E143,'Tabel 11'!$E$14:$X$377,8,FALSE)</f>
        <v>0</v>
      </c>
      <c r="M143" s="6">
        <f>VLOOKUP($E143,'Tabel 11'!$E$14:$X$377,9,FALSE)</f>
        <v>86</v>
      </c>
      <c r="N143" s="6">
        <f>VLOOKUP($E143,'Tabel 11'!$E$14:$X$377,10,FALSE)</f>
        <v>143</v>
      </c>
      <c r="O143" s="6">
        <f>VLOOKUP($E143,'Tabel 11'!$E$14:$X$377,11,FALSE)</f>
        <v>143</v>
      </c>
      <c r="P143" s="6">
        <f>VLOOKUP($E143,'Tabel 11'!$E$14:$X$377,12,FALSE)</f>
        <v>0</v>
      </c>
      <c r="Q143" s="6">
        <f>VLOOKUP($E143,'Tabel 11'!$E$14:$X$377,13,FALSE)</f>
        <v>126</v>
      </c>
      <c r="R143" s="6">
        <f>VLOOKUP($E143,'Tabel 11'!$E$14:$X$377,14,FALSE)</f>
        <v>420</v>
      </c>
      <c r="S143" s="6">
        <f>VLOOKUP($E143,'Tabel 11'!$E$14:$X$377,15,FALSE)</f>
        <v>392</v>
      </c>
      <c r="T143" s="6">
        <f>VLOOKUP($E143,'Tabel 11'!$E$14:$X$377,16,FALSE)</f>
        <v>19</v>
      </c>
      <c r="U143" s="6">
        <f>VLOOKUP($E143,'Tabel 11'!$E$14:$X$377,17,FALSE)</f>
        <v>9</v>
      </c>
      <c r="V143" s="6">
        <f>VLOOKUP($E143,'Tabel 11'!$E$14:$X$377,18,FALSE)</f>
        <v>0</v>
      </c>
      <c r="W143" s="6"/>
      <c r="X143" s="6">
        <f>VLOOKUP($E143,'Tabel 11'!$E$14:$X$377,20,FALSE)</f>
        <v>33</v>
      </c>
    </row>
    <row r="144" spans="3:24" x14ac:dyDescent="0.25">
      <c r="D144" s="1" t="s">
        <v>951</v>
      </c>
      <c r="E144" s="1" t="s">
        <v>118</v>
      </c>
      <c r="G144" s="6">
        <f>VLOOKUP($E144,'Tabel 11'!$E$14:$X$377,3,FALSE)</f>
        <v>1369</v>
      </c>
      <c r="H144" s="6">
        <f>VLOOKUP($E144,'Tabel 11'!$E$14:$X$377,4,FALSE)</f>
        <v>794</v>
      </c>
      <c r="I144" s="6">
        <f>VLOOKUP($E144,'Tabel 11'!$E$14:$X$377,5,FALSE)</f>
        <v>315</v>
      </c>
      <c r="J144" s="6">
        <f>VLOOKUP($E144,'Tabel 11'!$E$14:$X$377,6,FALSE)</f>
        <v>0</v>
      </c>
      <c r="K144" s="6">
        <f>VLOOKUP($E144,'Tabel 11'!$E$14:$X$377,7,FALSE)</f>
        <v>151</v>
      </c>
      <c r="L144" s="6">
        <f>VLOOKUP($E144,'Tabel 11'!$E$14:$X$377,8,FALSE)</f>
        <v>0</v>
      </c>
      <c r="M144" s="6">
        <f>VLOOKUP($E144,'Tabel 11'!$E$14:$X$377,9,FALSE)</f>
        <v>328</v>
      </c>
      <c r="N144" s="6">
        <f>VLOOKUP($E144,'Tabel 11'!$E$14:$X$377,10,FALSE)</f>
        <v>92</v>
      </c>
      <c r="O144" s="6">
        <f>VLOOKUP($E144,'Tabel 11'!$E$14:$X$377,11,FALSE)</f>
        <v>81</v>
      </c>
      <c r="P144" s="6">
        <f>VLOOKUP($E144,'Tabel 11'!$E$14:$X$377,12,FALSE)</f>
        <v>11</v>
      </c>
      <c r="Q144" s="6">
        <f>VLOOKUP($E144,'Tabel 11'!$E$14:$X$377,13,FALSE)</f>
        <v>56</v>
      </c>
      <c r="R144" s="6">
        <f>VLOOKUP($E144,'Tabel 11'!$E$14:$X$377,14,FALSE)</f>
        <v>427</v>
      </c>
      <c r="S144" s="6">
        <f>VLOOKUP($E144,'Tabel 11'!$E$14:$X$377,15,FALSE)</f>
        <v>427</v>
      </c>
      <c r="T144" s="6">
        <f>VLOOKUP($E144,'Tabel 11'!$E$14:$X$377,16,FALSE)</f>
        <v>0</v>
      </c>
      <c r="U144" s="6">
        <f>VLOOKUP($E144,'Tabel 11'!$E$14:$X$377,17,FALSE)</f>
        <v>0</v>
      </c>
      <c r="V144" s="6">
        <f>VLOOKUP($E144,'Tabel 11'!$E$14:$X$377,18,FALSE)</f>
        <v>0</v>
      </c>
      <c r="W144" s="6"/>
      <c r="X144" s="6">
        <f>VLOOKUP($E144,'Tabel 11'!$E$14:$X$377,20,FALSE)</f>
        <v>352</v>
      </c>
    </row>
    <row r="145" spans="2:24" x14ac:dyDescent="0.25">
      <c r="C145" s="10"/>
      <c r="D145" s="1" t="s">
        <v>952</v>
      </c>
      <c r="E145" s="1" t="s">
        <v>122</v>
      </c>
      <c r="G145" s="6">
        <f>VLOOKUP($E145,'Tabel 11'!$E$14:$X$377,3,FALSE)</f>
        <v>1323</v>
      </c>
      <c r="H145" s="6">
        <f>VLOOKUP($E145,'Tabel 11'!$E$14:$X$377,4,FALSE)</f>
        <v>162</v>
      </c>
      <c r="I145" s="6">
        <f>VLOOKUP($E145,'Tabel 11'!$E$14:$X$377,5,FALSE)</f>
        <v>14</v>
      </c>
      <c r="J145" s="6">
        <f>VLOOKUP($E145,'Tabel 11'!$E$14:$X$377,6,FALSE)</f>
        <v>110</v>
      </c>
      <c r="K145" s="6">
        <f>VLOOKUP($E145,'Tabel 11'!$E$14:$X$377,7,FALSE)</f>
        <v>0</v>
      </c>
      <c r="L145" s="6">
        <f>VLOOKUP($E145,'Tabel 11'!$E$14:$X$377,8,FALSE)</f>
        <v>0</v>
      </c>
      <c r="M145" s="6">
        <f>VLOOKUP($E145,'Tabel 11'!$E$14:$X$377,9,FALSE)</f>
        <v>38</v>
      </c>
      <c r="N145" s="6">
        <f>VLOOKUP($E145,'Tabel 11'!$E$14:$X$377,10,FALSE)</f>
        <v>48</v>
      </c>
      <c r="O145" s="6">
        <f>VLOOKUP($E145,'Tabel 11'!$E$14:$X$377,11,FALSE)</f>
        <v>48</v>
      </c>
      <c r="P145" s="6">
        <f>VLOOKUP($E145,'Tabel 11'!$E$14:$X$377,12,FALSE)</f>
        <v>0</v>
      </c>
      <c r="Q145" s="6">
        <f>VLOOKUP($E145,'Tabel 11'!$E$14:$X$377,13,FALSE)</f>
        <v>765</v>
      </c>
      <c r="R145" s="6">
        <f>VLOOKUP($E145,'Tabel 11'!$E$14:$X$377,14,FALSE)</f>
        <v>348</v>
      </c>
      <c r="S145" s="6">
        <f>VLOOKUP($E145,'Tabel 11'!$E$14:$X$377,15,FALSE)</f>
        <v>348</v>
      </c>
      <c r="T145" s="6">
        <f>VLOOKUP($E145,'Tabel 11'!$E$14:$X$377,16,FALSE)</f>
        <v>0</v>
      </c>
      <c r="U145" s="6">
        <f>VLOOKUP($E145,'Tabel 11'!$E$14:$X$377,17,FALSE)</f>
        <v>0</v>
      </c>
      <c r="V145" s="6">
        <f>VLOOKUP($E145,'Tabel 11'!$E$14:$X$377,18,FALSE)</f>
        <v>373</v>
      </c>
      <c r="W145" s="6"/>
      <c r="X145" s="6">
        <f>VLOOKUP($E145,'Tabel 11'!$E$14:$X$377,20,FALSE)</f>
        <v>167</v>
      </c>
    </row>
    <row r="146" spans="2:24" x14ac:dyDescent="0.25">
      <c r="B146" s="7"/>
      <c r="C146" s="7"/>
      <c r="D146" s="1" t="s">
        <v>959</v>
      </c>
      <c r="E146" s="1" t="s">
        <v>119</v>
      </c>
      <c r="G146" s="6">
        <f>VLOOKUP($E146,'Tabel 11'!$E$14:$X$377,3,FALSE)</f>
        <v>15406</v>
      </c>
      <c r="H146" s="6">
        <f>VLOOKUP($E146,'Tabel 11'!$E$14:$X$377,4,FALSE)</f>
        <v>8790</v>
      </c>
      <c r="I146" s="6">
        <f>VLOOKUP($E146,'Tabel 11'!$E$14:$X$377,5,FALSE)</f>
        <v>6273</v>
      </c>
      <c r="J146" s="6">
        <f>VLOOKUP($E146,'Tabel 11'!$E$14:$X$377,6,FALSE)</f>
        <v>0</v>
      </c>
      <c r="K146" s="6">
        <f>VLOOKUP($E146,'Tabel 11'!$E$14:$X$377,7,FALSE)</f>
        <v>763</v>
      </c>
      <c r="L146" s="6">
        <f>VLOOKUP($E146,'Tabel 11'!$E$14:$X$377,8,FALSE)</f>
        <v>89</v>
      </c>
      <c r="M146" s="6">
        <f>VLOOKUP($E146,'Tabel 11'!$E$14:$X$377,9,FALSE)</f>
        <v>1665</v>
      </c>
      <c r="N146" s="6">
        <f>VLOOKUP($E146,'Tabel 11'!$E$14:$X$377,10,FALSE)</f>
        <v>3249</v>
      </c>
      <c r="O146" s="6">
        <f>VLOOKUP($E146,'Tabel 11'!$E$14:$X$377,11,FALSE)</f>
        <v>1915</v>
      </c>
      <c r="P146" s="6">
        <f>VLOOKUP($E146,'Tabel 11'!$E$14:$X$377,12,FALSE)</f>
        <v>1334</v>
      </c>
      <c r="Q146" s="6">
        <f>VLOOKUP($E146,'Tabel 11'!$E$14:$X$377,13,FALSE)</f>
        <v>465</v>
      </c>
      <c r="R146" s="6">
        <f>VLOOKUP($E146,'Tabel 11'!$E$14:$X$377,14,FALSE)</f>
        <v>2902</v>
      </c>
      <c r="S146" s="6">
        <f>VLOOKUP($E146,'Tabel 11'!$E$14:$X$377,15,FALSE)</f>
        <v>2583</v>
      </c>
      <c r="T146" s="6">
        <f>VLOOKUP($E146,'Tabel 11'!$E$14:$X$377,16,FALSE)</f>
        <v>319</v>
      </c>
      <c r="U146" s="6">
        <f>VLOOKUP($E146,'Tabel 11'!$E$14:$X$377,17,FALSE)</f>
        <v>0</v>
      </c>
      <c r="V146" s="6">
        <f>VLOOKUP($E146,'Tabel 11'!$E$14:$X$377,18,FALSE)</f>
        <v>0</v>
      </c>
      <c r="W146" s="9"/>
      <c r="X146" s="6">
        <f>VLOOKUP($E146,'Tabel 11'!$E$14:$X$377,20,FALSE)</f>
        <v>705</v>
      </c>
    </row>
    <row r="147" spans="2:24" x14ac:dyDescent="0.25">
      <c r="D147" s="1" t="s">
        <v>960</v>
      </c>
      <c r="E147" s="1" t="s">
        <v>134</v>
      </c>
      <c r="G147" s="6">
        <f>VLOOKUP($E147,'Tabel 11'!$E$14:$X$377,3,FALSE)</f>
        <v>3698</v>
      </c>
      <c r="H147" s="6">
        <f>VLOOKUP($E147,'Tabel 11'!$E$14:$X$377,4,FALSE)</f>
        <v>2637</v>
      </c>
      <c r="I147" s="6">
        <f>VLOOKUP($E147,'Tabel 11'!$E$14:$X$377,5,FALSE)</f>
        <v>1003</v>
      </c>
      <c r="J147" s="6">
        <f>VLOOKUP($E147,'Tabel 11'!$E$14:$X$377,6,FALSE)</f>
        <v>73</v>
      </c>
      <c r="K147" s="6">
        <f>VLOOKUP($E147,'Tabel 11'!$E$14:$X$377,7,FALSE)</f>
        <v>668</v>
      </c>
      <c r="L147" s="6">
        <f>VLOOKUP($E147,'Tabel 11'!$E$14:$X$377,8,FALSE)</f>
        <v>93</v>
      </c>
      <c r="M147" s="6">
        <f>VLOOKUP($E147,'Tabel 11'!$E$14:$X$377,9,FALSE)</f>
        <v>800</v>
      </c>
      <c r="N147" s="6">
        <f>VLOOKUP($E147,'Tabel 11'!$E$14:$X$377,10,FALSE)</f>
        <v>264</v>
      </c>
      <c r="O147" s="6">
        <f>VLOOKUP($E147,'Tabel 11'!$E$14:$X$377,11,FALSE)</f>
        <v>133</v>
      </c>
      <c r="P147" s="6">
        <f>VLOOKUP($E147,'Tabel 11'!$E$14:$X$377,12,FALSE)</f>
        <v>131</v>
      </c>
      <c r="Q147" s="6">
        <f>VLOOKUP($E147,'Tabel 11'!$E$14:$X$377,13,FALSE)</f>
        <v>31</v>
      </c>
      <c r="R147" s="6">
        <f>VLOOKUP($E147,'Tabel 11'!$E$14:$X$377,14,FALSE)</f>
        <v>766</v>
      </c>
      <c r="S147" s="6">
        <f>VLOOKUP($E147,'Tabel 11'!$E$14:$X$377,15,FALSE)</f>
        <v>734</v>
      </c>
      <c r="T147" s="6">
        <f>VLOOKUP($E147,'Tabel 11'!$E$14:$X$377,16,FALSE)</f>
        <v>32</v>
      </c>
      <c r="U147" s="6">
        <f>VLOOKUP($E147,'Tabel 11'!$E$14:$X$377,17,FALSE)</f>
        <v>0</v>
      </c>
      <c r="V147" s="6">
        <f>VLOOKUP($E147,'Tabel 11'!$E$14:$X$377,18,FALSE)</f>
        <v>0</v>
      </c>
      <c r="W147" s="6"/>
      <c r="X147" s="6">
        <f>VLOOKUP($E147,'Tabel 11'!$E$14:$X$377,20,FALSE)</f>
        <v>546</v>
      </c>
    </row>
    <row r="148" spans="2:24" x14ac:dyDescent="0.25">
      <c r="D148" s="1" t="s">
        <v>965</v>
      </c>
      <c r="E148" s="1" t="s">
        <v>120</v>
      </c>
      <c r="G148" s="6">
        <f>VLOOKUP($E148,'Tabel 11'!$E$14:$X$377,3,FALSE)</f>
        <v>587</v>
      </c>
      <c r="H148" s="6">
        <f>VLOOKUP($E148,'Tabel 11'!$E$14:$X$377,4,FALSE)</f>
        <v>193</v>
      </c>
      <c r="I148" s="6">
        <f>VLOOKUP($E148,'Tabel 11'!$E$14:$X$377,5,FALSE)</f>
        <v>33</v>
      </c>
      <c r="J148" s="6">
        <f>VLOOKUP($E148,'Tabel 11'!$E$14:$X$377,6,FALSE)</f>
        <v>0</v>
      </c>
      <c r="K148" s="6">
        <f>VLOOKUP($E148,'Tabel 11'!$E$14:$X$377,7,FALSE)</f>
        <v>0</v>
      </c>
      <c r="L148" s="6">
        <f>VLOOKUP($E148,'Tabel 11'!$E$14:$X$377,8,FALSE)</f>
        <v>0</v>
      </c>
      <c r="M148" s="6">
        <f>VLOOKUP($E148,'Tabel 11'!$E$14:$X$377,9,FALSE)</f>
        <v>160</v>
      </c>
      <c r="N148" s="6">
        <f>VLOOKUP($E148,'Tabel 11'!$E$14:$X$377,10,FALSE)</f>
        <v>16</v>
      </c>
      <c r="O148" s="6">
        <f>VLOOKUP($E148,'Tabel 11'!$E$14:$X$377,11,FALSE)</f>
        <v>0</v>
      </c>
      <c r="P148" s="6">
        <f>VLOOKUP($E148,'Tabel 11'!$E$14:$X$377,12,FALSE)</f>
        <v>16</v>
      </c>
      <c r="Q148" s="6">
        <f>VLOOKUP($E148,'Tabel 11'!$E$14:$X$377,13,FALSE)</f>
        <v>67</v>
      </c>
      <c r="R148" s="6">
        <f>VLOOKUP($E148,'Tabel 11'!$E$14:$X$377,14,FALSE)</f>
        <v>311</v>
      </c>
      <c r="S148" s="6">
        <f>VLOOKUP($E148,'Tabel 11'!$E$14:$X$377,15,FALSE)</f>
        <v>311</v>
      </c>
      <c r="T148" s="6">
        <f>VLOOKUP($E148,'Tabel 11'!$E$14:$X$377,16,FALSE)</f>
        <v>0</v>
      </c>
      <c r="U148" s="6">
        <f>VLOOKUP($E148,'Tabel 11'!$E$14:$X$377,17,FALSE)</f>
        <v>0</v>
      </c>
      <c r="V148" s="6">
        <f>VLOOKUP($E148,'Tabel 11'!$E$14:$X$377,18,FALSE)</f>
        <v>0</v>
      </c>
      <c r="W148" s="6"/>
      <c r="X148" s="6">
        <f>VLOOKUP($E148,'Tabel 11'!$E$14:$X$377,20,FALSE)</f>
        <v>37</v>
      </c>
    </row>
    <row r="149" spans="2:24" x14ac:dyDescent="0.25">
      <c r="C149" s="10" t="s">
        <v>16</v>
      </c>
      <c r="D149" s="10"/>
      <c r="E149" s="10"/>
      <c r="F149" s="10"/>
      <c r="G149" s="12">
        <f>SUM(G123:G148)</f>
        <v>129142</v>
      </c>
      <c r="H149" s="12">
        <f t="shared" ref="H149:X149" si="16">SUM(H123:H148)</f>
        <v>76867</v>
      </c>
      <c r="I149" s="12">
        <f t="shared" si="16"/>
        <v>45160</v>
      </c>
      <c r="J149" s="12">
        <f t="shared" si="16"/>
        <v>1697</v>
      </c>
      <c r="K149" s="12">
        <f t="shared" si="16"/>
        <v>7059</v>
      </c>
      <c r="L149" s="12">
        <f t="shared" si="16"/>
        <v>1355</v>
      </c>
      <c r="M149" s="12">
        <f t="shared" si="16"/>
        <v>21596</v>
      </c>
      <c r="N149" s="12">
        <f t="shared" si="16"/>
        <v>13144</v>
      </c>
      <c r="O149" s="12">
        <f t="shared" si="16"/>
        <v>10149</v>
      </c>
      <c r="P149" s="12">
        <f t="shared" si="16"/>
        <v>2995</v>
      </c>
      <c r="Q149" s="12">
        <f t="shared" si="16"/>
        <v>11415</v>
      </c>
      <c r="R149" s="12">
        <f t="shared" si="16"/>
        <v>27716</v>
      </c>
      <c r="S149" s="12">
        <f t="shared" si="16"/>
        <v>26319</v>
      </c>
      <c r="T149" s="12">
        <f t="shared" si="16"/>
        <v>1261</v>
      </c>
      <c r="U149" s="12">
        <f t="shared" si="16"/>
        <v>136</v>
      </c>
      <c r="V149" s="12">
        <f t="shared" si="16"/>
        <v>1136</v>
      </c>
      <c r="W149" s="12"/>
      <c r="X149" s="12">
        <f t="shared" si="16"/>
        <v>21565</v>
      </c>
    </row>
    <row r="150" spans="2:24" x14ac:dyDescent="0.25">
      <c r="C150" s="1" t="s">
        <v>439</v>
      </c>
      <c r="D150" s="1" t="s">
        <v>692</v>
      </c>
      <c r="E150" s="1" t="s">
        <v>107</v>
      </c>
      <c r="G150" s="6">
        <f>VLOOKUP($E150,'Tabel 11'!$E$14:$X$377,3,FALSE)</f>
        <v>757</v>
      </c>
      <c r="H150" s="6">
        <f>VLOOKUP($E150,'Tabel 11'!$E$14:$X$377,4,FALSE)</f>
        <v>361</v>
      </c>
      <c r="I150" s="6">
        <f>VLOOKUP($E150,'Tabel 11'!$E$14:$X$377,5,FALSE)</f>
        <v>85.9</v>
      </c>
      <c r="J150" s="6">
        <f>VLOOKUP($E150,'Tabel 11'!$E$14:$X$377,6,FALSE)</f>
        <v>40.4</v>
      </c>
      <c r="K150" s="6">
        <f>VLOOKUP($E150,'Tabel 11'!$E$14:$X$377,7,FALSE)</f>
        <v>124.2</v>
      </c>
      <c r="L150" s="6">
        <f>VLOOKUP($E150,'Tabel 11'!$E$14:$X$377,8,FALSE)</f>
        <v>13.9</v>
      </c>
      <c r="M150" s="6">
        <f>VLOOKUP($E150,'Tabel 11'!$E$14:$X$377,9,FALSE)</f>
        <v>96.5</v>
      </c>
      <c r="N150" s="6">
        <f>VLOOKUP($E150,'Tabel 11'!$E$14:$X$377,10,FALSE)</f>
        <v>2</v>
      </c>
      <c r="O150" s="6">
        <f>VLOOKUP($E150,'Tabel 11'!$E$14:$X$377,11,FALSE)</f>
        <v>1.5</v>
      </c>
      <c r="P150" s="6">
        <f>VLOOKUP($E150,'Tabel 11'!$E$14:$X$377,12,FALSE)</f>
        <v>0.5</v>
      </c>
      <c r="Q150" s="6">
        <f>VLOOKUP($E150,'Tabel 11'!$E$14:$X$377,13,FALSE)</f>
        <v>22</v>
      </c>
      <c r="R150" s="6">
        <f>VLOOKUP($E150,'Tabel 11'!$E$14:$X$377,14,FALSE)</f>
        <v>372</v>
      </c>
      <c r="S150" s="6">
        <f>VLOOKUP($E150,'Tabel 11'!$E$14:$X$377,15,FALSE)</f>
        <v>336.8</v>
      </c>
      <c r="T150" s="6">
        <f>VLOOKUP($E150,'Tabel 11'!$E$14:$X$377,16,FALSE)</f>
        <v>10.8</v>
      </c>
      <c r="U150" s="6">
        <f>VLOOKUP($E150,'Tabel 11'!$E$14:$X$377,17,FALSE)</f>
        <v>24.4</v>
      </c>
      <c r="V150" s="6">
        <f>VLOOKUP($E150,'Tabel 11'!$E$14:$X$377,18,FALSE)</f>
        <v>0</v>
      </c>
      <c r="W150" s="6"/>
      <c r="X150" s="6">
        <f>VLOOKUP($E150,'Tabel 11'!$E$14:$X$377,20,FALSE)</f>
        <v>68</v>
      </c>
    </row>
    <row r="151" spans="2:24" x14ac:dyDescent="0.25">
      <c r="D151" s="1" t="s">
        <v>750</v>
      </c>
      <c r="E151" s="1" t="s">
        <v>136</v>
      </c>
      <c r="G151" s="6">
        <f>VLOOKUP($E151,'Tabel 11'!$E$14:$X$377,3,FALSE)</f>
        <v>979</v>
      </c>
      <c r="H151" s="6">
        <f>VLOOKUP($E151,'Tabel 11'!$E$14:$X$377,4,FALSE)</f>
        <v>463</v>
      </c>
      <c r="I151" s="6">
        <f>VLOOKUP($E151,'Tabel 11'!$E$14:$X$377,5,FALSE)</f>
        <v>188.3</v>
      </c>
      <c r="J151" s="6">
        <f>VLOOKUP($E151,'Tabel 11'!$E$14:$X$377,6,FALSE)</f>
        <v>33.4</v>
      </c>
      <c r="K151" s="6">
        <f>VLOOKUP($E151,'Tabel 11'!$E$14:$X$377,7,FALSE)</f>
        <v>106.6</v>
      </c>
      <c r="L151" s="6">
        <f>VLOOKUP($E151,'Tabel 11'!$E$14:$X$377,8,FALSE)</f>
        <v>13.2</v>
      </c>
      <c r="M151" s="6">
        <f>VLOOKUP($E151,'Tabel 11'!$E$14:$X$377,9,FALSE)</f>
        <v>121.5</v>
      </c>
      <c r="N151" s="6">
        <f>VLOOKUP($E151,'Tabel 11'!$E$14:$X$377,10,FALSE)</f>
        <v>5</v>
      </c>
      <c r="O151" s="6">
        <f>VLOOKUP($E151,'Tabel 11'!$E$14:$X$377,11,FALSE)</f>
        <v>3.6</v>
      </c>
      <c r="P151" s="6">
        <f>VLOOKUP($E151,'Tabel 11'!$E$14:$X$377,12,FALSE)</f>
        <v>1.4</v>
      </c>
      <c r="Q151" s="6">
        <f>VLOOKUP($E151,'Tabel 11'!$E$14:$X$377,13,FALSE)</f>
        <v>54</v>
      </c>
      <c r="R151" s="6">
        <f>VLOOKUP($E151,'Tabel 11'!$E$14:$X$377,14,FALSE)</f>
        <v>457</v>
      </c>
      <c r="S151" s="6">
        <f>VLOOKUP($E151,'Tabel 11'!$E$14:$X$377,15,FALSE)</f>
        <v>428.6</v>
      </c>
      <c r="T151" s="6">
        <f>VLOOKUP($E151,'Tabel 11'!$E$14:$X$377,16,FALSE)</f>
        <v>17.8</v>
      </c>
      <c r="U151" s="6">
        <f>VLOOKUP($E151,'Tabel 11'!$E$14:$X$377,17,FALSE)</f>
        <v>10.6</v>
      </c>
      <c r="V151" s="6">
        <f>VLOOKUP($E151,'Tabel 11'!$E$14:$X$377,18,FALSE)</f>
        <v>0</v>
      </c>
      <c r="W151" s="6"/>
      <c r="X151" s="6">
        <f>VLOOKUP($E151,'Tabel 11'!$E$14:$X$377,20,FALSE)</f>
        <v>26</v>
      </c>
    </row>
    <row r="152" spans="2:24" x14ac:dyDescent="0.25">
      <c r="D152" s="1" t="s">
        <v>763</v>
      </c>
      <c r="E152" s="1" t="s">
        <v>131</v>
      </c>
      <c r="G152" s="6">
        <f>VLOOKUP($E152,'Tabel 11'!$E$14:$X$377,3,FALSE)</f>
        <v>810</v>
      </c>
      <c r="H152" s="6">
        <f>VLOOKUP($E152,'Tabel 11'!$E$14:$X$377,4,FALSE)</f>
        <v>244</v>
      </c>
      <c r="I152" s="6">
        <f>VLOOKUP($E152,'Tabel 11'!$E$14:$X$377,5,FALSE)</f>
        <v>58.1</v>
      </c>
      <c r="J152" s="6">
        <f>VLOOKUP($E152,'Tabel 11'!$E$14:$X$377,6,FALSE)</f>
        <v>27.3</v>
      </c>
      <c r="K152" s="6">
        <f>VLOOKUP($E152,'Tabel 11'!$E$14:$X$377,7,FALSE)</f>
        <v>83.9</v>
      </c>
      <c r="L152" s="6">
        <f>VLOOKUP($E152,'Tabel 11'!$E$14:$X$377,8,FALSE)</f>
        <v>9.4</v>
      </c>
      <c r="M152" s="6">
        <f>VLOOKUP($E152,'Tabel 11'!$E$14:$X$377,9,FALSE)</f>
        <v>65.2</v>
      </c>
      <c r="N152" s="6">
        <f>VLOOKUP($E152,'Tabel 11'!$E$14:$X$377,10,FALSE)</f>
        <v>39</v>
      </c>
      <c r="O152" s="6">
        <f>VLOOKUP($E152,'Tabel 11'!$E$14:$X$377,11,FALSE)</f>
        <v>29.6</v>
      </c>
      <c r="P152" s="6">
        <f>VLOOKUP($E152,'Tabel 11'!$E$14:$X$377,12,FALSE)</f>
        <v>9.4</v>
      </c>
      <c r="Q152" s="6">
        <f>VLOOKUP($E152,'Tabel 11'!$E$14:$X$377,13,FALSE)</f>
        <v>56</v>
      </c>
      <c r="R152" s="6">
        <f>VLOOKUP($E152,'Tabel 11'!$E$14:$X$377,14,FALSE)</f>
        <v>471</v>
      </c>
      <c r="S152" s="6">
        <f>VLOOKUP($E152,'Tabel 11'!$E$14:$X$377,15,FALSE)</f>
        <v>426.4</v>
      </c>
      <c r="T152" s="6">
        <f>VLOOKUP($E152,'Tabel 11'!$E$14:$X$377,16,FALSE)</f>
        <v>13.6</v>
      </c>
      <c r="U152" s="6">
        <f>VLOOKUP($E152,'Tabel 11'!$E$14:$X$377,17,FALSE)</f>
        <v>30.9</v>
      </c>
      <c r="V152" s="6">
        <f>VLOOKUP($E152,'Tabel 11'!$E$14:$X$377,18,FALSE)</f>
        <v>0</v>
      </c>
      <c r="W152" s="6"/>
      <c r="X152" s="6">
        <f>VLOOKUP($E152,'Tabel 11'!$E$14:$X$377,20,FALSE)</f>
        <v>48</v>
      </c>
    </row>
    <row r="153" spans="2:24" x14ac:dyDescent="0.25">
      <c r="D153" s="1" t="s">
        <v>831</v>
      </c>
      <c r="E153" s="1" t="s">
        <v>124</v>
      </c>
      <c r="G153" s="6">
        <f>VLOOKUP($E153,'Tabel 11'!$E$14:$X$377,3,FALSE)</f>
        <v>2658</v>
      </c>
      <c r="H153" s="6">
        <f>VLOOKUP($E153,'Tabel 11'!$E$14:$X$377,4,FALSE)</f>
        <v>1816</v>
      </c>
      <c r="I153" s="6">
        <f>VLOOKUP($E153,'Tabel 11'!$E$14:$X$377,5,FALSE)</f>
        <v>738.4</v>
      </c>
      <c r="J153" s="6">
        <f>VLOOKUP($E153,'Tabel 11'!$E$14:$X$377,6,FALSE)</f>
        <v>131.1</v>
      </c>
      <c r="K153" s="6">
        <f>VLOOKUP($E153,'Tabel 11'!$E$14:$X$377,7,FALSE)</f>
        <v>418.2</v>
      </c>
      <c r="L153" s="6">
        <f>VLOOKUP($E153,'Tabel 11'!$E$14:$X$377,8,FALSE)</f>
        <v>51.7</v>
      </c>
      <c r="M153" s="6">
        <f>VLOOKUP($E153,'Tabel 11'!$E$14:$X$377,9,FALSE)</f>
        <v>476.5</v>
      </c>
      <c r="N153" s="6">
        <f>VLOOKUP($E153,'Tabel 11'!$E$14:$X$377,10,FALSE)</f>
        <v>28</v>
      </c>
      <c r="O153" s="6">
        <f>VLOOKUP($E153,'Tabel 11'!$E$14:$X$377,11,FALSE)</f>
        <v>20.3</v>
      </c>
      <c r="P153" s="6">
        <f>VLOOKUP($E153,'Tabel 11'!$E$14:$X$377,12,FALSE)</f>
        <v>7.7</v>
      </c>
      <c r="Q153" s="6">
        <f>VLOOKUP($E153,'Tabel 11'!$E$14:$X$377,13,FALSE)</f>
        <v>214</v>
      </c>
      <c r="R153" s="6">
        <f>VLOOKUP($E153,'Tabel 11'!$E$14:$X$377,14,FALSE)</f>
        <v>600</v>
      </c>
      <c r="S153" s="6">
        <f>VLOOKUP($E153,'Tabel 11'!$E$14:$X$377,15,FALSE)</f>
        <v>562.70000000000005</v>
      </c>
      <c r="T153" s="6">
        <f>VLOOKUP($E153,'Tabel 11'!$E$14:$X$377,16,FALSE)</f>
        <v>23.4</v>
      </c>
      <c r="U153" s="6">
        <f>VLOOKUP($E153,'Tabel 11'!$E$14:$X$377,17,FALSE)</f>
        <v>13.9</v>
      </c>
      <c r="V153" s="6">
        <f>VLOOKUP($E153,'Tabel 11'!$E$14:$X$377,18,FALSE)</f>
        <v>0</v>
      </c>
      <c r="W153" s="6"/>
      <c r="X153" s="6">
        <f>VLOOKUP($E153,'Tabel 11'!$E$14:$X$377,20,FALSE)</f>
        <v>214</v>
      </c>
    </row>
    <row r="154" spans="2:24" x14ac:dyDescent="0.25">
      <c r="D154" s="1" t="s">
        <v>977</v>
      </c>
      <c r="E154" s="1" t="s">
        <v>121</v>
      </c>
      <c r="G154" s="6">
        <f>VLOOKUP($E154,'Tabel 11'!$E$14:$X$377,3,FALSE)</f>
        <v>7705</v>
      </c>
      <c r="H154" s="6">
        <f>VLOOKUP($E154,'Tabel 11'!$E$14:$X$377,4,FALSE)</f>
        <v>4461</v>
      </c>
      <c r="I154" s="6">
        <f>VLOOKUP($E154,'Tabel 11'!$E$14:$X$377,5,FALSE)</f>
        <v>2686.1</v>
      </c>
      <c r="J154" s="6">
        <f>VLOOKUP($E154,'Tabel 11'!$E$14:$X$377,6,FALSE)</f>
        <v>288.3</v>
      </c>
      <c r="K154" s="6">
        <f>VLOOKUP($E154,'Tabel 11'!$E$14:$X$377,7,FALSE)</f>
        <v>831.8</v>
      </c>
      <c r="L154" s="6">
        <f>VLOOKUP($E154,'Tabel 11'!$E$14:$X$377,8,FALSE)</f>
        <v>95.2</v>
      </c>
      <c r="M154" s="6">
        <f>VLOOKUP($E154,'Tabel 11'!$E$14:$X$377,9,FALSE)</f>
        <v>559.5</v>
      </c>
      <c r="N154" s="6">
        <f>VLOOKUP($E154,'Tabel 11'!$E$14:$X$377,10,FALSE)</f>
        <v>1005</v>
      </c>
      <c r="O154" s="6">
        <f>VLOOKUP($E154,'Tabel 11'!$E$14:$X$377,11,FALSE)</f>
        <v>694.6</v>
      </c>
      <c r="P154" s="6">
        <f>VLOOKUP($E154,'Tabel 11'!$E$14:$X$377,12,FALSE)</f>
        <v>310.39999999999998</v>
      </c>
      <c r="Q154" s="6">
        <f>VLOOKUP($E154,'Tabel 11'!$E$14:$X$377,13,FALSE)</f>
        <v>807</v>
      </c>
      <c r="R154" s="6">
        <f>VLOOKUP($E154,'Tabel 11'!$E$14:$X$377,14,FALSE)</f>
        <v>1432</v>
      </c>
      <c r="S154" s="6">
        <f>VLOOKUP($E154,'Tabel 11'!$E$14:$X$377,15,FALSE)</f>
        <v>1338.2</v>
      </c>
      <c r="T154" s="6">
        <f>VLOOKUP($E154,'Tabel 11'!$E$14:$X$377,16,FALSE)</f>
        <v>50</v>
      </c>
      <c r="U154" s="6">
        <f>VLOOKUP($E154,'Tabel 11'!$E$14:$X$377,17,FALSE)</f>
        <v>43.9</v>
      </c>
      <c r="V154" s="6">
        <f>VLOOKUP($E154,'Tabel 11'!$E$14:$X$377,18,FALSE)</f>
        <v>0</v>
      </c>
      <c r="W154" s="6"/>
      <c r="X154" s="6">
        <f>VLOOKUP($E154,'Tabel 11'!$E$14:$X$377,20,FALSE)</f>
        <v>830</v>
      </c>
    </row>
    <row r="155" spans="2:24" x14ac:dyDescent="0.25">
      <c r="C155" s="10" t="s">
        <v>18</v>
      </c>
      <c r="D155" s="10"/>
      <c r="E155" s="10"/>
      <c r="F155" s="10"/>
      <c r="G155" s="12">
        <f>SUM(G150:G154)</f>
        <v>12909</v>
      </c>
      <c r="H155" s="12">
        <f t="shared" ref="H155:X155" si="17">SUM(H150:H154)</f>
        <v>7345</v>
      </c>
      <c r="I155" s="12">
        <f t="shared" si="17"/>
        <v>3756.8</v>
      </c>
      <c r="J155" s="12">
        <f t="shared" si="17"/>
        <v>520.5</v>
      </c>
      <c r="K155" s="12">
        <f t="shared" si="17"/>
        <v>1564.7</v>
      </c>
      <c r="L155" s="12">
        <f t="shared" si="17"/>
        <v>183.4</v>
      </c>
      <c r="M155" s="12">
        <f t="shared" si="17"/>
        <v>1319.2</v>
      </c>
      <c r="N155" s="12">
        <f t="shared" si="17"/>
        <v>1079</v>
      </c>
      <c r="O155" s="12">
        <f t="shared" si="17"/>
        <v>749.6</v>
      </c>
      <c r="P155" s="12">
        <f t="shared" si="17"/>
        <v>329.4</v>
      </c>
      <c r="Q155" s="12">
        <f t="shared" si="17"/>
        <v>1153</v>
      </c>
      <c r="R155" s="12">
        <f t="shared" si="17"/>
        <v>3332</v>
      </c>
      <c r="S155" s="12">
        <f t="shared" si="17"/>
        <v>3092.7000000000003</v>
      </c>
      <c r="T155" s="12">
        <f t="shared" si="17"/>
        <v>115.6</v>
      </c>
      <c r="U155" s="12">
        <f t="shared" si="17"/>
        <v>123.70000000000002</v>
      </c>
      <c r="V155" s="12">
        <f t="shared" si="17"/>
        <v>0</v>
      </c>
      <c r="W155" s="6"/>
      <c r="X155" s="12">
        <f t="shared" si="17"/>
        <v>1186</v>
      </c>
    </row>
    <row r="156" spans="2:24" x14ac:dyDescent="0.25">
      <c r="B156" s="7" t="s">
        <v>359</v>
      </c>
      <c r="G156" s="9">
        <f>G149+G155</f>
        <v>142051</v>
      </c>
      <c r="H156" s="9">
        <f t="shared" ref="H156:X156" si="18">H149+H155</f>
        <v>84212</v>
      </c>
      <c r="I156" s="9">
        <f t="shared" si="18"/>
        <v>48916.800000000003</v>
      </c>
      <c r="J156" s="9">
        <f t="shared" si="18"/>
        <v>2217.5</v>
      </c>
      <c r="K156" s="9">
        <f t="shared" si="18"/>
        <v>8623.7000000000007</v>
      </c>
      <c r="L156" s="9">
        <f t="shared" si="18"/>
        <v>1538.4</v>
      </c>
      <c r="M156" s="9">
        <f t="shared" si="18"/>
        <v>22915.200000000001</v>
      </c>
      <c r="N156" s="9">
        <f t="shared" si="18"/>
        <v>14223</v>
      </c>
      <c r="O156" s="9">
        <f t="shared" si="18"/>
        <v>10898.6</v>
      </c>
      <c r="P156" s="9">
        <f t="shared" si="18"/>
        <v>3324.4</v>
      </c>
      <c r="Q156" s="9">
        <f t="shared" si="18"/>
        <v>12568</v>
      </c>
      <c r="R156" s="9">
        <f t="shared" si="18"/>
        <v>31048</v>
      </c>
      <c r="S156" s="9">
        <f t="shared" si="18"/>
        <v>29411.7</v>
      </c>
      <c r="T156" s="9">
        <f t="shared" si="18"/>
        <v>1376.6</v>
      </c>
      <c r="U156" s="9">
        <f t="shared" si="18"/>
        <v>259.70000000000005</v>
      </c>
      <c r="V156" s="9">
        <f t="shared" si="18"/>
        <v>1136</v>
      </c>
      <c r="W156" s="9"/>
      <c r="X156" s="9">
        <f t="shared" si="18"/>
        <v>22751</v>
      </c>
    </row>
    <row r="157" spans="2:24" x14ac:dyDescent="0.25">
      <c r="B157" s="1" t="s">
        <v>137</v>
      </c>
      <c r="D157" s="1" t="s">
        <v>678</v>
      </c>
      <c r="E157" s="1" t="s">
        <v>178</v>
      </c>
      <c r="G157" s="6">
        <f>VLOOKUP($E157,'Tabel 11'!$E$14:$X$377,3,FALSE)</f>
        <v>168</v>
      </c>
      <c r="H157" s="6">
        <f>VLOOKUP($E157,'Tabel 11'!$E$14:$X$377,4,FALSE)</f>
        <v>40</v>
      </c>
      <c r="I157" s="6">
        <f>VLOOKUP($E157,'Tabel 11'!$E$14:$X$377,5,FALSE)</f>
        <v>0</v>
      </c>
      <c r="J157" s="6">
        <f>VLOOKUP($E157,'Tabel 11'!$E$14:$X$377,6,FALSE)</f>
        <v>0</v>
      </c>
      <c r="K157" s="6">
        <f>VLOOKUP($E157,'Tabel 11'!$E$14:$X$377,7,FALSE)</f>
        <v>23</v>
      </c>
      <c r="L157" s="6">
        <f>VLOOKUP($E157,'Tabel 11'!$E$14:$X$377,8,FALSE)</f>
        <v>5</v>
      </c>
      <c r="M157" s="6">
        <f>VLOOKUP($E157,'Tabel 11'!$E$14:$X$377,9,FALSE)</f>
        <v>12</v>
      </c>
      <c r="N157" s="6">
        <f>VLOOKUP($E157,'Tabel 11'!$E$14:$X$377,10,FALSE)</f>
        <v>12</v>
      </c>
      <c r="O157" s="6">
        <f>VLOOKUP($E157,'Tabel 11'!$E$14:$X$377,11,FALSE)</f>
        <v>12</v>
      </c>
      <c r="P157" s="6">
        <f>VLOOKUP($E157,'Tabel 11'!$E$14:$X$377,12,FALSE)</f>
        <v>0</v>
      </c>
      <c r="Q157" s="6">
        <f>VLOOKUP($E157,'Tabel 11'!$E$14:$X$377,13,FALSE)</f>
        <v>47</v>
      </c>
      <c r="R157" s="6">
        <f>VLOOKUP($E157,'Tabel 11'!$E$14:$X$377,14,FALSE)</f>
        <v>69</v>
      </c>
      <c r="S157" s="6">
        <f>VLOOKUP($E157,'Tabel 11'!$E$14:$X$377,15,FALSE)</f>
        <v>62</v>
      </c>
      <c r="T157" s="6">
        <f>VLOOKUP($E157,'Tabel 11'!$E$14:$X$377,16,FALSE)</f>
        <v>7</v>
      </c>
      <c r="U157" s="6">
        <f>VLOOKUP($E157,'Tabel 11'!$E$14:$X$377,17,FALSE)</f>
        <v>0</v>
      </c>
      <c r="V157" s="6">
        <f>VLOOKUP($E157,'Tabel 11'!$E$14:$X$377,18,FALSE)</f>
        <v>5</v>
      </c>
      <c r="W157" s="6"/>
      <c r="X157" s="6">
        <f>VLOOKUP($E157,'Tabel 11'!$E$14:$X$377,20,FALSE)</f>
        <v>15</v>
      </c>
    </row>
    <row r="158" spans="2:24" x14ac:dyDescent="0.25">
      <c r="D158" s="1" t="s">
        <v>679</v>
      </c>
      <c r="E158" s="1" t="s">
        <v>183</v>
      </c>
      <c r="G158" s="6">
        <f>VLOOKUP($E158,'Tabel 11'!$E$14:$X$377,3,FALSE)</f>
        <v>2998</v>
      </c>
      <c r="H158" s="6">
        <f>VLOOKUP($E158,'Tabel 11'!$E$14:$X$377,4,FALSE)</f>
        <v>506</v>
      </c>
      <c r="I158" s="6">
        <f>VLOOKUP($E158,'Tabel 11'!$E$14:$X$377,5,FALSE)</f>
        <v>0</v>
      </c>
      <c r="J158" s="6">
        <f>VLOOKUP($E158,'Tabel 11'!$E$14:$X$377,6,FALSE)</f>
        <v>6</v>
      </c>
      <c r="K158" s="6">
        <f>VLOOKUP($E158,'Tabel 11'!$E$14:$X$377,7,FALSE)</f>
        <v>153</v>
      </c>
      <c r="L158" s="6">
        <f>VLOOKUP($E158,'Tabel 11'!$E$14:$X$377,8,FALSE)</f>
        <v>162</v>
      </c>
      <c r="M158" s="6">
        <f>VLOOKUP($E158,'Tabel 11'!$E$14:$X$377,9,FALSE)</f>
        <v>185</v>
      </c>
      <c r="N158" s="6">
        <f>VLOOKUP($E158,'Tabel 11'!$E$14:$X$377,10,FALSE)</f>
        <v>497</v>
      </c>
      <c r="O158" s="6">
        <f>VLOOKUP($E158,'Tabel 11'!$E$14:$X$377,11,FALSE)</f>
        <v>72</v>
      </c>
      <c r="P158" s="6">
        <f>VLOOKUP($E158,'Tabel 11'!$E$14:$X$377,12,FALSE)</f>
        <v>425</v>
      </c>
      <c r="Q158" s="6">
        <f>VLOOKUP($E158,'Tabel 11'!$E$14:$X$377,13,FALSE)</f>
        <v>669</v>
      </c>
      <c r="R158" s="6">
        <f>VLOOKUP($E158,'Tabel 11'!$E$14:$X$377,14,FALSE)</f>
        <v>1326</v>
      </c>
      <c r="S158" s="6">
        <f>VLOOKUP($E158,'Tabel 11'!$E$14:$X$377,15,FALSE)</f>
        <v>1272</v>
      </c>
      <c r="T158" s="6">
        <f>VLOOKUP($E158,'Tabel 11'!$E$14:$X$377,16,FALSE)</f>
        <v>0</v>
      </c>
      <c r="U158" s="6">
        <f>VLOOKUP($E158,'Tabel 11'!$E$14:$X$377,17,FALSE)</f>
        <v>54</v>
      </c>
      <c r="V158" s="6">
        <f>VLOOKUP($E158,'Tabel 11'!$E$14:$X$377,18,FALSE)</f>
        <v>0</v>
      </c>
      <c r="W158" s="6"/>
      <c r="X158" s="6">
        <f>VLOOKUP($E158,'Tabel 11'!$E$14:$X$377,20,FALSE)</f>
        <v>183</v>
      </c>
    </row>
    <row r="159" spans="2:24" x14ac:dyDescent="0.25">
      <c r="D159" s="1" t="s">
        <v>688</v>
      </c>
      <c r="E159" s="1" t="s">
        <v>139</v>
      </c>
      <c r="G159" s="6">
        <f>VLOOKUP($E159,'Tabel 11'!$E$14:$X$377,3,FALSE)</f>
        <v>331</v>
      </c>
      <c r="H159" s="6">
        <f>VLOOKUP($E159,'Tabel 11'!$E$14:$X$377,4,FALSE)</f>
        <v>53</v>
      </c>
      <c r="I159" s="6">
        <f>VLOOKUP($E159,'Tabel 11'!$E$14:$X$377,5,FALSE)</f>
        <v>29</v>
      </c>
      <c r="J159" s="6">
        <f>VLOOKUP($E159,'Tabel 11'!$E$14:$X$377,6,FALSE)</f>
        <v>10</v>
      </c>
      <c r="K159" s="6">
        <f>VLOOKUP($E159,'Tabel 11'!$E$14:$X$377,7,FALSE)</f>
        <v>0</v>
      </c>
      <c r="L159" s="6">
        <f>VLOOKUP($E159,'Tabel 11'!$E$14:$X$377,8,FALSE)</f>
        <v>0</v>
      </c>
      <c r="M159" s="6">
        <f>VLOOKUP($E159,'Tabel 11'!$E$14:$X$377,9,FALSE)</f>
        <v>14</v>
      </c>
      <c r="N159" s="6">
        <f>VLOOKUP($E159,'Tabel 11'!$E$14:$X$377,10,FALSE)</f>
        <v>4</v>
      </c>
      <c r="O159" s="6">
        <f>VLOOKUP($E159,'Tabel 11'!$E$14:$X$377,11,FALSE)</f>
        <v>4</v>
      </c>
      <c r="P159" s="6">
        <f>VLOOKUP($E159,'Tabel 11'!$E$14:$X$377,12,FALSE)</f>
        <v>0</v>
      </c>
      <c r="Q159" s="6">
        <f>VLOOKUP($E159,'Tabel 11'!$E$14:$X$377,13,FALSE)</f>
        <v>40</v>
      </c>
      <c r="R159" s="6">
        <f>VLOOKUP($E159,'Tabel 11'!$E$14:$X$377,14,FALSE)</f>
        <v>234</v>
      </c>
      <c r="S159" s="6">
        <f>VLOOKUP($E159,'Tabel 11'!$E$14:$X$377,15,FALSE)</f>
        <v>230</v>
      </c>
      <c r="T159" s="6">
        <f>VLOOKUP($E159,'Tabel 11'!$E$14:$X$377,16,FALSE)</f>
        <v>0</v>
      </c>
      <c r="U159" s="6">
        <f>VLOOKUP($E159,'Tabel 11'!$E$14:$X$377,17,FALSE)</f>
        <v>4</v>
      </c>
      <c r="V159" s="6">
        <f>VLOOKUP($E159,'Tabel 11'!$E$14:$X$377,18,FALSE)</f>
        <v>0</v>
      </c>
      <c r="W159" s="6"/>
      <c r="X159" s="6">
        <f>VLOOKUP($E159,'Tabel 11'!$E$14:$X$377,20,FALSE)</f>
        <v>12</v>
      </c>
    </row>
    <row r="160" spans="2:24" x14ac:dyDescent="0.25">
      <c r="D160" s="1" t="s">
        <v>696</v>
      </c>
      <c r="E160" s="1" t="s">
        <v>179</v>
      </c>
      <c r="G160" s="6">
        <f>VLOOKUP($E160,'Tabel 11'!$E$14:$X$377,3,FALSE)</f>
        <v>1130</v>
      </c>
      <c r="H160" s="6">
        <f>VLOOKUP($E160,'Tabel 11'!$E$14:$X$377,4,FALSE)</f>
        <v>596</v>
      </c>
      <c r="I160" s="6">
        <f>VLOOKUP($E160,'Tabel 11'!$E$14:$X$377,5,FALSE)</f>
        <v>0</v>
      </c>
      <c r="J160" s="6">
        <f>VLOOKUP($E160,'Tabel 11'!$E$14:$X$377,6,FALSE)</f>
        <v>0</v>
      </c>
      <c r="K160" s="6">
        <f>VLOOKUP($E160,'Tabel 11'!$E$14:$X$377,7,FALSE)</f>
        <v>596</v>
      </c>
      <c r="L160" s="6">
        <f>VLOOKUP($E160,'Tabel 11'!$E$14:$X$377,8,FALSE)</f>
        <v>0</v>
      </c>
      <c r="M160" s="6">
        <f>VLOOKUP($E160,'Tabel 11'!$E$14:$X$377,9,FALSE)</f>
        <v>0</v>
      </c>
      <c r="N160" s="6">
        <f>VLOOKUP($E160,'Tabel 11'!$E$14:$X$377,10,FALSE)</f>
        <v>10</v>
      </c>
      <c r="O160" s="6">
        <f>VLOOKUP($E160,'Tabel 11'!$E$14:$X$377,11,FALSE)</f>
        <v>10</v>
      </c>
      <c r="P160" s="6">
        <f>VLOOKUP($E160,'Tabel 11'!$E$14:$X$377,12,FALSE)</f>
        <v>0</v>
      </c>
      <c r="Q160" s="6">
        <f>VLOOKUP($E160,'Tabel 11'!$E$14:$X$377,13,FALSE)</f>
        <v>206</v>
      </c>
      <c r="R160" s="6">
        <f>VLOOKUP($E160,'Tabel 11'!$E$14:$X$377,14,FALSE)</f>
        <v>318</v>
      </c>
      <c r="S160" s="6">
        <f>VLOOKUP($E160,'Tabel 11'!$E$14:$X$377,15,FALSE)</f>
        <v>290</v>
      </c>
      <c r="T160" s="6">
        <f>VLOOKUP($E160,'Tabel 11'!$E$14:$X$377,16,FALSE)</f>
        <v>10</v>
      </c>
      <c r="U160" s="6">
        <f>VLOOKUP($E160,'Tabel 11'!$E$14:$X$377,17,FALSE)</f>
        <v>18</v>
      </c>
      <c r="V160" s="6">
        <f>VLOOKUP($E160,'Tabel 11'!$E$14:$X$377,18,FALSE)</f>
        <v>0</v>
      </c>
      <c r="W160" s="6"/>
      <c r="X160" s="6">
        <f>VLOOKUP($E160,'Tabel 11'!$E$14:$X$377,20,FALSE)</f>
        <v>92</v>
      </c>
    </row>
    <row r="161" spans="4:24" x14ac:dyDescent="0.25">
      <c r="D161" s="1" t="s">
        <v>701</v>
      </c>
      <c r="E161" s="1" t="s">
        <v>177</v>
      </c>
      <c r="G161" s="6">
        <f>VLOOKUP($E161,'Tabel 11'!$E$14:$X$377,3,FALSE)</f>
        <v>1450</v>
      </c>
      <c r="H161" s="6">
        <f>VLOOKUP($E161,'Tabel 11'!$E$14:$X$377,4,FALSE)</f>
        <v>423</v>
      </c>
      <c r="I161" s="6">
        <f>VLOOKUP($E161,'Tabel 11'!$E$14:$X$377,5,FALSE)</f>
        <v>0</v>
      </c>
      <c r="J161" s="6">
        <f>VLOOKUP($E161,'Tabel 11'!$E$14:$X$377,6,FALSE)</f>
        <v>0</v>
      </c>
      <c r="K161" s="6">
        <f>VLOOKUP($E161,'Tabel 11'!$E$14:$X$377,7,FALSE)</f>
        <v>367</v>
      </c>
      <c r="L161" s="6">
        <f>VLOOKUP($E161,'Tabel 11'!$E$14:$X$377,8,FALSE)</f>
        <v>0</v>
      </c>
      <c r="M161" s="6">
        <f>VLOOKUP($E161,'Tabel 11'!$E$14:$X$377,9,FALSE)</f>
        <v>56</v>
      </c>
      <c r="N161" s="6">
        <f>VLOOKUP($E161,'Tabel 11'!$E$14:$X$377,10,FALSE)</f>
        <v>15</v>
      </c>
      <c r="O161" s="6">
        <f>VLOOKUP($E161,'Tabel 11'!$E$14:$X$377,11,FALSE)</f>
        <v>15</v>
      </c>
      <c r="P161" s="6">
        <f>VLOOKUP($E161,'Tabel 11'!$E$14:$X$377,12,FALSE)</f>
        <v>0</v>
      </c>
      <c r="Q161" s="6">
        <f>VLOOKUP($E161,'Tabel 11'!$E$14:$X$377,13,FALSE)</f>
        <v>206</v>
      </c>
      <c r="R161" s="6">
        <f>VLOOKUP($E161,'Tabel 11'!$E$14:$X$377,14,FALSE)</f>
        <v>806</v>
      </c>
      <c r="S161" s="6">
        <f>VLOOKUP($E161,'Tabel 11'!$E$14:$X$377,15,FALSE)</f>
        <v>697</v>
      </c>
      <c r="T161" s="6">
        <f>VLOOKUP($E161,'Tabel 11'!$E$14:$X$377,16,FALSE)</f>
        <v>103</v>
      </c>
      <c r="U161" s="6">
        <f>VLOOKUP($E161,'Tabel 11'!$E$14:$X$377,17,FALSE)</f>
        <v>6</v>
      </c>
      <c r="V161" s="6">
        <f>VLOOKUP($E161,'Tabel 11'!$E$14:$X$377,18,FALSE)</f>
        <v>31</v>
      </c>
      <c r="W161" s="6"/>
      <c r="X161" s="6">
        <f>VLOOKUP($E161,'Tabel 11'!$E$14:$X$377,20,FALSE)</f>
        <v>84</v>
      </c>
    </row>
    <row r="162" spans="4:24" x14ac:dyDescent="0.25">
      <c r="D162" s="1" t="s">
        <v>702</v>
      </c>
      <c r="E162" s="1" t="s">
        <v>141</v>
      </c>
      <c r="G162" s="6">
        <f>VLOOKUP($E162,'Tabel 11'!$E$14:$X$377,3,FALSE)</f>
        <v>1755</v>
      </c>
      <c r="H162" s="6">
        <f>VLOOKUP($E162,'Tabel 11'!$E$14:$X$377,4,FALSE)</f>
        <v>646</v>
      </c>
      <c r="I162" s="6">
        <f>VLOOKUP($E162,'Tabel 11'!$E$14:$X$377,5,FALSE)</f>
        <v>241</v>
      </c>
      <c r="J162" s="6">
        <f>VLOOKUP($E162,'Tabel 11'!$E$14:$X$377,6,FALSE)</f>
        <v>171</v>
      </c>
      <c r="K162" s="6">
        <f>VLOOKUP($E162,'Tabel 11'!$E$14:$X$377,7,FALSE)</f>
        <v>208</v>
      </c>
      <c r="L162" s="6">
        <f>VLOOKUP($E162,'Tabel 11'!$E$14:$X$377,8,FALSE)</f>
        <v>0</v>
      </c>
      <c r="M162" s="6">
        <f>VLOOKUP($E162,'Tabel 11'!$E$14:$X$377,9,FALSE)</f>
        <v>26</v>
      </c>
      <c r="N162" s="6">
        <f>VLOOKUP($E162,'Tabel 11'!$E$14:$X$377,10,FALSE)</f>
        <v>109</v>
      </c>
      <c r="O162" s="6">
        <f>VLOOKUP($E162,'Tabel 11'!$E$14:$X$377,11,FALSE)</f>
        <v>0</v>
      </c>
      <c r="P162" s="6">
        <f>VLOOKUP($E162,'Tabel 11'!$E$14:$X$377,12,FALSE)</f>
        <v>109</v>
      </c>
      <c r="Q162" s="6">
        <f>VLOOKUP($E162,'Tabel 11'!$E$14:$X$377,13,FALSE)</f>
        <v>127</v>
      </c>
      <c r="R162" s="6">
        <f>VLOOKUP($E162,'Tabel 11'!$E$14:$X$377,14,FALSE)</f>
        <v>873</v>
      </c>
      <c r="S162" s="6">
        <f>VLOOKUP($E162,'Tabel 11'!$E$14:$X$377,15,FALSE)</f>
        <v>854</v>
      </c>
      <c r="T162" s="6">
        <f>VLOOKUP($E162,'Tabel 11'!$E$14:$X$377,16,FALSE)</f>
        <v>19</v>
      </c>
      <c r="U162" s="6">
        <f>VLOOKUP($E162,'Tabel 11'!$E$14:$X$377,17,FALSE)</f>
        <v>0</v>
      </c>
      <c r="V162" s="6">
        <f>VLOOKUP($E162,'Tabel 11'!$E$14:$X$377,18,FALSE)</f>
        <v>0</v>
      </c>
      <c r="W162" s="6"/>
      <c r="X162" s="6">
        <f>VLOOKUP($E162,'Tabel 11'!$E$14:$X$377,20,FALSE)</f>
        <v>162</v>
      </c>
    </row>
    <row r="163" spans="4:24" x14ac:dyDescent="0.25">
      <c r="D163" s="1" t="s">
        <v>714</v>
      </c>
      <c r="E163" s="1" t="s">
        <v>142</v>
      </c>
      <c r="G163" s="6">
        <f>VLOOKUP($E163,'Tabel 11'!$E$14:$X$377,3,FALSE)</f>
        <v>1366</v>
      </c>
      <c r="H163" s="6">
        <f>VLOOKUP($E163,'Tabel 11'!$E$14:$X$377,4,FALSE)</f>
        <v>393</v>
      </c>
      <c r="I163" s="6">
        <f>VLOOKUP($E163,'Tabel 11'!$E$14:$X$377,5,FALSE)</f>
        <v>93</v>
      </c>
      <c r="J163" s="6">
        <f>VLOOKUP($E163,'Tabel 11'!$E$14:$X$377,6,FALSE)</f>
        <v>10</v>
      </c>
      <c r="K163" s="6">
        <f>VLOOKUP($E163,'Tabel 11'!$E$14:$X$377,7,FALSE)</f>
        <v>137</v>
      </c>
      <c r="L163" s="6">
        <f>VLOOKUP($E163,'Tabel 11'!$E$14:$X$377,8,FALSE)</f>
        <v>0</v>
      </c>
      <c r="M163" s="6">
        <f>VLOOKUP($E163,'Tabel 11'!$E$14:$X$377,9,FALSE)</f>
        <v>153</v>
      </c>
      <c r="N163" s="6">
        <f>VLOOKUP($E163,'Tabel 11'!$E$14:$X$377,10,FALSE)</f>
        <v>223</v>
      </c>
      <c r="O163" s="6">
        <f>VLOOKUP($E163,'Tabel 11'!$E$14:$X$377,11,FALSE)</f>
        <v>90</v>
      </c>
      <c r="P163" s="6">
        <f>VLOOKUP($E163,'Tabel 11'!$E$14:$X$377,12,FALSE)</f>
        <v>133</v>
      </c>
      <c r="Q163" s="6">
        <f>VLOOKUP($E163,'Tabel 11'!$E$14:$X$377,13,FALSE)</f>
        <v>163</v>
      </c>
      <c r="R163" s="6">
        <f>VLOOKUP($E163,'Tabel 11'!$E$14:$X$377,14,FALSE)</f>
        <v>587</v>
      </c>
      <c r="S163" s="6">
        <f>VLOOKUP($E163,'Tabel 11'!$E$14:$X$377,15,FALSE)</f>
        <v>561</v>
      </c>
      <c r="T163" s="6">
        <f>VLOOKUP($E163,'Tabel 11'!$E$14:$X$377,16,FALSE)</f>
        <v>26</v>
      </c>
      <c r="U163" s="6">
        <f>VLOOKUP($E163,'Tabel 11'!$E$14:$X$377,17,FALSE)</f>
        <v>0</v>
      </c>
      <c r="V163" s="6">
        <f>VLOOKUP($E163,'Tabel 11'!$E$14:$X$377,18,FALSE)</f>
        <v>0</v>
      </c>
      <c r="W163" s="6"/>
      <c r="X163" s="6">
        <f>VLOOKUP($E163,'Tabel 11'!$E$14:$X$377,20,FALSE)</f>
        <v>51</v>
      </c>
    </row>
    <row r="164" spans="4:24" x14ac:dyDescent="0.25">
      <c r="D164" s="1" t="s">
        <v>715</v>
      </c>
      <c r="E164" s="1" t="s">
        <v>143</v>
      </c>
      <c r="G164" s="6">
        <f>VLOOKUP($E164,'Tabel 11'!$E$14:$X$377,3,FALSE)</f>
        <v>32646</v>
      </c>
      <c r="H164" s="6">
        <f>VLOOKUP($E164,'Tabel 11'!$E$14:$X$377,4,FALSE)</f>
        <v>17526</v>
      </c>
      <c r="I164" s="6">
        <f>VLOOKUP($E164,'Tabel 11'!$E$14:$X$377,5,FALSE)</f>
        <v>8042</v>
      </c>
      <c r="J164" s="6">
        <f>VLOOKUP($E164,'Tabel 11'!$E$14:$X$377,6,FALSE)</f>
        <v>7063</v>
      </c>
      <c r="K164" s="6">
        <f>VLOOKUP($E164,'Tabel 11'!$E$14:$X$377,7,FALSE)</f>
        <v>0</v>
      </c>
      <c r="L164" s="6">
        <f>VLOOKUP($E164,'Tabel 11'!$E$14:$X$377,8,FALSE)</f>
        <v>0</v>
      </c>
      <c r="M164" s="6">
        <f>VLOOKUP($E164,'Tabel 11'!$E$14:$X$377,9,FALSE)</f>
        <v>2421</v>
      </c>
      <c r="N164" s="6">
        <f>VLOOKUP($E164,'Tabel 11'!$E$14:$X$377,10,FALSE)</f>
        <v>39</v>
      </c>
      <c r="O164" s="6">
        <f>VLOOKUP($E164,'Tabel 11'!$E$14:$X$377,11,FALSE)</f>
        <v>39</v>
      </c>
      <c r="P164" s="6">
        <f>VLOOKUP($E164,'Tabel 11'!$E$14:$X$377,12,FALSE)</f>
        <v>0</v>
      </c>
      <c r="Q164" s="6">
        <f>VLOOKUP($E164,'Tabel 11'!$E$14:$X$377,13,FALSE)</f>
        <v>3082</v>
      </c>
      <c r="R164" s="6">
        <f>VLOOKUP($E164,'Tabel 11'!$E$14:$X$377,14,FALSE)</f>
        <v>11999</v>
      </c>
      <c r="S164" s="6">
        <f>VLOOKUP($E164,'Tabel 11'!$E$14:$X$377,15,FALSE)</f>
        <v>11863</v>
      </c>
      <c r="T164" s="6">
        <f>VLOOKUP($E164,'Tabel 11'!$E$14:$X$377,16,FALSE)</f>
        <v>136</v>
      </c>
      <c r="U164" s="6">
        <f>VLOOKUP($E164,'Tabel 11'!$E$14:$X$377,17,FALSE)</f>
        <v>0</v>
      </c>
      <c r="V164" s="6">
        <f>VLOOKUP($E164,'Tabel 11'!$E$14:$X$377,18,FALSE)</f>
        <v>0</v>
      </c>
      <c r="W164" s="6"/>
      <c r="X164" s="6">
        <f>VLOOKUP($E164,'Tabel 11'!$E$14:$X$377,20,FALSE)</f>
        <v>3977</v>
      </c>
    </row>
    <row r="165" spans="4:24" x14ac:dyDescent="0.25">
      <c r="D165" s="1" t="s">
        <v>725</v>
      </c>
      <c r="E165" s="1" t="s">
        <v>191</v>
      </c>
      <c r="G165" s="6">
        <f>VLOOKUP($E165,'Tabel 11'!$E$14:$X$377,3,FALSE)</f>
        <v>1148</v>
      </c>
      <c r="H165" s="6">
        <f>VLOOKUP($E165,'Tabel 11'!$E$14:$X$377,4,FALSE)</f>
        <v>713</v>
      </c>
      <c r="I165" s="6">
        <f>VLOOKUP($E165,'Tabel 11'!$E$14:$X$377,5,FALSE)</f>
        <v>0</v>
      </c>
      <c r="J165" s="6">
        <f>VLOOKUP($E165,'Tabel 11'!$E$14:$X$377,6,FALSE)</f>
        <v>0</v>
      </c>
      <c r="K165" s="6">
        <f>VLOOKUP($E165,'Tabel 11'!$E$14:$X$377,7,FALSE)</f>
        <v>713</v>
      </c>
      <c r="L165" s="6">
        <f>VLOOKUP($E165,'Tabel 11'!$E$14:$X$377,8,FALSE)</f>
        <v>0</v>
      </c>
      <c r="M165" s="6">
        <f>VLOOKUP($E165,'Tabel 11'!$E$14:$X$377,9,FALSE)</f>
        <v>0</v>
      </c>
      <c r="N165" s="6">
        <f>VLOOKUP($E165,'Tabel 11'!$E$14:$X$377,10,FALSE)</f>
        <v>4</v>
      </c>
      <c r="O165" s="6">
        <f>VLOOKUP($E165,'Tabel 11'!$E$14:$X$377,11,FALSE)</f>
        <v>4</v>
      </c>
      <c r="P165" s="6">
        <f>VLOOKUP($E165,'Tabel 11'!$E$14:$X$377,12,FALSE)</f>
        <v>0</v>
      </c>
      <c r="Q165" s="6">
        <f>VLOOKUP($E165,'Tabel 11'!$E$14:$X$377,13,FALSE)</f>
        <v>25</v>
      </c>
      <c r="R165" s="6">
        <f>VLOOKUP($E165,'Tabel 11'!$E$14:$X$377,14,FALSE)</f>
        <v>406</v>
      </c>
      <c r="S165" s="6">
        <f>VLOOKUP($E165,'Tabel 11'!$E$14:$X$377,15,FALSE)</f>
        <v>406</v>
      </c>
      <c r="T165" s="6">
        <f>VLOOKUP($E165,'Tabel 11'!$E$14:$X$377,16,FALSE)</f>
        <v>0</v>
      </c>
      <c r="U165" s="6">
        <f>VLOOKUP($E165,'Tabel 11'!$E$14:$X$377,17,FALSE)</f>
        <v>0</v>
      </c>
      <c r="V165" s="6">
        <f>VLOOKUP($E165,'Tabel 11'!$E$14:$X$377,18,FALSE)</f>
        <v>0</v>
      </c>
      <c r="W165" s="6"/>
      <c r="X165" s="6">
        <f>VLOOKUP($E165,'Tabel 11'!$E$14:$X$377,20,FALSE)</f>
        <v>37</v>
      </c>
    </row>
    <row r="166" spans="4:24" x14ac:dyDescent="0.25">
      <c r="D166" s="1" t="s">
        <v>737</v>
      </c>
      <c r="E166" s="1" t="s">
        <v>185</v>
      </c>
      <c r="G166" s="6">
        <f>VLOOKUP($E166,'Tabel 11'!$E$14:$X$377,3,FALSE)</f>
        <v>1623</v>
      </c>
      <c r="H166" s="6">
        <f>VLOOKUP($E166,'Tabel 11'!$E$14:$X$377,4,FALSE)</f>
        <v>1083</v>
      </c>
      <c r="I166" s="6">
        <f>VLOOKUP($E166,'Tabel 11'!$E$14:$X$377,5,FALSE)</f>
        <v>466</v>
      </c>
      <c r="J166" s="6">
        <f>VLOOKUP($E166,'Tabel 11'!$E$14:$X$377,6,FALSE)</f>
        <v>0</v>
      </c>
      <c r="K166" s="6">
        <f>VLOOKUP($E166,'Tabel 11'!$E$14:$X$377,7,FALSE)</f>
        <v>326</v>
      </c>
      <c r="L166" s="6">
        <f>VLOOKUP($E166,'Tabel 11'!$E$14:$X$377,8,FALSE)</f>
        <v>0</v>
      </c>
      <c r="M166" s="6">
        <f>VLOOKUP($E166,'Tabel 11'!$E$14:$X$377,9,FALSE)</f>
        <v>291</v>
      </c>
      <c r="N166" s="6">
        <f>VLOOKUP($E166,'Tabel 11'!$E$14:$X$377,10,FALSE)</f>
        <v>39</v>
      </c>
      <c r="O166" s="6">
        <f>VLOOKUP($E166,'Tabel 11'!$E$14:$X$377,11,FALSE)</f>
        <v>39</v>
      </c>
      <c r="P166" s="6">
        <f>VLOOKUP($E166,'Tabel 11'!$E$14:$X$377,12,FALSE)</f>
        <v>0</v>
      </c>
      <c r="Q166" s="6">
        <f>VLOOKUP($E166,'Tabel 11'!$E$14:$X$377,13,FALSE)</f>
        <v>18</v>
      </c>
      <c r="R166" s="6">
        <f>VLOOKUP($E166,'Tabel 11'!$E$14:$X$377,14,FALSE)</f>
        <v>483</v>
      </c>
      <c r="S166" s="6">
        <f>VLOOKUP($E166,'Tabel 11'!$E$14:$X$377,15,FALSE)</f>
        <v>483</v>
      </c>
      <c r="T166" s="6">
        <f>VLOOKUP($E166,'Tabel 11'!$E$14:$X$377,16,FALSE)</f>
        <v>0</v>
      </c>
      <c r="U166" s="6">
        <f>VLOOKUP($E166,'Tabel 11'!$E$14:$X$377,17,FALSE)</f>
        <v>0</v>
      </c>
      <c r="V166" s="6">
        <f>VLOOKUP($E166,'Tabel 11'!$E$14:$X$377,18,FALSE)</f>
        <v>18</v>
      </c>
      <c r="W166" s="6"/>
      <c r="X166" s="6">
        <f>VLOOKUP($E166,'Tabel 11'!$E$14:$X$377,20,FALSE)</f>
        <v>166</v>
      </c>
    </row>
    <row r="167" spans="4:24" x14ac:dyDescent="0.25">
      <c r="D167" s="1" t="s">
        <v>749</v>
      </c>
      <c r="E167" s="1" t="s">
        <v>145</v>
      </c>
      <c r="G167" s="6">
        <f>VLOOKUP($E167,'Tabel 11'!$E$14:$X$377,3,FALSE)</f>
        <v>832</v>
      </c>
      <c r="H167" s="6">
        <f>VLOOKUP($E167,'Tabel 11'!$E$14:$X$377,4,FALSE)</f>
        <v>415</v>
      </c>
      <c r="I167" s="6">
        <f>VLOOKUP($E167,'Tabel 11'!$E$14:$X$377,5,FALSE)</f>
        <v>0</v>
      </c>
      <c r="J167" s="6">
        <f>VLOOKUP($E167,'Tabel 11'!$E$14:$X$377,6,FALSE)</f>
        <v>0</v>
      </c>
      <c r="K167" s="6">
        <f>VLOOKUP($E167,'Tabel 11'!$E$14:$X$377,7,FALSE)</f>
        <v>261</v>
      </c>
      <c r="L167" s="6">
        <f>VLOOKUP($E167,'Tabel 11'!$E$14:$X$377,8,FALSE)</f>
        <v>0</v>
      </c>
      <c r="M167" s="6">
        <f>VLOOKUP($E167,'Tabel 11'!$E$14:$X$377,9,FALSE)</f>
        <v>154</v>
      </c>
      <c r="N167" s="6">
        <f>VLOOKUP($E167,'Tabel 11'!$E$14:$X$377,10,FALSE)</f>
        <v>82</v>
      </c>
      <c r="O167" s="6">
        <f>VLOOKUP($E167,'Tabel 11'!$E$14:$X$377,11,FALSE)</f>
        <v>82</v>
      </c>
      <c r="P167" s="6">
        <f>VLOOKUP($E167,'Tabel 11'!$E$14:$X$377,12,FALSE)</f>
        <v>0</v>
      </c>
      <c r="Q167" s="6">
        <f>VLOOKUP($E167,'Tabel 11'!$E$14:$X$377,13,FALSE)</f>
        <v>7</v>
      </c>
      <c r="R167" s="6">
        <f>VLOOKUP($E167,'Tabel 11'!$E$14:$X$377,14,FALSE)</f>
        <v>328</v>
      </c>
      <c r="S167" s="6">
        <f>VLOOKUP($E167,'Tabel 11'!$E$14:$X$377,15,FALSE)</f>
        <v>317</v>
      </c>
      <c r="T167" s="6">
        <f>VLOOKUP($E167,'Tabel 11'!$E$14:$X$377,16,FALSE)</f>
        <v>10</v>
      </c>
      <c r="U167" s="6">
        <f>VLOOKUP($E167,'Tabel 11'!$E$14:$X$377,17,FALSE)</f>
        <v>1</v>
      </c>
      <c r="V167" s="6">
        <f>VLOOKUP($E167,'Tabel 11'!$E$14:$X$377,18,FALSE)</f>
        <v>0</v>
      </c>
      <c r="W167" s="6"/>
      <c r="X167" s="6">
        <f>VLOOKUP($E167,'Tabel 11'!$E$14:$X$377,20,FALSE)</f>
        <v>50</v>
      </c>
    </row>
    <row r="168" spans="4:24" x14ac:dyDescent="0.25">
      <c r="D168" s="1" t="s">
        <v>751</v>
      </c>
      <c r="E168" s="1" t="s">
        <v>146</v>
      </c>
      <c r="G168" s="6">
        <f>VLOOKUP($E168,'Tabel 11'!$E$14:$X$377,3,FALSE)</f>
        <v>51322</v>
      </c>
      <c r="H168" s="6">
        <f>VLOOKUP($E168,'Tabel 11'!$E$14:$X$377,4,FALSE)</f>
        <v>34646</v>
      </c>
      <c r="I168" s="6">
        <f>VLOOKUP($E168,'Tabel 11'!$E$14:$X$377,5,FALSE)</f>
        <v>14614</v>
      </c>
      <c r="J168" s="6">
        <f>VLOOKUP($E168,'Tabel 11'!$E$14:$X$377,6,FALSE)</f>
        <v>1652</v>
      </c>
      <c r="K168" s="6">
        <f>VLOOKUP($E168,'Tabel 11'!$E$14:$X$377,7,FALSE)</f>
        <v>6569</v>
      </c>
      <c r="L168" s="6">
        <f>VLOOKUP($E168,'Tabel 11'!$E$14:$X$377,8,FALSE)</f>
        <v>1194</v>
      </c>
      <c r="M168" s="6">
        <f>VLOOKUP($E168,'Tabel 11'!$E$14:$X$377,9,FALSE)</f>
        <v>10617</v>
      </c>
      <c r="N168" s="6">
        <f>VLOOKUP($E168,'Tabel 11'!$E$14:$X$377,10,FALSE)</f>
        <v>9170</v>
      </c>
      <c r="O168" s="6">
        <f>VLOOKUP($E168,'Tabel 11'!$E$14:$X$377,11,FALSE)</f>
        <v>9170</v>
      </c>
      <c r="P168" s="6">
        <f>VLOOKUP($E168,'Tabel 11'!$E$14:$X$377,12,FALSE)</f>
        <v>0</v>
      </c>
      <c r="Q168" s="6">
        <f>VLOOKUP($E168,'Tabel 11'!$E$14:$X$377,13,FALSE)</f>
        <v>3357</v>
      </c>
      <c r="R168" s="6">
        <f>VLOOKUP($E168,'Tabel 11'!$E$14:$X$377,14,FALSE)</f>
        <v>4149</v>
      </c>
      <c r="S168" s="6">
        <f>VLOOKUP($E168,'Tabel 11'!$E$14:$X$377,15,FALSE)</f>
        <v>4149</v>
      </c>
      <c r="T168" s="6">
        <f>VLOOKUP($E168,'Tabel 11'!$E$14:$X$377,16,FALSE)</f>
        <v>0</v>
      </c>
      <c r="U168" s="6">
        <f>VLOOKUP($E168,'Tabel 11'!$E$14:$X$377,17,FALSE)</f>
        <v>0</v>
      </c>
      <c r="V168" s="6">
        <f>VLOOKUP($E168,'Tabel 11'!$E$14:$X$377,18,FALSE)</f>
        <v>0</v>
      </c>
      <c r="W168" s="6"/>
      <c r="X168" s="6">
        <f>VLOOKUP($E168,'Tabel 11'!$E$14:$X$377,20,FALSE)</f>
        <v>6847</v>
      </c>
    </row>
    <row r="169" spans="4:24" x14ac:dyDescent="0.25">
      <c r="D169" s="1" t="s">
        <v>758</v>
      </c>
      <c r="E169" s="1" t="s">
        <v>147</v>
      </c>
      <c r="G169" s="6">
        <f>VLOOKUP($E169,'Tabel 11'!$E$14:$X$377,3,FALSE)</f>
        <v>4923</v>
      </c>
      <c r="H169" s="6">
        <f>VLOOKUP($E169,'Tabel 11'!$E$14:$X$377,4,FALSE)</f>
        <v>3312</v>
      </c>
      <c r="I169" s="6">
        <f>VLOOKUP($E169,'Tabel 11'!$E$14:$X$377,5,FALSE)</f>
        <v>3065</v>
      </c>
      <c r="J169" s="6">
        <f>VLOOKUP($E169,'Tabel 11'!$E$14:$X$377,6,FALSE)</f>
        <v>0</v>
      </c>
      <c r="K169" s="6">
        <f>VLOOKUP($E169,'Tabel 11'!$E$14:$X$377,7,FALSE)</f>
        <v>171</v>
      </c>
      <c r="L169" s="6">
        <f>VLOOKUP($E169,'Tabel 11'!$E$14:$X$377,8,FALSE)</f>
        <v>0</v>
      </c>
      <c r="M169" s="6">
        <f>VLOOKUP($E169,'Tabel 11'!$E$14:$X$377,9,FALSE)</f>
        <v>76</v>
      </c>
      <c r="N169" s="6">
        <f>VLOOKUP($E169,'Tabel 11'!$E$14:$X$377,10,FALSE)</f>
        <v>264</v>
      </c>
      <c r="O169" s="6">
        <f>VLOOKUP($E169,'Tabel 11'!$E$14:$X$377,11,FALSE)</f>
        <v>110</v>
      </c>
      <c r="P169" s="6">
        <f>VLOOKUP($E169,'Tabel 11'!$E$14:$X$377,12,FALSE)</f>
        <v>154</v>
      </c>
      <c r="Q169" s="6">
        <f>VLOOKUP($E169,'Tabel 11'!$E$14:$X$377,13,FALSE)</f>
        <v>182</v>
      </c>
      <c r="R169" s="6">
        <f>VLOOKUP($E169,'Tabel 11'!$E$14:$X$377,14,FALSE)</f>
        <v>1165</v>
      </c>
      <c r="S169" s="6">
        <f>VLOOKUP($E169,'Tabel 11'!$E$14:$X$377,15,FALSE)</f>
        <v>1137</v>
      </c>
      <c r="T169" s="6">
        <f>VLOOKUP($E169,'Tabel 11'!$E$14:$X$377,16,FALSE)</f>
        <v>28</v>
      </c>
      <c r="U169" s="6">
        <f>VLOOKUP($E169,'Tabel 11'!$E$14:$X$377,17,FALSE)</f>
        <v>0</v>
      </c>
      <c r="V169" s="6">
        <f>VLOOKUP($E169,'Tabel 11'!$E$14:$X$377,18,FALSE)</f>
        <v>0</v>
      </c>
      <c r="W169" s="6"/>
      <c r="X169" s="6">
        <f>VLOOKUP($E169,'Tabel 11'!$E$14:$X$377,20,FALSE)</f>
        <v>970</v>
      </c>
    </row>
    <row r="170" spans="4:24" x14ac:dyDescent="0.25">
      <c r="D170" s="1" t="s">
        <v>760</v>
      </c>
      <c r="E170" s="1" t="s">
        <v>148</v>
      </c>
      <c r="G170" s="6">
        <f>VLOOKUP($E170,'Tabel 11'!$E$14:$X$377,3,FALSE)</f>
        <v>1390</v>
      </c>
      <c r="H170" s="6">
        <f>VLOOKUP($E170,'Tabel 11'!$E$14:$X$377,4,FALSE)</f>
        <v>451</v>
      </c>
      <c r="I170" s="6">
        <f>VLOOKUP($E170,'Tabel 11'!$E$14:$X$377,5,FALSE)</f>
        <v>7</v>
      </c>
      <c r="J170" s="6">
        <f>VLOOKUP($E170,'Tabel 11'!$E$14:$X$377,6,FALSE)</f>
        <v>4</v>
      </c>
      <c r="K170" s="6">
        <f>VLOOKUP($E170,'Tabel 11'!$E$14:$X$377,7,FALSE)</f>
        <v>62</v>
      </c>
      <c r="L170" s="6">
        <f>VLOOKUP($E170,'Tabel 11'!$E$14:$X$377,8,FALSE)</f>
        <v>0</v>
      </c>
      <c r="M170" s="6">
        <f>VLOOKUP($E170,'Tabel 11'!$E$14:$X$377,9,FALSE)</f>
        <v>378</v>
      </c>
      <c r="N170" s="6">
        <f>VLOOKUP($E170,'Tabel 11'!$E$14:$X$377,10,FALSE)</f>
        <v>32</v>
      </c>
      <c r="O170" s="6">
        <f>VLOOKUP($E170,'Tabel 11'!$E$14:$X$377,11,FALSE)</f>
        <v>32</v>
      </c>
      <c r="P170" s="6">
        <f>VLOOKUP($E170,'Tabel 11'!$E$14:$X$377,12,FALSE)</f>
        <v>0</v>
      </c>
      <c r="Q170" s="6">
        <f>VLOOKUP($E170,'Tabel 11'!$E$14:$X$377,13,FALSE)</f>
        <v>254</v>
      </c>
      <c r="R170" s="6">
        <f>VLOOKUP($E170,'Tabel 11'!$E$14:$X$377,14,FALSE)</f>
        <v>653</v>
      </c>
      <c r="S170" s="6">
        <f>VLOOKUP($E170,'Tabel 11'!$E$14:$X$377,15,FALSE)</f>
        <v>639</v>
      </c>
      <c r="T170" s="6">
        <f>VLOOKUP($E170,'Tabel 11'!$E$14:$X$377,16,FALSE)</f>
        <v>14</v>
      </c>
      <c r="U170" s="6">
        <f>VLOOKUP($E170,'Tabel 11'!$E$14:$X$377,17,FALSE)</f>
        <v>0</v>
      </c>
      <c r="V170" s="6">
        <f>VLOOKUP($E170,'Tabel 11'!$E$14:$X$377,18,FALSE)</f>
        <v>0</v>
      </c>
      <c r="W170" s="6"/>
      <c r="X170" s="6">
        <f>VLOOKUP($E170,'Tabel 11'!$E$14:$X$377,20,FALSE)</f>
        <v>135</v>
      </c>
    </row>
    <row r="171" spans="4:24" x14ac:dyDescent="0.25">
      <c r="D171" s="1" t="s">
        <v>761</v>
      </c>
      <c r="E171" s="1" t="s">
        <v>181</v>
      </c>
      <c r="G171" s="6">
        <f>VLOOKUP($E171,'Tabel 11'!$E$14:$X$377,3,FALSE)</f>
        <v>3246</v>
      </c>
      <c r="H171" s="6">
        <f>VLOOKUP($E171,'Tabel 11'!$E$14:$X$377,4,FALSE)</f>
        <v>1832</v>
      </c>
      <c r="I171" s="6">
        <f>VLOOKUP($E171,'Tabel 11'!$E$14:$X$377,5,FALSE)</f>
        <v>1138</v>
      </c>
      <c r="J171" s="6">
        <f>VLOOKUP($E171,'Tabel 11'!$E$14:$X$377,6,FALSE)</f>
        <v>118</v>
      </c>
      <c r="K171" s="6">
        <f>VLOOKUP($E171,'Tabel 11'!$E$14:$X$377,7,FALSE)</f>
        <v>375</v>
      </c>
      <c r="L171" s="6">
        <f>VLOOKUP($E171,'Tabel 11'!$E$14:$X$377,8,FALSE)</f>
        <v>58</v>
      </c>
      <c r="M171" s="6">
        <f>VLOOKUP($E171,'Tabel 11'!$E$14:$X$377,9,FALSE)</f>
        <v>143</v>
      </c>
      <c r="N171" s="6">
        <f>VLOOKUP($E171,'Tabel 11'!$E$14:$X$377,10,FALSE)</f>
        <v>157</v>
      </c>
      <c r="O171" s="6">
        <f>VLOOKUP($E171,'Tabel 11'!$E$14:$X$377,11,FALSE)</f>
        <v>136</v>
      </c>
      <c r="P171" s="6">
        <f>VLOOKUP($E171,'Tabel 11'!$E$14:$X$377,12,FALSE)</f>
        <v>21</v>
      </c>
      <c r="Q171" s="6">
        <f>VLOOKUP($E171,'Tabel 11'!$E$14:$X$377,13,FALSE)</f>
        <v>242</v>
      </c>
      <c r="R171" s="6">
        <f>VLOOKUP($E171,'Tabel 11'!$E$14:$X$377,14,FALSE)</f>
        <v>1015</v>
      </c>
      <c r="S171" s="6">
        <f>VLOOKUP($E171,'Tabel 11'!$E$14:$X$377,15,FALSE)</f>
        <v>794</v>
      </c>
      <c r="T171" s="6">
        <f>VLOOKUP($E171,'Tabel 11'!$E$14:$X$377,16,FALSE)</f>
        <v>23</v>
      </c>
      <c r="U171" s="6">
        <f>VLOOKUP($E171,'Tabel 11'!$E$14:$X$377,17,FALSE)</f>
        <v>198</v>
      </c>
      <c r="V171" s="6">
        <f>VLOOKUP($E171,'Tabel 11'!$E$14:$X$377,18,FALSE)</f>
        <v>0</v>
      </c>
      <c r="W171" s="6"/>
      <c r="X171" s="6">
        <f>VLOOKUP($E171,'Tabel 11'!$E$14:$X$377,20,FALSE)</f>
        <v>431</v>
      </c>
    </row>
    <row r="172" spans="4:24" x14ac:dyDescent="0.25">
      <c r="D172" s="1" t="s">
        <v>764</v>
      </c>
      <c r="E172" s="1" t="s">
        <v>149</v>
      </c>
      <c r="G172" s="6">
        <f>VLOOKUP($E172,'Tabel 11'!$E$14:$X$377,3,FALSE)</f>
        <v>881</v>
      </c>
      <c r="H172" s="6">
        <f>VLOOKUP($E172,'Tabel 11'!$E$14:$X$377,4,FALSE)</f>
        <v>291</v>
      </c>
      <c r="I172" s="6">
        <f>VLOOKUP($E172,'Tabel 11'!$E$14:$X$377,5,FALSE)</f>
        <v>23</v>
      </c>
      <c r="J172" s="6">
        <f>VLOOKUP($E172,'Tabel 11'!$E$14:$X$377,6,FALSE)</f>
        <v>0</v>
      </c>
      <c r="K172" s="6">
        <f>VLOOKUP($E172,'Tabel 11'!$E$14:$X$377,7,FALSE)</f>
        <v>235</v>
      </c>
      <c r="L172" s="6">
        <f>VLOOKUP($E172,'Tabel 11'!$E$14:$X$377,8,FALSE)</f>
        <v>0</v>
      </c>
      <c r="M172" s="6">
        <f>VLOOKUP($E172,'Tabel 11'!$E$14:$X$377,9,FALSE)</f>
        <v>33</v>
      </c>
      <c r="N172" s="6">
        <f>VLOOKUP($E172,'Tabel 11'!$E$14:$X$377,10,FALSE)</f>
        <v>0</v>
      </c>
      <c r="O172" s="6">
        <f>VLOOKUP($E172,'Tabel 11'!$E$14:$X$377,11,FALSE)</f>
        <v>0</v>
      </c>
      <c r="P172" s="6">
        <f>VLOOKUP($E172,'Tabel 11'!$E$14:$X$377,12,FALSE)</f>
        <v>0</v>
      </c>
      <c r="Q172" s="6">
        <f>VLOOKUP($E172,'Tabel 11'!$E$14:$X$377,13,FALSE)</f>
        <v>82</v>
      </c>
      <c r="R172" s="6">
        <f>VLOOKUP($E172,'Tabel 11'!$E$14:$X$377,14,FALSE)</f>
        <v>508</v>
      </c>
      <c r="S172" s="6">
        <f>VLOOKUP($E172,'Tabel 11'!$E$14:$X$377,15,FALSE)</f>
        <v>490</v>
      </c>
      <c r="T172" s="6">
        <f>VLOOKUP($E172,'Tabel 11'!$E$14:$X$377,16,FALSE)</f>
        <v>18</v>
      </c>
      <c r="U172" s="6">
        <f>VLOOKUP($E172,'Tabel 11'!$E$14:$X$377,17,FALSE)</f>
        <v>0</v>
      </c>
      <c r="V172" s="6">
        <f>VLOOKUP($E172,'Tabel 11'!$E$14:$X$377,18,FALSE)</f>
        <v>0</v>
      </c>
      <c r="W172" s="6"/>
      <c r="X172" s="6">
        <f>VLOOKUP($E172,'Tabel 11'!$E$14:$X$377,20,FALSE)</f>
        <v>76</v>
      </c>
    </row>
    <row r="173" spans="4:24" x14ac:dyDescent="0.25">
      <c r="D173" s="1" t="s">
        <v>767</v>
      </c>
      <c r="E173" s="1" t="s">
        <v>150</v>
      </c>
      <c r="G173" s="6">
        <f>VLOOKUP($E173,'Tabel 11'!$E$14:$X$377,3,FALSE)</f>
        <v>1636</v>
      </c>
      <c r="H173" s="6">
        <f>VLOOKUP($E173,'Tabel 11'!$E$14:$X$377,4,FALSE)</f>
        <v>145</v>
      </c>
      <c r="I173" s="6">
        <f>VLOOKUP($E173,'Tabel 11'!$E$14:$X$377,5,FALSE)</f>
        <v>90</v>
      </c>
      <c r="J173" s="6">
        <f>VLOOKUP($E173,'Tabel 11'!$E$14:$X$377,6,FALSE)</f>
        <v>0</v>
      </c>
      <c r="K173" s="6">
        <f>VLOOKUP($E173,'Tabel 11'!$E$14:$X$377,7,FALSE)</f>
        <v>33</v>
      </c>
      <c r="L173" s="6">
        <f>VLOOKUP($E173,'Tabel 11'!$E$14:$X$377,8,FALSE)</f>
        <v>0</v>
      </c>
      <c r="M173" s="6">
        <f>VLOOKUP($E173,'Tabel 11'!$E$14:$X$377,9,FALSE)</f>
        <v>22</v>
      </c>
      <c r="N173" s="6">
        <f>VLOOKUP($E173,'Tabel 11'!$E$14:$X$377,10,FALSE)</f>
        <v>0</v>
      </c>
      <c r="O173" s="6">
        <f>VLOOKUP($E173,'Tabel 11'!$E$14:$X$377,11,FALSE)</f>
        <v>0</v>
      </c>
      <c r="P173" s="6">
        <f>VLOOKUP($E173,'Tabel 11'!$E$14:$X$377,12,FALSE)</f>
        <v>0</v>
      </c>
      <c r="Q173" s="6">
        <f>VLOOKUP($E173,'Tabel 11'!$E$14:$X$377,13,FALSE)</f>
        <v>925</v>
      </c>
      <c r="R173" s="6">
        <f>VLOOKUP($E173,'Tabel 11'!$E$14:$X$377,14,FALSE)</f>
        <v>566</v>
      </c>
      <c r="S173" s="6">
        <f>VLOOKUP($E173,'Tabel 11'!$E$14:$X$377,15,FALSE)</f>
        <v>526</v>
      </c>
      <c r="T173" s="6">
        <f>VLOOKUP($E173,'Tabel 11'!$E$14:$X$377,16,FALSE)</f>
        <v>17</v>
      </c>
      <c r="U173" s="6">
        <f>VLOOKUP($E173,'Tabel 11'!$E$14:$X$377,17,FALSE)</f>
        <v>23</v>
      </c>
      <c r="V173" s="6">
        <f>VLOOKUP($E173,'Tabel 11'!$E$14:$X$377,18,FALSE)</f>
        <v>0</v>
      </c>
      <c r="W173" s="6"/>
      <c r="X173" s="6">
        <f>VLOOKUP($E173,'Tabel 11'!$E$14:$X$377,20,FALSE)</f>
        <v>161</v>
      </c>
    </row>
    <row r="174" spans="4:24" x14ac:dyDescent="0.25">
      <c r="D174" s="1" t="s">
        <v>777</v>
      </c>
      <c r="E174" s="1" t="s">
        <v>170</v>
      </c>
      <c r="G174" s="6">
        <f>VLOOKUP($E174,'Tabel 11'!$E$14:$X$377,3,FALSE)</f>
        <v>998</v>
      </c>
      <c r="H174" s="6">
        <f>VLOOKUP($E174,'Tabel 11'!$E$14:$X$377,4,FALSE)</f>
        <v>241</v>
      </c>
      <c r="I174" s="6">
        <f>VLOOKUP($E174,'Tabel 11'!$E$14:$X$377,5,FALSE)</f>
        <v>0</v>
      </c>
      <c r="J174" s="6">
        <f>VLOOKUP($E174,'Tabel 11'!$E$14:$X$377,6,FALSE)</f>
        <v>129</v>
      </c>
      <c r="K174" s="6">
        <f>VLOOKUP($E174,'Tabel 11'!$E$14:$X$377,7,FALSE)</f>
        <v>112</v>
      </c>
      <c r="L174" s="6">
        <f>VLOOKUP($E174,'Tabel 11'!$E$14:$X$377,8,FALSE)</f>
        <v>0</v>
      </c>
      <c r="M174" s="6">
        <f>VLOOKUP($E174,'Tabel 11'!$E$14:$X$377,9,FALSE)</f>
        <v>0</v>
      </c>
      <c r="N174" s="6">
        <f>VLOOKUP($E174,'Tabel 11'!$E$14:$X$377,10,FALSE)</f>
        <v>58</v>
      </c>
      <c r="O174" s="6">
        <f>VLOOKUP($E174,'Tabel 11'!$E$14:$X$377,11,FALSE)</f>
        <v>58</v>
      </c>
      <c r="P174" s="6">
        <f>VLOOKUP($E174,'Tabel 11'!$E$14:$X$377,12,FALSE)</f>
        <v>0</v>
      </c>
      <c r="Q174" s="6">
        <f>VLOOKUP($E174,'Tabel 11'!$E$14:$X$377,13,FALSE)</f>
        <v>112</v>
      </c>
      <c r="R174" s="6">
        <f>VLOOKUP($E174,'Tabel 11'!$E$14:$X$377,14,FALSE)</f>
        <v>587</v>
      </c>
      <c r="S174" s="6">
        <f>VLOOKUP($E174,'Tabel 11'!$E$14:$X$377,15,FALSE)</f>
        <v>544</v>
      </c>
      <c r="T174" s="6">
        <f>VLOOKUP($E174,'Tabel 11'!$E$14:$X$377,16,FALSE)</f>
        <v>43</v>
      </c>
      <c r="U174" s="6">
        <f>VLOOKUP($E174,'Tabel 11'!$E$14:$X$377,17,FALSE)</f>
        <v>0</v>
      </c>
      <c r="V174" s="6">
        <f>VLOOKUP($E174,'Tabel 11'!$E$14:$X$377,18,FALSE)</f>
        <v>0</v>
      </c>
      <c r="W174" s="6"/>
      <c r="X174" s="6">
        <f>VLOOKUP($E174,'Tabel 11'!$E$14:$X$377,20,FALSE)</f>
        <v>53</v>
      </c>
    </row>
    <row r="175" spans="4:24" x14ac:dyDescent="0.25">
      <c r="D175" s="1" t="s">
        <v>788</v>
      </c>
      <c r="E175" s="1" t="s">
        <v>171</v>
      </c>
      <c r="G175" s="6">
        <f>VLOOKUP($E175,'Tabel 11'!$E$14:$X$377,3,FALSE)</f>
        <v>767</v>
      </c>
      <c r="H175" s="6">
        <f>VLOOKUP($E175,'Tabel 11'!$E$14:$X$377,4,FALSE)</f>
        <v>174</v>
      </c>
      <c r="I175" s="6">
        <f>VLOOKUP($E175,'Tabel 11'!$E$14:$X$377,5,FALSE)</f>
        <v>45</v>
      </c>
      <c r="J175" s="6">
        <f>VLOOKUP($E175,'Tabel 11'!$E$14:$X$377,6,FALSE)</f>
        <v>83</v>
      </c>
      <c r="K175" s="6">
        <f>VLOOKUP($E175,'Tabel 11'!$E$14:$X$377,7,FALSE)</f>
        <v>33</v>
      </c>
      <c r="L175" s="6">
        <f>VLOOKUP($E175,'Tabel 11'!$E$14:$X$377,8,FALSE)</f>
        <v>9</v>
      </c>
      <c r="M175" s="6">
        <f>VLOOKUP($E175,'Tabel 11'!$E$14:$X$377,9,FALSE)</f>
        <v>4</v>
      </c>
      <c r="N175" s="6">
        <f>VLOOKUP($E175,'Tabel 11'!$E$14:$X$377,10,FALSE)</f>
        <v>65</v>
      </c>
      <c r="O175" s="6">
        <f>VLOOKUP($E175,'Tabel 11'!$E$14:$X$377,11,FALSE)</f>
        <v>0</v>
      </c>
      <c r="P175" s="6">
        <f>VLOOKUP($E175,'Tabel 11'!$E$14:$X$377,12,FALSE)</f>
        <v>65</v>
      </c>
      <c r="Q175" s="6">
        <f>VLOOKUP($E175,'Tabel 11'!$E$14:$X$377,13,FALSE)</f>
        <v>171</v>
      </c>
      <c r="R175" s="6">
        <f>VLOOKUP($E175,'Tabel 11'!$E$14:$X$377,14,FALSE)</f>
        <v>357</v>
      </c>
      <c r="S175" s="6">
        <f>VLOOKUP($E175,'Tabel 11'!$E$14:$X$377,15,FALSE)</f>
        <v>357</v>
      </c>
      <c r="T175" s="6">
        <f>VLOOKUP($E175,'Tabel 11'!$E$14:$X$377,16,FALSE)</f>
        <v>0</v>
      </c>
      <c r="U175" s="6">
        <f>VLOOKUP($E175,'Tabel 11'!$E$14:$X$377,17,FALSE)</f>
        <v>0</v>
      </c>
      <c r="V175" s="6">
        <f>VLOOKUP($E175,'Tabel 11'!$E$14:$X$377,18,FALSE)</f>
        <v>0</v>
      </c>
      <c r="W175" s="6"/>
      <c r="X175" s="6">
        <f>VLOOKUP($E175,'Tabel 11'!$E$14:$X$377,20,FALSE)</f>
        <v>28</v>
      </c>
    </row>
    <row r="176" spans="4:24" x14ac:dyDescent="0.25">
      <c r="D176" s="1" t="s">
        <v>792</v>
      </c>
      <c r="E176" s="1" t="s">
        <v>186</v>
      </c>
      <c r="G176" s="6">
        <f>VLOOKUP($E176,'Tabel 11'!$E$14:$X$377,3,FALSE)</f>
        <v>15621</v>
      </c>
      <c r="H176" s="6">
        <f>VLOOKUP($E176,'Tabel 11'!$E$14:$X$377,4,FALSE)</f>
        <v>11592</v>
      </c>
      <c r="I176" s="6">
        <f>VLOOKUP($E176,'Tabel 11'!$E$14:$X$377,5,FALSE)</f>
        <v>3823</v>
      </c>
      <c r="J176" s="6">
        <f>VLOOKUP($E176,'Tabel 11'!$E$14:$X$377,6,FALSE)</f>
        <v>2649</v>
      </c>
      <c r="K176" s="6">
        <f>VLOOKUP($E176,'Tabel 11'!$E$14:$X$377,7,FALSE)</f>
        <v>2155</v>
      </c>
      <c r="L176" s="6">
        <f>VLOOKUP($E176,'Tabel 11'!$E$14:$X$377,8,FALSE)</f>
        <v>1801</v>
      </c>
      <c r="M176" s="6">
        <f>VLOOKUP($E176,'Tabel 11'!$E$14:$X$377,9,FALSE)</f>
        <v>1164</v>
      </c>
      <c r="N176" s="6">
        <f>VLOOKUP($E176,'Tabel 11'!$E$14:$X$377,10,FALSE)</f>
        <v>354</v>
      </c>
      <c r="O176" s="6">
        <f>VLOOKUP($E176,'Tabel 11'!$E$14:$X$377,11,FALSE)</f>
        <v>0</v>
      </c>
      <c r="P176" s="6">
        <f>VLOOKUP($E176,'Tabel 11'!$E$14:$X$377,12,FALSE)</f>
        <v>354</v>
      </c>
      <c r="Q176" s="6">
        <f>VLOOKUP($E176,'Tabel 11'!$E$14:$X$377,13,FALSE)</f>
        <v>387</v>
      </c>
      <c r="R176" s="6">
        <f>VLOOKUP($E176,'Tabel 11'!$E$14:$X$377,14,FALSE)</f>
        <v>3288</v>
      </c>
      <c r="S176" s="6">
        <f>VLOOKUP($E176,'Tabel 11'!$E$14:$X$377,15,FALSE)</f>
        <v>2874</v>
      </c>
      <c r="T176" s="6">
        <f>VLOOKUP($E176,'Tabel 11'!$E$14:$X$377,16,FALSE)</f>
        <v>165</v>
      </c>
      <c r="U176" s="6">
        <f>VLOOKUP($E176,'Tabel 11'!$E$14:$X$377,17,FALSE)</f>
        <v>249</v>
      </c>
      <c r="V176" s="6">
        <f>VLOOKUP($E176,'Tabel 11'!$E$14:$X$377,18,FALSE)</f>
        <v>0</v>
      </c>
      <c r="W176" s="6"/>
      <c r="X176" s="6">
        <f>VLOOKUP($E176,'Tabel 11'!$E$14:$X$377,20,FALSE)</f>
        <v>4512</v>
      </c>
    </row>
    <row r="177" spans="4:24" x14ac:dyDescent="0.25">
      <c r="D177" s="1" t="s">
        <v>797</v>
      </c>
      <c r="E177" s="1" t="s">
        <v>152</v>
      </c>
      <c r="G177" s="6">
        <f>VLOOKUP($E177,'Tabel 11'!$E$14:$X$377,3,FALSE)</f>
        <v>3420</v>
      </c>
      <c r="H177" s="6">
        <f>VLOOKUP($E177,'Tabel 11'!$E$14:$X$377,4,FALSE)</f>
        <v>1797</v>
      </c>
      <c r="I177" s="6">
        <f>VLOOKUP($E177,'Tabel 11'!$E$14:$X$377,5,FALSE)</f>
        <v>1547</v>
      </c>
      <c r="J177" s="6">
        <f>VLOOKUP($E177,'Tabel 11'!$E$14:$X$377,6,FALSE)</f>
        <v>23</v>
      </c>
      <c r="K177" s="6">
        <f>VLOOKUP($E177,'Tabel 11'!$E$14:$X$377,7,FALSE)</f>
        <v>227</v>
      </c>
      <c r="L177" s="6">
        <f>VLOOKUP($E177,'Tabel 11'!$E$14:$X$377,8,FALSE)</f>
        <v>0</v>
      </c>
      <c r="M177" s="6">
        <f>VLOOKUP($E177,'Tabel 11'!$E$14:$X$377,9,FALSE)</f>
        <v>0</v>
      </c>
      <c r="N177" s="6">
        <f>VLOOKUP($E177,'Tabel 11'!$E$14:$X$377,10,FALSE)</f>
        <v>357</v>
      </c>
      <c r="O177" s="6">
        <f>VLOOKUP($E177,'Tabel 11'!$E$14:$X$377,11,FALSE)</f>
        <v>13</v>
      </c>
      <c r="P177" s="6">
        <f>VLOOKUP($E177,'Tabel 11'!$E$14:$X$377,12,FALSE)</f>
        <v>344</v>
      </c>
      <c r="Q177" s="6">
        <f>VLOOKUP($E177,'Tabel 11'!$E$14:$X$377,13,FALSE)</f>
        <v>171</v>
      </c>
      <c r="R177" s="6">
        <f>VLOOKUP($E177,'Tabel 11'!$E$14:$X$377,14,FALSE)</f>
        <v>1095</v>
      </c>
      <c r="S177" s="6">
        <f>VLOOKUP($E177,'Tabel 11'!$E$14:$X$377,15,FALSE)</f>
        <v>1018</v>
      </c>
      <c r="T177" s="6">
        <f>VLOOKUP($E177,'Tabel 11'!$E$14:$X$377,16,FALSE)</f>
        <v>77</v>
      </c>
      <c r="U177" s="6">
        <f>VLOOKUP($E177,'Tabel 11'!$E$14:$X$377,17,FALSE)</f>
        <v>0</v>
      </c>
      <c r="V177" s="6">
        <f>VLOOKUP($E177,'Tabel 11'!$E$14:$X$377,18,FALSE)</f>
        <v>0</v>
      </c>
      <c r="W177" s="6"/>
      <c r="X177" s="6">
        <f>VLOOKUP($E177,'Tabel 11'!$E$14:$X$377,20,FALSE)</f>
        <v>424</v>
      </c>
    </row>
    <row r="178" spans="4:24" x14ac:dyDescent="0.25">
      <c r="D178" s="1" t="s">
        <v>799</v>
      </c>
      <c r="E178" s="1" t="s">
        <v>153</v>
      </c>
      <c r="G178" s="6">
        <f>VLOOKUP($E178,'Tabel 11'!$E$14:$X$377,3,FALSE)</f>
        <v>1531</v>
      </c>
      <c r="H178" s="6">
        <f>VLOOKUP($E178,'Tabel 11'!$E$14:$X$377,4,FALSE)</f>
        <v>952</v>
      </c>
      <c r="I178" s="6">
        <f>VLOOKUP($E178,'Tabel 11'!$E$14:$X$377,5,FALSE)</f>
        <v>395</v>
      </c>
      <c r="J178" s="6">
        <f>VLOOKUP($E178,'Tabel 11'!$E$14:$X$377,6,FALSE)</f>
        <v>80</v>
      </c>
      <c r="K178" s="6">
        <f>VLOOKUP($E178,'Tabel 11'!$E$14:$X$377,7,FALSE)</f>
        <v>224</v>
      </c>
      <c r="L178" s="6">
        <f>VLOOKUP($E178,'Tabel 11'!$E$14:$X$377,8,FALSE)</f>
        <v>67</v>
      </c>
      <c r="M178" s="6">
        <f>VLOOKUP($E178,'Tabel 11'!$E$14:$X$377,9,FALSE)</f>
        <v>186</v>
      </c>
      <c r="N178" s="6">
        <f>VLOOKUP($E178,'Tabel 11'!$E$14:$X$377,10,FALSE)</f>
        <v>58</v>
      </c>
      <c r="O178" s="6">
        <f>VLOOKUP($E178,'Tabel 11'!$E$14:$X$377,11,FALSE)</f>
        <v>58</v>
      </c>
      <c r="P178" s="6">
        <f>VLOOKUP($E178,'Tabel 11'!$E$14:$X$377,12,FALSE)</f>
        <v>0</v>
      </c>
      <c r="Q178" s="6">
        <f>VLOOKUP($E178,'Tabel 11'!$E$14:$X$377,13,FALSE)</f>
        <v>176</v>
      </c>
      <c r="R178" s="6">
        <f>VLOOKUP($E178,'Tabel 11'!$E$14:$X$377,14,FALSE)</f>
        <v>345</v>
      </c>
      <c r="S178" s="6">
        <f>VLOOKUP($E178,'Tabel 11'!$E$14:$X$377,15,FALSE)</f>
        <v>319</v>
      </c>
      <c r="T178" s="6">
        <f>VLOOKUP($E178,'Tabel 11'!$E$14:$X$377,16,FALSE)</f>
        <v>26</v>
      </c>
      <c r="U178" s="6">
        <f>VLOOKUP($E178,'Tabel 11'!$E$14:$X$377,17,FALSE)</f>
        <v>0</v>
      </c>
      <c r="V178" s="6">
        <f>VLOOKUP($E178,'Tabel 11'!$E$14:$X$377,18,FALSE)</f>
        <v>0</v>
      </c>
      <c r="W178" s="6"/>
      <c r="X178" s="6">
        <f>VLOOKUP($E178,'Tabel 11'!$E$14:$X$377,20,FALSE)</f>
        <v>298</v>
      </c>
    </row>
    <row r="179" spans="4:24" x14ac:dyDescent="0.25">
      <c r="D179" s="1" t="s">
        <v>820</v>
      </c>
      <c r="E179" s="1" t="s">
        <v>172</v>
      </c>
      <c r="G179" s="6">
        <f>VLOOKUP($E179,'Tabel 11'!$E$14:$X$377,3,FALSE)</f>
        <v>645</v>
      </c>
      <c r="H179" s="6">
        <f>VLOOKUP($E179,'Tabel 11'!$E$14:$X$377,4,FALSE)</f>
        <v>161</v>
      </c>
      <c r="I179" s="6">
        <f>VLOOKUP($E179,'Tabel 11'!$E$14:$X$377,5,FALSE)</f>
        <v>56</v>
      </c>
      <c r="J179" s="6">
        <f>VLOOKUP($E179,'Tabel 11'!$E$14:$X$377,6,FALSE)</f>
        <v>0</v>
      </c>
      <c r="K179" s="6">
        <f>VLOOKUP($E179,'Tabel 11'!$E$14:$X$377,7,FALSE)</f>
        <v>70</v>
      </c>
      <c r="L179" s="6">
        <f>VLOOKUP($E179,'Tabel 11'!$E$14:$X$377,8,FALSE)</f>
        <v>0</v>
      </c>
      <c r="M179" s="6">
        <f>VLOOKUP($E179,'Tabel 11'!$E$14:$X$377,9,FALSE)</f>
        <v>35</v>
      </c>
      <c r="N179" s="6">
        <f>VLOOKUP($E179,'Tabel 11'!$E$14:$X$377,10,FALSE)</f>
        <v>21</v>
      </c>
      <c r="O179" s="6">
        <f>VLOOKUP($E179,'Tabel 11'!$E$14:$X$377,11,FALSE)</f>
        <v>0</v>
      </c>
      <c r="P179" s="6">
        <f>VLOOKUP($E179,'Tabel 11'!$E$14:$X$377,12,FALSE)</f>
        <v>21</v>
      </c>
      <c r="Q179" s="6">
        <f>VLOOKUP($E179,'Tabel 11'!$E$14:$X$377,13,FALSE)</f>
        <v>79</v>
      </c>
      <c r="R179" s="6">
        <f>VLOOKUP($E179,'Tabel 11'!$E$14:$X$377,14,FALSE)</f>
        <v>384</v>
      </c>
      <c r="S179" s="6">
        <f>VLOOKUP($E179,'Tabel 11'!$E$14:$X$377,15,FALSE)</f>
        <v>364</v>
      </c>
      <c r="T179" s="6">
        <f>VLOOKUP($E179,'Tabel 11'!$E$14:$X$377,16,FALSE)</f>
        <v>20</v>
      </c>
      <c r="U179" s="6">
        <f>VLOOKUP($E179,'Tabel 11'!$E$14:$X$377,17,FALSE)</f>
        <v>0</v>
      </c>
      <c r="V179" s="6">
        <f>VLOOKUP($E179,'Tabel 11'!$E$14:$X$377,18,FALSE)</f>
        <v>0</v>
      </c>
      <c r="W179" s="6"/>
      <c r="X179" s="6">
        <f>VLOOKUP($E179,'Tabel 11'!$E$14:$X$377,20,FALSE)</f>
        <v>57</v>
      </c>
    </row>
    <row r="180" spans="4:24" x14ac:dyDescent="0.25">
      <c r="D180" s="1" t="s">
        <v>821</v>
      </c>
      <c r="E180" s="1" t="s">
        <v>638</v>
      </c>
      <c r="G180" s="6">
        <f>VLOOKUP($E180,'Tabel 11'!$E$14:$X$377,3,FALSE)</f>
        <v>7353</v>
      </c>
      <c r="H180" s="6">
        <f>VLOOKUP($E180,'Tabel 11'!$E$14:$X$377,4,FALSE)</f>
        <v>4124</v>
      </c>
      <c r="I180" s="6">
        <f>VLOOKUP($E180,'Tabel 11'!$E$14:$X$377,5,FALSE)</f>
        <v>3163</v>
      </c>
      <c r="J180" s="6">
        <f>VLOOKUP($E180,'Tabel 11'!$E$14:$X$377,6,FALSE)</f>
        <v>0</v>
      </c>
      <c r="K180" s="6">
        <f>VLOOKUP($E180,'Tabel 11'!$E$14:$X$377,7,FALSE)</f>
        <v>245</v>
      </c>
      <c r="L180" s="6">
        <f>VLOOKUP($E180,'Tabel 11'!$E$14:$X$377,8,FALSE)</f>
        <v>4</v>
      </c>
      <c r="M180" s="6">
        <f>VLOOKUP($E180,'Tabel 11'!$E$14:$X$377,9,FALSE)</f>
        <v>712</v>
      </c>
      <c r="N180" s="6">
        <f>VLOOKUP($E180,'Tabel 11'!$E$14:$X$377,10,FALSE)</f>
        <v>545</v>
      </c>
      <c r="O180" s="6">
        <f>VLOOKUP($E180,'Tabel 11'!$E$14:$X$377,11,FALSE)</f>
        <v>138</v>
      </c>
      <c r="P180" s="6">
        <f>VLOOKUP($E180,'Tabel 11'!$E$14:$X$377,12,FALSE)</f>
        <v>407</v>
      </c>
      <c r="Q180" s="6">
        <f>VLOOKUP($E180,'Tabel 11'!$E$14:$X$377,13,FALSE)</f>
        <v>554</v>
      </c>
      <c r="R180" s="6">
        <f>VLOOKUP($E180,'Tabel 11'!$E$14:$X$377,14,FALSE)</f>
        <v>2130</v>
      </c>
      <c r="S180" s="6">
        <f>VLOOKUP($E180,'Tabel 11'!$E$14:$X$377,15,FALSE)</f>
        <v>2076</v>
      </c>
      <c r="T180" s="6">
        <f>VLOOKUP($E180,'Tabel 11'!$E$14:$X$377,16,FALSE)</f>
        <v>54</v>
      </c>
      <c r="U180" s="6">
        <f>VLOOKUP($E180,'Tabel 11'!$E$14:$X$377,17,FALSE)</f>
        <v>0</v>
      </c>
      <c r="V180" s="6">
        <f>VLOOKUP($E180,'Tabel 11'!$E$14:$X$377,18,FALSE)</f>
        <v>0</v>
      </c>
      <c r="W180" s="6"/>
      <c r="X180" s="6">
        <f>VLOOKUP($E180,'Tabel 11'!$E$14:$X$377,20,FALSE)</f>
        <v>1272</v>
      </c>
    </row>
    <row r="181" spans="4:24" x14ac:dyDescent="0.25">
      <c r="D181" s="1" t="s">
        <v>841</v>
      </c>
      <c r="E181" s="1" t="s">
        <v>639</v>
      </c>
      <c r="G181" s="6">
        <f>VLOOKUP($E181,'Tabel 11'!$E$14:$X$377,3,FALSE)</f>
        <v>5909</v>
      </c>
      <c r="H181" s="6">
        <f>VLOOKUP($E181,'Tabel 11'!$E$14:$X$377,4,FALSE)</f>
        <v>3360</v>
      </c>
      <c r="I181" s="6">
        <f>VLOOKUP($E181,'Tabel 11'!$E$14:$X$377,5,FALSE)</f>
        <v>2297</v>
      </c>
      <c r="J181" s="6">
        <f>VLOOKUP($E181,'Tabel 11'!$E$14:$X$377,6,FALSE)</f>
        <v>0</v>
      </c>
      <c r="K181" s="6">
        <f>VLOOKUP($E181,'Tabel 11'!$E$14:$X$377,7,FALSE)</f>
        <v>789</v>
      </c>
      <c r="L181" s="6">
        <f>VLOOKUP($E181,'Tabel 11'!$E$14:$X$377,8,FALSE)</f>
        <v>0</v>
      </c>
      <c r="M181" s="6">
        <f>VLOOKUP($E181,'Tabel 11'!$E$14:$X$377,9,FALSE)</f>
        <v>274</v>
      </c>
      <c r="N181" s="6">
        <f>VLOOKUP($E181,'Tabel 11'!$E$14:$X$377,10,FALSE)</f>
        <v>549</v>
      </c>
      <c r="O181" s="6">
        <f>VLOOKUP($E181,'Tabel 11'!$E$14:$X$377,11,FALSE)</f>
        <v>339</v>
      </c>
      <c r="P181" s="6">
        <f>VLOOKUP($E181,'Tabel 11'!$E$14:$X$377,12,FALSE)</f>
        <v>210</v>
      </c>
      <c r="Q181" s="6">
        <f>VLOOKUP($E181,'Tabel 11'!$E$14:$X$377,13,FALSE)</f>
        <v>77</v>
      </c>
      <c r="R181" s="6">
        <f>VLOOKUP($E181,'Tabel 11'!$E$14:$X$377,14,FALSE)</f>
        <v>1923</v>
      </c>
      <c r="S181" s="6">
        <f>VLOOKUP($E181,'Tabel 11'!$E$14:$X$377,15,FALSE)</f>
        <v>1780</v>
      </c>
      <c r="T181" s="6">
        <f>VLOOKUP($E181,'Tabel 11'!$E$14:$X$377,16,FALSE)</f>
        <v>143</v>
      </c>
      <c r="U181" s="6">
        <f>VLOOKUP($E181,'Tabel 11'!$E$14:$X$377,17,FALSE)</f>
        <v>0</v>
      </c>
      <c r="V181" s="6">
        <f>VLOOKUP($E181,'Tabel 11'!$E$14:$X$377,18,FALSE)</f>
        <v>241</v>
      </c>
      <c r="W181" s="6"/>
      <c r="X181" s="6">
        <f>VLOOKUP($E181,'Tabel 11'!$E$14:$X$377,20,FALSE)</f>
        <v>999</v>
      </c>
    </row>
    <row r="182" spans="4:24" x14ac:dyDescent="0.25">
      <c r="D182" s="1" t="s">
        <v>846</v>
      </c>
      <c r="E182" s="1" t="s">
        <v>182</v>
      </c>
      <c r="G182" s="6">
        <f>VLOOKUP($E182,'Tabel 11'!$E$14:$X$377,3,FALSE)</f>
        <v>7269</v>
      </c>
      <c r="H182" s="6">
        <f>VLOOKUP($E182,'Tabel 11'!$E$14:$X$377,4,FALSE)</f>
        <v>5064</v>
      </c>
      <c r="I182" s="6">
        <f>VLOOKUP($E182,'Tabel 11'!$E$14:$X$377,5,FALSE)</f>
        <v>1524</v>
      </c>
      <c r="J182" s="6">
        <f>VLOOKUP($E182,'Tabel 11'!$E$14:$X$377,6,FALSE)</f>
        <v>1349</v>
      </c>
      <c r="K182" s="6">
        <f>VLOOKUP($E182,'Tabel 11'!$E$14:$X$377,7,FALSE)</f>
        <v>1791</v>
      </c>
      <c r="L182" s="6">
        <f>VLOOKUP($E182,'Tabel 11'!$E$14:$X$377,8,FALSE)</f>
        <v>0</v>
      </c>
      <c r="M182" s="6">
        <f>VLOOKUP($E182,'Tabel 11'!$E$14:$X$377,9,FALSE)</f>
        <v>400</v>
      </c>
      <c r="N182" s="6">
        <f>VLOOKUP($E182,'Tabel 11'!$E$14:$X$377,10,FALSE)</f>
        <v>148</v>
      </c>
      <c r="O182" s="6">
        <f>VLOOKUP($E182,'Tabel 11'!$E$14:$X$377,11,FALSE)</f>
        <v>148</v>
      </c>
      <c r="P182" s="6">
        <f>VLOOKUP($E182,'Tabel 11'!$E$14:$X$377,12,FALSE)</f>
        <v>0</v>
      </c>
      <c r="Q182" s="6">
        <f>VLOOKUP($E182,'Tabel 11'!$E$14:$X$377,13,FALSE)</f>
        <v>55</v>
      </c>
      <c r="R182" s="6">
        <f>VLOOKUP($E182,'Tabel 11'!$E$14:$X$377,14,FALSE)</f>
        <v>2002</v>
      </c>
      <c r="S182" s="6">
        <f>VLOOKUP($E182,'Tabel 11'!$E$14:$X$377,15,FALSE)</f>
        <v>1812</v>
      </c>
      <c r="T182" s="6">
        <f>VLOOKUP($E182,'Tabel 11'!$E$14:$X$377,16,FALSE)</f>
        <v>190</v>
      </c>
      <c r="U182" s="6">
        <f>VLOOKUP($E182,'Tabel 11'!$E$14:$X$377,17,FALSE)</f>
        <v>0</v>
      </c>
      <c r="V182" s="6">
        <f>VLOOKUP($E182,'Tabel 11'!$E$14:$X$377,18,FALSE)</f>
        <v>133</v>
      </c>
      <c r="W182" s="6"/>
      <c r="X182" s="6">
        <f>VLOOKUP($E182,'Tabel 11'!$E$14:$X$377,20,FALSE)</f>
        <v>895</v>
      </c>
    </row>
    <row r="183" spans="4:24" x14ac:dyDescent="0.25">
      <c r="D183" s="1" t="s">
        <v>869</v>
      </c>
      <c r="E183" s="1" t="s">
        <v>155</v>
      </c>
      <c r="G183" s="6">
        <f>VLOOKUP($E183,'Tabel 11'!$E$14:$X$377,3,FALSE)</f>
        <v>1165</v>
      </c>
      <c r="H183" s="6">
        <f>VLOOKUP($E183,'Tabel 11'!$E$14:$X$377,4,FALSE)</f>
        <v>613</v>
      </c>
      <c r="I183" s="6">
        <f>VLOOKUP($E183,'Tabel 11'!$E$14:$X$377,5,FALSE)</f>
        <v>295</v>
      </c>
      <c r="J183" s="6">
        <f>VLOOKUP($E183,'Tabel 11'!$E$14:$X$377,6,FALSE)</f>
        <v>42</v>
      </c>
      <c r="K183" s="6">
        <f>VLOOKUP($E183,'Tabel 11'!$E$14:$X$377,7,FALSE)</f>
        <v>244</v>
      </c>
      <c r="L183" s="6">
        <f>VLOOKUP($E183,'Tabel 11'!$E$14:$X$377,8,FALSE)</f>
        <v>0</v>
      </c>
      <c r="M183" s="6">
        <f>VLOOKUP($E183,'Tabel 11'!$E$14:$X$377,9,FALSE)</f>
        <v>32</v>
      </c>
      <c r="N183" s="6">
        <f>VLOOKUP($E183,'Tabel 11'!$E$14:$X$377,10,FALSE)</f>
        <v>50</v>
      </c>
      <c r="O183" s="6">
        <f>VLOOKUP($E183,'Tabel 11'!$E$14:$X$377,11,FALSE)</f>
        <v>50</v>
      </c>
      <c r="P183" s="6">
        <f>VLOOKUP($E183,'Tabel 11'!$E$14:$X$377,12,FALSE)</f>
        <v>0</v>
      </c>
      <c r="Q183" s="6">
        <f>VLOOKUP($E183,'Tabel 11'!$E$14:$X$377,13,FALSE)</f>
        <v>12</v>
      </c>
      <c r="R183" s="6">
        <f>VLOOKUP($E183,'Tabel 11'!$E$14:$X$377,14,FALSE)</f>
        <v>490</v>
      </c>
      <c r="S183" s="6">
        <f>VLOOKUP($E183,'Tabel 11'!$E$14:$X$377,15,FALSE)</f>
        <v>468</v>
      </c>
      <c r="T183" s="6">
        <f>VLOOKUP($E183,'Tabel 11'!$E$14:$X$377,16,FALSE)</f>
        <v>16</v>
      </c>
      <c r="U183" s="6">
        <f>VLOOKUP($E183,'Tabel 11'!$E$14:$X$377,17,FALSE)</f>
        <v>6</v>
      </c>
      <c r="V183" s="6">
        <f>VLOOKUP($E183,'Tabel 11'!$E$14:$X$377,18,FALSE)</f>
        <v>0</v>
      </c>
      <c r="W183" s="6"/>
      <c r="X183" s="6">
        <f>VLOOKUP($E183,'Tabel 11'!$E$14:$X$377,20,FALSE)</f>
        <v>65</v>
      </c>
    </row>
    <row r="184" spans="4:24" x14ac:dyDescent="0.25">
      <c r="D184" s="1" t="s">
        <v>872</v>
      </c>
      <c r="E184" s="1" t="s">
        <v>156</v>
      </c>
      <c r="G184" s="6">
        <f>VLOOKUP($E184,'Tabel 11'!$E$14:$X$377,3,FALSE)</f>
        <v>886</v>
      </c>
      <c r="H184" s="6">
        <f>VLOOKUP($E184,'Tabel 11'!$E$14:$X$377,4,FALSE)</f>
        <v>122</v>
      </c>
      <c r="I184" s="6">
        <f>VLOOKUP($E184,'Tabel 11'!$E$14:$X$377,5,FALSE)</f>
        <v>0</v>
      </c>
      <c r="J184" s="6">
        <f>VLOOKUP($E184,'Tabel 11'!$E$14:$X$377,6,FALSE)</f>
        <v>0</v>
      </c>
      <c r="K184" s="6">
        <f>VLOOKUP($E184,'Tabel 11'!$E$14:$X$377,7,FALSE)</f>
        <v>0</v>
      </c>
      <c r="L184" s="6">
        <f>VLOOKUP($E184,'Tabel 11'!$E$14:$X$377,8,FALSE)</f>
        <v>0</v>
      </c>
      <c r="M184" s="6">
        <f>VLOOKUP($E184,'Tabel 11'!$E$14:$X$377,9,FALSE)</f>
        <v>122</v>
      </c>
      <c r="N184" s="6">
        <f>VLOOKUP($E184,'Tabel 11'!$E$14:$X$377,10,FALSE)</f>
        <v>205</v>
      </c>
      <c r="O184" s="6">
        <f>VLOOKUP($E184,'Tabel 11'!$E$14:$X$377,11,FALSE)</f>
        <v>114</v>
      </c>
      <c r="P184" s="6">
        <f>VLOOKUP($E184,'Tabel 11'!$E$14:$X$377,12,FALSE)</f>
        <v>91</v>
      </c>
      <c r="Q184" s="6">
        <f>VLOOKUP($E184,'Tabel 11'!$E$14:$X$377,13,FALSE)</f>
        <v>258</v>
      </c>
      <c r="R184" s="6">
        <f>VLOOKUP($E184,'Tabel 11'!$E$14:$X$377,14,FALSE)</f>
        <v>301</v>
      </c>
      <c r="S184" s="6">
        <f>VLOOKUP($E184,'Tabel 11'!$E$14:$X$377,15,FALSE)</f>
        <v>282</v>
      </c>
      <c r="T184" s="6">
        <f>VLOOKUP($E184,'Tabel 11'!$E$14:$X$377,16,FALSE)</f>
        <v>19</v>
      </c>
      <c r="U184" s="6">
        <f>VLOOKUP($E184,'Tabel 11'!$E$14:$X$377,17,FALSE)</f>
        <v>0</v>
      </c>
      <c r="V184" s="6">
        <f>VLOOKUP($E184,'Tabel 11'!$E$14:$X$377,18,FALSE)</f>
        <v>0</v>
      </c>
      <c r="W184" s="6"/>
      <c r="X184" s="6">
        <f>VLOOKUP($E184,'Tabel 11'!$E$14:$X$377,20,FALSE)</f>
        <v>21</v>
      </c>
    </row>
    <row r="185" spans="4:24" x14ac:dyDescent="0.25">
      <c r="D185" s="1" t="s">
        <v>880</v>
      </c>
      <c r="E185" s="1" t="s">
        <v>157</v>
      </c>
      <c r="G185" s="6">
        <f>VLOOKUP($E185,'Tabel 11'!$E$14:$X$377,3,FALSE)</f>
        <v>7290</v>
      </c>
      <c r="H185" s="6">
        <f>VLOOKUP($E185,'Tabel 11'!$E$14:$X$377,4,FALSE)</f>
        <v>4444</v>
      </c>
      <c r="I185" s="6">
        <f>VLOOKUP($E185,'Tabel 11'!$E$14:$X$377,5,FALSE)</f>
        <v>3006</v>
      </c>
      <c r="J185" s="6">
        <f>VLOOKUP($E185,'Tabel 11'!$E$14:$X$377,6,FALSE)</f>
        <v>670</v>
      </c>
      <c r="K185" s="6">
        <f>VLOOKUP($E185,'Tabel 11'!$E$14:$X$377,7,FALSE)</f>
        <v>737</v>
      </c>
      <c r="L185" s="6">
        <f>VLOOKUP($E185,'Tabel 11'!$E$14:$X$377,8,FALSE)</f>
        <v>0</v>
      </c>
      <c r="M185" s="6">
        <f>VLOOKUP($E185,'Tabel 11'!$E$14:$X$377,9,FALSE)</f>
        <v>31</v>
      </c>
      <c r="N185" s="6">
        <f>VLOOKUP($E185,'Tabel 11'!$E$14:$X$377,10,FALSE)</f>
        <v>227</v>
      </c>
      <c r="O185" s="6">
        <f>VLOOKUP($E185,'Tabel 11'!$E$14:$X$377,11,FALSE)</f>
        <v>227</v>
      </c>
      <c r="P185" s="6">
        <f>VLOOKUP($E185,'Tabel 11'!$E$14:$X$377,12,FALSE)</f>
        <v>0</v>
      </c>
      <c r="Q185" s="6">
        <f>VLOOKUP($E185,'Tabel 11'!$E$14:$X$377,13,FALSE)</f>
        <v>303</v>
      </c>
      <c r="R185" s="6">
        <f>VLOOKUP($E185,'Tabel 11'!$E$14:$X$377,14,FALSE)</f>
        <v>2316</v>
      </c>
      <c r="S185" s="6">
        <f>VLOOKUP($E185,'Tabel 11'!$E$14:$X$377,15,FALSE)</f>
        <v>1925</v>
      </c>
      <c r="T185" s="6">
        <f>VLOOKUP($E185,'Tabel 11'!$E$14:$X$377,16,FALSE)</f>
        <v>47</v>
      </c>
      <c r="U185" s="6">
        <f>VLOOKUP($E185,'Tabel 11'!$E$14:$X$377,17,FALSE)</f>
        <v>344</v>
      </c>
      <c r="V185" s="6">
        <f>VLOOKUP($E185,'Tabel 11'!$E$14:$X$377,18,FALSE)</f>
        <v>0</v>
      </c>
      <c r="W185" s="6"/>
      <c r="X185" s="6">
        <f>VLOOKUP($E185,'Tabel 11'!$E$14:$X$377,20,FALSE)</f>
        <v>1861</v>
      </c>
    </row>
    <row r="186" spans="4:24" x14ac:dyDescent="0.25">
      <c r="D186" s="1" t="s">
        <v>885</v>
      </c>
      <c r="E186" s="1" t="s">
        <v>158</v>
      </c>
      <c r="G186" s="6">
        <f>VLOOKUP($E186,'Tabel 11'!$E$14:$X$377,3,FALSE)</f>
        <v>9816</v>
      </c>
      <c r="H186" s="6">
        <f>VLOOKUP($E186,'Tabel 11'!$E$14:$X$377,4,FALSE)</f>
        <v>5793</v>
      </c>
      <c r="I186" s="6">
        <f>VLOOKUP($E186,'Tabel 11'!$E$14:$X$377,5,FALSE)</f>
        <v>3209</v>
      </c>
      <c r="J186" s="6">
        <f>VLOOKUP($E186,'Tabel 11'!$E$14:$X$377,6,FALSE)</f>
        <v>993</v>
      </c>
      <c r="K186" s="6">
        <f>VLOOKUP($E186,'Tabel 11'!$E$14:$X$377,7,FALSE)</f>
        <v>1318</v>
      </c>
      <c r="L186" s="6">
        <f>VLOOKUP($E186,'Tabel 11'!$E$14:$X$377,8,FALSE)</f>
        <v>0</v>
      </c>
      <c r="M186" s="6">
        <f>VLOOKUP($E186,'Tabel 11'!$E$14:$X$377,9,FALSE)</f>
        <v>273</v>
      </c>
      <c r="N186" s="6">
        <f>VLOOKUP($E186,'Tabel 11'!$E$14:$X$377,10,FALSE)</f>
        <v>384</v>
      </c>
      <c r="O186" s="6">
        <f>VLOOKUP($E186,'Tabel 11'!$E$14:$X$377,11,FALSE)</f>
        <v>39</v>
      </c>
      <c r="P186" s="6">
        <f>VLOOKUP($E186,'Tabel 11'!$E$14:$X$377,12,FALSE)</f>
        <v>345</v>
      </c>
      <c r="Q186" s="6">
        <f>VLOOKUP($E186,'Tabel 11'!$E$14:$X$377,13,FALSE)</f>
        <v>364</v>
      </c>
      <c r="R186" s="6">
        <f>VLOOKUP($E186,'Tabel 11'!$E$14:$X$377,14,FALSE)</f>
        <v>3275</v>
      </c>
      <c r="S186" s="6">
        <f>VLOOKUP($E186,'Tabel 11'!$E$14:$X$377,15,FALSE)</f>
        <v>2168</v>
      </c>
      <c r="T186" s="6">
        <f>VLOOKUP($E186,'Tabel 11'!$E$14:$X$377,16,FALSE)</f>
        <v>401</v>
      </c>
      <c r="U186" s="6">
        <f>VLOOKUP($E186,'Tabel 11'!$E$14:$X$377,17,FALSE)</f>
        <v>706</v>
      </c>
      <c r="V186" s="6">
        <f>VLOOKUP($E186,'Tabel 11'!$E$14:$X$377,18,FALSE)</f>
        <v>0</v>
      </c>
      <c r="W186" s="6"/>
      <c r="X186" s="6">
        <f>VLOOKUP($E186,'Tabel 11'!$E$14:$X$377,20,FALSE)</f>
        <v>345</v>
      </c>
    </row>
    <row r="187" spans="4:24" x14ac:dyDescent="0.25">
      <c r="D187" s="1" t="s">
        <v>900</v>
      </c>
      <c r="E187" s="1" t="s">
        <v>173</v>
      </c>
      <c r="G187" s="6">
        <f>VLOOKUP($E187,'Tabel 11'!$E$14:$X$377,3,FALSE)</f>
        <v>545</v>
      </c>
      <c r="H187" s="6">
        <f>VLOOKUP($E187,'Tabel 11'!$E$14:$X$377,4,FALSE)</f>
        <v>149</v>
      </c>
      <c r="I187" s="6">
        <f>VLOOKUP($E187,'Tabel 11'!$E$14:$X$377,5,FALSE)</f>
        <v>100</v>
      </c>
      <c r="J187" s="6">
        <f>VLOOKUP($E187,'Tabel 11'!$E$14:$X$377,6,FALSE)</f>
        <v>0</v>
      </c>
      <c r="K187" s="6">
        <f>VLOOKUP($E187,'Tabel 11'!$E$14:$X$377,7,FALSE)</f>
        <v>49</v>
      </c>
      <c r="L187" s="6">
        <f>VLOOKUP($E187,'Tabel 11'!$E$14:$X$377,8,FALSE)</f>
        <v>0</v>
      </c>
      <c r="M187" s="6">
        <f>VLOOKUP($E187,'Tabel 11'!$E$14:$X$377,9,FALSE)</f>
        <v>0</v>
      </c>
      <c r="N187" s="6">
        <f>VLOOKUP($E187,'Tabel 11'!$E$14:$X$377,10,FALSE)</f>
        <v>58</v>
      </c>
      <c r="O187" s="6">
        <f>VLOOKUP($E187,'Tabel 11'!$E$14:$X$377,11,FALSE)</f>
        <v>0</v>
      </c>
      <c r="P187" s="6">
        <f>VLOOKUP($E187,'Tabel 11'!$E$14:$X$377,12,FALSE)</f>
        <v>58</v>
      </c>
      <c r="Q187" s="6">
        <f>VLOOKUP($E187,'Tabel 11'!$E$14:$X$377,13,FALSE)</f>
        <v>78</v>
      </c>
      <c r="R187" s="6">
        <f>VLOOKUP($E187,'Tabel 11'!$E$14:$X$377,14,FALSE)</f>
        <v>260</v>
      </c>
      <c r="S187" s="6">
        <f>VLOOKUP($E187,'Tabel 11'!$E$14:$X$377,15,FALSE)</f>
        <v>252</v>
      </c>
      <c r="T187" s="6">
        <f>VLOOKUP($E187,'Tabel 11'!$E$14:$X$377,16,FALSE)</f>
        <v>7</v>
      </c>
      <c r="U187" s="6">
        <f>VLOOKUP($E187,'Tabel 11'!$E$14:$X$377,17,FALSE)</f>
        <v>1</v>
      </c>
      <c r="V187" s="6">
        <f>VLOOKUP($E187,'Tabel 11'!$E$14:$X$377,18,FALSE)</f>
        <v>0</v>
      </c>
      <c r="W187" s="6"/>
      <c r="X187" s="6">
        <f>VLOOKUP($E187,'Tabel 11'!$E$14:$X$377,20,FALSE)</f>
        <v>41</v>
      </c>
    </row>
    <row r="188" spans="4:24" x14ac:dyDescent="0.25">
      <c r="D188" s="1" t="s">
        <v>909</v>
      </c>
      <c r="E188" s="1" t="s">
        <v>174</v>
      </c>
      <c r="G188" s="6">
        <f>VLOOKUP($E188,'Tabel 11'!$E$14:$X$377,3,FALSE)</f>
        <v>7997</v>
      </c>
      <c r="H188" s="6">
        <f>VLOOKUP($E188,'Tabel 11'!$E$14:$X$377,4,FALSE)</f>
        <v>4826</v>
      </c>
      <c r="I188" s="6">
        <f>VLOOKUP($E188,'Tabel 11'!$E$14:$X$377,5,FALSE)</f>
        <v>2542</v>
      </c>
      <c r="J188" s="6">
        <f>VLOOKUP($E188,'Tabel 11'!$E$14:$X$377,6,FALSE)</f>
        <v>1529</v>
      </c>
      <c r="K188" s="6">
        <f>VLOOKUP($E188,'Tabel 11'!$E$14:$X$377,7,FALSE)</f>
        <v>0</v>
      </c>
      <c r="L188" s="6">
        <f>VLOOKUP($E188,'Tabel 11'!$E$14:$X$377,8,FALSE)</f>
        <v>0</v>
      </c>
      <c r="M188" s="6">
        <f>VLOOKUP($E188,'Tabel 11'!$E$14:$X$377,9,FALSE)</f>
        <v>755</v>
      </c>
      <c r="N188" s="6">
        <f>VLOOKUP($E188,'Tabel 11'!$E$14:$X$377,10,FALSE)</f>
        <v>1279</v>
      </c>
      <c r="O188" s="6">
        <f>VLOOKUP($E188,'Tabel 11'!$E$14:$X$377,11,FALSE)</f>
        <v>134</v>
      </c>
      <c r="P188" s="6">
        <f>VLOOKUP($E188,'Tabel 11'!$E$14:$X$377,12,FALSE)</f>
        <v>1145</v>
      </c>
      <c r="Q188" s="6">
        <f>VLOOKUP($E188,'Tabel 11'!$E$14:$X$377,13,FALSE)</f>
        <v>250</v>
      </c>
      <c r="R188" s="6">
        <f>VLOOKUP($E188,'Tabel 11'!$E$14:$X$377,14,FALSE)</f>
        <v>1642</v>
      </c>
      <c r="S188" s="6">
        <f>VLOOKUP($E188,'Tabel 11'!$E$14:$X$377,15,FALSE)</f>
        <v>1602</v>
      </c>
      <c r="T188" s="6">
        <f>VLOOKUP($E188,'Tabel 11'!$E$14:$X$377,16,FALSE)</f>
        <v>10</v>
      </c>
      <c r="U188" s="6">
        <f>VLOOKUP($E188,'Tabel 11'!$E$14:$X$377,17,FALSE)</f>
        <v>30</v>
      </c>
      <c r="V188" s="6">
        <f>VLOOKUP($E188,'Tabel 11'!$E$14:$X$377,18,FALSE)</f>
        <v>0</v>
      </c>
      <c r="W188" s="6"/>
      <c r="X188" s="6">
        <f>VLOOKUP($E188,'Tabel 11'!$E$14:$X$377,20,FALSE)</f>
        <v>941</v>
      </c>
    </row>
    <row r="189" spans="4:24" x14ac:dyDescent="0.25">
      <c r="D189" s="1" t="s">
        <v>912</v>
      </c>
      <c r="E189" s="1" t="s">
        <v>159</v>
      </c>
      <c r="G189" s="6">
        <f>VLOOKUP($E189,'Tabel 11'!$E$14:$X$377,3,FALSE)</f>
        <v>694</v>
      </c>
      <c r="H189" s="6">
        <f>VLOOKUP($E189,'Tabel 11'!$E$14:$X$377,4,FALSE)</f>
        <v>103</v>
      </c>
      <c r="I189" s="6">
        <f>VLOOKUP($E189,'Tabel 11'!$E$14:$X$377,5,FALSE)</f>
        <v>55</v>
      </c>
      <c r="J189" s="6">
        <f>VLOOKUP($E189,'Tabel 11'!$E$14:$X$377,6,FALSE)</f>
        <v>4</v>
      </c>
      <c r="K189" s="6">
        <f>VLOOKUP($E189,'Tabel 11'!$E$14:$X$377,7,FALSE)</f>
        <v>17</v>
      </c>
      <c r="L189" s="6">
        <f>VLOOKUP($E189,'Tabel 11'!$E$14:$X$377,8,FALSE)</f>
        <v>0</v>
      </c>
      <c r="M189" s="6">
        <f>VLOOKUP($E189,'Tabel 11'!$E$14:$X$377,9,FALSE)</f>
        <v>27</v>
      </c>
      <c r="N189" s="6">
        <f>VLOOKUP($E189,'Tabel 11'!$E$14:$X$377,10,FALSE)</f>
        <v>2</v>
      </c>
      <c r="O189" s="6">
        <f>VLOOKUP($E189,'Tabel 11'!$E$14:$X$377,11,FALSE)</f>
        <v>2</v>
      </c>
      <c r="P189" s="6">
        <f>VLOOKUP($E189,'Tabel 11'!$E$14:$X$377,12,FALSE)</f>
        <v>0</v>
      </c>
      <c r="Q189" s="6">
        <f>VLOOKUP($E189,'Tabel 11'!$E$14:$X$377,13,FALSE)</f>
        <v>51</v>
      </c>
      <c r="R189" s="6">
        <f>VLOOKUP($E189,'Tabel 11'!$E$14:$X$377,14,FALSE)</f>
        <v>538</v>
      </c>
      <c r="S189" s="6">
        <f>VLOOKUP($E189,'Tabel 11'!$E$14:$X$377,15,FALSE)</f>
        <v>522</v>
      </c>
      <c r="T189" s="6">
        <f>VLOOKUP($E189,'Tabel 11'!$E$14:$X$377,16,FALSE)</f>
        <v>16</v>
      </c>
      <c r="U189" s="6">
        <f>VLOOKUP($E189,'Tabel 11'!$E$14:$X$377,17,FALSE)</f>
        <v>0</v>
      </c>
      <c r="V189" s="6">
        <f>VLOOKUP($E189,'Tabel 11'!$E$14:$X$377,18,FALSE)</f>
        <v>0</v>
      </c>
      <c r="W189" s="6"/>
      <c r="X189" s="6">
        <f>VLOOKUP($E189,'Tabel 11'!$E$14:$X$377,20,FALSE)</f>
        <v>0</v>
      </c>
    </row>
    <row r="190" spans="4:24" x14ac:dyDescent="0.25">
      <c r="D190" s="1" t="s">
        <v>795</v>
      </c>
      <c r="E190" s="1" t="s">
        <v>151</v>
      </c>
      <c r="G190" s="6">
        <f>VLOOKUP($E190,'Tabel 11'!$E$14:$X$377,3,FALSE)</f>
        <v>32453</v>
      </c>
      <c r="H190" s="6">
        <f>VLOOKUP($E190,'Tabel 11'!$E$14:$X$377,4,FALSE)</f>
        <v>20031</v>
      </c>
      <c r="I190" s="6">
        <f>VLOOKUP($E190,'Tabel 11'!$E$14:$X$377,5,FALSE)</f>
        <v>5968</v>
      </c>
      <c r="J190" s="6">
        <f>VLOOKUP($E190,'Tabel 11'!$E$14:$X$377,6,FALSE)</f>
        <v>3011</v>
      </c>
      <c r="K190" s="6">
        <f>VLOOKUP($E190,'Tabel 11'!$E$14:$X$377,7,FALSE)</f>
        <v>2324</v>
      </c>
      <c r="L190" s="6">
        <f>VLOOKUP($E190,'Tabel 11'!$E$14:$X$377,8,FALSE)</f>
        <v>0</v>
      </c>
      <c r="M190" s="6">
        <f>VLOOKUP($E190,'Tabel 11'!$E$14:$X$377,9,FALSE)</f>
        <v>8728</v>
      </c>
      <c r="N190" s="6">
        <f>VLOOKUP($E190,'Tabel 11'!$E$14:$X$377,10,FALSE)</f>
        <v>2657</v>
      </c>
      <c r="O190" s="6">
        <f>VLOOKUP($E190,'Tabel 11'!$E$14:$X$377,11,FALSE)</f>
        <v>2657</v>
      </c>
      <c r="P190" s="6">
        <f>VLOOKUP($E190,'Tabel 11'!$E$14:$X$377,12,FALSE)</f>
        <v>0</v>
      </c>
      <c r="Q190" s="6">
        <f>VLOOKUP($E190,'Tabel 11'!$E$14:$X$377,13,FALSE)</f>
        <v>5342</v>
      </c>
      <c r="R190" s="6">
        <f>VLOOKUP($E190,'Tabel 11'!$E$14:$X$377,14,FALSE)</f>
        <v>4423</v>
      </c>
      <c r="S190" s="6">
        <f>VLOOKUP($E190,'Tabel 11'!$E$14:$X$377,15,FALSE)</f>
        <v>4134</v>
      </c>
      <c r="T190" s="6">
        <f>VLOOKUP($E190,'Tabel 11'!$E$14:$X$377,16,FALSE)</f>
        <v>254</v>
      </c>
      <c r="U190" s="6">
        <f>VLOOKUP($E190,'Tabel 11'!$E$14:$X$377,17,FALSE)</f>
        <v>35</v>
      </c>
      <c r="V190" s="6">
        <f>VLOOKUP($E190,'Tabel 11'!$E$14:$X$377,18,FALSE)</f>
        <v>0</v>
      </c>
      <c r="W190" s="6"/>
      <c r="X190" s="6">
        <f>VLOOKUP($E190,'Tabel 11'!$E$14:$X$377,20,FALSE)</f>
        <v>4369</v>
      </c>
    </row>
    <row r="191" spans="4:24" x14ac:dyDescent="0.25">
      <c r="D191" s="1" t="s">
        <v>919</v>
      </c>
      <c r="E191" s="1" t="s">
        <v>160</v>
      </c>
      <c r="G191" s="6">
        <f>VLOOKUP($E191,'Tabel 11'!$E$14:$X$377,3,FALSE)</f>
        <v>1177</v>
      </c>
      <c r="H191" s="6">
        <f>VLOOKUP($E191,'Tabel 11'!$E$14:$X$377,4,FALSE)</f>
        <v>338</v>
      </c>
      <c r="I191" s="6">
        <f>VLOOKUP($E191,'Tabel 11'!$E$14:$X$377,5,FALSE)</f>
        <v>0</v>
      </c>
      <c r="J191" s="6">
        <f>VLOOKUP($E191,'Tabel 11'!$E$14:$X$377,6,FALSE)</f>
        <v>60</v>
      </c>
      <c r="K191" s="6">
        <f>VLOOKUP($E191,'Tabel 11'!$E$14:$X$377,7,FALSE)</f>
        <v>211</v>
      </c>
      <c r="L191" s="6">
        <f>VLOOKUP($E191,'Tabel 11'!$E$14:$X$377,8,FALSE)</f>
        <v>0</v>
      </c>
      <c r="M191" s="6">
        <f>VLOOKUP($E191,'Tabel 11'!$E$14:$X$377,9,FALSE)</f>
        <v>67</v>
      </c>
      <c r="N191" s="6">
        <f>VLOOKUP($E191,'Tabel 11'!$E$14:$X$377,10,FALSE)</f>
        <v>114</v>
      </c>
      <c r="O191" s="6">
        <f>VLOOKUP($E191,'Tabel 11'!$E$14:$X$377,11,FALSE)</f>
        <v>0</v>
      </c>
      <c r="P191" s="6">
        <f>VLOOKUP($E191,'Tabel 11'!$E$14:$X$377,12,FALSE)</f>
        <v>114</v>
      </c>
      <c r="Q191" s="6">
        <f>VLOOKUP($E191,'Tabel 11'!$E$14:$X$377,13,FALSE)</f>
        <v>182</v>
      </c>
      <c r="R191" s="6">
        <f>VLOOKUP($E191,'Tabel 11'!$E$14:$X$377,14,FALSE)</f>
        <v>543</v>
      </c>
      <c r="S191" s="6">
        <f>VLOOKUP($E191,'Tabel 11'!$E$14:$X$377,15,FALSE)</f>
        <v>518</v>
      </c>
      <c r="T191" s="6">
        <f>VLOOKUP($E191,'Tabel 11'!$E$14:$X$377,16,FALSE)</f>
        <v>25</v>
      </c>
      <c r="U191" s="6">
        <f>VLOOKUP($E191,'Tabel 11'!$E$14:$X$377,17,FALSE)</f>
        <v>0</v>
      </c>
      <c r="V191" s="6">
        <f>VLOOKUP($E191,'Tabel 11'!$E$14:$X$377,18,FALSE)</f>
        <v>0</v>
      </c>
      <c r="W191" s="6"/>
      <c r="X191" s="6">
        <f>VLOOKUP($E191,'Tabel 11'!$E$14:$X$377,20,FALSE)</f>
        <v>30</v>
      </c>
    </row>
    <row r="192" spans="4:24" x14ac:dyDescent="0.25">
      <c r="D192" s="1" t="s">
        <v>925</v>
      </c>
      <c r="E192" s="1" t="s">
        <v>188</v>
      </c>
      <c r="G192" s="6">
        <f>VLOOKUP($E192,'Tabel 11'!$E$14:$X$377,3,FALSE)</f>
        <v>861</v>
      </c>
      <c r="H192" s="6">
        <f>VLOOKUP($E192,'Tabel 11'!$E$14:$X$377,4,FALSE)</f>
        <v>255</v>
      </c>
      <c r="I192" s="6">
        <f>VLOOKUP($E192,'Tabel 11'!$E$14:$X$377,5,FALSE)</f>
        <v>235</v>
      </c>
      <c r="J192" s="6">
        <f>VLOOKUP($E192,'Tabel 11'!$E$14:$X$377,6,FALSE)</f>
        <v>3</v>
      </c>
      <c r="K192" s="6">
        <f>VLOOKUP($E192,'Tabel 11'!$E$14:$X$377,7,FALSE)</f>
        <v>14</v>
      </c>
      <c r="L192" s="6">
        <f>VLOOKUP($E192,'Tabel 11'!$E$14:$X$377,8,FALSE)</f>
        <v>0</v>
      </c>
      <c r="M192" s="6">
        <f>VLOOKUP($E192,'Tabel 11'!$E$14:$X$377,9,FALSE)</f>
        <v>3</v>
      </c>
      <c r="N192" s="6">
        <f>VLOOKUP($E192,'Tabel 11'!$E$14:$X$377,10,FALSE)</f>
        <v>66</v>
      </c>
      <c r="O192" s="6">
        <f>VLOOKUP($E192,'Tabel 11'!$E$14:$X$377,11,FALSE)</f>
        <v>1</v>
      </c>
      <c r="P192" s="6">
        <f>VLOOKUP($E192,'Tabel 11'!$E$14:$X$377,12,FALSE)</f>
        <v>65</v>
      </c>
      <c r="Q192" s="6">
        <f>VLOOKUP($E192,'Tabel 11'!$E$14:$X$377,13,FALSE)</f>
        <v>108</v>
      </c>
      <c r="R192" s="6">
        <f>VLOOKUP($E192,'Tabel 11'!$E$14:$X$377,14,FALSE)</f>
        <v>432</v>
      </c>
      <c r="S192" s="6">
        <f>VLOOKUP($E192,'Tabel 11'!$E$14:$X$377,15,FALSE)</f>
        <v>403</v>
      </c>
      <c r="T192" s="6">
        <f>VLOOKUP($E192,'Tabel 11'!$E$14:$X$377,16,FALSE)</f>
        <v>29</v>
      </c>
      <c r="U192" s="6">
        <f>VLOOKUP($E192,'Tabel 11'!$E$14:$X$377,17,FALSE)</f>
        <v>0</v>
      </c>
      <c r="V192" s="6">
        <f>VLOOKUP($E192,'Tabel 11'!$E$14:$X$377,18,FALSE)</f>
        <v>0</v>
      </c>
      <c r="W192" s="6"/>
      <c r="X192" s="6">
        <f>VLOOKUP($E192,'Tabel 11'!$E$14:$X$377,20,FALSE)</f>
        <v>89</v>
      </c>
    </row>
    <row r="193" spans="2:24" x14ac:dyDescent="0.25">
      <c r="C193" s="10"/>
      <c r="D193" s="1" t="s">
        <v>930</v>
      </c>
      <c r="E193" s="1" t="s">
        <v>162</v>
      </c>
      <c r="G193" s="6">
        <f>VLOOKUP($E193,'Tabel 11'!$E$14:$X$377,3,FALSE)</f>
        <v>723</v>
      </c>
      <c r="H193" s="6">
        <f>VLOOKUP($E193,'Tabel 11'!$E$14:$X$377,4,FALSE)</f>
        <v>146</v>
      </c>
      <c r="I193" s="6">
        <f>VLOOKUP($E193,'Tabel 11'!$E$14:$X$377,5,FALSE)</f>
        <v>43</v>
      </c>
      <c r="J193" s="6">
        <f>VLOOKUP($E193,'Tabel 11'!$E$14:$X$377,6,FALSE)</f>
        <v>10</v>
      </c>
      <c r="K193" s="6">
        <f>VLOOKUP($E193,'Tabel 11'!$E$14:$X$377,7,FALSE)</f>
        <v>42</v>
      </c>
      <c r="L193" s="6">
        <f>VLOOKUP($E193,'Tabel 11'!$E$14:$X$377,8,FALSE)</f>
        <v>1</v>
      </c>
      <c r="M193" s="6">
        <f>VLOOKUP($E193,'Tabel 11'!$E$14:$X$377,9,FALSE)</f>
        <v>50</v>
      </c>
      <c r="N193" s="6">
        <f>VLOOKUP($E193,'Tabel 11'!$E$14:$X$377,10,FALSE)</f>
        <v>0</v>
      </c>
      <c r="O193" s="6">
        <f>VLOOKUP($E193,'Tabel 11'!$E$14:$X$377,11,FALSE)</f>
        <v>0</v>
      </c>
      <c r="P193" s="6">
        <f>VLOOKUP($E193,'Tabel 11'!$E$14:$X$377,12,FALSE)</f>
        <v>0</v>
      </c>
      <c r="Q193" s="6">
        <f>VLOOKUP($E193,'Tabel 11'!$E$14:$X$377,13,FALSE)</f>
        <v>163</v>
      </c>
      <c r="R193" s="6">
        <f>VLOOKUP($E193,'Tabel 11'!$E$14:$X$377,14,FALSE)</f>
        <v>414</v>
      </c>
      <c r="S193" s="6">
        <f>VLOOKUP($E193,'Tabel 11'!$E$14:$X$377,15,FALSE)</f>
        <v>395</v>
      </c>
      <c r="T193" s="6">
        <f>VLOOKUP($E193,'Tabel 11'!$E$14:$X$377,16,FALSE)</f>
        <v>19</v>
      </c>
      <c r="U193" s="6">
        <f>VLOOKUP($E193,'Tabel 11'!$E$14:$X$377,17,FALSE)</f>
        <v>0</v>
      </c>
      <c r="V193" s="6">
        <f>VLOOKUP($E193,'Tabel 11'!$E$14:$X$377,18,FALSE)</f>
        <v>27</v>
      </c>
      <c r="W193" s="12"/>
      <c r="X193" s="6">
        <f>VLOOKUP($E193,'Tabel 11'!$E$14:$X$377,20,FALSE)</f>
        <v>129</v>
      </c>
    </row>
    <row r="194" spans="2:24" x14ac:dyDescent="0.25">
      <c r="D194" s="1" t="s">
        <v>941</v>
      </c>
      <c r="E194" s="1" t="s">
        <v>163</v>
      </c>
      <c r="G194" s="6">
        <f>VLOOKUP($E194,'Tabel 11'!$E$14:$X$377,3,FALSE)</f>
        <v>40749</v>
      </c>
      <c r="H194" s="6">
        <f>VLOOKUP($E194,'Tabel 11'!$E$14:$X$377,4,FALSE)</f>
        <v>22672</v>
      </c>
      <c r="I194" s="6">
        <f>VLOOKUP($E194,'Tabel 11'!$E$14:$X$377,5,FALSE)</f>
        <v>12121</v>
      </c>
      <c r="J194" s="6">
        <f>VLOOKUP($E194,'Tabel 11'!$E$14:$X$377,6,FALSE)</f>
        <v>2410</v>
      </c>
      <c r="K194" s="6">
        <f>VLOOKUP($E194,'Tabel 11'!$E$14:$X$377,7,FALSE)</f>
        <v>6392</v>
      </c>
      <c r="L194" s="6">
        <f>VLOOKUP($E194,'Tabel 11'!$E$14:$X$377,8,FALSE)</f>
        <v>0</v>
      </c>
      <c r="M194" s="6">
        <f>VLOOKUP($E194,'Tabel 11'!$E$14:$X$377,9,FALSE)</f>
        <v>1749</v>
      </c>
      <c r="N194" s="6">
        <f>VLOOKUP($E194,'Tabel 11'!$E$14:$X$377,10,FALSE)</f>
        <v>7572</v>
      </c>
      <c r="O194" s="6">
        <f>VLOOKUP($E194,'Tabel 11'!$E$14:$X$377,11,FALSE)</f>
        <v>7572</v>
      </c>
      <c r="P194" s="6">
        <f>VLOOKUP($E194,'Tabel 11'!$E$14:$X$377,12,FALSE)</f>
        <v>0</v>
      </c>
      <c r="Q194" s="6">
        <f>VLOOKUP($E194,'Tabel 11'!$E$14:$X$377,13,FALSE)</f>
        <v>2144</v>
      </c>
      <c r="R194" s="6">
        <f>VLOOKUP($E194,'Tabel 11'!$E$14:$X$377,14,FALSE)</f>
        <v>8361</v>
      </c>
      <c r="S194" s="6">
        <f>VLOOKUP($E194,'Tabel 11'!$E$14:$X$377,15,FALSE)</f>
        <v>7817</v>
      </c>
      <c r="T194" s="6">
        <f>VLOOKUP($E194,'Tabel 11'!$E$14:$X$377,16,FALSE)</f>
        <v>544</v>
      </c>
      <c r="U194" s="6">
        <f>VLOOKUP($E194,'Tabel 11'!$E$14:$X$377,17,FALSE)</f>
        <v>0</v>
      </c>
      <c r="V194" s="6">
        <f>VLOOKUP($E194,'Tabel 11'!$E$14:$X$377,18,FALSE)</f>
        <v>323</v>
      </c>
      <c r="W194" s="6"/>
      <c r="X194" s="6">
        <f>VLOOKUP($E194,'Tabel 11'!$E$14:$X$377,20,FALSE)</f>
        <v>7402</v>
      </c>
    </row>
    <row r="195" spans="2:24" x14ac:dyDescent="0.25">
      <c r="D195" s="1" t="s">
        <v>953</v>
      </c>
      <c r="E195" s="1" t="s">
        <v>164</v>
      </c>
      <c r="G195" s="6">
        <f>VLOOKUP($E195,'Tabel 11'!$E$14:$X$377,3,FALSE)</f>
        <v>4260</v>
      </c>
      <c r="H195" s="6">
        <f>VLOOKUP($E195,'Tabel 11'!$E$14:$X$377,4,FALSE)</f>
        <v>3134</v>
      </c>
      <c r="I195" s="6">
        <f>VLOOKUP($E195,'Tabel 11'!$E$14:$X$377,5,FALSE)</f>
        <v>1943</v>
      </c>
      <c r="J195" s="6">
        <f>VLOOKUP($E195,'Tabel 11'!$E$14:$X$377,6,FALSE)</f>
        <v>15</v>
      </c>
      <c r="K195" s="6">
        <f>VLOOKUP($E195,'Tabel 11'!$E$14:$X$377,7,FALSE)</f>
        <v>923</v>
      </c>
      <c r="L195" s="6">
        <f>VLOOKUP($E195,'Tabel 11'!$E$14:$X$377,8,FALSE)</f>
        <v>0</v>
      </c>
      <c r="M195" s="6">
        <f>VLOOKUP($E195,'Tabel 11'!$E$14:$X$377,9,FALSE)</f>
        <v>253</v>
      </c>
      <c r="N195" s="6">
        <f>VLOOKUP($E195,'Tabel 11'!$E$14:$X$377,10,FALSE)</f>
        <v>286</v>
      </c>
      <c r="O195" s="6">
        <f>VLOOKUP($E195,'Tabel 11'!$E$14:$X$377,11,FALSE)</f>
        <v>161</v>
      </c>
      <c r="P195" s="6">
        <f>VLOOKUP($E195,'Tabel 11'!$E$14:$X$377,12,FALSE)</f>
        <v>125</v>
      </c>
      <c r="Q195" s="6">
        <f>VLOOKUP($E195,'Tabel 11'!$E$14:$X$377,13,FALSE)</f>
        <v>134</v>
      </c>
      <c r="R195" s="6">
        <f>VLOOKUP($E195,'Tabel 11'!$E$14:$X$377,14,FALSE)</f>
        <v>706</v>
      </c>
      <c r="S195" s="6">
        <f>VLOOKUP($E195,'Tabel 11'!$E$14:$X$377,15,FALSE)</f>
        <v>680</v>
      </c>
      <c r="T195" s="6">
        <f>VLOOKUP($E195,'Tabel 11'!$E$14:$X$377,16,FALSE)</f>
        <v>26</v>
      </c>
      <c r="U195" s="6">
        <f>VLOOKUP($E195,'Tabel 11'!$E$14:$X$377,17,FALSE)</f>
        <v>0</v>
      </c>
      <c r="V195" s="6">
        <f>VLOOKUP($E195,'Tabel 11'!$E$14:$X$377,18,FALSE)</f>
        <v>0</v>
      </c>
      <c r="W195" s="6"/>
      <c r="X195" s="6">
        <f>VLOOKUP($E195,'Tabel 11'!$E$14:$X$377,20,FALSE)</f>
        <v>1216</v>
      </c>
    </row>
    <row r="196" spans="2:24" x14ac:dyDescent="0.25">
      <c r="D196" s="1" t="s">
        <v>969</v>
      </c>
      <c r="E196" s="1" t="s">
        <v>165</v>
      </c>
      <c r="G196" s="6">
        <f>VLOOKUP($E196,'Tabel 11'!$E$14:$X$377,3,FALSE)</f>
        <v>2301</v>
      </c>
      <c r="H196" s="6">
        <f>VLOOKUP($E196,'Tabel 11'!$E$14:$X$377,4,FALSE)</f>
        <v>1333</v>
      </c>
      <c r="I196" s="6">
        <f>VLOOKUP($E196,'Tabel 11'!$E$14:$X$377,5,FALSE)</f>
        <v>0</v>
      </c>
      <c r="J196" s="6">
        <f>VLOOKUP($E196,'Tabel 11'!$E$14:$X$377,6,FALSE)</f>
        <v>0</v>
      </c>
      <c r="K196" s="6">
        <f>VLOOKUP($E196,'Tabel 11'!$E$14:$X$377,7,FALSE)</f>
        <v>483</v>
      </c>
      <c r="L196" s="6">
        <f>VLOOKUP($E196,'Tabel 11'!$E$14:$X$377,8,FALSE)</f>
        <v>0</v>
      </c>
      <c r="M196" s="6">
        <f>VLOOKUP($E196,'Tabel 11'!$E$14:$X$377,9,FALSE)</f>
        <v>850</v>
      </c>
      <c r="N196" s="6">
        <f>VLOOKUP($E196,'Tabel 11'!$E$14:$X$377,10,FALSE)</f>
        <v>74</v>
      </c>
      <c r="O196" s="6">
        <f>VLOOKUP($E196,'Tabel 11'!$E$14:$X$377,11,FALSE)</f>
        <v>74</v>
      </c>
      <c r="P196" s="6">
        <f>VLOOKUP($E196,'Tabel 11'!$E$14:$X$377,12,FALSE)</f>
        <v>0</v>
      </c>
      <c r="Q196" s="6">
        <f>VLOOKUP($E196,'Tabel 11'!$E$14:$X$377,13,FALSE)</f>
        <v>136</v>
      </c>
      <c r="R196" s="6">
        <f>VLOOKUP($E196,'Tabel 11'!$E$14:$X$377,14,FALSE)</f>
        <v>758</v>
      </c>
      <c r="S196" s="6">
        <f>VLOOKUP($E196,'Tabel 11'!$E$14:$X$377,15,FALSE)</f>
        <v>705</v>
      </c>
      <c r="T196" s="6">
        <f>VLOOKUP($E196,'Tabel 11'!$E$14:$X$377,16,FALSE)</f>
        <v>53</v>
      </c>
      <c r="U196" s="6">
        <f>VLOOKUP($E196,'Tabel 11'!$E$14:$X$377,17,FALSE)</f>
        <v>0</v>
      </c>
      <c r="V196" s="6">
        <f>VLOOKUP($E196,'Tabel 11'!$E$14:$X$377,18,FALSE)</f>
        <v>0</v>
      </c>
      <c r="W196" s="6"/>
      <c r="X196" s="6">
        <f>VLOOKUP($E196,'Tabel 11'!$E$14:$X$377,20,FALSE)</f>
        <v>112</v>
      </c>
    </row>
    <row r="197" spans="2:24" x14ac:dyDescent="0.25">
      <c r="D197" s="1" t="s">
        <v>971</v>
      </c>
      <c r="E197" s="1" t="s">
        <v>166</v>
      </c>
      <c r="G197" s="6">
        <f>VLOOKUP($E197,'Tabel 11'!$E$14:$X$377,3,FALSE)</f>
        <v>494</v>
      </c>
      <c r="H197" s="6">
        <f>VLOOKUP($E197,'Tabel 11'!$E$14:$X$377,4,FALSE)</f>
        <v>145</v>
      </c>
      <c r="I197" s="6">
        <f>VLOOKUP($E197,'Tabel 11'!$E$14:$X$377,5,FALSE)</f>
        <v>0</v>
      </c>
      <c r="J197" s="6">
        <f>VLOOKUP($E197,'Tabel 11'!$E$14:$X$377,6,FALSE)</f>
        <v>0</v>
      </c>
      <c r="K197" s="6">
        <f>VLOOKUP($E197,'Tabel 11'!$E$14:$X$377,7,FALSE)</f>
        <v>145</v>
      </c>
      <c r="L197" s="6">
        <f>VLOOKUP($E197,'Tabel 11'!$E$14:$X$377,8,FALSE)</f>
        <v>0</v>
      </c>
      <c r="M197" s="6">
        <f>VLOOKUP($E197,'Tabel 11'!$E$14:$X$377,9,FALSE)</f>
        <v>0</v>
      </c>
      <c r="N197" s="6">
        <f>VLOOKUP($E197,'Tabel 11'!$E$14:$X$377,10,FALSE)</f>
        <v>0</v>
      </c>
      <c r="O197" s="6">
        <f>VLOOKUP($E197,'Tabel 11'!$E$14:$X$377,11,FALSE)</f>
        <v>0</v>
      </c>
      <c r="P197" s="6">
        <f>VLOOKUP($E197,'Tabel 11'!$E$14:$X$377,12,FALSE)</f>
        <v>0</v>
      </c>
      <c r="Q197" s="6">
        <f>VLOOKUP($E197,'Tabel 11'!$E$14:$X$377,13,FALSE)</f>
        <v>8</v>
      </c>
      <c r="R197" s="6">
        <f>VLOOKUP($E197,'Tabel 11'!$E$14:$X$377,14,FALSE)</f>
        <v>341</v>
      </c>
      <c r="S197" s="6">
        <f>VLOOKUP($E197,'Tabel 11'!$E$14:$X$377,15,FALSE)</f>
        <v>329</v>
      </c>
      <c r="T197" s="6">
        <f>VLOOKUP($E197,'Tabel 11'!$E$14:$X$377,16,FALSE)</f>
        <v>12</v>
      </c>
      <c r="U197" s="6">
        <f>VLOOKUP($E197,'Tabel 11'!$E$14:$X$377,17,FALSE)</f>
        <v>0</v>
      </c>
      <c r="V197" s="6">
        <f>VLOOKUP($E197,'Tabel 11'!$E$14:$X$377,18,FALSE)</f>
        <v>60</v>
      </c>
      <c r="W197" s="6"/>
      <c r="X197" s="6">
        <f>VLOOKUP($E197,'Tabel 11'!$E$14:$X$377,20,FALSE)</f>
        <v>42</v>
      </c>
    </row>
    <row r="198" spans="2:24" x14ac:dyDescent="0.25">
      <c r="D198" s="1" t="s">
        <v>972</v>
      </c>
      <c r="E198" s="1" t="s">
        <v>190</v>
      </c>
      <c r="G198" s="6">
        <f>VLOOKUP($E198,'Tabel 11'!$E$14:$X$377,3,FALSE)</f>
        <v>8055</v>
      </c>
      <c r="H198" s="6">
        <f>VLOOKUP($E198,'Tabel 11'!$E$14:$X$377,4,FALSE)</f>
        <v>3107</v>
      </c>
      <c r="I198" s="6">
        <f>VLOOKUP($E198,'Tabel 11'!$E$14:$X$377,5,FALSE)</f>
        <v>1438</v>
      </c>
      <c r="J198" s="6">
        <f>VLOOKUP($E198,'Tabel 11'!$E$14:$X$377,6,FALSE)</f>
        <v>201</v>
      </c>
      <c r="K198" s="6">
        <f>VLOOKUP($E198,'Tabel 11'!$E$14:$X$377,7,FALSE)</f>
        <v>811</v>
      </c>
      <c r="L198" s="6">
        <f>VLOOKUP($E198,'Tabel 11'!$E$14:$X$377,8,FALSE)</f>
        <v>499</v>
      </c>
      <c r="M198" s="6">
        <f>VLOOKUP($E198,'Tabel 11'!$E$14:$X$377,9,FALSE)</f>
        <v>158</v>
      </c>
      <c r="N198" s="6">
        <f>VLOOKUP($E198,'Tabel 11'!$E$14:$X$377,10,FALSE)</f>
        <v>3180</v>
      </c>
      <c r="O198" s="6">
        <f>VLOOKUP($E198,'Tabel 11'!$E$14:$X$377,11,FALSE)</f>
        <v>2797</v>
      </c>
      <c r="P198" s="6">
        <f>VLOOKUP($E198,'Tabel 11'!$E$14:$X$377,12,FALSE)</f>
        <v>383</v>
      </c>
      <c r="Q198" s="6">
        <f>VLOOKUP($E198,'Tabel 11'!$E$14:$X$377,13,FALSE)</f>
        <v>207</v>
      </c>
      <c r="R198" s="6">
        <f>VLOOKUP($E198,'Tabel 11'!$E$14:$X$377,14,FALSE)</f>
        <v>1561</v>
      </c>
      <c r="S198" s="6">
        <f>VLOOKUP($E198,'Tabel 11'!$E$14:$X$377,15,FALSE)</f>
        <v>1507</v>
      </c>
      <c r="T198" s="6">
        <f>VLOOKUP($E198,'Tabel 11'!$E$14:$X$377,16,FALSE)</f>
        <v>54</v>
      </c>
      <c r="U198" s="6">
        <f>VLOOKUP($E198,'Tabel 11'!$E$14:$X$377,17,FALSE)</f>
        <v>0</v>
      </c>
      <c r="V198" s="6">
        <f>VLOOKUP($E198,'Tabel 11'!$E$14:$X$377,18,FALSE)</f>
        <v>0</v>
      </c>
      <c r="W198" s="6"/>
      <c r="X198" s="6">
        <f>VLOOKUP($E198,'Tabel 11'!$E$14:$X$377,20,FALSE)</f>
        <v>1700</v>
      </c>
    </row>
    <row r="199" spans="2:24" x14ac:dyDescent="0.25">
      <c r="D199" s="1" t="s">
        <v>991</v>
      </c>
      <c r="E199" s="1" t="s">
        <v>167</v>
      </c>
      <c r="G199" s="6">
        <f>VLOOKUP($E199,'Tabel 11'!$E$14:$X$377,3,FALSE)</f>
        <v>936</v>
      </c>
      <c r="H199" s="6">
        <f>VLOOKUP($E199,'Tabel 11'!$E$14:$X$377,4,FALSE)</f>
        <v>121</v>
      </c>
      <c r="I199" s="6">
        <f>VLOOKUP($E199,'Tabel 11'!$E$14:$X$377,5,FALSE)</f>
        <v>22</v>
      </c>
      <c r="J199" s="6">
        <f>VLOOKUP($E199,'Tabel 11'!$E$14:$X$377,6,FALSE)</f>
        <v>0</v>
      </c>
      <c r="K199" s="6">
        <f>VLOOKUP($E199,'Tabel 11'!$E$14:$X$377,7,FALSE)</f>
        <v>85</v>
      </c>
      <c r="L199" s="6">
        <f>VLOOKUP($E199,'Tabel 11'!$E$14:$X$377,8,FALSE)</f>
        <v>0</v>
      </c>
      <c r="M199" s="6">
        <f>VLOOKUP($E199,'Tabel 11'!$E$14:$X$377,9,FALSE)</f>
        <v>14</v>
      </c>
      <c r="N199" s="6">
        <f>VLOOKUP($E199,'Tabel 11'!$E$14:$X$377,10,FALSE)</f>
        <v>136</v>
      </c>
      <c r="O199" s="6">
        <f>VLOOKUP($E199,'Tabel 11'!$E$14:$X$377,11,FALSE)</f>
        <v>0</v>
      </c>
      <c r="P199" s="6">
        <f>VLOOKUP($E199,'Tabel 11'!$E$14:$X$377,12,FALSE)</f>
        <v>136</v>
      </c>
      <c r="Q199" s="6">
        <f>VLOOKUP($E199,'Tabel 11'!$E$14:$X$377,13,FALSE)</f>
        <v>8</v>
      </c>
      <c r="R199" s="6">
        <f>VLOOKUP($E199,'Tabel 11'!$E$14:$X$377,14,FALSE)</f>
        <v>671</v>
      </c>
      <c r="S199" s="6">
        <f>VLOOKUP($E199,'Tabel 11'!$E$14:$X$377,15,FALSE)</f>
        <v>586</v>
      </c>
      <c r="T199" s="6">
        <f>VLOOKUP($E199,'Tabel 11'!$E$14:$X$377,16,FALSE)</f>
        <v>0</v>
      </c>
      <c r="U199" s="6">
        <f>VLOOKUP($E199,'Tabel 11'!$E$14:$X$377,17,FALSE)</f>
        <v>85</v>
      </c>
      <c r="V199" s="6">
        <f>VLOOKUP($E199,'Tabel 11'!$E$14:$X$377,18,FALSE)</f>
        <v>115</v>
      </c>
      <c r="W199" s="6"/>
      <c r="X199" s="6">
        <f>VLOOKUP($E199,'Tabel 11'!$E$14:$X$377,20,FALSE)</f>
        <v>56</v>
      </c>
    </row>
    <row r="200" spans="2:24" x14ac:dyDescent="0.25">
      <c r="D200" s="1" t="s">
        <v>1005</v>
      </c>
      <c r="E200" s="1" t="s">
        <v>168</v>
      </c>
      <c r="G200" s="6">
        <f>VLOOKUP($E200,'Tabel 11'!$E$14:$X$377,3,FALSE)</f>
        <v>937</v>
      </c>
      <c r="H200" s="6">
        <f>VLOOKUP($E200,'Tabel 11'!$E$14:$X$377,4,FALSE)</f>
        <v>889</v>
      </c>
      <c r="I200" s="6">
        <f>VLOOKUP($E200,'Tabel 11'!$E$14:$X$377,5,FALSE)</f>
        <v>95</v>
      </c>
      <c r="J200" s="6">
        <f>VLOOKUP($E200,'Tabel 11'!$E$14:$X$377,6,FALSE)</f>
        <v>654</v>
      </c>
      <c r="K200" s="6">
        <f>VLOOKUP($E200,'Tabel 11'!$E$14:$X$377,7,FALSE)</f>
        <v>59</v>
      </c>
      <c r="L200" s="6">
        <f>VLOOKUP($E200,'Tabel 11'!$E$14:$X$377,8,FALSE)</f>
        <v>0</v>
      </c>
      <c r="M200" s="6">
        <f>VLOOKUP($E200,'Tabel 11'!$E$14:$X$377,9,FALSE)</f>
        <v>81</v>
      </c>
      <c r="N200" s="6">
        <f>VLOOKUP($E200,'Tabel 11'!$E$14:$X$377,10,FALSE)</f>
        <v>0</v>
      </c>
      <c r="O200" s="6">
        <f>VLOOKUP($E200,'Tabel 11'!$E$14:$X$377,11,FALSE)</f>
        <v>0</v>
      </c>
      <c r="P200" s="6">
        <f>VLOOKUP($E200,'Tabel 11'!$E$14:$X$377,12,FALSE)</f>
        <v>0</v>
      </c>
      <c r="Q200" s="6">
        <f>VLOOKUP($E200,'Tabel 11'!$E$14:$X$377,13,FALSE)</f>
        <v>12</v>
      </c>
      <c r="R200" s="6">
        <f>VLOOKUP($E200,'Tabel 11'!$E$14:$X$377,14,FALSE)</f>
        <v>36</v>
      </c>
      <c r="S200" s="6">
        <f>VLOOKUP($E200,'Tabel 11'!$E$14:$X$377,15,FALSE)</f>
        <v>21</v>
      </c>
      <c r="T200" s="6">
        <f>VLOOKUP($E200,'Tabel 11'!$E$14:$X$377,16,FALSE)</f>
        <v>15</v>
      </c>
      <c r="U200" s="6">
        <f>VLOOKUP($E200,'Tabel 11'!$E$14:$X$377,17,FALSE)</f>
        <v>0</v>
      </c>
      <c r="V200" s="6">
        <f>VLOOKUP($E200,'Tabel 11'!$E$14:$X$377,18,FALSE)</f>
        <v>19</v>
      </c>
      <c r="W200" s="6"/>
      <c r="X200" s="6">
        <f>VLOOKUP($E200,'Tabel 11'!$E$14:$X$377,20,FALSE)</f>
        <v>261</v>
      </c>
    </row>
    <row r="201" spans="2:24" x14ac:dyDescent="0.25">
      <c r="C201" s="10" t="s">
        <v>16</v>
      </c>
      <c r="E201" s="10"/>
      <c r="F201" s="10"/>
      <c r="G201" s="12">
        <f>SUM(G157:G200)</f>
        <v>273697</v>
      </c>
      <c r="H201" s="12">
        <f t="shared" ref="H201:X201" si="19">SUM(H157:H200)</f>
        <v>158757</v>
      </c>
      <c r="I201" s="12">
        <f t="shared" si="19"/>
        <v>71730</v>
      </c>
      <c r="J201" s="12">
        <f t="shared" si="19"/>
        <v>22949</v>
      </c>
      <c r="K201" s="12">
        <f t="shared" si="19"/>
        <v>29729</v>
      </c>
      <c r="L201" s="12">
        <f t="shared" si="19"/>
        <v>3800</v>
      </c>
      <c r="M201" s="12">
        <f t="shared" si="19"/>
        <v>30549</v>
      </c>
      <c r="N201" s="12">
        <f t="shared" si="19"/>
        <v>29102</v>
      </c>
      <c r="O201" s="12">
        <f t="shared" si="19"/>
        <v>24397</v>
      </c>
      <c r="P201" s="12">
        <f t="shared" si="19"/>
        <v>4705</v>
      </c>
      <c r="Q201" s="12">
        <f t="shared" si="19"/>
        <v>21174</v>
      </c>
      <c r="R201" s="12">
        <f t="shared" si="19"/>
        <v>64664</v>
      </c>
      <c r="S201" s="12">
        <f t="shared" si="19"/>
        <v>60228</v>
      </c>
      <c r="T201" s="12">
        <f t="shared" si="19"/>
        <v>2676</v>
      </c>
      <c r="U201" s="12">
        <f t="shared" si="19"/>
        <v>1760</v>
      </c>
      <c r="V201" s="12">
        <f t="shared" si="19"/>
        <v>972</v>
      </c>
      <c r="W201" s="12"/>
      <c r="X201" s="12">
        <f t="shared" si="19"/>
        <v>40667</v>
      </c>
    </row>
    <row r="202" spans="2:24" x14ac:dyDescent="0.25">
      <c r="C202" s="1" t="s">
        <v>439</v>
      </c>
      <c r="D202" s="1" t="s">
        <v>687</v>
      </c>
      <c r="E202" s="1" t="s">
        <v>138</v>
      </c>
      <c r="G202" s="6">
        <f>VLOOKUP($E202,'Tabel 11'!$E$14:$X$377,3,FALSE)</f>
        <v>926</v>
      </c>
      <c r="H202" s="6">
        <f>VLOOKUP($E202,'Tabel 11'!$E$14:$X$377,4,FALSE)</f>
        <v>129</v>
      </c>
      <c r="I202" s="6">
        <f>VLOOKUP($E202,'Tabel 11'!$E$14:$X$377,5,FALSE)</f>
        <v>30.7</v>
      </c>
      <c r="J202" s="6">
        <f>VLOOKUP($E202,'Tabel 11'!$E$14:$X$377,6,FALSE)</f>
        <v>14.4</v>
      </c>
      <c r="K202" s="6">
        <f>VLOOKUP($E202,'Tabel 11'!$E$14:$X$377,7,FALSE)</f>
        <v>44.4</v>
      </c>
      <c r="L202" s="6">
        <f>VLOOKUP($E202,'Tabel 11'!$E$14:$X$377,8,FALSE)</f>
        <v>5</v>
      </c>
      <c r="M202" s="6">
        <f>VLOOKUP($E202,'Tabel 11'!$E$14:$X$377,9,FALSE)</f>
        <v>34.5</v>
      </c>
      <c r="N202" s="6">
        <f>VLOOKUP($E202,'Tabel 11'!$E$14:$X$377,10,FALSE)</f>
        <v>385</v>
      </c>
      <c r="O202" s="6">
        <f>VLOOKUP($E202,'Tabel 11'!$E$14:$X$377,11,FALSE)</f>
        <v>292.3</v>
      </c>
      <c r="P202" s="6">
        <f>VLOOKUP($E202,'Tabel 11'!$E$14:$X$377,12,FALSE)</f>
        <v>92.7</v>
      </c>
      <c r="Q202" s="6">
        <f>VLOOKUP($E202,'Tabel 11'!$E$14:$X$377,13,FALSE)</f>
        <v>48</v>
      </c>
      <c r="R202" s="6">
        <f>VLOOKUP($E202,'Tabel 11'!$E$14:$X$377,14,FALSE)</f>
        <v>364</v>
      </c>
      <c r="S202" s="6">
        <f>VLOOKUP($E202,'Tabel 11'!$E$14:$X$377,15,FALSE)</f>
        <v>329.6</v>
      </c>
      <c r="T202" s="6">
        <f>VLOOKUP($E202,'Tabel 11'!$E$14:$X$377,16,FALSE)</f>
        <v>10.5</v>
      </c>
      <c r="U202" s="6">
        <f>VLOOKUP($E202,'Tabel 11'!$E$14:$X$377,17,FALSE)</f>
        <v>23.9</v>
      </c>
      <c r="V202" s="6">
        <f>VLOOKUP($E202,'Tabel 11'!$E$14:$X$377,18,FALSE)</f>
        <v>0</v>
      </c>
      <c r="W202" s="6"/>
      <c r="X202" s="6">
        <f>VLOOKUP($E202,'Tabel 11'!$E$14:$X$377,20,FALSE)</f>
        <v>46</v>
      </c>
    </row>
    <row r="203" spans="2:24" x14ac:dyDescent="0.25">
      <c r="D203" s="1" t="s">
        <v>699</v>
      </c>
      <c r="E203" s="1" t="s">
        <v>140</v>
      </c>
      <c r="G203" s="6">
        <f>VLOOKUP($E203,'Tabel 11'!$E$14:$X$377,3,FALSE)</f>
        <v>13306</v>
      </c>
      <c r="H203" s="6">
        <f>VLOOKUP($E203,'Tabel 11'!$E$14:$X$377,4,FALSE)</f>
        <v>6786</v>
      </c>
      <c r="I203" s="6">
        <f>VLOOKUP($E203,'Tabel 11'!$E$14:$X$377,5,FALSE)</f>
        <v>4086.1</v>
      </c>
      <c r="J203" s="6">
        <f>VLOOKUP($E203,'Tabel 11'!$E$14:$X$377,6,FALSE)</f>
        <v>438.6</v>
      </c>
      <c r="K203" s="6">
        <f>VLOOKUP($E203,'Tabel 11'!$E$14:$X$377,7,FALSE)</f>
        <v>1265.3</v>
      </c>
      <c r="L203" s="6">
        <f>VLOOKUP($E203,'Tabel 11'!$E$14:$X$377,8,FALSE)</f>
        <v>144.80000000000001</v>
      </c>
      <c r="M203" s="6">
        <f>VLOOKUP($E203,'Tabel 11'!$E$14:$X$377,9,FALSE)</f>
        <v>851.2</v>
      </c>
      <c r="N203" s="6">
        <f>VLOOKUP($E203,'Tabel 11'!$E$14:$X$377,10,FALSE)</f>
        <v>4053</v>
      </c>
      <c r="O203" s="6">
        <f>VLOOKUP($E203,'Tabel 11'!$E$14:$X$377,11,FALSE)</f>
        <v>2801.1</v>
      </c>
      <c r="P203" s="6">
        <f>VLOOKUP($E203,'Tabel 11'!$E$14:$X$377,12,FALSE)</f>
        <v>1251.9000000000001</v>
      </c>
      <c r="Q203" s="6">
        <f>VLOOKUP($E203,'Tabel 11'!$E$14:$X$377,13,FALSE)</f>
        <v>1146</v>
      </c>
      <c r="R203" s="6">
        <f>VLOOKUP($E203,'Tabel 11'!$E$14:$X$377,14,FALSE)</f>
        <v>1321</v>
      </c>
      <c r="S203" s="6">
        <f>VLOOKUP($E203,'Tabel 11'!$E$14:$X$377,15,FALSE)</f>
        <v>1234.4000000000001</v>
      </c>
      <c r="T203" s="6">
        <f>VLOOKUP($E203,'Tabel 11'!$E$14:$X$377,16,FALSE)</f>
        <v>46.1</v>
      </c>
      <c r="U203" s="6">
        <f>VLOOKUP($E203,'Tabel 11'!$E$14:$X$377,17,FALSE)</f>
        <v>40.5</v>
      </c>
      <c r="V203" s="6">
        <f>VLOOKUP($E203,'Tabel 11'!$E$14:$X$377,18,FALSE)</f>
        <v>0</v>
      </c>
      <c r="W203" s="6"/>
      <c r="X203" s="6">
        <f>VLOOKUP($E203,'Tabel 11'!$E$14:$X$377,20,FALSE)</f>
        <v>2695</v>
      </c>
    </row>
    <row r="204" spans="2:24" x14ac:dyDescent="0.25">
      <c r="D204" s="1" t="s">
        <v>706</v>
      </c>
      <c r="E204" s="1" t="s">
        <v>180</v>
      </c>
      <c r="G204" s="6">
        <f>VLOOKUP($E204,'Tabel 11'!$E$14:$X$377,3,FALSE)</f>
        <v>971</v>
      </c>
      <c r="H204" s="6">
        <f>VLOOKUP($E204,'Tabel 11'!$E$14:$X$377,4,FALSE)</f>
        <v>259</v>
      </c>
      <c r="I204" s="6">
        <f>VLOOKUP($E204,'Tabel 11'!$E$14:$X$377,5,FALSE)</f>
        <v>105.3</v>
      </c>
      <c r="J204" s="6">
        <f>VLOOKUP($E204,'Tabel 11'!$E$14:$X$377,6,FALSE)</f>
        <v>18.7</v>
      </c>
      <c r="K204" s="6">
        <f>VLOOKUP($E204,'Tabel 11'!$E$14:$X$377,7,FALSE)</f>
        <v>59.6</v>
      </c>
      <c r="L204" s="6">
        <f>VLOOKUP($E204,'Tabel 11'!$E$14:$X$377,8,FALSE)</f>
        <v>7.4</v>
      </c>
      <c r="M204" s="6">
        <f>VLOOKUP($E204,'Tabel 11'!$E$14:$X$377,9,FALSE)</f>
        <v>68</v>
      </c>
      <c r="N204" s="6">
        <f>VLOOKUP($E204,'Tabel 11'!$E$14:$X$377,10,FALSE)</f>
        <v>9</v>
      </c>
      <c r="O204" s="6">
        <f>VLOOKUP($E204,'Tabel 11'!$E$14:$X$377,11,FALSE)</f>
        <v>6.5</v>
      </c>
      <c r="P204" s="6">
        <f>VLOOKUP($E204,'Tabel 11'!$E$14:$X$377,12,FALSE)</f>
        <v>2.5</v>
      </c>
      <c r="Q204" s="6">
        <f>VLOOKUP($E204,'Tabel 11'!$E$14:$X$377,13,FALSE)</f>
        <v>58</v>
      </c>
      <c r="R204" s="6">
        <f>VLOOKUP($E204,'Tabel 11'!$E$14:$X$377,14,FALSE)</f>
        <v>645</v>
      </c>
      <c r="S204" s="6">
        <f>VLOOKUP($E204,'Tabel 11'!$E$14:$X$377,15,FALSE)</f>
        <v>604.9</v>
      </c>
      <c r="T204" s="6">
        <f>VLOOKUP($E204,'Tabel 11'!$E$14:$X$377,16,FALSE)</f>
        <v>25.2</v>
      </c>
      <c r="U204" s="6">
        <f>VLOOKUP($E204,'Tabel 11'!$E$14:$X$377,17,FALSE)</f>
        <v>15</v>
      </c>
      <c r="V204" s="6">
        <f>VLOOKUP($E204,'Tabel 11'!$E$14:$X$377,18,FALSE)</f>
        <v>0</v>
      </c>
      <c r="W204" s="6"/>
      <c r="X204" s="6">
        <f>VLOOKUP($E204,'Tabel 11'!$E$14:$X$377,20,FALSE)</f>
        <v>159</v>
      </c>
    </row>
    <row r="205" spans="2:24" x14ac:dyDescent="0.25">
      <c r="D205" s="1" t="s">
        <v>710</v>
      </c>
      <c r="E205" s="1" t="s">
        <v>184</v>
      </c>
      <c r="G205" s="6">
        <f>VLOOKUP($E205,'Tabel 11'!$E$14:$X$377,3,FALSE)</f>
        <v>375</v>
      </c>
      <c r="H205" s="6">
        <f>VLOOKUP($E205,'Tabel 11'!$E$14:$X$377,4,FALSE)</f>
        <v>72</v>
      </c>
      <c r="I205" s="6">
        <f>VLOOKUP($E205,'Tabel 11'!$E$14:$X$377,5,FALSE)</f>
        <v>17.100000000000001</v>
      </c>
      <c r="J205" s="6">
        <f>VLOOKUP($E205,'Tabel 11'!$E$14:$X$377,6,FALSE)</f>
        <v>8.1</v>
      </c>
      <c r="K205" s="6">
        <f>VLOOKUP($E205,'Tabel 11'!$E$14:$X$377,7,FALSE)</f>
        <v>24.8</v>
      </c>
      <c r="L205" s="6">
        <f>VLOOKUP($E205,'Tabel 11'!$E$14:$X$377,8,FALSE)</f>
        <v>2.8</v>
      </c>
      <c r="M205" s="6">
        <f>VLOOKUP($E205,'Tabel 11'!$E$14:$X$377,9,FALSE)</f>
        <v>19.3</v>
      </c>
      <c r="N205" s="6">
        <f>VLOOKUP($E205,'Tabel 11'!$E$14:$X$377,10,FALSE)</f>
        <v>15</v>
      </c>
      <c r="O205" s="6">
        <f>VLOOKUP($E205,'Tabel 11'!$E$14:$X$377,11,FALSE)</f>
        <v>11.4</v>
      </c>
      <c r="P205" s="6">
        <f>VLOOKUP($E205,'Tabel 11'!$E$14:$X$377,12,FALSE)</f>
        <v>3.6</v>
      </c>
      <c r="Q205" s="6">
        <f>VLOOKUP($E205,'Tabel 11'!$E$14:$X$377,13,FALSE)</f>
        <v>6</v>
      </c>
      <c r="R205" s="6">
        <f>VLOOKUP($E205,'Tabel 11'!$E$14:$X$377,14,FALSE)</f>
        <v>282</v>
      </c>
      <c r="S205" s="6">
        <f>VLOOKUP($E205,'Tabel 11'!$E$14:$X$377,15,FALSE)</f>
        <v>255.3</v>
      </c>
      <c r="T205" s="6">
        <f>VLOOKUP($E205,'Tabel 11'!$E$14:$X$377,16,FALSE)</f>
        <v>8.1999999999999993</v>
      </c>
      <c r="U205" s="6">
        <f>VLOOKUP($E205,'Tabel 11'!$E$14:$X$377,17,FALSE)</f>
        <v>18.5</v>
      </c>
      <c r="V205" s="6">
        <f>VLOOKUP($E205,'Tabel 11'!$E$14:$X$377,18,FALSE)</f>
        <v>0</v>
      </c>
      <c r="W205" s="6"/>
      <c r="X205" s="6">
        <f>VLOOKUP($E205,'Tabel 11'!$E$14:$X$377,20,FALSE)</f>
        <v>42</v>
      </c>
    </row>
    <row r="206" spans="2:24" x14ac:dyDescent="0.25">
      <c r="D206" s="1" t="s">
        <v>730</v>
      </c>
      <c r="E206" s="1" t="s">
        <v>144</v>
      </c>
      <c r="G206" s="6">
        <f>VLOOKUP($E206,'Tabel 11'!$E$14:$X$377,3,FALSE)</f>
        <v>2392</v>
      </c>
      <c r="H206" s="6">
        <f>VLOOKUP($E206,'Tabel 11'!$E$14:$X$377,4,FALSE)</f>
        <v>1061</v>
      </c>
      <c r="I206" s="6">
        <f>VLOOKUP($E206,'Tabel 11'!$E$14:$X$377,5,FALSE)</f>
        <v>431.4</v>
      </c>
      <c r="J206" s="6">
        <f>VLOOKUP($E206,'Tabel 11'!$E$14:$X$377,6,FALSE)</f>
        <v>76.599999999999994</v>
      </c>
      <c r="K206" s="6">
        <f>VLOOKUP($E206,'Tabel 11'!$E$14:$X$377,7,FALSE)</f>
        <v>244.3</v>
      </c>
      <c r="L206" s="6">
        <f>VLOOKUP($E206,'Tabel 11'!$E$14:$X$377,8,FALSE)</f>
        <v>30.2</v>
      </c>
      <c r="M206" s="6">
        <f>VLOOKUP($E206,'Tabel 11'!$E$14:$X$377,9,FALSE)</f>
        <v>278.39999999999998</v>
      </c>
      <c r="N206" s="6">
        <f>VLOOKUP($E206,'Tabel 11'!$E$14:$X$377,10,FALSE)</f>
        <v>624</v>
      </c>
      <c r="O206" s="6">
        <f>VLOOKUP($E206,'Tabel 11'!$E$14:$X$377,11,FALSE)</f>
        <v>452.3</v>
      </c>
      <c r="P206" s="6">
        <f>VLOOKUP($E206,'Tabel 11'!$E$14:$X$377,12,FALSE)</f>
        <v>171.7</v>
      </c>
      <c r="Q206" s="6">
        <f>VLOOKUP($E206,'Tabel 11'!$E$14:$X$377,13,FALSE)</f>
        <v>103</v>
      </c>
      <c r="R206" s="6">
        <f>VLOOKUP($E206,'Tabel 11'!$E$14:$X$377,14,FALSE)</f>
        <v>604</v>
      </c>
      <c r="S206" s="6">
        <f>VLOOKUP($E206,'Tabel 11'!$E$14:$X$377,15,FALSE)</f>
        <v>566.4</v>
      </c>
      <c r="T206" s="6">
        <f>VLOOKUP($E206,'Tabel 11'!$E$14:$X$377,16,FALSE)</f>
        <v>23.6</v>
      </c>
      <c r="U206" s="6">
        <f>VLOOKUP($E206,'Tabel 11'!$E$14:$X$377,17,FALSE)</f>
        <v>14</v>
      </c>
      <c r="V206" s="6">
        <f>VLOOKUP($E206,'Tabel 11'!$E$14:$X$377,18,FALSE)</f>
        <v>0</v>
      </c>
      <c r="W206" s="6"/>
      <c r="X206" s="6">
        <f>VLOOKUP($E206,'Tabel 11'!$E$14:$X$377,20,FALSE)</f>
        <v>193</v>
      </c>
    </row>
    <row r="207" spans="2:24" x14ac:dyDescent="0.25">
      <c r="C207" s="10"/>
      <c r="D207" s="1" t="s">
        <v>740</v>
      </c>
      <c r="E207" s="1" t="s">
        <v>176</v>
      </c>
      <c r="G207" s="6">
        <f>VLOOKUP($E207,'Tabel 11'!$E$14:$X$377,3,FALSE)</f>
        <v>612</v>
      </c>
      <c r="H207" s="6">
        <f>VLOOKUP($E207,'Tabel 11'!$E$14:$X$377,4,FALSE)</f>
        <v>63</v>
      </c>
      <c r="I207" s="6">
        <f>VLOOKUP($E207,'Tabel 11'!$E$14:$X$377,5,FALSE)</f>
        <v>25.6</v>
      </c>
      <c r="J207" s="6">
        <f>VLOOKUP($E207,'Tabel 11'!$E$14:$X$377,6,FALSE)</f>
        <v>4.5</v>
      </c>
      <c r="K207" s="6">
        <f>VLOOKUP($E207,'Tabel 11'!$E$14:$X$377,7,FALSE)</f>
        <v>14.5</v>
      </c>
      <c r="L207" s="6">
        <f>VLOOKUP($E207,'Tabel 11'!$E$14:$X$377,8,FALSE)</f>
        <v>1.8</v>
      </c>
      <c r="M207" s="6">
        <f>VLOOKUP($E207,'Tabel 11'!$E$14:$X$377,9,FALSE)</f>
        <v>16.5</v>
      </c>
      <c r="N207" s="6">
        <f>VLOOKUP($E207,'Tabel 11'!$E$14:$X$377,10,FALSE)</f>
        <v>3</v>
      </c>
      <c r="O207" s="6">
        <f>VLOOKUP($E207,'Tabel 11'!$E$14:$X$377,11,FALSE)</f>
        <v>2.2000000000000002</v>
      </c>
      <c r="P207" s="6">
        <f>VLOOKUP($E207,'Tabel 11'!$E$14:$X$377,12,FALSE)</f>
        <v>0.8</v>
      </c>
      <c r="Q207" s="6">
        <f>VLOOKUP($E207,'Tabel 11'!$E$14:$X$377,13,FALSE)</f>
        <v>37</v>
      </c>
      <c r="R207" s="6">
        <f>VLOOKUP($E207,'Tabel 11'!$E$14:$X$377,14,FALSE)</f>
        <v>509</v>
      </c>
      <c r="S207" s="6">
        <f>VLOOKUP($E207,'Tabel 11'!$E$14:$X$377,15,FALSE)</f>
        <v>477.3</v>
      </c>
      <c r="T207" s="6">
        <f>VLOOKUP($E207,'Tabel 11'!$E$14:$X$377,16,FALSE)</f>
        <v>19.899999999999999</v>
      </c>
      <c r="U207" s="6">
        <f>VLOOKUP($E207,'Tabel 11'!$E$14:$X$377,17,FALSE)</f>
        <v>11.8</v>
      </c>
      <c r="V207" s="6">
        <f>VLOOKUP($E207,'Tabel 11'!$E$14:$X$377,18,FALSE)</f>
        <v>0</v>
      </c>
      <c r="W207" s="12"/>
      <c r="X207" s="6">
        <f>VLOOKUP($E207,'Tabel 11'!$E$14:$X$377,20,FALSE)</f>
        <v>27</v>
      </c>
    </row>
    <row r="208" spans="2:24" x14ac:dyDescent="0.25">
      <c r="B208" s="7"/>
      <c r="C208" s="7"/>
      <c r="D208" s="1" t="s">
        <v>762</v>
      </c>
      <c r="E208" s="1" t="s">
        <v>169</v>
      </c>
      <c r="G208" s="6">
        <f>VLOOKUP($E208,'Tabel 11'!$E$14:$X$377,3,FALSE)</f>
        <v>2147</v>
      </c>
      <c r="H208" s="6">
        <f>VLOOKUP($E208,'Tabel 11'!$E$14:$X$377,4,FALSE)</f>
        <v>666</v>
      </c>
      <c r="I208" s="6">
        <f>VLOOKUP($E208,'Tabel 11'!$E$14:$X$377,5,FALSE)</f>
        <v>270.8</v>
      </c>
      <c r="J208" s="6">
        <f>VLOOKUP($E208,'Tabel 11'!$E$14:$X$377,6,FALSE)</f>
        <v>48.1</v>
      </c>
      <c r="K208" s="6">
        <f>VLOOKUP($E208,'Tabel 11'!$E$14:$X$377,7,FALSE)</f>
        <v>153.4</v>
      </c>
      <c r="L208" s="6">
        <f>VLOOKUP($E208,'Tabel 11'!$E$14:$X$377,8,FALSE)</f>
        <v>19</v>
      </c>
      <c r="M208" s="6">
        <f>VLOOKUP($E208,'Tabel 11'!$E$14:$X$377,9,FALSE)</f>
        <v>174.8</v>
      </c>
      <c r="N208" s="6">
        <f>VLOOKUP($E208,'Tabel 11'!$E$14:$X$377,10,FALSE)</f>
        <v>500</v>
      </c>
      <c r="O208" s="6">
        <f>VLOOKUP($E208,'Tabel 11'!$E$14:$X$377,11,FALSE)</f>
        <v>362.4</v>
      </c>
      <c r="P208" s="6">
        <f>VLOOKUP($E208,'Tabel 11'!$E$14:$X$377,12,FALSE)</f>
        <v>137.6</v>
      </c>
      <c r="Q208" s="6">
        <f>VLOOKUP($E208,'Tabel 11'!$E$14:$X$377,13,FALSE)</f>
        <v>329</v>
      </c>
      <c r="R208" s="6">
        <f>VLOOKUP($E208,'Tabel 11'!$E$14:$X$377,14,FALSE)</f>
        <v>652</v>
      </c>
      <c r="S208" s="6">
        <f>VLOOKUP($E208,'Tabel 11'!$E$14:$X$377,15,FALSE)</f>
        <v>611.4</v>
      </c>
      <c r="T208" s="6">
        <f>VLOOKUP($E208,'Tabel 11'!$E$14:$X$377,16,FALSE)</f>
        <v>25.4</v>
      </c>
      <c r="U208" s="6">
        <f>VLOOKUP($E208,'Tabel 11'!$E$14:$X$377,17,FALSE)</f>
        <v>15.1</v>
      </c>
      <c r="V208" s="6">
        <f>VLOOKUP($E208,'Tabel 11'!$E$14:$X$377,18,FALSE)</f>
        <v>0</v>
      </c>
      <c r="W208" s="9"/>
      <c r="X208" s="6">
        <f>VLOOKUP($E208,'Tabel 11'!$E$14:$X$377,20,FALSE)</f>
        <v>162</v>
      </c>
    </row>
    <row r="209" spans="2:24" x14ac:dyDescent="0.25">
      <c r="D209" s="1" t="s">
        <v>836</v>
      </c>
      <c r="E209" s="1" t="s">
        <v>154</v>
      </c>
      <c r="G209" s="6">
        <f>VLOOKUP($E209,'Tabel 11'!$E$14:$X$377,3,FALSE)</f>
        <v>892</v>
      </c>
      <c r="H209" s="6">
        <f>VLOOKUP($E209,'Tabel 11'!$E$14:$X$377,4,FALSE)</f>
        <v>174</v>
      </c>
      <c r="I209" s="6">
        <f>VLOOKUP($E209,'Tabel 11'!$E$14:$X$377,5,FALSE)</f>
        <v>70.7</v>
      </c>
      <c r="J209" s="6">
        <f>VLOOKUP($E209,'Tabel 11'!$E$14:$X$377,6,FALSE)</f>
        <v>12.6</v>
      </c>
      <c r="K209" s="6">
        <f>VLOOKUP($E209,'Tabel 11'!$E$14:$X$377,7,FALSE)</f>
        <v>40.1</v>
      </c>
      <c r="L209" s="6">
        <f>VLOOKUP($E209,'Tabel 11'!$E$14:$X$377,8,FALSE)</f>
        <v>5</v>
      </c>
      <c r="M209" s="6">
        <f>VLOOKUP($E209,'Tabel 11'!$E$14:$X$377,9,FALSE)</f>
        <v>45.7</v>
      </c>
      <c r="N209" s="6">
        <f>VLOOKUP($E209,'Tabel 11'!$E$14:$X$377,10,FALSE)</f>
        <v>0</v>
      </c>
      <c r="O209" s="6">
        <f>VLOOKUP($E209,'Tabel 11'!$E$14:$X$377,11,FALSE)</f>
        <v>0</v>
      </c>
      <c r="P209" s="6">
        <f>VLOOKUP($E209,'Tabel 11'!$E$14:$X$377,12,FALSE)</f>
        <v>0</v>
      </c>
      <c r="Q209" s="6">
        <f>VLOOKUP($E209,'Tabel 11'!$E$14:$X$377,13,FALSE)</f>
        <v>61</v>
      </c>
      <c r="R209" s="6">
        <f>VLOOKUP($E209,'Tabel 11'!$E$14:$X$377,14,FALSE)</f>
        <v>657</v>
      </c>
      <c r="S209" s="6">
        <f>VLOOKUP($E209,'Tabel 11'!$E$14:$X$377,15,FALSE)</f>
        <v>616.1</v>
      </c>
      <c r="T209" s="6">
        <f>VLOOKUP($E209,'Tabel 11'!$E$14:$X$377,16,FALSE)</f>
        <v>25.6</v>
      </c>
      <c r="U209" s="6">
        <f>VLOOKUP($E209,'Tabel 11'!$E$14:$X$377,17,FALSE)</f>
        <v>15.2</v>
      </c>
      <c r="V209" s="6">
        <f>VLOOKUP($E209,'Tabel 11'!$E$14:$X$377,18,FALSE)</f>
        <v>0</v>
      </c>
      <c r="W209" s="6"/>
      <c r="X209" s="6">
        <f>VLOOKUP($E209,'Tabel 11'!$E$14:$X$377,20,FALSE)</f>
        <v>37</v>
      </c>
    </row>
    <row r="210" spans="2:24" x14ac:dyDescent="0.25">
      <c r="D210" s="1" t="s">
        <v>852</v>
      </c>
      <c r="E210" s="1" t="s">
        <v>175</v>
      </c>
      <c r="G210" s="6">
        <f>VLOOKUP($E210,'Tabel 11'!$E$14:$X$377,3,FALSE)</f>
        <v>2235</v>
      </c>
      <c r="H210" s="6">
        <f>VLOOKUP($E210,'Tabel 11'!$E$14:$X$377,4,FALSE)</f>
        <v>725</v>
      </c>
      <c r="I210" s="6">
        <f>VLOOKUP($E210,'Tabel 11'!$E$14:$X$377,5,FALSE)</f>
        <v>294.8</v>
      </c>
      <c r="J210" s="6">
        <f>VLOOKUP($E210,'Tabel 11'!$E$14:$X$377,6,FALSE)</f>
        <v>52.4</v>
      </c>
      <c r="K210" s="6">
        <f>VLOOKUP($E210,'Tabel 11'!$E$14:$X$377,7,FALSE)</f>
        <v>167</v>
      </c>
      <c r="L210" s="6">
        <f>VLOOKUP($E210,'Tabel 11'!$E$14:$X$377,8,FALSE)</f>
        <v>20.7</v>
      </c>
      <c r="M210" s="6">
        <f>VLOOKUP($E210,'Tabel 11'!$E$14:$X$377,9,FALSE)</f>
        <v>190.2</v>
      </c>
      <c r="N210" s="6">
        <f>VLOOKUP($E210,'Tabel 11'!$E$14:$X$377,10,FALSE)</f>
        <v>33</v>
      </c>
      <c r="O210" s="6">
        <f>VLOOKUP($E210,'Tabel 11'!$E$14:$X$377,11,FALSE)</f>
        <v>23.9</v>
      </c>
      <c r="P210" s="6">
        <f>VLOOKUP($E210,'Tabel 11'!$E$14:$X$377,12,FALSE)</f>
        <v>9.1</v>
      </c>
      <c r="Q210" s="6">
        <f>VLOOKUP($E210,'Tabel 11'!$E$14:$X$377,13,FALSE)</f>
        <v>713</v>
      </c>
      <c r="R210" s="6">
        <f>VLOOKUP($E210,'Tabel 11'!$E$14:$X$377,14,FALSE)</f>
        <v>764</v>
      </c>
      <c r="S210" s="6">
        <f>VLOOKUP($E210,'Tabel 11'!$E$14:$X$377,15,FALSE)</f>
        <v>716.5</v>
      </c>
      <c r="T210" s="6">
        <f>VLOOKUP($E210,'Tabel 11'!$E$14:$X$377,16,FALSE)</f>
        <v>29.8</v>
      </c>
      <c r="U210" s="6">
        <f>VLOOKUP($E210,'Tabel 11'!$E$14:$X$377,17,FALSE)</f>
        <v>17.7</v>
      </c>
      <c r="V210" s="6">
        <f>VLOOKUP($E210,'Tabel 11'!$E$14:$X$377,18,FALSE)</f>
        <v>0</v>
      </c>
      <c r="W210" s="6"/>
      <c r="X210" s="6">
        <f>VLOOKUP($E210,'Tabel 11'!$E$14:$X$377,20,FALSE)</f>
        <v>96</v>
      </c>
    </row>
    <row r="211" spans="2:24" x14ac:dyDescent="0.25">
      <c r="D211" s="1" t="s">
        <v>873</v>
      </c>
      <c r="E211" s="1" t="s">
        <v>187</v>
      </c>
      <c r="G211" s="6">
        <f>VLOOKUP($E211,'Tabel 11'!$E$14:$X$377,3,FALSE)</f>
        <v>2803</v>
      </c>
      <c r="H211" s="6">
        <f>VLOOKUP($E211,'Tabel 11'!$E$14:$X$377,4,FALSE)</f>
        <v>1951</v>
      </c>
      <c r="I211" s="6">
        <f>VLOOKUP($E211,'Tabel 11'!$E$14:$X$377,5,FALSE)</f>
        <v>793.3</v>
      </c>
      <c r="J211" s="6">
        <f>VLOOKUP($E211,'Tabel 11'!$E$14:$X$377,6,FALSE)</f>
        <v>140.9</v>
      </c>
      <c r="K211" s="6">
        <f>VLOOKUP($E211,'Tabel 11'!$E$14:$X$377,7,FALSE)</f>
        <v>449.3</v>
      </c>
      <c r="L211" s="6">
        <f>VLOOKUP($E211,'Tabel 11'!$E$14:$X$377,8,FALSE)</f>
        <v>55.6</v>
      </c>
      <c r="M211" s="6">
        <f>VLOOKUP($E211,'Tabel 11'!$E$14:$X$377,9,FALSE)</f>
        <v>511.9</v>
      </c>
      <c r="N211" s="6">
        <f>VLOOKUP($E211,'Tabel 11'!$E$14:$X$377,10,FALSE)</f>
        <v>0</v>
      </c>
      <c r="O211" s="6">
        <f>VLOOKUP($E211,'Tabel 11'!$E$14:$X$377,11,FALSE)</f>
        <v>0</v>
      </c>
      <c r="P211" s="6">
        <f>VLOOKUP($E211,'Tabel 11'!$E$14:$X$377,12,FALSE)</f>
        <v>0</v>
      </c>
      <c r="Q211" s="6">
        <f>VLOOKUP($E211,'Tabel 11'!$E$14:$X$377,13,FALSE)</f>
        <v>67</v>
      </c>
      <c r="R211" s="6">
        <f>VLOOKUP($E211,'Tabel 11'!$E$14:$X$377,14,FALSE)</f>
        <v>785</v>
      </c>
      <c r="S211" s="6">
        <f>VLOOKUP($E211,'Tabel 11'!$E$14:$X$377,15,FALSE)</f>
        <v>736.2</v>
      </c>
      <c r="T211" s="6">
        <f>VLOOKUP($E211,'Tabel 11'!$E$14:$X$377,16,FALSE)</f>
        <v>30.6</v>
      </c>
      <c r="U211" s="6">
        <f>VLOOKUP($E211,'Tabel 11'!$E$14:$X$377,17,FALSE)</f>
        <v>18.2</v>
      </c>
      <c r="V211" s="6">
        <f>VLOOKUP($E211,'Tabel 11'!$E$14:$X$377,18,FALSE)</f>
        <v>0</v>
      </c>
      <c r="W211" s="6"/>
      <c r="X211" s="6">
        <f>VLOOKUP($E211,'Tabel 11'!$E$14:$X$377,20,FALSE)</f>
        <v>673</v>
      </c>
    </row>
    <row r="212" spans="2:24" x14ac:dyDescent="0.25">
      <c r="D212" s="1" t="s">
        <v>926</v>
      </c>
      <c r="E212" s="1" t="s">
        <v>161</v>
      </c>
      <c r="G212" s="6">
        <f>VLOOKUP($E212,'Tabel 11'!$E$14:$X$377,3,FALSE)</f>
        <v>1390</v>
      </c>
      <c r="H212" s="6">
        <f>VLOOKUP($E212,'Tabel 11'!$E$14:$X$377,4,FALSE)</f>
        <v>775</v>
      </c>
      <c r="I212" s="6">
        <f>VLOOKUP($E212,'Tabel 11'!$E$14:$X$377,5,FALSE)</f>
        <v>184.5</v>
      </c>
      <c r="J212" s="6">
        <f>VLOOKUP($E212,'Tabel 11'!$E$14:$X$377,6,FALSE)</f>
        <v>86.8</v>
      </c>
      <c r="K212" s="6">
        <f>VLOOKUP($E212,'Tabel 11'!$E$14:$X$377,7,FALSE)</f>
        <v>266.60000000000002</v>
      </c>
      <c r="L212" s="6">
        <f>VLOOKUP($E212,'Tabel 11'!$E$14:$X$377,8,FALSE)</f>
        <v>29.9</v>
      </c>
      <c r="M212" s="6">
        <f>VLOOKUP($E212,'Tabel 11'!$E$14:$X$377,9,FALSE)</f>
        <v>207.2</v>
      </c>
      <c r="N212" s="6">
        <f>VLOOKUP($E212,'Tabel 11'!$E$14:$X$377,10,FALSE)</f>
        <v>4</v>
      </c>
      <c r="O212" s="6">
        <f>VLOOKUP($E212,'Tabel 11'!$E$14:$X$377,11,FALSE)</f>
        <v>3</v>
      </c>
      <c r="P212" s="6">
        <f>VLOOKUP($E212,'Tabel 11'!$E$14:$X$377,12,FALSE)</f>
        <v>1</v>
      </c>
      <c r="Q212" s="6">
        <f>VLOOKUP($E212,'Tabel 11'!$E$14:$X$377,13,FALSE)</f>
        <v>167</v>
      </c>
      <c r="R212" s="6">
        <f>VLOOKUP($E212,'Tabel 11'!$E$14:$X$377,14,FALSE)</f>
        <v>444</v>
      </c>
      <c r="S212" s="6">
        <f>VLOOKUP($E212,'Tabel 11'!$E$14:$X$377,15,FALSE)</f>
        <v>402</v>
      </c>
      <c r="T212" s="6">
        <f>VLOOKUP($E212,'Tabel 11'!$E$14:$X$377,16,FALSE)</f>
        <v>12.9</v>
      </c>
      <c r="U212" s="6">
        <f>VLOOKUP($E212,'Tabel 11'!$E$14:$X$377,17,FALSE)</f>
        <v>29.1</v>
      </c>
      <c r="V212" s="6">
        <f>VLOOKUP($E212,'Tabel 11'!$E$14:$X$377,18,FALSE)</f>
        <v>0</v>
      </c>
      <c r="W212" s="6"/>
      <c r="X212" s="6">
        <f>VLOOKUP($E212,'Tabel 11'!$E$14:$X$377,20,FALSE)</f>
        <v>302</v>
      </c>
    </row>
    <row r="213" spans="2:24" x14ac:dyDescent="0.25">
      <c r="C213" s="10"/>
      <c r="D213" s="1" t="s">
        <v>957</v>
      </c>
      <c r="E213" s="1" t="s">
        <v>189</v>
      </c>
      <c r="G213" s="6">
        <f>VLOOKUP($E213,'Tabel 11'!$E$14:$X$377,3,FALSE)</f>
        <v>4265</v>
      </c>
      <c r="H213" s="6">
        <f>VLOOKUP($E213,'Tabel 11'!$E$14:$X$377,4,FALSE)</f>
        <v>2579</v>
      </c>
      <c r="I213" s="6">
        <f>VLOOKUP($E213,'Tabel 11'!$E$14:$X$377,5,FALSE)</f>
        <v>1048.5999999999999</v>
      </c>
      <c r="J213" s="6">
        <f>VLOOKUP($E213,'Tabel 11'!$E$14:$X$377,6,FALSE)</f>
        <v>186.2</v>
      </c>
      <c r="K213" s="6">
        <f>VLOOKUP($E213,'Tabel 11'!$E$14:$X$377,7,FALSE)</f>
        <v>593.9</v>
      </c>
      <c r="L213" s="6">
        <f>VLOOKUP($E213,'Tabel 11'!$E$14:$X$377,8,FALSE)</f>
        <v>73.5</v>
      </c>
      <c r="M213" s="6">
        <f>VLOOKUP($E213,'Tabel 11'!$E$14:$X$377,9,FALSE)</f>
        <v>676.7</v>
      </c>
      <c r="N213" s="6">
        <f>VLOOKUP($E213,'Tabel 11'!$E$14:$X$377,10,FALSE)</f>
        <v>298</v>
      </c>
      <c r="O213" s="6">
        <f>VLOOKUP($E213,'Tabel 11'!$E$14:$X$377,11,FALSE)</f>
        <v>216</v>
      </c>
      <c r="P213" s="6">
        <f>VLOOKUP($E213,'Tabel 11'!$E$14:$X$377,12,FALSE)</f>
        <v>82</v>
      </c>
      <c r="Q213" s="6">
        <f>VLOOKUP($E213,'Tabel 11'!$E$14:$X$377,13,FALSE)</f>
        <v>92</v>
      </c>
      <c r="R213" s="6">
        <f>VLOOKUP($E213,'Tabel 11'!$E$14:$X$377,14,FALSE)</f>
        <v>1296</v>
      </c>
      <c r="S213" s="6">
        <f>VLOOKUP($E213,'Tabel 11'!$E$14:$X$377,15,FALSE)</f>
        <v>1215.4000000000001</v>
      </c>
      <c r="T213" s="6">
        <f>VLOOKUP($E213,'Tabel 11'!$E$14:$X$377,16,FALSE)</f>
        <v>50.6</v>
      </c>
      <c r="U213" s="6">
        <f>VLOOKUP($E213,'Tabel 11'!$E$14:$X$377,17,FALSE)</f>
        <v>30.1</v>
      </c>
      <c r="V213" s="6">
        <f>VLOOKUP($E213,'Tabel 11'!$E$14:$X$377,18,FALSE)</f>
        <v>0</v>
      </c>
      <c r="W213" s="12"/>
      <c r="X213" s="6">
        <f>VLOOKUP($E213,'Tabel 11'!$E$14:$X$377,20,FALSE)</f>
        <v>630</v>
      </c>
    </row>
    <row r="214" spans="2:24" x14ac:dyDescent="0.25">
      <c r="C214" s="10" t="s">
        <v>18</v>
      </c>
      <c r="D214" s="10"/>
      <c r="E214" s="10"/>
      <c r="F214" s="10"/>
      <c r="G214" s="12">
        <f>SUM(G202:G213)</f>
        <v>32314</v>
      </c>
      <c r="H214" s="12">
        <f t="shared" ref="H214:X214" si="20">SUM(H202:H213)</f>
        <v>15240</v>
      </c>
      <c r="I214" s="12">
        <f t="shared" si="20"/>
        <v>7358.9000000000015</v>
      </c>
      <c r="J214" s="12">
        <f t="shared" si="20"/>
        <v>1087.8999999999999</v>
      </c>
      <c r="K214" s="12">
        <f t="shared" si="20"/>
        <v>3323.2</v>
      </c>
      <c r="L214" s="12">
        <f t="shared" si="20"/>
        <v>395.7</v>
      </c>
      <c r="M214" s="12">
        <f t="shared" si="20"/>
        <v>3074.3999999999996</v>
      </c>
      <c r="N214" s="12">
        <f t="shared" si="20"/>
        <v>5924</v>
      </c>
      <c r="O214" s="12">
        <f t="shared" si="20"/>
        <v>4171.1000000000004</v>
      </c>
      <c r="P214" s="12">
        <f t="shared" si="20"/>
        <v>1752.8999999999999</v>
      </c>
      <c r="Q214" s="12">
        <f t="shared" si="20"/>
        <v>2827</v>
      </c>
      <c r="R214" s="12">
        <f t="shared" si="20"/>
        <v>8323</v>
      </c>
      <c r="S214" s="12">
        <f t="shared" si="20"/>
        <v>7765.5</v>
      </c>
      <c r="T214" s="12">
        <f t="shared" si="20"/>
        <v>308.40000000000003</v>
      </c>
      <c r="U214" s="12">
        <f t="shared" si="20"/>
        <v>249.09999999999997</v>
      </c>
      <c r="V214" s="12">
        <f t="shared" si="20"/>
        <v>0</v>
      </c>
      <c r="W214" s="12"/>
      <c r="X214" s="12">
        <f t="shared" si="20"/>
        <v>5062</v>
      </c>
    </row>
    <row r="215" spans="2:24" x14ac:dyDescent="0.25">
      <c r="B215" s="7" t="s">
        <v>360</v>
      </c>
      <c r="G215" s="9">
        <f>G214+G201</f>
        <v>306011</v>
      </c>
      <c r="H215" s="9">
        <f t="shared" ref="H215:X215" si="21">H214+H201</f>
        <v>173997</v>
      </c>
      <c r="I215" s="9">
        <f t="shared" si="21"/>
        <v>79088.899999999994</v>
      </c>
      <c r="J215" s="9">
        <f t="shared" si="21"/>
        <v>24036.9</v>
      </c>
      <c r="K215" s="9">
        <f t="shared" si="21"/>
        <v>33052.199999999997</v>
      </c>
      <c r="L215" s="9">
        <f t="shared" si="21"/>
        <v>4195.7</v>
      </c>
      <c r="M215" s="9">
        <f t="shared" si="21"/>
        <v>33623.4</v>
      </c>
      <c r="N215" s="9">
        <f t="shared" si="21"/>
        <v>35026</v>
      </c>
      <c r="O215" s="9">
        <f t="shared" si="21"/>
        <v>28568.1</v>
      </c>
      <c r="P215" s="9">
        <f t="shared" si="21"/>
        <v>6457.9</v>
      </c>
      <c r="Q215" s="9">
        <f t="shared" si="21"/>
        <v>24001</v>
      </c>
      <c r="R215" s="9">
        <f t="shared" si="21"/>
        <v>72987</v>
      </c>
      <c r="S215" s="9">
        <f t="shared" si="21"/>
        <v>67993.5</v>
      </c>
      <c r="T215" s="9">
        <f t="shared" si="21"/>
        <v>2984.4</v>
      </c>
      <c r="U215" s="9">
        <f t="shared" si="21"/>
        <v>2009.1</v>
      </c>
      <c r="V215" s="9">
        <f t="shared" si="21"/>
        <v>972</v>
      </c>
      <c r="W215" s="9"/>
      <c r="X215" s="9">
        <f t="shared" si="21"/>
        <v>45729</v>
      </c>
    </row>
    <row r="216" spans="2:24" x14ac:dyDescent="0.25">
      <c r="B216" s="1" t="s">
        <v>192</v>
      </c>
      <c r="C216" s="1" t="s">
        <v>437</v>
      </c>
      <c r="D216" s="1" t="s">
        <v>674</v>
      </c>
      <c r="E216" s="1" t="s">
        <v>193</v>
      </c>
      <c r="G216" s="6">
        <f>VLOOKUP($E216,'Tabel 11'!$E$14:$X$377,3,FALSE)</f>
        <v>18610</v>
      </c>
      <c r="H216" s="6">
        <f>VLOOKUP($E216,'Tabel 11'!$E$14:$X$377,4,FALSE)</f>
        <v>11677</v>
      </c>
      <c r="I216" s="6">
        <f>VLOOKUP($E216,'Tabel 11'!$E$14:$X$377,5,FALSE)</f>
        <v>2029</v>
      </c>
      <c r="J216" s="6">
        <f>VLOOKUP($E216,'Tabel 11'!$E$14:$X$377,6,FALSE)</f>
        <v>247</v>
      </c>
      <c r="K216" s="6">
        <f>VLOOKUP($E216,'Tabel 11'!$E$14:$X$377,7,FALSE)</f>
        <v>1622</v>
      </c>
      <c r="L216" s="6">
        <f>VLOOKUP($E216,'Tabel 11'!$E$14:$X$377,8,FALSE)</f>
        <v>121</v>
      </c>
      <c r="M216" s="6">
        <f>VLOOKUP($E216,'Tabel 11'!$E$14:$X$377,9,FALSE)</f>
        <v>7658</v>
      </c>
      <c r="N216" s="6">
        <f>VLOOKUP($E216,'Tabel 11'!$E$14:$X$377,10,FALSE)</f>
        <v>3535</v>
      </c>
      <c r="O216" s="6">
        <f>VLOOKUP($E216,'Tabel 11'!$E$14:$X$377,11,FALSE)</f>
        <v>3535</v>
      </c>
      <c r="P216" s="6">
        <f>VLOOKUP($E216,'Tabel 11'!$E$14:$X$377,12,FALSE)</f>
        <v>0</v>
      </c>
      <c r="Q216" s="6">
        <f>VLOOKUP($E216,'Tabel 11'!$E$14:$X$377,13,FALSE)</f>
        <v>0</v>
      </c>
      <c r="R216" s="6">
        <f>VLOOKUP($E216,'Tabel 11'!$E$14:$X$377,14,FALSE)</f>
        <v>3398</v>
      </c>
      <c r="S216" s="6">
        <f>VLOOKUP($E216,'Tabel 11'!$E$14:$X$377,15,FALSE)</f>
        <v>3398</v>
      </c>
      <c r="T216" s="6">
        <f>VLOOKUP($E216,'Tabel 11'!$E$14:$X$377,16,FALSE)</f>
        <v>0</v>
      </c>
      <c r="U216" s="6">
        <f>VLOOKUP($E216,'Tabel 11'!$E$14:$X$377,17,FALSE)</f>
        <v>0</v>
      </c>
      <c r="V216" s="6">
        <f>VLOOKUP($E216,'Tabel 11'!$E$14:$X$377,18,FALSE)</f>
        <v>0</v>
      </c>
      <c r="W216" s="6"/>
      <c r="X216" s="6">
        <f>VLOOKUP($E216,'Tabel 11'!$E$14:$X$377,20,FALSE)</f>
        <v>428</v>
      </c>
    </row>
    <row r="217" spans="2:24" x14ac:dyDescent="0.25">
      <c r="D217" s="1" t="s">
        <v>682</v>
      </c>
      <c r="E217" s="1" t="s">
        <v>194</v>
      </c>
      <c r="G217" s="6">
        <f>VLOOKUP($E217,'Tabel 11'!$E$14:$X$377,3,FALSE)</f>
        <v>9807</v>
      </c>
      <c r="H217" s="6">
        <f>VLOOKUP($E217,'Tabel 11'!$E$14:$X$377,4,FALSE)</f>
        <v>5354</v>
      </c>
      <c r="I217" s="6">
        <f>VLOOKUP($E217,'Tabel 11'!$E$14:$X$377,5,FALSE)</f>
        <v>2621</v>
      </c>
      <c r="J217" s="6">
        <f>VLOOKUP($E217,'Tabel 11'!$E$14:$X$377,6,FALSE)</f>
        <v>273</v>
      </c>
      <c r="K217" s="6">
        <f>VLOOKUP($E217,'Tabel 11'!$E$14:$X$377,7,FALSE)</f>
        <v>1372</v>
      </c>
      <c r="L217" s="6">
        <f>VLOOKUP($E217,'Tabel 11'!$E$14:$X$377,8,FALSE)</f>
        <v>0</v>
      </c>
      <c r="M217" s="6">
        <f>VLOOKUP($E217,'Tabel 11'!$E$14:$X$377,9,FALSE)</f>
        <v>1088</v>
      </c>
      <c r="N217" s="6">
        <f>VLOOKUP($E217,'Tabel 11'!$E$14:$X$377,10,FALSE)</f>
        <v>1612</v>
      </c>
      <c r="O217" s="6">
        <f>VLOOKUP($E217,'Tabel 11'!$E$14:$X$377,11,FALSE)</f>
        <v>1612</v>
      </c>
      <c r="P217" s="6">
        <f>VLOOKUP($E217,'Tabel 11'!$E$14:$X$377,12,FALSE)</f>
        <v>0</v>
      </c>
      <c r="Q217" s="6">
        <f>VLOOKUP($E217,'Tabel 11'!$E$14:$X$377,13,FALSE)</f>
        <v>244</v>
      </c>
      <c r="R217" s="6">
        <f>VLOOKUP($E217,'Tabel 11'!$E$14:$X$377,14,FALSE)</f>
        <v>2597</v>
      </c>
      <c r="S217" s="6">
        <f>VLOOKUP($E217,'Tabel 11'!$E$14:$X$377,15,FALSE)</f>
        <v>2248</v>
      </c>
      <c r="T217" s="6">
        <f>VLOOKUP($E217,'Tabel 11'!$E$14:$X$377,16,FALSE)</f>
        <v>154</v>
      </c>
      <c r="U217" s="6">
        <f>VLOOKUP($E217,'Tabel 11'!$E$14:$X$377,17,FALSE)</f>
        <v>195</v>
      </c>
      <c r="V217" s="6">
        <f>VLOOKUP($E217,'Tabel 11'!$E$14:$X$377,18,FALSE)</f>
        <v>0</v>
      </c>
      <c r="W217" s="6"/>
      <c r="X217" s="6">
        <f>VLOOKUP($E217,'Tabel 11'!$E$14:$X$377,20,FALSE)</f>
        <v>426</v>
      </c>
    </row>
    <row r="218" spans="2:24" x14ac:dyDescent="0.25">
      <c r="C218" s="10"/>
      <c r="D218" s="1" t="s">
        <v>683</v>
      </c>
      <c r="E218" s="1" t="s">
        <v>195</v>
      </c>
      <c r="G218" s="6">
        <f>VLOOKUP($E218,'Tabel 11'!$E$14:$X$377,3,FALSE)</f>
        <v>237150</v>
      </c>
      <c r="H218" s="6">
        <f>VLOOKUP($E218,'Tabel 11'!$E$14:$X$377,4,FALSE)</f>
        <v>147724</v>
      </c>
      <c r="I218" s="6">
        <f>VLOOKUP($E218,'Tabel 11'!$E$14:$X$377,5,FALSE)</f>
        <v>64271</v>
      </c>
      <c r="J218" s="6">
        <f>VLOOKUP($E218,'Tabel 11'!$E$14:$X$377,6,FALSE)</f>
        <v>6244</v>
      </c>
      <c r="K218" s="6">
        <f>VLOOKUP($E218,'Tabel 11'!$E$14:$X$377,7,FALSE)</f>
        <v>14436</v>
      </c>
      <c r="L218" s="6">
        <f>VLOOKUP($E218,'Tabel 11'!$E$14:$X$377,8,FALSE)</f>
        <v>1119</v>
      </c>
      <c r="M218" s="6">
        <f>VLOOKUP($E218,'Tabel 11'!$E$14:$X$377,9,FALSE)</f>
        <v>61654</v>
      </c>
      <c r="N218" s="6">
        <f>VLOOKUP($E218,'Tabel 11'!$E$14:$X$377,10,FALSE)</f>
        <v>47604</v>
      </c>
      <c r="O218" s="6">
        <f>VLOOKUP($E218,'Tabel 11'!$E$14:$X$377,11,FALSE)</f>
        <v>38750</v>
      </c>
      <c r="P218" s="6">
        <f>VLOOKUP($E218,'Tabel 11'!$E$14:$X$377,12,FALSE)</f>
        <v>8854</v>
      </c>
      <c r="Q218" s="6">
        <f>VLOOKUP($E218,'Tabel 11'!$E$14:$X$377,13,FALSE)</f>
        <v>4335</v>
      </c>
      <c r="R218" s="6">
        <f>VLOOKUP($E218,'Tabel 11'!$E$14:$X$377,14,FALSE)</f>
        <v>37487</v>
      </c>
      <c r="S218" s="6">
        <f>VLOOKUP($E218,'Tabel 11'!$E$14:$X$377,15,FALSE)</f>
        <v>32168</v>
      </c>
      <c r="T218" s="6">
        <f>VLOOKUP($E218,'Tabel 11'!$E$14:$X$377,16,FALSE)</f>
        <v>5276</v>
      </c>
      <c r="U218" s="6">
        <f>VLOOKUP($E218,'Tabel 11'!$E$14:$X$377,17,FALSE)</f>
        <v>43</v>
      </c>
      <c r="V218" s="6">
        <f>VLOOKUP($E218,'Tabel 11'!$E$14:$X$377,18,FALSE)</f>
        <v>0</v>
      </c>
      <c r="W218" s="12"/>
      <c r="X218" s="6">
        <f>VLOOKUP($E218,'Tabel 11'!$E$14:$X$377,20,FALSE)</f>
        <v>38084</v>
      </c>
    </row>
    <row r="219" spans="2:24" x14ac:dyDescent="0.25">
      <c r="B219" s="7"/>
      <c r="C219" s="7"/>
      <c r="D219" s="1" t="s">
        <v>698</v>
      </c>
      <c r="E219" s="1" t="s">
        <v>196</v>
      </c>
      <c r="G219" s="6">
        <f>VLOOKUP($E219,'Tabel 11'!$E$14:$X$377,3,FALSE)</f>
        <v>2332</v>
      </c>
      <c r="H219" s="6">
        <f>VLOOKUP($E219,'Tabel 11'!$E$14:$X$377,4,FALSE)</f>
        <v>291</v>
      </c>
      <c r="I219" s="6">
        <f>VLOOKUP($E219,'Tabel 11'!$E$14:$X$377,5,FALSE)</f>
        <v>96</v>
      </c>
      <c r="J219" s="6">
        <f>VLOOKUP($E219,'Tabel 11'!$E$14:$X$377,6,FALSE)</f>
        <v>23</v>
      </c>
      <c r="K219" s="6">
        <f>VLOOKUP($E219,'Tabel 11'!$E$14:$X$377,7,FALSE)</f>
        <v>16</v>
      </c>
      <c r="L219" s="6">
        <f>VLOOKUP($E219,'Tabel 11'!$E$14:$X$377,8,FALSE)</f>
        <v>31</v>
      </c>
      <c r="M219" s="6">
        <f>VLOOKUP($E219,'Tabel 11'!$E$14:$X$377,9,FALSE)</f>
        <v>125</v>
      </c>
      <c r="N219" s="6">
        <f>VLOOKUP($E219,'Tabel 11'!$E$14:$X$377,10,FALSE)</f>
        <v>961</v>
      </c>
      <c r="O219" s="6">
        <f>VLOOKUP($E219,'Tabel 11'!$E$14:$X$377,11,FALSE)</f>
        <v>961</v>
      </c>
      <c r="P219" s="6">
        <f>VLOOKUP($E219,'Tabel 11'!$E$14:$X$377,12,FALSE)</f>
        <v>0</v>
      </c>
      <c r="Q219" s="6">
        <f>VLOOKUP($E219,'Tabel 11'!$E$14:$X$377,13,FALSE)</f>
        <v>247</v>
      </c>
      <c r="R219" s="6">
        <f>VLOOKUP($E219,'Tabel 11'!$E$14:$X$377,14,FALSE)</f>
        <v>833</v>
      </c>
      <c r="S219" s="6">
        <f>VLOOKUP($E219,'Tabel 11'!$E$14:$X$377,15,FALSE)</f>
        <v>770</v>
      </c>
      <c r="T219" s="6">
        <f>VLOOKUP($E219,'Tabel 11'!$E$14:$X$377,16,FALSE)</f>
        <v>63</v>
      </c>
      <c r="U219" s="6">
        <f>VLOOKUP($E219,'Tabel 11'!$E$14:$X$377,17,FALSE)</f>
        <v>0</v>
      </c>
      <c r="V219" s="6">
        <f>VLOOKUP($E219,'Tabel 11'!$E$14:$X$377,18,FALSE)</f>
        <v>0</v>
      </c>
      <c r="W219" s="9"/>
      <c r="X219" s="6">
        <f>VLOOKUP($E219,'Tabel 11'!$E$14:$X$377,20,FALSE)</f>
        <v>133</v>
      </c>
    </row>
    <row r="220" spans="2:24" x14ac:dyDescent="0.25">
      <c r="D220" s="1" t="s">
        <v>704</v>
      </c>
      <c r="E220" s="1" t="s">
        <v>197</v>
      </c>
      <c r="G220" s="6">
        <f>VLOOKUP($E220,'Tabel 11'!$E$14:$X$377,3,FALSE)</f>
        <v>2835</v>
      </c>
      <c r="H220" s="6">
        <f>VLOOKUP($E220,'Tabel 11'!$E$14:$X$377,4,FALSE)</f>
        <v>1638</v>
      </c>
      <c r="I220" s="6">
        <f>VLOOKUP($E220,'Tabel 11'!$E$14:$X$377,5,FALSE)</f>
        <v>792</v>
      </c>
      <c r="J220" s="6">
        <f>VLOOKUP($E220,'Tabel 11'!$E$14:$X$377,6,FALSE)</f>
        <v>87</v>
      </c>
      <c r="K220" s="6">
        <f>VLOOKUP($E220,'Tabel 11'!$E$14:$X$377,7,FALSE)</f>
        <v>394</v>
      </c>
      <c r="L220" s="6">
        <f>VLOOKUP($E220,'Tabel 11'!$E$14:$X$377,8,FALSE)</f>
        <v>0</v>
      </c>
      <c r="M220" s="6">
        <f>VLOOKUP($E220,'Tabel 11'!$E$14:$X$377,9,FALSE)</f>
        <v>365</v>
      </c>
      <c r="N220" s="6">
        <f>VLOOKUP($E220,'Tabel 11'!$E$14:$X$377,10,FALSE)</f>
        <v>53</v>
      </c>
      <c r="O220" s="6">
        <f>VLOOKUP($E220,'Tabel 11'!$E$14:$X$377,11,FALSE)</f>
        <v>53</v>
      </c>
      <c r="P220" s="6">
        <f>VLOOKUP($E220,'Tabel 11'!$E$14:$X$377,12,FALSE)</f>
        <v>0</v>
      </c>
      <c r="Q220" s="6">
        <f>VLOOKUP($E220,'Tabel 11'!$E$14:$X$377,13,FALSE)</f>
        <v>92</v>
      </c>
      <c r="R220" s="6">
        <f>VLOOKUP($E220,'Tabel 11'!$E$14:$X$377,14,FALSE)</f>
        <v>1052</v>
      </c>
      <c r="S220" s="6">
        <f>VLOOKUP($E220,'Tabel 11'!$E$14:$X$377,15,FALSE)</f>
        <v>1018</v>
      </c>
      <c r="T220" s="6">
        <f>VLOOKUP($E220,'Tabel 11'!$E$14:$X$377,16,FALSE)</f>
        <v>31</v>
      </c>
      <c r="U220" s="6">
        <f>VLOOKUP($E220,'Tabel 11'!$E$14:$X$377,17,FALSE)</f>
        <v>3</v>
      </c>
      <c r="V220" s="6">
        <f>VLOOKUP($E220,'Tabel 11'!$E$14:$X$377,18,FALSE)</f>
        <v>285</v>
      </c>
      <c r="W220" s="6"/>
      <c r="X220" s="6">
        <f>VLOOKUP($E220,'Tabel 11'!$E$14:$X$377,20,FALSE)</f>
        <v>42</v>
      </c>
    </row>
    <row r="221" spans="2:24" x14ac:dyDescent="0.25">
      <c r="D221" s="1" t="s">
        <v>707</v>
      </c>
      <c r="E221" s="1" t="s">
        <v>198</v>
      </c>
      <c r="G221" s="6">
        <f>VLOOKUP($E221,'Tabel 11'!$E$14:$X$377,3,FALSE)</f>
        <v>280</v>
      </c>
      <c r="H221" s="6">
        <f>VLOOKUP($E221,'Tabel 11'!$E$14:$X$377,4,FALSE)</f>
        <v>88</v>
      </c>
      <c r="I221" s="6">
        <f>VLOOKUP($E221,'Tabel 11'!$E$14:$X$377,5,FALSE)</f>
        <v>3</v>
      </c>
      <c r="J221" s="6">
        <f>VLOOKUP($E221,'Tabel 11'!$E$14:$X$377,6,FALSE)</f>
        <v>2</v>
      </c>
      <c r="K221" s="6">
        <f>VLOOKUP($E221,'Tabel 11'!$E$14:$X$377,7,FALSE)</f>
        <v>0</v>
      </c>
      <c r="L221" s="6">
        <f>VLOOKUP($E221,'Tabel 11'!$E$14:$X$377,8,FALSE)</f>
        <v>0</v>
      </c>
      <c r="M221" s="6">
        <f>VLOOKUP($E221,'Tabel 11'!$E$14:$X$377,9,FALSE)</f>
        <v>83</v>
      </c>
      <c r="N221" s="6">
        <f>VLOOKUP($E221,'Tabel 11'!$E$14:$X$377,10,FALSE)</f>
        <v>5</v>
      </c>
      <c r="O221" s="6">
        <f>VLOOKUP($E221,'Tabel 11'!$E$14:$X$377,11,FALSE)</f>
        <v>5</v>
      </c>
      <c r="P221" s="6">
        <f>VLOOKUP($E221,'Tabel 11'!$E$14:$X$377,12,FALSE)</f>
        <v>0</v>
      </c>
      <c r="Q221" s="6">
        <f>VLOOKUP($E221,'Tabel 11'!$E$14:$X$377,13,FALSE)</f>
        <v>27</v>
      </c>
      <c r="R221" s="6">
        <f>VLOOKUP($E221,'Tabel 11'!$E$14:$X$377,14,FALSE)</f>
        <v>160</v>
      </c>
      <c r="S221" s="6">
        <f>VLOOKUP($E221,'Tabel 11'!$E$14:$X$377,15,FALSE)</f>
        <v>154</v>
      </c>
      <c r="T221" s="6">
        <f>VLOOKUP($E221,'Tabel 11'!$E$14:$X$377,16,FALSE)</f>
        <v>6</v>
      </c>
      <c r="U221" s="6">
        <f>VLOOKUP($E221,'Tabel 11'!$E$14:$X$377,17,FALSE)</f>
        <v>0</v>
      </c>
      <c r="V221" s="6">
        <f>VLOOKUP($E221,'Tabel 11'!$E$14:$X$377,18,FALSE)</f>
        <v>0</v>
      </c>
      <c r="W221" s="6"/>
      <c r="X221" s="6">
        <f>VLOOKUP($E221,'Tabel 11'!$E$14:$X$377,20,FALSE)</f>
        <v>26</v>
      </c>
    </row>
    <row r="222" spans="2:24" x14ac:dyDescent="0.25">
      <c r="D222" s="1" t="s">
        <v>723</v>
      </c>
      <c r="E222" s="1" t="s">
        <v>200</v>
      </c>
      <c r="G222" s="6">
        <f>VLOOKUP($E222,'Tabel 11'!$E$14:$X$377,3,FALSE)</f>
        <v>1761</v>
      </c>
      <c r="H222" s="6">
        <f>VLOOKUP($E222,'Tabel 11'!$E$14:$X$377,4,FALSE)</f>
        <v>582</v>
      </c>
      <c r="I222" s="6">
        <f>VLOOKUP($E222,'Tabel 11'!$E$14:$X$377,5,FALSE)</f>
        <v>48</v>
      </c>
      <c r="J222" s="6">
        <f>VLOOKUP($E222,'Tabel 11'!$E$14:$X$377,6,FALSE)</f>
        <v>7</v>
      </c>
      <c r="K222" s="6">
        <f>VLOOKUP($E222,'Tabel 11'!$E$14:$X$377,7,FALSE)</f>
        <v>451</v>
      </c>
      <c r="L222" s="6">
        <f>VLOOKUP($E222,'Tabel 11'!$E$14:$X$377,8,FALSE)</f>
        <v>0</v>
      </c>
      <c r="M222" s="6">
        <f>VLOOKUP($E222,'Tabel 11'!$E$14:$X$377,9,FALSE)</f>
        <v>76</v>
      </c>
      <c r="N222" s="6">
        <f>VLOOKUP($E222,'Tabel 11'!$E$14:$X$377,10,FALSE)</f>
        <v>35</v>
      </c>
      <c r="O222" s="6">
        <f>VLOOKUP($E222,'Tabel 11'!$E$14:$X$377,11,FALSE)</f>
        <v>35</v>
      </c>
      <c r="P222" s="6">
        <f>VLOOKUP($E222,'Tabel 11'!$E$14:$X$377,12,FALSE)</f>
        <v>0</v>
      </c>
      <c r="Q222" s="6">
        <f>VLOOKUP($E222,'Tabel 11'!$E$14:$X$377,13,FALSE)</f>
        <v>149</v>
      </c>
      <c r="R222" s="6">
        <f>VLOOKUP($E222,'Tabel 11'!$E$14:$X$377,14,FALSE)</f>
        <v>995</v>
      </c>
      <c r="S222" s="6">
        <f>VLOOKUP($E222,'Tabel 11'!$E$14:$X$377,15,FALSE)</f>
        <v>960</v>
      </c>
      <c r="T222" s="6">
        <f>VLOOKUP($E222,'Tabel 11'!$E$14:$X$377,16,FALSE)</f>
        <v>35</v>
      </c>
      <c r="U222" s="6">
        <f>VLOOKUP($E222,'Tabel 11'!$E$14:$X$377,17,FALSE)</f>
        <v>0</v>
      </c>
      <c r="V222" s="6">
        <f>VLOOKUP($E222,'Tabel 11'!$E$14:$X$377,18,FALSE)</f>
        <v>0</v>
      </c>
      <c r="W222" s="6"/>
      <c r="X222" s="6">
        <f>VLOOKUP($E222,'Tabel 11'!$E$14:$X$377,20,FALSE)</f>
        <v>43</v>
      </c>
    </row>
    <row r="223" spans="2:24" x14ac:dyDescent="0.25">
      <c r="D223" s="1" t="s">
        <v>790</v>
      </c>
      <c r="E223" s="1" t="s">
        <v>208</v>
      </c>
      <c r="G223" s="6">
        <f>VLOOKUP($E223,'Tabel 11'!$E$14:$X$377,3,FALSE)</f>
        <v>8774</v>
      </c>
      <c r="H223" s="6">
        <f>VLOOKUP($E223,'Tabel 11'!$E$14:$X$377,4,FALSE)</f>
        <v>4630</v>
      </c>
      <c r="I223" s="6">
        <f>VLOOKUP($E223,'Tabel 11'!$E$14:$X$377,5,FALSE)</f>
        <v>2120</v>
      </c>
      <c r="J223" s="6">
        <f>VLOOKUP($E223,'Tabel 11'!$E$14:$X$377,6,FALSE)</f>
        <v>40</v>
      </c>
      <c r="K223" s="6">
        <f>VLOOKUP($E223,'Tabel 11'!$E$14:$X$377,7,FALSE)</f>
        <v>1252</v>
      </c>
      <c r="L223" s="6">
        <f>VLOOKUP($E223,'Tabel 11'!$E$14:$X$377,8,FALSE)</f>
        <v>0</v>
      </c>
      <c r="M223" s="6">
        <f>VLOOKUP($E223,'Tabel 11'!$E$14:$X$377,9,FALSE)</f>
        <v>1218</v>
      </c>
      <c r="N223" s="6">
        <f>VLOOKUP($E223,'Tabel 11'!$E$14:$X$377,10,FALSE)</f>
        <v>333</v>
      </c>
      <c r="O223" s="6">
        <f>VLOOKUP($E223,'Tabel 11'!$E$14:$X$377,11,FALSE)</f>
        <v>333</v>
      </c>
      <c r="P223" s="6">
        <f>VLOOKUP($E223,'Tabel 11'!$E$14:$X$377,12,FALSE)</f>
        <v>0</v>
      </c>
      <c r="Q223" s="6">
        <f>VLOOKUP($E223,'Tabel 11'!$E$14:$X$377,13,FALSE)</f>
        <v>1753</v>
      </c>
      <c r="R223" s="6">
        <f>VLOOKUP($E223,'Tabel 11'!$E$14:$X$377,14,FALSE)</f>
        <v>2058</v>
      </c>
      <c r="S223" s="6">
        <f>VLOOKUP($E223,'Tabel 11'!$E$14:$X$377,15,FALSE)</f>
        <v>1908</v>
      </c>
      <c r="T223" s="6">
        <f>VLOOKUP($E223,'Tabel 11'!$E$14:$X$377,16,FALSE)</f>
        <v>150</v>
      </c>
      <c r="U223" s="6">
        <f>VLOOKUP($E223,'Tabel 11'!$E$14:$X$377,17,FALSE)</f>
        <v>0</v>
      </c>
      <c r="V223" s="6">
        <f>VLOOKUP($E223,'Tabel 11'!$E$14:$X$377,18,FALSE)</f>
        <v>0</v>
      </c>
      <c r="W223" s="6"/>
      <c r="X223" s="6">
        <f>VLOOKUP($E223,'Tabel 11'!$E$14:$X$377,20,FALSE)</f>
        <v>209</v>
      </c>
    </row>
    <row r="224" spans="2:24" x14ac:dyDescent="0.25">
      <c r="D224" s="1" t="s">
        <v>732</v>
      </c>
      <c r="E224" s="1" t="s">
        <v>231</v>
      </c>
      <c r="G224" s="6">
        <f>VLOOKUP($E224,'Tabel 11'!$E$14:$X$377,3,FALSE)</f>
        <v>1005</v>
      </c>
      <c r="H224" s="6">
        <f>VLOOKUP($E224,'Tabel 11'!$E$14:$X$377,4,FALSE)</f>
        <v>513</v>
      </c>
      <c r="I224" s="6">
        <f>VLOOKUP($E224,'Tabel 11'!$E$14:$X$377,5,FALSE)</f>
        <v>355</v>
      </c>
      <c r="J224" s="6">
        <f>VLOOKUP($E224,'Tabel 11'!$E$14:$X$377,6,FALSE)</f>
        <v>5</v>
      </c>
      <c r="K224" s="6">
        <f>VLOOKUP($E224,'Tabel 11'!$E$14:$X$377,7,FALSE)</f>
        <v>86</v>
      </c>
      <c r="L224" s="6">
        <f>VLOOKUP($E224,'Tabel 11'!$E$14:$X$377,8,FALSE)</f>
        <v>60</v>
      </c>
      <c r="M224" s="6">
        <f>VLOOKUP($E224,'Tabel 11'!$E$14:$X$377,9,FALSE)</f>
        <v>7</v>
      </c>
      <c r="N224" s="6">
        <f>VLOOKUP($E224,'Tabel 11'!$E$14:$X$377,10,FALSE)</f>
        <v>31</v>
      </c>
      <c r="O224" s="6">
        <f>VLOOKUP($E224,'Tabel 11'!$E$14:$X$377,11,FALSE)</f>
        <v>24</v>
      </c>
      <c r="P224" s="6">
        <f>VLOOKUP($E224,'Tabel 11'!$E$14:$X$377,12,FALSE)</f>
        <v>7</v>
      </c>
      <c r="Q224" s="6">
        <f>VLOOKUP($E224,'Tabel 11'!$E$14:$X$377,13,FALSE)</f>
        <v>7</v>
      </c>
      <c r="R224" s="6">
        <f>VLOOKUP($E224,'Tabel 11'!$E$14:$X$377,14,FALSE)</f>
        <v>454</v>
      </c>
      <c r="S224" s="6">
        <f>VLOOKUP($E224,'Tabel 11'!$E$14:$X$377,15,FALSE)</f>
        <v>424</v>
      </c>
      <c r="T224" s="6">
        <f>VLOOKUP($E224,'Tabel 11'!$E$14:$X$377,16,FALSE)</f>
        <v>30</v>
      </c>
      <c r="U224" s="6">
        <f>VLOOKUP($E224,'Tabel 11'!$E$14:$X$377,17,FALSE)</f>
        <v>0</v>
      </c>
      <c r="V224" s="6">
        <f>VLOOKUP($E224,'Tabel 11'!$E$14:$X$377,18,FALSE)</f>
        <v>208</v>
      </c>
      <c r="W224" s="6"/>
      <c r="X224" s="6">
        <f>VLOOKUP($E224,'Tabel 11'!$E$14:$X$377,20,FALSE)</f>
        <v>29</v>
      </c>
    </row>
    <row r="225" spans="4:24" x14ac:dyDescent="0.25">
      <c r="D225" s="1" t="s">
        <v>739</v>
      </c>
      <c r="E225" s="1" t="s">
        <v>222</v>
      </c>
      <c r="G225" s="6">
        <f>VLOOKUP($E225,'Tabel 11'!$E$14:$X$377,3,FALSE)</f>
        <v>1235</v>
      </c>
      <c r="H225" s="6">
        <f>VLOOKUP($E225,'Tabel 11'!$E$14:$X$377,4,FALSE)</f>
        <v>296</v>
      </c>
      <c r="I225" s="6">
        <f>VLOOKUP($E225,'Tabel 11'!$E$14:$X$377,5,FALSE)</f>
        <v>46</v>
      </c>
      <c r="J225" s="6">
        <f>VLOOKUP($E225,'Tabel 11'!$E$14:$X$377,6,FALSE)</f>
        <v>119</v>
      </c>
      <c r="K225" s="6">
        <f>VLOOKUP($E225,'Tabel 11'!$E$14:$X$377,7,FALSE)</f>
        <v>57</v>
      </c>
      <c r="L225" s="6">
        <f>VLOOKUP($E225,'Tabel 11'!$E$14:$X$377,8,FALSE)</f>
        <v>0</v>
      </c>
      <c r="M225" s="6">
        <f>VLOOKUP($E225,'Tabel 11'!$E$14:$X$377,9,FALSE)</f>
        <v>74</v>
      </c>
      <c r="N225" s="6">
        <f>VLOOKUP($E225,'Tabel 11'!$E$14:$X$377,10,FALSE)</f>
        <v>189</v>
      </c>
      <c r="O225" s="6">
        <f>VLOOKUP($E225,'Tabel 11'!$E$14:$X$377,11,FALSE)</f>
        <v>8</v>
      </c>
      <c r="P225" s="6">
        <f>VLOOKUP($E225,'Tabel 11'!$E$14:$X$377,12,FALSE)</f>
        <v>181</v>
      </c>
      <c r="Q225" s="6">
        <f>VLOOKUP($E225,'Tabel 11'!$E$14:$X$377,13,FALSE)</f>
        <v>188</v>
      </c>
      <c r="R225" s="6">
        <f>VLOOKUP($E225,'Tabel 11'!$E$14:$X$377,14,FALSE)</f>
        <v>562</v>
      </c>
      <c r="S225" s="6">
        <f>VLOOKUP($E225,'Tabel 11'!$E$14:$X$377,15,FALSE)</f>
        <v>540</v>
      </c>
      <c r="T225" s="6">
        <f>VLOOKUP($E225,'Tabel 11'!$E$14:$X$377,16,FALSE)</f>
        <v>13</v>
      </c>
      <c r="U225" s="6">
        <f>VLOOKUP($E225,'Tabel 11'!$E$14:$X$377,17,FALSE)</f>
        <v>9</v>
      </c>
      <c r="V225" s="6">
        <f>VLOOKUP($E225,'Tabel 11'!$E$14:$X$377,18,FALSE)</f>
        <v>0</v>
      </c>
      <c r="W225" s="6"/>
      <c r="X225" s="6">
        <f>VLOOKUP($E225,'Tabel 11'!$E$14:$X$377,20,FALSE)</f>
        <v>150</v>
      </c>
    </row>
    <row r="226" spans="4:24" x14ac:dyDescent="0.25">
      <c r="D226" s="1" t="s">
        <v>745</v>
      </c>
      <c r="E226" s="1" t="s">
        <v>201</v>
      </c>
      <c r="G226" s="6">
        <f>VLOOKUP($E226,'Tabel 11'!$E$14:$X$377,3,FALSE)</f>
        <v>1736</v>
      </c>
      <c r="H226" s="6">
        <f>VLOOKUP($E226,'Tabel 11'!$E$14:$X$377,4,FALSE)</f>
        <v>327</v>
      </c>
      <c r="I226" s="6">
        <f>VLOOKUP($E226,'Tabel 11'!$E$14:$X$377,5,FALSE)</f>
        <v>0</v>
      </c>
      <c r="J226" s="6">
        <f>VLOOKUP($E226,'Tabel 11'!$E$14:$X$377,6,FALSE)</f>
        <v>53</v>
      </c>
      <c r="K226" s="6">
        <f>VLOOKUP($E226,'Tabel 11'!$E$14:$X$377,7,FALSE)</f>
        <v>114</v>
      </c>
      <c r="L226" s="6">
        <f>VLOOKUP($E226,'Tabel 11'!$E$14:$X$377,8,FALSE)</f>
        <v>0</v>
      </c>
      <c r="M226" s="6">
        <f>VLOOKUP($E226,'Tabel 11'!$E$14:$X$377,9,FALSE)</f>
        <v>160</v>
      </c>
      <c r="N226" s="6">
        <f>VLOOKUP($E226,'Tabel 11'!$E$14:$X$377,10,FALSE)</f>
        <v>323</v>
      </c>
      <c r="O226" s="6">
        <f>VLOOKUP($E226,'Tabel 11'!$E$14:$X$377,11,FALSE)</f>
        <v>323</v>
      </c>
      <c r="P226" s="6">
        <f>VLOOKUP($E226,'Tabel 11'!$E$14:$X$377,12,FALSE)</f>
        <v>0</v>
      </c>
      <c r="Q226" s="6">
        <f>VLOOKUP($E226,'Tabel 11'!$E$14:$X$377,13,FALSE)</f>
        <v>242</v>
      </c>
      <c r="R226" s="6">
        <f>VLOOKUP($E226,'Tabel 11'!$E$14:$X$377,14,FALSE)</f>
        <v>844</v>
      </c>
      <c r="S226" s="6">
        <f>VLOOKUP($E226,'Tabel 11'!$E$14:$X$377,15,FALSE)</f>
        <v>788</v>
      </c>
      <c r="T226" s="6">
        <f>VLOOKUP($E226,'Tabel 11'!$E$14:$X$377,16,FALSE)</f>
        <v>56</v>
      </c>
      <c r="U226" s="6">
        <f>VLOOKUP($E226,'Tabel 11'!$E$14:$X$377,17,FALSE)</f>
        <v>0</v>
      </c>
      <c r="V226" s="6">
        <f>VLOOKUP($E226,'Tabel 11'!$E$14:$X$377,18,FALSE)</f>
        <v>0</v>
      </c>
      <c r="W226" s="6"/>
      <c r="X226" s="6">
        <f>VLOOKUP($E226,'Tabel 11'!$E$14:$X$377,20,FALSE)</f>
        <v>264</v>
      </c>
    </row>
    <row r="227" spans="4:24" x14ac:dyDescent="0.25">
      <c r="D227" s="1" t="s">
        <v>754</v>
      </c>
      <c r="E227" s="1" t="s">
        <v>202</v>
      </c>
      <c r="G227" s="6">
        <f>VLOOKUP($E227,'Tabel 11'!$E$14:$X$377,3,FALSE)</f>
        <v>1815</v>
      </c>
      <c r="H227" s="6">
        <f>VLOOKUP($E227,'Tabel 11'!$E$14:$X$377,4,FALSE)</f>
        <v>667</v>
      </c>
      <c r="I227" s="6">
        <f>VLOOKUP($E227,'Tabel 11'!$E$14:$X$377,5,FALSE)</f>
        <v>120</v>
      </c>
      <c r="J227" s="6">
        <f>VLOOKUP($E227,'Tabel 11'!$E$14:$X$377,6,FALSE)</f>
        <v>285</v>
      </c>
      <c r="K227" s="6">
        <f>VLOOKUP($E227,'Tabel 11'!$E$14:$X$377,7,FALSE)</f>
        <v>145</v>
      </c>
      <c r="L227" s="6">
        <f>VLOOKUP($E227,'Tabel 11'!$E$14:$X$377,8,FALSE)</f>
        <v>25</v>
      </c>
      <c r="M227" s="6">
        <f>VLOOKUP($E227,'Tabel 11'!$E$14:$X$377,9,FALSE)</f>
        <v>92</v>
      </c>
      <c r="N227" s="6">
        <f>VLOOKUP($E227,'Tabel 11'!$E$14:$X$377,10,FALSE)</f>
        <v>348</v>
      </c>
      <c r="O227" s="6">
        <f>VLOOKUP($E227,'Tabel 11'!$E$14:$X$377,11,FALSE)</f>
        <v>178</v>
      </c>
      <c r="P227" s="6">
        <f>VLOOKUP($E227,'Tabel 11'!$E$14:$X$377,12,FALSE)</f>
        <v>170</v>
      </c>
      <c r="Q227" s="6">
        <f>VLOOKUP($E227,'Tabel 11'!$E$14:$X$377,13,FALSE)</f>
        <v>425</v>
      </c>
      <c r="R227" s="6">
        <f>VLOOKUP($E227,'Tabel 11'!$E$14:$X$377,14,FALSE)</f>
        <v>375</v>
      </c>
      <c r="S227" s="6">
        <f>VLOOKUP($E227,'Tabel 11'!$E$14:$X$377,15,FALSE)</f>
        <v>362</v>
      </c>
      <c r="T227" s="6">
        <f>VLOOKUP($E227,'Tabel 11'!$E$14:$X$377,16,FALSE)</f>
        <v>13</v>
      </c>
      <c r="U227" s="6">
        <f>VLOOKUP($E227,'Tabel 11'!$E$14:$X$377,17,FALSE)</f>
        <v>0</v>
      </c>
      <c r="V227" s="6">
        <f>VLOOKUP($E227,'Tabel 11'!$E$14:$X$377,18,FALSE)</f>
        <v>0</v>
      </c>
      <c r="W227" s="6"/>
      <c r="X227" s="6">
        <f>VLOOKUP($E227,'Tabel 11'!$E$14:$X$377,20,FALSE)</f>
        <v>103</v>
      </c>
    </row>
    <row r="228" spans="4:24" x14ac:dyDescent="0.25">
      <c r="D228" s="1" t="s">
        <v>768</v>
      </c>
      <c r="E228" s="1" t="s">
        <v>229</v>
      </c>
      <c r="G228" s="6">
        <f>VLOOKUP($E228,'Tabel 11'!$E$14:$X$377,3,FALSE)</f>
        <v>3218</v>
      </c>
      <c r="H228" s="6">
        <f>VLOOKUP($E228,'Tabel 11'!$E$14:$X$377,4,FALSE)</f>
        <v>877</v>
      </c>
      <c r="I228" s="6">
        <f>VLOOKUP($E228,'Tabel 11'!$E$14:$X$377,5,FALSE)</f>
        <v>585</v>
      </c>
      <c r="J228" s="6">
        <f>VLOOKUP($E228,'Tabel 11'!$E$14:$X$377,6,FALSE)</f>
        <v>0</v>
      </c>
      <c r="K228" s="6">
        <f>VLOOKUP($E228,'Tabel 11'!$E$14:$X$377,7,FALSE)</f>
        <v>56</v>
      </c>
      <c r="L228" s="6">
        <f>VLOOKUP($E228,'Tabel 11'!$E$14:$X$377,8,FALSE)</f>
        <v>25</v>
      </c>
      <c r="M228" s="6">
        <f>VLOOKUP($E228,'Tabel 11'!$E$14:$X$377,9,FALSE)</f>
        <v>211</v>
      </c>
      <c r="N228" s="6">
        <f>VLOOKUP($E228,'Tabel 11'!$E$14:$X$377,10,FALSE)</f>
        <v>183</v>
      </c>
      <c r="O228" s="6">
        <f>VLOOKUP($E228,'Tabel 11'!$E$14:$X$377,11,FALSE)</f>
        <v>183</v>
      </c>
      <c r="P228" s="6">
        <f>VLOOKUP($E228,'Tabel 11'!$E$14:$X$377,12,FALSE)</f>
        <v>0</v>
      </c>
      <c r="Q228" s="6">
        <f>VLOOKUP($E228,'Tabel 11'!$E$14:$X$377,13,FALSE)</f>
        <v>565</v>
      </c>
      <c r="R228" s="6">
        <f>VLOOKUP($E228,'Tabel 11'!$E$14:$X$377,14,FALSE)</f>
        <v>1593</v>
      </c>
      <c r="S228" s="6">
        <f>VLOOKUP($E228,'Tabel 11'!$E$14:$X$377,15,FALSE)</f>
        <v>1550</v>
      </c>
      <c r="T228" s="6">
        <f>VLOOKUP($E228,'Tabel 11'!$E$14:$X$377,16,FALSE)</f>
        <v>43</v>
      </c>
      <c r="U228" s="6">
        <f>VLOOKUP($E228,'Tabel 11'!$E$14:$X$377,17,FALSE)</f>
        <v>0</v>
      </c>
      <c r="V228" s="6">
        <f>VLOOKUP($E228,'Tabel 11'!$E$14:$X$377,18,FALSE)</f>
        <v>26</v>
      </c>
      <c r="W228" s="6"/>
      <c r="X228" s="6">
        <f>VLOOKUP($E228,'Tabel 11'!$E$14:$X$377,20,FALSE)</f>
        <v>181</v>
      </c>
    </row>
    <row r="229" spans="4:24" x14ac:dyDescent="0.25">
      <c r="D229" s="1" t="s">
        <v>775</v>
      </c>
      <c r="E229" s="1" t="s">
        <v>203</v>
      </c>
      <c r="G229" s="6">
        <f>VLOOKUP($E229,'Tabel 11'!$E$14:$X$377,3,FALSE)</f>
        <v>38757</v>
      </c>
      <c r="H229" s="6">
        <f>VLOOKUP($E229,'Tabel 11'!$E$14:$X$377,4,FALSE)</f>
        <v>27094</v>
      </c>
      <c r="I229" s="6">
        <f>VLOOKUP($E229,'Tabel 11'!$E$14:$X$377,5,FALSE)</f>
        <v>17155</v>
      </c>
      <c r="J229" s="6">
        <f>VLOOKUP($E229,'Tabel 11'!$E$14:$X$377,6,FALSE)</f>
        <v>6712</v>
      </c>
      <c r="K229" s="6">
        <f>VLOOKUP($E229,'Tabel 11'!$E$14:$X$377,7,FALSE)</f>
        <v>2835</v>
      </c>
      <c r="L229" s="6">
        <f>VLOOKUP($E229,'Tabel 11'!$E$14:$X$377,8,FALSE)</f>
        <v>0</v>
      </c>
      <c r="M229" s="6">
        <f>VLOOKUP($E229,'Tabel 11'!$E$14:$X$377,9,FALSE)</f>
        <v>392</v>
      </c>
      <c r="N229" s="6">
        <f>VLOOKUP($E229,'Tabel 11'!$E$14:$X$377,10,FALSE)</f>
        <v>4290</v>
      </c>
      <c r="O229" s="6">
        <f>VLOOKUP($E229,'Tabel 11'!$E$14:$X$377,11,FALSE)</f>
        <v>670</v>
      </c>
      <c r="P229" s="6">
        <f>VLOOKUP($E229,'Tabel 11'!$E$14:$X$377,12,FALSE)</f>
        <v>3620</v>
      </c>
      <c r="Q229" s="6">
        <f>VLOOKUP($E229,'Tabel 11'!$E$14:$X$377,13,FALSE)</f>
        <v>1576</v>
      </c>
      <c r="R229" s="6">
        <f>VLOOKUP($E229,'Tabel 11'!$E$14:$X$377,14,FALSE)</f>
        <v>5797</v>
      </c>
      <c r="S229" s="6">
        <f>VLOOKUP($E229,'Tabel 11'!$E$14:$X$377,15,FALSE)</f>
        <v>5523</v>
      </c>
      <c r="T229" s="6">
        <f>VLOOKUP($E229,'Tabel 11'!$E$14:$X$377,16,FALSE)</f>
        <v>115</v>
      </c>
      <c r="U229" s="6">
        <f>VLOOKUP($E229,'Tabel 11'!$E$14:$X$377,17,FALSE)</f>
        <v>159</v>
      </c>
      <c r="V229" s="6">
        <f>VLOOKUP($E229,'Tabel 11'!$E$14:$X$377,18,FALSE)</f>
        <v>0</v>
      </c>
      <c r="W229" s="6"/>
      <c r="X229" s="6">
        <f>VLOOKUP($E229,'Tabel 11'!$E$14:$X$377,20,FALSE)</f>
        <v>8494</v>
      </c>
    </row>
    <row r="230" spans="4:24" x14ac:dyDescent="0.25">
      <c r="D230" s="1" t="s">
        <v>776</v>
      </c>
      <c r="E230" s="1" t="s">
        <v>204</v>
      </c>
      <c r="G230" s="6">
        <f>VLOOKUP($E230,'Tabel 11'!$E$14:$X$377,3,FALSE)</f>
        <v>24793</v>
      </c>
      <c r="H230" s="6">
        <f>VLOOKUP($E230,'Tabel 11'!$E$14:$X$377,4,FALSE)</f>
        <v>15831</v>
      </c>
      <c r="I230" s="6">
        <f>VLOOKUP($E230,'Tabel 11'!$E$14:$X$377,5,FALSE)</f>
        <v>7168</v>
      </c>
      <c r="J230" s="6">
        <f>VLOOKUP($E230,'Tabel 11'!$E$14:$X$377,6,FALSE)</f>
        <v>553</v>
      </c>
      <c r="K230" s="6">
        <f>VLOOKUP($E230,'Tabel 11'!$E$14:$X$377,7,FALSE)</f>
        <v>7976</v>
      </c>
      <c r="L230" s="6">
        <f>VLOOKUP($E230,'Tabel 11'!$E$14:$X$377,8,FALSE)</f>
        <v>0</v>
      </c>
      <c r="M230" s="6">
        <f>VLOOKUP($E230,'Tabel 11'!$E$14:$X$377,9,FALSE)</f>
        <v>134</v>
      </c>
      <c r="N230" s="6">
        <f>VLOOKUP($E230,'Tabel 11'!$E$14:$X$377,10,FALSE)</f>
        <v>1094</v>
      </c>
      <c r="O230" s="6">
        <f>VLOOKUP($E230,'Tabel 11'!$E$14:$X$377,11,FALSE)</f>
        <v>405</v>
      </c>
      <c r="P230" s="6">
        <f>VLOOKUP($E230,'Tabel 11'!$E$14:$X$377,12,FALSE)</f>
        <v>689</v>
      </c>
      <c r="Q230" s="6">
        <f>VLOOKUP($E230,'Tabel 11'!$E$14:$X$377,13,FALSE)</f>
        <v>635</v>
      </c>
      <c r="R230" s="6">
        <f>VLOOKUP($E230,'Tabel 11'!$E$14:$X$377,14,FALSE)</f>
        <v>7233</v>
      </c>
      <c r="S230" s="6">
        <f>VLOOKUP($E230,'Tabel 11'!$E$14:$X$377,15,FALSE)</f>
        <v>7123</v>
      </c>
      <c r="T230" s="6">
        <f>VLOOKUP($E230,'Tabel 11'!$E$14:$X$377,16,FALSE)</f>
        <v>110</v>
      </c>
      <c r="U230" s="6">
        <f>VLOOKUP($E230,'Tabel 11'!$E$14:$X$377,17,FALSE)</f>
        <v>0</v>
      </c>
      <c r="V230" s="6">
        <f>VLOOKUP($E230,'Tabel 11'!$E$14:$X$377,18,FALSE)</f>
        <v>0</v>
      </c>
      <c r="W230" s="6"/>
      <c r="X230" s="6">
        <f>VLOOKUP($E230,'Tabel 11'!$E$14:$X$377,20,FALSE)</f>
        <v>3948</v>
      </c>
    </row>
    <row r="231" spans="4:24" x14ac:dyDescent="0.25">
      <c r="D231" s="1" t="s">
        <v>784</v>
      </c>
      <c r="E231" s="1" t="s">
        <v>206</v>
      </c>
      <c r="G231" s="6">
        <f>VLOOKUP($E231,'Tabel 11'!$E$14:$X$377,3,FALSE)</f>
        <v>1688</v>
      </c>
      <c r="H231" s="6">
        <f>VLOOKUP($E231,'Tabel 11'!$E$14:$X$377,4,FALSE)</f>
        <v>493</v>
      </c>
      <c r="I231" s="6">
        <f>VLOOKUP($E231,'Tabel 11'!$E$14:$X$377,5,FALSE)</f>
        <v>106</v>
      </c>
      <c r="J231" s="6">
        <f>VLOOKUP($E231,'Tabel 11'!$E$14:$X$377,6,FALSE)</f>
        <v>10</v>
      </c>
      <c r="K231" s="6">
        <f>VLOOKUP($E231,'Tabel 11'!$E$14:$X$377,7,FALSE)</f>
        <v>34</v>
      </c>
      <c r="L231" s="6">
        <f>VLOOKUP($E231,'Tabel 11'!$E$14:$X$377,8,FALSE)</f>
        <v>343</v>
      </c>
      <c r="M231" s="6">
        <f>VLOOKUP($E231,'Tabel 11'!$E$14:$X$377,9,FALSE)</f>
        <v>0</v>
      </c>
      <c r="N231" s="6">
        <f>VLOOKUP($E231,'Tabel 11'!$E$14:$X$377,10,FALSE)</f>
        <v>2</v>
      </c>
      <c r="O231" s="6">
        <f>VLOOKUP($E231,'Tabel 11'!$E$14:$X$377,11,FALSE)</f>
        <v>0</v>
      </c>
      <c r="P231" s="6">
        <f>VLOOKUP($E231,'Tabel 11'!$E$14:$X$377,12,FALSE)</f>
        <v>2</v>
      </c>
      <c r="Q231" s="6">
        <f>VLOOKUP($E231,'Tabel 11'!$E$14:$X$377,13,FALSE)</f>
        <v>41</v>
      </c>
      <c r="R231" s="6">
        <f>VLOOKUP($E231,'Tabel 11'!$E$14:$X$377,14,FALSE)</f>
        <v>1152</v>
      </c>
      <c r="S231" s="6">
        <f>VLOOKUP($E231,'Tabel 11'!$E$14:$X$377,15,FALSE)</f>
        <v>916</v>
      </c>
      <c r="T231" s="6">
        <f>VLOOKUP($E231,'Tabel 11'!$E$14:$X$377,16,FALSE)</f>
        <v>16</v>
      </c>
      <c r="U231" s="6">
        <f>VLOOKUP($E231,'Tabel 11'!$E$14:$X$377,17,FALSE)</f>
        <v>220</v>
      </c>
      <c r="V231" s="6">
        <f>VLOOKUP($E231,'Tabel 11'!$E$14:$X$377,18,FALSE)</f>
        <v>80</v>
      </c>
      <c r="W231" s="6"/>
      <c r="X231" s="6">
        <f>VLOOKUP($E231,'Tabel 11'!$E$14:$X$377,20,FALSE)</f>
        <v>324</v>
      </c>
    </row>
    <row r="232" spans="4:24" x14ac:dyDescent="0.25">
      <c r="D232" s="1" t="s">
        <v>789</v>
      </c>
      <c r="E232" s="1" t="s">
        <v>207</v>
      </c>
      <c r="G232" s="6">
        <f>VLOOKUP($E232,'Tabel 11'!$E$14:$X$377,3,FALSE)</f>
        <v>1465</v>
      </c>
      <c r="H232" s="6">
        <f>VLOOKUP($E232,'Tabel 11'!$E$14:$X$377,4,FALSE)</f>
        <v>574</v>
      </c>
      <c r="I232" s="6">
        <f>VLOOKUP($E232,'Tabel 11'!$E$14:$X$377,5,FALSE)</f>
        <v>491</v>
      </c>
      <c r="J232" s="6">
        <f>VLOOKUP($E232,'Tabel 11'!$E$14:$X$377,6,FALSE)</f>
        <v>6</v>
      </c>
      <c r="K232" s="6">
        <f>VLOOKUP($E232,'Tabel 11'!$E$14:$X$377,7,FALSE)</f>
        <v>0</v>
      </c>
      <c r="L232" s="6">
        <f>VLOOKUP($E232,'Tabel 11'!$E$14:$X$377,8,FALSE)</f>
        <v>0</v>
      </c>
      <c r="M232" s="6">
        <f>VLOOKUP($E232,'Tabel 11'!$E$14:$X$377,9,FALSE)</f>
        <v>77</v>
      </c>
      <c r="N232" s="6">
        <f>VLOOKUP($E232,'Tabel 11'!$E$14:$X$377,10,FALSE)</f>
        <v>23</v>
      </c>
      <c r="O232" s="6">
        <f>VLOOKUP($E232,'Tabel 11'!$E$14:$X$377,11,FALSE)</f>
        <v>19</v>
      </c>
      <c r="P232" s="6">
        <f>VLOOKUP($E232,'Tabel 11'!$E$14:$X$377,12,FALSE)</f>
        <v>4</v>
      </c>
      <c r="Q232" s="6">
        <f>VLOOKUP($E232,'Tabel 11'!$E$14:$X$377,13,FALSE)</f>
        <v>126</v>
      </c>
      <c r="R232" s="6">
        <f>VLOOKUP($E232,'Tabel 11'!$E$14:$X$377,14,FALSE)</f>
        <v>742</v>
      </c>
      <c r="S232" s="6">
        <f>VLOOKUP($E232,'Tabel 11'!$E$14:$X$377,15,FALSE)</f>
        <v>721</v>
      </c>
      <c r="T232" s="6">
        <f>VLOOKUP($E232,'Tabel 11'!$E$14:$X$377,16,FALSE)</f>
        <v>21</v>
      </c>
      <c r="U232" s="6">
        <f>VLOOKUP($E232,'Tabel 11'!$E$14:$X$377,17,FALSE)</f>
        <v>0</v>
      </c>
      <c r="V232" s="6">
        <f>VLOOKUP($E232,'Tabel 11'!$E$14:$X$377,18,FALSE)</f>
        <v>1</v>
      </c>
      <c r="W232" s="6"/>
      <c r="X232" s="6">
        <f>VLOOKUP($E232,'Tabel 11'!$E$14:$X$377,20,FALSE)</f>
        <v>207</v>
      </c>
    </row>
    <row r="233" spans="4:24" x14ac:dyDescent="0.25">
      <c r="D233" s="1" t="s">
        <v>800</v>
      </c>
      <c r="E233" s="1" t="s">
        <v>209</v>
      </c>
      <c r="G233" s="6">
        <f>VLOOKUP($E233,'Tabel 11'!$E$14:$X$377,3,FALSE)</f>
        <v>8760</v>
      </c>
      <c r="H233" s="6">
        <f>VLOOKUP($E233,'Tabel 11'!$E$14:$X$377,4,FALSE)</f>
        <v>4545</v>
      </c>
      <c r="I233" s="6">
        <f>VLOOKUP($E233,'Tabel 11'!$E$14:$X$377,5,FALSE)</f>
        <v>2523</v>
      </c>
      <c r="J233" s="6">
        <f>VLOOKUP($E233,'Tabel 11'!$E$14:$X$377,6,FALSE)</f>
        <v>847</v>
      </c>
      <c r="K233" s="6">
        <f>VLOOKUP($E233,'Tabel 11'!$E$14:$X$377,7,FALSE)</f>
        <v>756</v>
      </c>
      <c r="L233" s="6">
        <f>VLOOKUP($E233,'Tabel 11'!$E$14:$X$377,8,FALSE)</f>
        <v>381</v>
      </c>
      <c r="M233" s="6">
        <f>VLOOKUP($E233,'Tabel 11'!$E$14:$X$377,9,FALSE)</f>
        <v>38</v>
      </c>
      <c r="N233" s="6">
        <f>VLOOKUP($E233,'Tabel 11'!$E$14:$X$377,10,FALSE)</f>
        <v>1011</v>
      </c>
      <c r="O233" s="6">
        <f>VLOOKUP($E233,'Tabel 11'!$E$14:$X$377,11,FALSE)</f>
        <v>864</v>
      </c>
      <c r="P233" s="6">
        <f>VLOOKUP($E233,'Tabel 11'!$E$14:$X$377,12,FALSE)</f>
        <v>147</v>
      </c>
      <c r="Q233" s="6">
        <f>VLOOKUP($E233,'Tabel 11'!$E$14:$X$377,13,FALSE)</f>
        <v>605</v>
      </c>
      <c r="R233" s="6">
        <f>VLOOKUP($E233,'Tabel 11'!$E$14:$X$377,14,FALSE)</f>
        <v>2599</v>
      </c>
      <c r="S233" s="6">
        <f>VLOOKUP($E233,'Tabel 11'!$E$14:$X$377,15,FALSE)</f>
        <v>2054</v>
      </c>
      <c r="T233" s="6">
        <f>VLOOKUP($E233,'Tabel 11'!$E$14:$X$377,16,FALSE)</f>
        <v>207</v>
      </c>
      <c r="U233" s="6">
        <f>VLOOKUP($E233,'Tabel 11'!$E$14:$X$377,17,FALSE)</f>
        <v>338</v>
      </c>
      <c r="V233" s="6">
        <f>VLOOKUP($E233,'Tabel 11'!$E$14:$X$377,18,FALSE)</f>
        <v>0</v>
      </c>
      <c r="W233" s="6"/>
      <c r="X233" s="6">
        <f>VLOOKUP($E233,'Tabel 11'!$E$14:$X$377,20,FALSE)</f>
        <v>1126</v>
      </c>
    </row>
    <row r="234" spans="4:24" x14ac:dyDescent="0.25">
      <c r="D234" s="1" t="s">
        <v>804</v>
      </c>
      <c r="E234" s="1" t="s">
        <v>228</v>
      </c>
      <c r="G234" s="6">
        <f>VLOOKUP($E234,'Tabel 11'!$E$14:$X$377,3,FALSE)</f>
        <v>2110</v>
      </c>
      <c r="H234" s="6">
        <f>VLOOKUP($E234,'Tabel 11'!$E$14:$X$377,4,FALSE)</f>
        <v>483</v>
      </c>
      <c r="I234" s="6">
        <f>VLOOKUP($E234,'Tabel 11'!$E$14:$X$377,5,FALSE)</f>
        <v>0</v>
      </c>
      <c r="J234" s="6">
        <f>VLOOKUP($E234,'Tabel 11'!$E$14:$X$377,6,FALSE)</f>
        <v>483</v>
      </c>
      <c r="K234" s="6">
        <f>VLOOKUP($E234,'Tabel 11'!$E$14:$X$377,7,FALSE)</f>
        <v>0</v>
      </c>
      <c r="L234" s="6">
        <f>VLOOKUP($E234,'Tabel 11'!$E$14:$X$377,8,FALSE)</f>
        <v>0</v>
      </c>
      <c r="M234" s="6">
        <f>VLOOKUP($E234,'Tabel 11'!$E$14:$X$377,9,FALSE)</f>
        <v>0</v>
      </c>
      <c r="N234" s="6">
        <f>VLOOKUP($E234,'Tabel 11'!$E$14:$X$377,10,FALSE)</f>
        <v>436</v>
      </c>
      <c r="O234" s="6">
        <f>VLOOKUP($E234,'Tabel 11'!$E$14:$X$377,11,FALSE)</f>
        <v>436</v>
      </c>
      <c r="P234" s="6">
        <f>VLOOKUP($E234,'Tabel 11'!$E$14:$X$377,12,FALSE)</f>
        <v>0</v>
      </c>
      <c r="Q234" s="6">
        <f>VLOOKUP($E234,'Tabel 11'!$E$14:$X$377,13,FALSE)</f>
        <v>171</v>
      </c>
      <c r="R234" s="6">
        <f>VLOOKUP($E234,'Tabel 11'!$E$14:$X$377,14,FALSE)</f>
        <v>1020</v>
      </c>
      <c r="S234" s="6">
        <f>VLOOKUP($E234,'Tabel 11'!$E$14:$X$377,15,FALSE)</f>
        <v>870</v>
      </c>
      <c r="T234" s="6">
        <f>VLOOKUP($E234,'Tabel 11'!$E$14:$X$377,16,FALSE)</f>
        <v>150</v>
      </c>
      <c r="U234" s="6">
        <f>VLOOKUP($E234,'Tabel 11'!$E$14:$X$377,17,FALSE)</f>
        <v>0</v>
      </c>
      <c r="V234" s="6">
        <f>VLOOKUP($E234,'Tabel 11'!$E$14:$X$377,18,FALSE)</f>
        <v>0</v>
      </c>
      <c r="W234" s="6"/>
      <c r="X234" s="6">
        <f>VLOOKUP($E234,'Tabel 11'!$E$14:$X$377,20,FALSE)</f>
        <v>126</v>
      </c>
    </row>
    <row r="235" spans="4:24" x14ac:dyDescent="0.25">
      <c r="D235" s="1" t="s">
        <v>806</v>
      </c>
      <c r="E235" s="1" t="s">
        <v>210</v>
      </c>
      <c r="G235" s="6">
        <f>VLOOKUP($E235,'Tabel 11'!$E$14:$X$377,3,FALSE)</f>
        <v>14109</v>
      </c>
      <c r="H235" s="6">
        <f>VLOOKUP($E235,'Tabel 11'!$E$14:$X$377,4,FALSE)</f>
        <v>4943</v>
      </c>
      <c r="I235" s="6">
        <f>VLOOKUP($E235,'Tabel 11'!$E$14:$X$377,5,FALSE)</f>
        <v>2810</v>
      </c>
      <c r="J235" s="6">
        <f>VLOOKUP($E235,'Tabel 11'!$E$14:$X$377,6,FALSE)</f>
        <v>344</v>
      </c>
      <c r="K235" s="6">
        <f>VLOOKUP($E235,'Tabel 11'!$E$14:$X$377,7,FALSE)</f>
        <v>1018</v>
      </c>
      <c r="L235" s="6">
        <f>VLOOKUP($E235,'Tabel 11'!$E$14:$X$377,8,FALSE)</f>
        <v>104</v>
      </c>
      <c r="M235" s="6">
        <f>VLOOKUP($E235,'Tabel 11'!$E$14:$X$377,9,FALSE)</f>
        <v>667</v>
      </c>
      <c r="N235" s="6">
        <f>VLOOKUP($E235,'Tabel 11'!$E$14:$X$377,10,FALSE)</f>
        <v>5032</v>
      </c>
      <c r="O235" s="6">
        <f>VLOOKUP($E235,'Tabel 11'!$E$14:$X$377,11,FALSE)</f>
        <v>2995</v>
      </c>
      <c r="P235" s="6">
        <f>VLOOKUP($E235,'Tabel 11'!$E$14:$X$377,12,FALSE)</f>
        <v>2037</v>
      </c>
      <c r="Q235" s="6">
        <f>VLOOKUP($E235,'Tabel 11'!$E$14:$X$377,13,FALSE)</f>
        <v>1951</v>
      </c>
      <c r="R235" s="6">
        <f>VLOOKUP($E235,'Tabel 11'!$E$14:$X$377,14,FALSE)</f>
        <v>2183</v>
      </c>
      <c r="S235" s="6">
        <f>VLOOKUP($E235,'Tabel 11'!$E$14:$X$377,15,FALSE)</f>
        <v>2136</v>
      </c>
      <c r="T235" s="6">
        <f>VLOOKUP($E235,'Tabel 11'!$E$14:$X$377,16,FALSE)</f>
        <v>47</v>
      </c>
      <c r="U235" s="6">
        <f>VLOOKUP($E235,'Tabel 11'!$E$14:$X$377,17,FALSE)</f>
        <v>0</v>
      </c>
      <c r="V235" s="6">
        <f>VLOOKUP($E235,'Tabel 11'!$E$14:$X$377,18,FALSE)</f>
        <v>0</v>
      </c>
      <c r="W235" s="6"/>
      <c r="X235" s="6">
        <f>VLOOKUP($E235,'Tabel 11'!$E$14:$X$377,20,FALSE)</f>
        <v>3958</v>
      </c>
    </row>
    <row r="236" spans="4:24" x14ac:dyDescent="0.25">
      <c r="D236" s="1" t="s">
        <v>809</v>
      </c>
      <c r="E236" s="1" t="s">
        <v>211</v>
      </c>
      <c r="G236" s="6">
        <f>VLOOKUP($E236,'Tabel 11'!$E$14:$X$377,3,FALSE)</f>
        <v>1922</v>
      </c>
      <c r="H236" s="6">
        <f>VLOOKUP($E236,'Tabel 11'!$E$14:$X$377,4,FALSE)</f>
        <v>214</v>
      </c>
      <c r="I236" s="6">
        <f>VLOOKUP($E236,'Tabel 11'!$E$14:$X$377,5,FALSE)</f>
        <v>20</v>
      </c>
      <c r="J236" s="6">
        <f>VLOOKUP($E236,'Tabel 11'!$E$14:$X$377,6,FALSE)</f>
        <v>107</v>
      </c>
      <c r="K236" s="6">
        <f>VLOOKUP($E236,'Tabel 11'!$E$14:$X$377,7,FALSE)</f>
        <v>0</v>
      </c>
      <c r="L236" s="6">
        <f>VLOOKUP($E236,'Tabel 11'!$E$14:$X$377,8,FALSE)</f>
        <v>0</v>
      </c>
      <c r="M236" s="6">
        <f>VLOOKUP($E236,'Tabel 11'!$E$14:$X$377,9,FALSE)</f>
        <v>87</v>
      </c>
      <c r="N236" s="6">
        <f>VLOOKUP($E236,'Tabel 11'!$E$14:$X$377,10,FALSE)</f>
        <v>86</v>
      </c>
      <c r="O236" s="6">
        <f>VLOOKUP($E236,'Tabel 11'!$E$14:$X$377,11,FALSE)</f>
        <v>86</v>
      </c>
      <c r="P236" s="6">
        <f>VLOOKUP($E236,'Tabel 11'!$E$14:$X$377,12,FALSE)</f>
        <v>0</v>
      </c>
      <c r="Q236" s="6">
        <f>VLOOKUP($E236,'Tabel 11'!$E$14:$X$377,13,FALSE)</f>
        <v>144</v>
      </c>
      <c r="R236" s="6">
        <f>VLOOKUP($E236,'Tabel 11'!$E$14:$X$377,14,FALSE)</f>
        <v>1478</v>
      </c>
      <c r="S236" s="6">
        <f>VLOOKUP($E236,'Tabel 11'!$E$14:$X$377,15,FALSE)</f>
        <v>1435</v>
      </c>
      <c r="T236" s="6">
        <f>VLOOKUP($E236,'Tabel 11'!$E$14:$X$377,16,FALSE)</f>
        <v>24</v>
      </c>
      <c r="U236" s="6">
        <f>VLOOKUP($E236,'Tabel 11'!$E$14:$X$377,17,FALSE)</f>
        <v>19</v>
      </c>
      <c r="V236" s="6">
        <f>VLOOKUP($E236,'Tabel 11'!$E$14:$X$377,18,FALSE)</f>
        <v>0</v>
      </c>
      <c r="W236" s="6"/>
      <c r="X236" s="6">
        <f>VLOOKUP($E236,'Tabel 11'!$E$14:$X$377,20,FALSE)</f>
        <v>346</v>
      </c>
    </row>
    <row r="237" spans="4:24" x14ac:dyDescent="0.25">
      <c r="D237" s="1" t="s">
        <v>817</v>
      </c>
      <c r="E237" s="1" t="s">
        <v>226</v>
      </c>
      <c r="G237" s="6">
        <f>VLOOKUP($E237,'Tabel 11'!$E$14:$X$377,3,FALSE)</f>
        <v>671</v>
      </c>
      <c r="H237" s="6">
        <f>VLOOKUP($E237,'Tabel 11'!$E$14:$X$377,4,FALSE)</f>
        <v>64</v>
      </c>
      <c r="I237" s="6">
        <f>VLOOKUP($E237,'Tabel 11'!$E$14:$X$377,5,FALSE)</f>
        <v>25</v>
      </c>
      <c r="J237" s="6">
        <f>VLOOKUP($E237,'Tabel 11'!$E$14:$X$377,6,FALSE)</f>
        <v>0</v>
      </c>
      <c r="K237" s="6">
        <f>VLOOKUP($E237,'Tabel 11'!$E$14:$X$377,7,FALSE)</f>
        <v>39</v>
      </c>
      <c r="L237" s="6">
        <f>VLOOKUP($E237,'Tabel 11'!$E$14:$X$377,8,FALSE)</f>
        <v>0</v>
      </c>
      <c r="M237" s="6">
        <f>VLOOKUP($E237,'Tabel 11'!$E$14:$X$377,9,FALSE)</f>
        <v>0</v>
      </c>
      <c r="N237" s="6">
        <f>VLOOKUP($E237,'Tabel 11'!$E$14:$X$377,10,FALSE)</f>
        <v>209</v>
      </c>
      <c r="O237" s="6">
        <f>VLOOKUP($E237,'Tabel 11'!$E$14:$X$377,11,FALSE)</f>
        <v>0</v>
      </c>
      <c r="P237" s="6">
        <f>VLOOKUP($E237,'Tabel 11'!$E$14:$X$377,12,FALSE)</f>
        <v>209</v>
      </c>
      <c r="Q237" s="6">
        <f>VLOOKUP($E237,'Tabel 11'!$E$14:$X$377,13,FALSE)</f>
        <v>21</v>
      </c>
      <c r="R237" s="6">
        <f>VLOOKUP($E237,'Tabel 11'!$E$14:$X$377,14,FALSE)</f>
        <v>377</v>
      </c>
      <c r="S237" s="6">
        <f>VLOOKUP($E237,'Tabel 11'!$E$14:$X$377,15,FALSE)</f>
        <v>363</v>
      </c>
      <c r="T237" s="6">
        <f>VLOOKUP($E237,'Tabel 11'!$E$14:$X$377,16,FALSE)</f>
        <v>14</v>
      </c>
      <c r="U237" s="6">
        <f>VLOOKUP($E237,'Tabel 11'!$E$14:$X$377,17,FALSE)</f>
        <v>0</v>
      </c>
      <c r="V237" s="6">
        <f>VLOOKUP($E237,'Tabel 11'!$E$14:$X$377,18,FALSE)</f>
        <v>5</v>
      </c>
      <c r="W237" s="6"/>
      <c r="X237" s="6">
        <f>VLOOKUP($E237,'Tabel 11'!$E$14:$X$377,20,FALSE)</f>
        <v>26</v>
      </c>
    </row>
    <row r="238" spans="4:24" x14ac:dyDescent="0.25">
      <c r="D238" s="1" t="s">
        <v>823</v>
      </c>
      <c r="E238" s="1" t="s">
        <v>212</v>
      </c>
      <c r="G238" s="6">
        <f>VLOOKUP($E238,'Tabel 11'!$E$14:$X$377,3,FALSE)</f>
        <v>691</v>
      </c>
      <c r="H238" s="6">
        <f>VLOOKUP($E238,'Tabel 11'!$E$14:$X$377,4,FALSE)</f>
        <v>43</v>
      </c>
      <c r="I238" s="6">
        <f>VLOOKUP($E238,'Tabel 11'!$E$14:$X$377,5,FALSE)</f>
        <v>43</v>
      </c>
      <c r="J238" s="6">
        <f>VLOOKUP($E238,'Tabel 11'!$E$14:$X$377,6,FALSE)</f>
        <v>0</v>
      </c>
      <c r="K238" s="6">
        <f>VLOOKUP($E238,'Tabel 11'!$E$14:$X$377,7,FALSE)</f>
        <v>0</v>
      </c>
      <c r="L238" s="6">
        <f>VLOOKUP($E238,'Tabel 11'!$E$14:$X$377,8,FALSE)</f>
        <v>0</v>
      </c>
      <c r="M238" s="6">
        <f>VLOOKUP($E238,'Tabel 11'!$E$14:$X$377,9,FALSE)</f>
        <v>0</v>
      </c>
      <c r="N238" s="6">
        <f>VLOOKUP($E238,'Tabel 11'!$E$14:$X$377,10,FALSE)</f>
        <v>0</v>
      </c>
      <c r="O238" s="6">
        <f>VLOOKUP($E238,'Tabel 11'!$E$14:$X$377,11,FALSE)</f>
        <v>0</v>
      </c>
      <c r="P238" s="6">
        <f>VLOOKUP($E238,'Tabel 11'!$E$14:$X$377,12,FALSE)</f>
        <v>0</v>
      </c>
      <c r="Q238" s="6">
        <f>VLOOKUP($E238,'Tabel 11'!$E$14:$X$377,13,FALSE)</f>
        <v>2</v>
      </c>
      <c r="R238" s="6">
        <f>VLOOKUP($E238,'Tabel 11'!$E$14:$X$377,14,FALSE)</f>
        <v>646</v>
      </c>
      <c r="S238" s="6">
        <f>VLOOKUP($E238,'Tabel 11'!$E$14:$X$377,15,FALSE)</f>
        <v>266</v>
      </c>
      <c r="T238" s="6">
        <f>VLOOKUP($E238,'Tabel 11'!$E$14:$X$377,16,FALSE)</f>
        <v>26</v>
      </c>
      <c r="U238" s="6">
        <f>VLOOKUP($E238,'Tabel 11'!$E$14:$X$377,17,FALSE)</f>
        <v>354</v>
      </c>
      <c r="V238" s="6">
        <f>VLOOKUP($E238,'Tabel 11'!$E$14:$X$377,18,FALSE)</f>
        <v>0</v>
      </c>
      <c r="W238" s="6"/>
      <c r="X238" s="6">
        <f>VLOOKUP($E238,'Tabel 11'!$E$14:$X$377,20,FALSE)</f>
        <v>17</v>
      </c>
    </row>
    <row r="239" spans="4:24" x14ac:dyDescent="0.25">
      <c r="D239" s="1" t="s">
        <v>825</v>
      </c>
      <c r="E239" s="1" t="s">
        <v>213</v>
      </c>
      <c r="G239" s="6">
        <f>VLOOKUP($E239,'Tabel 11'!$E$14:$X$377,3,FALSE)</f>
        <v>567</v>
      </c>
      <c r="H239" s="6">
        <f>VLOOKUP($E239,'Tabel 11'!$E$14:$X$377,4,FALSE)</f>
        <v>101</v>
      </c>
      <c r="I239" s="6">
        <f>VLOOKUP($E239,'Tabel 11'!$E$14:$X$377,5,FALSE)</f>
        <v>0</v>
      </c>
      <c r="J239" s="6">
        <f>VLOOKUP($E239,'Tabel 11'!$E$14:$X$377,6,FALSE)</f>
        <v>0</v>
      </c>
      <c r="K239" s="6">
        <f>VLOOKUP($E239,'Tabel 11'!$E$14:$X$377,7,FALSE)</f>
        <v>0</v>
      </c>
      <c r="L239" s="6">
        <f>VLOOKUP($E239,'Tabel 11'!$E$14:$X$377,8,FALSE)</f>
        <v>0</v>
      </c>
      <c r="M239" s="6">
        <f>VLOOKUP($E239,'Tabel 11'!$E$14:$X$377,9,FALSE)</f>
        <v>101</v>
      </c>
      <c r="N239" s="6">
        <f>VLOOKUP($E239,'Tabel 11'!$E$14:$X$377,10,FALSE)</f>
        <v>185</v>
      </c>
      <c r="O239" s="6">
        <f>VLOOKUP($E239,'Tabel 11'!$E$14:$X$377,11,FALSE)</f>
        <v>220</v>
      </c>
      <c r="P239" s="6">
        <f>VLOOKUP($E239,'Tabel 11'!$E$14:$X$377,12,FALSE)</f>
        <v>-35</v>
      </c>
      <c r="Q239" s="6">
        <f>VLOOKUP($E239,'Tabel 11'!$E$14:$X$377,13,FALSE)</f>
        <v>25</v>
      </c>
      <c r="R239" s="6">
        <f>VLOOKUP($E239,'Tabel 11'!$E$14:$X$377,14,FALSE)</f>
        <v>256</v>
      </c>
      <c r="S239" s="6">
        <f>VLOOKUP($E239,'Tabel 11'!$E$14:$X$377,15,FALSE)</f>
        <v>256</v>
      </c>
      <c r="T239" s="6">
        <f>VLOOKUP($E239,'Tabel 11'!$E$14:$X$377,16,FALSE)</f>
        <v>0</v>
      </c>
      <c r="U239" s="6">
        <f>VLOOKUP($E239,'Tabel 11'!$E$14:$X$377,17,FALSE)</f>
        <v>0</v>
      </c>
      <c r="V239" s="6">
        <f>VLOOKUP($E239,'Tabel 11'!$E$14:$X$377,18,FALSE)</f>
        <v>0</v>
      </c>
      <c r="W239" s="6"/>
      <c r="X239" s="6">
        <f>VLOOKUP($E239,'Tabel 11'!$E$14:$X$377,20,FALSE)</f>
        <v>102</v>
      </c>
    </row>
    <row r="240" spans="4:24" x14ac:dyDescent="0.25">
      <c r="D240" s="1" t="s">
        <v>844</v>
      </c>
      <c r="E240" s="1" t="s">
        <v>232</v>
      </c>
      <c r="G240" s="6">
        <f>VLOOKUP($E240,'Tabel 11'!$E$14:$X$377,3,FALSE)</f>
        <v>1696</v>
      </c>
      <c r="H240" s="6">
        <f>VLOOKUP($E240,'Tabel 11'!$E$14:$X$377,4,FALSE)</f>
        <v>257</v>
      </c>
      <c r="I240" s="6">
        <f>VLOOKUP($E240,'Tabel 11'!$E$14:$X$377,5,FALSE)</f>
        <v>0</v>
      </c>
      <c r="J240" s="6">
        <f>VLOOKUP($E240,'Tabel 11'!$E$14:$X$377,6,FALSE)</f>
        <v>246</v>
      </c>
      <c r="K240" s="6">
        <f>VLOOKUP($E240,'Tabel 11'!$E$14:$X$377,7,FALSE)</f>
        <v>0</v>
      </c>
      <c r="L240" s="6">
        <f>VLOOKUP($E240,'Tabel 11'!$E$14:$X$377,8,FALSE)</f>
        <v>0</v>
      </c>
      <c r="M240" s="6">
        <f>VLOOKUP($E240,'Tabel 11'!$E$14:$X$377,9,FALSE)</f>
        <v>11</v>
      </c>
      <c r="N240" s="6">
        <f>VLOOKUP($E240,'Tabel 11'!$E$14:$X$377,10,FALSE)</f>
        <v>455</v>
      </c>
      <c r="O240" s="6">
        <f>VLOOKUP($E240,'Tabel 11'!$E$14:$X$377,11,FALSE)</f>
        <v>455</v>
      </c>
      <c r="P240" s="6">
        <f>VLOOKUP($E240,'Tabel 11'!$E$14:$X$377,12,FALSE)</f>
        <v>0</v>
      </c>
      <c r="Q240" s="6">
        <f>VLOOKUP($E240,'Tabel 11'!$E$14:$X$377,13,FALSE)</f>
        <v>123</v>
      </c>
      <c r="R240" s="6">
        <f>VLOOKUP($E240,'Tabel 11'!$E$14:$X$377,14,FALSE)</f>
        <v>861</v>
      </c>
      <c r="S240" s="6">
        <f>VLOOKUP($E240,'Tabel 11'!$E$14:$X$377,15,FALSE)</f>
        <v>861</v>
      </c>
      <c r="T240" s="6">
        <f>VLOOKUP($E240,'Tabel 11'!$E$14:$X$377,16,FALSE)</f>
        <v>0</v>
      </c>
      <c r="U240" s="6">
        <f>VLOOKUP($E240,'Tabel 11'!$E$14:$X$377,17,FALSE)</f>
        <v>0</v>
      </c>
      <c r="V240" s="6">
        <f>VLOOKUP($E240,'Tabel 11'!$E$14:$X$377,18,FALSE)</f>
        <v>0</v>
      </c>
      <c r="W240" s="6"/>
      <c r="X240" s="6">
        <f>VLOOKUP($E240,'Tabel 11'!$E$14:$X$377,20,FALSE)</f>
        <v>118</v>
      </c>
    </row>
    <row r="241" spans="3:24" x14ac:dyDescent="0.25">
      <c r="D241" s="1" t="s">
        <v>882</v>
      </c>
      <c r="E241" s="1" t="s">
        <v>214</v>
      </c>
      <c r="G241" s="6">
        <f>VLOOKUP($E241,'Tabel 11'!$E$14:$X$377,3,FALSE)</f>
        <v>1633</v>
      </c>
      <c r="H241" s="6">
        <f>VLOOKUP($E241,'Tabel 11'!$E$14:$X$377,4,FALSE)</f>
        <v>1483</v>
      </c>
      <c r="I241" s="6">
        <f>VLOOKUP($E241,'Tabel 11'!$E$14:$X$377,5,FALSE)</f>
        <v>1310</v>
      </c>
      <c r="J241" s="6">
        <f>VLOOKUP($E241,'Tabel 11'!$E$14:$X$377,6,FALSE)</f>
        <v>5</v>
      </c>
      <c r="K241" s="6">
        <f>VLOOKUP($E241,'Tabel 11'!$E$14:$X$377,7,FALSE)</f>
        <v>0</v>
      </c>
      <c r="L241" s="6">
        <f>VLOOKUP($E241,'Tabel 11'!$E$14:$X$377,8,FALSE)</f>
        <v>0</v>
      </c>
      <c r="M241" s="6">
        <f>VLOOKUP($E241,'Tabel 11'!$E$14:$X$377,9,FALSE)</f>
        <v>168</v>
      </c>
      <c r="N241" s="6">
        <f>VLOOKUP($E241,'Tabel 11'!$E$14:$X$377,10,FALSE)</f>
        <v>0</v>
      </c>
      <c r="O241" s="6">
        <f>VLOOKUP($E241,'Tabel 11'!$E$14:$X$377,11,FALSE)</f>
        <v>0</v>
      </c>
      <c r="P241" s="6">
        <f>VLOOKUP($E241,'Tabel 11'!$E$14:$X$377,12,FALSE)</f>
        <v>0</v>
      </c>
      <c r="Q241" s="6">
        <f>VLOOKUP($E241,'Tabel 11'!$E$14:$X$377,13,FALSE)</f>
        <v>0</v>
      </c>
      <c r="R241" s="6">
        <f>VLOOKUP($E241,'Tabel 11'!$E$14:$X$377,14,FALSE)</f>
        <v>150</v>
      </c>
      <c r="S241" s="6">
        <f>VLOOKUP($E241,'Tabel 11'!$E$14:$X$377,15,FALSE)</f>
        <v>136</v>
      </c>
      <c r="T241" s="6">
        <f>VLOOKUP($E241,'Tabel 11'!$E$14:$X$377,16,FALSE)</f>
        <v>14</v>
      </c>
      <c r="U241" s="6">
        <f>VLOOKUP($E241,'Tabel 11'!$E$14:$X$377,17,FALSE)</f>
        <v>0</v>
      </c>
      <c r="V241" s="6">
        <f>VLOOKUP($E241,'Tabel 11'!$E$14:$X$377,18,FALSE)</f>
        <v>0</v>
      </c>
      <c r="W241" s="6"/>
      <c r="X241" s="6">
        <f>VLOOKUP($E241,'Tabel 11'!$E$14:$X$377,20,FALSE)</f>
        <v>606</v>
      </c>
    </row>
    <row r="242" spans="3:24" x14ac:dyDescent="0.25">
      <c r="D242" s="1" t="s">
        <v>883</v>
      </c>
      <c r="E242" s="1" t="s">
        <v>215</v>
      </c>
      <c r="G242" s="6">
        <f>VLOOKUP($E242,'Tabel 11'!$E$14:$X$377,3,FALSE)</f>
        <v>689</v>
      </c>
      <c r="H242" s="6">
        <f>VLOOKUP($E242,'Tabel 11'!$E$14:$X$377,4,FALSE)</f>
        <v>283</v>
      </c>
      <c r="I242" s="6">
        <f>VLOOKUP($E242,'Tabel 11'!$E$14:$X$377,5,FALSE)</f>
        <v>22</v>
      </c>
      <c r="J242" s="6">
        <f>VLOOKUP($E242,'Tabel 11'!$E$14:$X$377,6,FALSE)</f>
        <v>1</v>
      </c>
      <c r="K242" s="6">
        <f>VLOOKUP($E242,'Tabel 11'!$E$14:$X$377,7,FALSE)</f>
        <v>254</v>
      </c>
      <c r="L242" s="6">
        <f>VLOOKUP($E242,'Tabel 11'!$E$14:$X$377,8,FALSE)</f>
        <v>0</v>
      </c>
      <c r="M242" s="6">
        <f>VLOOKUP($E242,'Tabel 11'!$E$14:$X$377,9,FALSE)</f>
        <v>6</v>
      </c>
      <c r="N242" s="6">
        <f>VLOOKUP($E242,'Tabel 11'!$E$14:$X$377,10,FALSE)</f>
        <v>4</v>
      </c>
      <c r="O242" s="6">
        <f>VLOOKUP($E242,'Tabel 11'!$E$14:$X$377,11,FALSE)</f>
        <v>4</v>
      </c>
      <c r="P242" s="6">
        <f>VLOOKUP($E242,'Tabel 11'!$E$14:$X$377,12,FALSE)</f>
        <v>0</v>
      </c>
      <c r="Q242" s="6">
        <f>VLOOKUP($E242,'Tabel 11'!$E$14:$X$377,13,FALSE)</f>
        <v>82</v>
      </c>
      <c r="R242" s="6">
        <f>VLOOKUP($E242,'Tabel 11'!$E$14:$X$377,14,FALSE)</f>
        <v>320</v>
      </c>
      <c r="S242" s="6">
        <f>VLOOKUP($E242,'Tabel 11'!$E$14:$X$377,15,FALSE)</f>
        <v>310</v>
      </c>
      <c r="T242" s="6">
        <f>VLOOKUP($E242,'Tabel 11'!$E$14:$X$377,16,FALSE)</f>
        <v>10</v>
      </c>
      <c r="U242" s="6">
        <f>VLOOKUP($E242,'Tabel 11'!$E$14:$X$377,17,FALSE)</f>
        <v>0</v>
      </c>
      <c r="V242" s="6">
        <f>VLOOKUP($E242,'Tabel 11'!$E$14:$X$377,18,FALSE)</f>
        <v>15</v>
      </c>
      <c r="W242" s="6"/>
      <c r="X242" s="6">
        <f>VLOOKUP($E242,'Tabel 11'!$E$14:$X$377,20,FALSE)</f>
        <v>121</v>
      </c>
    </row>
    <row r="243" spans="3:24" x14ac:dyDescent="0.25">
      <c r="D243" s="1" t="s">
        <v>894</v>
      </c>
      <c r="E243" s="1" t="s">
        <v>216</v>
      </c>
      <c r="G243" s="6">
        <f>VLOOKUP($E243,'Tabel 11'!$E$14:$X$377,3,FALSE)</f>
        <v>11107</v>
      </c>
      <c r="H243" s="6">
        <f>VLOOKUP($E243,'Tabel 11'!$E$14:$X$377,4,FALSE)</f>
        <v>6722</v>
      </c>
      <c r="I243" s="6">
        <f>VLOOKUP($E243,'Tabel 11'!$E$14:$X$377,5,FALSE)</f>
        <v>4924</v>
      </c>
      <c r="J243" s="6">
        <f>VLOOKUP($E243,'Tabel 11'!$E$14:$X$377,6,FALSE)</f>
        <v>25</v>
      </c>
      <c r="K243" s="6">
        <f>VLOOKUP($E243,'Tabel 11'!$E$14:$X$377,7,FALSE)</f>
        <v>1410</v>
      </c>
      <c r="L243" s="6">
        <f>VLOOKUP($E243,'Tabel 11'!$E$14:$X$377,8,FALSE)</f>
        <v>50</v>
      </c>
      <c r="M243" s="6">
        <f>VLOOKUP($E243,'Tabel 11'!$E$14:$X$377,9,FALSE)</f>
        <v>313</v>
      </c>
      <c r="N243" s="6">
        <f>VLOOKUP($E243,'Tabel 11'!$E$14:$X$377,10,FALSE)</f>
        <v>1165</v>
      </c>
      <c r="O243" s="6">
        <f>VLOOKUP($E243,'Tabel 11'!$E$14:$X$377,11,FALSE)</f>
        <v>431</v>
      </c>
      <c r="P243" s="6">
        <f>VLOOKUP($E243,'Tabel 11'!$E$14:$X$377,12,FALSE)</f>
        <v>734</v>
      </c>
      <c r="Q243" s="6">
        <f>VLOOKUP($E243,'Tabel 11'!$E$14:$X$377,13,FALSE)</f>
        <v>431</v>
      </c>
      <c r="R243" s="6">
        <f>VLOOKUP($E243,'Tabel 11'!$E$14:$X$377,14,FALSE)</f>
        <v>2789</v>
      </c>
      <c r="S243" s="6">
        <f>VLOOKUP($E243,'Tabel 11'!$E$14:$X$377,15,FALSE)</f>
        <v>2674</v>
      </c>
      <c r="T243" s="6">
        <f>VLOOKUP($E243,'Tabel 11'!$E$14:$X$377,16,FALSE)</f>
        <v>115</v>
      </c>
      <c r="U243" s="6">
        <f>VLOOKUP($E243,'Tabel 11'!$E$14:$X$377,17,FALSE)</f>
        <v>0</v>
      </c>
      <c r="V243" s="6">
        <f>VLOOKUP($E243,'Tabel 11'!$E$14:$X$377,18,FALSE)</f>
        <v>0</v>
      </c>
      <c r="W243" s="6"/>
      <c r="X243" s="6">
        <f>VLOOKUP($E243,'Tabel 11'!$E$14:$X$377,20,FALSE)</f>
        <v>1818</v>
      </c>
    </row>
    <row r="244" spans="3:24" x14ac:dyDescent="0.25">
      <c r="D244" s="1" t="s">
        <v>929</v>
      </c>
      <c r="E244" s="1" t="s">
        <v>223</v>
      </c>
      <c r="G244" s="6">
        <f>VLOOKUP($E244,'Tabel 11'!$E$14:$X$377,3,FALSE)</f>
        <v>1726</v>
      </c>
      <c r="H244" s="6">
        <f>VLOOKUP($E244,'Tabel 11'!$E$14:$X$377,4,FALSE)</f>
        <v>745</v>
      </c>
      <c r="I244" s="6">
        <f>VLOOKUP($E244,'Tabel 11'!$E$14:$X$377,5,FALSE)</f>
        <v>55</v>
      </c>
      <c r="J244" s="6">
        <f>VLOOKUP($E244,'Tabel 11'!$E$14:$X$377,6,FALSE)</f>
        <v>522</v>
      </c>
      <c r="K244" s="6">
        <f>VLOOKUP($E244,'Tabel 11'!$E$14:$X$377,7,FALSE)</f>
        <v>87</v>
      </c>
      <c r="L244" s="6">
        <f>VLOOKUP($E244,'Tabel 11'!$E$14:$X$377,8,FALSE)</f>
        <v>0</v>
      </c>
      <c r="M244" s="6">
        <f>VLOOKUP($E244,'Tabel 11'!$E$14:$X$377,9,FALSE)</f>
        <v>81</v>
      </c>
      <c r="N244" s="6">
        <f>VLOOKUP($E244,'Tabel 11'!$E$14:$X$377,10,FALSE)</f>
        <v>201</v>
      </c>
      <c r="O244" s="6">
        <f>VLOOKUP($E244,'Tabel 11'!$E$14:$X$377,11,FALSE)</f>
        <v>3</v>
      </c>
      <c r="P244" s="6">
        <f>VLOOKUP($E244,'Tabel 11'!$E$14:$X$377,12,FALSE)</f>
        <v>198</v>
      </c>
      <c r="Q244" s="6">
        <f>VLOOKUP($E244,'Tabel 11'!$E$14:$X$377,13,FALSE)</f>
        <v>105</v>
      </c>
      <c r="R244" s="6">
        <f>VLOOKUP($E244,'Tabel 11'!$E$14:$X$377,14,FALSE)</f>
        <v>675</v>
      </c>
      <c r="S244" s="6">
        <f>VLOOKUP($E244,'Tabel 11'!$E$14:$X$377,15,FALSE)</f>
        <v>611</v>
      </c>
      <c r="T244" s="6">
        <f>VLOOKUP($E244,'Tabel 11'!$E$14:$X$377,16,FALSE)</f>
        <v>14</v>
      </c>
      <c r="U244" s="6">
        <f>VLOOKUP($E244,'Tabel 11'!$E$14:$X$377,17,FALSE)</f>
        <v>50</v>
      </c>
      <c r="V244" s="6">
        <f>VLOOKUP($E244,'Tabel 11'!$E$14:$X$377,18,FALSE)</f>
        <v>0</v>
      </c>
      <c r="W244" s="6"/>
      <c r="X244" s="6">
        <f>VLOOKUP($E244,'Tabel 11'!$E$14:$X$377,20,FALSE)</f>
        <v>167</v>
      </c>
    </row>
    <row r="245" spans="3:24" x14ac:dyDescent="0.25">
      <c r="D245" s="1" t="s">
        <v>937</v>
      </c>
      <c r="E245" s="1" t="s">
        <v>217</v>
      </c>
      <c r="G245" s="6">
        <f>VLOOKUP($E245,'Tabel 11'!$E$14:$X$377,3,FALSE)</f>
        <v>2001</v>
      </c>
      <c r="H245" s="6">
        <f>VLOOKUP($E245,'Tabel 11'!$E$14:$X$377,4,FALSE)</f>
        <v>847</v>
      </c>
      <c r="I245" s="6">
        <f>VLOOKUP($E245,'Tabel 11'!$E$14:$X$377,5,FALSE)</f>
        <v>7</v>
      </c>
      <c r="J245" s="6">
        <f>VLOOKUP($E245,'Tabel 11'!$E$14:$X$377,6,FALSE)</f>
        <v>4</v>
      </c>
      <c r="K245" s="6">
        <f>VLOOKUP($E245,'Tabel 11'!$E$14:$X$377,7,FALSE)</f>
        <v>620</v>
      </c>
      <c r="L245" s="6">
        <f>VLOOKUP($E245,'Tabel 11'!$E$14:$X$377,8,FALSE)</f>
        <v>0</v>
      </c>
      <c r="M245" s="6">
        <f>VLOOKUP($E245,'Tabel 11'!$E$14:$X$377,9,FALSE)</f>
        <v>216</v>
      </c>
      <c r="N245" s="6">
        <f>VLOOKUP($E245,'Tabel 11'!$E$14:$X$377,10,FALSE)</f>
        <v>357</v>
      </c>
      <c r="O245" s="6">
        <f>VLOOKUP($E245,'Tabel 11'!$E$14:$X$377,11,FALSE)</f>
        <v>357</v>
      </c>
      <c r="P245" s="6">
        <f>VLOOKUP($E245,'Tabel 11'!$E$14:$X$377,12,FALSE)</f>
        <v>0</v>
      </c>
      <c r="Q245" s="6">
        <f>VLOOKUP($E245,'Tabel 11'!$E$14:$X$377,13,FALSE)</f>
        <v>446</v>
      </c>
      <c r="R245" s="6">
        <f>VLOOKUP($E245,'Tabel 11'!$E$14:$X$377,14,FALSE)</f>
        <v>351</v>
      </c>
      <c r="S245" s="6">
        <f>VLOOKUP($E245,'Tabel 11'!$E$14:$X$377,15,FALSE)</f>
        <v>322</v>
      </c>
      <c r="T245" s="6">
        <f>VLOOKUP($E245,'Tabel 11'!$E$14:$X$377,16,FALSE)</f>
        <v>29</v>
      </c>
      <c r="U245" s="6">
        <f>VLOOKUP($E245,'Tabel 11'!$E$14:$X$377,17,FALSE)</f>
        <v>0</v>
      </c>
      <c r="V245" s="6">
        <f>VLOOKUP($E245,'Tabel 11'!$E$14:$X$377,18,FALSE)</f>
        <v>0</v>
      </c>
      <c r="W245" s="6"/>
      <c r="X245" s="6">
        <f>VLOOKUP($E245,'Tabel 11'!$E$14:$X$377,20,FALSE)</f>
        <v>196</v>
      </c>
    </row>
    <row r="246" spans="3:24" x14ac:dyDescent="0.25">
      <c r="D246" s="1" t="s">
        <v>946</v>
      </c>
      <c r="E246" s="1" t="s">
        <v>218</v>
      </c>
      <c r="G246" s="6">
        <f>VLOOKUP($E246,'Tabel 11'!$E$14:$X$377,3,FALSE)</f>
        <v>103</v>
      </c>
      <c r="H246" s="6">
        <f>VLOOKUP($E246,'Tabel 11'!$E$14:$X$377,4,FALSE)</f>
        <v>41</v>
      </c>
      <c r="I246" s="6">
        <f>VLOOKUP($E246,'Tabel 11'!$E$14:$X$377,5,FALSE)</f>
        <v>15</v>
      </c>
      <c r="J246" s="6">
        <f>VLOOKUP($E246,'Tabel 11'!$E$14:$X$377,6,FALSE)</f>
        <v>1</v>
      </c>
      <c r="K246" s="6">
        <f>VLOOKUP($E246,'Tabel 11'!$E$14:$X$377,7,FALSE)</f>
        <v>0</v>
      </c>
      <c r="L246" s="6">
        <f>VLOOKUP($E246,'Tabel 11'!$E$14:$X$377,8,FALSE)</f>
        <v>0</v>
      </c>
      <c r="M246" s="6">
        <f>VLOOKUP($E246,'Tabel 11'!$E$14:$X$377,9,FALSE)</f>
        <v>25</v>
      </c>
      <c r="N246" s="6">
        <f>VLOOKUP($E246,'Tabel 11'!$E$14:$X$377,10,FALSE)</f>
        <v>12</v>
      </c>
      <c r="O246" s="6">
        <f>VLOOKUP($E246,'Tabel 11'!$E$14:$X$377,11,FALSE)</f>
        <v>11</v>
      </c>
      <c r="P246" s="6">
        <f>VLOOKUP($E246,'Tabel 11'!$E$14:$X$377,12,FALSE)</f>
        <v>1</v>
      </c>
      <c r="Q246" s="6">
        <f>VLOOKUP($E246,'Tabel 11'!$E$14:$X$377,13,FALSE)</f>
        <v>31</v>
      </c>
      <c r="R246" s="6">
        <f>VLOOKUP($E246,'Tabel 11'!$E$14:$X$377,14,FALSE)</f>
        <v>19</v>
      </c>
      <c r="S246" s="6">
        <f>VLOOKUP($E246,'Tabel 11'!$E$14:$X$377,15,FALSE)</f>
        <v>0</v>
      </c>
      <c r="T246" s="6">
        <f>VLOOKUP($E246,'Tabel 11'!$E$14:$X$377,16,FALSE)</f>
        <v>19</v>
      </c>
      <c r="U246" s="6">
        <f>VLOOKUP($E246,'Tabel 11'!$E$14:$X$377,17,FALSE)</f>
        <v>0</v>
      </c>
      <c r="V246" s="6">
        <f>VLOOKUP($E246,'Tabel 11'!$E$14:$X$377,18,FALSE)</f>
        <v>0</v>
      </c>
      <c r="W246" s="6"/>
      <c r="X246" s="6">
        <f>VLOOKUP($E246,'Tabel 11'!$E$14:$X$377,20,FALSE)</f>
        <v>14</v>
      </c>
    </row>
    <row r="247" spans="3:24" x14ac:dyDescent="0.25">
      <c r="D247" s="1" t="s">
        <v>958</v>
      </c>
      <c r="E247" s="1" t="s">
        <v>219</v>
      </c>
      <c r="G247" s="6">
        <f>VLOOKUP($E247,'Tabel 11'!$E$14:$X$377,3,FALSE)</f>
        <v>5570</v>
      </c>
      <c r="H247" s="6">
        <f>VLOOKUP($E247,'Tabel 11'!$E$14:$X$377,4,FALSE)</f>
        <v>2468</v>
      </c>
      <c r="I247" s="6">
        <f>VLOOKUP($E247,'Tabel 11'!$E$14:$X$377,5,FALSE)</f>
        <v>1884</v>
      </c>
      <c r="J247" s="6">
        <f>VLOOKUP($E247,'Tabel 11'!$E$14:$X$377,6,FALSE)</f>
        <v>474</v>
      </c>
      <c r="K247" s="6">
        <f>VLOOKUP($E247,'Tabel 11'!$E$14:$X$377,7,FALSE)</f>
        <v>110</v>
      </c>
      <c r="L247" s="6">
        <f>VLOOKUP($E247,'Tabel 11'!$E$14:$X$377,8,FALSE)</f>
        <v>0</v>
      </c>
      <c r="M247" s="6">
        <f>VLOOKUP($E247,'Tabel 11'!$E$14:$X$377,9,FALSE)</f>
        <v>0</v>
      </c>
      <c r="N247" s="6">
        <f>VLOOKUP($E247,'Tabel 11'!$E$14:$X$377,10,FALSE)</f>
        <v>264</v>
      </c>
      <c r="O247" s="6">
        <f>VLOOKUP($E247,'Tabel 11'!$E$14:$X$377,11,FALSE)</f>
        <v>264</v>
      </c>
      <c r="P247" s="6">
        <f>VLOOKUP($E247,'Tabel 11'!$E$14:$X$377,12,FALSE)</f>
        <v>0</v>
      </c>
      <c r="Q247" s="6">
        <f>VLOOKUP($E247,'Tabel 11'!$E$14:$X$377,13,FALSE)</f>
        <v>158</v>
      </c>
      <c r="R247" s="6">
        <f>VLOOKUP($E247,'Tabel 11'!$E$14:$X$377,14,FALSE)</f>
        <v>2680</v>
      </c>
      <c r="S247" s="6">
        <f>VLOOKUP($E247,'Tabel 11'!$E$14:$X$377,15,FALSE)</f>
        <v>2229</v>
      </c>
      <c r="T247" s="6">
        <f>VLOOKUP($E247,'Tabel 11'!$E$14:$X$377,16,FALSE)</f>
        <v>42</v>
      </c>
      <c r="U247" s="6">
        <f>VLOOKUP($E247,'Tabel 11'!$E$14:$X$377,17,FALSE)</f>
        <v>409</v>
      </c>
      <c r="V247" s="6">
        <f>VLOOKUP($E247,'Tabel 11'!$E$14:$X$377,18,FALSE)</f>
        <v>0</v>
      </c>
      <c r="W247" s="6"/>
      <c r="X247" s="6">
        <f>VLOOKUP($E247,'Tabel 11'!$E$14:$X$377,20,FALSE)</f>
        <v>91</v>
      </c>
    </row>
    <row r="248" spans="3:24" x14ac:dyDescent="0.25">
      <c r="D248" s="1" t="s">
        <v>994</v>
      </c>
      <c r="E248" s="1" t="s">
        <v>225</v>
      </c>
      <c r="G248" s="6">
        <f>VLOOKUP($E248,'Tabel 11'!$E$14:$X$377,3,FALSE)</f>
        <v>570</v>
      </c>
      <c r="H248" s="6">
        <f>VLOOKUP($E248,'Tabel 11'!$E$14:$X$377,4,FALSE)</f>
        <v>97</v>
      </c>
      <c r="I248" s="6">
        <f>VLOOKUP($E248,'Tabel 11'!$E$14:$X$377,5,FALSE)</f>
        <v>25</v>
      </c>
      <c r="J248" s="6">
        <f>VLOOKUP($E248,'Tabel 11'!$E$14:$X$377,6,FALSE)</f>
        <v>0</v>
      </c>
      <c r="K248" s="6">
        <f>VLOOKUP($E248,'Tabel 11'!$E$14:$X$377,7,FALSE)</f>
        <v>72</v>
      </c>
      <c r="L248" s="6">
        <f>VLOOKUP($E248,'Tabel 11'!$E$14:$X$377,8,FALSE)</f>
        <v>0</v>
      </c>
      <c r="M248" s="6">
        <f>VLOOKUP($E248,'Tabel 11'!$E$14:$X$377,9,FALSE)</f>
        <v>0</v>
      </c>
      <c r="N248" s="6">
        <f>VLOOKUP($E248,'Tabel 11'!$E$14:$X$377,10,FALSE)</f>
        <v>0</v>
      </c>
      <c r="O248" s="6">
        <f>VLOOKUP($E248,'Tabel 11'!$E$14:$X$377,11,FALSE)</f>
        <v>0</v>
      </c>
      <c r="P248" s="6">
        <f>VLOOKUP($E248,'Tabel 11'!$E$14:$X$377,12,FALSE)</f>
        <v>0</v>
      </c>
      <c r="Q248" s="6">
        <f>VLOOKUP($E248,'Tabel 11'!$E$14:$X$377,13,FALSE)</f>
        <v>131</v>
      </c>
      <c r="R248" s="6">
        <f>VLOOKUP($E248,'Tabel 11'!$E$14:$X$377,14,FALSE)</f>
        <v>342</v>
      </c>
      <c r="S248" s="6">
        <f>VLOOKUP($E248,'Tabel 11'!$E$14:$X$377,15,FALSE)</f>
        <v>310</v>
      </c>
      <c r="T248" s="6">
        <f>VLOOKUP($E248,'Tabel 11'!$E$14:$X$377,16,FALSE)</f>
        <v>10</v>
      </c>
      <c r="U248" s="6">
        <f>VLOOKUP($E248,'Tabel 11'!$E$14:$X$377,17,FALSE)</f>
        <v>22</v>
      </c>
      <c r="V248" s="6">
        <f>VLOOKUP($E248,'Tabel 11'!$E$14:$X$377,18,FALSE)</f>
        <v>0</v>
      </c>
      <c r="W248" s="6"/>
      <c r="X248" s="6">
        <f>VLOOKUP($E248,'Tabel 11'!$E$14:$X$377,20,FALSE)</f>
        <v>429</v>
      </c>
    </row>
    <row r="249" spans="3:24" x14ac:dyDescent="0.25">
      <c r="D249" s="1" t="s">
        <v>996</v>
      </c>
      <c r="E249" s="1" t="s">
        <v>221</v>
      </c>
      <c r="G249" s="6">
        <f>VLOOKUP($E249,'Tabel 11'!$E$14:$X$377,3,FALSE)</f>
        <v>13210</v>
      </c>
      <c r="H249" s="6">
        <f>VLOOKUP($E249,'Tabel 11'!$E$14:$X$377,4,FALSE)</f>
        <v>7631</v>
      </c>
      <c r="I249" s="6">
        <f>VLOOKUP($E249,'Tabel 11'!$E$14:$X$377,5,FALSE)</f>
        <v>4024</v>
      </c>
      <c r="J249" s="6">
        <f>VLOOKUP($E249,'Tabel 11'!$E$14:$X$377,6,FALSE)</f>
        <v>203</v>
      </c>
      <c r="K249" s="6">
        <f>VLOOKUP($E249,'Tabel 11'!$E$14:$X$377,7,FALSE)</f>
        <v>2286</v>
      </c>
      <c r="L249" s="6">
        <f>VLOOKUP($E249,'Tabel 11'!$E$14:$X$377,8,FALSE)</f>
        <v>0</v>
      </c>
      <c r="M249" s="6">
        <f>VLOOKUP($E249,'Tabel 11'!$E$14:$X$377,9,FALSE)</f>
        <v>1118</v>
      </c>
      <c r="N249" s="6">
        <f>VLOOKUP($E249,'Tabel 11'!$E$14:$X$377,10,FALSE)</f>
        <v>2050</v>
      </c>
      <c r="O249" s="6">
        <f>VLOOKUP($E249,'Tabel 11'!$E$14:$X$377,11,FALSE)</f>
        <v>2050</v>
      </c>
      <c r="P249" s="6">
        <f>VLOOKUP($E249,'Tabel 11'!$E$14:$X$377,12,FALSE)</f>
        <v>0</v>
      </c>
      <c r="Q249" s="6">
        <f>VLOOKUP($E249,'Tabel 11'!$E$14:$X$377,13,FALSE)</f>
        <v>0</v>
      </c>
      <c r="R249" s="6">
        <f>VLOOKUP($E249,'Tabel 11'!$E$14:$X$377,14,FALSE)</f>
        <v>3529</v>
      </c>
      <c r="S249" s="6">
        <f>VLOOKUP($E249,'Tabel 11'!$E$14:$X$377,15,FALSE)</f>
        <v>3421</v>
      </c>
      <c r="T249" s="6">
        <f>VLOOKUP($E249,'Tabel 11'!$E$14:$X$377,16,FALSE)</f>
        <v>108</v>
      </c>
      <c r="U249" s="6">
        <f>VLOOKUP($E249,'Tabel 11'!$E$14:$X$377,17,FALSE)</f>
        <v>0</v>
      </c>
      <c r="V249" s="6">
        <f>VLOOKUP($E249,'Tabel 11'!$E$14:$X$377,18,FALSE)</f>
        <v>729</v>
      </c>
      <c r="W249" s="6"/>
      <c r="X249" s="6">
        <f>VLOOKUP($E249,'Tabel 11'!$E$14:$X$377,20,FALSE)</f>
        <v>2213</v>
      </c>
    </row>
    <row r="250" spans="3:24" x14ac:dyDescent="0.25">
      <c r="D250" s="1" t="s">
        <v>998</v>
      </c>
      <c r="E250" s="1" t="s">
        <v>220</v>
      </c>
      <c r="G250" s="6">
        <f>VLOOKUP($E250,'Tabel 11'!$E$14:$X$377,3,FALSE)</f>
        <v>1395</v>
      </c>
      <c r="H250" s="6">
        <f>VLOOKUP($E250,'Tabel 11'!$E$14:$X$377,4,FALSE)</f>
        <v>431</v>
      </c>
      <c r="I250" s="6">
        <f>VLOOKUP($E250,'Tabel 11'!$E$14:$X$377,5,FALSE)</f>
        <v>68</v>
      </c>
      <c r="J250" s="6">
        <f>VLOOKUP($E250,'Tabel 11'!$E$14:$X$377,6,FALSE)</f>
        <v>0</v>
      </c>
      <c r="K250" s="6">
        <f>VLOOKUP($E250,'Tabel 11'!$E$14:$X$377,7,FALSE)</f>
        <v>107</v>
      </c>
      <c r="L250" s="6">
        <f>VLOOKUP($E250,'Tabel 11'!$E$14:$X$377,8,FALSE)</f>
        <v>0</v>
      </c>
      <c r="M250" s="6">
        <f>VLOOKUP($E250,'Tabel 11'!$E$14:$X$377,9,FALSE)</f>
        <v>256</v>
      </c>
      <c r="N250" s="6">
        <f>VLOOKUP($E250,'Tabel 11'!$E$14:$X$377,10,FALSE)</f>
        <v>226</v>
      </c>
      <c r="O250" s="6">
        <f>VLOOKUP($E250,'Tabel 11'!$E$14:$X$377,11,FALSE)</f>
        <v>226</v>
      </c>
      <c r="P250" s="6">
        <f>VLOOKUP($E250,'Tabel 11'!$E$14:$X$377,12,FALSE)</f>
        <v>0</v>
      </c>
      <c r="Q250" s="6">
        <f>VLOOKUP($E250,'Tabel 11'!$E$14:$X$377,13,FALSE)</f>
        <v>0</v>
      </c>
      <c r="R250" s="6">
        <f>VLOOKUP($E250,'Tabel 11'!$E$14:$X$377,14,FALSE)</f>
        <v>738</v>
      </c>
      <c r="S250" s="6">
        <f>VLOOKUP($E250,'Tabel 11'!$E$14:$X$377,15,FALSE)</f>
        <v>687</v>
      </c>
      <c r="T250" s="6">
        <f>VLOOKUP($E250,'Tabel 11'!$E$14:$X$377,16,FALSE)</f>
        <v>51</v>
      </c>
      <c r="U250" s="6">
        <f>VLOOKUP($E250,'Tabel 11'!$E$14:$X$377,17,FALSE)</f>
        <v>0</v>
      </c>
      <c r="V250" s="6">
        <f>VLOOKUP($E250,'Tabel 11'!$E$14:$X$377,18,FALSE)</f>
        <v>0</v>
      </c>
      <c r="W250" s="6"/>
      <c r="X250" s="6">
        <f>VLOOKUP($E250,'Tabel 11'!$E$14:$X$377,20,FALSE)</f>
        <v>225</v>
      </c>
    </row>
    <row r="251" spans="3:24" x14ac:dyDescent="0.25">
      <c r="C251" s="10" t="s">
        <v>16</v>
      </c>
      <c r="D251" s="10"/>
      <c r="E251" s="10"/>
      <c r="F251" s="10"/>
      <c r="G251" s="12">
        <f>SUM(G216:G250)</f>
        <v>425791</v>
      </c>
      <c r="H251" s="12">
        <f t="shared" ref="H251:X251" si="22">SUM(H216:H250)</f>
        <v>250054</v>
      </c>
      <c r="I251" s="12">
        <f t="shared" si="22"/>
        <v>115761</v>
      </c>
      <c r="J251" s="12">
        <f t="shared" si="22"/>
        <v>17928</v>
      </c>
      <c r="K251" s="12">
        <f t="shared" si="22"/>
        <v>37605</v>
      </c>
      <c r="L251" s="12">
        <f t="shared" si="22"/>
        <v>2259</v>
      </c>
      <c r="M251" s="12">
        <f t="shared" si="22"/>
        <v>76501</v>
      </c>
      <c r="N251" s="12">
        <f t="shared" si="22"/>
        <v>72314</v>
      </c>
      <c r="O251" s="12">
        <f t="shared" si="22"/>
        <v>55496</v>
      </c>
      <c r="P251" s="12">
        <f t="shared" si="22"/>
        <v>16818</v>
      </c>
      <c r="Q251" s="12">
        <f t="shared" si="22"/>
        <v>15078</v>
      </c>
      <c r="R251" s="12">
        <f t="shared" si="22"/>
        <v>88345</v>
      </c>
      <c r="S251" s="12">
        <f t="shared" si="22"/>
        <v>79512</v>
      </c>
      <c r="T251" s="12">
        <f t="shared" si="22"/>
        <v>7012</v>
      </c>
      <c r="U251" s="12">
        <f t="shared" si="22"/>
        <v>1821</v>
      </c>
      <c r="V251" s="12">
        <f t="shared" si="22"/>
        <v>1349</v>
      </c>
      <c r="W251" s="12"/>
      <c r="X251" s="12">
        <f t="shared" si="22"/>
        <v>64790</v>
      </c>
    </row>
    <row r="252" spans="3:24" x14ac:dyDescent="0.25">
      <c r="C252" s="1" t="s">
        <v>439</v>
      </c>
      <c r="D252" s="1" t="s">
        <v>669</v>
      </c>
      <c r="E252" s="1" t="s">
        <v>230</v>
      </c>
      <c r="G252" s="6">
        <f>VLOOKUP($E252,'Tabel 11'!$E$14:$X$377,3,FALSE)</f>
        <v>1259</v>
      </c>
      <c r="H252" s="6">
        <f>VLOOKUP($E252,'Tabel 11'!$E$14:$X$377,4,FALSE)</f>
        <v>376</v>
      </c>
      <c r="I252" s="6">
        <f>VLOOKUP($E252,'Tabel 11'!$E$14:$X$377,5,FALSE)</f>
        <v>152.9</v>
      </c>
      <c r="J252" s="6">
        <f>VLOOKUP($E252,'Tabel 11'!$E$14:$X$377,6,FALSE)</f>
        <v>27.2</v>
      </c>
      <c r="K252" s="6">
        <f>VLOOKUP($E252,'Tabel 11'!$E$14:$X$377,7,FALSE)</f>
        <v>86.6</v>
      </c>
      <c r="L252" s="6">
        <f>VLOOKUP($E252,'Tabel 11'!$E$14:$X$377,8,FALSE)</f>
        <v>10.7</v>
      </c>
      <c r="M252" s="6">
        <f>VLOOKUP($E252,'Tabel 11'!$E$14:$X$377,9,FALSE)</f>
        <v>98.7</v>
      </c>
      <c r="N252" s="6">
        <f>VLOOKUP($E252,'Tabel 11'!$E$14:$X$377,10,FALSE)</f>
        <v>154</v>
      </c>
      <c r="O252" s="6">
        <f>VLOOKUP($E252,'Tabel 11'!$E$14:$X$377,11,FALSE)</f>
        <v>111.6</v>
      </c>
      <c r="P252" s="6">
        <f>VLOOKUP($E252,'Tabel 11'!$E$14:$X$377,12,FALSE)</f>
        <v>42.4</v>
      </c>
      <c r="Q252" s="6">
        <f>VLOOKUP($E252,'Tabel 11'!$E$14:$X$377,13,FALSE)</f>
        <v>96</v>
      </c>
      <c r="R252" s="6">
        <f>VLOOKUP($E252,'Tabel 11'!$E$14:$X$377,14,FALSE)</f>
        <v>633</v>
      </c>
      <c r="S252" s="6">
        <f>VLOOKUP($E252,'Tabel 11'!$E$14:$X$377,15,FALSE)</f>
        <v>593.6</v>
      </c>
      <c r="T252" s="6">
        <f>VLOOKUP($E252,'Tabel 11'!$E$14:$X$377,16,FALSE)</f>
        <v>24.7</v>
      </c>
      <c r="U252" s="6">
        <f>VLOOKUP($E252,'Tabel 11'!$E$14:$X$377,17,FALSE)</f>
        <v>14.7</v>
      </c>
      <c r="V252" s="6">
        <f>VLOOKUP($E252,'Tabel 11'!$E$14:$X$377,18,FALSE)</f>
        <v>0</v>
      </c>
      <c r="W252" s="6"/>
      <c r="X252" s="6">
        <f>VLOOKUP($E252,'Tabel 11'!$E$14:$X$377,20,FALSE)</f>
        <v>92</v>
      </c>
    </row>
    <row r="253" spans="3:24" x14ac:dyDescent="0.25">
      <c r="D253" s="1" t="s">
        <v>708</v>
      </c>
      <c r="E253" s="1" t="s">
        <v>199</v>
      </c>
      <c r="G253" s="6">
        <f>VLOOKUP($E253,'Tabel 11'!$E$14:$X$377,3,FALSE)</f>
        <v>1742</v>
      </c>
      <c r="H253" s="6">
        <f>VLOOKUP($E253,'Tabel 11'!$E$14:$X$377,4,FALSE)</f>
        <v>958</v>
      </c>
      <c r="I253" s="6">
        <f>VLOOKUP($E253,'Tabel 11'!$E$14:$X$377,5,FALSE)</f>
        <v>389.5</v>
      </c>
      <c r="J253" s="6">
        <f>VLOOKUP($E253,'Tabel 11'!$E$14:$X$377,6,FALSE)</f>
        <v>69.2</v>
      </c>
      <c r="K253" s="6">
        <f>VLOOKUP($E253,'Tabel 11'!$E$14:$X$377,7,FALSE)</f>
        <v>220.6</v>
      </c>
      <c r="L253" s="6">
        <f>VLOOKUP($E253,'Tabel 11'!$E$14:$X$377,8,FALSE)</f>
        <v>27.3</v>
      </c>
      <c r="M253" s="6">
        <f>VLOOKUP($E253,'Tabel 11'!$E$14:$X$377,9,FALSE)</f>
        <v>251.4</v>
      </c>
      <c r="N253" s="6">
        <f>VLOOKUP($E253,'Tabel 11'!$E$14:$X$377,10,FALSE)</f>
        <v>0</v>
      </c>
      <c r="O253" s="6">
        <f>VLOOKUP($E253,'Tabel 11'!$E$14:$X$377,11,FALSE)</f>
        <v>0</v>
      </c>
      <c r="P253" s="6">
        <f>VLOOKUP($E253,'Tabel 11'!$E$14:$X$377,12,FALSE)</f>
        <v>0</v>
      </c>
      <c r="Q253" s="6">
        <f>VLOOKUP($E253,'Tabel 11'!$E$14:$X$377,13,FALSE)</f>
        <v>76</v>
      </c>
      <c r="R253" s="6">
        <f>VLOOKUP($E253,'Tabel 11'!$E$14:$X$377,14,FALSE)</f>
        <v>708</v>
      </c>
      <c r="S253" s="6">
        <f>VLOOKUP($E253,'Tabel 11'!$E$14:$X$377,15,FALSE)</f>
        <v>664</v>
      </c>
      <c r="T253" s="6">
        <f>VLOOKUP($E253,'Tabel 11'!$E$14:$X$377,16,FALSE)</f>
        <v>27.6</v>
      </c>
      <c r="U253" s="6">
        <f>VLOOKUP($E253,'Tabel 11'!$E$14:$X$377,17,FALSE)</f>
        <v>16.399999999999999</v>
      </c>
      <c r="V253" s="6">
        <f>VLOOKUP($E253,'Tabel 11'!$E$14:$X$377,18,FALSE)</f>
        <v>0</v>
      </c>
      <c r="W253" s="6"/>
      <c r="X253" s="6">
        <f>VLOOKUP($E253,'Tabel 11'!$E$14:$X$377,20,FALSE)</f>
        <v>281</v>
      </c>
    </row>
    <row r="254" spans="3:24" x14ac:dyDescent="0.25">
      <c r="D254" s="1" t="s">
        <v>733</v>
      </c>
      <c r="E254" s="1" t="s">
        <v>637</v>
      </c>
      <c r="G254" s="6">
        <f>VLOOKUP($E254,'Tabel 11'!$E$14:$X$377,3,FALSE)</f>
        <v>8155</v>
      </c>
      <c r="H254" s="6">
        <f>VLOOKUP($E254,'Tabel 11'!$E$14:$X$377,4,FALSE)</f>
        <v>3834</v>
      </c>
      <c r="I254" s="6">
        <f>VLOOKUP($E254,'Tabel 11'!$E$14:$X$377,5,FALSE)</f>
        <v>2308.6</v>
      </c>
      <c r="J254" s="6">
        <f>VLOOKUP($E254,'Tabel 11'!$E$14:$X$377,6,FALSE)</f>
        <v>247.8</v>
      </c>
      <c r="K254" s="6">
        <f>VLOOKUP($E254,'Tabel 11'!$E$14:$X$377,7,FALSE)</f>
        <v>714.9</v>
      </c>
      <c r="L254" s="6">
        <f>VLOOKUP($E254,'Tabel 11'!$E$14:$X$377,8,FALSE)</f>
        <v>81.8</v>
      </c>
      <c r="M254" s="6">
        <f>VLOOKUP($E254,'Tabel 11'!$E$14:$X$377,9,FALSE)</f>
        <v>480.9</v>
      </c>
      <c r="N254" s="6">
        <f>VLOOKUP($E254,'Tabel 11'!$E$14:$X$377,10,FALSE)</f>
        <v>449</v>
      </c>
      <c r="O254" s="6">
        <f>VLOOKUP($E254,'Tabel 11'!$E$14:$X$377,11,FALSE)</f>
        <v>310.3</v>
      </c>
      <c r="P254" s="6">
        <f>VLOOKUP($E254,'Tabel 11'!$E$14:$X$377,12,FALSE)</f>
        <v>138.69999999999999</v>
      </c>
      <c r="Q254" s="6">
        <f>VLOOKUP($E254,'Tabel 11'!$E$14:$X$377,13,FALSE)</f>
        <v>1159</v>
      </c>
      <c r="R254" s="6">
        <f>VLOOKUP($E254,'Tabel 11'!$E$14:$X$377,14,FALSE)</f>
        <v>2713</v>
      </c>
      <c r="S254" s="6">
        <f>VLOOKUP($E254,'Tabel 11'!$E$14:$X$377,15,FALSE)</f>
        <v>2535.1999999999998</v>
      </c>
      <c r="T254" s="6">
        <f>VLOOKUP($E254,'Tabel 11'!$E$14:$X$377,16,FALSE)</f>
        <v>94.7</v>
      </c>
      <c r="U254" s="6">
        <f>VLOOKUP($E254,'Tabel 11'!$E$14:$X$377,17,FALSE)</f>
        <v>83.1</v>
      </c>
      <c r="V254" s="6">
        <f>VLOOKUP($E254,'Tabel 11'!$E$14:$X$377,18,FALSE)</f>
        <v>0</v>
      </c>
      <c r="W254" s="6"/>
      <c r="X254" s="6">
        <f>VLOOKUP($E254,'Tabel 11'!$E$14:$X$377,20,FALSE)</f>
        <v>881</v>
      </c>
    </row>
    <row r="255" spans="3:24" x14ac:dyDescent="0.25">
      <c r="D255" s="1" t="s">
        <v>783</v>
      </c>
      <c r="E255" s="1" t="s">
        <v>205</v>
      </c>
      <c r="G255" s="6">
        <f>VLOOKUP($E255,'Tabel 11'!$E$14:$X$377,3,FALSE)</f>
        <v>2055</v>
      </c>
      <c r="H255" s="6">
        <f>VLOOKUP($E255,'Tabel 11'!$E$14:$X$377,4,FALSE)</f>
        <v>1002</v>
      </c>
      <c r="I255" s="6">
        <f>VLOOKUP($E255,'Tabel 11'!$E$14:$X$377,5,FALSE)</f>
        <v>407.4</v>
      </c>
      <c r="J255" s="6">
        <f>VLOOKUP($E255,'Tabel 11'!$E$14:$X$377,6,FALSE)</f>
        <v>72.400000000000006</v>
      </c>
      <c r="K255" s="6">
        <f>VLOOKUP($E255,'Tabel 11'!$E$14:$X$377,7,FALSE)</f>
        <v>230.7</v>
      </c>
      <c r="L255" s="6">
        <f>VLOOKUP($E255,'Tabel 11'!$E$14:$X$377,8,FALSE)</f>
        <v>28.6</v>
      </c>
      <c r="M255" s="6">
        <f>VLOOKUP($E255,'Tabel 11'!$E$14:$X$377,9,FALSE)</f>
        <v>262.89999999999998</v>
      </c>
      <c r="N255" s="6">
        <f>VLOOKUP($E255,'Tabel 11'!$E$14:$X$377,10,FALSE)</f>
        <v>31</v>
      </c>
      <c r="O255" s="6">
        <f>VLOOKUP($E255,'Tabel 11'!$E$14:$X$377,11,FALSE)</f>
        <v>22.5</v>
      </c>
      <c r="P255" s="6">
        <f>VLOOKUP($E255,'Tabel 11'!$E$14:$X$377,12,FALSE)</f>
        <v>8.5</v>
      </c>
      <c r="Q255" s="6">
        <f>VLOOKUP($E255,'Tabel 11'!$E$14:$X$377,13,FALSE)</f>
        <v>0</v>
      </c>
      <c r="R255" s="6">
        <f>VLOOKUP($E255,'Tabel 11'!$E$14:$X$377,14,FALSE)</f>
        <v>1022</v>
      </c>
      <c r="S255" s="6">
        <f>VLOOKUP($E255,'Tabel 11'!$E$14:$X$377,15,FALSE)</f>
        <v>958.4</v>
      </c>
      <c r="T255" s="6">
        <f>VLOOKUP($E255,'Tabel 11'!$E$14:$X$377,16,FALSE)</f>
        <v>39.9</v>
      </c>
      <c r="U255" s="6">
        <f>VLOOKUP($E255,'Tabel 11'!$E$14:$X$377,17,FALSE)</f>
        <v>23.7</v>
      </c>
      <c r="V255" s="6">
        <f>VLOOKUP($E255,'Tabel 11'!$E$14:$X$377,18,FALSE)</f>
        <v>0</v>
      </c>
      <c r="W255" s="6"/>
      <c r="X255" s="6">
        <f>VLOOKUP($E255,'Tabel 11'!$E$14:$X$377,20,FALSE)</f>
        <v>122</v>
      </c>
    </row>
    <row r="256" spans="3:24" x14ac:dyDescent="0.25">
      <c r="D256" s="1" t="s">
        <v>887</v>
      </c>
      <c r="E256" s="1" t="s">
        <v>233</v>
      </c>
      <c r="G256" s="6">
        <f>VLOOKUP($E256,'Tabel 11'!$E$14:$X$377,3,FALSE)</f>
        <v>569</v>
      </c>
      <c r="H256" s="6">
        <f>VLOOKUP($E256,'Tabel 11'!$E$14:$X$377,4,FALSE)</f>
        <v>87</v>
      </c>
      <c r="I256" s="6">
        <f>VLOOKUP($E256,'Tabel 11'!$E$14:$X$377,5,FALSE)</f>
        <v>20.7</v>
      </c>
      <c r="J256" s="6">
        <f>VLOOKUP($E256,'Tabel 11'!$E$14:$X$377,6,FALSE)</f>
        <v>9.6999999999999993</v>
      </c>
      <c r="K256" s="6">
        <f>VLOOKUP($E256,'Tabel 11'!$E$14:$X$377,7,FALSE)</f>
        <v>29.9</v>
      </c>
      <c r="L256" s="6">
        <f>VLOOKUP($E256,'Tabel 11'!$E$14:$X$377,8,FALSE)</f>
        <v>3.4</v>
      </c>
      <c r="M256" s="6">
        <f>VLOOKUP($E256,'Tabel 11'!$E$14:$X$377,9,FALSE)</f>
        <v>23.3</v>
      </c>
      <c r="N256" s="6">
        <f>VLOOKUP($E256,'Tabel 11'!$E$14:$X$377,10,FALSE)</f>
        <v>39</v>
      </c>
      <c r="O256" s="6">
        <f>VLOOKUP($E256,'Tabel 11'!$E$14:$X$377,11,FALSE)</f>
        <v>29.6</v>
      </c>
      <c r="P256" s="6">
        <f>VLOOKUP($E256,'Tabel 11'!$E$14:$X$377,12,FALSE)</f>
        <v>9.4</v>
      </c>
      <c r="Q256" s="6">
        <f>VLOOKUP($E256,'Tabel 11'!$E$14:$X$377,13,FALSE)</f>
        <v>51</v>
      </c>
      <c r="R256" s="6">
        <f>VLOOKUP($E256,'Tabel 11'!$E$14:$X$377,14,FALSE)</f>
        <v>392</v>
      </c>
      <c r="S256" s="6">
        <f>VLOOKUP($E256,'Tabel 11'!$E$14:$X$377,15,FALSE)</f>
        <v>354.9</v>
      </c>
      <c r="T256" s="6">
        <f>VLOOKUP($E256,'Tabel 11'!$E$14:$X$377,16,FALSE)</f>
        <v>11.4</v>
      </c>
      <c r="U256" s="6">
        <f>VLOOKUP($E256,'Tabel 11'!$E$14:$X$377,17,FALSE)</f>
        <v>25.7</v>
      </c>
      <c r="V256" s="6">
        <f>VLOOKUP($E256,'Tabel 11'!$E$14:$X$377,18,FALSE)</f>
        <v>0</v>
      </c>
      <c r="W256" s="6"/>
      <c r="X256" s="6">
        <f>VLOOKUP($E256,'Tabel 11'!$E$14:$X$377,20,FALSE)</f>
        <v>13</v>
      </c>
    </row>
    <row r="257" spans="2:29" x14ac:dyDescent="0.25">
      <c r="D257" s="1" t="s">
        <v>913</v>
      </c>
      <c r="E257" s="1" t="s">
        <v>234</v>
      </c>
      <c r="G257" s="6">
        <f>VLOOKUP($E257,'Tabel 11'!$E$14:$X$377,3,FALSE)</f>
        <v>1855</v>
      </c>
      <c r="H257" s="6">
        <f>VLOOKUP($E257,'Tabel 11'!$E$14:$X$377,4,FALSE)</f>
        <v>699</v>
      </c>
      <c r="I257" s="6">
        <f>VLOOKUP($E257,'Tabel 11'!$E$14:$X$377,5,FALSE)</f>
        <v>284.2</v>
      </c>
      <c r="J257" s="6">
        <f>VLOOKUP($E257,'Tabel 11'!$E$14:$X$377,6,FALSE)</f>
        <v>50.5</v>
      </c>
      <c r="K257" s="6">
        <f>VLOOKUP($E257,'Tabel 11'!$E$14:$X$377,7,FALSE)</f>
        <v>161</v>
      </c>
      <c r="L257" s="6">
        <f>VLOOKUP($E257,'Tabel 11'!$E$14:$X$377,8,FALSE)</f>
        <v>19.899999999999999</v>
      </c>
      <c r="M257" s="6">
        <f>VLOOKUP($E257,'Tabel 11'!$E$14:$X$377,9,FALSE)</f>
        <v>183.4</v>
      </c>
      <c r="N257" s="6">
        <f>VLOOKUP($E257,'Tabel 11'!$E$14:$X$377,10,FALSE)</f>
        <v>180</v>
      </c>
      <c r="O257" s="6">
        <f>VLOOKUP($E257,'Tabel 11'!$E$14:$X$377,11,FALSE)</f>
        <v>130.5</v>
      </c>
      <c r="P257" s="6">
        <f>VLOOKUP($E257,'Tabel 11'!$E$14:$X$377,12,FALSE)</f>
        <v>49.5</v>
      </c>
      <c r="Q257" s="6">
        <f>VLOOKUP($E257,'Tabel 11'!$E$14:$X$377,13,FALSE)</f>
        <v>0</v>
      </c>
      <c r="R257" s="6">
        <f>VLOOKUP($E257,'Tabel 11'!$E$14:$X$377,14,FALSE)</f>
        <v>976</v>
      </c>
      <c r="S257" s="6">
        <f>VLOOKUP($E257,'Tabel 11'!$E$14:$X$377,15,FALSE)</f>
        <v>915.3</v>
      </c>
      <c r="T257" s="6">
        <f>VLOOKUP($E257,'Tabel 11'!$E$14:$X$377,16,FALSE)</f>
        <v>38.1</v>
      </c>
      <c r="U257" s="6">
        <f>VLOOKUP($E257,'Tabel 11'!$E$14:$X$377,17,FALSE)</f>
        <v>22.6</v>
      </c>
      <c r="V257" s="6">
        <f>VLOOKUP($E257,'Tabel 11'!$E$14:$X$377,18,FALSE)</f>
        <v>0</v>
      </c>
      <c r="W257" s="6"/>
      <c r="X257" s="6">
        <f>VLOOKUP($E257,'Tabel 11'!$E$14:$X$377,20,FALSE)</f>
        <v>83</v>
      </c>
    </row>
    <row r="258" spans="2:29" x14ac:dyDescent="0.25">
      <c r="D258" s="1" t="s">
        <v>947</v>
      </c>
      <c r="E258" s="1" t="s">
        <v>235</v>
      </c>
      <c r="G258" s="6">
        <f>VLOOKUP($E258,'Tabel 11'!$E$14:$X$377,3,FALSE)</f>
        <v>1027</v>
      </c>
      <c r="H258" s="6">
        <f>VLOOKUP($E258,'Tabel 11'!$E$14:$X$377,4,FALSE)</f>
        <v>226</v>
      </c>
      <c r="I258" s="6">
        <f>VLOOKUP($E258,'Tabel 11'!$E$14:$X$377,5,FALSE)</f>
        <v>91.9</v>
      </c>
      <c r="J258" s="6">
        <f>VLOOKUP($E258,'Tabel 11'!$E$14:$X$377,6,FALSE)</f>
        <v>16.3</v>
      </c>
      <c r="K258" s="6">
        <f>VLOOKUP($E258,'Tabel 11'!$E$14:$X$377,7,FALSE)</f>
        <v>52</v>
      </c>
      <c r="L258" s="6">
        <f>VLOOKUP($E258,'Tabel 11'!$E$14:$X$377,8,FALSE)</f>
        <v>6.4</v>
      </c>
      <c r="M258" s="6">
        <f>VLOOKUP($E258,'Tabel 11'!$E$14:$X$377,9,FALSE)</f>
        <v>59.3</v>
      </c>
      <c r="N258" s="6">
        <f>VLOOKUP($E258,'Tabel 11'!$E$14:$X$377,10,FALSE)</f>
        <v>25</v>
      </c>
      <c r="O258" s="6">
        <f>VLOOKUP($E258,'Tabel 11'!$E$14:$X$377,11,FALSE)</f>
        <v>18.100000000000001</v>
      </c>
      <c r="P258" s="6">
        <f>VLOOKUP($E258,'Tabel 11'!$E$14:$X$377,12,FALSE)</f>
        <v>6.9</v>
      </c>
      <c r="Q258" s="6">
        <f>VLOOKUP($E258,'Tabel 11'!$E$14:$X$377,13,FALSE)</f>
        <v>43</v>
      </c>
      <c r="R258" s="6">
        <f>VLOOKUP($E258,'Tabel 11'!$E$14:$X$377,14,FALSE)</f>
        <v>733</v>
      </c>
      <c r="S258" s="6">
        <f>VLOOKUP($E258,'Tabel 11'!$E$14:$X$377,15,FALSE)</f>
        <v>687.4</v>
      </c>
      <c r="T258" s="6">
        <f>VLOOKUP($E258,'Tabel 11'!$E$14:$X$377,16,FALSE)</f>
        <v>28.6</v>
      </c>
      <c r="U258" s="6">
        <f>VLOOKUP($E258,'Tabel 11'!$E$14:$X$377,17,FALSE)</f>
        <v>17</v>
      </c>
      <c r="V258" s="6">
        <f>VLOOKUP($E258,'Tabel 11'!$E$14:$X$377,18,FALSE)</f>
        <v>0</v>
      </c>
      <c r="W258" s="6"/>
      <c r="X258" s="6">
        <f>VLOOKUP($E258,'Tabel 11'!$E$14:$X$377,20,FALSE)</f>
        <v>116</v>
      </c>
    </row>
    <row r="259" spans="2:29" x14ac:dyDescent="0.25">
      <c r="D259" s="1" t="s">
        <v>976</v>
      </c>
      <c r="E259" s="1" t="s">
        <v>224</v>
      </c>
      <c r="G259" s="6">
        <f>VLOOKUP($E259,'Tabel 11'!$E$14:$X$377,3,FALSE)</f>
        <v>756</v>
      </c>
      <c r="H259" s="6">
        <f>VLOOKUP($E259,'Tabel 11'!$E$14:$X$377,4,FALSE)</f>
        <v>179</v>
      </c>
      <c r="I259" s="6">
        <f>VLOOKUP($E259,'Tabel 11'!$E$14:$X$377,5,FALSE)</f>
        <v>42.6</v>
      </c>
      <c r="J259" s="6">
        <f>VLOOKUP($E259,'Tabel 11'!$E$14:$X$377,6,FALSE)</f>
        <v>20</v>
      </c>
      <c r="K259" s="6">
        <f>VLOOKUP($E259,'Tabel 11'!$E$14:$X$377,7,FALSE)</f>
        <v>61.6</v>
      </c>
      <c r="L259" s="6">
        <f>VLOOKUP($E259,'Tabel 11'!$E$14:$X$377,8,FALSE)</f>
        <v>6.9</v>
      </c>
      <c r="M259" s="6">
        <f>VLOOKUP($E259,'Tabel 11'!$E$14:$X$377,9,FALSE)</f>
        <v>47.9</v>
      </c>
      <c r="N259" s="6">
        <f>VLOOKUP($E259,'Tabel 11'!$E$14:$X$377,10,FALSE)</f>
        <v>19</v>
      </c>
      <c r="O259" s="6">
        <f>VLOOKUP($E259,'Tabel 11'!$E$14:$X$377,11,FALSE)</f>
        <v>14.4</v>
      </c>
      <c r="P259" s="6">
        <f>VLOOKUP($E259,'Tabel 11'!$E$14:$X$377,12,FALSE)</f>
        <v>4.5999999999999996</v>
      </c>
      <c r="Q259" s="6">
        <f>VLOOKUP($E259,'Tabel 11'!$E$14:$X$377,13,FALSE)</f>
        <v>120</v>
      </c>
      <c r="R259" s="6">
        <f>VLOOKUP($E259,'Tabel 11'!$E$14:$X$377,14,FALSE)</f>
        <v>438</v>
      </c>
      <c r="S259" s="6">
        <f>VLOOKUP($E259,'Tabel 11'!$E$14:$X$377,15,FALSE)</f>
        <v>396.6</v>
      </c>
      <c r="T259" s="6">
        <f>VLOOKUP($E259,'Tabel 11'!$E$14:$X$377,16,FALSE)</f>
        <v>12.7</v>
      </c>
      <c r="U259" s="6">
        <f>VLOOKUP($E259,'Tabel 11'!$E$14:$X$377,17,FALSE)</f>
        <v>28.8</v>
      </c>
      <c r="V259" s="6">
        <f>VLOOKUP($E259,'Tabel 11'!$E$14:$X$377,18,FALSE)</f>
        <v>0</v>
      </c>
      <c r="W259" s="6"/>
      <c r="X259" s="6">
        <f>VLOOKUP($E259,'Tabel 11'!$E$14:$X$377,20,FALSE)</f>
        <v>217</v>
      </c>
    </row>
    <row r="260" spans="2:29" x14ac:dyDescent="0.25">
      <c r="D260" s="1" t="s">
        <v>988</v>
      </c>
      <c r="E260" s="1" t="s">
        <v>227</v>
      </c>
      <c r="G260" s="6">
        <f>VLOOKUP($E260,'Tabel 11'!$E$14:$X$377,3,FALSE)</f>
        <v>592</v>
      </c>
      <c r="H260" s="6">
        <f>VLOOKUP($E260,'Tabel 11'!$E$14:$X$377,4,FALSE)</f>
        <v>126</v>
      </c>
      <c r="I260" s="6">
        <f>VLOOKUP($E260,'Tabel 11'!$E$14:$X$377,5,FALSE)</f>
        <v>51.2</v>
      </c>
      <c r="J260" s="6">
        <f>VLOOKUP($E260,'Tabel 11'!$E$14:$X$377,6,FALSE)</f>
        <v>9.1</v>
      </c>
      <c r="K260" s="6">
        <f>VLOOKUP($E260,'Tabel 11'!$E$14:$X$377,7,FALSE)</f>
        <v>29</v>
      </c>
      <c r="L260" s="6">
        <f>VLOOKUP($E260,'Tabel 11'!$E$14:$X$377,8,FALSE)</f>
        <v>3.6</v>
      </c>
      <c r="M260" s="6">
        <f>VLOOKUP($E260,'Tabel 11'!$E$14:$X$377,9,FALSE)</f>
        <v>33.1</v>
      </c>
      <c r="N260" s="6">
        <f>VLOOKUP($E260,'Tabel 11'!$E$14:$X$377,10,FALSE)</f>
        <v>21</v>
      </c>
      <c r="O260" s="6">
        <f>VLOOKUP($E260,'Tabel 11'!$E$14:$X$377,11,FALSE)</f>
        <v>15.2</v>
      </c>
      <c r="P260" s="6">
        <f>VLOOKUP($E260,'Tabel 11'!$E$14:$X$377,12,FALSE)</f>
        <v>5.8</v>
      </c>
      <c r="Q260" s="6">
        <f>VLOOKUP($E260,'Tabel 11'!$E$14:$X$377,13,FALSE)</f>
        <v>17</v>
      </c>
      <c r="R260" s="6">
        <f>VLOOKUP($E260,'Tabel 11'!$E$14:$X$377,14,FALSE)</f>
        <v>428</v>
      </c>
      <c r="S260" s="6">
        <f>VLOOKUP($E260,'Tabel 11'!$E$14:$X$377,15,FALSE)</f>
        <v>401.4</v>
      </c>
      <c r="T260" s="6">
        <f>VLOOKUP($E260,'Tabel 11'!$E$14:$X$377,16,FALSE)</f>
        <v>16.7</v>
      </c>
      <c r="U260" s="6">
        <f>VLOOKUP($E260,'Tabel 11'!$E$14:$X$377,17,FALSE)</f>
        <v>9.9</v>
      </c>
      <c r="V260" s="6">
        <f>VLOOKUP($E260,'Tabel 11'!$E$14:$X$377,18,FALSE)</f>
        <v>0</v>
      </c>
      <c r="W260" s="6"/>
      <c r="X260" s="6">
        <f>VLOOKUP($E260,'Tabel 11'!$E$14:$X$377,20,FALSE)</f>
        <v>28</v>
      </c>
      <c r="AB260" s="47"/>
      <c r="AC260" s="47"/>
    </row>
    <row r="261" spans="2:29" x14ac:dyDescent="0.25">
      <c r="C261" s="10" t="s">
        <v>18</v>
      </c>
      <c r="D261" s="10"/>
      <c r="E261" s="10"/>
      <c r="F261" s="10"/>
      <c r="G261" s="12">
        <f>SUM(G252:G260)</f>
        <v>18010</v>
      </c>
      <c r="H261" s="12">
        <f t="shared" ref="H261:X261" si="23">SUM(H252:H260)</f>
        <v>7487</v>
      </c>
      <c r="I261" s="12">
        <f t="shared" si="23"/>
        <v>3748.9999999999995</v>
      </c>
      <c r="J261" s="12">
        <f t="shared" si="23"/>
        <v>522.20000000000005</v>
      </c>
      <c r="K261" s="12">
        <f t="shared" si="23"/>
        <v>1586.3</v>
      </c>
      <c r="L261" s="12">
        <f t="shared" si="23"/>
        <v>188.60000000000002</v>
      </c>
      <c r="M261" s="12">
        <f t="shared" si="23"/>
        <v>1440.9</v>
      </c>
      <c r="N261" s="12">
        <f t="shared" si="23"/>
        <v>918</v>
      </c>
      <c r="O261" s="12">
        <f t="shared" si="23"/>
        <v>652.20000000000005</v>
      </c>
      <c r="P261" s="12">
        <f t="shared" si="23"/>
        <v>265.8</v>
      </c>
      <c r="Q261" s="12">
        <f t="shared" si="23"/>
        <v>1562</v>
      </c>
      <c r="R261" s="12">
        <f t="shared" si="23"/>
        <v>8043</v>
      </c>
      <c r="S261" s="12">
        <f t="shared" si="23"/>
        <v>7506.7999999999993</v>
      </c>
      <c r="T261" s="12">
        <f t="shared" si="23"/>
        <v>294.39999999999998</v>
      </c>
      <c r="U261" s="12">
        <f t="shared" si="23"/>
        <v>241.89999999999998</v>
      </c>
      <c r="V261" s="12">
        <f t="shared" si="23"/>
        <v>0</v>
      </c>
      <c r="W261" s="12"/>
      <c r="X261" s="12">
        <f t="shared" si="23"/>
        <v>1833</v>
      </c>
      <c r="AB261" s="47"/>
      <c r="AC261" s="47"/>
    </row>
    <row r="262" spans="2:29" x14ac:dyDescent="0.25">
      <c r="B262" s="7" t="s">
        <v>361</v>
      </c>
      <c r="G262" s="9">
        <f>G251+G261</f>
        <v>443801</v>
      </c>
      <c r="H262" s="9">
        <f t="shared" ref="H262:X262" si="24">H251+H261</f>
        <v>257541</v>
      </c>
      <c r="I262" s="9">
        <f t="shared" si="24"/>
        <v>119510</v>
      </c>
      <c r="J262" s="9">
        <f t="shared" si="24"/>
        <v>18450.2</v>
      </c>
      <c r="K262" s="9">
        <f t="shared" si="24"/>
        <v>39191.300000000003</v>
      </c>
      <c r="L262" s="9">
        <f t="shared" si="24"/>
        <v>2447.6</v>
      </c>
      <c r="M262" s="9">
        <f t="shared" si="24"/>
        <v>77941.899999999994</v>
      </c>
      <c r="N262" s="9">
        <f t="shared" si="24"/>
        <v>73232</v>
      </c>
      <c r="O262" s="9">
        <f t="shared" si="24"/>
        <v>56148.2</v>
      </c>
      <c r="P262" s="9">
        <f t="shared" si="24"/>
        <v>17083.8</v>
      </c>
      <c r="Q262" s="9">
        <f t="shared" si="24"/>
        <v>16640</v>
      </c>
      <c r="R262" s="9">
        <f t="shared" si="24"/>
        <v>96388</v>
      </c>
      <c r="S262" s="9">
        <f t="shared" si="24"/>
        <v>87018.8</v>
      </c>
      <c r="T262" s="9">
        <f t="shared" si="24"/>
        <v>7306.4</v>
      </c>
      <c r="U262" s="9">
        <f t="shared" si="24"/>
        <v>2062.9</v>
      </c>
      <c r="V262" s="9">
        <f t="shared" si="24"/>
        <v>1349</v>
      </c>
      <c r="W262" s="9"/>
      <c r="X262" s="9">
        <f t="shared" si="24"/>
        <v>66623</v>
      </c>
      <c r="AB262" s="47"/>
      <c r="AC262" s="47"/>
    </row>
    <row r="263" spans="2:29" x14ac:dyDescent="0.25">
      <c r="B263" s="1" t="s">
        <v>236</v>
      </c>
      <c r="C263" s="1" t="s">
        <v>437</v>
      </c>
      <c r="D263" s="1" t="s">
        <v>712</v>
      </c>
      <c r="E263" s="1" t="s">
        <v>238</v>
      </c>
      <c r="G263" s="6">
        <f>VLOOKUP($E263,'Tabel 11'!$E$14:$X$377,3,FALSE)</f>
        <v>1300</v>
      </c>
      <c r="H263" s="6">
        <f>VLOOKUP($E263,'Tabel 11'!$E$14:$X$377,4,FALSE)</f>
        <v>666</v>
      </c>
      <c r="I263" s="6">
        <f>VLOOKUP($E263,'Tabel 11'!$E$14:$X$377,5,FALSE)</f>
        <v>229</v>
      </c>
      <c r="J263" s="6">
        <f>VLOOKUP($E263,'Tabel 11'!$E$14:$X$377,6,FALSE)</f>
        <v>68</v>
      </c>
      <c r="K263" s="6">
        <f>VLOOKUP($E263,'Tabel 11'!$E$14:$X$377,7,FALSE)</f>
        <v>358</v>
      </c>
      <c r="L263" s="6">
        <f>VLOOKUP($E263,'Tabel 11'!$E$14:$X$377,8,FALSE)</f>
        <v>3</v>
      </c>
      <c r="M263" s="6">
        <f>VLOOKUP($E263,'Tabel 11'!$E$14:$X$377,9,FALSE)</f>
        <v>8</v>
      </c>
      <c r="N263" s="6">
        <f>VLOOKUP($E263,'Tabel 11'!$E$14:$X$377,10,FALSE)</f>
        <v>53</v>
      </c>
      <c r="O263" s="6">
        <f>VLOOKUP($E263,'Tabel 11'!$E$14:$X$377,11,FALSE)</f>
        <v>53</v>
      </c>
      <c r="P263" s="6">
        <f>VLOOKUP($E263,'Tabel 11'!$E$14:$X$377,12,FALSE)</f>
        <v>0</v>
      </c>
      <c r="Q263" s="6">
        <f>VLOOKUP($E263,'Tabel 11'!$E$14:$X$377,13,FALSE)</f>
        <v>107</v>
      </c>
      <c r="R263" s="6">
        <f>VLOOKUP($E263,'Tabel 11'!$E$14:$X$377,14,FALSE)</f>
        <v>474</v>
      </c>
      <c r="S263" s="6">
        <f>VLOOKUP($E263,'Tabel 11'!$E$14:$X$377,15,FALSE)</f>
        <v>460</v>
      </c>
      <c r="T263" s="6">
        <f>VLOOKUP($E263,'Tabel 11'!$E$14:$X$377,16,FALSE)</f>
        <v>14</v>
      </c>
      <c r="U263" s="6">
        <f>VLOOKUP($E263,'Tabel 11'!$E$14:$X$377,17,FALSE)</f>
        <v>0</v>
      </c>
      <c r="V263" s="6">
        <f>VLOOKUP($E263,'Tabel 11'!$E$14:$X$377,18,FALSE)</f>
        <v>0</v>
      </c>
      <c r="W263" s="12"/>
      <c r="X263" s="6">
        <f>VLOOKUP($E263,'Tabel 11'!$E$14:$X$377,20,FALSE)</f>
        <v>27</v>
      </c>
      <c r="AB263" s="47"/>
      <c r="AC263" s="47"/>
    </row>
    <row r="264" spans="2:29" x14ac:dyDescent="0.25">
      <c r="C264" s="10"/>
      <c r="D264" s="1" t="s">
        <v>727</v>
      </c>
      <c r="E264" s="1" t="s">
        <v>239</v>
      </c>
      <c r="G264" s="6">
        <f>VLOOKUP($E264,'Tabel 11'!$E$14:$X$377,3,FALSE)</f>
        <v>1412</v>
      </c>
      <c r="H264" s="6">
        <f>VLOOKUP($E264,'Tabel 11'!$E$14:$X$377,4,FALSE)</f>
        <v>287</v>
      </c>
      <c r="I264" s="6">
        <f>VLOOKUP($E264,'Tabel 11'!$E$14:$X$377,5,FALSE)</f>
        <v>0</v>
      </c>
      <c r="J264" s="6">
        <f>VLOOKUP($E264,'Tabel 11'!$E$14:$X$377,6,FALSE)</f>
        <v>19</v>
      </c>
      <c r="K264" s="6">
        <f>VLOOKUP($E264,'Tabel 11'!$E$14:$X$377,7,FALSE)</f>
        <v>268</v>
      </c>
      <c r="L264" s="6">
        <f>VLOOKUP($E264,'Tabel 11'!$E$14:$X$377,8,FALSE)</f>
        <v>0</v>
      </c>
      <c r="M264" s="6">
        <f>VLOOKUP($E264,'Tabel 11'!$E$14:$X$377,9,FALSE)</f>
        <v>0</v>
      </c>
      <c r="N264" s="6">
        <f>VLOOKUP($E264,'Tabel 11'!$E$14:$X$377,10,FALSE)</f>
        <v>0</v>
      </c>
      <c r="O264" s="6">
        <f>VLOOKUP($E264,'Tabel 11'!$E$14:$X$377,11,FALSE)</f>
        <v>0</v>
      </c>
      <c r="P264" s="6">
        <f>VLOOKUP($E264,'Tabel 11'!$E$14:$X$377,12,FALSE)</f>
        <v>0</v>
      </c>
      <c r="Q264" s="6">
        <f>VLOOKUP($E264,'Tabel 11'!$E$14:$X$377,13,FALSE)</f>
        <v>24</v>
      </c>
      <c r="R264" s="6">
        <f>VLOOKUP($E264,'Tabel 11'!$E$14:$X$377,14,FALSE)</f>
        <v>1101</v>
      </c>
      <c r="S264" s="6">
        <f>VLOOKUP($E264,'Tabel 11'!$E$14:$X$377,15,FALSE)</f>
        <v>843</v>
      </c>
      <c r="T264" s="6">
        <f>VLOOKUP($E264,'Tabel 11'!$E$14:$X$377,16,FALSE)</f>
        <v>0</v>
      </c>
      <c r="U264" s="6">
        <f>VLOOKUP($E264,'Tabel 11'!$E$14:$X$377,17,FALSE)</f>
        <v>258</v>
      </c>
      <c r="V264" s="6">
        <f>VLOOKUP($E264,'Tabel 11'!$E$14:$X$377,18,FALSE)</f>
        <v>0</v>
      </c>
      <c r="W264" s="9"/>
      <c r="X264" s="6">
        <f>VLOOKUP($E264,'Tabel 11'!$E$14:$X$377,20,FALSE)</f>
        <v>62</v>
      </c>
      <c r="AB264" s="47"/>
      <c r="AC264" s="47"/>
    </row>
    <row r="265" spans="2:29" x14ac:dyDescent="0.25">
      <c r="B265" s="7"/>
      <c r="C265" s="7"/>
      <c r="D265" s="1" t="s">
        <v>731</v>
      </c>
      <c r="E265" s="1" t="s">
        <v>240</v>
      </c>
      <c r="G265" s="6">
        <f>VLOOKUP($E265,'Tabel 11'!$E$14:$X$377,3,FALSE)</f>
        <v>22888</v>
      </c>
      <c r="H265" s="6">
        <f>VLOOKUP($E265,'Tabel 11'!$E$14:$X$377,4,FALSE)</f>
        <v>8804</v>
      </c>
      <c r="I265" s="6">
        <f>VLOOKUP($E265,'Tabel 11'!$E$14:$X$377,5,FALSE)</f>
        <v>4855</v>
      </c>
      <c r="J265" s="6">
        <f>VLOOKUP($E265,'Tabel 11'!$E$14:$X$377,6,FALSE)</f>
        <v>343</v>
      </c>
      <c r="K265" s="6">
        <f>VLOOKUP($E265,'Tabel 11'!$E$14:$X$377,7,FALSE)</f>
        <v>1590</v>
      </c>
      <c r="L265" s="6">
        <f>VLOOKUP($E265,'Tabel 11'!$E$14:$X$377,8,FALSE)</f>
        <v>0</v>
      </c>
      <c r="M265" s="6">
        <f>VLOOKUP($E265,'Tabel 11'!$E$14:$X$377,9,FALSE)</f>
        <v>2016</v>
      </c>
      <c r="N265" s="6">
        <f>VLOOKUP($E265,'Tabel 11'!$E$14:$X$377,10,FALSE)</f>
        <v>2907</v>
      </c>
      <c r="O265" s="6">
        <f>VLOOKUP($E265,'Tabel 11'!$E$14:$X$377,11,FALSE)</f>
        <v>1763</v>
      </c>
      <c r="P265" s="6">
        <f>VLOOKUP($E265,'Tabel 11'!$E$14:$X$377,12,FALSE)</f>
        <v>1144</v>
      </c>
      <c r="Q265" s="6">
        <f>VLOOKUP($E265,'Tabel 11'!$E$14:$X$377,13,FALSE)</f>
        <v>5918</v>
      </c>
      <c r="R265" s="6">
        <f>VLOOKUP($E265,'Tabel 11'!$E$14:$X$377,14,FALSE)</f>
        <v>5259</v>
      </c>
      <c r="S265" s="6">
        <f>VLOOKUP($E265,'Tabel 11'!$E$14:$X$377,15,FALSE)</f>
        <v>4567</v>
      </c>
      <c r="T265" s="6">
        <f>VLOOKUP($E265,'Tabel 11'!$E$14:$X$377,16,FALSE)</f>
        <v>64</v>
      </c>
      <c r="U265" s="6">
        <f>VLOOKUP($E265,'Tabel 11'!$E$14:$X$377,17,FALSE)</f>
        <v>628</v>
      </c>
      <c r="V265" s="6">
        <f>VLOOKUP($E265,'Tabel 11'!$E$14:$X$377,18,FALSE)</f>
        <v>0</v>
      </c>
      <c r="W265" s="6"/>
      <c r="X265" s="6">
        <f>VLOOKUP($E265,'Tabel 11'!$E$14:$X$377,20,FALSE)</f>
        <v>3740</v>
      </c>
      <c r="AB265" s="47"/>
      <c r="AC265" s="47"/>
    </row>
    <row r="266" spans="2:29" x14ac:dyDescent="0.25">
      <c r="D266" s="1" t="s">
        <v>734</v>
      </c>
      <c r="E266" s="1" t="s">
        <v>252</v>
      </c>
      <c r="G266" s="6">
        <f>VLOOKUP($E266,'Tabel 11'!$E$14:$X$377,3,FALSE)</f>
        <v>1078</v>
      </c>
      <c r="H266" s="6">
        <f>VLOOKUP($E266,'Tabel 11'!$E$14:$X$377,4,FALSE)</f>
        <v>208</v>
      </c>
      <c r="I266" s="6">
        <f>VLOOKUP($E266,'Tabel 11'!$E$14:$X$377,5,FALSE)</f>
        <v>65</v>
      </c>
      <c r="J266" s="6">
        <f>VLOOKUP($E266,'Tabel 11'!$E$14:$X$377,6,FALSE)</f>
        <v>0</v>
      </c>
      <c r="K266" s="6">
        <f>VLOOKUP($E266,'Tabel 11'!$E$14:$X$377,7,FALSE)</f>
        <v>74</v>
      </c>
      <c r="L266" s="6">
        <f>VLOOKUP($E266,'Tabel 11'!$E$14:$X$377,8,FALSE)</f>
        <v>0</v>
      </c>
      <c r="M266" s="6">
        <f>VLOOKUP($E266,'Tabel 11'!$E$14:$X$377,9,FALSE)</f>
        <v>69</v>
      </c>
      <c r="N266" s="6">
        <f>VLOOKUP($E266,'Tabel 11'!$E$14:$X$377,10,FALSE)</f>
        <v>295</v>
      </c>
      <c r="O266" s="6">
        <f>VLOOKUP($E266,'Tabel 11'!$E$14:$X$377,11,FALSE)</f>
        <v>295</v>
      </c>
      <c r="P266" s="6">
        <f>VLOOKUP($E266,'Tabel 11'!$E$14:$X$377,12,FALSE)</f>
        <v>0</v>
      </c>
      <c r="Q266" s="6">
        <f>VLOOKUP($E266,'Tabel 11'!$E$14:$X$377,13,FALSE)</f>
        <v>65</v>
      </c>
      <c r="R266" s="6">
        <f>VLOOKUP($E266,'Tabel 11'!$E$14:$X$377,14,FALSE)</f>
        <v>510</v>
      </c>
      <c r="S266" s="6">
        <f>VLOOKUP($E266,'Tabel 11'!$E$14:$X$377,15,FALSE)</f>
        <v>491</v>
      </c>
      <c r="T266" s="6">
        <f>VLOOKUP($E266,'Tabel 11'!$E$14:$X$377,16,FALSE)</f>
        <v>15</v>
      </c>
      <c r="U266" s="6">
        <f>VLOOKUP($E266,'Tabel 11'!$E$14:$X$377,17,FALSE)</f>
        <v>4</v>
      </c>
      <c r="V266" s="6">
        <f>VLOOKUP($E266,'Tabel 11'!$E$14:$X$377,18,FALSE)</f>
        <v>0</v>
      </c>
      <c r="W266" s="6"/>
      <c r="X266" s="6">
        <f>VLOOKUP($E266,'Tabel 11'!$E$14:$X$377,20,FALSE)</f>
        <v>84</v>
      </c>
      <c r="AB266" s="47"/>
      <c r="AC266" s="47"/>
    </row>
    <row r="267" spans="2:29" x14ac:dyDescent="0.25">
      <c r="D267" s="1" t="s">
        <v>755</v>
      </c>
      <c r="E267" s="1" t="s">
        <v>254</v>
      </c>
      <c r="G267" s="6">
        <f>VLOOKUP($E267,'Tabel 11'!$E$14:$X$377,3,FALSE)</f>
        <v>27048</v>
      </c>
      <c r="H267" s="6">
        <f>VLOOKUP($E267,'Tabel 11'!$E$14:$X$377,4,FALSE)</f>
        <v>21665</v>
      </c>
      <c r="I267" s="6">
        <f>VLOOKUP($E267,'Tabel 11'!$E$14:$X$377,5,FALSE)</f>
        <v>12747</v>
      </c>
      <c r="J267" s="6">
        <f>VLOOKUP($E267,'Tabel 11'!$E$14:$X$377,6,FALSE)</f>
        <v>1170</v>
      </c>
      <c r="K267" s="6">
        <f>VLOOKUP($E267,'Tabel 11'!$E$14:$X$377,7,FALSE)</f>
        <v>2661</v>
      </c>
      <c r="L267" s="6">
        <f>VLOOKUP($E267,'Tabel 11'!$E$14:$X$377,8,FALSE)</f>
        <v>496</v>
      </c>
      <c r="M267" s="6">
        <f>VLOOKUP($E267,'Tabel 11'!$E$14:$X$377,9,FALSE)</f>
        <v>4591</v>
      </c>
      <c r="N267" s="6">
        <f>VLOOKUP($E267,'Tabel 11'!$E$14:$X$377,10,FALSE)</f>
        <v>2339</v>
      </c>
      <c r="O267" s="6">
        <f>VLOOKUP($E267,'Tabel 11'!$E$14:$X$377,11,FALSE)</f>
        <v>1825</v>
      </c>
      <c r="P267" s="6">
        <f>VLOOKUP($E267,'Tabel 11'!$E$14:$X$377,12,FALSE)</f>
        <v>514</v>
      </c>
      <c r="Q267" s="6">
        <f>VLOOKUP($E267,'Tabel 11'!$E$14:$X$377,13,FALSE)</f>
        <v>0</v>
      </c>
      <c r="R267" s="6">
        <f>VLOOKUP($E267,'Tabel 11'!$E$14:$X$377,14,FALSE)</f>
        <v>3044</v>
      </c>
      <c r="S267" s="6">
        <f>VLOOKUP($E267,'Tabel 11'!$E$14:$X$377,15,FALSE)</f>
        <v>3044</v>
      </c>
      <c r="T267" s="6">
        <f>VLOOKUP($E267,'Tabel 11'!$E$14:$X$377,16,FALSE)</f>
        <v>0</v>
      </c>
      <c r="U267" s="6">
        <f>VLOOKUP($E267,'Tabel 11'!$E$14:$X$377,17,FALSE)</f>
        <v>0</v>
      </c>
      <c r="V267" s="6">
        <f>VLOOKUP($E267,'Tabel 11'!$E$14:$X$377,18,FALSE)</f>
        <v>0</v>
      </c>
      <c r="W267" s="6"/>
      <c r="X267" s="6">
        <f>VLOOKUP($E267,'Tabel 11'!$E$14:$X$377,20,FALSE)</f>
        <v>5616</v>
      </c>
      <c r="AB267" s="47"/>
      <c r="AC267" s="47"/>
    </row>
    <row r="268" spans="2:29" x14ac:dyDescent="0.25">
      <c r="D268" s="1" t="s">
        <v>778</v>
      </c>
      <c r="E268" s="1" t="s">
        <v>242</v>
      </c>
      <c r="G268" s="6">
        <f>VLOOKUP($E268,'Tabel 11'!$E$14:$X$377,3,FALSE)</f>
        <v>4975</v>
      </c>
      <c r="H268" s="6">
        <f>VLOOKUP($E268,'Tabel 11'!$E$14:$X$377,4,FALSE)</f>
        <v>2734</v>
      </c>
      <c r="I268" s="6">
        <f>VLOOKUP($E268,'Tabel 11'!$E$14:$X$377,5,FALSE)</f>
        <v>2082</v>
      </c>
      <c r="J268" s="6">
        <f>VLOOKUP($E268,'Tabel 11'!$E$14:$X$377,6,FALSE)</f>
        <v>231</v>
      </c>
      <c r="K268" s="6">
        <f>VLOOKUP($E268,'Tabel 11'!$E$14:$X$377,7,FALSE)</f>
        <v>420</v>
      </c>
      <c r="L268" s="6">
        <f>VLOOKUP($E268,'Tabel 11'!$E$14:$X$377,8,FALSE)</f>
        <v>1</v>
      </c>
      <c r="M268" s="6">
        <f>VLOOKUP($E268,'Tabel 11'!$E$14:$X$377,9,FALSE)</f>
        <v>0</v>
      </c>
      <c r="N268" s="6">
        <f>VLOOKUP($E268,'Tabel 11'!$E$14:$X$377,10,FALSE)</f>
        <v>241</v>
      </c>
      <c r="O268" s="6">
        <f>VLOOKUP($E268,'Tabel 11'!$E$14:$X$377,11,FALSE)</f>
        <v>60</v>
      </c>
      <c r="P268" s="6">
        <f>VLOOKUP($E268,'Tabel 11'!$E$14:$X$377,12,FALSE)</f>
        <v>181</v>
      </c>
      <c r="Q268" s="6">
        <f>VLOOKUP($E268,'Tabel 11'!$E$14:$X$377,13,FALSE)</f>
        <v>198</v>
      </c>
      <c r="R268" s="6">
        <f>VLOOKUP($E268,'Tabel 11'!$E$14:$X$377,14,FALSE)</f>
        <v>1802</v>
      </c>
      <c r="S268" s="6">
        <f>VLOOKUP($E268,'Tabel 11'!$E$14:$X$377,15,FALSE)</f>
        <v>1759</v>
      </c>
      <c r="T268" s="6">
        <f>VLOOKUP($E268,'Tabel 11'!$E$14:$X$377,16,FALSE)</f>
        <v>43</v>
      </c>
      <c r="U268" s="6">
        <f>VLOOKUP($E268,'Tabel 11'!$E$14:$X$377,17,FALSE)</f>
        <v>0</v>
      </c>
      <c r="V268" s="6">
        <f>VLOOKUP($E268,'Tabel 11'!$E$14:$X$377,18,FALSE)</f>
        <v>0</v>
      </c>
      <c r="W268" s="6"/>
      <c r="X268" s="6">
        <f>VLOOKUP($E268,'Tabel 11'!$E$14:$X$377,20,FALSE)</f>
        <v>1327</v>
      </c>
      <c r="AB268" s="47"/>
      <c r="AC268" s="47"/>
    </row>
    <row r="269" spans="2:29" x14ac:dyDescent="0.25">
      <c r="D269" s="1" t="s">
        <v>791</v>
      </c>
      <c r="E269" s="1" t="s">
        <v>243</v>
      </c>
      <c r="G269" s="6">
        <f>VLOOKUP($E269,'Tabel 11'!$E$14:$X$377,3,FALSE)</f>
        <v>3799</v>
      </c>
      <c r="H269" s="6">
        <f>VLOOKUP($E269,'Tabel 11'!$E$14:$X$377,4,FALSE)</f>
        <v>1970</v>
      </c>
      <c r="I269" s="6">
        <f>VLOOKUP($E269,'Tabel 11'!$E$14:$X$377,5,FALSE)</f>
        <v>1931</v>
      </c>
      <c r="J269" s="6">
        <f>VLOOKUP($E269,'Tabel 11'!$E$14:$X$377,6,FALSE)</f>
        <v>0</v>
      </c>
      <c r="K269" s="6">
        <f>VLOOKUP($E269,'Tabel 11'!$E$14:$X$377,7,FALSE)</f>
        <v>24</v>
      </c>
      <c r="L269" s="6">
        <f>VLOOKUP($E269,'Tabel 11'!$E$14:$X$377,8,FALSE)</f>
        <v>0</v>
      </c>
      <c r="M269" s="6">
        <f>VLOOKUP($E269,'Tabel 11'!$E$14:$X$377,9,FALSE)</f>
        <v>15</v>
      </c>
      <c r="N269" s="6">
        <f>VLOOKUP($E269,'Tabel 11'!$E$14:$X$377,10,FALSE)</f>
        <v>5</v>
      </c>
      <c r="O269" s="6">
        <f>VLOOKUP($E269,'Tabel 11'!$E$14:$X$377,11,FALSE)</f>
        <v>5</v>
      </c>
      <c r="P269" s="6">
        <f>VLOOKUP($E269,'Tabel 11'!$E$14:$X$377,12,FALSE)</f>
        <v>0</v>
      </c>
      <c r="Q269" s="6">
        <f>VLOOKUP($E269,'Tabel 11'!$E$14:$X$377,13,FALSE)</f>
        <v>32</v>
      </c>
      <c r="R269" s="6">
        <f>VLOOKUP($E269,'Tabel 11'!$E$14:$X$377,14,FALSE)</f>
        <v>1792</v>
      </c>
      <c r="S269" s="6">
        <f>VLOOKUP($E269,'Tabel 11'!$E$14:$X$377,15,FALSE)</f>
        <v>1756</v>
      </c>
      <c r="T269" s="6">
        <f>VLOOKUP($E269,'Tabel 11'!$E$14:$X$377,16,FALSE)</f>
        <v>36</v>
      </c>
      <c r="U269" s="6">
        <f>VLOOKUP($E269,'Tabel 11'!$E$14:$X$377,17,FALSE)</f>
        <v>0</v>
      </c>
      <c r="V269" s="6">
        <f>VLOOKUP($E269,'Tabel 11'!$E$14:$X$377,18,FALSE)</f>
        <v>0</v>
      </c>
      <c r="W269" s="6"/>
      <c r="X269" s="6">
        <f>VLOOKUP($E269,'Tabel 11'!$E$14:$X$377,20,FALSE)</f>
        <v>1442</v>
      </c>
      <c r="AB269" s="47"/>
      <c r="AC269" s="47"/>
    </row>
    <row r="270" spans="2:29" x14ac:dyDescent="0.25">
      <c r="D270" s="1" t="s">
        <v>794</v>
      </c>
      <c r="E270" s="1" t="s">
        <v>244</v>
      </c>
      <c r="G270" s="6">
        <f>VLOOKUP($E270,'Tabel 11'!$E$14:$X$377,3,FALSE)</f>
        <v>12421</v>
      </c>
      <c r="H270" s="6">
        <f>VLOOKUP($E270,'Tabel 11'!$E$14:$X$377,4,FALSE)</f>
        <v>8524</v>
      </c>
      <c r="I270" s="6">
        <f>VLOOKUP($E270,'Tabel 11'!$E$14:$X$377,5,FALSE)</f>
        <v>7634</v>
      </c>
      <c r="J270" s="6">
        <f>VLOOKUP($E270,'Tabel 11'!$E$14:$X$377,6,FALSE)</f>
        <v>396</v>
      </c>
      <c r="K270" s="6">
        <f>VLOOKUP($E270,'Tabel 11'!$E$14:$X$377,7,FALSE)</f>
        <v>494</v>
      </c>
      <c r="L270" s="6">
        <f>VLOOKUP($E270,'Tabel 11'!$E$14:$X$377,8,FALSE)</f>
        <v>0</v>
      </c>
      <c r="M270" s="6">
        <f>VLOOKUP($E270,'Tabel 11'!$E$14:$X$377,9,FALSE)</f>
        <v>0</v>
      </c>
      <c r="N270" s="6">
        <f>VLOOKUP($E270,'Tabel 11'!$E$14:$X$377,10,FALSE)</f>
        <v>371</v>
      </c>
      <c r="O270" s="6">
        <f>VLOOKUP($E270,'Tabel 11'!$E$14:$X$377,11,FALSE)</f>
        <v>371</v>
      </c>
      <c r="P270" s="6">
        <f>VLOOKUP($E270,'Tabel 11'!$E$14:$X$377,12,FALSE)</f>
        <v>0</v>
      </c>
      <c r="Q270" s="6">
        <f>VLOOKUP($E270,'Tabel 11'!$E$14:$X$377,13,FALSE)</f>
        <v>417</v>
      </c>
      <c r="R270" s="6">
        <f>VLOOKUP($E270,'Tabel 11'!$E$14:$X$377,14,FALSE)</f>
        <v>3109</v>
      </c>
      <c r="S270" s="6">
        <f>VLOOKUP($E270,'Tabel 11'!$E$14:$X$377,15,FALSE)</f>
        <v>2898</v>
      </c>
      <c r="T270" s="6">
        <f>VLOOKUP($E270,'Tabel 11'!$E$14:$X$377,16,FALSE)</f>
        <v>211</v>
      </c>
      <c r="U270" s="6">
        <f>VLOOKUP($E270,'Tabel 11'!$E$14:$X$377,17,FALSE)</f>
        <v>0</v>
      </c>
      <c r="V270" s="6">
        <f>VLOOKUP($E270,'Tabel 11'!$E$14:$X$377,18,FALSE)</f>
        <v>0</v>
      </c>
      <c r="W270" s="6"/>
      <c r="X270" s="6">
        <f>VLOOKUP($E270,'Tabel 11'!$E$14:$X$377,20,FALSE)</f>
        <v>2649</v>
      </c>
      <c r="AB270" s="47"/>
      <c r="AC270" s="47"/>
    </row>
    <row r="271" spans="2:29" x14ac:dyDescent="0.25">
      <c r="D271" s="1" t="s">
        <v>813</v>
      </c>
      <c r="E271" s="1" t="s">
        <v>245</v>
      </c>
      <c r="G271" s="6">
        <f>VLOOKUP($E271,'Tabel 11'!$E$14:$X$377,3,FALSE)</f>
        <v>11102</v>
      </c>
      <c r="H271" s="6">
        <f>VLOOKUP($E271,'Tabel 11'!$E$14:$X$377,4,FALSE)</f>
        <v>5652</v>
      </c>
      <c r="I271" s="6">
        <f>VLOOKUP($E271,'Tabel 11'!$E$14:$X$377,5,FALSE)</f>
        <v>1431</v>
      </c>
      <c r="J271" s="6">
        <f>VLOOKUP($E271,'Tabel 11'!$E$14:$X$377,6,FALSE)</f>
        <v>2</v>
      </c>
      <c r="K271" s="6">
        <f>VLOOKUP($E271,'Tabel 11'!$E$14:$X$377,7,FALSE)</f>
        <v>3237</v>
      </c>
      <c r="L271" s="6">
        <f>VLOOKUP($E271,'Tabel 11'!$E$14:$X$377,8,FALSE)</f>
        <v>0</v>
      </c>
      <c r="M271" s="6">
        <f>VLOOKUP($E271,'Tabel 11'!$E$14:$X$377,9,FALSE)</f>
        <v>982</v>
      </c>
      <c r="N271" s="6">
        <f>VLOOKUP($E271,'Tabel 11'!$E$14:$X$377,10,FALSE)</f>
        <v>2748</v>
      </c>
      <c r="O271" s="6">
        <f>VLOOKUP($E271,'Tabel 11'!$E$14:$X$377,11,FALSE)</f>
        <v>491</v>
      </c>
      <c r="P271" s="6">
        <f>VLOOKUP($E271,'Tabel 11'!$E$14:$X$377,12,FALSE)</f>
        <v>2257</v>
      </c>
      <c r="Q271" s="6">
        <f>VLOOKUP($E271,'Tabel 11'!$E$14:$X$377,13,FALSE)</f>
        <v>699</v>
      </c>
      <c r="R271" s="6">
        <f>VLOOKUP($E271,'Tabel 11'!$E$14:$X$377,14,FALSE)</f>
        <v>2003</v>
      </c>
      <c r="S271" s="6">
        <f>VLOOKUP($E271,'Tabel 11'!$E$14:$X$377,15,FALSE)</f>
        <v>1853</v>
      </c>
      <c r="T271" s="6">
        <f>VLOOKUP($E271,'Tabel 11'!$E$14:$X$377,16,FALSE)</f>
        <v>97</v>
      </c>
      <c r="U271" s="6">
        <f>VLOOKUP($E271,'Tabel 11'!$E$14:$X$377,17,FALSE)</f>
        <v>53</v>
      </c>
      <c r="V271" s="6">
        <f>VLOOKUP($E271,'Tabel 11'!$E$14:$X$377,18,FALSE)</f>
        <v>0</v>
      </c>
      <c r="W271" s="6"/>
      <c r="X271" s="6">
        <f>VLOOKUP($E271,'Tabel 11'!$E$14:$X$377,20,FALSE)</f>
        <v>1135</v>
      </c>
      <c r="AB271" s="47"/>
      <c r="AC271" s="47"/>
    </row>
    <row r="272" spans="2:29" x14ac:dyDescent="0.25">
      <c r="D272" s="1" t="s">
        <v>876</v>
      </c>
      <c r="E272" s="1" t="s">
        <v>246</v>
      </c>
      <c r="G272" s="6">
        <f>VLOOKUP($E272,'Tabel 11'!$E$14:$X$377,3,FALSE)</f>
        <v>3308</v>
      </c>
      <c r="H272" s="6">
        <f>VLOOKUP($E272,'Tabel 11'!$E$14:$X$377,4,FALSE)</f>
        <v>1719</v>
      </c>
      <c r="I272" s="6">
        <f>VLOOKUP($E272,'Tabel 11'!$E$14:$X$377,5,FALSE)</f>
        <v>1180</v>
      </c>
      <c r="J272" s="6">
        <f>VLOOKUP($E272,'Tabel 11'!$E$14:$X$377,6,FALSE)</f>
        <v>48</v>
      </c>
      <c r="K272" s="6">
        <f>VLOOKUP($E272,'Tabel 11'!$E$14:$X$377,7,FALSE)</f>
        <v>420</v>
      </c>
      <c r="L272" s="6">
        <f>VLOOKUP($E272,'Tabel 11'!$E$14:$X$377,8,FALSE)</f>
        <v>0</v>
      </c>
      <c r="M272" s="6">
        <f>VLOOKUP($E272,'Tabel 11'!$E$14:$X$377,9,FALSE)</f>
        <v>71</v>
      </c>
      <c r="N272" s="6">
        <f>VLOOKUP($E272,'Tabel 11'!$E$14:$X$377,10,FALSE)</f>
        <v>0</v>
      </c>
      <c r="O272" s="6">
        <f>VLOOKUP($E272,'Tabel 11'!$E$14:$X$377,11,FALSE)</f>
        <v>0</v>
      </c>
      <c r="P272" s="6">
        <f>VLOOKUP($E272,'Tabel 11'!$E$14:$X$377,12,FALSE)</f>
        <v>0</v>
      </c>
      <c r="Q272" s="6">
        <f>VLOOKUP($E272,'Tabel 11'!$E$14:$X$377,13,FALSE)</f>
        <v>548</v>
      </c>
      <c r="R272" s="6">
        <f>VLOOKUP($E272,'Tabel 11'!$E$14:$X$377,14,FALSE)</f>
        <v>1041</v>
      </c>
      <c r="S272" s="6">
        <f>VLOOKUP($E272,'Tabel 11'!$E$14:$X$377,15,FALSE)</f>
        <v>968</v>
      </c>
      <c r="T272" s="6">
        <f>VLOOKUP($E272,'Tabel 11'!$E$14:$X$377,16,FALSE)</f>
        <v>22</v>
      </c>
      <c r="U272" s="6">
        <f>VLOOKUP($E272,'Tabel 11'!$E$14:$X$377,17,FALSE)</f>
        <v>51</v>
      </c>
      <c r="V272" s="6">
        <f>VLOOKUP($E272,'Tabel 11'!$E$14:$X$377,18,FALSE)</f>
        <v>0</v>
      </c>
      <c r="W272" s="6"/>
      <c r="X272" s="6">
        <f>VLOOKUP($E272,'Tabel 11'!$E$14:$X$377,20,FALSE)</f>
        <v>299</v>
      </c>
      <c r="AB272" s="47"/>
      <c r="AC272" s="47"/>
    </row>
    <row r="273" spans="3:29" x14ac:dyDescent="0.25">
      <c r="D273" s="1" t="s">
        <v>877</v>
      </c>
      <c r="E273" s="1" t="s">
        <v>251</v>
      </c>
      <c r="G273" s="6">
        <f>VLOOKUP($E273,'Tabel 11'!$E$14:$X$377,3,FALSE)</f>
        <v>780</v>
      </c>
      <c r="H273" s="6">
        <f>VLOOKUP($E273,'Tabel 11'!$E$14:$X$377,4,FALSE)</f>
        <v>215</v>
      </c>
      <c r="I273" s="6">
        <f>VLOOKUP($E273,'Tabel 11'!$E$14:$X$377,5,FALSE)</f>
        <v>121</v>
      </c>
      <c r="J273" s="6">
        <f>VLOOKUP($E273,'Tabel 11'!$E$14:$X$377,6,FALSE)</f>
        <v>0</v>
      </c>
      <c r="K273" s="6">
        <f>VLOOKUP($E273,'Tabel 11'!$E$14:$X$377,7,FALSE)</f>
        <v>34</v>
      </c>
      <c r="L273" s="6">
        <f>VLOOKUP($E273,'Tabel 11'!$E$14:$X$377,8,FALSE)</f>
        <v>0</v>
      </c>
      <c r="M273" s="6">
        <f>VLOOKUP($E273,'Tabel 11'!$E$14:$X$377,9,FALSE)</f>
        <v>60</v>
      </c>
      <c r="N273" s="6">
        <f>VLOOKUP($E273,'Tabel 11'!$E$14:$X$377,10,FALSE)</f>
        <v>76</v>
      </c>
      <c r="O273" s="6">
        <f>VLOOKUP($E273,'Tabel 11'!$E$14:$X$377,11,FALSE)</f>
        <v>75</v>
      </c>
      <c r="P273" s="6">
        <f>VLOOKUP($E273,'Tabel 11'!$E$14:$X$377,12,FALSE)</f>
        <v>1</v>
      </c>
      <c r="Q273" s="6">
        <f>VLOOKUP($E273,'Tabel 11'!$E$14:$X$377,13,FALSE)</f>
        <v>0</v>
      </c>
      <c r="R273" s="6">
        <f>VLOOKUP($E273,'Tabel 11'!$E$14:$X$377,14,FALSE)</f>
        <v>489</v>
      </c>
      <c r="S273" s="6">
        <f>VLOOKUP($E273,'Tabel 11'!$E$14:$X$377,15,FALSE)</f>
        <v>479</v>
      </c>
      <c r="T273" s="6">
        <f>VLOOKUP($E273,'Tabel 11'!$E$14:$X$377,16,FALSE)</f>
        <v>10</v>
      </c>
      <c r="U273" s="6">
        <f>VLOOKUP($E273,'Tabel 11'!$E$14:$X$377,17,FALSE)</f>
        <v>0</v>
      </c>
      <c r="V273" s="6">
        <f>VLOOKUP($E273,'Tabel 11'!$E$14:$X$377,18,FALSE)</f>
        <v>0</v>
      </c>
      <c r="W273" s="6"/>
      <c r="X273" s="6">
        <f>VLOOKUP($E273,'Tabel 11'!$E$14:$X$377,20,FALSE)</f>
        <v>55</v>
      </c>
      <c r="AB273" s="47"/>
      <c r="AC273" s="47"/>
    </row>
    <row r="274" spans="3:29" x14ac:dyDescent="0.25">
      <c r="D274" s="1" t="s">
        <v>878</v>
      </c>
      <c r="E274" s="1" t="s">
        <v>247</v>
      </c>
      <c r="G274" s="6">
        <f>VLOOKUP($E274,'Tabel 11'!$E$14:$X$377,3,FALSE)</f>
        <v>731</v>
      </c>
      <c r="H274" s="6">
        <f>VLOOKUP($E274,'Tabel 11'!$E$14:$X$377,4,FALSE)</f>
        <v>110</v>
      </c>
      <c r="I274" s="6">
        <f>VLOOKUP($E274,'Tabel 11'!$E$14:$X$377,5,FALSE)</f>
        <v>74</v>
      </c>
      <c r="J274" s="6">
        <f>VLOOKUP($E274,'Tabel 11'!$E$14:$X$377,6,FALSE)</f>
        <v>0</v>
      </c>
      <c r="K274" s="6">
        <f>VLOOKUP($E274,'Tabel 11'!$E$14:$X$377,7,FALSE)</f>
        <v>36</v>
      </c>
      <c r="L274" s="6">
        <f>VLOOKUP($E274,'Tabel 11'!$E$14:$X$377,8,FALSE)</f>
        <v>0</v>
      </c>
      <c r="M274" s="6">
        <f>VLOOKUP($E274,'Tabel 11'!$E$14:$X$377,9,FALSE)</f>
        <v>0</v>
      </c>
      <c r="N274" s="6">
        <f>VLOOKUP($E274,'Tabel 11'!$E$14:$X$377,10,FALSE)</f>
        <v>27</v>
      </c>
      <c r="O274" s="6">
        <f>VLOOKUP($E274,'Tabel 11'!$E$14:$X$377,11,FALSE)</f>
        <v>27</v>
      </c>
      <c r="P274" s="6">
        <f>VLOOKUP($E274,'Tabel 11'!$E$14:$X$377,12,FALSE)</f>
        <v>0</v>
      </c>
      <c r="Q274" s="6">
        <f>VLOOKUP($E274,'Tabel 11'!$E$14:$X$377,13,FALSE)</f>
        <v>0</v>
      </c>
      <c r="R274" s="6">
        <f>VLOOKUP($E274,'Tabel 11'!$E$14:$X$377,14,FALSE)</f>
        <v>594</v>
      </c>
      <c r="S274" s="6">
        <f>VLOOKUP($E274,'Tabel 11'!$E$14:$X$377,15,FALSE)</f>
        <v>489</v>
      </c>
      <c r="T274" s="6">
        <f>VLOOKUP($E274,'Tabel 11'!$E$14:$X$377,16,FALSE)</f>
        <v>0</v>
      </c>
      <c r="U274" s="6">
        <f>VLOOKUP($E274,'Tabel 11'!$E$14:$X$377,17,FALSE)</f>
        <v>105</v>
      </c>
      <c r="V274" s="6">
        <f>VLOOKUP($E274,'Tabel 11'!$E$14:$X$377,18,FALSE)</f>
        <v>30</v>
      </c>
      <c r="W274" s="6"/>
      <c r="X274" s="6">
        <f>VLOOKUP($E274,'Tabel 11'!$E$14:$X$377,20,FALSE)</f>
        <v>357</v>
      </c>
      <c r="AB274" s="47"/>
      <c r="AC274" s="47"/>
    </row>
    <row r="275" spans="3:29" x14ac:dyDescent="0.25">
      <c r="D275" s="1" t="s">
        <v>896</v>
      </c>
      <c r="E275" s="1" t="s">
        <v>248</v>
      </c>
      <c r="G275" s="6">
        <f>VLOOKUP($E275,'Tabel 11'!$E$14:$X$377,3,FALSE)</f>
        <v>1958</v>
      </c>
      <c r="H275" s="6">
        <f>VLOOKUP($E275,'Tabel 11'!$E$14:$X$377,4,FALSE)</f>
        <v>683</v>
      </c>
      <c r="I275" s="6">
        <f>VLOOKUP($E275,'Tabel 11'!$E$14:$X$377,5,FALSE)</f>
        <v>569</v>
      </c>
      <c r="J275" s="6">
        <f>VLOOKUP($E275,'Tabel 11'!$E$14:$X$377,6,FALSE)</f>
        <v>37</v>
      </c>
      <c r="K275" s="6">
        <f>VLOOKUP($E275,'Tabel 11'!$E$14:$X$377,7,FALSE)</f>
        <v>74</v>
      </c>
      <c r="L275" s="6">
        <f>VLOOKUP($E275,'Tabel 11'!$E$14:$X$377,8,FALSE)</f>
        <v>0</v>
      </c>
      <c r="M275" s="6">
        <f>VLOOKUP($E275,'Tabel 11'!$E$14:$X$377,9,FALSE)</f>
        <v>3</v>
      </c>
      <c r="N275" s="6">
        <f>VLOOKUP($E275,'Tabel 11'!$E$14:$X$377,10,FALSE)</f>
        <v>21</v>
      </c>
      <c r="O275" s="6">
        <f>VLOOKUP($E275,'Tabel 11'!$E$14:$X$377,11,FALSE)</f>
        <v>20</v>
      </c>
      <c r="P275" s="6">
        <f>VLOOKUP($E275,'Tabel 11'!$E$14:$X$377,12,FALSE)</f>
        <v>1</v>
      </c>
      <c r="Q275" s="6">
        <f>VLOOKUP($E275,'Tabel 11'!$E$14:$X$377,13,FALSE)</f>
        <v>21</v>
      </c>
      <c r="R275" s="6">
        <f>VLOOKUP($E275,'Tabel 11'!$E$14:$X$377,14,FALSE)</f>
        <v>1233</v>
      </c>
      <c r="S275" s="6">
        <f>VLOOKUP($E275,'Tabel 11'!$E$14:$X$377,15,FALSE)</f>
        <v>1210</v>
      </c>
      <c r="T275" s="6">
        <f>VLOOKUP($E275,'Tabel 11'!$E$14:$X$377,16,FALSE)</f>
        <v>23</v>
      </c>
      <c r="U275" s="6">
        <f>VLOOKUP($E275,'Tabel 11'!$E$14:$X$377,17,FALSE)</f>
        <v>0</v>
      </c>
      <c r="V275" s="6">
        <f>VLOOKUP($E275,'Tabel 11'!$E$14:$X$377,18,FALSE)</f>
        <v>0</v>
      </c>
      <c r="W275" s="6"/>
      <c r="X275" s="6">
        <f>VLOOKUP($E275,'Tabel 11'!$E$14:$X$377,20,FALSE)</f>
        <v>130</v>
      </c>
      <c r="AB275" s="47"/>
      <c r="AC275" s="47"/>
    </row>
    <row r="276" spans="3:29" x14ac:dyDescent="0.25">
      <c r="D276" s="1" t="s">
        <v>904</v>
      </c>
      <c r="E276" s="1" t="s">
        <v>261</v>
      </c>
      <c r="G276" s="6">
        <f>VLOOKUP($E276,'Tabel 11'!$E$14:$X$377,3,FALSE)</f>
        <v>3031</v>
      </c>
      <c r="H276" s="6">
        <f>VLOOKUP($E276,'Tabel 11'!$E$14:$X$377,4,FALSE)</f>
        <v>1626</v>
      </c>
      <c r="I276" s="6">
        <f>VLOOKUP($E276,'Tabel 11'!$E$14:$X$377,5,FALSE)</f>
        <v>1021</v>
      </c>
      <c r="J276" s="6">
        <f>VLOOKUP($E276,'Tabel 11'!$E$14:$X$377,6,FALSE)</f>
        <v>0</v>
      </c>
      <c r="K276" s="6">
        <f>VLOOKUP($E276,'Tabel 11'!$E$14:$X$377,7,FALSE)</f>
        <v>485</v>
      </c>
      <c r="L276" s="6">
        <f>VLOOKUP($E276,'Tabel 11'!$E$14:$X$377,8,FALSE)</f>
        <v>0</v>
      </c>
      <c r="M276" s="6">
        <f>VLOOKUP($E276,'Tabel 11'!$E$14:$X$377,9,FALSE)</f>
        <v>120</v>
      </c>
      <c r="N276" s="6">
        <f>VLOOKUP($E276,'Tabel 11'!$E$14:$X$377,10,FALSE)</f>
        <v>236</v>
      </c>
      <c r="O276" s="6">
        <f>VLOOKUP($E276,'Tabel 11'!$E$14:$X$377,11,FALSE)</f>
        <v>236</v>
      </c>
      <c r="P276" s="6">
        <f>VLOOKUP($E276,'Tabel 11'!$E$14:$X$377,12,FALSE)</f>
        <v>0</v>
      </c>
      <c r="Q276" s="6">
        <f>VLOOKUP($E276,'Tabel 11'!$E$14:$X$377,13,FALSE)</f>
        <v>202</v>
      </c>
      <c r="R276" s="6">
        <f>VLOOKUP($E276,'Tabel 11'!$E$14:$X$377,14,FALSE)</f>
        <v>967</v>
      </c>
      <c r="S276" s="6">
        <f>VLOOKUP($E276,'Tabel 11'!$E$14:$X$377,15,FALSE)</f>
        <v>937</v>
      </c>
      <c r="T276" s="6">
        <f>VLOOKUP($E276,'Tabel 11'!$E$14:$X$377,16,FALSE)</f>
        <v>30</v>
      </c>
      <c r="U276" s="6">
        <f>VLOOKUP($E276,'Tabel 11'!$E$14:$X$377,17,FALSE)</f>
        <v>0</v>
      </c>
      <c r="V276" s="6">
        <f>VLOOKUP($E276,'Tabel 11'!$E$14:$X$377,18,FALSE)</f>
        <v>0</v>
      </c>
      <c r="W276" s="6"/>
      <c r="X276" s="6">
        <f>VLOOKUP($E276,'Tabel 11'!$E$14:$X$377,20,FALSE)</f>
        <v>626</v>
      </c>
      <c r="AB276" s="47"/>
      <c r="AC276" s="47"/>
    </row>
    <row r="277" spans="3:29" x14ac:dyDescent="0.25">
      <c r="D277" s="1" t="s">
        <v>928</v>
      </c>
      <c r="E277" s="1" t="s">
        <v>256</v>
      </c>
      <c r="G277" s="6">
        <f>VLOOKUP($E277,'Tabel 11'!$E$14:$X$377,3,FALSE)</f>
        <v>652</v>
      </c>
      <c r="H277" s="6">
        <f>VLOOKUP($E277,'Tabel 11'!$E$14:$X$377,4,FALSE)</f>
        <v>86</v>
      </c>
      <c r="I277" s="6">
        <f>VLOOKUP($E277,'Tabel 11'!$E$14:$X$377,5,FALSE)</f>
        <v>0</v>
      </c>
      <c r="J277" s="6">
        <f>VLOOKUP($E277,'Tabel 11'!$E$14:$X$377,6,FALSE)</f>
        <v>0</v>
      </c>
      <c r="K277" s="6">
        <f>VLOOKUP($E277,'Tabel 11'!$E$14:$X$377,7,FALSE)</f>
        <v>86</v>
      </c>
      <c r="L277" s="6">
        <f>VLOOKUP($E277,'Tabel 11'!$E$14:$X$377,8,FALSE)</f>
        <v>0</v>
      </c>
      <c r="M277" s="6">
        <f>VLOOKUP($E277,'Tabel 11'!$E$14:$X$377,9,FALSE)</f>
        <v>0</v>
      </c>
      <c r="N277" s="6">
        <f>VLOOKUP($E277,'Tabel 11'!$E$14:$X$377,10,FALSE)</f>
        <v>62</v>
      </c>
      <c r="O277" s="6">
        <f>VLOOKUP($E277,'Tabel 11'!$E$14:$X$377,11,FALSE)</f>
        <v>62</v>
      </c>
      <c r="P277" s="6">
        <f>VLOOKUP($E277,'Tabel 11'!$E$14:$X$377,12,FALSE)</f>
        <v>0</v>
      </c>
      <c r="Q277" s="6">
        <f>VLOOKUP($E277,'Tabel 11'!$E$14:$X$377,13,FALSE)</f>
        <v>80</v>
      </c>
      <c r="R277" s="6">
        <f>VLOOKUP($E277,'Tabel 11'!$E$14:$X$377,14,FALSE)</f>
        <v>424</v>
      </c>
      <c r="S277" s="6">
        <f>VLOOKUP($E277,'Tabel 11'!$E$14:$X$377,15,FALSE)</f>
        <v>405</v>
      </c>
      <c r="T277" s="6">
        <f>VLOOKUP($E277,'Tabel 11'!$E$14:$X$377,16,FALSE)</f>
        <v>9</v>
      </c>
      <c r="U277" s="6">
        <f>VLOOKUP($E277,'Tabel 11'!$E$14:$X$377,17,FALSE)</f>
        <v>10</v>
      </c>
      <c r="V277" s="6">
        <f>VLOOKUP($E277,'Tabel 11'!$E$14:$X$377,18,FALSE)</f>
        <v>0</v>
      </c>
      <c r="W277" s="6"/>
      <c r="X277" s="6">
        <f>VLOOKUP($E277,'Tabel 11'!$E$14:$X$377,20,FALSE)</f>
        <v>24</v>
      </c>
      <c r="AB277" s="47"/>
      <c r="AC277" s="47"/>
    </row>
    <row r="278" spans="3:29" x14ac:dyDescent="0.25">
      <c r="D278" s="1" t="s">
        <v>931</v>
      </c>
      <c r="E278" s="1" t="s">
        <v>250</v>
      </c>
      <c r="G278" s="6">
        <f>VLOOKUP($E278,'Tabel 11'!$E$14:$X$377,3,FALSE)</f>
        <v>2912</v>
      </c>
      <c r="H278" s="6">
        <f>VLOOKUP($E278,'Tabel 11'!$E$14:$X$377,4,FALSE)</f>
        <v>1256</v>
      </c>
      <c r="I278" s="6">
        <f>VLOOKUP($E278,'Tabel 11'!$E$14:$X$377,5,FALSE)</f>
        <v>559</v>
      </c>
      <c r="J278" s="6">
        <f>VLOOKUP($E278,'Tabel 11'!$E$14:$X$377,6,FALSE)</f>
        <v>127</v>
      </c>
      <c r="K278" s="6">
        <f>VLOOKUP($E278,'Tabel 11'!$E$14:$X$377,7,FALSE)</f>
        <v>174</v>
      </c>
      <c r="L278" s="6">
        <f>VLOOKUP($E278,'Tabel 11'!$E$14:$X$377,8,FALSE)</f>
        <v>0</v>
      </c>
      <c r="M278" s="6">
        <f>VLOOKUP($E278,'Tabel 11'!$E$14:$X$377,9,FALSE)</f>
        <v>396</v>
      </c>
      <c r="N278" s="6">
        <f>VLOOKUP($E278,'Tabel 11'!$E$14:$X$377,10,FALSE)</f>
        <v>280</v>
      </c>
      <c r="O278" s="6">
        <f>VLOOKUP($E278,'Tabel 11'!$E$14:$X$377,11,FALSE)</f>
        <v>278</v>
      </c>
      <c r="P278" s="6">
        <f>VLOOKUP($E278,'Tabel 11'!$E$14:$X$377,12,FALSE)</f>
        <v>2</v>
      </c>
      <c r="Q278" s="6">
        <f>VLOOKUP($E278,'Tabel 11'!$E$14:$X$377,13,FALSE)</f>
        <v>331</v>
      </c>
      <c r="R278" s="6">
        <f>VLOOKUP($E278,'Tabel 11'!$E$14:$X$377,14,FALSE)</f>
        <v>1045</v>
      </c>
      <c r="S278" s="6">
        <f>VLOOKUP($E278,'Tabel 11'!$E$14:$X$377,15,FALSE)</f>
        <v>1011</v>
      </c>
      <c r="T278" s="6">
        <f>VLOOKUP($E278,'Tabel 11'!$E$14:$X$377,16,FALSE)</f>
        <v>34</v>
      </c>
      <c r="U278" s="6">
        <f>VLOOKUP($E278,'Tabel 11'!$E$14:$X$377,17,FALSE)</f>
        <v>0</v>
      </c>
      <c r="V278" s="6">
        <f>VLOOKUP($E278,'Tabel 11'!$E$14:$X$377,18,FALSE)</f>
        <v>0</v>
      </c>
      <c r="W278" s="6"/>
      <c r="X278" s="6">
        <f>VLOOKUP($E278,'Tabel 11'!$E$14:$X$377,20,FALSE)</f>
        <v>101</v>
      </c>
      <c r="AB278" s="47"/>
      <c r="AC278" s="47"/>
    </row>
    <row r="279" spans="3:29" x14ac:dyDescent="0.25">
      <c r="D279" s="1" t="s">
        <v>942</v>
      </c>
      <c r="E279" s="1" t="s">
        <v>249</v>
      </c>
      <c r="G279" s="6">
        <f>VLOOKUP($E279,'Tabel 11'!$E$14:$X$377,3,FALSE)</f>
        <v>702</v>
      </c>
      <c r="H279" s="6">
        <f>VLOOKUP($E279,'Tabel 11'!$E$14:$X$377,4,FALSE)</f>
        <v>194</v>
      </c>
      <c r="I279" s="6">
        <f>VLOOKUP($E279,'Tabel 11'!$E$14:$X$377,5,FALSE)</f>
        <v>169</v>
      </c>
      <c r="J279" s="6">
        <f>VLOOKUP($E279,'Tabel 11'!$E$14:$X$377,6,FALSE)</f>
        <v>0</v>
      </c>
      <c r="K279" s="6">
        <f>VLOOKUP($E279,'Tabel 11'!$E$14:$X$377,7,FALSE)</f>
        <v>13</v>
      </c>
      <c r="L279" s="6">
        <f>VLOOKUP($E279,'Tabel 11'!$E$14:$X$377,8,FALSE)</f>
        <v>0</v>
      </c>
      <c r="M279" s="6">
        <f>VLOOKUP($E279,'Tabel 11'!$E$14:$X$377,9,FALSE)</f>
        <v>12</v>
      </c>
      <c r="N279" s="6">
        <f>VLOOKUP($E279,'Tabel 11'!$E$14:$X$377,10,FALSE)</f>
        <v>20</v>
      </c>
      <c r="O279" s="6">
        <f>VLOOKUP($E279,'Tabel 11'!$E$14:$X$377,11,FALSE)</f>
        <v>20</v>
      </c>
      <c r="P279" s="6">
        <f>VLOOKUP($E279,'Tabel 11'!$E$14:$X$377,12,FALSE)</f>
        <v>0</v>
      </c>
      <c r="Q279" s="6">
        <f>VLOOKUP($E279,'Tabel 11'!$E$14:$X$377,13,FALSE)</f>
        <v>28</v>
      </c>
      <c r="R279" s="6">
        <f>VLOOKUP($E279,'Tabel 11'!$E$14:$X$377,14,FALSE)</f>
        <v>460</v>
      </c>
      <c r="S279" s="6">
        <f>VLOOKUP($E279,'Tabel 11'!$E$14:$X$377,15,FALSE)</f>
        <v>446</v>
      </c>
      <c r="T279" s="6">
        <f>VLOOKUP($E279,'Tabel 11'!$E$14:$X$377,16,FALSE)</f>
        <v>11</v>
      </c>
      <c r="U279" s="6">
        <f>VLOOKUP($E279,'Tabel 11'!$E$14:$X$377,17,FALSE)</f>
        <v>3</v>
      </c>
      <c r="V279" s="6">
        <f>VLOOKUP($E279,'Tabel 11'!$E$14:$X$377,18,FALSE)</f>
        <v>0</v>
      </c>
      <c r="W279" s="6"/>
      <c r="X279" s="6">
        <f>VLOOKUP($E279,'Tabel 11'!$E$14:$X$377,20,FALSE)</f>
        <v>48</v>
      </c>
      <c r="AB279" s="47"/>
      <c r="AC279" s="47"/>
    </row>
    <row r="280" spans="3:29" x14ac:dyDescent="0.25">
      <c r="D280" s="1" t="s">
        <v>1007</v>
      </c>
      <c r="E280" s="1" t="s">
        <v>253</v>
      </c>
      <c r="G280" s="6">
        <f>VLOOKUP($E280,'Tabel 11'!$E$14:$X$377,3,FALSE)</f>
        <v>854</v>
      </c>
      <c r="H280" s="6">
        <f>VLOOKUP($E280,'Tabel 11'!$E$14:$X$377,4,FALSE)</f>
        <v>150</v>
      </c>
      <c r="I280" s="6">
        <f>VLOOKUP($E280,'Tabel 11'!$E$14:$X$377,5,FALSE)</f>
        <v>0</v>
      </c>
      <c r="J280" s="6">
        <f>VLOOKUP($E280,'Tabel 11'!$E$14:$X$377,6,FALSE)</f>
        <v>13</v>
      </c>
      <c r="K280" s="6">
        <f>VLOOKUP($E280,'Tabel 11'!$E$14:$X$377,7,FALSE)</f>
        <v>41</v>
      </c>
      <c r="L280" s="6">
        <f>VLOOKUP($E280,'Tabel 11'!$E$14:$X$377,8,FALSE)</f>
        <v>0</v>
      </c>
      <c r="M280" s="6">
        <f>VLOOKUP($E280,'Tabel 11'!$E$14:$X$377,9,FALSE)</f>
        <v>96</v>
      </c>
      <c r="N280" s="6">
        <f>VLOOKUP($E280,'Tabel 11'!$E$14:$X$377,10,FALSE)</f>
        <v>190</v>
      </c>
      <c r="O280" s="6">
        <f>VLOOKUP($E280,'Tabel 11'!$E$14:$X$377,11,FALSE)</f>
        <v>174</v>
      </c>
      <c r="P280" s="6">
        <f>VLOOKUP($E280,'Tabel 11'!$E$14:$X$377,12,FALSE)</f>
        <v>16</v>
      </c>
      <c r="Q280" s="6">
        <f>VLOOKUP($E280,'Tabel 11'!$E$14:$X$377,13,FALSE)</f>
        <v>26</v>
      </c>
      <c r="R280" s="6">
        <f>VLOOKUP($E280,'Tabel 11'!$E$14:$X$377,14,FALSE)</f>
        <v>488</v>
      </c>
      <c r="S280" s="6">
        <f>VLOOKUP($E280,'Tabel 11'!$E$14:$X$377,15,FALSE)</f>
        <v>468</v>
      </c>
      <c r="T280" s="6">
        <f>VLOOKUP($E280,'Tabel 11'!$E$14:$X$377,16,FALSE)</f>
        <v>20</v>
      </c>
      <c r="U280" s="6">
        <f>VLOOKUP($E280,'Tabel 11'!$E$14:$X$377,17,FALSE)</f>
        <v>0</v>
      </c>
      <c r="V280" s="6">
        <f>VLOOKUP($E280,'Tabel 11'!$E$14:$X$377,18,FALSE)</f>
        <v>18</v>
      </c>
      <c r="W280" s="6"/>
      <c r="X280" s="6">
        <f>VLOOKUP($E280,'Tabel 11'!$E$14:$X$377,20,FALSE)</f>
        <v>47</v>
      </c>
      <c r="AB280" s="47"/>
      <c r="AC280" s="47"/>
    </row>
    <row r="281" spans="3:29" x14ac:dyDescent="0.25">
      <c r="D281" s="1" t="s">
        <v>1009</v>
      </c>
      <c r="E281" s="1" t="s">
        <v>258</v>
      </c>
      <c r="G281" s="6">
        <f>VLOOKUP($E281,'Tabel 11'!$E$14:$X$377,3,FALSE)</f>
        <v>21055</v>
      </c>
      <c r="H281" s="6">
        <f>VLOOKUP($E281,'Tabel 11'!$E$14:$X$377,4,FALSE)</f>
        <v>10901</v>
      </c>
      <c r="I281" s="6">
        <f>VLOOKUP($E281,'Tabel 11'!$E$14:$X$377,5,FALSE)</f>
        <v>7210</v>
      </c>
      <c r="J281" s="6">
        <f>VLOOKUP($E281,'Tabel 11'!$E$14:$X$377,6,FALSE)</f>
        <v>519</v>
      </c>
      <c r="K281" s="6">
        <f>VLOOKUP($E281,'Tabel 11'!$E$14:$X$377,7,FALSE)</f>
        <v>2015</v>
      </c>
      <c r="L281" s="6">
        <f>VLOOKUP($E281,'Tabel 11'!$E$14:$X$377,8,FALSE)</f>
        <v>100</v>
      </c>
      <c r="M281" s="6">
        <f>VLOOKUP($E281,'Tabel 11'!$E$14:$X$377,9,FALSE)</f>
        <v>1057</v>
      </c>
      <c r="N281" s="6">
        <f>VLOOKUP($E281,'Tabel 11'!$E$14:$X$377,10,FALSE)</f>
        <v>3688</v>
      </c>
      <c r="O281" s="6">
        <f>VLOOKUP($E281,'Tabel 11'!$E$14:$X$377,11,FALSE)</f>
        <v>2171</v>
      </c>
      <c r="P281" s="6">
        <f>VLOOKUP($E281,'Tabel 11'!$E$14:$X$377,12,FALSE)</f>
        <v>1517</v>
      </c>
      <c r="Q281" s="6">
        <f>VLOOKUP($E281,'Tabel 11'!$E$14:$X$377,13,FALSE)</f>
        <v>1347</v>
      </c>
      <c r="R281" s="6">
        <f>VLOOKUP($E281,'Tabel 11'!$E$14:$X$377,14,FALSE)</f>
        <v>5119</v>
      </c>
      <c r="S281" s="6">
        <f>VLOOKUP($E281,'Tabel 11'!$E$14:$X$377,15,FALSE)</f>
        <v>5028</v>
      </c>
      <c r="T281" s="6">
        <f>VLOOKUP($E281,'Tabel 11'!$E$14:$X$377,16,FALSE)</f>
        <v>91</v>
      </c>
      <c r="U281" s="6">
        <f>VLOOKUP($E281,'Tabel 11'!$E$14:$X$377,17,FALSE)</f>
        <v>0</v>
      </c>
      <c r="V281" s="6">
        <f>VLOOKUP($E281,'Tabel 11'!$E$14:$X$377,18,FALSE)</f>
        <v>507</v>
      </c>
      <c r="W281" s="6"/>
      <c r="X281" s="6">
        <f>VLOOKUP($E281,'Tabel 11'!$E$14:$X$377,20,FALSE)</f>
        <v>557</v>
      </c>
      <c r="AB281" s="47"/>
      <c r="AC281" s="47"/>
    </row>
    <row r="282" spans="3:29" x14ac:dyDescent="0.25">
      <c r="C282" s="10" t="s">
        <v>16</v>
      </c>
      <c r="D282" s="10"/>
      <c r="E282" s="10"/>
      <c r="F282" s="10"/>
      <c r="G282" s="12">
        <f>SUM(G263:G281)</f>
        <v>122006</v>
      </c>
      <c r="H282" s="12">
        <f t="shared" ref="H282:X282" si="25">SUM(H263:H281)</f>
        <v>67450</v>
      </c>
      <c r="I282" s="12">
        <f t="shared" si="25"/>
        <v>41877</v>
      </c>
      <c r="J282" s="12">
        <f t="shared" si="25"/>
        <v>2973</v>
      </c>
      <c r="K282" s="12">
        <f t="shared" si="25"/>
        <v>12504</v>
      </c>
      <c r="L282" s="12">
        <f t="shared" si="25"/>
        <v>600</v>
      </c>
      <c r="M282" s="12">
        <f t="shared" si="25"/>
        <v>9496</v>
      </c>
      <c r="N282" s="12">
        <f t="shared" si="25"/>
        <v>13559</v>
      </c>
      <c r="O282" s="12">
        <f t="shared" si="25"/>
        <v>7926</v>
      </c>
      <c r="P282" s="12">
        <f t="shared" si="25"/>
        <v>5633</v>
      </c>
      <c r="Q282" s="12">
        <f t="shared" si="25"/>
        <v>10043</v>
      </c>
      <c r="R282" s="12">
        <f t="shared" si="25"/>
        <v>30954</v>
      </c>
      <c r="S282" s="12">
        <f t="shared" si="25"/>
        <v>29112</v>
      </c>
      <c r="T282" s="12">
        <f t="shared" si="25"/>
        <v>730</v>
      </c>
      <c r="U282" s="12">
        <f t="shared" si="25"/>
        <v>1112</v>
      </c>
      <c r="V282" s="12">
        <f t="shared" si="25"/>
        <v>555</v>
      </c>
      <c r="W282" s="12"/>
      <c r="X282" s="12">
        <f t="shared" si="25"/>
        <v>18326</v>
      </c>
      <c r="AB282" s="47"/>
      <c r="AC282" s="47"/>
    </row>
    <row r="283" spans="3:29" x14ac:dyDescent="0.25">
      <c r="C283" s="1" t="s">
        <v>439</v>
      </c>
      <c r="D283" s="1" t="s">
        <v>675</v>
      </c>
      <c r="E283" s="1" t="s">
        <v>237</v>
      </c>
      <c r="G283" s="6">
        <f>VLOOKUP($E283,'Tabel 11'!$E$14:$X$377,3,FALSE)</f>
        <v>6168</v>
      </c>
      <c r="H283" s="6">
        <f>VLOOKUP($E283,'Tabel 11'!$E$14:$X$377,4,FALSE)</f>
        <v>3696</v>
      </c>
      <c r="I283" s="6">
        <f>VLOOKUP($E283,'Tabel 11'!$E$14:$X$377,5,FALSE)</f>
        <v>2225.5</v>
      </c>
      <c r="J283" s="6">
        <f>VLOOKUP($E283,'Tabel 11'!$E$14:$X$377,6,FALSE)</f>
        <v>238.9</v>
      </c>
      <c r="K283" s="6">
        <f>VLOOKUP($E283,'Tabel 11'!$E$14:$X$377,7,FALSE)</f>
        <v>689.2</v>
      </c>
      <c r="L283" s="6">
        <f>VLOOKUP($E283,'Tabel 11'!$E$14:$X$377,8,FALSE)</f>
        <v>78.900000000000006</v>
      </c>
      <c r="M283" s="6">
        <f>VLOOKUP($E283,'Tabel 11'!$E$14:$X$377,9,FALSE)</f>
        <v>463.6</v>
      </c>
      <c r="N283" s="6">
        <f>VLOOKUP($E283,'Tabel 11'!$E$14:$X$377,10,FALSE)</f>
        <v>53</v>
      </c>
      <c r="O283" s="6">
        <f>VLOOKUP($E283,'Tabel 11'!$E$14:$X$377,11,FALSE)</f>
        <v>36.6</v>
      </c>
      <c r="P283" s="6">
        <f>VLOOKUP($E283,'Tabel 11'!$E$14:$X$377,12,FALSE)</f>
        <v>16.399999999999999</v>
      </c>
      <c r="Q283" s="6">
        <f>VLOOKUP($E283,'Tabel 11'!$E$14:$X$377,13,FALSE)</f>
        <v>56</v>
      </c>
      <c r="R283" s="6">
        <f>VLOOKUP($E283,'Tabel 11'!$E$14:$X$377,14,FALSE)</f>
        <v>2363</v>
      </c>
      <c r="S283" s="6">
        <f>VLOOKUP($E283,'Tabel 11'!$E$14:$X$377,15,FALSE)</f>
        <v>2208.1</v>
      </c>
      <c r="T283" s="6">
        <f>VLOOKUP($E283,'Tabel 11'!$E$14:$X$377,16,FALSE)</f>
        <v>82.5</v>
      </c>
      <c r="U283" s="6">
        <f>VLOOKUP($E283,'Tabel 11'!$E$14:$X$377,17,FALSE)</f>
        <v>72.400000000000006</v>
      </c>
      <c r="V283" s="6">
        <f>VLOOKUP($E283,'Tabel 11'!$E$14:$X$377,18,FALSE)</f>
        <v>0</v>
      </c>
      <c r="W283" s="6"/>
      <c r="X283" s="6">
        <f>VLOOKUP($E283,'Tabel 11'!$E$14:$X$377,20,FALSE)</f>
        <v>259</v>
      </c>
      <c r="AB283" s="47"/>
      <c r="AC283" s="47"/>
    </row>
    <row r="284" spans="3:29" x14ac:dyDescent="0.25">
      <c r="D284" s="1" t="s">
        <v>774</v>
      </c>
      <c r="E284" s="1" t="s">
        <v>241</v>
      </c>
      <c r="G284" s="6">
        <f>VLOOKUP($E284,'Tabel 11'!$E$14:$X$377,3,FALSE)</f>
        <v>1268</v>
      </c>
      <c r="H284" s="6">
        <f>VLOOKUP($E284,'Tabel 11'!$E$14:$X$377,4,FALSE)</f>
        <v>634</v>
      </c>
      <c r="I284" s="6">
        <f>VLOOKUP($E284,'Tabel 11'!$E$14:$X$377,5,FALSE)</f>
        <v>257.8</v>
      </c>
      <c r="J284" s="6">
        <f>VLOOKUP($E284,'Tabel 11'!$E$14:$X$377,6,FALSE)</f>
        <v>45.8</v>
      </c>
      <c r="K284" s="6">
        <f>VLOOKUP($E284,'Tabel 11'!$E$14:$X$377,7,FALSE)</f>
        <v>146</v>
      </c>
      <c r="L284" s="6">
        <f>VLOOKUP($E284,'Tabel 11'!$E$14:$X$377,8,FALSE)</f>
        <v>18.100000000000001</v>
      </c>
      <c r="M284" s="6">
        <f>VLOOKUP($E284,'Tabel 11'!$E$14:$X$377,9,FALSE)</f>
        <v>166.4</v>
      </c>
      <c r="N284" s="6">
        <f>VLOOKUP($E284,'Tabel 11'!$E$14:$X$377,10,FALSE)</f>
        <v>75</v>
      </c>
      <c r="O284" s="6">
        <f>VLOOKUP($E284,'Tabel 11'!$E$14:$X$377,11,FALSE)</f>
        <v>54.4</v>
      </c>
      <c r="P284" s="6">
        <f>VLOOKUP($E284,'Tabel 11'!$E$14:$X$377,12,FALSE)</f>
        <v>20.6</v>
      </c>
      <c r="Q284" s="6">
        <f>VLOOKUP($E284,'Tabel 11'!$E$14:$X$377,13,FALSE)</f>
        <v>77</v>
      </c>
      <c r="R284" s="6">
        <f>VLOOKUP($E284,'Tabel 11'!$E$14:$X$377,14,FALSE)</f>
        <v>482</v>
      </c>
      <c r="S284" s="6">
        <f>VLOOKUP($E284,'Tabel 11'!$E$14:$X$377,15,FALSE)</f>
        <v>452</v>
      </c>
      <c r="T284" s="6">
        <f>VLOOKUP($E284,'Tabel 11'!$E$14:$X$377,16,FALSE)</f>
        <v>18.8</v>
      </c>
      <c r="U284" s="6">
        <f>VLOOKUP($E284,'Tabel 11'!$E$14:$X$377,17,FALSE)</f>
        <v>11.2</v>
      </c>
      <c r="V284" s="6">
        <f>VLOOKUP($E284,'Tabel 11'!$E$14:$X$377,18,FALSE)</f>
        <v>0</v>
      </c>
      <c r="W284" s="6"/>
      <c r="X284" s="6">
        <f>VLOOKUP($E284,'Tabel 11'!$E$14:$X$377,20,FALSE)</f>
        <v>349</v>
      </c>
      <c r="AB284" s="47"/>
      <c r="AC284" s="47"/>
    </row>
    <row r="285" spans="3:29" x14ac:dyDescent="0.25">
      <c r="D285" s="1" t="s">
        <v>802</v>
      </c>
      <c r="E285" s="1" t="s">
        <v>260</v>
      </c>
      <c r="G285" s="6">
        <f>VLOOKUP($E285,'Tabel 11'!$E$14:$X$377,3,FALSE)</f>
        <v>3159</v>
      </c>
      <c r="H285" s="6">
        <f>VLOOKUP($E285,'Tabel 11'!$E$14:$X$377,4,FALSE)</f>
        <v>2114</v>
      </c>
      <c r="I285" s="6">
        <f>VLOOKUP($E285,'Tabel 11'!$E$14:$X$377,5,FALSE)</f>
        <v>859.6</v>
      </c>
      <c r="J285" s="6">
        <f>VLOOKUP($E285,'Tabel 11'!$E$14:$X$377,6,FALSE)</f>
        <v>152.6</v>
      </c>
      <c r="K285" s="6">
        <f>VLOOKUP($E285,'Tabel 11'!$E$14:$X$377,7,FALSE)</f>
        <v>486.8</v>
      </c>
      <c r="L285" s="6">
        <f>VLOOKUP($E285,'Tabel 11'!$E$14:$X$377,8,FALSE)</f>
        <v>60.2</v>
      </c>
      <c r="M285" s="6">
        <f>VLOOKUP($E285,'Tabel 11'!$E$14:$X$377,9,FALSE)</f>
        <v>554.70000000000005</v>
      </c>
      <c r="N285" s="6">
        <f>VLOOKUP($E285,'Tabel 11'!$E$14:$X$377,10,FALSE)</f>
        <v>44</v>
      </c>
      <c r="O285" s="6">
        <f>VLOOKUP($E285,'Tabel 11'!$E$14:$X$377,11,FALSE)</f>
        <v>31.9</v>
      </c>
      <c r="P285" s="6">
        <f>VLOOKUP($E285,'Tabel 11'!$E$14:$X$377,12,FALSE)</f>
        <v>12.1</v>
      </c>
      <c r="Q285" s="6">
        <f>VLOOKUP($E285,'Tabel 11'!$E$14:$X$377,13,FALSE)</f>
        <v>190</v>
      </c>
      <c r="R285" s="6">
        <f>VLOOKUP($E285,'Tabel 11'!$E$14:$X$377,14,FALSE)</f>
        <v>811</v>
      </c>
      <c r="S285" s="6">
        <f>VLOOKUP($E285,'Tabel 11'!$E$14:$X$377,15,FALSE)</f>
        <v>760.5</v>
      </c>
      <c r="T285" s="6">
        <f>VLOOKUP($E285,'Tabel 11'!$E$14:$X$377,16,FALSE)</f>
        <v>31.6</v>
      </c>
      <c r="U285" s="6">
        <f>VLOOKUP($E285,'Tabel 11'!$E$14:$X$377,17,FALSE)</f>
        <v>18.8</v>
      </c>
      <c r="V285" s="6">
        <f>VLOOKUP($E285,'Tabel 11'!$E$14:$X$377,18,FALSE)</f>
        <v>0</v>
      </c>
      <c r="W285" s="6"/>
      <c r="X285" s="6">
        <f>VLOOKUP($E285,'Tabel 11'!$E$14:$X$377,20,FALSE)</f>
        <v>349</v>
      </c>
      <c r="AB285" s="47"/>
      <c r="AC285" s="47"/>
    </row>
    <row r="286" spans="3:29" x14ac:dyDescent="0.25">
      <c r="D286" s="1" t="s">
        <v>838</v>
      </c>
      <c r="E286" s="1" t="s">
        <v>255</v>
      </c>
      <c r="G286" s="6">
        <f>VLOOKUP($E286,'Tabel 11'!$E$14:$X$377,3,FALSE)</f>
        <v>882</v>
      </c>
      <c r="H286" s="6">
        <f>VLOOKUP($E286,'Tabel 11'!$E$14:$X$377,4,FALSE)</f>
        <v>353</v>
      </c>
      <c r="I286" s="6">
        <f>VLOOKUP($E286,'Tabel 11'!$E$14:$X$377,5,FALSE)</f>
        <v>143.5</v>
      </c>
      <c r="J286" s="6">
        <f>VLOOKUP($E286,'Tabel 11'!$E$14:$X$377,6,FALSE)</f>
        <v>25.5</v>
      </c>
      <c r="K286" s="6">
        <f>VLOOKUP($E286,'Tabel 11'!$E$14:$X$377,7,FALSE)</f>
        <v>81.3</v>
      </c>
      <c r="L286" s="6">
        <f>VLOOKUP($E286,'Tabel 11'!$E$14:$X$377,8,FALSE)</f>
        <v>10.1</v>
      </c>
      <c r="M286" s="6">
        <f>VLOOKUP($E286,'Tabel 11'!$E$14:$X$377,9,FALSE)</f>
        <v>92.6</v>
      </c>
      <c r="N286" s="6">
        <f>VLOOKUP($E286,'Tabel 11'!$E$14:$X$377,10,FALSE)</f>
        <v>33</v>
      </c>
      <c r="O286" s="6">
        <f>VLOOKUP($E286,'Tabel 11'!$E$14:$X$377,11,FALSE)</f>
        <v>23.9</v>
      </c>
      <c r="P286" s="6">
        <f>VLOOKUP($E286,'Tabel 11'!$E$14:$X$377,12,FALSE)</f>
        <v>9.1</v>
      </c>
      <c r="Q286" s="6">
        <f>VLOOKUP($E286,'Tabel 11'!$E$14:$X$377,13,FALSE)</f>
        <v>-1</v>
      </c>
      <c r="R286" s="6">
        <f>VLOOKUP($E286,'Tabel 11'!$E$14:$X$377,14,FALSE)</f>
        <v>497</v>
      </c>
      <c r="S286" s="6">
        <f>VLOOKUP($E286,'Tabel 11'!$E$14:$X$377,15,FALSE)</f>
        <v>466.1</v>
      </c>
      <c r="T286" s="6">
        <f>VLOOKUP($E286,'Tabel 11'!$E$14:$X$377,16,FALSE)</f>
        <v>19.399999999999999</v>
      </c>
      <c r="U286" s="6">
        <f>VLOOKUP($E286,'Tabel 11'!$E$14:$X$377,17,FALSE)</f>
        <v>11.5</v>
      </c>
      <c r="V286" s="6">
        <f>VLOOKUP($E286,'Tabel 11'!$E$14:$X$377,18,FALSE)</f>
        <v>0</v>
      </c>
      <c r="W286" s="6"/>
      <c r="X286" s="6">
        <f>VLOOKUP($E286,'Tabel 11'!$E$14:$X$377,20,FALSE)</f>
        <v>45</v>
      </c>
      <c r="AB286" s="47"/>
      <c r="AC286" s="47"/>
    </row>
    <row r="287" spans="3:29" x14ac:dyDescent="0.25">
      <c r="D287" s="1" t="s">
        <v>943</v>
      </c>
      <c r="E287" s="1" t="s">
        <v>259</v>
      </c>
      <c r="G287" s="6">
        <f>VLOOKUP($E287,'Tabel 11'!$E$14:$X$377,3,FALSE)</f>
        <v>1773</v>
      </c>
      <c r="H287" s="6">
        <f>VLOOKUP($E287,'Tabel 11'!$E$14:$X$377,4,FALSE)</f>
        <v>610</v>
      </c>
      <c r="I287" s="6">
        <f>VLOOKUP($E287,'Tabel 11'!$E$14:$X$377,5,FALSE)</f>
        <v>248</v>
      </c>
      <c r="J287" s="6">
        <f>VLOOKUP($E287,'Tabel 11'!$E$14:$X$377,6,FALSE)</f>
        <v>44</v>
      </c>
      <c r="K287" s="6">
        <f>VLOOKUP($E287,'Tabel 11'!$E$14:$X$377,7,FALSE)</f>
        <v>140.5</v>
      </c>
      <c r="L287" s="6">
        <f>VLOOKUP($E287,'Tabel 11'!$E$14:$X$377,8,FALSE)</f>
        <v>17.399999999999999</v>
      </c>
      <c r="M287" s="6">
        <f>VLOOKUP($E287,'Tabel 11'!$E$14:$X$377,9,FALSE)</f>
        <v>160.1</v>
      </c>
      <c r="N287" s="6">
        <f>VLOOKUP($E287,'Tabel 11'!$E$14:$X$377,10,FALSE)</f>
        <v>90</v>
      </c>
      <c r="O287" s="6">
        <f>VLOOKUP($E287,'Tabel 11'!$E$14:$X$377,11,FALSE)</f>
        <v>65.2</v>
      </c>
      <c r="P287" s="6">
        <f>VLOOKUP($E287,'Tabel 11'!$E$14:$X$377,12,FALSE)</f>
        <v>24.8</v>
      </c>
      <c r="Q287" s="6">
        <f>VLOOKUP($E287,'Tabel 11'!$E$14:$X$377,13,FALSE)</f>
        <v>56</v>
      </c>
      <c r="R287" s="6">
        <f>VLOOKUP($E287,'Tabel 11'!$E$14:$X$377,14,FALSE)</f>
        <v>1017</v>
      </c>
      <c r="S287" s="6">
        <f>VLOOKUP($E287,'Tabel 11'!$E$14:$X$377,15,FALSE)</f>
        <v>953.7</v>
      </c>
      <c r="T287" s="6">
        <f>VLOOKUP($E287,'Tabel 11'!$E$14:$X$377,16,FALSE)</f>
        <v>39.700000000000003</v>
      </c>
      <c r="U287" s="6">
        <f>VLOOKUP($E287,'Tabel 11'!$E$14:$X$377,17,FALSE)</f>
        <v>23.6</v>
      </c>
      <c r="V287" s="6">
        <f>VLOOKUP($E287,'Tabel 11'!$E$14:$X$377,18,FALSE)</f>
        <v>0</v>
      </c>
      <c r="W287" s="6"/>
      <c r="X287" s="6">
        <f>VLOOKUP($E287,'Tabel 11'!$E$14:$X$377,20,FALSE)</f>
        <v>284</v>
      </c>
      <c r="AB287" s="47"/>
      <c r="AC287" s="47"/>
    </row>
    <row r="288" spans="3:29" x14ac:dyDescent="0.25">
      <c r="D288" s="1" t="s">
        <v>986</v>
      </c>
      <c r="E288" s="1" t="s">
        <v>257</v>
      </c>
      <c r="G288" s="6">
        <f>VLOOKUP($E288,'Tabel 11'!$E$14:$X$377,3,FALSE)</f>
        <v>1147</v>
      </c>
      <c r="H288" s="6">
        <f>VLOOKUP($E288,'Tabel 11'!$E$14:$X$377,4,FALSE)</f>
        <v>560</v>
      </c>
      <c r="I288" s="6">
        <f>VLOOKUP($E288,'Tabel 11'!$E$14:$X$377,5,FALSE)</f>
        <v>227.7</v>
      </c>
      <c r="J288" s="6">
        <f>VLOOKUP($E288,'Tabel 11'!$E$14:$X$377,6,FALSE)</f>
        <v>40.4</v>
      </c>
      <c r="K288" s="6">
        <f>VLOOKUP($E288,'Tabel 11'!$E$14:$X$377,7,FALSE)</f>
        <v>129</v>
      </c>
      <c r="L288" s="6">
        <f>VLOOKUP($E288,'Tabel 11'!$E$14:$X$377,8,FALSE)</f>
        <v>16</v>
      </c>
      <c r="M288" s="6">
        <f>VLOOKUP($E288,'Tabel 11'!$E$14:$X$377,9,FALSE)</f>
        <v>146.9</v>
      </c>
      <c r="N288" s="6">
        <f>VLOOKUP($E288,'Tabel 11'!$E$14:$X$377,10,FALSE)</f>
        <v>14</v>
      </c>
      <c r="O288" s="6">
        <f>VLOOKUP($E288,'Tabel 11'!$E$14:$X$377,11,FALSE)</f>
        <v>10.1</v>
      </c>
      <c r="P288" s="6">
        <f>VLOOKUP($E288,'Tabel 11'!$E$14:$X$377,12,FALSE)</f>
        <v>3.9</v>
      </c>
      <c r="Q288" s="6">
        <f>VLOOKUP($E288,'Tabel 11'!$E$14:$X$377,13,FALSE)</f>
        <v>29</v>
      </c>
      <c r="R288" s="6">
        <f>VLOOKUP($E288,'Tabel 11'!$E$14:$X$377,14,FALSE)</f>
        <v>544</v>
      </c>
      <c r="S288" s="6">
        <f>VLOOKUP($E288,'Tabel 11'!$E$14:$X$377,15,FALSE)</f>
        <v>510.2</v>
      </c>
      <c r="T288" s="6">
        <f>VLOOKUP($E288,'Tabel 11'!$E$14:$X$377,16,FALSE)</f>
        <v>21.2</v>
      </c>
      <c r="U288" s="6">
        <f>VLOOKUP($E288,'Tabel 11'!$E$14:$X$377,17,FALSE)</f>
        <v>12.6</v>
      </c>
      <c r="V288" s="6">
        <f>VLOOKUP($E288,'Tabel 11'!$E$14:$X$377,18,FALSE)</f>
        <v>0</v>
      </c>
      <c r="W288" s="6"/>
      <c r="X288" s="6">
        <f>VLOOKUP($E288,'Tabel 11'!$E$14:$X$377,20,FALSE)</f>
        <v>30</v>
      </c>
      <c r="AB288" s="47"/>
      <c r="AC288" s="47"/>
    </row>
    <row r="289" spans="2:29" x14ac:dyDescent="0.25">
      <c r="B289" s="10"/>
      <c r="C289" s="10" t="s">
        <v>18</v>
      </c>
      <c r="D289" s="10"/>
      <c r="E289" s="10"/>
      <c r="F289" s="10"/>
      <c r="G289" s="12">
        <f>SUM(G283:G288)</f>
        <v>14397</v>
      </c>
      <c r="H289" s="12">
        <f t="shared" ref="H289:X289" si="26">SUM(H283:H288)</f>
        <v>7967</v>
      </c>
      <c r="I289" s="12">
        <f t="shared" si="26"/>
        <v>3962.1</v>
      </c>
      <c r="J289" s="12">
        <f t="shared" si="26"/>
        <v>547.19999999999993</v>
      </c>
      <c r="K289" s="12">
        <f t="shared" si="26"/>
        <v>1672.8</v>
      </c>
      <c r="L289" s="12">
        <f t="shared" si="26"/>
        <v>200.7</v>
      </c>
      <c r="M289" s="12">
        <f t="shared" si="26"/>
        <v>1584.3</v>
      </c>
      <c r="N289" s="12">
        <f t="shared" si="26"/>
        <v>309</v>
      </c>
      <c r="O289" s="12">
        <f t="shared" si="26"/>
        <v>222.1</v>
      </c>
      <c r="P289" s="12">
        <f t="shared" si="26"/>
        <v>86.9</v>
      </c>
      <c r="Q289" s="12">
        <f t="shared" si="26"/>
        <v>407</v>
      </c>
      <c r="R289" s="12">
        <f t="shared" si="26"/>
        <v>5714</v>
      </c>
      <c r="S289" s="12">
        <f t="shared" si="26"/>
        <v>5350.5999999999995</v>
      </c>
      <c r="T289" s="12">
        <f t="shared" si="26"/>
        <v>213.2</v>
      </c>
      <c r="U289" s="12">
        <f t="shared" si="26"/>
        <v>150.1</v>
      </c>
      <c r="V289" s="12">
        <f t="shared" si="26"/>
        <v>0</v>
      </c>
      <c r="W289" s="6"/>
      <c r="X289" s="12">
        <f t="shared" si="26"/>
        <v>1316</v>
      </c>
      <c r="AB289" s="47"/>
      <c r="AC289" s="47"/>
    </row>
    <row r="290" spans="2:29" x14ac:dyDescent="0.25">
      <c r="B290" s="7" t="s">
        <v>362</v>
      </c>
      <c r="C290" s="7"/>
      <c r="D290" s="7"/>
      <c r="E290" s="7"/>
      <c r="F290" s="7"/>
      <c r="G290" s="9">
        <f>G282+G289</f>
        <v>136403</v>
      </c>
      <c r="H290" s="9">
        <f t="shared" ref="H290:X290" si="27">H282+H289</f>
        <v>75417</v>
      </c>
      <c r="I290" s="9">
        <f t="shared" si="27"/>
        <v>45839.1</v>
      </c>
      <c r="J290" s="9">
        <f t="shared" si="27"/>
        <v>3520.2</v>
      </c>
      <c r="K290" s="9">
        <f t="shared" si="27"/>
        <v>14176.8</v>
      </c>
      <c r="L290" s="9">
        <f t="shared" si="27"/>
        <v>800.7</v>
      </c>
      <c r="M290" s="9">
        <f t="shared" si="27"/>
        <v>11080.3</v>
      </c>
      <c r="N290" s="9">
        <f t="shared" si="27"/>
        <v>13868</v>
      </c>
      <c r="O290" s="9">
        <f t="shared" si="27"/>
        <v>8148.1</v>
      </c>
      <c r="P290" s="9">
        <f t="shared" si="27"/>
        <v>5719.9</v>
      </c>
      <c r="Q290" s="9">
        <f t="shared" si="27"/>
        <v>10450</v>
      </c>
      <c r="R290" s="9">
        <f t="shared" si="27"/>
        <v>36668</v>
      </c>
      <c r="S290" s="9">
        <f t="shared" si="27"/>
        <v>34462.6</v>
      </c>
      <c r="T290" s="9">
        <f t="shared" si="27"/>
        <v>943.2</v>
      </c>
      <c r="U290" s="9">
        <f t="shared" si="27"/>
        <v>1262.0999999999999</v>
      </c>
      <c r="V290" s="9">
        <f t="shared" si="27"/>
        <v>555</v>
      </c>
      <c r="W290" s="9"/>
      <c r="X290" s="9">
        <f t="shared" si="27"/>
        <v>19642</v>
      </c>
      <c r="AB290" s="47"/>
      <c r="AC290" s="47"/>
    </row>
    <row r="291" spans="2:29" x14ac:dyDescent="0.25">
      <c r="B291" s="1" t="s">
        <v>262</v>
      </c>
      <c r="C291" s="1" t="s">
        <v>437</v>
      </c>
      <c r="D291" s="1" t="s">
        <v>689</v>
      </c>
      <c r="E291" s="1" t="s">
        <v>263</v>
      </c>
      <c r="G291" s="6">
        <f>VLOOKUP($E291,'Tabel 11'!$E$14:$X$377,3,FALSE)</f>
        <v>1650</v>
      </c>
      <c r="H291" s="6">
        <f>VLOOKUP($E291,'Tabel 11'!$E$14:$X$377,4,FALSE)</f>
        <v>1048</v>
      </c>
      <c r="I291" s="6">
        <f>VLOOKUP($E291,'Tabel 11'!$E$14:$X$377,5,FALSE)</f>
        <v>798</v>
      </c>
      <c r="J291" s="6">
        <f>VLOOKUP($E291,'Tabel 11'!$E$14:$X$377,6,FALSE)</f>
        <v>0</v>
      </c>
      <c r="K291" s="6">
        <f>VLOOKUP($E291,'Tabel 11'!$E$14:$X$377,7,FALSE)</f>
        <v>230</v>
      </c>
      <c r="L291" s="6">
        <f>VLOOKUP($E291,'Tabel 11'!$E$14:$X$377,8,FALSE)</f>
        <v>0</v>
      </c>
      <c r="M291" s="6">
        <f>VLOOKUP($E291,'Tabel 11'!$E$14:$X$377,9,FALSE)</f>
        <v>20</v>
      </c>
      <c r="N291" s="6">
        <f>VLOOKUP($E291,'Tabel 11'!$E$14:$X$377,10,FALSE)</f>
        <v>58</v>
      </c>
      <c r="O291" s="6">
        <f>VLOOKUP($E291,'Tabel 11'!$E$14:$X$377,11,FALSE)</f>
        <v>58</v>
      </c>
      <c r="P291" s="6">
        <f>VLOOKUP($E291,'Tabel 11'!$E$14:$X$377,12,FALSE)</f>
        <v>0</v>
      </c>
      <c r="Q291" s="6">
        <f>VLOOKUP($E291,'Tabel 11'!$E$14:$X$377,13,FALSE)</f>
        <v>14</v>
      </c>
      <c r="R291" s="6">
        <f>VLOOKUP($E291,'Tabel 11'!$E$14:$X$377,14,FALSE)</f>
        <v>530</v>
      </c>
      <c r="S291" s="6">
        <f>VLOOKUP($E291,'Tabel 11'!$E$14:$X$377,15,FALSE)</f>
        <v>493</v>
      </c>
      <c r="T291" s="6">
        <f>VLOOKUP($E291,'Tabel 11'!$E$14:$X$377,16,FALSE)</f>
        <v>37</v>
      </c>
      <c r="U291" s="6">
        <f>VLOOKUP($E291,'Tabel 11'!$E$14:$X$377,17,FALSE)</f>
        <v>0</v>
      </c>
      <c r="V291" s="6">
        <f>VLOOKUP($E291,'Tabel 11'!$E$14:$X$377,18,FALSE)</f>
        <v>0</v>
      </c>
      <c r="W291" s="6"/>
      <c r="X291" s="6">
        <f>VLOOKUP($E291,'Tabel 11'!$E$14:$X$377,20,FALSE)</f>
        <v>226</v>
      </c>
      <c r="AB291" s="47"/>
      <c r="AC291" s="47"/>
    </row>
    <row r="292" spans="2:29" x14ac:dyDescent="0.25">
      <c r="D292" s="1" t="s">
        <v>719</v>
      </c>
      <c r="E292" s="1" t="s">
        <v>265</v>
      </c>
      <c r="G292" s="6">
        <f>VLOOKUP($E292,'Tabel 11'!$E$14:$X$377,3,FALSE)</f>
        <v>798</v>
      </c>
      <c r="H292" s="6">
        <f>VLOOKUP($E292,'Tabel 11'!$E$14:$X$377,4,FALSE)</f>
        <v>473</v>
      </c>
      <c r="I292" s="6">
        <f>VLOOKUP($E292,'Tabel 11'!$E$14:$X$377,5,FALSE)</f>
        <v>111</v>
      </c>
      <c r="J292" s="6">
        <f>VLOOKUP($E292,'Tabel 11'!$E$14:$X$377,6,FALSE)</f>
        <v>297</v>
      </c>
      <c r="K292" s="6">
        <f>VLOOKUP($E292,'Tabel 11'!$E$14:$X$377,7,FALSE)</f>
        <v>33</v>
      </c>
      <c r="L292" s="6">
        <f>VLOOKUP($E292,'Tabel 11'!$E$14:$X$377,8,FALSE)</f>
        <v>0</v>
      </c>
      <c r="M292" s="6">
        <f>VLOOKUP($E292,'Tabel 11'!$E$14:$X$377,9,FALSE)</f>
        <v>32</v>
      </c>
      <c r="N292" s="6">
        <f>VLOOKUP($E292,'Tabel 11'!$E$14:$X$377,10,FALSE)</f>
        <v>25</v>
      </c>
      <c r="O292" s="6">
        <f>VLOOKUP($E292,'Tabel 11'!$E$14:$X$377,11,FALSE)</f>
        <v>0</v>
      </c>
      <c r="P292" s="6">
        <f>VLOOKUP($E292,'Tabel 11'!$E$14:$X$377,12,FALSE)</f>
        <v>25</v>
      </c>
      <c r="Q292" s="6">
        <f>VLOOKUP($E292,'Tabel 11'!$E$14:$X$377,13,FALSE)</f>
        <v>20</v>
      </c>
      <c r="R292" s="6">
        <f>VLOOKUP($E292,'Tabel 11'!$E$14:$X$377,14,FALSE)</f>
        <v>280</v>
      </c>
      <c r="S292" s="6">
        <f>VLOOKUP($E292,'Tabel 11'!$E$14:$X$377,15,FALSE)</f>
        <v>280</v>
      </c>
      <c r="T292" s="6">
        <f>VLOOKUP($E292,'Tabel 11'!$E$14:$X$377,16,FALSE)</f>
        <v>0</v>
      </c>
      <c r="U292" s="6">
        <f>VLOOKUP($E292,'Tabel 11'!$E$14:$X$377,17,FALSE)</f>
        <v>0</v>
      </c>
      <c r="V292" s="6">
        <f>VLOOKUP($E292,'Tabel 11'!$E$14:$X$377,18,FALSE)</f>
        <v>0</v>
      </c>
      <c r="W292" s="6"/>
      <c r="X292" s="6">
        <f>VLOOKUP($E292,'Tabel 11'!$E$14:$X$377,20,FALSE)</f>
        <v>70</v>
      </c>
      <c r="AB292" s="47"/>
      <c r="AC292" s="47"/>
    </row>
    <row r="293" spans="2:29" x14ac:dyDescent="0.25">
      <c r="D293" s="1" t="s">
        <v>720</v>
      </c>
      <c r="E293" s="1" t="s">
        <v>266</v>
      </c>
      <c r="G293" s="6">
        <f>VLOOKUP($E293,'Tabel 11'!$E$14:$X$377,3,FALSE)</f>
        <v>1183</v>
      </c>
      <c r="H293" s="6">
        <f>VLOOKUP($E293,'Tabel 11'!$E$14:$X$377,4,FALSE)</f>
        <v>118</v>
      </c>
      <c r="I293" s="6">
        <f>VLOOKUP($E293,'Tabel 11'!$E$14:$X$377,5,FALSE)</f>
        <v>21</v>
      </c>
      <c r="J293" s="6">
        <f>VLOOKUP($E293,'Tabel 11'!$E$14:$X$377,6,FALSE)</f>
        <v>0</v>
      </c>
      <c r="K293" s="6">
        <f>VLOOKUP($E293,'Tabel 11'!$E$14:$X$377,7,FALSE)</f>
        <v>24</v>
      </c>
      <c r="L293" s="6">
        <f>VLOOKUP($E293,'Tabel 11'!$E$14:$X$377,8,FALSE)</f>
        <v>0</v>
      </c>
      <c r="M293" s="6">
        <f>VLOOKUP($E293,'Tabel 11'!$E$14:$X$377,9,FALSE)</f>
        <v>73</v>
      </c>
      <c r="N293" s="6">
        <f>VLOOKUP($E293,'Tabel 11'!$E$14:$X$377,10,FALSE)</f>
        <v>264</v>
      </c>
      <c r="O293" s="6">
        <f>VLOOKUP($E293,'Tabel 11'!$E$14:$X$377,11,FALSE)</f>
        <v>264</v>
      </c>
      <c r="P293" s="6">
        <f>VLOOKUP($E293,'Tabel 11'!$E$14:$X$377,12,FALSE)</f>
        <v>0</v>
      </c>
      <c r="Q293" s="6">
        <f>VLOOKUP($E293,'Tabel 11'!$E$14:$X$377,13,FALSE)</f>
        <v>342</v>
      </c>
      <c r="R293" s="6">
        <f>VLOOKUP($E293,'Tabel 11'!$E$14:$X$377,14,FALSE)</f>
        <v>459</v>
      </c>
      <c r="S293" s="6">
        <f>VLOOKUP($E293,'Tabel 11'!$E$14:$X$377,15,FALSE)</f>
        <v>404</v>
      </c>
      <c r="T293" s="6">
        <f>VLOOKUP($E293,'Tabel 11'!$E$14:$X$377,16,FALSE)</f>
        <v>24</v>
      </c>
      <c r="U293" s="6">
        <f>VLOOKUP($E293,'Tabel 11'!$E$14:$X$377,17,FALSE)</f>
        <v>31</v>
      </c>
      <c r="V293" s="6">
        <f>VLOOKUP($E293,'Tabel 11'!$E$14:$X$377,18,FALSE)</f>
        <v>0</v>
      </c>
      <c r="W293" s="6"/>
      <c r="X293" s="6">
        <f>VLOOKUP($E293,'Tabel 11'!$E$14:$X$377,20,FALSE)</f>
        <v>78</v>
      </c>
      <c r="AB293" s="47"/>
      <c r="AC293" s="47"/>
    </row>
    <row r="294" spans="2:29" x14ac:dyDescent="0.25">
      <c r="D294" s="1" t="s">
        <v>908</v>
      </c>
      <c r="E294" s="1" t="s">
        <v>281</v>
      </c>
      <c r="G294" s="6">
        <f>VLOOKUP($E294,'Tabel 11'!$E$14:$X$377,3,FALSE)</f>
        <v>1383</v>
      </c>
      <c r="H294" s="6">
        <f>VLOOKUP($E294,'Tabel 11'!$E$14:$X$377,4,FALSE)</f>
        <v>258</v>
      </c>
      <c r="I294" s="6">
        <f>VLOOKUP($E294,'Tabel 11'!$E$14:$X$377,5,FALSE)</f>
        <v>62</v>
      </c>
      <c r="J294" s="6">
        <f>VLOOKUP($E294,'Tabel 11'!$E$14:$X$377,6,FALSE)</f>
        <v>0</v>
      </c>
      <c r="K294" s="6">
        <f>VLOOKUP($E294,'Tabel 11'!$E$14:$X$377,7,FALSE)</f>
        <v>80</v>
      </c>
      <c r="L294" s="6">
        <f>VLOOKUP($E294,'Tabel 11'!$E$14:$X$377,8,FALSE)</f>
        <v>0</v>
      </c>
      <c r="M294" s="6">
        <f>VLOOKUP($E294,'Tabel 11'!$E$14:$X$377,9,FALSE)</f>
        <v>116</v>
      </c>
      <c r="N294" s="6">
        <f>VLOOKUP($E294,'Tabel 11'!$E$14:$X$377,10,FALSE)</f>
        <v>0</v>
      </c>
      <c r="O294" s="6">
        <f>VLOOKUP($E294,'Tabel 11'!$E$14:$X$377,11,FALSE)</f>
        <v>0</v>
      </c>
      <c r="P294" s="6">
        <f>VLOOKUP($E294,'Tabel 11'!$E$14:$X$377,12,FALSE)</f>
        <v>0</v>
      </c>
      <c r="Q294" s="6">
        <f>VLOOKUP($E294,'Tabel 11'!$E$14:$X$377,13,FALSE)</f>
        <v>276</v>
      </c>
      <c r="R294" s="6">
        <f>VLOOKUP($E294,'Tabel 11'!$E$14:$X$377,14,FALSE)</f>
        <v>849</v>
      </c>
      <c r="S294" s="6">
        <f>VLOOKUP($E294,'Tabel 11'!$E$14:$X$377,15,FALSE)</f>
        <v>735</v>
      </c>
      <c r="T294" s="6">
        <f>VLOOKUP($E294,'Tabel 11'!$E$14:$X$377,16,FALSE)</f>
        <v>52</v>
      </c>
      <c r="U294" s="6">
        <f>VLOOKUP($E294,'Tabel 11'!$E$14:$X$377,17,FALSE)</f>
        <v>62</v>
      </c>
      <c r="V294" s="6">
        <f>VLOOKUP($E294,'Tabel 11'!$E$14:$X$377,18,FALSE)</f>
        <v>0</v>
      </c>
      <c r="W294" s="6"/>
      <c r="X294" s="6">
        <f>VLOOKUP($E294,'Tabel 11'!$E$14:$X$377,20,FALSE)</f>
        <v>56</v>
      </c>
      <c r="AB294" s="47"/>
      <c r="AC294" s="47"/>
    </row>
    <row r="295" spans="2:29" x14ac:dyDescent="0.25">
      <c r="D295" s="1" t="s">
        <v>747</v>
      </c>
      <c r="E295" s="1" t="s">
        <v>267</v>
      </c>
      <c r="G295" s="6">
        <f>VLOOKUP($E295,'Tabel 11'!$E$14:$X$377,3,FALSE)</f>
        <v>382</v>
      </c>
      <c r="H295" s="6">
        <f>VLOOKUP($E295,'Tabel 11'!$E$14:$X$377,4,FALSE)</f>
        <v>77</v>
      </c>
      <c r="I295" s="6">
        <f>VLOOKUP($E295,'Tabel 11'!$E$14:$X$377,5,FALSE)</f>
        <v>0</v>
      </c>
      <c r="J295" s="6">
        <f>VLOOKUP($E295,'Tabel 11'!$E$14:$X$377,6,FALSE)</f>
        <v>0</v>
      </c>
      <c r="K295" s="6">
        <f>VLOOKUP($E295,'Tabel 11'!$E$14:$X$377,7,FALSE)</f>
        <v>0</v>
      </c>
      <c r="L295" s="6">
        <f>VLOOKUP($E295,'Tabel 11'!$E$14:$X$377,8,FALSE)</f>
        <v>0</v>
      </c>
      <c r="M295" s="6">
        <f>VLOOKUP($E295,'Tabel 11'!$E$14:$X$377,9,FALSE)</f>
        <v>77</v>
      </c>
      <c r="N295" s="6">
        <f>VLOOKUP($E295,'Tabel 11'!$E$14:$X$377,10,FALSE)</f>
        <v>0</v>
      </c>
      <c r="O295" s="6">
        <f>VLOOKUP($E295,'Tabel 11'!$E$14:$X$377,11,FALSE)</f>
        <v>0</v>
      </c>
      <c r="P295" s="6">
        <f>VLOOKUP($E295,'Tabel 11'!$E$14:$X$377,12,FALSE)</f>
        <v>0</v>
      </c>
      <c r="Q295" s="6">
        <f>VLOOKUP($E295,'Tabel 11'!$E$14:$X$377,13,FALSE)</f>
        <v>1</v>
      </c>
      <c r="R295" s="6">
        <f>VLOOKUP($E295,'Tabel 11'!$E$14:$X$377,14,FALSE)</f>
        <v>304</v>
      </c>
      <c r="S295" s="6">
        <f>VLOOKUP($E295,'Tabel 11'!$E$14:$X$377,15,FALSE)</f>
        <v>299</v>
      </c>
      <c r="T295" s="6">
        <f>VLOOKUP($E295,'Tabel 11'!$E$14:$X$377,16,FALSE)</f>
        <v>5</v>
      </c>
      <c r="U295" s="6">
        <f>VLOOKUP($E295,'Tabel 11'!$E$14:$X$377,17,FALSE)</f>
        <v>0</v>
      </c>
      <c r="V295" s="6">
        <f>VLOOKUP($E295,'Tabel 11'!$E$14:$X$377,18,FALSE)</f>
        <v>0</v>
      </c>
      <c r="W295" s="6"/>
      <c r="X295" s="6">
        <f>VLOOKUP($E295,'Tabel 11'!$E$14:$X$377,20,FALSE)</f>
        <v>11</v>
      </c>
      <c r="AB295" s="47"/>
      <c r="AC295" s="47"/>
    </row>
    <row r="296" spans="2:29" x14ac:dyDescent="0.25">
      <c r="D296" s="1" t="s">
        <v>808</v>
      </c>
      <c r="E296" s="1" t="s">
        <v>268</v>
      </c>
      <c r="G296" s="6">
        <f>VLOOKUP($E296,'Tabel 11'!$E$14:$X$377,3,FALSE)</f>
        <v>3827</v>
      </c>
      <c r="H296" s="6">
        <f>VLOOKUP($E296,'Tabel 11'!$E$14:$X$377,4,FALSE)</f>
        <v>1456</v>
      </c>
      <c r="I296" s="6">
        <f>VLOOKUP($E296,'Tabel 11'!$E$14:$X$377,5,FALSE)</f>
        <v>1141</v>
      </c>
      <c r="J296" s="6">
        <f>VLOOKUP($E296,'Tabel 11'!$E$14:$X$377,6,FALSE)</f>
        <v>0</v>
      </c>
      <c r="K296" s="6">
        <f>VLOOKUP($E296,'Tabel 11'!$E$14:$X$377,7,FALSE)</f>
        <v>175</v>
      </c>
      <c r="L296" s="6">
        <f>VLOOKUP($E296,'Tabel 11'!$E$14:$X$377,8,FALSE)</f>
        <v>0</v>
      </c>
      <c r="M296" s="6">
        <f>VLOOKUP($E296,'Tabel 11'!$E$14:$X$377,9,FALSE)</f>
        <v>140</v>
      </c>
      <c r="N296" s="6">
        <f>VLOOKUP($E296,'Tabel 11'!$E$14:$X$377,10,FALSE)</f>
        <v>142</v>
      </c>
      <c r="O296" s="6">
        <f>VLOOKUP($E296,'Tabel 11'!$E$14:$X$377,11,FALSE)</f>
        <v>142</v>
      </c>
      <c r="P296" s="6">
        <f>VLOOKUP($E296,'Tabel 11'!$E$14:$X$377,12,FALSE)</f>
        <v>0</v>
      </c>
      <c r="Q296" s="6">
        <f>VLOOKUP($E296,'Tabel 11'!$E$14:$X$377,13,FALSE)</f>
        <v>1291</v>
      </c>
      <c r="R296" s="6">
        <f>VLOOKUP($E296,'Tabel 11'!$E$14:$X$377,14,FALSE)</f>
        <v>938</v>
      </c>
      <c r="S296" s="6">
        <f>VLOOKUP($E296,'Tabel 11'!$E$14:$X$377,15,FALSE)</f>
        <v>900</v>
      </c>
      <c r="T296" s="6">
        <f>VLOOKUP($E296,'Tabel 11'!$E$14:$X$377,16,FALSE)</f>
        <v>38</v>
      </c>
      <c r="U296" s="6">
        <f>VLOOKUP($E296,'Tabel 11'!$E$14:$X$377,17,FALSE)</f>
        <v>0</v>
      </c>
      <c r="V296" s="6">
        <f>VLOOKUP($E296,'Tabel 11'!$E$14:$X$377,18,FALSE)</f>
        <v>67</v>
      </c>
      <c r="W296" s="6"/>
      <c r="X296" s="6">
        <f>VLOOKUP($E296,'Tabel 11'!$E$14:$X$377,20,FALSE)</f>
        <v>1195</v>
      </c>
      <c r="AB296" s="47"/>
      <c r="AC296" s="47"/>
    </row>
    <row r="297" spans="2:29" x14ac:dyDescent="0.25">
      <c r="D297" s="1" t="s">
        <v>832</v>
      </c>
      <c r="E297" s="1" t="s">
        <v>269</v>
      </c>
      <c r="G297" s="6">
        <f>VLOOKUP($E297,'Tabel 11'!$E$14:$X$377,3,FALSE)</f>
        <v>991</v>
      </c>
      <c r="H297" s="6">
        <f>VLOOKUP($E297,'Tabel 11'!$E$14:$X$377,4,FALSE)</f>
        <v>365</v>
      </c>
      <c r="I297" s="6">
        <f>VLOOKUP($E297,'Tabel 11'!$E$14:$X$377,5,FALSE)</f>
        <v>0</v>
      </c>
      <c r="J297" s="6">
        <f>VLOOKUP($E297,'Tabel 11'!$E$14:$X$377,6,FALSE)</f>
        <v>0</v>
      </c>
      <c r="K297" s="6">
        <f>VLOOKUP($E297,'Tabel 11'!$E$14:$X$377,7,FALSE)</f>
        <v>215</v>
      </c>
      <c r="L297" s="6">
        <f>VLOOKUP($E297,'Tabel 11'!$E$14:$X$377,8,FALSE)</f>
        <v>0</v>
      </c>
      <c r="M297" s="6">
        <f>VLOOKUP($E297,'Tabel 11'!$E$14:$X$377,9,FALSE)</f>
        <v>150</v>
      </c>
      <c r="N297" s="6">
        <f>VLOOKUP($E297,'Tabel 11'!$E$14:$X$377,10,FALSE)</f>
        <v>0</v>
      </c>
      <c r="O297" s="6">
        <f>VLOOKUP($E297,'Tabel 11'!$E$14:$X$377,11,FALSE)</f>
        <v>0</v>
      </c>
      <c r="P297" s="6">
        <f>VLOOKUP($E297,'Tabel 11'!$E$14:$X$377,12,FALSE)</f>
        <v>0</v>
      </c>
      <c r="Q297" s="6">
        <f>VLOOKUP($E297,'Tabel 11'!$E$14:$X$377,13,FALSE)</f>
        <v>109</v>
      </c>
      <c r="R297" s="6">
        <f>VLOOKUP($E297,'Tabel 11'!$E$14:$X$377,14,FALSE)</f>
        <v>517</v>
      </c>
      <c r="S297" s="6">
        <f>VLOOKUP($E297,'Tabel 11'!$E$14:$X$377,15,FALSE)</f>
        <v>432</v>
      </c>
      <c r="T297" s="6">
        <f>VLOOKUP($E297,'Tabel 11'!$E$14:$X$377,16,FALSE)</f>
        <v>25</v>
      </c>
      <c r="U297" s="6">
        <f>VLOOKUP($E297,'Tabel 11'!$E$14:$X$377,17,FALSE)</f>
        <v>60</v>
      </c>
      <c r="V297" s="6">
        <f>VLOOKUP($E297,'Tabel 11'!$E$14:$X$377,18,FALSE)</f>
        <v>0</v>
      </c>
      <c r="W297" s="6"/>
      <c r="X297" s="6">
        <f>VLOOKUP($E297,'Tabel 11'!$E$14:$X$377,20,FALSE)</f>
        <v>60</v>
      </c>
      <c r="AB297" s="47"/>
      <c r="AC297" s="47"/>
    </row>
    <row r="298" spans="2:29" x14ac:dyDescent="0.25">
      <c r="D298" s="1" t="s">
        <v>837</v>
      </c>
      <c r="E298" s="10" t="s">
        <v>270</v>
      </c>
      <c r="F298" s="10"/>
      <c r="G298" s="12">
        <f>VLOOKUP($E298,'Tabel 11'!$E$14:$X$377,3,FALSE)</f>
        <v>343</v>
      </c>
      <c r="H298" s="12">
        <f>VLOOKUP($E298,'Tabel 11'!$E$14:$X$377,4,FALSE)</f>
        <v>127</v>
      </c>
      <c r="I298" s="12">
        <f>VLOOKUP($E298,'Tabel 11'!$E$14:$X$377,5,FALSE)</f>
        <v>0</v>
      </c>
      <c r="J298" s="12">
        <f>VLOOKUP($E298,'Tabel 11'!$E$14:$X$377,6,FALSE)</f>
        <v>0</v>
      </c>
      <c r="K298" s="12">
        <f>VLOOKUP($E298,'Tabel 11'!$E$14:$X$377,7,FALSE)</f>
        <v>127</v>
      </c>
      <c r="L298" s="12">
        <f>VLOOKUP($E298,'Tabel 11'!$E$14:$X$377,8,FALSE)</f>
        <v>0</v>
      </c>
      <c r="M298" s="12">
        <f>VLOOKUP($E298,'Tabel 11'!$E$14:$X$377,9,FALSE)</f>
        <v>0</v>
      </c>
      <c r="N298" s="12">
        <f>VLOOKUP($E298,'Tabel 11'!$E$14:$X$377,10,FALSE)</f>
        <v>70</v>
      </c>
      <c r="O298" s="12">
        <f>VLOOKUP($E298,'Tabel 11'!$E$14:$X$377,11,FALSE)</f>
        <v>0</v>
      </c>
      <c r="P298" s="12">
        <f>VLOOKUP($E298,'Tabel 11'!$E$14:$X$377,12,FALSE)</f>
        <v>70</v>
      </c>
      <c r="Q298" s="12">
        <f>VLOOKUP($E298,'Tabel 11'!$E$14:$X$377,13,FALSE)</f>
        <v>28</v>
      </c>
      <c r="R298" s="12">
        <f>VLOOKUP($E298,'Tabel 11'!$E$14:$X$377,14,FALSE)</f>
        <v>118</v>
      </c>
      <c r="S298" s="12">
        <f>VLOOKUP($E298,'Tabel 11'!$E$14:$X$377,15,FALSE)</f>
        <v>118</v>
      </c>
      <c r="T298" s="12">
        <f>VLOOKUP($E298,'Tabel 11'!$E$14:$X$377,16,FALSE)</f>
        <v>0</v>
      </c>
      <c r="U298" s="12">
        <f>VLOOKUP($E298,'Tabel 11'!$E$14:$X$377,17,FALSE)</f>
        <v>0</v>
      </c>
      <c r="V298" s="12">
        <f>VLOOKUP($E298,'Tabel 11'!$E$14:$X$377,18,FALSE)</f>
        <v>0</v>
      </c>
      <c r="W298" s="6"/>
      <c r="X298" s="6">
        <f>VLOOKUP($E298,'Tabel 11'!$E$14:$X$377,20,FALSE)</f>
        <v>10</v>
      </c>
      <c r="AB298" s="47"/>
      <c r="AC298" s="47"/>
    </row>
    <row r="299" spans="2:29" x14ac:dyDescent="0.25">
      <c r="D299" s="1" t="s">
        <v>855</v>
      </c>
      <c r="E299" s="1" t="s">
        <v>283</v>
      </c>
      <c r="G299" s="6">
        <f>VLOOKUP($E299,'Tabel 11'!$E$14:$X$377,3,FALSE)</f>
        <v>747</v>
      </c>
      <c r="H299" s="6">
        <f>VLOOKUP($E299,'Tabel 11'!$E$14:$X$377,4,FALSE)</f>
        <v>415</v>
      </c>
      <c r="I299" s="6">
        <f>VLOOKUP($E299,'Tabel 11'!$E$14:$X$377,5,FALSE)</f>
        <v>0</v>
      </c>
      <c r="J299" s="6">
        <f>VLOOKUP($E299,'Tabel 11'!$E$14:$X$377,6,FALSE)</f>
        <v>0</v>
      </c>
      <c r="K299" s="6">
        <f>VLOOKUP($E299,'Tabel 11'!$E$14:$X$377,7,FALSE)</f>
        <v>37</v>
      </c>
      <c r="L299" s="6">
        <f>VLOOKUP($E299,'Tabel 11'!$E$14:$X$377,8,FALSE)</f>
        <v>0</v>
      </c>
      <c r="M299" s="6">
        <f>VLOOKUP($E299,'Tabel 11'!$E$14:$X$377,9,FALSE)</f>
        <v>378</v>
      </c>
      <c r="N299" s="6">
        <f>VLOOKUP($E299,'Tabel 11'!$E$14:$X$377,10,FALSE)</f>
        <v>0</v>
      </c>
      <c r="O299" s="6">
        <f>VLOOKUP($E299,'Tabel 11'!$E$14:$X$377,11,FALSE)</f>
        <v>0</v>
      </c>
      <c r="P299" s="6">
        <f>VLOOKUP($E299,'Tabel 11'!$E$14:$X$377,12,FALSE)</f>
        <v>0</v>
      </c>
      <c r="Q299" s="6">
        <f>VLOOKUP($E299,'Tabel 11'!$E$14:$X$377,13,FALSE)</f>
        <v>31</v>
      </c>
      <c r="R299" s="6">
        <f>VLOOKUP($E299,'Tabel 11'!$E$14:$X$377,14,FALSE)</f>
        <v>301</v>
      </c>
      <c r="S299" s="6">
        <f>VLOOKUP($E299,'Tabel 11'!$E$14:$X$377,15,FALSE)</f>
        <v>293</v>
      </c>
      <c r="T299" s="6">
        <f>VLOOKUP($E299,'Tabel 11'!$E$14:$X$377,16,FALSE)</f>
        <v>8</v>
      </c>
      <c r="U299" s="6">
        <f>VLOOKUP($E299,'Tabel 11'!$E$14:$X$377,17,FALSE)</f>
        <v>0</v>
      </c>
      <c r="V299" s="6">
        <f>VLOOKUP($E299,'Tabel 11'!$E$14:$X$377,18,FALSE)</f>
        <v>0</v>
      </c>
      <c r="W299" s="6"/>
      <c r="X299" s="6">
        <f>VLOOKUP($E299,'Tabel 11'!$E$14:$X$377,20,FALSE)</f>
        <v>190</v>
      </c>
      <c r="AB299" s="47"/>
      <c r="AC299" s="47"/>
    </row>
    <row r="300" spans="2:29" x14ac:dyDescent="0.25">
      <c r="D300" s="1" t="s">
        <v>899</v>
      </c>
      <c r="E300" s="1" t="s">
        <v>271</v>
      </c>
      <c r="G300" s="6">
        <f>VLOOKUP($E300,'Tabel 11'!$E$14:$X$377,3,FALSE)</f>
        <v>112</v>
      </c>
      <c r="H300" s="6">
        <f>VLOOKUP($E300,'Tabel 11'!$E$14:$X$377,4,FALSE)</f>
        <v>15</v>
      </c>
      <c r="I300" s="6">
        <f>VLOOKUP($E300,'Tabel 11'!$E$14:$X$377,5,FALSE)</f>
        <v>9</v>
      </c>
      <c r="J300" s="6">
        <f>VLOOKUP($E300,'Tabel 11'!$E$14:$X$377,6,FALSE)</f>
        <v>3</v>
      </c>
      <c r="K300" s="6">
        <f>VLOOKUP($E300,'Tabel 11'!$E$14:$X$377,7,FALSE)</f>
        <v>1</v>
      </c>
      <c r="L300" s="6">
        <f>VLOOKUP($E300,'Tabel 11'!$E$14:$X$377,8,FALSE)</f>
        <v>0</v>
      </c>
      <c r="M300" s="6">
        <f>VLOOKUP($E300,'Tabel 11'!$E$14:$X$377,9,FALSE)</f>
        <v>2</v>
      </c>
      <c r="N300" s="6">
        <f>VLOOKUP($E300,'Tabel 11'!$E$14:$X$377,10,FALSE)</f>
        <v>0</v>
      </c>
      <c r="O300" s="6">
        <f>VLOOKUP($E300,'Tabel 11'!$E$14:$X$377,11,FALSE)</f>
        <v>0</v>
      </c>
      <c r="P300" s="6">
        <f>VLOOKUP($E300,'Tabel 11'!$E$14:$X$377,12,FALSE)</f>
        <v>0</v>
      </c>
      <c r="Q300" s="6">
        <f>VLOOKUP($E300,'Tabel 11'!$E$14:$X$377,13,FALSE)</f>
        <v>12</v>
      </c>
      <c r="R300" s="6">
        <f>VLOOKUP($E300,'Tabel 11'!$E$14:$X$377,14,FALSE)</f>
        <v>85</v>
      </c>
      <c r="S300" s="6">
        <f>VLOOKUP($E300,'Tabel 11'!$E$14:$X$377,15,FALSE)</f>
        <v>81</v>
      </c>
      <c r="T300" s="6">
        <f>VLOOKUP($E300,'Tabel 11'!$E$14:$X$377,16,FALSE)</f>
        <v>4</v>
      </c>
      <c r="U300" s="6">
        <f>VLOOKUP($E300,'Tabel 11'!$E$14:$X$377,17,FALSE)</f>
        <v>0</v>
      </c>
      <c r="V300" s="6">
        <f>VLOOKUP($E300,'Tabel 11'!$E$14:$X$377,18,FALSE)</f>
        <v>6</v>
      </c>
      <c r="W300" s="6"/>
      <c r="X300" s="6">
        <f>VLOOKUP($E300,'Tabel 11'!$E$14:$X$377,20,FALSE)</f>
        <v>7</v>
      </c>
      <c r="AB300" s="47"/>
      <c r="AC300" s="47"/>
    </row>
    <row r="301" spans="2:29" x14ac:dyDescent="0.25">
      <c r="D301" s="1" t="s">
        <v>902</v>
      </c>
      <c r="E301" s="1" t="s">
        <v>284</v>
      </c>
      <c r="G301" s="6">
        <f>VLOOKUP($E301,'Tabel 11'!$E$14:$X$377,3,FALSE)</f>
        <v>1038</v>
      </c>
      <c r="H301" s="6">
        <f>VLOOKUP($E301,'Tabel 11'!$E$14:$X$377,4,FALSE)</f>
        <v>245</v>
      </c>
      <c r="I301" s="6">
        <f>VLOOKUP($E301,'Tabel 11'!$E$14:$X$377,5,FALSE)</f>
        <v>13</v>
      </c>
      <c r="J301" s="6">
        <f>VLOOKUP($E301,'Tabel 11'!$E$14:$X$377,6,FALSE)</f>
        <v>47</v>
      </c>
      <c r="K301" s="6">
        <f>VLOOKUP($E301,'Tabel 11'!$E$14:$X$377,7,FALSE)</f>
        <v>19</v>
      </c>
      <c r="L301" s="6">
        <f>VLOOKUP($E301,'Tabel 11'!$E$14:$X$377,8,FALSE)</f>
        <v>0</v>
      </c>
      <c r="M301" s="6">
        <f>VLOOKUP($E301,'Tabel 11'!$E$14:$X$377,9,FALSE)</f>
        <v>166</v>
      </c>
      <c r="N301" s="6">
        <f>VLOOKUP($E301,'Tabel 11'!$E$14:$X$377,10,FALSE)</f>
        <v>368</v>
      </c>
      <c r="O301" s="6">
        <f>VLOOKUP($E301,'Tabel 11'!$E$14:$X$377,11,FALSE)</f>
        <v>365</v>
      </c>
      <c r="P301" s="6">
        <f>VLOOKUP($E301,'Tabel 11'!$E$14:$X$377,12,FALSE)</f>
        <v>3</v>
      </c>
      <c r="Q301" s="6">
        <f>VLOOKUP($E301,'Tabel 11'!$E$14:$X$377,13,FALSE)</f>
        <v>18</v>
      </c>
      <c r="R301" s="6">
        <f>VLOOKUP($E301,'Tabel 11'!$E$14:$X$377,14,FALSE)</f>
        <v>407</v>
      </c>
      <c r="S301" s="6">
        <f>VLOOKUP($E301,'Tabel 11'!$E$14:$X$377,15,FALSE)</f>
        <v>403</v>
      </c>
      <c r="T301" s="6">
        <f>VLOOKUP($E301,'Tabel 11'!$E$14:$X$377,16,FALSE)</f>
        <v>1</v>
      </c>
      <c r="U301" s="6">
        <f>VLOOKUP($E301,'Tabel 11'!$E$14:$X$377,17,FALSE)</f>
        <v>3</v>
      </c>
      <c r="V301" s="6">
        <f>VLOOKUP($E301,'Tabel 11'!$E$14:$X$377,18,FALSE)</f>
        <v>0</v>
      </c>
      <c r="W301" s="6"/>
      <c r="X301" s="6">
        <f>VLOOKUP($E301,'Tabel 11'!$E$14:$X$377,20,FALSE)</f>
        <v>261</v>
      </c>
      <c r="AB301" s="47"/>
      <c r="AC301" s="47"/>
    </row>
    <row r="302" spans="2:29" x14ac:dyDescent="0.25">
      <c r="D302" s="1" t="s">
        <v>924</v>
      </c>
      <c r="E302" s="1" t="s">
        <v>272</v>
      </c>
      <c r="G302" s="6">
        <f>VLOOKUP($E302,'Tabel 11'!$E$14:$X$377,3,FALSE)</f>
        <v>3123</v>
      </c>
      <c r="H302" s="6">
        <f>VLOOKUP($E302,'Tabel 11'!$E$14:$X$377,4,FALSE)</f>
        <v>2637</v>
      </c>
      <c r="I302" s="6">
        <f>VLOOKUP($E302,'Tabel 11'!$E$14:$X$377,5,FALSE)</f>
        <v>102</v>
      </c>
      <c r="J302" s="6">
        <f>VLOOKUP($E302,'Tabel 11'!$E$14:$X$377,6,FALSE)</f>
        <v>18</v>
      </c>
      <c r="K302" s="6">
        <f>VLOOKUP($E302,'Tabel 11'!$E$14:$X$377,7,FALSE)</f>
        <v>103</v>
      </c>
      <c r="L302" s="6">
        <f>VLOOKUP($E302,'Tabel 11'!$E$14:$X$377,8,FALSE)</f>
        <v>0</v>
      </c>
      <c r="M302" s="6">
        <f>VLOOKUP($E302,'Tabel 11'!$E$14:$X$377,9,FALSE)</f>
        <v>2414</v>
      </c>
      <c r="N302" s="6">
        <f>VLOOKUP($E302,'Tabel 11'!$E$14:$X$377,10,FALSE)</f>
        <v>395</v>
      </c>
      <c r="O302" s="6">
        <f>VLOOKUP($E302,'Tabel 11'!$E$14:$X$377,11,FALSE)</f>
        <v>20</v>
      </c>
      <c r="P302" s="6">
        <f>VLOOKUP($E302,'Tabel 11'!$E$14:$X$377,12,FALSE)</f>
        <v>375</v>
      </c>
      <c r="Q302" s="6">
        <f>VLOOKUP($E302,'Tabel 11'!$E$14:$X$377,13,FALSE)</f>
        <v>15</v>
      </c>
      <c r="R302" s="6">
        <f>VLOOKUP($E302,'Tabel 11'!$E$14:$X$377,14,FALSE)</f>
        <v>76</v>
      </c>
      <c r="S302" s="6">
        <f>VLOOKUP($E302,'Tabel 11'!$E$14:$X$377,15,FALSE)</f>
        <v>0</v>
      </c>
      <c r="T302" s="6">
        <f>VLOOKUP($E302,'Tabel 11'!$E$14:$X$377,16,FALSE)</f>
        <v>30</v>
      </c>
      <c r="U302" s="6">
        <f>VLOOKUP($E302,'Tabel 11'!$E$14:$X$377,17,FALSE)</f>
        <v>46</v>
      </c>
      <c r="V302" s="6">
        <f>VLOOKUP($E302,'Tabel 11'!$E$14:$X$377,18,FALSE)</f>
        <v>0</v>
      </c>
      <c r="W302" s="12"/>
      <c r="X302" s="6">
        <f>VLOOKUP($E302,'Tabel 11'!$E$14:$X$377,20,FALSE)</f>
        <v>510</v>
      </c>
      <c r="AB302" s="47"/>
      <c r="AC302" s="47"/>
    </row>
    <row r="303" spans="2:29" x14ac:dyDescent="0.25">
      <c r="D303" s="1" t="s">
        <v>949</v>
      </c>
      <c r="E303" s="1" t="s">
        <v>262</v>
      </c>
      <c r="G303" s="6">
        <f>VLOOKUP($E303,'Tabel 11'!$E$14:$X$377,3,FALSE)</f>
        <v>89499</v>
      </c>
      <c r="H303" s="6">
        <f>VLOOKUP($E303,'Tabel 11'!$E$14:$X$377,4,FALSE)</f>
        <v>59442</v>
      </c>
      <c r="I303" s="6">
        <f>VLOOKUP($E303,'Tabel 11'!$E$14:$X$377,5,FALSE)</f>
        <v>29923</v>
      </c>
      <c r="J303" s="6">
        <f>VLOOKUP($E303,'Tabel 11'!$E$14:$X$377,6,FALSE)</f>
        <v>14012</v>
      </c>
      <c r="K303" s="6">
        <f>VLOOKUP($E303,'Tabel 11'!$E$14:$X$377,7,FALSE)</f>
        <v>1723</v>
      </c>
      <c r="L303" s="6">
        <f>VLOOKUP($E303,'Tabel 11'!$E$14:$X$377,8,FALSE)</f>
        <v>1085</v>
      </c>
      <c r="M303" s="6">
        <f>VLOOKUP($E303,'Tabel 11'!$E$14:$X$377,9,FALSE)</f>
        <v>12699</v>
      </c>
      <c r="N303" s="6">
        <f>VLOOKUP($E303,'Tabel 11'!$E$14:$X$377,10,FALSE)</f>
        <v>4994</v>
      </c>
      <c r="O303" s="6">
        <f>VLOOKUP($E303,'Tabel 11'!$E$14:$X$377,11,FALSE)</f>
        <v>1505</v>
      </c>
      <c r="P303" s="6">
        <f>VLOOKUP($E303,'Tabel 11'!$E$14:$X$377,12,FALSE)</f>
        <v>3489</v>
      </c>
      <c r="Q303" s="6">
        <f>VLOOKUP($E303,'Tabel 11'!$E$14:$X$377,13,FALSE)</f>
        <v>6892</v>
      </c>
      <c r="R303" s="6">
        <f>VLOOKUP($E303,'Tabel 11'!$E$14:$X$377,14,FALSE)</f>
        <v>18171</v>
      </c>
      <c r="S303" s="6">
        <f>VLOOKUP($E303,'Tabel 11'!$E$14:$X$377,15,FALSE)</f>
        <v>17477</v>
      </c>
      <c r="T303" s="6">
        <f>VLOOKUP($E303,'Tabel 11'!$E$14:$X$377,16,FALSE)</f>
        <v>694</v>
      </c>
      <c r="U303" s="6">
        <f>VLOOKUP($E303,'Tabel 11'!$E$14:$X$377,17,FALSE)</f>
        <v>0</v>
      </c>
      <c r="V303" s="6">
        <f>VLOOKUP($E303,'Tabel 11'!$E$14:$X$377,18,FALSE)</f>
        <v>0</v>
      </c>
      <c r="W303" s="6"/>
      <c r="X303" s="6">
        <f>VLOOKUP($E303,'Tabel 11'!$E$14:$X$377,20,FALSE)</f>
        <v>1563</v>
      </c>
      <c r="AB303" s="47"/>
      <c r="AC303" s="47"/>
    </row>
    <row r="304" spans="2:29" x14ac:dyDescent="0.25">
      <c r="D304" s="1" t="s">
        <v>955</v>
      </c>
      <c r="E304" s="1" t="s">
        <v>273</v>
      </c>
      <c r="G304" s="6">
        <f>VLOOKUP($E304,'Tabel 11'!$E$14:$X$377,3,FALSE)</f>
        <v>6999</v>
      </c>
      <c r="H304" s="6">
        <f>VLOOKUP($E304,'Tabel 11'!$E$14:$X$377,4,FALSE)</f>
        <v>3913</v>
      </c>
      <c r="I304" s="6">
        <f>VLOOKUP($E304,'Tabel 11'!$E$14:$X$377,5,FALSE)</f>
        <v>1825</v>
      </c>
      <c r="J304" s="6">
        <f>VLOOKUP($E304,'Tabel 11'!$E$14:$X$377,6,FALSE)</f>
        <v>0</v>
      </c>
      <c r="K304" s="6">
        <f>VLOOKUP($E304,'Tabel 11'!$E$14:$X$377,7,FALSE)</f>
        <v>2088</v>
      </c>
      <c r="L304" s="6">
        <f>VLOOKUP($E304,'Tabel 11'!$E$14:$X$377,8,FALSE)</f>
        <v>0</v>
      </c>
      <c r="M304" s="6">
        <f>VLOOKUP($E304,'Tabel 11'!$E$14:$X$377,9,FALSE)</f>
        <v>0</v>
      </c>
      <c r="N304" s="6">
        <f>VLOOKUP($E304,'Tabel 11'!$E$14:$X$377,10,FALSE)</f>
        <v>382</v>
      </c>
      <c r="O304" s="6">
        <f>VLOOKUP($E304,'Tabel 11'!$E$14:$X$377,11,FALSE)</f>
        <v>366</v>
      </c>
      <c r="P304" s="6">
        <f>VLOOKUP($E304,'Tabel 11'!$E$14:$X$377,12,FALSE)</f>
        <v>16</v>
      </c>
      <c r="Q304" s="6">
        <f>VLOOKUP($E304,'Tabel 11'!$E$14:$X$377,13,FALSE)</f>
        <v>82</v>
      </c>
      <c r="R304" s="6">
        <f>VLOOKUP($E304,'Tabel 11'!$E$14:$X$377,14,FALSE)</f>
        <v>2622</v>
      </c>
      <c r="S304" s="6">
        <f>VLOOKUP($E304,'Tabel 11'!$E$14:$X$377,15,FALSE)</f>
        <v>2571</v>
      </c>
      <c r="T304" s="6">
        <f>VLOOKUP($E304,'Tabel 11'!$E$14:$X$377,16,FALSE)</f>
        <v>51</v>
      </c>
      <c r="U304" s="6">
        <f>VLOOKUP($E304,'Tabel 11'!$E$14:$X$377,17,FALSE)</f>
        <v>0</v>
      </c>
      <c r="V304" s="6">
        <f>VLOOKUP($E304,'Tabel 11'!$E$14:$X$377,18,FALSE)</f>
        <v>0</v>
      </c>
      <c r="W304" s="6"/>
      <c r="X304" s="6">
        <f>VLOOKUP($E304,'Tabel 11'!$E$14:$X$377,20,FALSE)</f>
        <v>1664</v>
      </c>
      <c r="AB304" s="47"/>
      <c r="AC304" s="47"/>
    </row>
    <row r="305" spans="2:29" x14ac:dyDescent="0.25">
      <c r="D305" s="1" t="s">
        <v>992</v>
      </c>
      <c r="E305" s="1" t="s">
        <v>280</v>
      </c>
      <c r="G305" s="6">
        <f>VLOOKUP($E305,'Tabel 11'!$E$14:$X$377,3,FALSE)</f>
        <v>4076</v>
      </c>
      <c r="H305" s="6">
        <f>VLOOKUP($E305,'Tabel 11'!$E$14:$X$377,4,FALSE)</f>
        <v>1678</v>
      </c>
      <c r="I305" s="6">
        <f>VLOOKUP($E305,'Tabel 11'!$E$14:$X$377,5,FALSE)</f>
        <v>1678</v>
      </c>
      <c r="J305" s="6">
        <f>VLOOKUP($E305,'Tabel 11'!$E$14:$X$377,6,FALSE)</f>
        <v>0</v>
      </c>
      <c r="K305" s="6">
        <f>VLOOKUP($E305,'Tabel 11'!$E$14:$X$377,7,FALSE)</f>
        <v>0</v>
      </c>
      <c r="L305" s="6">
        <f>VLOOKUP($E305,'Tabel 11'!$E$14:$X$377,8,FALSE)</f>
        <v>0</v>
      </c>
      <c r="M305" s="6">
        <f>VLOOKUP($E305,'Tabel 11'!$E$14:$X$377,9,FALSE)</f>
        <v>0</v>
      </c>
      <c r="N305" s="6">
        <f>VLOOKUP($E305,'Tabel 11'!$E$14:$X$377,10,FALSE)</f>
        <v>560</v>
      </c>
      <c r="O305" s="6">
        <f>VLOOKUP($E305,'Tabel 11'!$E$14:$X$377,11,FALSE)</f>
        <v>259</v>
      </c>
      <c r="P305" s="6">
        <f>VLOOKUP($E305,'Tabel 11'!$E$14:$X$377,12,FALSE)</f>
        <v>301</v>
      </c>
      <c r="Q305" s="6">
        <f>VLOOKUP($E305,'Tabel 11'!$E$14:$X$377,13,FALSE)</f>
        <v>451</v>
      </c>
      <c r="R305" s="6">
        <f>VLOOKUP($E305,'Tabel 11'!$E$14:$X$377,14,FALSE)</f>
        <v>1387</v>
      </c>
      <c r="S305" s="6">
        <f>VLOOKUP($E305,'Tabel 11'!$E$14:$X$377,15,FALSE)</f>
        <v>1303</v>
      </c>
      <c r="T305" s="6">
        <f>VLOOKUP($E305,'Tabel 11'!$E$14:$X$377,16,FALSE)</f>
        <v>0</v>
      </c>
      <c r="U305" s="6">
        <f>VLOOKUP($E305,'Tabel 11'!$E$14:$X$377,17,FALSE)</f>
        <v>84</v>
      </c>
      <c r="V305" s="6">
        <f>VLOOKUP($E305,'Tabel 11'!$E$14:$X$377,18,FALSE)</f>
        <v>0</v>
      </c>
      <c r="W305" s="6"/>
      <c r="X305" s="6">
        <f>VLOOKUP($E305,'Tabel 11'!$E$14:$X$377,20,FALSE)</f>
        <v>582</v>
      </c>
      <c r="AB305" s="47"/>
      <c r="AC305" s="47"/>
    </row>
    <row r="306" spans="2:29" x14ac:dyDescent="0.25">
      <c r="D306" s="1" t="s">
        <v>995</v>
      </c>
      <c r="E306" s="1" t="s">
        <v>274</v>
      </c>
      <c r="G306" s="6">
        <f>VLOOKUP($E306,'Tabel 11'!$E$14:$X$377,3,FALSE)</f>
        <v>558</v>
      </c>
      <c r="H306" s="6">
        <f>VLOOKUP($E306,'Tabel 11'!$E$14:$X$377,4,FALSE)</f>
        <v>217</v>
      </c>
      <c r="I306" s="6">
        <f>VLOOKUP($E306,'Tabel 11'!$E$14:$X$377,5,FALSE)</f>
        <v>66</v>
      </c>
      <c r="J306" s="6">
        <f>VLOOKUP($E306,'Tabel 11'!$E$14:$X$377,6,FALSE)</f>
        <v>52</v>
      </c>
      <c r="K306" s="6">
        <f>VLOOKUP($E306,'Tabel 11'!$E$14:$X$377,7,FALSE)</f>
        <v>3</v>
      </c>
      <c r="L306" s="6">
        <f>VLOOKUP($E306,'Tabel 11'!$E$14:$X$377,8,FALSE)</f>
        <v>0</v>
      </c>
      <c r="M306" s="6">
        <f>VLOOKUP($E306,'Tabel 11'!$E$14:$X$377,9,FALSE)</f>
        <v>96</v>
      </c>
      <c r="N306" s="6">
        <f>VLOOKUP($E306,'Tabel 11'!$E$14:$X$377,10,FALSE)</f>
        <v>67</v>
      </c>
      <c r="O306" s="6">
        <f>VLOOKUP($E306,'Tabel 11'!$E$14:$X$377,11,FALSE)</f>
        <v>38</v>
      </c>
      <c r="P306" s="6">
        <f>VLOOKUP($E306,'Tabel 11'!$E$14:$X$377,12,FALSE)</f>
        <v>29</v>
      </c>
      <c r="Q306" s="6">
        <f>VLOOKUP($E306,'Tabel 11'!$E$14:$X$377,13,FALSE)</f>
        <v>0</v>
      </c>
      <c r="R306" s="6">
        <f>VLOOKUP($E306,'Tabel 11'!$E$14:$X$377,14,FALSE)</f>
        <v>274</v>
      </c>
      <c r="S306" s="6">
        <f>VLOOKUP($E306,'Tabel 11'!$E$14:$X$377,15,FALSE)</f>
        <v>267</v>
      </c>
      <c r="T306" s="6">
        <f>VLOOKUP($E306,'Tabel 11'!$E$14:$X$377,16,FALSE)</f>
        <v>7</v>
      </c>
      <c r="U306" s="6">
        <f>VLOOKUP($E306,'Tabel 11'!$E$14:$X$377,17,FALSE)</f>
        <v>0</v>
      </c>
      <c r="V306" s="6">
        <f>VLOOKUP($E306,'Tabel 11'!$E$14:$X$377,18,FALSE)</f>
        <v>7</v>
      </c>
      <c r="W306" s="6"/>
      <c r="X306" s="6">
        <f>VLOOKUP($E306,'Tabel 11'!$E$14:$X$377,20,FALSE)</f>
        <v>13</v>
      </c>
      <c r="AB306" s="47"/>
      <c r="AC306" s="47"/>
    </row>
    <row r="307" spans="2:29" x14ac:dyDescent="0.25">
      <c r="C307" s="10" t="s">
        <v>16</v>
      </c>
      <c r="D307" s="10"/>
      <c r="E307" s="10"/>
      <c r="F307" s="10"/>
      <c r="G307" s="12">
        <f>SUM(G291:G306)</f>
        <v>116709</v>
      </c>
      <c r="H307" s="12">
        <f t="shared" ref="H307:X307" si="28">SUM(H291:H306)</f>
        <v>72484</v>
      </c>
      <c r="I307" s="12">
        <f t="shared" si="28"/>
        <v>35749</v>
      </c>
      <c r="J307" s="12">
        <f t="shared" si="28"/>
        <v>14429</v>
      </c>
      <c r="K307" s="12">
        <f t="shared" si="28"/>
        <v>4858</v>
      </c>
      <c r="L307" s="12">
        <f t="shared" si="28"/>
        <v>1085</v>
      </c>
      <c r="M307" s="12">
        <f t="shared" si="28"/>
        <v>16363</v>
      </c>
      <c r="N307" s="12">
        <f t="shared" si="28"/>
        <v>7325</v>
      </c>
      <c r="O307" s="12">
        <f t="shared" si="28"/>
        <v>3017</v>
      </c>
      <c r="P307" s="12">
        <f t="shared" si="28"/>
        <v>4308</v>
      </c>
      <c r="Q307" s="12">
        <f t="shared" si="28"/>
        <v>9582</v>
      </c>
      <c r="R307" s="12">
        <f t="shared" si="28"/>
        <v>27318</v>
      </c>
      <c r="S307" s="12">
        <f t="shared" si="28"/>
        <v>26056</v>
      </c>
      <c r="T307" s="12">
        <f t="shared" si="28"/>
        <v>976</v>
      </c>
      <c r="U307" s="12">
        <f t="shared" si="28"/>
        <v>286</v>
      </c>
      <c r="V307" s="12">
        <f t="shared" si="28"/>
        <v>80</v>
      </c>
      <c r="W307" s="6"/>
      <c r="X307" s="12">
        <f t="shared" si="28"/>
        <v>6496</v>
      </c>
      <c r="AB307" s="47"/>
      <c r="AC307" s="47"/>
    </row>
    <row r="308" spans="2:29" x14ac:dyDescent="0.25">
      <c r="C308" s="10"/>
      <c r="D308" s="1" t="s">
        <v>681</v>
      </c>
      <c r="E308" s="1" t="s">
        <v>282</v>
      </c>
      <c r="G308" s="6">
        <f>VLOOKUP($E308,'Tabel 11'!$E$14:$X$377,3,FALSE)</f>
        <v>31472</v>
      </c>
      <c r="H308" s="6">
        <f>VLOOKUP($E308,'Tabel 11'!$E$14:$X$377,4,FALSE)</f>
        <v>19961</v>
      </c>
      <c r="I308" s="6">
        <f>VLOOKUP($E308,'Tabel 11'!$E$14:$X$377,5,FALSE)</f>
        <v>10788.4</v>
      </c>
      <c r="J308" s="6">
        <f>VLOOKUP($E308,'Tabel 11'!$E$14:$X$377,6,FALSE)</f>
        <v>1978.4</v>
      </c>
      <c r="K308" s="6">
        <f>VLOOKUP($E308,'Tabel 11'!$E$14:$X$377,7,FALSE)</f>
        <v>3789.3</v>
      </c>
      <c r="L308" s="6">
        <f>VLOOKUP($E308,'Tabel 11'!$E$14:$X$377,8,FALSE)</f>
        <v>352.6</v>
      </c>
      <c r="M308" s="6">
        <f>VLOOKUP($E308,'Tabel 11'!$E$14:$X$377,9,FALSE)</f>
        <v>3052.4</v>
      </c>
      <c r="N308" s="6">
        <f>VLOOKUP($E308,'Tabel 11'!$E$14:$X$377,10,FALSE)</f>
        <v>5936</v>
      </c>
      <c r="O308" s="6">
        <f>VLOOKUP($E308,'Tabel 11'!$E$14:$X$377,11,FALSE)</f>
        <v>4043.7</v>
      </c>
      <c r="P308" s="6">
        <f>VLOOKUP($E308,'Tabel 11'!$E$14:$X$377,12,FALSE)</f>
        <v>1892.3</v>
      </c>
      <c r="Q308" s="6">
        <f>VLOOKUP($E308,'Tabel 11'!$E$14:$X$377,13,FALSE)</f>
        <v>483</v>
      </c>
      <c r="R308" s="6">
        <f>VLOOKUP($E308,'Tabel 11'!$E$14:$X$377,14,FALSE)</f>
        <v>5092</v>
      </c>
      <c r="S308" s="6">
        <f>VLOOKUP($E308,'Tabel 11'!$E$14:$X$377,15,FALSE)</f>
        <v>4959.6000000000004</v>
      </c>
      <c r="T308" s="6">
        <f>VLOOKUP($E308,'Tabel 11'!$E$14:$X$377,16,FALSE)</f>
        <v>107</v>
      </c>
      <c r="U308" s="6">
        <f>VLOOKUP($E308,'Tabel 11'!$E$14:$X$377,17,FALSE)</f>
        <v>25.4</v>
      </c>
      <c r="V308" s="6">
        <f>VLOOKUP($E308,'Tabel 11'!$E$14:$X$377,18,FALSE)</f>
        <v>0</v>
      </c>
      <c r="W308" s="6"/>
      <c r="X308" s="6">
        <f>VLOOKUP($E308,'Tabel 11'!$E$14:$X$377,20,FALSE)</f>
        <v>4861</v>
      </c>
      <c r="AB308" s="47"/>
      <c r="AC308" s="47"/>
    </row>
    <row r="309" spans="2:29" x14ac:dyDescent="0.25">
      <c r="D309" s="1" t="s">
        <v>705</v>
      </c>
      <c r="E309" s="1" t="s">
        <v>264</v>
      </c>
      <c r="G309" s="6">
        <f>VLOOKUP($E309,'Tabel 11'!$E$14:$X$377,3,FALSE)</f>
        <v>2785</v>
      </c>
      <c r="H309" s="6">
        <f>VLOOKUP($E309,'Tabel 11'!$E$14:$X$377,4,FALSE)</f>
        <v>1167</v>
      </c>
      <c r="I309" s="6">
        <f>VLOOKUP($E309,'Tabel 11'!$E$14:$X$377,5,FALSE)</f>
        <v>474.5</v>
      </c>
      <c r="J309" s="6">
        <f>VLOOKUP($E309,'Tabel 11'!$E$14:$X$377,6,FALSE)</f>
        <v>84.3</v>
      </c>
      <c r="K309" s="6">
        <f>VLOOKUP($E309,'Tabel 11'!$E$14:$X$377,7,FALSE)</f>
        <v>268.7</v>
      </c>
      <c r="L309" s="6">
        <f>VLOOKUP($E309,'Tabel 11'!$E$14:$X$377,8,FALSE)</f>
        <v>33.299999999999997</v>
      </c>
      <c r="M309" s="6">
        <f>VLOOKUP($E309,'Tabel 11'!$E$14:$X$377,9,FALSE)</f>
        <v>306.2</v>
      </c>
      <c r="N309" s="6">
        <f>VLOOKUP($E309,'Tabel 11'!$E$14:$X$377,10,FALSE)</f>
        <v>373</v>
      </c>
      <c r="O309" s="6">
        <f>VLOOKUP($E309,'Tabel 11'!$E$14:$X$377,11,FALSE)</f>
        <v>270.39999999999998</v>
      </c>
      <c r="P309" s="6">
        <f>VLOOKUP($E309,'Tabel 11'!$E$14:$X$377,12,FALSE)</f>
        <v>102.6</v>
      </c>
      <c r="Q309" s="6">
        <f>VLOOKUP($E309,'Tabel 11'!$E$14:$X$377,13,FALSE)</f>
        <v>130</v>
      </c>
      <c r="R309" s="6">
        <f>VLOOKUP($E309,'Tabel 11'!$E$14:$X$377,14,FALSE)</f>
        <v>1115</v>
      </c>
      <c r="S309" s="6">
        <f>VLOOKUP($E309,'Tabel 11'!$E$14:$X$377,15,FALSE)</f>
        <v>1045.5999999999999</v>
      </c>
      <c r="T309" s="6">
        <f>VLOOKUP($E309,'Tabel 11'!$E$14:$X$377,16,FALSE)</f>
        <v>43.5</v>
      </c>
      <c r="U309" s="6">
        <f>VLOOKUP($E309,'Tabel 11'!$E$14:$X$377,17,FALSE)</f>
        <v>25.9</v>
      </c>
      <c r="V309" s="6">
        <f>VLOOKUP($E309,'Tabel 11'!$E$14:$X$377,18,FALSE)</f>
        <v>0</v>
      </c>
      <c r="W309" s="6"/>
      <c r="X309" s="6">
        <f>VLOOKUP($E309,'Tabel 11'!$E$14:$X$377,20,FALSE)</f>
        <v>13</v>
      </c>
      <c r="AB309" s="47"/>
      <c r="AC309" s="47"/>
    </row>
    <row r="310" spans="2:29" x14ac:dyDescent="0.25">
      <c r="D310" s="1" t="s">
        <v>811</v>
      </c>
      <c r="E310" s="1" t="s">
        <v>276</v>
      </c>
      <c r="G310" s="6">
        <f>VLOOKUP($E310,'Tabel 11'!$E$14:$X$377,3,FALSE)</f>
        <v>3507</v>
      </c>
      <c r="H310" s="6">
        <f>VLOOKUP($E310,'Tabel 11'!$E$14:$X$377,4,FALSE)</f>
        <v>1427</v>
      </c>
      <c r="I310" s="6">
        <f>VLOOKUP($E310,'Tabel 11'!$E$14:$X$377,5,FALSE)</f>
        <v>580.20000000000005</v>
      </c>
      <c r="J310" s="6">
        <f>VLOOKUP($E310,'Tabel 11'!$E$14:$X$377,6,FALSE)</f>
        <v>103</v>
      </c>
      <c r="K310" s="6">
        <f>VLOOKUP($E310,'Tabel 11'!$E$14:$X$377,7,FALSE)</f>
        <v>328.6</v>
      </c>
      <c r="L310" s="6">
        <f>VLOOKUP($E310,'Tabel 11'!$E$14:$X$377,8,FALSE)</f>
        <v>40.700000000000003</v>
      </c>
      <c r="M310" s="6">
        <f>VLOOKUP($E310,'Tabel 11'!$E$14:$X$377,9,FALSE)</f>
        <v>374.4</v>
      </c>
      <c r="N310" s="6">
        <f>VLOOKUP($E310,'Tabel 11'!$E$14:$X$377,10,FALSE)</f>
        <v>450</v>
      </c>
      <c r="O310" s="6">
        <f>VLOOKUP($E310,'Tabel 11'!$E$14:$X$377,11,FALSE)</f>
        <v>326.2</v>
      </c>
      <c r="P310" s="6">
        <f>VLOOKUP($E310,'Tabel 11'!$E$14:$X$377,12,FALSE)</f>
        <v>123.8</v>
      </c>
      <c r="Q310" s="6">
        <f>VLOOKUP($E310,'Tabel 11'!$E$14:$X$377,13,FALSE)</f>
        <v>325</v>
      </c>
      <c r="R310" s="6">
        <f>VLOOKUP($E310,'Tabel 11'!$E$14:$X$377,14,FALSE)</f>
        <v>1305</v>
      </c>
      <c r="S310" s="6">
        <f>VLOOKUP($E310,'Tabel 11'!$E$14:$X$377,15,FALSE)</f>
        <v>1223.8</v>
      </c>
      <c r="T310" s="6">
        <f>VLOOKUP($E310,'Tabel 11'!$E$14:$X$377,16,FALSE)</f>
        <v>50.9</v>
      </c>
      <c r="U310" s="6">
        <f>VLOOKUP($E310,'Tabel 11'!$E$14:$X$377,17,FALSE)</f>
        <v>30.3</v>
      </c>
      <c r="V310" s="6">
        <f>VLOOKUP($E310,'Tabel 11'!$E$14:$X$377,18,FALSE)</f>
        <v>0</v>
      </c>
      <c r="W310" s="6"/>
      <c r="X310" s="6">
        <f>VLOOKUP($E310,'Tabel 11'!$E$14:$X$377,20,FALSE)</f>
        <v>454</v>
      </c>
      <c r="AB310" s="47"/>
      <c r="AC310" s="47"/>
    </row>
    <row r="311" spans="2:29" x14ac:dyDescent="0.25">
      <c r="D311" s="1" t="s">
        <v>859</v>
      </c>
      <c r="E311" s="1" t="s">
        <v>278</v>
      </c>
      <c r="G311" s="6">
        <f>VLOOKUP($E311,'Tabel 11'!$E$14:$X$377,3,FALSE)</f>
        <v>8005</v>
      </c>
      <c r="H311" s="6">
        <f>VLOOKUP($E311,'Tabel 11'!$E$14:$X$377,4,FALSE)</f>
        <v>5140</v>
      </c>
      <c r="I311" s="6">
        <f>VLOOKUP($E311,'Tabel 11'!$E$14:$X$377,5,FALSE)</f>
        <v>3095</v>
      </c>
      <c r="J311" s="6">
        <f>VLOOKUP($E311,'Tabel 11'!$E$14:$X$377,6,FALSE)</f>
        <v>332.2</v>
      </c>
      <c r="K311" s="6">
        <f>VLOOKUP($E311,'Tabel 11'!$E$14:$X$377,7,FALSE)</f>
        <v>958.4</v>
      </c>
      <c r="L311" s="6">
        <f>VLOOKUP($E311,'Tabel 11'!$E$14:$X$377,8,FALSE)</f>
        <v>109.7</v>
      </c>
      <c r="M311" s="6">
        <f>VLOOKUP($E311,'Tabel 11'!$E$14:$X$377,9,FALSE)</f>
        <v>644.70000000000005</v>
      </c>
      <c r="N311" s="6">
        <f>VLOOKUP($E311,'Tabel 11'!$E$14:$X$377,10,FALSE)</f>
        <v>401</v>
      </c>
      <c r="O311" s="6">
        <f>VLOOKUP($E311,'Tabel 11'!$E$14:$X$377,11,FALSE)</f>
        <v>277.10000000000002</v>
      </c>
      <c r="P311" s="6">
        <f>VLOOKUP($E311,'Tabel 11'!$E$14:$X$377,12,FALSE)</f>
        <v>123.9</v>
      </c>
      <c r="Q311" s="6">
        <f>VLOOKUP($E311,'Tabel 11'!$E$14:$X$377,13,FALSE)</f>
        <v>249</v>
      </c>
      <c r="R311" s="6">
        <f>VLOOKUP($E311,'Tabel 11'!$E$14:$X$377,14,FALSE)</f>
        <v>2215</v>
      </c>
      <c r="S311" s="6">
        <f>VLOOKUP($E311,'Tabel 11'!$E$14:$X$377,15,FALSE)</f>
        <v>2069.8000000000002</v>
      </c>
      <c r="T311" s="6">
        <f>VLOOKUP($E311,'Tabel 11'!$E$14:$X$377,16,FALSE)</f>
        <v>77.3</v>
      </c>
      <c r="U311" s="6">
        <f>VLOOKUP($E311,'Tabel 11'!$E$14:$X$377,17,FALSE)</f>
        <v>67.8</v>
      </c>
      <c r="V311" s="6">
        <f>VLOOKUP($E311,'Tabel 11'!$E$14:$X$377,18,FALSE)</f>
        <v>0</v>
      </c>
      <c r="W311" s="6"/>
      <c r="X311" s="6">
        <f>VLOOKUP($E311,'Tabel 11'!$E$14:$X$377,20,FALSE)</f>
        <v>1892</v>
      </c>
      <c r="AB311" s="47"/>
      <c r="AC311" s="47"/>
    </row>
    <row r="312" spans="2:29" x14ac:dyDescent="0.25">
      <c r="D312" s="1" t="s">
        <v>888</v>
      </c>
      <c r="E312" s="1" t="s">
        <v>279</v>
      </c>
      <c r="G312" s="6">
        <f>VLOOKUP($E312,'Tabel 11'!$E$14:$X$377,3,FALSE)</f>
        <v>389</v>
      </c>
      <c r="H312" s="6">
        <f>VLOOKUP($E312,'Tabel 11'!$E$14:$X$377,4,FALSE)</f>
        <v>39</v>
      </c>
      <c r="I312" s="6">
        <f>VLOOKUP($E312,'Tabel 11'!$E$14:$X$377,5,FALSE)</f>
        <v>9.3000000000000007</v>
      </c>
      <c r="J312" s="6">
        <f>VLOOKUP($E312,'Tabel 11'!$E$14:$X$377,6,FALSE)</f>
        <v>4.4000000000000004</v>
      </c>
      <c r="K312" s="6">
        <f>VLOOKUP($E312,'Tabel 11'!$E$14:$X$377,7,FALSE)</f>
        <v>13.4</v>
      </c>
      <c r="L312" s="6">
        <f>VLOOKUP($E312,'Tabel 11'!$E$14:$X$377,8,FALSE)</f>
        <v>1.5</v>
      </c>
      <c r="M312" s="6">
        <f>VLOOKUP($E312,'Tabel 11'!$E$14:$X$377,9,FALSE)</f>
        <v>10.4</v>
      </c>
      <c r="N312" s="6">
        <f>VLOOKUP($E312,'Tabel 11'!$E$14:$X$377,10,FALSE)</f>
        <v>22</v>
      </c>
      <c r="O312" s="6">
        <f>VLOOKUP($E312,'Tabel 11'!$E$14:$X$377,11,FALSE)</f>
        <v>16.7</v>
      </c>
      <c r="P312" s="6">
        <f>VLOOKUP($E312,'Tabel 11'!$E$14:$X$377,12,FALSE)</f>
        <v>5.3</v>
      </c>
      <c r="Q312" s="6">
        <f>VLOOKUP($E312,'Tabel 11'!$E$14:$X$377,13,FALSE)</f>
        <v>63</v>
      </c>
      <c r="R312" s="6">
        <f>VLOOKUP($E312,'Tabel 11'!$E$14:$X$377,14,FALSE)</f>
        <v>265</v>
      </c>
      <c r="S312" s="6">
        <f>VLOOKUP($E312,'Tabel 11'!$E$14:$X$377,15,FALSE)</f>
        <v>239.9</v>
      </c>
      <c r="T312" s="6">
        <f>VLOOKUP($E312,'Tabel 11'!$E$14:$X$377,16,FALSE)</f>
        <v>7.7</v>
      </c>
      <c r="U312" s="6">
        <f>VLOOKUP($E312,'Tabel 11'!$E$14:$X$377,17,FALSE)</f>
        <v>17.399999999999999</v>
      </c>
      <c r="V312" s="6">
        <f>VLOOKUP($E312,'Tabel 11'!$E$14:$X$377,18,FALSE)</f>
        <v>0</v>
      </c>
      <c r="W312" s="6"/>
      <c r="X312" s="6">
        <f>VLOOKUP($E312,'Tabel 11'!$E$14:$X$377,20,FALSE)</f>
        <v>86</v>
      </c>
      <c r="AB312" s="47"/>
      <c r="AC312" s="47"/>
    </row>
    <row r="313" spans="2:29" x14ac:dyDescent="0.25">
      <c r="D313" s="1" t="s">
        <v>933</v>
      </c>
      <c r="E313" s="1" t="s">
        <v>286</v>
      </c>
      <c r="G313" s="6">
        <f>VLOOKUP($E313,'Tabel 11'!$E$14:$X$377,3,FALSE)</f>
        <v>3028</v>
      </c>
      <c r="H313" s="6">
        <f>VLOOKUP($E313,'Tabel 11'!$E$14:$X$377,4,FALSE)</f>
        <v>615</v>
      </c>
      <c r="I313" s="6">
        <f>VLOOKUP($E313,'Tabel 11'!$E$14:$X$377,5,FALSE)</f>
        <v>370.3</v>
      </c>
      <c r="J313" s="6">
        <f>VLOOKUP($E313,'Tabel 11'!$E$14:$X$377,6,FALSE)</f>
        <v>39.700000000000003</v>
      </c>
      <c r="K313" s="6">
        <f>VLOOKUP($E313,'Tabel 11'!$E$14:$X$377,7,FALSE)</f>
        <v>114.7</v>
      </c>
      <c r="L313" s="6">
        <f>VLOOKUP($E313,'Tabel 11'!$E$14:$X$377,8,FALSE)</f>
        <v>13.1</v>
      </c>
      <c r="M313" s="6">
        <f>VLOOKUP($E313,'Tabel 11'!$E$14:$X$377,9,FALSE)</f>
        <v>77.099999999999994</v>
      </c>
      <c r="N313" s="6">
        <f>VLOOKUP($E313,'Tabel 11'!$E$14:$X$377,10,FALSE)</f>
        <v>849</v>
      </c>
      <c r="O313" s="6">
        <f>VLOOKUP($E313,'Tabel 11'!$E$14:$X$377,11,FALSE)</f>
        <v>586.79999999999995</v>
      </c>
      <c r="P313" s="6">
        <f>VLOOKUP($E313,'Tabel 11'!$E$14:$X$377,12,FALSE)</f>
        <v>262.2</v>
      </c>
      <c r="Q313" s="6">
        <f>VLOOKUP($E313,'Tabel 11'!$E$14:$X$377,13,FALSE)</f>
        <v>344</v>
      </c>
      <c r="R313" s="6">
        <f>VLOOKUP($E313,'Tabel 11'!$E$14:$X$377,14,FALSE)</f>
        <v>1220</v>
      </c>
      <c r="S313" s="6">
        <f>VLOOKUP($E313,'Tabel 11'!$E$14:$X$377,15,FALSE)</f>
        <v>1140</v>
      </c>
      <c r="T313" s="6">
        <f>VLOOKUP($E313,'Tabel 11'!$E$14:$X$377,16,FALSE)</f>
        <v>42.6</v>
      </c>
      <c r="U313" s="6">
        <f>VLOOKUP($E313,'Tabel 11'!$E$14:$X$377,17,FALSE)</f>
        <v>37.4</v>
      </c>
      <c r="V313" s="6">
        <f>VLOOKUP($E313,'Tabel 11'!$E$14:$X$377,18,FALSE)</f>
        <v>0</v>
      </c>
      <c r="W313" s="9"/>
      <c r="X313" s="6">
        <f>VLOOKUP($E313,'Tabel 11'!$E$14:$X$377,20,FALSE)</f>
        <v>602</v>
      </c>
      <c r="AB313" s="47"/>
      <c r="AC313" s="47"/>
    </row>
    <row r="314" spans="2:29" x14ac:dyDescent="0.25">
      <c r="D314" s="1" t="s">
        <v>950</v>
      </c>
      <c r="E314" s="1" t="s">
        <v>285</v>
      </c>
      <c r="G314" s="6">
        <f>VLOOKUP($E314,'Tabel 11'!$E$14:$X$377,3,FALSE)</f>
        <v>2297</v>
      </c>
      <c r="H314" s="6">
        <f>VLOOKUP($E314,'Tabel 11'!$E$14:$X$377,4,FALSE)</f>
        <v>511</v>
      </c>
      <c r="I314" s="6">
        <f>VLOOKUP($E314,'Tabel 11'!$E$14:$X$377,5,FALSE)</f>
        <v>307.7</v>
      </c>
      <c r="J314" s="6">
        <f>VLOOKUP($E314,'Tabel 11'!$E$14:$X$377,6,FALSE)</f>
        <v>33</v>
      </c>
      <c r="K314" s="6">
        <f>VLOOKUP($E314,'Tabel 11'!$E$14:$X$377,7,FALSE)</f>
        <v>95.3</v>
      </c>
      <c r="L314" s="6">
        <f>VLOOKUP($E314,'Tabel 11'!$E$14:$X$377,8,FALSE)</f>
        <v>10.9</v>
      </c>
      <c r="M314" s="6">
        <f>VLOOKUP($E314,'Tabel 11'!$E$14:$X$377,9,FALSE)</f>
        <v>64.099999999999994</v>
      </c>
      <c r="N314" s="6">
        <f>VLOOKUP($E314,'Tabel 11'!$E$14:$X$377,10,FALSE)</f>
        <v>324</v>
      </c>
      <c r="O314" s="6">
        <f>VLOOKUP($E314,'Tabel 11'!$E$14:$X$377,11,FALSE)</f>
        <v>223.9</v>
      </c>
      <c r="P314" s="6">
        <f>VLOOKUP($E314,'Tabel 11'!$E$14:$X$377,12,FALSE)</f>
        <v>100.1</v>
      </c>
      <c r="Q314" s="6">
        <f>VLOOKUP($E314,'Tabel 11'!$E$14:$X$377,13,FALSE)</f>
        <v>351</v>
      </c>
      <c r="R314" s="6">
        <f>VLOOKUP($E314,'Tabel 11'!$E$14:$X$377,14,FALSE)</f>
        <v>1111</v>
      </c>
      <c r="S314" s="6">
        <f>VLOOKUP($E314,'Tabel 11'!$E$14:$X$377,15,FALSE)</f>
        <v>1038.2</v>
      </c>
      <c r="T314" s="6">
        <f>VLOOKUP($E314,'Tabel 11'!$E$14:$X$377,16,FALSE)</f>
        <v>38.799999999999997</v>
      </c>
      <c r="U314" s="6">
        <f>VLOOKUP($E314,'Tabel 11'!$E$14:$X$377,17,FALSE)</f>
        <v>34</v>
      </c>
      <c r="V314" s="6">
        <f>VLOOKUP($E314,'Tabel 11'!$E$14:$X$377,18,FALSE)</f>
        <v>0</v>
      </c>
      <c r="W314" s="6"/>
      <c r="X314" s="6">
        <f>VLOOKUP($E314,'Tabel 11'!$E$14:$X$377,20,FALSE)</f>
        <v>137</v>
      </c>
      <c r="AB314" s="47"/>
      <c r="AC314" s="47"/>
    </row>
    <row r="315" spans="2:29" x14ac:dyDescent="0.25">
      <c r="D315" s="1" t="s">
        <v>961</v>
      </c>
      <c r="E315" s="1" t="s">
        <v>287</v>
      </c>
      <c r="G315" s="6">
        <f>VLOOKUP($E315,'Tabel 11'!$E$14:$X$377,3,FALSE)</f>
        <v>4222</v>
      </c>
      <c r="H315" s="6">
        <f>VLOOKUP($E315,'Tabel 11'!$E$14:$X$377,4,FALSE)</f>
        <v>1655</v>
      </c>
      <c r="I315" s="6">
        <f>VLOOKUP($E315,'Tabel 11'!$E$14:$X$377,5,FALSE)</f>
        <v>996.5</v>
      </c>
      <c r="J315" s="6">
        <f>VLOOKUP($E315,'Tabel 11'!$E$14:$X$377,6,FALSE)</f>
        <v>107</v>
      </c>
      <c r="K315" s="6">
        <f>VLOOKUP($E315,'Tabel 11'!$E$14:$X$377,7,FALSE)</f>
        <v>308.60000000000002</v>
      </c>
      <c r="L315" s="6">
        <f>VLOOKUP($E315,'Tabel 11'!$E$14:$X$377,8,FALSE)</f>
        <v>35.299999999999997</v>
      </c>
      <c r="M315" s="6">
        <f>VLOOKUP($E315,'Tabel 11'!$E$14:$X$377,9,FALSE)</f>
        <v>207.6</v>
      </c>
      <c r="N315" s="6">
        <f>VLOOKUP($E315,'Tabel 11'!$E$14:$X$377,10,FALSE)</f>
        <v>846</v>
      </c>
      <c r="O315" s="6">
        <f>VLOOKUP($E315,'Tabel 11'!$E$14:$X$377,11,FALSE)</f>
        <v>584.70000000000005</v>
      </c>
      <c r="P315" s="6">
        <f>VLOOKUP($E315,'Tabel 11'!$E$14:$X$377,12,FALSE)</f>
        <v>261.3</v>
      </c>
      <c r="Q315" s="6">
        <f>VLOOKUP($E315,'Tabel 11'!$E$14:$X$377,13,FALSE)</f>
        <v>460</v>
      </c>
      <c r="R315" s="6">
        <f>VLOOKUP($E315,'Tabel 11'!$E$14:$X$377,14,FALSE)</f>
        <v>1261</v>
      </c>
      <c r="S315" s="6">
        <f>VLOOKUP($E315,'Tabel 11'!$E$14:$X$377,15,FALSE)</f>
        <v>1178.4000000000001</v>
      </c>
      <c r="T315" s="6">
        <f>VLOOKUP($E315,'Tabel 11'!$E$14:$X$377,16,FALSE)</f>
        <v>44</v>
      </c>
      <c r="U315" s="6">
        <f>VLOOKUP($E315,'Tabel 11'!$E$14:$X$377,17,FALSE)</f>
        <v>38.6</v>
      </c>
      <c r="V315" s="6">
        <f>VLOOKUP($E315,'Tabel 11'!$E$14:$X$377,18,FALSE)</f>
        <v>0</v>
      </c>
      <c r="W315" s="6"/>
      <c r="X315" s="6">
        <f>VLOOKUP($E315,'Tabel 11'!$E$14:$X$377,20,FALSE)</f>
        <v>465</v>
      </c>
      <c r="AB315" s="47"/>
      <c r="AC315" s="47"/>
    </row>
    <row r="316" spans="2:29" x14ac:dyDescent="0.25">
      <c r="D316" s="1" t="s">
        <v>989</v>
      </c>
      <c r="E316" s="1" t="s">
        <v>275</v>
      </c>
      <c r="G316" s="6">
        <f>VLOOKUP($E316,'Tabel 11'!$E$14:$X$377,3,FALSE)</f>
        <v>516</v>
      </c>
      <c r="H316" s="6">
        <f>VLOOKUP($E316,'Tabel 11'!$E$14:$X$377,4,FALSE)</f>
        <v>242</v>
      </c>
      <c r="I316" s="6">
        <f>VLOOKUP($E316,'Tabel 11'!$E$14:$X$377,5,FALSE)</f>
        <v>98.4</v>
      </c>
      <c r="J316" s="6">
        <f>VLOOKUP($E316,'Tabel 11'!$E$14:$X$377,6,FALSE)</f>
        <v>17.5</v>
      </c>
      <c r="K316" s="6">
        <f>VLOOKUP($E316,'Tabel 11'!$E$14:$X$377,7,FALSE)</f>
        <v>55.7</v>
      </c>
      <c r="L316" s="6">
        <f>VLOOKUP($E316,'Tabel 11'!$E$14:$X$377,8,FALSE)</f>
        <v>6.9</v>
      </c>
      <c r="M316" s="6">
        <f>VLOOKUP($E316,'Tabel 11'!$E$14:$X$377,9,FALSE)</f>
        <v>63.5</v>
      </c>
      <c r="N316" s="6">
        <f>VLOOKUP($E316,'Tabel 11'!$E$14:$X$377,10,FALSE)</f>
        <v>59</v>
      </c>
      <c r="O316" s="6">
        <f>VLOOKUP($E316,'Tabel 11'!$E$14:$X$377,11,FALSE)</f>
        <v>42.8</v>
      </c>
      <c r="P316" s="6">
        <f>VLOOKUP($E316,'Tabel 11'!$E$14:$X$377,12,FALSE)</f>
        <v>16.2</v>
      </c>
      <c r="Q316" s="6">
        <f>VLOOKUP($E316,'Tabel 11'!$E$14:$X$377,13,FALSE)</f>
        <v>191</v>
      </c>
      <c r="R316" s="6">
        <f>VLOOKUP($E316,'Tabel 11'!$E$14:$X$377,14,FALSE)</f>
        <v>24</v>
      </c>
      <c r="S316" s="6">
        <f>VLOOKUP($E316,'Tabel 11'!$E$14:$X$377,15,FALSE)</f>
        <v>22.5</v>
      </c>
      <c r="T316" s="6">
        <f>VLOOKUP($E316,'Tabel 11'!$E$14:$X$377,16,FALSE)</f>
        <v>0.9</v>
      </c>
      <c r="U316" s="6">
        <f>VLOOKUP($E316,'Tabel 11'!$E$14:$X$377,17,FALSE)</f>
        <v>0.6</v>
      </c>
      <c r="V316" s="6">
        <f>VLOOKUP($E316,'Tabel 11'!$E$14:$X$377,18,FALSE)</f>
        <v>0</v>
      </c>
      <c r="W316" s="6"/>
      <c r="X316" s="6">
        <f>VLOOKUP($E316,'Tabel 11'!$E$14:$X$377,20,FALSE)</f>
        <v>64</v>
      </c>
      <c r="AB316" s="47"/>
      <c r="AC316" s="47"/>
    </row>
    <row r="317" spans="2:29" x14ac:dyDescent="0.25">
      <c r="D317" s="1" t="s">
        <v>1000</v>
      </c>
      <c r="E317" s="1" t="s">
        <v>277</v>
      </c>
      <c r="G317" s="6">
        <f>VLOOKUP($E317,'Tabel 11'!$E$14:$X$377,3,FALSE)</f>
        <v>6709</v>
      </c>
      <c r="H317" s="6">
        <f>VLOOKUP($E317,'Tabel 11'!$E$14:$X$377,4,FALSE)</f>
        <v>1819</v>
      </c>
      <c r="I317" s="6">
        <f>VLOOKUP($E317,'Tabel 11'!$E$14:$X$377,5,FALSE)</f>
        <v>1095.3</v>
      </c>
      <c r="J317" s="6">
        <f>VLOOKUP($E317,'Tabel 11'!$E$14:$X$377,6,FALSE)</f>
        <v>117.6</v>
      </c>
      <c r="K317" s="6">
        <f>VLOOKUP($E317,'Tabel 11'!$E$14:$X$377,7,FALSE)</f>
        <v>339.2</v>
      </c>
      <c r="L317" s="6">
        <f>VLOOKUP($E317,'Tabel 11'!$E$14:$X$377,8,FALSE)</f>
        <v>38.799999999999997</v>
      </c>
      <c r="M317" s="6">
        <f>VLOOKUP($E317,'Tabel 11'!$E$14:$X$377,9,FALSE)</f>
        <v>228.2</v>
      </c>
      <c r="N317" s="6">
        <f>VLOOKUP($E317,'Tabel 11'!$E$14:$X$377,10,FALSE)</f>
        <v>0</v>
      </c>
      <c r="O317" s="6">
        <f>VLOOKUP($E317,'Tabel 11'!$E$14:$X$377,11,FALSE)</f>
        <v>0</v>
      </c>
      <c r="P317" s="6">
        <f>VLOOKUP($E317,'Tabel 11'!$E$14:$X$377,12,FALSE)</f>
        <v>0</v>
      </c>
      <c r="Q317" s="6">
        <f>VLOOKUP($E317,'Tabel 11'!$E$14:$X$377,13,FALSE)</f>
        <v>1891</v>
      </c>
      <c r="R317" s="6">
        <f>VLOOKUP($E317,'Tabel 11'!$E$14:$X$377,14,FALSE)</f>
        <v>2999</v>
      </c>
      <c r="S317" s="6">
        <f>VLOOKUP($E317,'Tabel 11'!$E$14:$X$377,15,FALSE)</f>
        <v>2802.5</v>
      </c>
      <c r="T317" s="6">
        <f>VLOOKUP($E317,'Tabel 11'!$E$14:$X$377,16,FALSE)</f>
        <v>104.7</v>
      </c>
      <c r="U317" s="6">
        <f>VLOOKUP($E317,'Tabel 11'!$E$14:$X$377,17,FALSE)</f>
        <v>91.8</v>
      </c>
      <c r="V317" s="6">
        <f>VLOOKUP($E317,'Tabel 11'!$E$14:$X$377,18,FALSE)</f>
        <v>0</v>
      </c>
      <c r="W317" s="6"/>
      <c r="X317" s="6">
        <f>VLOOKUP($E317,'Tabel 11'!$E$14:$X$377,20,FALSE)</f>
        <v>317</v>
      </c>
      <c r="AB317" s="47"/>
      <c r="AC317" s="47"/>
    </row>
    <row r="318" spans="2:29" x14ac:dyDescent="0.25">
      <c r="C318" s="10" t="s">
        <v>18</v>
      </c>
      <c r="D318" s="10"/>
      <c r="E318" s="10"/>
      <c r="F318" s="10"/>
      <c r="G318" s="12">
        <f t="shared" ref="G318:V318" si="29">SUM(G308:G317)</f>
        <v>62930</v>
      </c>
      <c r="H318" s="12">
        <f t="shared" si="29"/>
        <v>32576</v>
      </c>
      <c r="I318" s="12">
        <f t="shared" si="29"/>
        <v>17815.600000000002</v>
      </c>
      <c r="J318" s="12">
        <f t="shared" si="29"/>
        <v>2817.1</v>
      </c>
      <c r="K318" s="12">
        <f t="shared" si="29"/>
        <v>6271.9</v>
      </c>
      <c r="L318" s="12">
        <f t="shared" si="29"/>
        <v>642.79999999999995</v>
      </c>
      <c r="M318" s="12">
        <f t="shared" si="29"/>
        <v>5028.6000000000004</v>
      </c>
      <c r="N318" s="12">
        <f t="shared" si="29"/>
        <v>9260</v>
      </c>
      <c r="O318" s="12">
        <f t="shared" si="29"/>
        <v>6372.2999999999993</v>
      </c>
      <c r="P318" s="12">
        <f t="shared" si="29"/>
        <v>2887.7</v>
      </c>
      <c r="Q318" s="12">
        <f t="shared" si="29"/>
        <v>4487</v>
      </c>
      <c r="R318" s="12">
        <f t="shared" si="29"/>
        <v>16607</v>
      </c>
      <c r="S318" s="12">
        <f t="shared" si="29"/>
        <v>15720.300000000001</v>
      </c>
      <c r="T318" s="12">
        <f t="shared" si="29"/>
        <v>517.4</v>
      </c>
      <c r="U318" s="12">
        <f t="shared" si="29"/>
        <v>369.20000000000005</v>
      </c>
      <c r="V318" s="12">
        <f t="shared" si="29"/>
        <v>0</v>
      </c>
      <c r="W318" s="6"/>
      <c r="X318" s="12">
        <f>SUM(X308:X317)</f>
        <v>8891</v>
      </c>
      <c r="AB318" s="47"/>
      <c r="AC318" s="47"/>
    </row>
    <row r="319" spans="2:29" x14ac:dyDescent="0.25">
      <c r="B319" s="7" t="s">
        <v>363</v>
      </c>
      <c r="C319" s="10"/>
      <c r="D319" s="10"/>
      <c r="G319" s="9">
        <f t="shared" ref="G319:V319" si="30">G307+G318</f>
        <v>179639</v>
      </c>
      <c r="H319" s="9">
        <f t="shared" si="30"/>
        <v>105060</v>
      </c>
      <c r="I319" s="9">
        <f t="shared" si="30"/>
        <v>53564.600000000006</v>
      </c>
      <c r="J319" s="9">
        <f t="shared" si="30"/>
        <v>17246.099999999999</v>
      </c>
      <c r="K319" s="9">
        <f t="shared" si="30"/>
        <v>11129.9</v>
      </c>
      <c r="L319" s="9">
        <f t="shared" si="30"/>
        <v>1727.8</v>
      </c>
      <c r="M319" s="9">
        <f t="shared" si="30"/>
        <v>21391.599999999999</v>
      </c>
      <c r="N319" s="9">
        <f t="shared" si="30"/>
        <v>16585</v>
      </c>
      <c r="O319" s="9">
        <f t="shared" si="30"/>
        <v>9389.2999999999993</v>
      </c>
      <c r="P319" s="9">
        <f t="shared" si="30"/>
        <v>7195.7</v>
      </c>
      <c r="Q319" s="9">
        <f t="shared" si="30"/>
        <v>14069</v>
      </c>
      <c r="R319" s="9">
        <f t="shared" si="30"/>
        <v>43925</v>
      </c>
      <c r="S319" s="9">
        <f t="shared" si="30"/>
        <v>41776.300000000003</v>
      </c>
      <c r="T319" s="9">
        <f t="shared" si="30"/>
        <v>1493.4</v>
      </c>
      <c r="U319" s="9">
        <f t="shared" si="30"/>
        <v>655.20000000000005</v>
      </c>
      <c r="V319" s="9">
        <f t="shared" si="30"/>
        <v>80</v>
      </c>
      <c r="W319" s="6"/>
      <c r="X319" s="9">
        <f>X307+X318</f>
        <v>15387</v>
      </c>
      <c r="AB319" s="47"/>
      <c r="AC319" s="47"/>
    </row>
    <row r="320" spans="2:29" x14ac:dyDescent="0.25">
      <c r="B320" s="7" t="s">
        <v>288</v>
      </c>
      <c r="C320" s="7"/>
      <c r="D320" s="1" t="s">
        <v>713</v>
      </c>
      <c r="E320" s="1" t="s">
        <v>298</v>
      </c>
      <c r="G320" s="6">
        <f>VLOOKUP($E320,'Tabel 11'!$E$14:$X$377,3,FALSE)</f>
        <v>1330</v>
      </c>
      <c r="H320" s="6">
        <f>VLOOKUP($E320,'Tabel 11'!$E$14:$X$377,4,FALSE)</f>
        <v>221</v>
      </c>
      <c r="I320" s="6">
        <f>VLOOKUP($E320,'Tabel 11'!$E$14:$X$377,5,FALSE)</f>
        <v>0</v>
      </c>
      <c r="J320" s="6">
        <f>VLOOKUP($E320,'Tabel 11'!$E$14:$X$377,6,FALSE)</f>
        <v>0</v>
      </c>
      <c r="K320" s="6">
        <f>VLOOKUP($E320,'Tabel 11'!$E$14:$X$377,7,FALSE)</f>
        <v>33</v>
      </c>
      <c r="L320" s="6">
        <f>VLOOKUP($E320,'Tabel 11'!$E$14:$X$377,8,FALSE)</f>
        <v>0</v>
      </c>
      <c r="M320" s="6">
        <f>VLOOKUP($E320,'Tabel 11'!$E$14:$X$377,9,FALSE)</f>
        <v>188</v>
      </c>
      <c r="N320" s="6">
        <f>VLOOKUP($E320,'Tabel 11'!$E$14:$X$377,10,FALSE)</f>
        <v>31</v>
      </c>
      <c r="O320" s="6">
        <f>VLOOKUP($E320,'Tabel 11'!$E$14:$X$377,11,FALSE)</f>
        <v>31</v>
      </c>
      <c r="P320" s="6">
        <f>VLOOKUP($E320,'Tabel 11'!$E$14:$X$377,12,FALSE)</f>
        <v>0</v>
      </c>
      <c r="Q320" s="6">
        <f>VLOOKUP($E320,'Tabel 11'!$E$14:$X$377,13,FALSE)</f>
        <v>362</v>
      </c>
      <c r="R320" s="6">
        <f>VLOOKUP($E320,'Tabel 11'!$E$14:$X$377,14,FALSE)</f>
        <v>716</v>
      </c>
      <c r="S320" s="6">
        <f>VLOOKUP($E320,'Tabel 11'!$E$14:$X$377,15,FALSE)</f>
        <v>702</v>
      </c>
      <c r="T320" s="6">
        <f>VLOOKUP($E320,'Tabel 11'!$E$14:$X$377,16,FALSE)</f>
        <v>14</v>
      </c>
      <c r="U320" s="6">
        <f>VLOOKUP($E320,'Tabel 11'!$E$14:$X$377,17,FALSE)</f>
        <v>0</v>
      </c>
      <c r="V320" s="6">
        <f>VLOOKUP($E320,'Tabel 11'!$E$14:$X$377,18,FALSE)</f>
        <v>0</v>
      </c>
      <c r="W320" s="6"/>
      <c r="X320" s="6">
        <f>VLOOKUP($E320,'Tabel 11'!$E$14:$X$377,20,FALSE)</f>
        <v>84</v>
      </c>
      <c r="AB320" s="47"/>
      <c r="AC320" s="47"/>
    </row>
    <row r="321" spans="2:29" x14ac:dyDescent="0.25">
      <c r="D321" s="1" t="s">
        <v>766</v>
      </c>
      <c r="E321" s="1" t="s">
        <v>289</v>
      </c>
      <c r="G321" s="6">
        <f>VLOOKUP($E321,'Tabel 11'!$E$14:$X$377,3,FALSE)</f>
        <v>4405</v>
      </c>
      <c r="H321" s="6">
        <f>VLOOKUP($E321,'Tabel 11'!$E$14:$X$377,4,FALSE)</f>
        <v>2328</v>
      </c>
      <c r="I321" s="6">
        <f>VLOOKUP($E321,'Tabel 11'!$E$14:$X$377,5,FALSE)</f>
        <v>1428</v>
      </c>
      <c r="J321" s="6">
        <f>VLOOKUP($E321,'Tabel 11'!$E$14:$X$377,6,FALSE)</f>
        <v>72</v>
      </c>
      <c r="K321" s="6">
        <f>VLOOKUP($E321,'Tabel 11'!$E$14:$X$377,7,FALSE)</f>
        <v>49</v>
      </c>
      <c r="L321" s="6">
        <f>VLOOKUP($E321,'Tabel 11'!$E$14:$X$377,8,FALSE)</f>
        <v>0</v>
      </c>
      <c r="M321" s="6">
        <f>VLOOKUP($E321,'Tabel 11'!$E$14:$X$377,9,FALSE)</f>
        <v>779</v>
      </c>
      <c r="N321" s="6">
        <f>VLOOKUP($E321,'Tabel 11'!$E$14:$X$377,10,FALSE)</f>
        <v>798</v>
      </c>
      <c r="O321" s="6">
        <f>VLOOKUP($E321,'Tabel 11'!$E$14:$X$377,11,FALSE)</f>
        <v>274</v>
      </c>
      <c r="P321" s="6">
        <f>VLOOKUP($E321,'Tabel 11'!$E$14:$X$377,12,FALSE)</f>
        <v>524</v>
      </c>
      <c r="Q321" s="6">
        <f>VLOOKUP($E321,'Tabel 11'!$E$14:$X$377,13,FALSE)</f>
        <v>306</v>
      </c>
      <c r="R321" s="6">
        <f>VLOOKUP($E321,'Tabel 11'!$E$14:$X$377,14,FALSE)</f>
        <v>973</v>
      </c>
      <c r="S321" s="6">
        <f>VLOOKUP($E321,'Tabel 11'!$E$14:$X$377,15,FALSE)</f>
        <v>945</v>
      </c>
      <c r="T321" s="6">
        <f>VLOOKUP($E321,'Tabel 11'!$E$14:$X$377,16,FALSE)</f>
        <v>28</v>
      </c>
      <c r="U321" s="6">
        <f>VLOOKUP($E321,'Tabel 11'!$E$14:$X$377,17,FALSE)</f>
        <v>0</v>
      </c>
      <c r="V321" s="6">
        <f>VLOOKUP($E321,'Tabel 11'!$E$14:$X$377,18,FALSE)</f>
        <v>0</v>
      </c>
      <c r="W321" s="6"/>
      <c r="X321" s="6">
        <f>VLOOKUP($E321,'Tabel 11'!$E$14:$X$377,20,FALSE)</f>
        <v>109</v>
      </c>
      <c r="AB321" s="47"/>
      <c r="AC321" s="47"/>
    </row>
    <row r="322" spans="2:29" x14ac:dyDescent="0.25">
      <c r="D322" s="1" t="s">
        <v>810</v>
      </c>
      <c r="E322" s="1" t="s">
        <v>290</v>
      </c>
      <c r="G322" s="6">
        <f>VLOOKUP($E322,'Tabel 11'!$E$14:$X$377,3,FALSE)</f>
        <v>1359</v>
      </c>
      <c r="H322" s="6">
        <f>VLOOKUP($E322,'Tabel 11'!$E$14:$X$377,4,FALSE)</f>
        <v>663</v>
      </c>
      <c r="I322" s="6">
        <f>VLOOKUP($E322,'Tabel 11'!$E$14:$X$377,5,FALSE)</f>
        <v>193</v>
      </c>
      <c r="J322" s="6">
        <f>VLOOKUP($E322,'Tabel 11'!$E$14:$X$377,6,FALSE)</f>
        <v>10</v>
      </c>
      <c r="K322" s="6">
        <f>VLOOKUP($E322,'Tabel 11'!$E$14:$X$377,7,FALSE)</f>
        <v>437</v>
      </c>
      <c r="L322" s="6">
        <f>VLOOKUP($E322,'Tabel 11'!$E$14:$X$377,8,FALSE)</f>
        <v>5</v>
      </c>
      <c r="M322" s="6">
        <f>VLOOKUP($E322,'Tabel 11'!$E$14:$X$377,9,FALSE)</f>
        <v>18</v>
      </c>
      <c r="N322" s="6">
        <f>VLOOKUP($E322,'Tabel 11'!$E$14:$X$377,10,FALSE)</f>
        <v>26</v>
      </c>
      <c r="O322" s="6">
        <f>VLOOKUP($E322,'Tabel 11'!$E$14:$X$377,11,FALSE)</f>
        <v>16</v>
      </c>
      <c r="P322" s="6">
        <f>VLOOKUP($E322,'Tabel 11'!$E$14:$X$377,12,FALSE)</f>
        <v>10</v>
      </c>
      <c r="Q322" s="6">
        <f>VLOOKUP($E322,'Tabel 11'!$E$14:$X$377,13,FALSE)</f>
        <v>23</v>
      </c>
      <c r="R322" s="6">
        <f>VLOOKUP($E322,'Tabel 11'!$E$14:$X$377,14,FALSE)</f>
        <v>647</v>
      </c>
      <c r="S322" s="6">
        <f>VLOOKUP($E322,'Tabel 11'!$E$14:$X$377,15,FALSE)</f>
        <v>615</v>
      </c>
      <c r="T322" s="6">
        <f>VLOOKUP($E322,'Tabel 11'!$E$14:$X$377,16,FALSE)</f>
        <v>32</v>
      </c>
      <c r="U322" s="6">
        <f>VLOOKUP($E322,'Tabel 11'!$E$14:$X$377,17,FALSE)</f>
        <v>0</v>
      </c>
      <c r="V322" s="6">
        <f>VLOOKUP($E322,'Tabel 11'!$E$14:$X$377,18,FALSE)</f>
        <v>0</v>
      </c>
      <c r="W322" s="6"/>
      <c r="X322" s="6">
        <f>VLOOKUP($E322,'Tabel 11'!$E$14:$X$377,20,FALSE)</f>
        <v>121</v>
      </c>
      <c r="AB322" s="47"/>
      <c r="AC322" s="47"/>
    </row>
    <row r="323" spans="2:29" x14ac:dyDescent="0.25">
      <c r="D323" s="1" t="s">
        <v>814</v>
      </c>
      <c r="E323" s="1" t="s">
        <v>291</v>
      </c>
      <c r="G323" s="6">
        <f>VLOOKUP($E323,'Tabel 11'!$E$14:$X$377,3,FALSE)</f>
        <v>896</v>
      </c>
      <c r="H323" s="6">
        <f>VLOOKUP($E323,'Tabel 11'!$E$14:$X$377,4,FALSE)</f>
        <v>226</v>
      </c>
      <c r="I323" s="6">
        <f>VLOOKUP($E323,'Tabel 11'!$E$14:$X$377,5,FALSE)</f>
        <v>70</v>
      </c>
      <c r="J323" s="6">
        <f>VLOOKUP($E323,'Tabel 11'!$E$14:$X$377,6,FALSE)</f>
        <v>3</v>
      </c>
      <c r="K323" s="6">
        <f>VLOOKUP($E323,'Tabel 11'!$E$14:$X$377,7,FALSE)</f>
        <v>153</v>
      </c>
      <c r="L323" s="6">
        <f>VLOOKUP($E323,'Tabel 11'!$E$14:$X$377,8,FALSE)</f>
        <v>0</v>
      </c>
      <c r="M323" s="6">
        <f>VLOOKUP($E323,'Tabel 11'!$E$14:$X$377,9,FALSE)</f>
        <v>0</v>
      </c>
      <c r="N323" s="6">
        <f>VLOOKUP($E323,'Tabel 11'!$E$14:$X$377,10,FALSE)</f>
        <v>115</v>
      </c>
      <c r="O323" s="6">
        <f>VLOOKUP($E323,'Tabel 11'!$E$14:$X$377,11,FALSE)</f>
        <v>115</v>
      </c>
      <c r="P323" s="6">
        <f>VLOOKUP($E323,'Tabel 11'!$E$14:$X$377,12,FALSE)</f>
        <v>0</v>
      </c>
      <c r="Q323" s="6">
        <f>VLOOKUP($E323,'Tabel 11'!$E$14:$X$377,13,FALSE)</f>
        <v>149</v>
      </c>
      <c r="R323" s="6">
        <f>VLOOKUP($E323,'Tabel 11'!$E$14:$X$377,14,FALSE)</f>
        <v>406</v>
      </c>
      <c r="S323" s="6">
        <f>VLOOKUP($E323,'Tabel 11'!$E$14:$X$377,15,FALSE)</f>
        <v>406</v>
      </c>
      <c r="T323" s="6">
        <f>VLOOKUP($E323,'Tabel 11'!$E$14:$X$377,16,FALSE)</f>
        <v>0</v>
      </c>
      <c r="U323" s="6">
        <f>VLOOKUP($E323,'Tabel 11'!$E$14:$X$377,17,FALSE)</f>
        <v>0</v>
      </c>
      <c r="V323" s="6">
        <f>VLOOKUP($E323,'Tabel 11'!$E$14:$X$377,18,FALSE)</f>
        <v>0</v>
      </c>
      <c r="W323" s="12"/>
      <c r="X323" s="6">
        <f>VLOOKUP($E323,'Tabel 11'!$E$14:$X$377,20,FALSE)</f>
        <v>16</v>
      </c>
      <c r="AB323" s="47"/>
      <c r="AC323" s="47"/>
    </row>
    <row r="324" spans="2:29" x14ac:dyDescent="0.25">
      <c r="D324" s="1" t="s">
        <v>848</v>
      </c>
      <c r="E324" s="1" t="s">
        <v>292</v>
      </c>
      <c r="G324" s="6">
        <f>VLOOKUP($E324,'Tabel 11'!$E$14:$X$377,3,FALSE)</f>
        <v>8557</v>
      </c>
      <c r="H324" s="6">
        <f>VLOOKUP($E324,'Tabel 11'!$E$14:$X$377,4,FALSE)</f>
        <v>4371</v>
      </c>
      <c r="I324" s="6">
        <f>VLOOKUP($E324,'Tabel 11'!$E$14:$X$377,5,FALSE)</f>
        <v>2711</v>
      </c>
      <c r="J324" s="6">
        <f>VLOOKUP($E324,'Tabel 11'!$E$14:$X$377,6,FALSE)</f>
        <v>419</v>
      </c>
      <c r="K324" s="6">
        <f>VLOOKUP($E324,'Tabel 11'!$E$14:$X$377,7,FALSE)</f>
        <v>395</v>
      </c>
      <c r="L324" s="6">
        <f>VLOOKUP($E324,'Tabel 11'!$E$14:$X$377,8,FALSE)</f>
        <v>57</v>
      </c>
      <c r="M324" s="6">
        <f>VLOOKUP($E324,'Tabel 11'!$E$14:$X$377,9,FALSE)</f>
        <v>789</v>
      </c>
      <c r="N324" s="6">
        <f>VLOOKUP($E324,'Tabel 11'!$E$14:$X$377,10,FALSE)</f>
        <v>1258</v>
      </c>
      <c r="O324" s="6">
        <f>VLOOKUP($E324,'Tabel 11'!$E$14:$X$377,11,FALSE)</f>
        <v>274</v>
      </c>
      <c r="P324" s="6">
        <f>VLOOKUP($E324,'Tabel 11'!$E$14:$X$377,12,FALSE)</f>
        <v>984</v>
      </c>
      <c r="Q324" s="6">
        <f>VLOOKUP($E324,'Tabel 11'!$E$14:$X$377,13,FALSE)</f>
        <v>1073</v>
      </c>
      <c r="R324" s="6">
        <f>VLOOKUP($E324,'Tabel 11'!$E$14:$X$377,14,FALSE)</f>
        <v>1855</v>
      </c>
      <c r="S324" s="6">
        <f>VLOOKUP($E324,'Tabel 11'!$E$14:$X$377,15,FALSE)</f>
        <v>1826</v>
      </c>
      <c r="T324" s="6">
        <f>VLOOKUP($E324,'Tabel 11'!$E$14:$X$377,16,FALSE)</f>
        <v>0</v>
      </c>
      <c r="U324" s="6">
        <f>VLOOKUP($E324,'Tabel 11'!$E$14:$X$377,17,FALSE)</f>
        <v>29</v>
      </c>
      <c r="V324" s="6">
        <f>VLOOKUP($E324,'Tabel 11'!$E$14:$X$377,18,FALSE)</f>
        <v>0</v>
      </c>
      <c r="W324" s="6"/>
      <c r="X324" s="6">
        <f>VLOOKUP($E324,'Tabel 11'!$E$14:$X$377,20,FALSE)</f>
        <v>1299</v>
      </c>
      <c r="AB324" s="47"/>
      <c r="AC324" s="47"/>
    </row>
    <row r="325" spans="2:29" x14ac:dyDescent="0.25">
      <c r="D325" s="1" t="s">
        <v>897</v>
      </c>
      <c r="E325" s="1" t="s">
        <v>293</v>
      </c>
      <c r="G325" s="6">
        <f>VLOOKUP($E325,'Tabel 11'!$E$14:$X$377,3,FALSE)</f>
        <v>1048</v>
      </c>
      <c r="H325" s="6">
        <f>VLOOKUP($E325,'Tabel 11'!$E$14:$X$377,4,FALSE)</f>
        <v>285</v>
      </c>
      <c r="I325" s="6">
        <f>VLOOKUP($E325,'Tabel 11'!$E$14:$X$377,5,FALSE)</f>
        <v>30</v>
      </c>
      <c r="J325" s="6">
        <f>VLOOKUP($E325,'Tabel 11'!$E$14:$X$377,6,FALSE)</f>
        <v>0</v>
      </c>
      <c r="K325" s="6">
        <f>VLOOKUP($E325,'Tabel 11'!$E$14:$X$377,7,FALSE)</f>
        <v>136</v>
      </c>
      <c r="L325" s="6">
        <f>VLOOKUP($E325,'Tabel 11'!$E$14:$X$377,8,FALSE)</f>
        <v>0</v>
      </c>
      <c r="M325" s="6">
        <f>VLOOKUP($E325,'Tabel 11'!$E$14:$X$377,9,FALSE)</f>
        <v>119</v>
      </c>
      <c r="N325" s="6">
        <f>VLOOKUP($E325,'Tabel 11'!$E$14:$X$377,10,FALSE)</f>
        <v>61</v>
      </c>
      <c r="O325" s="6">
        <f>VLOOKUP($E325,'Tabel 11'!$E$14:$X$377,11,FALSE)</f>
        <v>55</v>
      </c>
      <c r="P325" s="6">
        <f>VLOOKUP($E325,'Tabel 11'!$E$14:$X$377,12,FALSE)</f>
        <v>6</v>
      </c>
      <c r="Q325" s="6">
        <f>VLOOKUP($E325,'Tabel 11'!$E$14:$X$377,13,FALSE)</f>
        <v>132</v>
      </c>
      <c r="R325" s="6">
        <f>VLOOKUP($E325,'Tabel 11'!$E$14:$X$377,14,FALSE)</f>
        <v>570</v>
      </c>
      <c r="S325" s="6">
        <f>VLOOKUP($E325,'Tabel 11'!$E$14:$X$377,15,FALSE)</f>
        <v>570</v>
      </c>
      <c r="T325" s="6">
        <f>VLOOKUP($E325,'Tabel 11'!$E$14:$X$377,16,FALSE)</f>
        <v>0</v>
      </c>
      <c r="U325" s="6">
        <f>VLOOKUP($E325,'Tabel 11'!$E$14:$X$377,17,FALSE)</f>
        <v>0</v>
      </c>
      <c r="V325" s="6">
        <f>VLOOKUP($E325,'Tabel 11'!$E$14:$X$377,18,FALSE)</f>
        <v>11</v>
      </c>
      <c r="W325" s="12"/>
      <c r="X325" s="6">
        <f>VLOOKUP($E325,'Tabel 11'!$E$14:$X$377,20,FALSE)</f>
        <v>159</v>
      </c>
      <c r="AB325" s="47"/>
      <c r="AC325" s="47"/>
    </row>
    <row r="326" spans="2:29" x14ac:dyDescent="0.25">
      <c r="D326" s="1" t="s">
        <v>917</v>
      </c>
      <c r="E326" s="1" t="s">
        <v>297</v>
      </c>
      <c r="G326" s="6">
        <f>VLOOKUP($E326,'Tabel 11'!$E$14:$X$377,3,FALSE)</f>
        <v>5260</v>
      </c>
      <c r="H326" s="6">
        <f>VLOOKUP($E326,'Tabel 11'!$E$14:$X$377,4,FALSE)</f>
        <v>1304</v>
      </c>
      <c r="I326" s="6">
        <f>VLOOKUP($E326,'Tabel 11'!$E$14:$X$377,5,FALSE)</f>
        <v>160</v>
      </c>
      <c r="J326" s="6">
        <f>VLOOKUP($E326,'Tabel 11'!$E$14:$X$377,6,FALSE)</f>
        <v>52</v>
      </c>
      <c r="K326" s="6">
        <f>VLOOKUP($E326,'Tabel 11'!$E$14:$X$377,7,FALSE)</f>
        <v>326</v>
      </c>
      <c r="L326" s="6">
        <f>VLOOKUP($E326,'Tabel 11'!$E$14:$X$377,8,FALSE)</f>
        <v>10</v>
      </c>
      <c r="M326" s="6">
        <f>VLOOKUP($E326,'Tabel 11'!$E$14:$X$377,9,FALSE)</f>
        <v>756</v>
      </c>
      <c r="N326" s="6">
        <f>VLOOKUP($E326,'Tabel 11'!$E$14:$X$377,10,FALSE)</f>
        <v>2606</v>
      </c>
      <c r="O326" s="6">
        <f>VLOOKUP($E326,'Tabel 11'!$E$14:$X$377,11,FALSE)</f>
        <v>2039</v>
      </c>
      <c r="P326" s="6">
        <f>VLOOKUP($E326,'Tabel 11'!$E$14:$X$377,12,FALSE)</f>
        <v>567</v>
      </c>
      <c r="Q326" s="6">
        <f>VLOOKUP($E326,'Tabel 11'!$E$14:$X$377,13,FALSE)</f>
        <v>419</v>
      </c>
      <c r="R326" s="6">
        <f>VLOOKUP($E326,'Tabel 11'!$E$14:$X$377,14,FALSE)</f>
        <v>931</v>
      </c>
      <c r="S326" s="6">
        <f>VLOOKUP($E326,'Tabel 11'!$E$14:$X$377,15,FALSE)</f>
        <v>901</v>
      </c>
      <c r="T326" s="6">
        <f>VLOOKUP($E326,'Tabel 11'!$E$14:$X$377,16,FALSE)</f>
        <v>30</v>
      </c>
      <c r="U326" s="6">
        <f>VLOOKUP($E326,'Tabel 11'!$E$14:$X$377,17,FALSE)</f>
        <v>0</v>
      </c>
      <c r="V326" s="6">
        <f>VLOOKUP($E326,'Tabel 11'!$E$14:$X$377,18,FALSE)</f>
        <v>37</v>
      </c>
      <c r="W326" s="9"/>
      <c r="X326" s="6">
        <f>VLOOKUP($E326,'Tabel 11'!$E$14:$X$377,20,FALSE)</f>
        <v>349</v>
      </c>
      <c r="AB326" s="47"/>
      <c r="AC326" s="47"/>
    </row>
    <row r="327" spans="2:29" x14ac:dyDescent="0.25">
      <c r="D327" s="1" t="s">
        <v>922</v>
      </c>
      <c r="E327" s="1" t="s">
        <v>301</v>
      </c>
      <c r="G327" s="6">
        <f>VLOOKUP($E327,'Tabel 11'!$E$14:$X$377,3,FALSE)</f>
        <v>2422</v>
      </c>
      <c r="H327" s="6">
        <f>VLOOKUP($E327,'Tabel 11'!$E$14:$X$377,4,FALSE)</f>
        <v>731</v>
      </c>
      <c r="I327" s="6">
        <f>VLOOKUP($E327,'Tabel 11'!$E$14:$X$377,5,FALSE)</f>
        <v>265</v>
      </c>
      <c r="J327" s="6">
        <f>VLOOKUP($E327,'Tabel 11'!$E$14:$X$377,6,FALSE)</f>
        <v>225</v>
      </c>
      <c r="K327" s="6">
        <f>VLOOKUP($E327,'Tabel 11'!$E$14:$X$377,7,FALSE)</f>
        <v>241</v>
      </c>
      <c r="L327" s="6">
        <f>VLOOKUP($E327,'Tabel 11'!$E$14:$X$377,8,FALSE)</f>
        <v>0</v>
      </c>
      <c r="M327" s="6">
        <f>VLOOKUP($E327,'Tabel 11'!$E$14:$X$377,9,FALSE)</f>
        <v>0</v>
      </c>
      <c r="N327" s="6">
        <f>VLOOKUP($E327,'Tabel 11'!$E$14:$X$377,10,FALSE)</f>
        <v>644</v>
      </c>
      <c r="O327" s="6">
        <f>VLOOKUP($E327,'Tabel 11'!$E$14:$X$377,11,FALSE)</f>
        <v>644</v>
      </c>
      <c r="P327" s="6">
        <f>VLOOKUP($E327,'Tabel 11'!$E$14:$X$377,12,FALSE)</f>
        <v>0</v>
      </c>
      <c r="Q327" s="6">
        <f>VLOOKUP($E327,'Tabel 11'!$E$14:$X$377,13,FALSE)</f>
        <v>369</v>
      </c>
      <c r="R327" s="6">
        <f>VLOOKUP($E327,'Tabel 11'!$E$14:$X$377,14,FALSE)</f>
        <v>678</v>
      </c>
      <c r="S327" s="6">
        <f>VLOOKUP($E327,'Tabel 11'!$E$14:$X$377,15,FALSE)</f>
        <v>610</v>
      </c>
      <c r="T327" s="6">
        <f>VLOOKUP($E327,'Tabel 11'!$E$14:$X$377,16,FALSE)</f>
        <v>68</v>
      </c>
      <c r="U327" s="6">
        <f>VLOOKUP($E327,'Tabel 11'!$E$14:$X$377,17,FALSE)</f>
        <v>0</v>
      </c>
      <c r="V327" s="6">
        <f>VLOOKUP($E327,'Tabel 11'!$E$14:$X$377,18,FALSE)</f>
        <v>0</v>
      </c>
      <c r="W327" s="6"/>
      <c r="X327" s="6">
        <f>VLOOKUP($E327,'Tabel 11'!$E$14:$X$377,20,FALSE)</f>
        <v>77</v>
      </c>
      <c r="AB327" s="47"/>
      <c r="AC327" s="47"/>
    </row>
    <row r="328" spans="2:29" x14ac:dyDescent="0.25">
      <c r="C328" s="10"/>
      <c r="D328" s="1" t="s">
        <v>935</v>
      </c>
      <c r="E328" s="1" t="s">
        <v>294</v>
      </c>
      <c r="G328" s="6">
        <f>VLOOKUP($E328,'Tabel 11'!$E$14:$X$377,3,FALSE)</f>
        <v>7894</v>
      </c>
      <c r="H328" s="6">
        <f>VLOOKUP($E328,'Tabel 11'!$E$14:$X$377,4,FALSE)</f>
        <v>3321</v>
      </c>
      <c r="I328" s="6">
        <f>VLOOKUP($E328,'Tabel 11'!$E$14:$X$377,5,FALSE)</f>
        <v>1835</v>
      </c>
      <c r="J328" s="6">
        <f>VLOOKUP($E328,'Tabel 11'!$E$14:$X$377,6,FALSE)</f>
        <v>259</v>
      </c>
      <c r="K328" s="6">
        <f>VLOOKUP($E328,'Tabel 11'!$E$14:$X$377,7,FALSE)</f>
        <v>1227</v>
      </c>
      <c r="L328" s="6">
        <f>VLOOKUP($E328,'Tabel 11'!$E$14:$X$377,8,FALSE)</f>
        <v>0</v>
      </c>
      <c r="M328" s="6">
        <f>VLOOKUP($E328,'Tabel 11'!$E$14:$X$377,9,FALSE)</f>
        <v>0</v>
      </c>
      <c r="N328" s="6">
        <f>VLOOKUP($E328,'Tabel 11'!$E$14:$X$377,10,FALSE)</f>
        <v>2070</v>
      </c>
      <c r="O328" s="6">
        <f>VLOOKUP($E328,'Tabel 11'!$E$14:$X$377,11,FALSE)</f>
        <v>1466</v>
      </c>
      <c r="P328" s="6">
        <f>VLOOKUP($E328,'Tabel 11'!$E$14:$X$377,12,FALSE)</f>
        <v>604</v>
      </c>
      <c r="Q328" s="6">
        <f>VLOOKUP($E328,'Tabel 11'!$E$14:$X$377,13,FALSE)</f>
        <v>501</v>
      </c>
      <c r="R328" s="6">
        <f>VLOOKUP($E328,'Tabel 11'!$E$14:$X$377,14,FALSE)</f>
        <v>2002</v>
      </c>
      <c r="S328" s="6">
        <f>VLOOKUP($E328,'Tabel 11'!$E$14:$X$377,15,FALSE)</f>
        <v>1962</v>
      </c>
      <c r="T328" s="6">
        <f>VLOOKUP($E328,'Tabel 11'!$E$14:$X$377,16,FALSE)</f>
        <v>40</v>
      </c>
      <c r="U328" s="6">
        <f>VLOOKUP($E328,'Tabel 11'!$E$14:$X$377,17,FALSE)</f>
        <v>0</v>
      </c>
      <c r="V328" s="6">
        <f>VLOOKUP($E328,'Tabel 11'!$E$14:$X$377,18,FALSE)</f>
        <v>0</v>
      </c>
      <c r="W328" s="6"/>
      <c r="X328" s="6">
        <f>VLOOKUP($E328,'Tabel 11'!$E$14:$X$377,20,FALSE)</f>
        <v>1782</v>
      </c>
      <c r="AB328" s="47"/>
      <c r="AC328" s="47"/>
    </row>
    <row r="329" spans="2:29" x14ac:dyDescent="0.25">
      <c r="C329" s="10" t="s">
        <v>16</v>
      </c>
      <c r="D329" s="10"/>
      <c r="E329" s="10"/>
      <c r="G329" s="12">
        <f>SUM(G320:G328)</f>
        <v>33171</v>
      </c>
      <c r="H329" s="12">
        <f t="shared" ref="H329:X329" si="31">SUM(H320:H328)</f>
        <v>13450</v>
      </c>
      <c r="I329" s="12">
        <f t="shared" si="31"/>
        <v>6692</v>
      </c>
      <c r="J329" s="12">
        <f t="shared" si="31"/>
        <v>1040</v>
      </c>
      <c r="K329" s="12">
        <f t="shared" si="31"/>
        <v>2997</v>
      </c>
      <c r="L329" s="12">
        <f t="shared" si="31"/>
        <v>72</v>
      </c>
      <c r="M329" s="12">
        <f t="shared" si="31"/>
        <v>2649</v>
      </c>
      <c r="N329" s="12">
        <f t="shared" si="31"/>
        <v>7609</v>
      </c>
      <c r="O329" s="12">
        <f t="shared" si="31"/>
        <v>4914</v>
      </c>
      <c r="P329" s="12">
        <f t="shared" si="31"/>
        <v>2695</v>
      </c>
      <c r="Q329" s="12">
        <f t="shared" si="31"/>
        <v>3334</v>
      </c>
      <c r="R329" s="12">
        <f t="shared" si="31"/>
        <v>8778</v>
      </c>
      <c r="S329" s="12">
        <f t="shared" si="31"/>
        <v>8537</v>
      </c>
      <c r="T329" s="12">
        <f t="shared" si="31"/>
        <v>212</v>
      </c>
      <c r="U329" s="12">
        <f t="shared" si="31"/>
        <v>29</v>
      </c>
      <c r="V329" s="12">
        <f t="shared" si="31"/>
        <v>48</v>
      </c>
      <c r="W329" s="6"/>
      <c r="X329" s="12">
        <f t="shared" si="31"/>
        <v>3996</v>
      </c>
      <c r="AB329" s="47"/>
      <c r="AC329" s="47"/>
    </row>
    <row r="330" spans="2:29" x14ac:dyDescent="0.25">
      <c r="D330" s="1" t="s">
        <v>865</v>
      </c>
      <c r="E330" s="1" t="s">
        <v>300</v>
      </c>
      <c r="G330" s="6">
        <f>VLOOKUP($E330,'Tabel 11'!$E$14:$X$377,3,FALSE)</f>
        <v>487</v>
      </c>
      <c r="H330" s="6">
        <f>VLOOKUP($E330,'Tabel 11'!$E$14:$X$377,4,FALSE)</f>
        <v>282</v>
      </c>
      <c r="I330" s="6">
        <f>VLOOKUP($E330,'Tabel 11'!$E$14:$X$377,5,FALSE)</f>
        <v>213</v>
      </c>
      <c r="J330" s="6">
        <f>VLOOKUP($E330,'Tabel 11'!$E$14:$X$377,6,FALSE)</f>
        <v>3</v>
      </c>
      <c r="K330" s="6">
        <f>VLOOKUP($E330,'Tabel 11'!$E$14:$X$377,7,FALSE)</f>
        <v>1.2</v>
      </c>
      <c r="L330" s="6">
        <f>VLOOKUP($E330,'Tabel 11'!$E$14:$X$377,8,FALSE)</f>
        <v>1.1000000000000001</v>
      </c>
      <c r="M330" s="6">
        <f>VLOOKUP($E330,'Tabel 11'!$E$14:$X$377,9,FALSE)</f>
        <v>63.7</v>
      </c>
      <c r="N330" s="6">
        <f>VLOOKUP($E330,'Tabel 11'!$E$14:$X$377,10,FALSE)</f>
        <v>58</v>
      </c>
      <c r="O330" s="6">
        <f>VLOOKUP($E330,'Tabel 11'!$E$14:$X$377,11,FALSE)</f>
        <v>14</v>
      </c>
      <c r="P330" s="6">
        <f>VLOOKUP($E330,'Tabel 11'!$E$14:$X$377,12,FALSE)</f>
        <v>44</v>
      </c>
      <c r="Q330" s="6">
        <f>VLOOKUP($E330,'Tabel 11'!$E$14:$X$377,13,FALSE)</f>
        <v>5</v>
      </c>
      <c r="R330" s="6">
        <f>VLOOKUP($E330,'Tabel 11'!$E$14:$X$377,14,FALSE)</f>
        <v>142</v>
      </c>
      <c r="S330" s="6">
        <f>VLOOKUP($E330,'Tabel 11'!$E$14:$X$377,15,FALSE)</f>
        <v>134</v>
      </c>
      <c r="T330" s="6">
        <f>VLOOKUP($E330,'Tabel 11'!$E$14:$X$377,16,FALSE)</f>
        <v>4.2</v>
      </c>
      <c r="U330" s="6">
        <f>VLOOKUP($E330,'Tabel 11'!$E$14:$X$377,17,FALSE)</f>
        <v>3.8</v>
      </c>
      <c r="V330" s="6">
        <f>VLOOKUP($E330,'Tabel 11'!$E$14:$X$377,18,FALSE)</f>
        <v>0</v>
      </c>
      <c r="W330" s="6"/>
      <c r="X330" s="6">
        <f>VLOOKUP($E330,'Tabel 11'!$E$14:$X$377,20,FALSE)</f>
        <v>22</v>
      </c>
      <c r="AB330" s="47"/>
      <c r="AC330" s="47"/>
    </row>
    <row r="331" spans="2:29" x14ac:dyDescent="0.25">
      <c r="D331" s="1" t="s">
        <v>939</v>
      </c>
      <c r="E331" s="1" t="s">
        <v>295</v>
      </c>
      <c r="G331" s="6">
        <f>VLOOKUP($E331,'Tabel 11'!$E$14:$X$377,3,FALSE)</f>
        <v>2033</v>
      </c>
      <c r="H331" s="6">
        <f>VLOOKUP($E331,'Tabel 11'!$E$14:$X$377,4,FALSE)</f>
        <v>379</v>
      </c>
      <c r="I331" s="6">
        <f>VLOOKUP($E331,'Tabel 11'!$E$14:$X$377,5,FALSE)</f>
        <v>154.1</v>
      </c>
      <c r="J331" s="6">
        <f>VLOOKUP($E331,'Tabel 11'!$E$14:$X$377,6,FALSE)</f>
        <v>27.4</v>
      </c>
      <c r="K331" s="6">
        <f>VLOOKUP($E331,'Tabel 11'!$E$14:$X$377,7,FALSE)</f>
        <v>87.3</v>
      </c>
      <c r="L331" s="6">
        <f>VLOOKUP($E331,'Tabel 11'!$E$14:$X$377,8,FALSE)</f>
        <v>10.8</v>
      </c>
      <c r="M331" s="6">
        <f>VLOOKUP($E331,'Tabel 11'!$E$14:$X$377,9,FALSE)</f>
        <v>99.4</v>
      </c>
      <c r="N331" s="6">
        <f>VLOOKUP($E331,'Tabel 11'!$E$14:$X$377,10,FALSE)</f>
        <v>408</v>
      </c>
      <c r="O331" s="6">
        <f>VLOOKUP($E331,'Tabel 11'!$E$14:$X$377,11,FALSE)</f>
        <v>295.7</v>
      </c>
      <c r="P331" s="6">
        <f>VLOOKUP($E331,'Tabel 11'!$E$14:$X$377,12,FALSE)</f>
        <v>112.3</v>
      </c>
      <c r="Q331" s="6">
        <f>VLOOKUP($E331,'Tabel 11'!$E$14:$X$377,13,FALSE)</f>
        <v>604</v>
      </c>
      <c r="R331" s="6">
        <f>VLOOKUP($E331,'Tabel 11'!$E$14:$X$377,14,FALSE)</f>
        <v>642</v>
      </c>
      <c r="S331" s="6">
        <f>VLOOKUP($E331,'Tabel 11'!$E$14:$X$377,15,FALSE)</f>
        <v>602.1</v>
      </c>
      <c r="T331" s="6">
        <f>VLOOKUP($E331,'Tabel 11'!$E$14:$X$377,16,FALSE)</f>
        <v>25</v>
      </c>
      <c r="U331" s="6">
        <f>VLOOKUP($E331,'Tabel 11'!$E$14:$X$377,17,FALSE)</f>
        <v>14.9</v>
      </c>
      <c r="V331" s="6">
        <f>VLOOKUP($E331,'Tabel 11'!$E$14:$X$377,18,FALSE)</f>
        <v>0</v>
      </c>
      <c r="W331" s="6"/>
      <c r="X331" s="6">
        <f>VLOOKUP($E331,'Tabel 11'!$E$14:$X$377,20,FALSE)</f>
        <v>193</v>
      </c>
      <c r="AB331" s="47"/>
      <c r="AC331" s="47"/>
    </row>
    <row r="332" spans="2:29" x14ac:dyDescent="0.25">
      <c r="D332" s="1" t="s">
        <v>956</v>
      </c>
      <c r="E332" s="1" t="s">
        <v>296</v>
      </c>
      <c r="G332" s="6">
        <f>VLOOKUP($E332,'Tabel 11'!$E$14:$X$377,3,FALSE)</f>
        <v>2432</v>
      </c>
      <c r="H332" s="6">
        <f>VLOOKUP($E332,'Tabel 11'!$E$14:$X$377,4,FALSE)</f>
        <v>893</v>
      </c>
      <c r="I332" s="6">
        <f>VLOOKUP($E332,'Tabel 11'!$E$14:$X$377,5,FALSE)</f>
        <v>363.1</v>
      </c>
      <c r="J332" s="6">
        <f>VLOOKUP($E332,'Tabel 11'!$E$14:$X$377,6,FALSE)</f>
        <v>64.5</v>
      </c>
      <c r="K332" s="6">
        <f>VLOOKUP($E332,'Tabel 11'!$E$14:$X$377,7,FALSE)</f>
        <v>205.6</v>
      </c>
      <c r="L332" s="6">
        <f>VLOOKUP($E332,'Tabel 11'!$E$14:$X$377,8,FALSE)</f>
        <v>25.4</v>
      </c>
      <c r="M332" s="6">
        <f>VLOOKUP($E332,'Tabel 11'!$E$14:$X$377,9,FALSE)</f>
        <v>234.3</v>
      </c>
      <c r="N332" s="6">
        <f>VLOOKUP($E332,'Tabel 11'!$E$14:$X$377,10,FALSE)</f>
        <v>774</v>
      </c>
      <c r="O332" s="6">
        <f>VLOOKUP($E332,'Tabel 11'!$E$14:$X$377,11,FALSE)</f>
        <v>561</v>
      </c>
      <c r="P332" s="6">
        <f>VLOOKUP($E332,'Tabel 11'!$E$14:$X$377,12,FALSE)</f>
        <v>213</v>
      </c>
      <c r="Q332" s="6">
        <f>VLOOKUP($E332,'Tabel 11'!$E$14:$X$377,13,FALSE)</f>
        <v>464</v>
      </c>
      <c r="R332" s="6">
        <f>VLOOKUP($E332,'Tabel 11'!$E$14:$X$377,14,FALSE)</f>
        <v>301</v>
      </c>
      <c r="S332" s="6">
        <f>VLOOKUP($E332,'Tabel 11'!$E$14:$X$377,15,FALSE)</f>
        <v>282.3</v>
      </c>
      <c r="T332" s="6">
        <f>VLOOKUP($E332,'Tabel 11'!$E$14:$X$377,16,FALSE)</f>
        <v>11.7</v>
      </c>
      <c r="U332" s="6">
        <f>VLOOKUP($E332,'Tabel 11'!$E$14:$X$377,17,FALSE)</f>
        <v>7</v>
      </c>
      <c r="V332" s="6">
        <f>VLOOKUP($E332,'Tabel 11'!$E$14:$X$377,18,FALSE)</f>
        <v>0</v>
      </c>
      <c r="W332" s="6"/>
      <c r="X332" s="6">
        <f>VLOOKUP($E332,'Tabel 11'!$E$14:$X$377,20,FALSE)</f>
        <v>213</v>
      </c>
      <c r="AB332" s="47"/>
      <c r="AC332" s="47"/>
    </row>
    <row r="333" spans="2:29" x14ac:dyDescent="0.25">
      <c r="D333" s="1" t="s">
        <v>964</v>
      </c>
      <c r="E333" s="1" t="s">
        <v>299</v>
      </c>
      <c r="G333" s="6">
        <f>VLOOKUP($E333,'Tabel 11'!$E$14:$X$377,3,FALSE)</f>
        <v>2635</v>
      </c>
      <c r="H333" s="6">
        <f>VLOOKUP($E333,'Tabel 11'!$E$14:$X$377,4,FALSE)</f>
        <v>587</v>
      </c>
      <c r="I333" s="6">
        <f>VLOOKUP($E333,'Tabel 11'!$E$14:$X$377,5,FALSE)</f>
        <v>238.7</v>
      </c>
      <c r="J333" s="6">
        <f>VLOOKUP($E333,'Tabel 11'!$E$14:$X$377,6,FALSE)</f>
        <v>42.4</v>
      </c>
      <c r="K333" s="6">
        <f>VLOOKUP($E333,'Tabel 11'!$E$14:$X$377,7,FALSE)</f>
        <v>135.19999999999999</v>
      </c>
      <c r="L333" s="6">
        <f>VLOOKUP($E333,'Tabel 11'!$E$14:$X$377,8,FALSE)</f>
        <v>16.7</v>
      </c>
      <c r="M333" s="6">
        <f>VLOOKUP($E333,'Tabel 11'!$E$14:$X$377,9,FALSE)</f>
        <v>154</v>
      </c>
      <c r="N333" s="6">
        <f>VLOOKUP($E333,'Tabel 11'!$E$14:$X$377,10,FALSE)</f>
        <v>983</v>
      </c>
      <c r="O333" s="6">
        <f>VLOOKUP($E333,'Tabel 11'!$E$14:$X$377,11,FALSE)</f>
        <v>712.5</v>
      </c>
      <c r="P333" s="6">
        <f>VLOOKUP($E333,'Tabel 11'!$E$14:$X$377,12,FALSE)</f>
        <v>270.5</v>
      </c>
      <c r="Q333" s="6">
        <f>VLOOKUP($E333,'Tabel 11'!$E$14:$X$377,13,FALSE)</f>
        <v>300</v>
      </c>
      <c r="R333" s="6">
        <f>VLOOKUP($E333,'Tabel 11'!$E$14:$X$377,14,FALSE)</f>
        <v>765</v>
      </c>
      <c r="S333" s="6">
        <f>VLOOKUP($E333,'Tabel 11'!$E$14:$X$377,15,FALSE)</f>
        <v>717.4</v>
      </c>
      <c r="T333" s="6">
        <f>VLOOKUP($E333,'Tabel 11'!$E$14:$X$377,16,FALSE)</f>
        <v>29.8</v>
      </c>
      <c r="U333" s="6">
        <f>VLOOKUP($E333,'Tabel 11'!$E$14:$X$377,17,FALSE)</f>
        <v>17.7</v>
      </c>
      <c r="V333" s="6">
        <f>VLOOKUP($E333,'Tabel 11'!$E$14:$X$377,18,FALSE)</f>
        <v>0</v>
      </c>
      <c r="W333" s="6"/>
      <c r="X333" s="6">
        <f>VLOOKUP($E333,'Tabel 11'!$E$14:$X$377,20,FALSE)</f>
        <v>221</v>
      </c>
      <c r="AB333" s="47"/>
      <c r="AC333" s="47"/>
    </row>
    <row r="334" spans="2:29" x14ac:dyDescent="0.25">
      <c r="C334" s="10" t="s">
        <v>18</v>
      </c>
      <c r="G334" s="12">
        <f>SUM(G330:G333)</f>
        <v>7587</v>
      </c>
      <c r="H334" s="12">
        <f t="shared" ref="H334:X334" si="32">SUM(H330:H333)</f>
        <v>2141</v>
      </c>
      <c r="I334" s="12">
        <f t="shared" si="32"/>
        <v>968.90000000000009</v>
      </c>
      <c r="J334" s="12">
        <f t="shared" si="32"/>
        <v>137.30000000000001</v>
      </c>
      <c r="K334" s="12">
        <f t="shared" si="32"/>
        <v>429.3</v>
      </c>
      <c r="L334" s="12">
        <f t="shared" si="32"/>
        <v>54</v>
      </c>
      <c r="M334" s="12">
        <f t="shared" si="32"/>
        <v>551.40000000000009</v>
      </c>
      <c r="N334" s="12">
        <f t="shared" si="32"/>
        <v>2223</v>
      </c>
      <c r="O334" s="12">
        <f t="shared" si="32"/>
        <v>1583.2</v>
      </c>
      <c r="P334" s="12">
        <f t="shared" si="32"/>
        <v>639.79999999999995</v>
      </c>
      <c r="Q334" s="12">
        <f t="shared" si="32"/>
        <v>1373</v>
      </c>
      <c r="R334" s="12">
        <f t="shared" si="32"/>
        <v>1850</v>
      </c>
      <c r="S334" s="12">
        <f t="shared" si="32"/>
        <v>1735.8000000000002</v>
      </c>
      <c r="T334" s="12">
        <f t="shared" si="32"/>
        <v>70.7</v>
      </c>
      <c r="U334" s="12">
        <f t="shared" si="32"/>
        <v>43.4</v>
      </c>
      <c r="V334" s="12">
        <f t="shared" si="32"/>
        <v>0</v>
      </c>
      <c r="W334" s="6"/>
      <c r="X334" s="12">
        <f t="shared" si="32"/>
        <v>649</v>
      </c>
      <c r="AB334" s="47"/>
      <c r="AC334" s="47"/>
    </row>
    <row r="335" spans="2:29" x14ac:dyDescent="0.25">
      <c r="B335" s="7" t="s">
        <v>364</v>
      </c>
      <c r="C335" s="7"/>
      <c r="D335" s="7"/>
      <c r="E335" s="7"/>
      <c r="F335" s="7"/>
      <c r="G335" s="9">
        <f>SUM(G334,G329)</f>
        <v>40758</v>
      </c>
      <c r="H335" s="9">
        <f t="shared" ref="H335:X335" si="33">SUM(H334,H329)</f>
        <v>15591</v>
      </c>
      <c r="I335" s="9">
        <f t="shared" si="33"/>
        <v>7660.9</v>
      </c>
      <c r="J335" s="9">
        <f t="shared" si="33"/>
        <v>1177.3</v>
      </c>
      <c r="K335" s="9">
        <f t="shared" si="33"/>
        <v>3426.3</v>
      </c>
      <c r="L335" s="9">
        <f t="shared" si="33"/>
        <v>126</v>
      </c>
      <c r="M335" s="9">
        <f t="shared" si="33"/>
        <v>3200.4</v>
      </c>
      <c r="N335" s="9">
        <f t="shared" si="33"/>
        <v>9832</v>
      </c>
      <c r="O335" s="9">
        <f t="shared" si="33"/>
        <v>6497.2</v>
      </c>
      <c r="P335" s="9">
        <f t="shared" si="33"/>
        <v>3334.8</v>
      </c>
      <c r="Q335" s="9">
        <f t="shared" si="33"/>
        <v>4707</v>
      </c>
      <c r="R335" s="9">
        <f t="shared" si="33"/>
        <v>10628</v>
      </c>
      <c r="S335" s="9">
        <f t="shared" si="33"/>
        <v>10272.799999999999</v>
      </c>
      <c r="T335" s="9">
        <f t="shared" si="33"/>
        <v>282.7</v>
      </c>
      <c r="U335" s="9">
        <f t="shared" si="33"/>
        <v>72.400000000000006</v>
      </c>
      <c r="V335" s="9">
        <f t="shared" si="33"/>
        <v>48</v>
      </c>
      <c r="W335" s="9"/>
      <c r="X335" s="9">
        <f t="shared" si="33"/>
        <v>4645</v>
      </c>
      <c r="AB335" s="47"/>
      <c r="AC335" s="47"/>
    </row>
    <row r="336" spans="2:29" x14ac:dyDescent="0.25">
      <c r="D336" s="1" t="s">
        <v>672</v>
      </c>
      <c r="E336" s="1" t="s">
        <v>303</v>
      </c>
      <c r="G336" s="6">
        <f>VLOOKUP($E336,'Tabel 11'!$E$14:$X$377,3,FALSE)</f>
        <v>1485</v>
      </c>
      <c r="H336" s="6">
        <f>VLOOKUP($E336,'Tabel 11'!$E$14:$X$377,4,FALSE)</f>
        <v>916</v>
      </c>
      <c r="I336" s="6">
        <f>VLOOKUP($E336,'Tabel 11'!$E$14:$X$377,5,FALSE)</f>
        <v>0</v>
      </c>
      <c r="J336" s="6">
        <f>VLOOKUP($E336,'Tabel 11'!$E$14:$X$377,6,FALSE)</f>
        <v>0</v>
      </c>
      <c r="K336" s="6">
        <f>VLOOKUP($E336,'Tabel 11'!$E$14:$X$377,7,FALSE)</f>
        <v>16</v>
      </c>
      <c r="L336" s="6">
        <f>VLOOKUP($E336,'Tabel 11'!$E$14:$X$377,8,FALSE)</f>
        <v>402</v>
      </c>
      <c r="M336" s="6">
        <f>VLOOKUP($E336,'Tabel 11'!$E$14:$X$377,9,FALSE)</f>
        <v>498</v>
      </c>
      <c r="N336" s="6">
        <f>VLOOKUP($E336,'Tabel 11'!$E$14:$X$377,10,FALSE)</f>
        <v>0</v>
      </c>
      <c r="O336" s="6">
        <f>VLOOKUP($E336,'Tabel 11'!$E$14:$X$377,11,FALSE)</f>
        <v>0</v>
      </c>
      <c r="P336" s="6">
        <f>VLOOKUP($E336,'Tabel 11'!$E$14:$X$377,12,FALSE)</f>
        <v>0</v>
      </c>
      <c r="Q336" s="6">
        <f>VLOOKUP($E336,'Tabel 11'!$E$14:$X$377,13,FALSE)</f>
        <v>56</v>
      </c>
      <c r="R336" s="6">
        <f>VLOOKUP($E336,'Tabel 11'!$E$14:$X$377,14,FALSE)</f>
        <v>513</v>
      </c>
      <c r="S336" s="6">
        <f>VLOOKUP($E336,'Tabel 11'!$E$14:$X$377,15,FALSE)</f>
        <v>463</v>
      </c>
      <c r="T336" s="6">
        <f>VLOOKUP($E336,'Tabel 11'!$E$14:$X$377,16,FALSE)</f>
        <v>11</v>
      </c>
      <c r="U336" s="6">
        <f>VLOOKUP($E336,'Tabel 11'!$E$14:$X$377,17,FALSE)</f>
        <v>39</v>
      </c>
      <c r="V336" s="6">
        <f>VLOOKUP($E336,'Tabel 11'!$E$14:$X$377,18,FALSE)</f>
        <v>53</v>
      </c>
      <c r="W336" s="6"/>
      <c r="X336" s="6">
        <f>VLOOKUP($E336,'Tabel 11'!$E$14:$X$377,20,FALSE)</f>
        <v>287</v>
      </c>
      <c r="AB336" s="47"/>
      <c r="AC336" s="47"/>
    </row>
    <row r="337" spans="4:29" x14ac:dyDescent="0.25">
      <c r="D337" s="1" t="s">
        <v>677</v>
      </c>
      <c r="E337" s="1" t="s">
        <v>304</v>
      </c>
      <c r="G337" s="6">
        <f>VLOOKUP($E337,'Tabel 11'!$E$14:$X$377,3,FALSE)</f>
        <v>10466</v>
      </c>
      <c r="H337" s="6">
        <f>VLOOKUP($E337,'Tabel 11'!$E$14:$X$377,4,FALSE)</f>
        <v>5406</v>
      </c>
      <c r="I337" s="6">
        <f>VLOOKUP($E337,'Tabel 11'!$E$14:$X$377,5,FALSE)</f>
        <v>3566</v>
      </c>
      <c r="J337" s="6">
        <f>VLOOKUP($E337,'Tabel 11'!$E$14:$X$377,6,FALSE)</f>
        <v>0</v>
      </c>
      <c r="K337" s="6">
        <f>VLOOKUP($E337,'Tabel 11'!$E$14:$X$377,7,FALSE)</f>
        <v>1639</v>
      </c>
      <c r="L337" s="6">
        <f>VLOOKUP($E337,'Tabel 11'!$E$14:$X$377,8,FALSE)</f>
        <v>0</v>
      </c>
      <c r="M337" s="6">
        <f>VLOOKUP($E337,'Tabel 11'!$E$14:$X$377,9,FALSE)</f>
        <v>201</v>
      </c>
      <c r="N337" s="6">
        <f>VLOOKUP($E337,'Tabel 11'!$E$14:$X$377,10,FALSE)</f>
        <v>443</v>
      </c>
      <c r="O337" s="6">
        <f>VLOOKUP($E337,'Tabel 11'!$E$14:$X$377,11,FALSE)</f>
        <v>18</v>
      </c>
      <c r="P337" s="6">
        <f>VLOOKUP($E337,'Tabel 11'!$E$14:$X$377,12,FALSE)</f>
        <v>425</v>
      </c>
      <c r="Q337" s="6">
        <f>VLOOKUP($E337,'Tabel 11'!$E$14:$X$377,13,FALSE)</f>
        <v>922</v>
      </c>
      <c r="R337" s="6">
        <f>VLOOKUP($E337,'Tabel 11'!$E$14:$X$377,14,FALSE)</f>
        <v>3695</v>
      </c>
      <c r="S337" s="6">
        <f>VLOOKUP($E337,'Tabel 11'!$E$14:$X$377,15,FALSE)</f>
        <v>3544</v>
      </c>
      <c r="T337" s="6">
        <f>VLOOKUP($E337,'Tabel 11'!$E$14:$X$377,16,FALSE)</f>
        <v>147</v>
      </c>
      <c r="U337" s="6">
        <f>VLOOKUP($E337,'Tabel 11'!$E$14:$X$377,17,FALSE)</f>
        <v>4</v>
      </c>
      <c r="V337" s="6">
        <f>VLOOKUP($E337,'Tabel 11'!$E$14:$X$377,18,FALSE)</f>
        <v>0</v>
      </c>
      <c r="W337" s="6"/>
      <c r="X337" s="6">
        <f>VLOOKUP($E337,'Tabel 11'!$E$14:$X$377,20,FALSE)</f>
        <v>1699</v>
      </c>
      <c r="AB337" s="47"/>
      <c r="AC337" s="47"/>
    </row>
    <row r="338" spans="4:29" x14ac:dyDescent="0.25">
      <c r="D338" s="1" t="s">
        <v>690</v>
      </c>
      <c r="E338" s="1" t="s">
        <v>305</v>
      </c>
      <c r="G338" s="6">
        <f>VLOOKUP($E338,'Tabel 11'!$E$14:$X$377,3,FALSE)</f>
        <v>3449</v>
      </c>
      <c r="H338" s="6">
        <f>VLOOKUP($E338,'Tabel 11'!$E$14:$X$377,4,FALSE)</f>
        <v>1613</v>
      </c>
      <c r="I338" s="6">
        <f>VLOOKUP($E338,'Tabel 11'!$E$14:$X$377,5,FALSE)</f>
        <v>928</v>
      </c>
      <c r="J338" s="6">
        <f>VLOOKUP($E338,'Tabel 11'!$E$14:$X$377,6,FALSE)</f>
        <v>198</v>
      </c>
      <c r="K338" s="6">
        <f>VLOOKUP($E338,'Tabel 11'!$E$14:$X$377,7,FALSE)</f>
        <v>456</v>
      </c>
      <c r="L338" s="6">
        <f>VLOOKUP($E338,'Tabel 11'!$E$14:$X$377,8,FALSE)</f>
        <v>0</v>
      </c>
      <c r="M338" s="6">
        <f>VLOOKUP($E338,'Tabel 11'!$E$14:$X$377,9,FALSE)</f>
        <v>31</v>
      </c>
      <c r="N338" s="6">
        <f>VLOOKUP($E338,'Tabel 11'!$E$14:$X$377,10,FALSE)</f>
        <v>41</v>
      </c>
      <c r="O338" s="6">
        <f>VLOOKUP($E338,'Tabel 11'!$E$14:$X$377,11,FALSE)</f>
        <v>41</v>
      </c>
      <c r="P338" s="6">
        <f>VLOOKUP($E338,'Tabel 11'!$E$14:$X$377,12,FALSE)</f>
        <v>0</v>
      </c>
      <c r="Q338" s="6">
        <f>VLOOKUP($E338,'Tabel 11'!$E$14:$X$377,13,FALSE)</f>
        <v>69</v>
      </c>
      <c r="R338" s="6">
        <f>VLOOKUP($E338,'Tabel 11'!$E$14:$X$377,14,FALSE)</f>
        <v>1726</v>
      </c>
      <c r="S338" s="6">
        <f>VLOOKUP($E338,'Tabel 11'!$E$14:$X$377,15,FALSE)</f>
        <v>1158</v>
      </c>
      <c r="T338" s="6">
        <f>VLOOKUP($E338,'Tabel 11'!$E$14:$X$377,16,FALSE)</f>
        <v>540</v>
      </c>
      <c r="U338" s="6">
        <f>VLOOKUP($E338,'Tabel 11'!$E$14:$X$377,17,FALSE)</f>
        <v>28</v>
      </c>
      <c r="V338" s="6">
        <f>VLOOKUP($E338,'Tabel 11'!$E$14:$X$377,18,FALSE)</f>
        <v>0</v>
      </c>
      <c r="W338" s="6"/>
      <c r="X338" s="6">
        <f>VLOOKUP($E338,'Tabel 11'!$E$14:$X$377,20,FALSE)</f>
        <v>547</v>
      </c>
      <c r="AB338" s="47"/>
      <c r="AC338" s="47"/>
    </row>
    <row r="339" spans="4:29" x14ac:dyDescent="0.25">
      <c r="D339" s="1" t="s">
        <v>709</v>
      </c>
      <c r="E339" s="1" t="s">
        <v>343</v>
      </c>
      <c r="G339" s="6">
        <f>VLOOKUP($E339,'Tabel 11'!$E$14:$X$377,3,FALSE)</f>
        <v>899</v>
      </c>
      <c r="H339" s="6">
        <f>VLOOKUP($E339,'Tabel 11'!$E$14:$X$377,4,FALSE)</f>
        <v>96</v>
      </c>
      <c r="I339" s="6">
        <f>VLOOKUP($E339,'Tabel 11'!$E$14:$X$377,5,FALSE)</f>
        <v>0</v>
      </c>
      <c r="J339" s="6">
        <f>VLOOKUP($E339,'Tabel 11'!$E$14:$X$377,6,FALSE)</f>
        <v>0</v>
      </c>
      <c r="K339" s="6">
        <f>VLOOKUP($E339,'Tabel 11'!$E$14:$X$377,7,FALSE)</f>
        <v>96</v>
      </c>
      <c r="L339" s="6">
        <f>VLOOKUP($E339,'Tabel 11'!$E$14:$X$377,8,FALSE)</f>
        <v>0</v>
      </c>
      <c r="M339" s="6">
        <f>VLOOKUP($E339,'Tabel 11'!$E$14:$X$377,9,FALSE)</f>
        <v>0</v>
      </c>
      <c r="N339" s="6">
        <f>VLOOKUP($E339,'Tabel 11'!$E$14:$X$377,10,FALSE)</f>
        <v>85</v>
      </c>
      <c r="O339" s="6">
        <f>VLOOKUP($E339,'Tabel 11'!$E$14:$X$377,11,FALSE)</f>
        <v>82</v>
      </c>
      <c r="P339" s="6">
        <f>VLOOKUP($E339,'Tabel 11'!$E$14:$X$377,12,FALSE)</f>
        <v>3</v>
      </c>
      <c r="Q339" s="6">
        <f>VLOOKUP($E339,'Tabel 11'!$E$14:$X$377,13,FALSE)</f>
        <v>130</v>
      </c>
      <c r="R339" s="6">
        <f>VLOOKUP($E339,'Tabel 11'!$E$14:$X$377,14,FALSE)</f>
        <v>588</v>
      </c>
      <c r="S339" s="6">
        <f>VLOOKUP($E339,'Tabel 11'!$E$14:$X$377,15,FALSE)</f>
        <v>568</v>
      </c>
      <c r="T339" s="6">
        <f>VLOOKUP($E339,'Tabel 11'!$E$14:$X$377,16,FALSE)</f>
        <v>20</v>
      </c>
      <c r="U339" s="6">
        <f>VLOOKUP($E339,'Tabel 11'!$E$14:$X$377,17,FALSE)</f>
        <v>0</v>
      </c>
      <c r="V339" s="6">
        <f>VLOOKUP($E339,'Tabel 11'!$E$14:$X$377,18,FALSE)</f>
        <v>0</v>
      </c>
      <c r="W339" s="6"/>
      <c r="X339" s="6">
        <f>VLOOKUP($E339,'Tabel 11'!$E$14:$X$377,20,FALSE)</f>
        <v>38</v>
      </c>
      <c r="AB339" s="47"/>
      <c r="AC339" s="47"/>
    </row>
    <row r="340" spans="4:29" x14ac:dyDescent="0.25">
      <c r="D340" s="1" t="s">
        <v>722</v>
      </c>
      <c r="E340" s="1" t="s">
        <v>306</v>
      </c>
      <c r="G340" s="6">
        <f>VLOOKUP($E340,'Tabel 11'!$E$14:$X$377,3,FALSE)</f>
        <v>4219</v>
      </c>
      <c r="H340" s="6">
        <f>VLOOKUP($E340,'Tabel 11'!$E$14:$X$377,4,FALSE)</f>
        <v>2543</v>
      </c>
      <c r="I340" s="6">
        <f>VLOOKUP($E340,'Tabel 11'!$E$14:$X$377,5,FALSE)</f>
        <v>2041</v>
      </c>
      <c r="J340" s="6">
        <f>VLOOKUP($E340,'Tabel 11'!$E$14:$X$377,6,FALSE)</f>
        <v>0</v>
      </c>
      <c r="K340" s="6">
        <f>VLOOKUP($E340,'Tabel 11'!$E$14:$X$377,7,FALSE)</f>
        <v>502</v>
      </c>
      <c r="L340" s="6">
        <f>VLOOKUP($E340,'Tabel 11'!$E$14:$X$377,8,FALSE)</f>
        <v>0</v>
      </c>
      <c r="M340" s="6">
        <f>VLOOKUP($E340,'Tabel 11'!$E$14:$X$377,9,FALSE)</f>
        <v>0</v>
      </c>
      <c r="N340" s="6">
        <f>VLOOKUP($E340,'Tabel 11'!$E$14:$X$377,10,FALSE)</f>
        <v>1</v>
      </c>
      <c r="O340" s="6">
        <f>VLOOKUP($E340,'Tabel 11'!$E$14:$X$377,11,FALSE)</f>
        <v>1</v>
      </c>
      <c r="P340" s="6">
        <f>VLOOKUP($E340,'Tabel 11'!$E$14:$X$377,12,FALSE)</f>
        <v>0</v>
      </c>
      <c r="Q340" s="6">
        <f>VLOOKUP($E340,'Tabel 11'!$E$14:$X$377,13,FALSE)</f>
        <v>329</v>
      </c>
      <c r="R340" s="6">
        <f>VLOOKUP($E340,'Tabel 11'!$E$14:$X$377,14,FALSE)</f>
        <v>1346</v>
      </c>
      <c r="S340" s="6">
        <f>VLOOKUP($E340,'Tabel 11'!$E$14:$X$377,15,FALSE)</f>
        <v>1227</v>
      </c>
      <c r="T340" s="6">
        <f>VLOOKUP($E340,'Tabel 11'!$E$14:$X$377,16,FALSE)</f>
        <v>119</v>
      </c>
      <c r="U340" s="6">
        <f>VLOOKUP($E340,'Tabel 11'!$E$14:$X$377,17,FALSE)</f>
        <v>0</v>
      </c>
      <c r="V340" s="6">
        <f>VLOOKUP($E340,'Tabel 11'!$E$14:$X$377,18,FALSE)</f>
        <v>0</v>
      </c>
      <c r="W340" s="6"/>
      <c r="X340" s="6">
        <f>VLOOKUP($E340,'Tabel 11'!$E$14:$X$377,20,FALSE)</f>
        <v>915</v>
      </c>
      <c r="AB340" s="47"/>
      <c r="AC340" s="47"/>
    </row>
    <row r="341" spans="4:29" x14ac:dyDescent="0.25">
      <c r="D341" s="1" t="s">
        <v>729</v>
      </c>
      <c r="E341" s="1" t="s">
        <v>307</v>
      </c>
      <c r="G341" s="6">
        <f>VLOOKUP($E341,'Tabel 11'!$E$14:$X$377,3,FALSE)</f>
        <v>20810</v>
      </c>
      <c r="H341" s="6">
        <f>VLOOKUP($E341,'Tabel 11'!$E$14:$X$377,4,FALSE)</f>
        <v>5617</v>
      </c>
      <c r="I341" s="6">
        <f>VLOOKUP($E341,'Tabel 11'!$E$14:$X$377,5,FALSE)</f>
        <v>2290</v>
      </c>
      <c r="J341" s="6">
        <f>VLOOKUP($E341,'Tabel 11'!$E$14:$X$377,6,FALSE)</f>
        <v>351</v>
      </c>
      <c r="K341" s="6">
        <f>VLOOKUP($E341,'Tabel 11'!$E$14:$X$377,7,FALSE)</f>
        <v>2976</v>
      </c>
      <c r="L341" s="6">
        <f>VLOOKUP($E341,'Tabel 11'!$E$14:$X$377,8,FALSE)</f>
        <v>0</v>
      </c>
      <c r="M341" s="6">
        <f>VLOOKUP($E341,'Tabel 11'!$E$14:$X$377,9,FALSE)</f>
        <v>0</v>
      </c>
      <c r="N341" s="6">
        <f>VLOOKUP($E341,'Tabel 11'!$E$14:$X$377,10,FALSE)</f>
        <v>9509</v>
      </c>
      <c r="O341" s="6">
        <f>VLOOKUP($E341,'Tabel 11'!$E$14:$X$377,11,FALSE)</f>
        <v>7426</v>
      </c>
      <c r="P341" s="6">
        <f>VLOOKUP($E341,'Tabel 11'!$E$14:$X$377,12,FALSE)</f>
        <v>2083</v>
      </c>
      <c r="Q341" s="6">
        <f>VLOOKUP($E341,'Tabel 11'!$E$14:$X$377,13,FALSE)</f>
        <v>1295</v>
      </c>
      <c r="R341" s="6">
        <f>VLOOKUP($E341,'Tabel 11'!$E$14:$X$377,14,FALSE)</f>
        <v>4389</v>
      </c>
      <c r="S341" s="6">
        <f>VLOOKUP($E341,'Tabel 11'!$E$14:$X$377,15,FALSE)</f>
        <v>4164</v>
      </c>
      <c r="T341" s="6">
        <f>VLOOKUP($E341,'Tabel 11'!$E$14:$X$377,16,FALSE)</f>
        <v>225</v>
      </c>
      <c r="U341" s="6">
        <f>VLOOKUP($E341,'Tabel 11'!$E$14:$X$377,17,FALSE)</f>
        <v>0</v>
      </c>
      <c r="V341" s="6">
        <f>VLOOKUP($E341,'Tabel 11'!$E$14:$X$377,18,FALSE)</f>
        <v>0</v>
      </c>
      <c r="W341" s="6"/>
      <c r="X341" s="6">
        <f>VLOOKUP($E341,'Tabel 11'!$E$14:$X$377,20,FALSE)</f>
        <v>2370</v>
      </c>
      <c r="AB341" s="47"/>
      <c r="AC341" s="47"/>
    </row>
    <row r="342" spans="4:29" x14ac:dyDescent="0.25">
      <c r="D342" s="1" t="s">
        <v>738</v>
      </c>
      <c r="E342" s="1" t="s">
        <v>308</v>
      </c>
      <c r="G342" s="6">
        <f>VLOOKUP($E342,'Tabel 11'!$E$14:$X$377,3,FALSE)</f>
        <v>26003</v>
      </c>
      <c r="H342" s="6">
        <f>VLOOKUP($E342,'Tabel 11'!$E$14:$X$377,4,FALSE)</f>
        <v>10549</v>
      </c>
      <c r="I342" s="6">
        <f>VLOOKUP($E342,'Tabel 11'!$E$14:$X$377,5,FALSE)</f>
        <v>3925</v>
      </c>
      <c r="J342" s="6">
        <f>VLOOKUP($E342,'Tabel 11'!$E$14:$X$377,6,FALSE)</f>
        <v>2450</v>
      </c>
      <c r="K342" s="6">
        <f>VLOOKUP($E342,'Tabel 11'!$E$14:$X$377,7,FALSE)</f>
        <v>2428</v>
      </c>
      <c r="L342" s="6">
        <f>VLOOKUP($E342,'Tabel 11'!$E$14:$X$377,8,FALSE)</f>
        <v>0</v>
      </c>
      <c r="M342" s="6">
        <f>VLOOKUP($E342,'Tabel 11'!$E$14:$X$377,9,FALSE)</f>
        <v>1746</v>
      </c>
      <c r="N342" s="6">
        <f>VLOOKUP($E342,'Tabel 11'!$E$14:$X$377,10,FALSE)</f>
        <v>11583</v>
      </c>
      <c r="O342" s="6">
        <f>VLOOKUP($E342,'Tabel 11'!$E$14:$X$377,11,FALSE)</f>
        <v>11532</v>
      </c>
      <c r="P342" s="6">
        <f>VLOOKUP($E342,'Tabel 11'!$E$14:$X$377,12,FALSE)</f>
        <v>51</v>
      </c>
      <c r="Q342" s="6">
        <f>VLOOKUP($E342,'Tabel 11'!$E$14:$X$377,13,FALSE)</f>
        <v>395</v>
      </c>
      <c r="R342" s="6">
        <f>VLOOKUP($E342,'Tabel 11'!$E$14:$X$377,14,FALSE)</f>
        <v>3476</v>
      </c>
      <c r="S342" s="6">
        <f>VLOOKUP($E342,'Tabel 11'!$E$14:$X$377,15,FALSE)</f>
        <v>3067</v>
      </c>
      <c r="T342" s="6">
        <f>VLOOKUP($E342,'Tabel 11'!$E$14:$X$377,16,FALSE)</f>
        <v>404</v>
      </c>
      <c r="U342" s="6">
        <f>VLOOKUP($E342,'Tabel 11'!$E$14:$X$377,17,FALSE)</f>
        <v>5</v>
      </c>
      <c r="V342" s="6">
        <f>VLOOKUP($E342,'Tabel 11'!$E$14:$X$377,18,FALSE)</f>
        <v>0</v>
      </c>
      <c r="W342" s="6"/>
      <c r="X342" s="6">
        <f>VLOOKUP($E342,'Tabel 11'!$E$14:$X$377,20,FALSE)</f>
        <v>4330</v>
      </c>
      <c r="AB342" s="47"/>
      <c r="AC342" s="47"/>
    </row>
    <row r="343" spans="4:29" x14ac:dyDescent="0.25">
      <c r="D343" s="1" t="s">
        <v>765</v>
      </c>
      <c r="E343" s="1" t="s">
        <v>345</v>
      </c>
      <c r="G343" s="6">
        <f>VLOOKUP($E343,'Tabel 11'!$E$14:$X$377,3,FALSE)</f>
        <v>2941</v>
      </c>
      <c r="H343" s="6">
        <f>VLOOKUP($E343,'Tabel 11'!$E$14:$X$377,4,FALSE)</f>
        <v>533</v>
      </c>
      <c r="I343" s="6">
        <f>VLOOKUP($E343,'Tabel 11'!$E$14:$X$377,5,FALSE)</f>
        <v>237</v>
      </c>
      <c r="J343" s="6">
        <f>VLOOKUP($E343,'Tabel 11'!$E$14:$X$377,6,FALSE)</f>
        <v>0</v>
      </c>
      <c r="K343" s="6">
        <f>VLOOKUP($E343,'Tabel 11'!$E$14:$X$377,7,FALSE)</f>
        <v>296</v>
      </c>
      <c r="L343" s="6">
        <f>VLOOKUP($E343,'Tabel 11'!$E$14:$X$377,8,FALSE)</f>
        <v>0</v>
      </c>
      <c r="M343" s="6">
        <f>VLOOKUP($E343,'Tabel 11'!$E$14:$X$377,9,FALSE)</f>
        <v>0</v>
      </c>
      <c r="N343" s="6">
        <f>VLOOKUP($E343,'Tabel 11'!$E$14:$X$377,10,FALSE)</f>
        <v>625</v>
      </c>
      <c r="O343" s="6">
        <f>VLOOKUP($E343,'Tabel 11'!$E$14:$X$377,11,FALSE)</f>
        <v>0</v>
      </c>
      <c r="P343" s="6">
        <f>VLOOKUP($E343,'Tabel 11'!$E$14:$X$377,12,FALSE)</f>
        <v>625</v>
      </c>
      <c r="Q343" s="6">
        <f>VLOOKUP($E343,'Tabel 11'!$E$14:$X$377,13,FALSE)</f>
        <v>532</v>
      </c>
      <c r="R343" s="6">
        <f>VLOOKUP($E343,'Tabel 11'!$E$14:$X$377,14,FALSE)</f>
        <v>1251</v>
      </c>
      <c r="S343" s="6">
        <f>VLOOKUP($E343,'Tabel 11'!$E$14:$X$377,15,FALSE)</f>
        <v>1251</v>
      </c>
      <c r="T343" s="6">
        <f>VLOOKUP($E343,'Tabel 11'!$E$14:$X$377,16,FALSE)</f>
        <v>0</v>
      </c>
      <c r="U343" s="6">
        <f>VLOOKUP($E343,'Tabel 11'!$E$14:$X$377,17,FALSE)</f>
        <v>0</v>
      </c>
      <c r="V343" s="6">
        <f>VLOOKUP($E343,'Tabel 11'!$E$14:$X$377,18,FALSE)</f>
        <v>0</v>
      </c>
      <c r="W343" s="6"/>
      <c r="X343" s="6">
        <f>VLOOKUP($E343,'Tabel 11'!$E$14:$X$377,20,FALSE)</f>
        <v>432</v>
      </c>
      <c r="AB343" s="47"/>
      <c r="AC343" s="47"/>
    </row>
    <row r="344" spans="4:29" x14ac:dyDescent="0.25">
      <c r="D344" s="1" t="s">
        <v>769</v>
      </c>
      <c r="E344" s="1" t="s">
        <v>309</v>
      </c>
      <c r="G344" s="6">
        <f>VLOOKUP($E344,'Tabel 11'!$E$14:$X$377,3,FALSE)</f>
        <v>5655</v>
      </c>
      <c r="H344" s="6">
        <f>VLOOKUP($E344,'Tabel 11'!$E$14:$X$377,4,FALSE)</f>
        <v>2571</v>
      </c>
      <c r="I344" s="6">
        <f>VLOOKUP($E344,'Tabel 11'!$E$14:$X$377,5,FALSE)</f>
        <v>399</v>
      </c>
      <c r="J344" s="6">
        <f>VLOOKUP($E344,'Tabel 11'!$E$14:$X$377,6,FALSE)</f>
        <v>442</v>
      </c>
      <c r="K344" s="6">
        <f>VLOOKUP($E344,'Tabel 11'!$E$14:$X$377,7,FALSE)</f>
        <v>327</v>
      </c>
      <c r="L344" s="6">
        <f>VLOOKUP($E344,'Tabel 11'!$E$14:$X$377,8,FALSE)</f>
        <v>104</v>
      </c>
      <c r="M344" s="6">
        <f>VLOOKUP($E344,'Tabel 11'!$E$14:$X$377,9,FALSE)</f>
        <v>1299</v>
      </c>
      <c r="N344" s="6">
        <f>VLOOKUP($E344,'Tabel 11'!$E$14:$X$377,10,FALSE)</f>
        <v>1636</v>
      </c>
      <c r="O344" s="6">
        <f>VLOOKUP($E344,'Tabel 11'!$E$14:$X$377,11,FALSE)</f>
        <v>911</v>
      </c>
      <c r="P344" s="6">
        <f>VLOOKUP($E344,'Tabel 11'!$E$14:$X$377,12,FALSE)</f>
        <v>725</v>
      </c>
      <c r="Q344" s="6">
        <f>VLOOKUP($E344,'Tabel 11'!$E$14:$X$377,13,FALSE)</f>
        <v>734</v>
      </c>
      <c r="R344" s="6">
        <f>VLOOKUP($E344,'Tabel 11'!$E$14:$X$377,14,FALSE)</f>
        <v>714</v>
      </c>
      <c r="S344" s="6">
        <f>VLOOKUP($E344,'Tabel 11'!$E$14:$X$377,15,FALSE)</f>
        <v>714</v>
      </c>
      <c r="T344" s="6">
        <f>VLOOKUP($E344,'Tabel 11'!$E$14:$X$377,16,FALSE)</f>
        <v>0</v>
      </c>
      <c r="U344" s="6">
        <f>VLOOKUP($E344,'Tabel 11'!$E$14:$X$377,17,FALSE)</f>
        <v>0</v>
      </c>
      <c r="V344" s="6">
        <f>VLOOKUP($E344,'Tabel 11'!$E$14:$X$377,18,FALSE)</f>
        <v>14</v>
      </c>
      <c r="W344" s="6"/>
      <c r="X344" s="6">
        <f>VLOOKUP($E344,'Tabel 11'!$E$14:$X$377,20,FALSE)</f>
        <v>631</v>
      </c>
      <c r="AB344" s="47"/>
      <c r="AC344" s="47"/>
    </row>
    <row r="345" spans="4:29" x14ac:dyDescent="0.25">
      <c r="D345" s="1" t="s">
        <v>770</v>
      </c>
      <c r="E345" s="1" t="s">
        <v>310</v>
      </c>
      <c r="G345" s="6">
        <f>VLOOKUP($E345,'Tabel 11'!$E$14:$X$377,3,FALSE)</f>
        <v>10584</v>
      </c>
      <c r="H345" s="6">
        <f>VLOOKUP($E345,'Tabel 11'!$E$14:$X$377,4,FALSE)</f>
        <v>4700</v>
      </c>
      <c r="I345" s="6">
        <f>VLOOKUP($E345,'Tabel 11'!$E$14:$X$377,5,FALSE)</f>
        <v>3366</v>
      </c>
      <c r="J345" s="6">
        <f>VLOOKUP($E345,'Tabel 11'!$E$14:$X$377,6,FALSE)</f>
        <v>290</v>
      </c>
      <c r="K345" s="6">
        <f>VLOOKUP($E345,'Tabel 11'!$E$14:$X$377,7,FALSE)</f>
        <v>920</v>
      </c>
      <c r="L345" s="6">
        <f>VLOOKUP($E345,'Tabel 11'!$E$14:$X$377,8,FALSE)</f>
        <v>0</v>
      </c>
      <c r="M345" s="6">
        <f>VLOOKUP($E345,'Tabel 11'!$E$14:$X$377,9,FALSE)</f>
        <v>124</v>
      </c>
      <c r="N345" s="6">
        <f>VLOOKUP($E345,'Tabel 11'!$E$14:$X$377,10,FALSE)</f>
        <v>2846</v>
      </c>
      <c r="O345" s="6">
        <f>VLOOKUP($E345,'Tabel 11'!$E$14:$X$377,11,FALSE)</f>
        <v>2223</v>
      </c>
      <c r="P345" s="6">
        <f>VLOOKUP($E345,'Tabel 11'!$E$14:$X$377,12,FALSE)</f>
        <v>623</v>
      </c>
      <c r="Q345" s="6">
        <f>VLOOKUP($E345,'Tabel 11'!$E$14:$X$377,13,FALSE)</f>
        <v>635</v>
      </c>
      <c r="R345" s="6">
        <f>VLOOKUP($E345,'Tabel 11'!$E$14:$X$377,14,FALSE)</f>
        <v>2403</v>
      </c>
      <c r="S345" s="6">
        <f>VLOOKUP($E345,'Tabel 11'!$E$14:$X$377,15,FALSE)</f>
        <v>2351</v>
      </c>
      <c r="T345" s="6">
        <f>VLOOKUP($E345,'Tabel 11'!$E$14:$X$377,16,FALSE)</f>
        <v>52</v>
      </c>
      <c r="U345" s="6">
        <f>VLOOKUP($E345,'Tabel 11'!$E$14:$X$377,17,FALSE)</f>
        <v>0</v>
      </c>
      <c r="V345" s="6">
        <f>VLOOKUP($E345,'Tabel 11'!$E$14:$X$377,18,FALSE)</f>
        <v>0</v>
      </c>
      <c r="W345" s="6"/>
      <c r="X345" s="6">
        <f>VLOOKUP($E345,'Tabel 11'!$E$14:$X$377,20,FALSE)</f>
        <v>312</v>
      </c>
      <c r="AB345" s="47"/>
      <c r="AC345" s="47"/>
    </row>
    <row r="346" spans="4:29" x14ac:dyDescent="0.25">
      <c r="D346" s="1" t="s">
        <v>780</v>
      </c>
      <c r="E346" s="1" t="s">
        <v>312</v>
      </c>
      <c r="G346" s="6">
        <f>VLOOKUP($E346,'Tabel 11'!$E$14:$X$377,3,FALSE)</f>
        <v>554</v>
      </c>
      <c r="H346" s="6">
        <f>VLOOKUP($E346,'Tabel 11'!$E$14:$X$377,4,FALSE)</f>
        <v>20</v>
      </c>
      <c r="I346" s="6">
        <f>VLOOKUP($E346,'Tabel 11'!$E$14:$X$377,5,FALSE)</f>
        <v>0</v>
      </c>
      <c r="J346" s="6">
        <f>VLOOKUP($E346,'Tabel 11'!$E$14:$X$377,6,FALSE)</f>
        <v>0</v>
      </c>
      <c r="K346" s="6">
        <f>VLOOKUP($E346,'Tabel 11'!$E$14:$X$377,7,FALSE)</f>
        <v>20</v>
      </c>
      <c r="L346" s="6">
        <f>VLOOKUP($E346,'Tabel 11'!$E$14:$X$377,8,FALSE)</f>
        <v>0</v>
      </c>
      <c r="M346" s="6">
        <f>VLOOKUP($E346,'Tabel 11'!$E$14:$X$377,9,FALSE)</f>
        <v>0</v>
      </c>
      <c r="N346" s="6">
        <f>VLOOKUP($E346,'Tabel 11'!$E$14:$X$377,10,FALSE)</f>
        <v>18</v>
      </c>
      <c r="O346" s="6">
        <f>VLOOKUP($E346,'Tabel 11'!$E$14:$X$377,11,FALSE)</f>
        <v>18</v>
      </c>
      <c r="P346" s="6">
        <f>VLOOKUP($E346,'Tabel 11'!$E$14:$X$377,12,FALSE)</f>
        <v>0</v>
      </c>
      <c r="Q346" s="6">
        <f>VLOOKUP($E346,'Tabel 11'!$E$14:$X$377,13,FALSE)</f>
        <v>7</v>
      </c>
      <c r="R346" s="6">
        <f>VLOOKUP($E346,'Tabel 11'!$E$14:$X$377,14,FALSE)</f>
        <v>509</v>
      </c>
      <c r="S346" s="6">
        <f>VLOOKUP($E346,'Tabel 11'!$E$14:$X$377,15,FALSE)</f>
        <v>509</v>
      </c>
      <c r="T346" s="6">
        <f>VLOOKUP($E346,'Tabel 11'!$E$14:$X$377,16,FALSE)</f>
        <v>0</v>
      </c>
      <c r="U346" s="6">
        <f>VLOOKUP($E346,'Tabel 11'!$E$14:$X$377,17,FALSE)</f>
        <v>0</v>
      </c>
      <c r="V346" s="6">
        <f>VLOOKUP($E346,'Tabel 11'!$E$14:$X$377,18,FALSE)</f>
        <v>0</v>
      </c>
      <c r="W346" s="6"/>
      <c r="X346" s="6">
        <f>VLOOKUP($E346,'Tabel 11'!$E$14:$X$377,20,FALSE)</f>
        <v>68</v>
      </c>
      <c r="AB346" s="47"/>
      <c r="AC346" s="47"/>
    </row>
    <row r="347" spans="4:29" x14ac:dyDescent="0.25">
      <c r="D347" s="1" t="s">
        <v>793</v>
      </c>
      <c r="E347" s="1" t="s">
        <v>313</v>
      </c>
      <c r="G347" s="6">
        <f>VLOOKUP($E347,'Tabel 11'!$E$14:$X$377,3,FALSE)</f>
        <v>1706</v>
      </c>
      <c r="H347" s="6">
        <f>VLOOKUP($E347,'Tabel 11'!$E$14:$X$377,4,FALSE)</f>
        <v>1033</v>
      </c>
      <c r="I347" s="6">
        <f>VLOOKUP($E347,'Tabel 11'!$E$14:$X$377,5,FALSE)</f>
        <v>884</v>
      </c>
      <c r="J347" s="6">
        <f>VLOOKUP($E347,'Tabel 11'!$E$14:$X$377,6,FALSE)</f>
        <v>0</v>
      </c>
      <c r="K347" s="6">
        <f>VLOOKUP($E347,'Tabel 11'!$E$14:$X$377,7,FALSE)</f>
        <v>30</v>
      </c>
      <c r="L347" s="6">
        <f>VLOOKUP($E347,'Tabel 11'!$E$14:$X$377,8,FALSE)</f>
        <v>0</v>
      </c>
      <c r="M347" s="6">
        <f>VLOOKUP($E347,'Tabel 11'!$E$14:$X$377,9,FALSE)</f>
        <v>119</v>
      </c>
      <c r="N347" s="6">
        <f>VLOOKUP($E347,'Tabel 11'!$E$14:$X$377,10,FALSE)</f>
        <v>0</v>
      </c>
      <c r="O347" s="6">
        <f>VLOOKUP($E347,'Tabel 11'!$E$14:$X$377,11,FALSE)</f>
        <v>0</v>
      </c>
      <c r="P347" s="6">
        <f>VLOOKUP($E347,'Tabel 11'!$E$14:$X$377,12,FALSE)</f>
        <v>0</v>
      </c>
      <c r="Q347" s="6">
        <f>VLOOKUP($E347,'Tabel 11'!$E$14:$X$377,13,FALSE)</f>
        <v>6</v>
      </c>
      <c r="R347" s="6">
        <f>VLOOKUP($E347,'Tabel 11'!$E$14:$X$377,14,FALSE)</f>
        <v>667</v>
      </c>
      <c r="S347" s="6">
        <f>VLOOKUP($E347,'Tabel 11'!$E$14:$X$377,15,FALSE)</f>
        <v>653</v>
      </c>
      <c r="T347" s="6">
        <f>VLOOKUP($E347,'Tabel 11'!$E$14:$X$377,16,FALSE)</f>
        <v>14</v>
      </c>
      <c r="U347" s="6">
        <f>VLOOKUP($E347,'Tabel 11'!$E$14:$X$377,17,FALSE)</f>
        <v>0</v>
      </c>
      <c r="V347" s="6">
        <f>VLOOKUP($E347,'Tabel 11'!$E$14:$X$377,18,FALSE)</f>
        <v>0</v>
      </c>
      <c r="W347" s="6"/>
      <c r="X347" s="6">
        <f>VLOOKUP($E347,'Tabel 11'!$E$14:$X$377,20,FALSE)</f>
        <v>486</v>
      </c>
      <c r="AB347" s="47"/>
      <c r="AC347" s="47"/>
    </row>
    <row r="348" spans="4:29" x14ac:dyDescent="0.25">
      <c r="D348" s="1" t="s">
        <v>798</v>
      </c>
      <c r="E348" s="1" t="s">
        <v>314</v>
      </c>
      <c r="G348" s="6">
        <f>VLOOKUP($E348,'Tabel 11'!$E$14:$X$377,3,FALSE)</f>
        <v>1015</v>
      </c>
      <c r="H348" s="6">
        <f>VLOOKUP($E348,'Tabel 11'!$E$14:$X$377,4,FALSE)</f>
        <v>388</v>
      </c>
      <c r="I348" s="6">
        <f>VLOOKUP($E348,'Tabel 11'!$E$14:$X$377,5,FALSE)</f>
        <v>0</v>
      </c>
      <c r="J348" s="6">
        <f>VLOOKUP($E348,'Tabel 11'!$E$14:$X$377,6,FALSE)</f>
        <v>45</v>
      </c>
      <c r="K348" s="6">
        <f>VLOOKUP($E348,'Tabel 11'!$E$14:$X$377,7,FALSE)</f>
        <v>17</v>
      </c>
      <c r="L348" s="6">
        <f>VLOOKUP($E348,'Tabel 11'!$E$14:$X$377,8,FALSE)</f>
        <v>0</v>
      </c>
      <c r="M348" s="6">
        <f>VLOOKUP($E348,'Tabel 11'!$E$14:$X$377,9,FALSE)</f>
        <v>326</v>
      </c>
      <c r="N348" s="6">
        <f>VLOOKUP($E348,'Tabel 11'!$E$14:$X$377,10,FALSE)</f>
        <v>0</v>
      </c>
      <c r="O348" s="6">
        <f>VLOOKUP($E348,'Tabel 11'!$E$14:$X$377,11,FALSE)</f>
        <v>0</v>
      </c>
      <c r="P348" s="6">
        <f>VLOOKUP($E348,'Tabel 11'!$E$14:$X$377,12,FALSE)</f>
        <v>0</v>
      </c>
      <c r="Q348" s="6">
        <f>VLOOKUP($E348,'Tabel 11'!$E$14:$X$377,13,FALSE)</f>
        <v>90</v>
      </c>
      <c r="R348" s="6">
        <f>VLOOKUP($E348,'Tabel 11'!$E$14:$X$377,14,FALSE)</f>
        <v>537</v>
      </c>
      <c r="S348" s="6">
        <f>VLOOKUP($E348,'Tabel 11'!$E$14:$X$377,15,FALSE)</f>
        <v>505</v>
      </c>
      <c r="T348" s="6">
        <f>VLOOKUP($E348,'Tabel 11'!$E$14:$X$377,16,FALSE)</f>
        <v>32</v>
      </c>
      <c r="U348" s="6">
        <f>VLOOKUP($E348,'Tabel 11'!$E$14:$X$377,17,FALSE)</f>
        <v>0</v>
      </c>
      <c r="V348" s="6">
        <f>VLOOKUP($E348,'Tabel 11'!$E$14:$X$377,18,FALSE)</f>
        <v>0</v>
      </c>
      <c r="W348" s="6"/>
      <c r="X348" s="6">
        <f>VLOOKUP($E348,'Tabel 11'!$E$14:$X$377,20,FALSE)</f>
        <v>21</v>
      </c>
      <c r="AB348" s="47"/>
      <c r="AC348" s="47"/>
    </row>
    <row r="349" spans="4:29" x14ac:dyDescent="0.25">
      <c r="D349" s="1" t="s">
        <v>801</v>
      </c>
      <c r="E349" s="1" t="s">
        <v>349</v>
      </c>
      <c r="G349" s="6">
        <f>VLOOKUP($E349,'Tabel 11'!$E$14:$X$377,3,FALSE)</f>
        <v>3446</v>
      </c>
      <c r="H349" s="6">
        <f>VLOOKUP($E349,'Tabel 11'!$E$14:$X$377,4,FALSE)</f>
        <v>466</v>
      </c>
      <c r="I349" s="6">
        <f>VLOOKUP($E349,'Tabel 11'!$E$14:$X$377,5,FALSE)</f>
        <v>88</v>
      </c>
      <c r="J349" s="6">
        <f>VLOOKUP($E349,'Tabel 11'!$E$14:$X$377,6,FALSE)</f>
        <v>59</v>
      </c>
      <c r="K349" s="6">
        <f>VLOOKUP($E349,'Tabel 11'!$E$14:$X$377,7,FALSE)</f>
        <v>173</v>
      </c>
      <c r="L349" s="6">
        <f>VLOOKUP($E349,'Tabel 11'!$E$14:$X$377,8,FALSE)</f>
        <v>2</v>
      </c>
      <c r="M349" s="6">
        <f>VLOOKUP($E349,'Tabel 11'!$E$14:$X$377,9,FALSE)</f>
        <v>144</v>
      </c>
      <c r="N349" s="6">
        <f>VLOOKUP($E349,'Tabel 11'!$E$14:$X$377,10,FALSE)</f>
        <v>232</v>
      </c>
      <c r="O349" s="6">
        <f>VLOOKUP($E349,'Tabel 11'!$E$14:$X$377,11,FALSE)</f>
        <v>232</v>
      </c>
      <c r="P349" s="6">
        <f>VLOOKUP($E349,'Tabel 11'!$E$14:$X$377,12,FALSE)</f>
        <v>0</v>
      </c>
      <c r="Q349" s="6">
        <f>VLOOKUP($E349,'Tabel 11'!$E$14:$X$377,13,FALSE)</f>
        <v>731</v>
      </c>
      <c r="R349" s="6">
        <f>VLOOKUP($E349,'Tabel 11'!$E$14:$X$377,14,FALSE)</f>
        <v>2017</v>
      </c>
      <c r="S349" s="6">
        <f>VLOOKUP($E349,'Tabel 11'!$E$14:$X$377,15,FALSE)</f>
        <v>1966</v>
      </c>
      <c r="T349" s="6">
        <f>VLOOKUP($E349,'Tabel 11'!$E$14:$X$377,16,FALSE)</f>
        <v>51</v>
      </c>
      <c r="U349" s="6">
        <f>VLOOKUP($E349,'Tabel 11'!$E$14:$X$377,17,FALSE)</f>
        <v>0</v>
      </c>
      <c r="V349" s="6">
        <f>VLOOKUP($E349,'Tabel 11'!$E$14:$X$377,18,FALSE)</f>
        <v>0</v>
      </c>
      <c r="W349" s="12"/>
      <c r="X349" s="6">
        <f>VLOOKUP($E349,'Tabel 11'!$E$14:$X$377,20,FALSE)</f>
        <v>392</v>
      </c>
      <c r="AB349" s="47"/>
      <c r="AC349" s="47"/>
    </row>
    <row r="350" spans="4:29" x14ac:dyDescent="0.25">
      <c r="D350" s="1" t="s">
        <v>812</v>
      </c>
      <c r="E350" s="1" t="s">
        <v>341</v>
      </c>
      <c r="G350" s="6">
        <f>VLOOKUP($E350,'Tabel 11'!$E$14:$X$377,3,FALSE)</f>
        <v>495</v>
      </c>
      <c r="H350" s="6">
        <f>VLOOKUP($E350,'Tabel 11'!$E$14:$X$377,4,FALSE)</f>
        <v>60</v>
      </c>
      <c r="I350" s="6">
        <f>VLOOKUP($E350,'Tabel 11'!$E$14:$X$377,5,FALSE)</f>
        <v>54</v>
      </c>
      <c r="J350" s="6">
        <f>VLOOKUP($E350,'Tabel 11'!$E$14:$X$377,6,FALSE)</f>
        <v>0</v>
      </c>
      <c r="K350" s="6">
        <f>VLOOKUP($E350,'Tabel 11'!$E$14:$X$377,7,FALSE)</f>
        <v>0</v>
      </c>
      <c r="L350" s="6">
        <f>VLOOKUP($E350,'Tabel 11'!$E$14:$X$377,8,FALSE)</f>
        <v>0</v>
      </c>
      <c r="M350" s="6">
        <f>VLOOKUP($E350,'Tabel 11'!$E$14:$X$377,9,FALSE)</f>
        <v>6</v>
      </c>
      <c r="N350" s="6">
        <f>VLOOKUP($E350,'Tabel 11'!$E$14:$X$377,10,FALSE)</f>
        <v>0</v>
      </c>
      <c r="O350" s="6">
        <f>VLOOKUP($E350,'Tabel 11'!$E$14:$X$377,11,FALSE)</f>
        <v>0</v>
      </c>
      <c r="P350" s="6">
        <f>VLOOKUP($E350,'Tabel 11'!$E$14:$X$377,12,FALSE)</f>
        <v>0</v>
      </c>
      <c r="Q350" s="6">
        <f>VLOOKUP($E350,'Tabel 11'!$E$14:$X$377,13,FALSE)</f>
        <v>68</v>
      </c>
      <c r="R350" s="6">
        <f>VLOOKUP($E350,'Tabel 11'!$E$14:$X$377,14,FALSE)</f>
        <v>367</v>
      </c>
      <c r="S350" s="6">
        <f>VLOOKUP($E350,'Tabel 11'!$E$14:$X$377,15,FALSE)</f>
        <v>349</v>
      </c>
      <c r="T350" s="6">
        <f>VLOOKUP($E350,'Tabel 11'!$E$14:$X$377,16,FALSE)</f>
        <v>18</v>
      </c>
      <c r="U350" s="6">
        <f>VLOOKUP($E350,'Tabel 11'!$E$14:$X$377,17,FALSE)</f>
        <v>0</v>
      </c>
      <c r="V350" s="6">
        <f>VLOOKUP($E350,'Tabel 11'!$E$14:$X$377,18,FALSE)</f>
        <v>0</v>
      </c>
      <c r="W350" s="6"/>
      <c r="X350" s="6">
        <f>VLOOKUP($E350,'Tabel 11'!$E$14:$X$377,20,FALSE)</f>
        <v>27</v>
      </c>
      <c r="AB350" s="47"/>
      <c r="AC350" s="47"/>
    </row>
    <row r="351" spans="4:29" x14ac:dyDescent="0.25">
      <c r="D351" s="1" t="s">
        <v>819</v>
      </c>
      <c r="E351" s="1" t="s">
        <v>348</v>
      </c>
      <c r="G351" s="6">
        <f>VLOOKUP($E351,'Tabel 11'!$E$14:$X$377,3,FALSE)</f>
        <v>2721</v>
      </c>
      <c r="H351" s="6">
        <f>VLOOKUP($E351,'Tabel 11'!$E$14:$X$377,4,FALSE)</f>
        <v>564</v>
      </c>
      <c r="I351" s="6">
        <f>VLOOKUP($E351,'Tabel 11'!$E$14:$X$377,5,FALSE)</f>
        <v>0</v>
      </c>
      <c r="J351" s="6">
        <f>VLOOKUP($E351,'Tabel 11'!$E$14:$X$377,6,FALSE)</f>
        <v>0</v>
      </c>
      <c r="K351" s="6">
        <f>VLOOKUP($E351,'Tabel 11'!$E$14:$X$377,7,FALSE)</f>
        <v>0</v>
      </c>
      <c r="L351" s="6">
        <f>VLOOKUP($E351,'Tabel 11'!$E$14:$X$377,8,FALSE)</f>
        <v>0</v>
      </c>
      <c r="M351" s="6">
        <f>VLOOKUP($E351,'Tabel 11'!$E$14:$X$377,9,FALSE)</f>
        <v>564</v>
      </c>
      <c r="N351" s="6">
        <f>VLOOKUP($E351,'Tabel 11'!$E$14:$X$377,10,FALSE)</f>
        <v>427</v>
      </c>
      <c r="O351" s="6">
        <f>VLOOKUP($E351,'Tabel 11'!$E$14:$X$377,11,FALSE)</f>
        <v>382</v>
      </c>
      <c r="P351" s="6">
        <f>VLOOKUP($E351,'Tabel 11'!$E$14:$X$377,12,FALSE)</f>
        <v>45</v>
      </c>
      <c r="Q351" s="6">
        <f>VLOOKUP($E351,'Tabel 11'!$E$14:$X$377,13,FALSE)</f>
        <v>289</v>
      </c>
      <c r="R351" s="6">
        <f>VLOOKUP($E351,'Tabel 11'!$E$14:$X$377,14,FALSE)</f>
        <v>1441</v>
      </c>
      <c r="S351" s="6">
        <f>VLOOKUP($E351,'Tabel 11'!$E$14:$X$377,15,FALSE)</f>
        <v>1393</v>
      </c>
      <c r="T351" s="6">
        <f>VLOOKUP($E351,'Tabel 11'!$E$14:$X$377,16,FALSE)</f>
        <v>48</v>
      </c>
      <c r="U351" s="6">
        <f>VLOOKUP($E351,'Tabel 11'!$E$14:$X$377,17,FALSE)</f>
        <v>0</v>
      </c>
      <c r="V351" s="6">
        <f>VLOOKUP($E351,'Tabel 11'!$E$14:$X$377,18,FALSE)</f>
        <v>0</v>
      </c>
      <c r="W351" s="6"/>
      <c r="X351" s="6">
        <f>VLOOKUP($E351,'Tabel 11'!$E$14:$X$377,20,FALSE)</f>
        <v>220</v>
      </c>
      <c r="AB351" s="47"/>
      <c r="AC351" s="47"/>
    </row>
    <row r="352" spans="4:29" x14ac:dyDescent="0.25">
      <c r="D352" s="1" t="s">
        <v>827</v>
      </c>
      <c r="E352" s="1" t="s">
        <v>317</v>
      </c>
      <c r="G352" s="6">
        <f>VLOOKUP($E352,'Tabel 11'!$E$14:$X$377,3,FALSE)</f>
        <v>26356</v>
      </c>
      <c r="H352" s="6">
        <f>VLOOKUP($E352,'Tabel 11'!$E$14:$X$377,4,FALSE)</f>
        <v>8834</v>
      </c>
      <c r="I352" s="6">
        <f>VLOOKUP($E352,'Tabel 11'!$E$14:$X$377,5,FALSE)</f>
        <v>4270</v>
      </c>
      <c r="J352" s="6">
        <f>VLOOKUP($E352,'Tabel 11'!$E$14:$X$377,6,FALSE)</f>
        <v>5</v>
      </c>
      <c r="K352" s="6">
        <f>VLOOKUP($E352,'Tabel 11'!$E$14:$X$377,7,FALSE)</f>
        <v>3041</v>
      </c>
      <c r="L352" s="6">
        <f>VLOOKUP($E352,'Tabel 11'!$E$14:$X$377,8,FALSE)</f>
        <v>32</v>
      </c>
      <c r="M352" s="6">
        <f>VLOOKUP($E352,'Tabel 11'!$E$14:$X$377,9,FALSE)</f>
        <v>1486</v>
      </c>
      <c r="N352" s="6">
        <f>VLOOKUP($E352,'Tabel 11'!$E$14:$X$377,10,FALSE)</f>
        <v>6740</v>
      </c>
      <c r="O352" s="6">
        <f>VLOOKUP($E352,'Tabel 11'!$E$14:$X$377,11,FALSE)</f>
        <v>6740</v>
      </c>
      <c r="P352" s="6">
        <f>VLOOKUP($E352,'Tabel 11'!$E$14:$X$377,12,FALSE)</f>
        <v>0</v>
      </c>
      <c r="Q352" s="6">
        <f>VLOOKUP($E352,'Tabel 11'!$E$14:$X$377,13,FALSE)</f>
        <v>6067</v>
      </c>
      <c r="R352" s="6">
        <f>VLOOKUP($E352,'Tabel 11'!$E$14:$X$377,14,FALSE)</f>
        <v>4715</v>
      </c>
      <c r="S352" s="6">
        <f>VLOOKUP($E352,'Tabel 11'!$E$14:$X$377,15,FALSE)</f>
        <v>4232</v>
      </c>
      <c r="T352" s="6">
        <f>VLOOKUP($E352,'Tabel 11'!$E$14:$X$377,16,FALSE)</f>
        <v>483</v>
      </c>
      <c r="U352" s="6">
        <f>VLOOKUP($E352,'Tabel 11'!$E$14:$X$377,17,FALSE)</f>
        <v>0</v>
      </c>
      <c r="V352" s="6">
        <f>VLOOKUP($E352,'Tabel 11'!$E$14:$X$377,18,FALSE)</f>
        <v>0</v>
      </c>
      <c r="W352" s="6"/>
      <c r="X352" s="6">
        <f>VLOOKUP($E352,'Tabel 11'!$E$14:$X$377,20,FALSE)</f>
        <v>2408</v>
      </c>
      <c r="AB352" s="47"/>
      <c r="AC352" s="47"/>
    </row>
    <row r="353" spans="2:29" x14ac:dyDescent="0.25">
      <c r="D353" s="1" t="s">
        <v>828</v>
      </c>
      <c r="E353" s="1" t="s">
        <v>318</v>
      </c>
      <c r="G353" s="6">
        <f>VLOOKUP($E353,'Tabel 11'!$E$14:$X$377,3,FALSE)</f>
        <v>460</v>
      </c>
      <c r="H353" s="6">
        <f>VLOOKUP($E353,'Tabel 11'!$E$14:$X$377,4,FALSE)</f>
        <v>90</v>
      </c>
      <c r="I353" s="6">
        <f>VLOOKUP($E353,'Tabel 11'!$E$14:$X$377,5,FALSE)</f>
        <v>36</v>
      </c>
      <c r="J353" s="6">
        <f>VLOOKUP($E353,'Tabel 11'!$E$14:$X$377,6,FALSE)</f>
        <v>20</v>
      </c>
      <c r="K353" s="6">
        <f>VLOOKUP($E353,'Tabel 11'!$E$14:$X$377,7,FALSE)</f>
        <v>21</v>
      </c>
      <c r="L353" s="6">
        <f>VLOOKUP($E353,'Tabel 11'!$E$14:$X$377,8,FALSE)</f>
        <v>0</v>
      </c>
      <c r="M353" s="6">
        <f>VLOOKUP($E353,'Tabel 11'!$E$14:$X$377,9,FALSE)</f>
        <v>13</v>
      </c>
      <c r="N353" s="6">
        <f>VLOOKUP($E353,'Tabel 11'!$E$14:$X$377,10,FALSE)</f>
        <v>28</v>
      </c>
      <c r="O353" s="6">
        <f>VLOOKUP($E353,'Tabel 11'!$E$14:$X$377,11,FALSE)</f>
        <v>28</v>
      </c>
      <c r="P353" s="6">
        <f>VLOOKUP($E353,'Tabel 11'!$E$14:$X$377,12,FALSE)</f>
        <v>0</v>
      </c>
      <c r="Q353" s="6">
        <f>VLOOKUP($E353,'Tabel 11'!$E$14:$X$377,13,FALSE)</f>
        <v>0</v>
      </c>
      <c r="R353" s="6">
        <f>VLOOKUP($E353,'Tabel 11'!$E$14:$X$377,14,FALSE)</f>
        <v>342</v>
      </c>
      <c r="S353" s="6">
        <f>VLOOKUP($E353,'Tabel 11'!$E$14:$X$377,15,FALSE)</f>
        <v>325</v>
      </c>
      <c r="T353" s="6">
        <f>VLOOKUP($E353,'Tabel 11'!$E$14:$X$377,16,FALSE)</f>
        <v>17</v>
      </c>
      <c r="U353" s="6">
        <f>VLOOKUP($E353,'Tabel 11'!$E$14:$X$377,17,FALSE)</f>
        <v>0</v>
      </c>
      <c r="V353" s="6">
        <f>VLOOKUP($E353,'Tabel 11'!$E$14:$X$377,18,FALSE)</f>
        <v>0</v>
      </c>
      <c r="W353" s="6"/>
      <c r="X353" s="6">
        <f>VLOOKUP($E353,'Tabel 11'!$E$14:$X$377,20,FALSE)</f>
        <v>152</v>
      </c>
      <c r="AB353" s="47"/>
      <c r="AC353" s="47"/>
    </row>
    <row r="354" spans="2:29" x14ac:dyDescent="0.25">
      <c r="D354" s="1" t="s">
        <v>829</v>
      </c>
      <c r="E354" s="1" t="s">
        <v>344</v>
      </c>
      <c r="G354" s="6">
        <f>VLOOKUP($E354,'Tabel 11'!$E$14:$X$377,3,FALSE)</f>
        <v>5012</v>
      </c>
      <c r="H354" s="6">
        <f>VLOOKUP($E354,'Tabel 11'!$E$14:$X$377,4,FALSE)</f>
        <v>1135</v>
      </c>
      <c r="I354" s="6">
        <f>VLOOKUP($E354,'Tabel 11'!$E$14:$X$377,5,FALSE)</f>
        <v>445</v>
      </c>
      <c r="J354" s="6">
        <f>VLOOKUP($E354,'Tabel 11'!$E$14:$X$377,6,FALSE)</f>
        <v>180</v>
      </c>
      <c r="K354" s="6">
        <f>VLOOKUP($E354,'Tabel 11'!$E$14:$X$377,7,FALSE)</f>
        <v>304</v>
      </c>
      <c r="L354" s="6">
        <f>VLOOKUP($E354,'Tabel 11'!$E$14:$X$377,8,FALSE)</f>
        <v>0</v>
      </c>
      <c r="M354" s="6">
        <f>VLOOKUP($E354,'Tabel 11'!$E$14:$X$377,9,FALSE)</f>
        <v>206</v>
      </c>
      <c r="N354" s="6">
        <f>VLOOKUP($E354,'Tabel 11'!$E$14:$X$377,10,FALSE)</f>
        <v>935</v>
      </c>
      <c r="O354" s="6">
        <f>VLOOKUP($E354,'Tabel 11'!$E$14:$X$377,11,FALSE)</f>
        <v>549</v>
      </c>
      <c r="P354" s="6">
        <f>VLOOKUP($E354,'Tabel 11'!$E$14:$X$377,12,FALSE)</f>
        <v>386</v>
      </c>
      <c r="Q354" s="6">
        <f>VLOOKUP($E354,'Tabel 11'!$E$14:$X$377,13,FALSE)</f>
        <v>461</v>
      </c>
      <c r="R354" s="6">
        <f>VLOOKUP($E354,'Tabel 11'!$E$14:$X$377,14,FALSE)</f>
        <v>2481</v>
      </c>
      <c r="S354" s="6">
        <f>VLOOKUP($E354,'Tabel 11'!$E$14:$X$377,15,FALSE)</f>
        <v>2357</v>
      </c>
      <c r="T354" s="6">
        <f>VLOOKUP($E354,'Tabel 11'!$E$14:$X$377,16,FALSE)</f>
        <v>52</v>
      </c>
      <c r="U354" s="6">
        <f>VLOOKUP($E354,'Tabel 11'!$E$14:$X$377,17,FALSE)</f>
        <v>72</v>
      </c>
      <c r="V354" s="6">
        <f>VLOOKUP($E354,'Tabel 11'!$E$14:$X$377,18,FALSE)</f>
        <v>72</v>
      </c>
      <c r="W354" s="6"/>
      <c r="X354" s="6">
        <f>VLOOKUP($E354,'Tabel 11'!$E$14:$X$377,20,FALSE)</f>
        <v>597</v>
      </c>
      <c r="AB354" s="47"/>
      <c r="AC354" s="47"/>
    </row>
    <row r="355" spans="2:29" x14ac:dyDescent="0.25">
      <c r="C355" s="10"/>
      <c r="D355" s="1" t="s">
        <v>834</v>
      </c>
      <c r="E355" s="1" t="s">
        <v>319</v>
      </c>
      <c r="G355" s="6">
        <f>VLOOKUP($E355,'Tabel 11'!$E$14:$X$377,3,FALSE)</f>
        <v>1709</v>
      </c>
      <c r="H355" s="6">
        <f>VLOOKUP($E355,'Tabel 11'!$E$14:$X$377,4,FALSE)</f>
        <v>844</v>
      </c>
      <c r="I355" s="6">
        <f>VLOOKUP($E355,'Tabel 11'!$E$14:$X$377,5,FALSE)</f>
        <v>198</v>
      </c>
      <c r="J355" s="6">
        <f>VLOOKUP($E355,'Tabel 11'!$E$14:$X$377,6,FALSE)</f>
        <v>0</v>
      </c>
      <c r="K355" s="6">
        <f>VLOOKUP($E355,'Tabel 11'!$E$14:$X$377,7,FALSE)</f>
        <v>11</v>
      </c>
      <c r="L355" s="6">
        <f>VLOOKUP($E355,'Tabel 11'!$E$14:$X$377,8,FALSE)</f>
        <v>0</v>
      </c>
      <c r="M355" s="6">
        <f>VLOOKUP($E355,'Tabel 11'!$E$14:$X$377,9,FALSE)</f>
        <v>635</v>
      </c>
      <c r="N355" s="6">
        <f>VLOOKUP($E355,'Tabel 11'!$E$14:$X$377,10,FALSE)</f>
        <v>78</v>
      </c>
      <c r="O355" s="6">
        <f>VLOOKUP($E355,'Tabel 11'!$E$14:$X$377,11,FALSE)</f>
        <v>78</v>
      </c>
      <c r="P355" s="6">
        <f>VLOOKUP($E355,'Tabel 11'!$E$14:$X$377,12,FALSE)</f>
        <v>0</v>
      </c>
      <c r="Q355" s="6">
        <f>VLOOKUP($E355,'Tabel 11'!$E$14:$X$377,13,FALSE)</f>
        <v>53</v>
      </c>
      <c r="R355" s="6">
        <f>VLOOKUP($E355,'Tabel 11'!$E$14:$X$377,14,FALSE)</f>
        <v>734</v>
      </c>
      <c r="S355" s="6">
        <f>VLOOKUP($E355,'Tabel 11'!$E$14:$X$377,15,FALSE)</f>
        <v>678</v>
      </c>
      <c r="T355" s="6">
        <f>VLOOKUP($E355,'Tabel 11'!$E$14:$X$377,16,FALSE)</f>
        <v>33</v>
      </c>
      <c r="U355" s="6">
        <f>VLOOKUP($E355,'Tabel 11'!$E$14:$X$377,17,FALSE)</f>
        <v>23</v>
      </c>
      <c r="V355" s="6">
        <f>VLOOKUP($E355,'Tabel 11'!$E$14:$X$377,18,FALSE)</f>
        <v>0</v>
      </c>
      <c r="W355" s="6"/>
      <c r="X355" s="6">
        <f>VLOOKUP($E355,'Tabel 11'!$E$14:$X$377,20,FALSE)</f>
        <v>239</v>
      </c>
      <c r="AB355" s="47"/>
      <c r="AC355" s="47"/>
    </row>
    <row r="356" spans="2:29" x14ac:dyDescent="0.25">
      <c r="D356" s="1" t="s">
        <v>842</v>
      </c>
      <c r="E356" s="1" t="s">
        <v>320</v>
      </c>
      <c r="G356" s="6">
        <f>VLOOKUP($E356,'Tabel 11'!$E$14:$X$377,3,FALSE)</f>
        <v>3292</v>
      </c>
      <c r="H356" s="6">
        <f>VLOOKUP($E356,'Tabel 11'!$E$14:$X$377,4,FALSE)</f>
        <v>1481</v>
      </c>
      <c r="I356" s="6">
        <f>VLOOKUP($E356,'Tabel 11'!$E$14:$X$377,5,FALSE)</f>
        <v>666</v>
      </c>
      <c r="J356" s="6">
        <f>VLOOKUP($E356,'Tabel 11'!$E$14:$X$377,6,FALSE)</f>
        <v>20</v>
      </c>
      <c r="K356" s="6">
        <f>VLOOKUP($E356,'Tabel 11'!$E$14:$X$377,7,FALSE)</f>
        <v>240</v>
      </c>
      <c r="L356" s="6">
        <f>VLOOKUP($E356,'Tabel 11'!$E$14:$X$377,8,FALSE)</f>
        <v>555</v>
      </c>
      <c r="M356" s="6">
        <f>VLOOKUP($E356,'Tabel 11'!$E$14:$X$377,9,FALSE)</f>
        <v>0</v>
      </c>
      <c r="N356" s="6">
        <f>VLOOKUP($E356,'Tabel 11'!$E$14:$X$377,10,FALSE)</f>
        <v>512</v>
      </c>
      <c r="O356" s="6">
        <f>VLOOKUP($E356,'Tabel 11'!$E$14:$X$377,11,FALSE)</f>
        <v>352</v>
      </c>
      <c r="P356" s="6">
        <f>VLOOKUP($E356,'Tabel 11'!$E$14:$X$377,12,FALSE)</f>
        <v>160</v>
      </c>
      <c r="Q356" s="6">
        <f>VLOOKUP($E356,'Tabel 11'!$E$14:$X$377,13,FALSE)</f>
        <v>543</v>
      </c>
      <c r="R356" s="6">
        <f>VLOOKUP($E356,'Tabel 11'!$E$14:$X$377,14,FALSE)</f>
        <v>756</v>
      </c>
      <c r="S356" s="6">
        <f>VLOOKUP($E356,'Tabel 11'!$E$14:$X$377,15,FALSE)</f>
        <v>686</v>
      </c>
      <c r="T356" s="6">
        <f>VLOOKUP($E356,'Tabel 11'!$E$14:$X$377,16,FALSE)</f>
        <v>21</v>
      </c>
      <c r="U356" s="6">
        <f>VLOOKUP($E356,'Tabel 11'!$E$14:$X$377,17,FALSE)</f>
        <v>49</v>
      </c>
      <c r="V356" s="6">
        <f>VLOOKUP($E356,'Tabel 11'!$E$14:$X$377,18,FALSE)</f>
        <v>0</v>
      </c>
      <c r="W356" s="12"/>
      <c r="X356" s="6">
        <f>VLOOKUP($E356,'Tabel 11'!$E$14:$X$377,20,FALSE)</f>
        <v>292</v>
      </c>
      <c r="AB356" s="47"/>
      <c r="AC356" s="47"/>
    </row>
    <row r="357" spans="2:29" x14ac:dyDescent="0.25">
      <c r="D357" s="1" t="s">
        <v>853</v>
      </c>
      <c r="E357" s="1" t="s">
        <v>350</v>
      </c>
      <c r="G357" s="6">
        <f>VLOOKUP($E357,'Tabel 11'!$E$14:$X$377,3,FALSE)</f>
        <v>1230</v>
      </c>
      <c r="H357" s="6">
        <f>VLOOKUP($E357,'Tabel 11'!$E$14:$X$377,4,FALSE)</f>
        <v>113</v>
      </c>
      <c r="I357" s="6">
        <f>VLOOKUP($E357,'Tabel 11'!$E$14:$X$377,5,FALSE)</f>
        <v>0</v>
      </c>
      <c r="J357" s="6">
        <f>VLOOKUP($E357,'Tabel 11'!$E$14:$X$377,6,FALSE)</f>
        <v>0</v>
      </c>
      <c r="K357" s="6">
        <f>VLOOKUP($E357,'Tabel 11'!$E$14:$X$377,7,FALSE)</f>
        <v>113</v>
      </c>
      <c r="L357" s="6">
        <f>VLOOKUP($E357,'Tabel 11'!$E$14:$X$377,8,FALSE)</f>
        <v>0</v>
      </c>
      <c r="M357" s="6">
        <f>VLOOKUP($E357,'Tabel 11'!$E$14:$X$377,9,FALSE)</f>
        <v>0</v>
      </c>
      <c r="N357" s="6">
        <f>VLOOKUP($E357,'Tabel 11'!$E$14:$X$377,10,FALSE)</f>
        <v>77</v>
      </c>
      <c r="O357" s="6">
        <f>VLOOKUP($E357,'Tabel 11'!$E$14:$X$377,11,FALSE)</f>
        <v>77</v>
      </c>
      <c r="P357" s="6">
        <f>VLOOKUP($E357,'Tabel 11'!$E$14:$X$377,12,FALSE)</f>
        <v>0</v>
      </c>
      <c r="Q357" s="6">
        <f>VLOOKUP($E357,'Tabel 11'!$E$14:$X$377,13,FALSE)</f>
        <v>296</v>
      </c>
      <c r="R357" s="6">
        <f>VLOOKUP($E357,'Tabel 11'!$E$14:$X$377,14,FALSE)</f>
        <v>744</v>
      </c>
      <c r="S357" s="6">
        <f>VLOOKUP($E357,'Tabel 11'!$E$14:$X$377,15,FALSE)</f>
        <v>657</v>
      </c>
      <c r="T357" s="6">
        <f>VLOOKUP($E357,'Tabel 11'!$E$14:$X$377,16,FALSE)</f>
        <v>25</v>
      </c>
      <c r="U357" s="6">
        <f>VLOOKUP($E357,'Tabel 11'!$E$14:$X$377,17,FALSE)</f>
        <v>62</v>
      </c>
      <c r="V357" s="6">
        <f>VLOOKUP($E357,'Tabel 11'!$E$14:$X$377,18,FALSE)</f>
        <v>0</v>
      </c>
      <c r="W357" s="6"/>
      <c r="X357" s="6">
        <f>VLOOKUP($E357,'Tabel 11'!$E$14:$X$377,20,FALSE)</f>
        <v>107</v>
      </c>
      <c r="AB357" s="47"/>
      <c r="AC357" s="47"/>
    </row>
    <row r="358" spans="2:29" x14ac:dyDescent="0.25">
      <c r="D358" s="1" t="s">
        <v>860</v>
      </c>
      <c r="E358" s="1" t="s">
        <v>321</v>
      </c>
      <c r="G358" s="6">
        <f>VLOOKUP($E358,'Tabel 11'!$E$14:$X$377,3,FALSE)</f>
        <v>791</v>
      </c>
      <c r="H358" s="6">
        <f>VLOOKUP($E358,'Tabel 11'!$E$14:$X$377,4,FALSE)</f>
        <v>110</v>
      </c>
      <c r="I358" s="6">
        <f>VLOOKUP($E358,'Tabel 11'!$E$14:$X$377,5,FALSE)</f>
        <v>60</v>
      </c>
      <c r="J358" s="6">
        <f>VLOOKUP($E358,'Tabel 11'!$E$14:$X$377,6,FALSE)</f>
        <v>10</v>
      </c>
      <c r="K358" s="6">
        <f>VLOOKUP($E358,'Tabel 11'!$E$14:$X$377,7,FALSE)</f>
        <v>30</v>
      </c>
      <c r="L358" s="6">
        <f>VLOOKUP($E358,'Tabel 11'!$E$14:$X$377,8,FALSE)</f>
        <v>0</v>
      </c>
      <c r="M358" s="6">
        <f>VLOOKUP($E358,'Tabel 11'!$E$14:$X$377,9,FALSE)</f>
        <v>10</v>
      </c>
      <c r="N358" s="6">
        <f>VLOOKUP($E358,'Tabel 11'!$E$14:$X$377,10,FALSE)</f>
        <v>40</v>
      </c>
      <c r="O358" s="6">
        <f>VLOOKUP($E358,'Tabel 11'!$E$14:$X$377,11,FALSE)</f>
        <v>36</v>
      </c>
      <c r="P358" s="6">
        <f>VLOOKUP($E358,'Tabel 11'!$E$14:$X$377,12,FALSE)</f>
        <v>4</v>
      </c>
      <c r="Q358" s="6">
        <f>VLOOKUP($E358,'Tabel 11'!$E$14:$X$377,13,FALSE)</f>
        <v>100</v>
      </c>
      <c r="R358" s="6">
        <f>VLOOKUP($E358,'Tabel 11'!$E$14:$X$377,14,FALSE)</f>
        <v>541</v>
      </c>
      <c r="S358" s="6">
        <f>VLOOKUP($E358,'Tabel 11'!$E$14:$X$377,15,FALSE)</f>
        <v>514</v>
      </c>
      <c r="T358" s="6">
        <f>VLOOKUP($E358,'Tabel 11'!$E$14:$X$377,16,FALSE)</f>
        <v>17</v>
      </c>
      <c r="U358" s="6">
        <f>VLOOKUP($E358,'Tabel 11'!$E$14:$X$377,17,FALSE)</f>
        <v>10</v>
      </c>
      <c r="V358" s="6">
        <f>VLOOKUP($E358,'Tabel 11'!$E$14:$X$377,18,FALSE)</f>
        <v>5</v>
      </c>
      <c r="W358" s="6"/>
      <c r="X358" s="6">
        <f>VLOOKUP($E358,'Tabel 11'!$E$14:$X$377,20,FALSE)</f>
        <v>28</v>
      </c>
      <c r="AB358" s="47"/>
      <c r="AC358" s="47"/>
    </row>
    <row r="359" spans="2:29" x14ac:dyDescent="0.25">
      <c r="D359" s="1" t="s">
        <v>863</v>
      </c>
      <c r="E359" s="1" t="s">
        <v>347</v>
      </c>
      <c r="G359" s="6">
        <f>VLOOKUP($E359,'Tabel 11'!$E$14:$X$377,3,FALSE)</f>
        <v>9571</v>
      </c>
      <c r="H359" s="6">
        <f>VLOOKUP($E359,'Tabel 11'!$E$14:$X$377,4,FALSE)</f>
        <v>7008</v>
      </c>
      <c r="I359" s="6">
        <f>VLOOKUP($E359,'Tabel 11'!$E$14:$X$377,5,FALSE)</f>
        <v>5274</v>
      </c>
      <c r="J359" s="6">
        <f>VLOOKUP($E359,'Tabel 11'!$E$14:$X$377,6,FALSE)</f>
        <v>104</v>
      </c>
      <c r="K359" s="6">
        <f>VLOOKUP($E359,'Tabel 11'!$E$14:$X$377,7,FALSE)</f>
        <v>1630</v>
      </c>
      <c r="L359" s="6">
        <f>VLOOKUP($E359,'Tabel 11'!$E$14:$X$377,8,FALSE)</f>
        <v>0</v>
      </c>
      <c r="M359" s="6">
        <f>VLOOKUP($E359,'Tabel 11'!$E$14:$X$377,9,FALSE)</f>
        <v>0</v>
      </c>
      <c r="N359" s="6">
        <f>VLOOKUP($E359,'Tabel 11'!$E$14:$X$377,10,FALSE)</f>
        <v>0</v>
      </c>
      <c r="O359" s="6">
        <f>VLOOKUP($E359,'Tabel 11'!$E$14:$X$377,11,FALSE)</f>
        <v>0</v>
      </c>
      <c r="P359" s="6">
        <f>VLOOKUP($E359,'Tabel 11'!$E$14:$X$377,12,FALSE)</f>
        <v>0</v>
      </c>
      <c r="Q359" s="6">
        <f>VLOOKUP($E359,'Tabel 11'!$E$14:$X$377,13,FALSE)</f>
        <v>94</v>
      </c>
      <c r="R359" s="6">
        <f>VLOOKUP($E359,'Tabel 11'!$E$14:$X$377,14,FALSE)</f>
        <v>2469</v>
      </c>
      <c r="S359" s="6">
        <f>VLOOKUP($E359,'Tabel 11'!$E$14:$X$377,15,FALSE)</f>
        <v>2411</v>
      </c>
      <c r="T359" s="6">
        <f>VLOOKUP($E359,'Tabel 11'!$E$14:$X$377,16,FALSE)</f>
        <v>58</v>
      </c>
      <c r="U359" s="6">
        <f>VLOOKUP($E359,'Tabel 11'!$E$14:$X$377,17,FALSE)</f>
        <v>0</v>
      </c>
      <c r="V359" s="6">
        <f>VLOOKUP($E359,'Tabel 11'!$E$14:$X$377,18,FALSE)</f>
        <v>86</v>
      </c>
      <c r="W359" s="6"/>
      <c r="X359" s="6">
        <f>VLOOKUP($E359,'Tabel 11'!$E$14:$X$377,20,FALSE)</f>
        <v>3678</v>
      </c>
      <c r="AB359" s="47"/>
      <c r="AC359" s="47"/>
    </row>
    <row r="360" spans="2:29" x14ac:dyDescent="0.25">
      <c r="D360" s="1" t="s">
        <v>868</v>
      </c>
      <c r="E360" s="1" t="s">
        <v>322</v>
      </c>
      <c r="G360" s="6">
        <f>VLOOKUP($E360,'Tabel 11'!$E$14:$X$377,3,FALSE)</f>
        <v>2733</v>
      </c>
      <c r="H360" s="6">
        <f>VLOOKUP($E360,'Tabel 11'!$E$14:$X$377,4,FALSE)</f>
        <v>1471</v>
      </c>
      <c r="I360" s="6">
        <f>VLOOKUP($E360,'Tabel 11'!$E$14:$X$377,5,FALSE)</f>
        <v>661</v>
      </c>
      <c r="J360" s="6">
        <f>VLOOKUP($E360,'Tabel 11'!$E$14:$X$377,6,FALSE)</f>
        <v>0</v>
      </c>
      <c r="K360" s="6">
        <f>VLOOKUP($E360,'Tabel 11'!$E$14:$X$377,7,FALSE)</f>
        <v>810</v>
      </c>
      <c r="L360" s="6">
        <f>VLOOKUP($E360,'Tabel 11'!$E$14:$X$377,8,FALSE)</f>
        <v>0</v>
      </c>
      <c r="M360" s="6">
        <f>VLOOKUP($E360,'Tabel 11'!$E$14:$X$377,9,FALSE)</f>
        <v>0</v>
      </c>
      <c r="N360" s="6">
        <f>VLOOKUP($E360,'Tabel 11'!$E$14:$X$377,10,FALSE)</f>
        <v>94</v>
      </c>
      <c r="O360" s="6">
        <f>VLOOKUP($E360,'Tabel 11'!$E$14:$X$377,11,FALSE)</f>
        <v>94</v>
      </c>
      <c r="P360" s="6">
        <f>VLOOKUP($E360,'Tabel 11'!$E$14:$X$377,12,FALSE)</f>
        <v>0</v>
      </c>
      <c r="Q360" s="6">
        <f>VLOOKUP($E360,'Tabel 11'!$E$14:$X$377,13,FALSE)</f>
        <v>230</v>
      </c>
      <c r="R360" s="6">
        <f>VLOOKUP($E360,'Tabel 11'!$E$14:$X$377,14,FALSE)</f>
        <v>938</v>
      </c>
      <c r="S360" s="6">
        <f>VLOOKUP($E360,'Tabel 11'!$E$14:$X$377,15,FALSE)</f>
        <v>938</v>
      </c>
      <c r="T360" s="6">
        <f>VLOOKUP($E360,'Tabel 11'!$E$14:$X$377,16,FALSE)</f>
        <v>0</v>
      </c>
      <c r="U360" s="6">
        <f>VLOOKUP($E360,'Tabel 11'!$E$14:$X$377,17,FALSE)</f>
        <v>0</v>
      </c>
      <c r="V360" s="6">
        <f>VLOOKUP($E360,'Tabel 11'!$E$14:$X$377,18,FALSE)</f>
        <v>70</v>
      </c>
      <c r="W360" s="6"/>
      <c r="X360" s="6">
        <f>VLOOKUP($E360,'Tabel 11'!$E$14:$X$377,20,FALSE)</f>
        <v>426</v>
      </c>
      <c r="AB360" s="47"/>
      <c r="AC360" s="47"/>
    </row>
    <row r="361" spans="2:29" x14ac:dyDescent="0.25">
      <c r="D361" s="1" t="s">
        <v>871</v>
      </c>
      <c r="E361" s="1" t="s">
        <v>323</v>
      </c>
      <c r="G361" s="6">
        <f>VLOOKUP($E361,'Tabel 11'!$E$14:$X$377,3,FALSE)</f>
        <v>972</v>
      </c>
      <c r="H361" s="6">
        <f>VLOOKUP($E361,'Tabel 11'!$E$14:$X$377,4,FALSE)</f>
        <v>108</v>
      </c>
      <c r="I361" s="6">
        <f>VLOOKUP($E361,'Tabel 11'!$E$14:$X$377,5,FALSE)</f>
        <v>4</v>
      </c>
      <c r="J361" s="6">
        <f>VLOOKUP($E361,'Tabel 11'!$E$14:$X$377,6,FALSE)</f>
        <v>0</v>
      </c>
      <c r="K361" s="6">
        <f>VLOOKUP($E361,'Tabel 11'!$E$14:$X$377,7,FALSE)</f>
        <v>25</v>
      </c>
      <c r="L361" s="6">
        <f>VLOOKUP($E361,'Tabel 11'!$E$14:$X$377,8,FALSE)</f>
        <v>5</v>
      </c>
      <c r="M361" s="6">
        <f>VLOOKUP($E361,'Tabel 11'!$E$14:$X$377,9,FALSE)</f>
        <v>74</v>
      </c>
      <c r="N361" s="6">
        <f>VLOOKUP($E361,'Tabel 11'!$E$14:$X$377,10,FALSE)</f>
        <v>0</v>
      </c>
      <c r="O361" s="6">
        <f>VLOOKUP($E361,'Tabel 11'!$E$14:$X$377,11,FALSE)</f>
        <v>0</v>
      </c>
      <c r="P361" s="6">
        <f>VLOOKUP($E361,'Tabel 11'!$E$14:$X$377,12,FALSE)</f>
        <v>0</v>
      </c>
      <c r="Q361" s="6">
        <f>VLOOKUP($E361,'Tabel 11'!$E$14:$X$377,13,FALSE)</f>
        <v>78</v>
      </c>
      <c r="R361" s="6">
        <f>VLOOKUP($E361,'Tabel 11'!$E$14:$X$377,14,FALSE)</f>
        <v>786</v>
      </c>
      <c r="S361" s="6">
        <f>VLOOKUP($E361,'Tabel 11'!$E$14:$X$377,15,FALSE)</f>
        <v>786</v>
      </c>
      <c r="T361" s="6">
        <f>VLOOKUP($E361,'Tabel 11'!$E$14:$X$377,16,FALSE)</f>
        <v>0</v>
      </c>
      <c r="U361" s="6">
        <f>VLOOKUP($E361,'Tabel 11'!$E$14:$X$377,17,FALSE)</f>
        <v>0</v>
      </c>
      <c r="V361" s="6">
        <f>VLOOKUP($E361,'Tabel 11'!$E$14:$X$377,18,FALSE)</f>
        <v>36</v>
      </c>
      <c r="W361" s="6"/>
      <c r="X361" s="6">
        <f>VLOOKUP($E361,'Tabel 11'!$E$14:$X$377,20,FALSE)</f>
        <v>32</v>
      </c>
      <c r="AB361" s="47"/>
      <c r="AC361" s="47"/>
    </row>
    <row r="362" spans="2:29" x14ac:dyDescent="0.25">
      <c r="C362" s="10"/>
      <c r="D362" s="1" t="s">
        <v>890</v>
      </c>
      <c r="E362" s="1" t="s">
        <v>324</v>
      </c>
      <c r="G362" s="6">
        <f>VLOOKUP($E362,'Tabel 11'!$E$14:$X$377,3,FALSE)</f>
        <v>2257</v>
      </c>
      <c r="H362" s="6">
        <f>VLOOKUP($E362,'Tabel 11'!$E$14:$X$377,4,FALSE)</f>
        <v>1588</v>
      </c>
      <c r="I362" s="6">
        <f>VLOOKUP($E362,'Tabel 11'!$E$14:$X$377,5,FALSE)</f>
        <v>815</v>
      </c>
      <c r="J362" s="6">
        <f>VLOOKUP($E362,'Tabel 11'!$E$14:$X$377,6,FALSE)</f>
        <v>0</v>
      </c>
      <c r="K362" s="6">
        <f>VLOOKUP($E362,'Tabel 11'!$E$14:$X$377,7,FALSE)</f>
        <v>171</v>
      </c>
      <c r="L362" s="6">
        <f>VLOOKUP($E362,'Tabel 11'!$E$14:$X$377,8,FALSE)</f>
        <v>0</v>
      </c>
      <c r="M362" s="6">
        <f>VLOOKUP($E362,'Tabel 11'!$E$14:$X$377,9,FALSE)</f>
        <v>602</v>
      </c>
      <c r="N362" s="6">
        <f>VLOOKUP($E362,'Tabel 11'!$E$14:$X$377,10,FALSE)</f>
        <v>21</v>
      </c>
      <c r="O362" s="6">
        <f>VLOOKUP($E362,'Tabel 11'!$E$14:$X$377,11,FALSE)</f>
        <v>21</v>
      </c>
      <c r="P362" s="6">
        <f>VLOOKUP($E362,'Tabel 11'!$E$14:$X$377,12,FALSE)</f>
        <v>0</v>
      </c>
      <c r="Q362" s="6">
        <f>VLOOKUP($E362,'Tabel 11'!$E$14:$X$377,13,FALSE)</f>
        <v>0</v>
      </c>
      <c r="R362" s="6">
        <f>VLOOKUP($E362,'Tabel 11'!$E$14:$X$377,14,FALSE)</f>
        <v>648</v>
      </c>
      <c r="S362" s="6">
        <f>VLOOKUP($E362,'Tabel 11'!$E$14:$X$377,15,FALSE)</f>
        <v>581</v>
      </c>
      <c r="T362" s="6">
        <f>VLOOKUP($E362,'Tabel 11'!$E$14:$X$377,16,FALSE)</f>
        <v>44</v>
      </c>
      <c r="U362" s="6">
        <f>VLOOKUP($E362,'Tabel 11'!$E$14:$X$377,17,FALSE)</f>
        <v>23</v>
      </c>
      <c r="V362" s="6">
        <f>VLOOKUP($E362,'Tabel 11'!$E$14:$X$377,18,FALSE)</f>
        <v>19</v>
      </c>
      <c r="W362" s="6"/>
      <c r="X362" s="6">
        <f>VLOOKUP($E362,'Tabel 11'!$E$14:$X$377,20,FALSE)</f>
        <v>142</v>
      </c>
      <c r="AB362" s="47"/>
      <c r="AC362" s="47"/>
    </row>
    <row r="363" spans="2:29" x14ac:dyDescent="0.25">
      <c r="B363" s="7"/>
      <c r="C363" s="7"/>
      <c r="D363" s="1" t="s">
        <v>893</v>
      </c>
      <c r="E363" s="1" t="s">
        <v>346</v>
      </c>
      <c r="G363" s="6">
        <f>VLOOKUP($E363,'Tabel 11'!$E$14:$X$377,3,FALSE)</f>
        <v>2292</v>
      </c>
      <c r="H363" s="6">
        <f>VLOOKUP($E363,'Tabel 11'!$E$14:$X$377,4,FALSE)</f>
        <v>1231</v>
      </c>
      <c r="I363" s="6">
        <f>VLOOKUP($E363,'Tabel 11'!$E$14:$X$377,5,FALSE)</f>
        <v>799</v>
      </c>
      <c r="J363" s="6">
        <f>VLOOKUP($E363,'Tabel 11'!$E$14:$X$377,6,FALSE)</f>
        <v>24</v>
      </c>
      <c r="K363" s="6">
        <f>VLOOKUP($E363,'Tabel 11'!$E$14:$X$377,7,FALSE)</f>
        <v>0</v>
      </c>
      <c r="L363" s="6">
        <f>VLOOKUP($E363,'Tabel 11'!$E$14:$X$377,8,FALSE)</f>
        <v>0</v>
      </c>
      <c r="M363" s="6">
        <f>VLOOKUP($E363,'Tabel 11'!$E$14:$X$377,9,FALSE)</f>
        <v>408</v>
      </c>
      <c r="N363" s="6">
        <f>VLOOKUP($E363,'Tabel 11'!$E$14:$X$377,10,FALSE)</f>
        <v>0</v>
      </c>
      <c r="O363" s="6">
        <f>VLOOKUP($E363,'Tabel 11'!$E$14:$X$377,11,FALSE)</f>
        <v>0</v>
      </c>
      <c r="P363" s="6">
        <f>VLOOKUP($E363,'Tabel 11'!$E$14:$X$377,12,FALSE)</f>
        <v>0</v>
      </c>
      <c r="Q363" s="6">
        <f>VLOOKUP($E363,'Tabel 11'!$E$14:$X$377,13,FALSE)</f>
        <v>56</v>
      </c>
      <c r="R363" s="6">
        <f>VLOOKUP($E363,'Tabel 11'!$E$14:$X$377,14,FALSE)</f>
        <v>1005</v>
      </c>
      <c r="S363" s="6">
        <f>VLOOKUP($E363,'Tabel 11'!$E$14:$X$377,15,FALSE)</f>
        <v>974</v>
      </c>
      <c r="T363" s="6">
        <f>VLOOKUP($E363,'Tabel 11'!$E$14:$X$377,16,FALSE)</f>
        <v>0</v>
      </c>
      <c r="U363" s="6">
        <f>VLOOKUP($E363,'Tabel 11'!$E$14:$X$377,17,FALSE)</f>
        <v>31</v>
      </c>
      <c r="V363" s="6">
        <f>VLOOKUP($E363,'Tabel 11'!$E$14:$X$377,18,FALSE)</f>
        <v>0</v>
      </c>
      <c r="W363" s="6"/>
      <c r="X363" s="6">
        <f>VLOOKUP($E363,'Tabel 11'!$E$14:$X$377,20,FALSE)</f>
        <v>105</v>
      </c>
      <c r="AB363" s="47"/>
      <c r="AC363" s="47"/>
    </row>
    <row r="364" spans="2:29" x14ac:dyDescent="0.25">
      <c r="D364" s="1" t="s">
        <v>905</v>
      </c>
      <c r="E364" s="1" t="s">
        <v>327</v>
      </c>
      <c r="G364" s="6">
        <f>VLOOKUP($E364,'Tabel 11'!$E$14:$X$377,3,FALSE)</f>
        <v>6236</v>
      </c>
      <c r="H364" s="6">
        <f>VLOOKUP($E364,'Tabel 11'!$E$14:$X$377,4,FALSE)</f>
        <v>3057</v>
      </c>
      <c r="I364" s="6">
        <f>VLOOKUP($E364,'Tabel 11'!$E$14:$X$377,5,FALSE)</f>
        <v>1771</v>
      </c>
      <c r="J364" s="6">
        <f>VLOOKUP($E364,'Tabel 11'!$E$14:$X$377,6,FALSE)</f>
        <v>112</v>
      </c>
      <c r="K364" s="6">
        <f>VLOOKUP($E364,'Tabel 11'!$E$14:$X$377,7,FALSE)</f>
        <v>93</v>
      </c>
      <c r="L364" s="6">
        <f>VLOOKUP($E364,'Tabel 11'!$E$14:$X$377,8,FALSE)</f>
        <v>0</v>
      </c>
      <c r="M364" s="6">
        <f>VLOOKUP($E364,'Tabel 11'!$E$14:$X$377,9,FALSE)</f>
        <v>1081</v>
      </c>
      <c r="N364" s="6">
        <f>VLOOKUP($E364,'Tabel 11'!$E$14:$X$377,10,FALSE)</f>
        <v>1646</v>
      </c>
      <c r="O364" s="6">
        <f>VLOOKUP($E364,'Tabel 11'!$E$14:$X$377,11,FALSE)</f>
        <v>477</v>
      </c>
      <c r="P364" s="6">
        <f>VLOOKUP($E364,'Tabel 11'!$E$14:$X$377,12,FALSE)</f>
        <v>1169</v>
      </c>
      <c r="Q364" s="6">
        <f>VLOOKUP($E364,'Tabel 11'!$E$14:$X$377,13,FALSE)</f>
        <v>0</v>
      </c>
      <c r="R364" s="6">
        <f>VLOOKUP($E364,'Tabel 11'!$E$14:$X$377,14,FALSE)</f>
        <v>1533</v>
      </c>
      <c r="S364" s="6">
        <f>VLOOKUP($E364,'Tabel 11'!$E$14:$X$377,15,FALSE)</f>
        <v>1486</v>
      </c>
      <c r="T364" s="6">
        <f>VLOOKUP($E364,'Tabel 11'!$E$14:$X$377,16,FALSE)</f>
        <v>47</v>
      </c>
      <c r="U364" s="6">
        <f>VLOOKUP($E364,'Tabel 11'!$E$14:$X$377,17,FALSE)</f>
        <v>0</v>
      </c>
      <c r="V364" s="6">
        <f>VLOOKUP($E364,'Tabel 11'!$E$14:$X$377,18,FALSE)</f>
        <v>0</v>
      </c>
      <c r="W364" s="6"/>
      <c r="X364" s="6">
        <f>VLOOKUP($E364,'Tabel 11'!$E$14:$X$377,20,FALSE)</f>
        <v>54</v>
      </c>
      <c r="AB364" s="47"/>
      <c r="AC364" s="47"/>
    </row>
    <row r="365" spans="2:29" x14ac:dyDescent="0.25">
      <c r="D365" s="1" t="s">
        <v>910</v>
      </c>
      <c r="E365" s="1" t="s">
        <v>326</v>
      </c>
      <c r="G365" s="6">
        <f>VLOOKUP($E365,'Tabel 11'!$E$14:$X$377,3,FALSE)</f>
        <v>176849</v>
      </c>
      <c r="H365" s="6">
        <f>VLOOKUP($E365,'Tabel 11'!$E$14:$X$377,4,FALSE)</f>
        <v>106702</v>
      </c>
      <c r="I365" s="6">
        <f>VLOOKUP($E365,'Tabel 11'!$E$14:$X$377,5,FALSE)</f>
        <v>68463</v>
      </c>
      <c r="J365" s="6">
        <f>VLOOKUP($E365,'Tabel 11'!$E$14:$X$377,6,FALSE)</f>
        <v>2361</v>
      </c>
      <c r="K365" s="6">
        <f>VLOOKUP($E365,'Tabel 11'!$E$14:$X$377,7,FALSE)</f>
        <v>10599</v>
      </c>
      <c r="L365" s="6">
        <f>VLOOKUP($E365,'Tabel 11'!$E$14:$X$377,8,FALSE)</f>
        <v>2872</v>
      </c>
      <c r="M365" s="6">
        <f>VLOOKUP($E365,'Tabel 11'!$E$14:$X$377,9,FALSE)</f>
        <v>22407</v>
      </c>
      <c r="N365" s="6">
        <f>VLOOKUP($E365,'Tabel 11'!$E$14:$X$377,10,FALSE)</f>
        <v>41901</v>
      </c>
      <c r="O365" s="6">
        <f>VLOOKUP($E365,'Tabel 11'!$E$14:$X$377,11,FALSE)</f>
        <v>41901</v>
      </c>
      <c r="P365" s="6">
        <f>VLOOKUP($E365,'Tabel 11'!$E$14:$X$377,12,FALSE)</f>
        <v>0</v>
      </c>
      <c r="Q365" s="6">
        <f>VLOOKUP($E365,'Tabel 11'!$E$14:$X$377,13,FALSE)</f>
        <v>3095</v>
      </c>
      <c r="R365" s="6">
        <f>VLOOKUP($E365,'Tabel 11'!$E$14:$X$377,14,FALSE)</f>
        <v>25151</v>
      </c>
      <c r="S365" s="6">
        <f>VLOOKUP($E365,'Tabel 11'!$E$14:$X$377,15,FALSE)</f>
        <v>24355</v>
      </c>
      <c r="T365" s="6">
        <f>VLOOKUP($E365,'Tabel 11'!$E$14:$X$377,16,FALSE)</f>
        <v>745</v>
      </c>
      <c r="U365" s="6">
        <f>VLOOKUP($E365,'Tabel 11'!$E$14:$X$377,17,FALSE)</f>
        <v>51</v>
      </c>
      <c r="V365" s="6">
        <f>VLOOKUP($E365,'Tabel 11'!$E$14:$X$377,18,FALSE)</f>
        <v>0</v>
      </c>
      <c r="W365" s="6"/>
      <c r="X365" s="6">
        <f>VLOOKUP($E365,'Tabel 11'!$E$14:$X$377,20,FALSE)</f>
        <v>3815</v>
      </c>
      <c r="AB365" s="47"/>
      <c r="AC365" s="47"/>
    </row>
    <row r="366" spans="2:29" x14ac:dyDescent="0.25">
      <c r="D366" s="1" t="s">
        <v>915</v>
      </c>
      <c r="E366" s="1" t="s">
        <v>351</v>
      </c>
      <c r="G366" s="6">
        <f>VLOOKUP($E366,'Tabel 11'!$E$14:$X$377,3,FALSE)</f>
        <v>11311</v>
      </c>
      <c r="H366" s="6">
        <f>VLOOKUP($E366,'Tabel 11'!$E$14:$X$377,4,FALSE)</f>
        <v>2901</v>
      </c>
      <c r="I366" s="6">
        <f>VLOOKUP($E366,'Tabel 11'!$E$14:$X$377,5,FALSE)</f>
        <v>1545</v>
      </c>
      <c r="J366" s="6">
        <f>VLOOKUP($E366,'Tabel 11'!$E$14:$X$377,6,FALSE)</f>
        <v>71</v>
      </c>
      <c r="K366" s="6">
        <f>VLOOKUP($E366,'Tabel 11'!$E$14:$X$377,7,FALSE)</f>
        <v>0</v>
      </c>
      <c r="L366" s="6">
        <f>VLOOKUP($E366,'Tabel 11'!$E$14:$X$377,8,FALSE)</f>
        <v>100</v>
      </c>
      <c r="M366" s="6">
        <f>VLOOKUP($E366,'Tabel 11'!$E$14:$X$377,9,FALSE)</f>
        <v>1185</v>
      </c>
      <c r="N366" s="6">
        <f>VLOOKUP($E366,'Tabel 11'!$E$14:$X$377,10,FALSE)</f>
        <v>4965</v>
      </c>
      <c r="O366" s="6">
        <f>VLOOKUP($E366,'Tabel 11'!$E$14:$X$377,11,FALSE)</f>
        <v>4538</v>
      </c>
      <c r="P366" s="6">
        <f>VLOOKUP($E366,'Tabel 11'!$E$14:$X$377,12,FALSE)</f>
        <v>427</v>
      </c>
      <c r="Q366" s="6">
        <f>VLOOKUP($E366,'Tabel 11'!$E$14:$X$377,13,FALSE)</f>
        <v>590</v>
      </c>
      <c r="R366" s="6">
        <f>VLOOKUP($E366,'Tabel 11'!$E$14:$X$377,14,FALSE)</f>
        <v>2855</v>
      </c>
      <c r="S366" s="6">
        <f>VLOOKUP($E366,'Tabel 11'!$E$14:$X$377,15,FALSE)</f>
        <v>2651</v>
      </c>
      <c r="T366" s="6">
        <f>VLOOKUP($E366,'Tabel 11'!$E$14:$X$377,16,FALSE)</f>
        <v>189</v>
      </c>
      <c r="U366" s="6">
        <f>VLOOKUP($E366,'Tabel 11'!$E$14:$X$377,17,FALSE)</f>
        <v>15</v>
      </c>
      <c r="V366" s="6">
        <f>VLOOKUP($E366,'Tabel 11'!$E$14:$X$377,18,FALSE)</f>
        <v>0</v>
      </c>
      <c r="W366" s="6"/>
      <c r="X366" s="6">
        <f>VLOOKUP($E366,'Tabel 11'!$E$14:$X$377,20,FALSE)</f>
        <v>448</v>
      </c>
      <c r="AB366" s="47"/>
      <c r="AC366" s="47"/>
    </row>
    <row r="367" spans="2:29" x14ac:dyDescent="0.25">
      <c r="D367" s="1" t="s">
        <v>771</v>
      </c>
      <c r="E367" s="1" t="s">
        <v>311</v>
      </c>
      <c r="G367" s="6">
        <f>VLOOKUP($E367,'Tabel 11'!$E$14:$X$377,3,FALSE)</f>
        <v>137406</v>
      </c>
      <c r="H367" s="6">
        <f>VLOOKUP($E367,'Tabel 11'!$E$14:$X$377,4,FALSE)</f>
        <v>78548</v>
      </c>
      <c r="I367" s="6">
        <f>VLOOKUP($E367,'Tabel 11'!$E$14:$X$377,5,FALSE)</f>
        <v>39680</v>
      </c>
      <c r="J367" s="6">
        <f>VLOOKUP($E367,'Tabel 11'!$E$14:$X$377,6,FALSE)</f>
        <v>3279</v>
      </c>
      <c r="K367" s="6">
        <f>VLOOKUP($E367,'Tabel 11'!$E$14:$X$377,7,FALSE)</f>
        <v>4362</v>
      </c>
      <c r="L367" s="6">
        <f>VLOOKUP($E367,'Tabel 11'!$E$14:$X$377,8,FALSE)</f>
        <v>1297</v>
      </c>
      <c r="M367" s="6">
        <f>VLOOKUP($E367,'Tabel 11'!$E$14:$X$377,9,FALSE)</f>
        <v>29930</v>
      </c>
      <c r="N367" s="6">
        <f>VLOOKUP($E367,'Tabel 11'!$E$14:$X$377,10,FALSE)</f>
        <v>28073</v>
      </c>
      <c r="O367" s="6">
        <f>VLOOKUP($E367,'Tabel 11'!$E$14:$X$377,11,FALSE)</f>
        <v>24429</v>
      </c>
      <c r="P367" s="6">
        <f>VLOOKUP($E367,'Tabel 11'!$E$14:$X$377,12,FALSE)</f>
        <v>3644</v>
      </c>
      <c r="Q367" s="6">
        <f>VLOOKUP($E367,'Tabel 11'!$E$14:$X$377,13,FALSE)</f>
        <v>3136</v>
      </c>
      <c r="R367" s="6">
        <f>VLOOKUP($E367,'Tabel 11'!$E$14:$X$377,14,FALSE)</f>
        <v>27649</v>
      </c>
      <c r="S367" s="6">
        <f>VLOOKUP($E367,'Tabel 11'!$E$14:$X$377,15,FALSE)</f>
        <v>24795</v>
      </c>
      <c r="T367" s="6">
        <f>VLOOKUP($E367,'Tabel 11'!$E$14:$X$377,16,FALSE)</f>
        <v>1728</v>
      </c>
      <c r="U367" s="6">
        <f>VLOOKUP($E367,'Tabel 11'!$E$14:$X$377,17,FALSE)</f>
        <v>1126</v>
      </c>
      <c r="V367" s="6">
        <f>VLOOKUP($E367,'Tabel 11'!$E$14:$X$377,18,FALSE)</f>
        <v>0</v>
      </c>
      <c r="W367" s="6"/>
      <c r="X367" s="6">
        <f>VLOOKUP($E367,'Tabel 11'!$E$14:$X$377,20,FALSE)</f>
        <v>13506</v>
      </c>
      <c r="AB367" s="47"/>
      <c r="AC367" s="47"/>
    </row>
    <row r="368" spans="2:29" x14ac:dyDescent="0.25">
      <c r="D368" s="1" t="s">
        <v>921</v>
      </c>
      <c r="E368" s="1" t="s">
        <v>328</v>
      </c>
      <c r="G368" s="6">
        <f>VLOOKUP($E368,'Tabel 11'!$E$14:$X$377,3,FALSE)</f>
        <v>872</v>
      </c>
      <c r="H368" s="6">
        <f>VLOOKUP($E368,'Tabel 11'!$E$14:$X$377,4,FALSE)</f>
        <v>275</v>
      </c>
      <c r="I368" s="6">
        <f>VLOOKUP($E368,'Tabel 11'!$E$14:$X$377,5,FALSE)</f>
        <v>0</v>
      </c>
      <c r="J368" s="6">
        <f>VLOOKUP($E368,'Tabel 11'!$E$14:$X$377,6,FALSE)</f>
        <v>107</v>
      </c>
      <c r="K368" s="6">
        <f>VLOOKUP($E368,'Tabel 11'!$E$14:$X$377,7,FALSE)</f>
        <v>7</v>
      </c>
      <c r="L368" s="6">
        <f>VLOOKUP($E368,'Tabel 11'!$E$14:$X$377,8,FALSE)</f>
        <v>0</v>
      </c>
      <c r="M368" s="6">
        <f>VLOOKUP($E368,'Tabel 11'!$E$14:$X$377,9,FALSE)</f>
        <v>161</v>
      </c>
      <c r="N368" s="6">
        <f>VLOOKUP($E368,'Tabel 11'!$E$14:$X$377,10,FALSE)</f>
        <v>25</v>
      </c>
      <c r="O368" s="6">
        <f>VLOOKUP($E368,'Tabel 11'!$E$14:$X$377,11,FALSE)</f>
        <v>25</v>
      </c>
      <c r="P368" s="6">
        <f>VLOOKUP($E368,'Tabel 11'!$E$14:$X$377,12,FALSE)</f>
        <v>0</v>
      </c>
      <c r="Q368" s="6">
        <f>VLOOKUP($E368,'Tabel 11'!$E$14:$X$377,13,FALSE)</f>
        <v>21</v>
      </c>
      <c r="R368" s="6">
        <f>VLOOKUP($E368,'Tabel 11'!$E$14:$X$377,14,FALSE)</f>
        <v>551</v>
      </c>
      <c r="S368" s="6">
        <f>VLOOKUP($E368,'Tabel 11'!$E$14:$X$377,15,FALSE)</f>
        <v>533</v>
      </c>
      <c r="T368" s="6">
        <f>VLOOKUP($E368,'Tabel 11'!$E$14:$X$377,16,FALSE)</f>
        <v>18</v>
      </c>
      <c r="U368" s="6">
        <f>VLOOKUP($E368,'Tabel 11'!$E$14:$X$377,17,FALSE)</f>
        <v>0</v>
      </c>
      <c r="V368" s="6">
        <f>VLOOKUP($E368,'Tabel 11'!$E$14:$X$377,18,FALSE)</f>
        <v>0</v>
      </c>
      <c r="W368" s="6"/>
      <c r="X368" s="6">
        <f>VLOOKUP($E368,'Tabel 11'!$E$14:$X$377,20,FALSE)</f>
        <v>114</v>
      </c>
      <c r="AB368" s="47"/>
      <c r="AC368" s="47"/>
    </row>
    <row r="369" spans="3:29" x14ac:dyDescent="0.25">
      <c r="D369" s="1" t="s">
        <v>938</v>
      </c>
      <c r="E369" s="1" t="s">
        <v>337</v>
      </c>
      <c r="G369" s="6">
        <f>VLOOKUP($E369,'Tabel 11'!$E$14:$X$377,3,FALSE)</f>
        <v>1648</v>
      </c>
      <c r="H369" s="6">
        <f>VLOOKUP($E369,'Tabel 11'!$E$14:$X$377,4,FALSE)</f>
        <v>418</v>
      </c>
      <c r="I369" s="6">
        <f>VLOOKUP($E369,'Tabel 11'!$E$14:$X$377,5,FALSE)</f>
        <v>202</v>
      </c>
      <c r="J369" s="6">
        <f>VLOOKUP($E369,'Tabel 11'!$E$14:$X$377,6,FALSE)</f>
        <v>0</v>
      </c>
      <c r="K369" s="6">
        <f>VLOOKUP($E369,'Tabel 11'!$E$14:$X$377,7,FALSE)</f>
        <v>30</v>
      </c>
      <c r="L369" s="6">
        <f>VLOOKUP($E369,'Tabel 11'!$E$14:$X$377,8,FALSE)</f>
        <v>0</v>
      </c>
      <c r="M369" s="6">
        <f>VLOOKUP($E369,'Tabel 11'!$E$14:$X$377,9,FALSE)</f>
        <v>186</v>
      </c>
      <c r="N369" s="6">
        <f>VLOOKUP($E369,'Tabel 11'!$E$14:$X$377,10,FALSE)</f>
        <v>72</v>
      </c>
      <c r="O369" s="6">
        <f>VLOOKUP($E369,'Tabel 11'!$E$14:$X$377,11,FALSE)</f>
        <v>72</v>
      </c>
      <c r="P369" s="6">
        <f>VLOOKUP($E369,'Tabel 11'!$E$14:$X$377,12,FALSE)</f>
        <v>0</v>
      </c>
      <c r="Q369" s="6">
        <f>VLOOKUP($E369,'Tabel 11'!$E$14:$X$377,13,FALSE)</f>
        <v>205</v>
      </c>
      <c r="R369" s="6">
        <f>VLOOKUP($E369,'Tabel 11'!$E$14:$X$377,14,FALSE)</f>
        <v>953</v>
      </c>
      <c r="S369" s="6">
        <f>VLOOKUP($E369,'Tabel 11'!$E$14:$X$377,15,FALSE)</f>
        <v>902</v>
      </c>
      <c r="T369" s="6">
        <f>VLOOKUP($E369,'Tabel 11'!$E$14:$X$377,16,FALSE)</f>
        <v>51</v>
      </c>
      <c r="U369" s="6">
        <f>VLOOKUP($E369,'Tabel 11'!$E$14:$X$377,17,FALSE)</f>
        <v>0</v>
      </c>
      <c r="V369" s="6">
        <f>VLOOKUP($E369,'Tabel 11'!$E$14:$X$377,18,FALSE)</f>
        <v>0</v>
      </c>
      <c r="W369" s="6"/>
      <c r="X369" s="6">
        <f>VLOOKUP($E369,'Tabel 11'!$E$14:$X$377,20,FALSE)</f>
        <v>500</v>
      </c>
      <c r="AB369" s="47"/>
      <c r="AC369" s="47"/>
    </row>
    <row r="370" spans="3:29" x14ac:dyDescent="0.25">
      <c r="D370" s="1" t="s">
        <v>967</v>
      </c>
      <c r="E370" s="1" t="s">
        <v>331</v>
      </c>
      <c r="G370" s="6">
        <f>VLOOKUP($E370,'Tabel 11'!$E$14:$X$377,3,FALSE)</f>
        <v>1273</v>
      </c>
      <c r="H370" s="6">
        <f>VLOOKUP($E370,'Tabel 11'!$E$14:$X$377,4,FALSE)</f>
        <v>315</v>
      </c>
      <c r="I370" s="6">
        <f>VLOOKUP($E370,'Tabel 11'!$E$14:$X$377,5,FALSE)</f>
        <v>0</v>
      </c>
      <c r="J370" s="6">
        <f>VLOOKUP($E370,'Tabel 11'!$E$14:$X$377,6,FALSE)</f>
        <v>0</v>
      </c>
      <c r="K370" s="6">
        <f>VLOOKUP($E370,'Tabel 11'!$E$14:$X$377,7,FALSE)</f>
        <v>20</v>
      </c>
      <c r="L370" s="6">
        <f>VLOOKUP($E370,'Tabel 11'!$E$14:$X$377,8,FALSE)</f>
        <v>0</v>
      </c>
      <c r="M370" s="6">
        <f>VLOOKUP($E370,'Tabel 11'!$E$14:$X$377,9,FALSE)</f>
        <v>295</v>
      </c>
      <c r="N370" s="6">
        <f>VLOOKUP($E370,'Tabel 11'!$E$14:$X$377,10,FALSE)</f>
        <v>9</v>
      </c>
      <c r="O370" s="6">
        <f>VLOOKUP($E370,'Tabel 11'!$E$14:$X$377,11,FALSE)</f>
        <v>9</v>
      </c>
      <c r="P370" s="6">
        <f>VLOOKUP($E370,'Tabel 11'!$E$14:$X$377,12,FALSE)</f>
        <v>0</v>
      </c>
      <c r="Q370" s="6">
        <f>VLOOKUP($E370,'Tabel 11'!$E$14:$X$377,13,FALSE)</f>
        <v>422</v>
      </c>
      <c r="R370" s="6">
        <f>VLOOKUP($E370,'Tabel 11'!$E$14:$X$377,14,FALSE)</f>
        <v>527</v>
      </c>
      <c r="S370" s="6">
        <f>VLOOKUP($E370,'Tabel 11'!$E$14:$X$377,15,FALSE)</f>
        <v>445</v>
      </c>
      <c r="T370" s="6">
        <f>VLOOKUP($E370,'Tabel 11'!$E$14:$X$377,16,FALSE)</f>
        <v>15</v>
      </c>
      <c r="U370" s="6">
        <f>VLOOKUP($E370,'Tabel 11'!$E$14:$X$377,17,FALSE)</f>
        <v>67</v>
      </c>
      <c r="V370" s="6">
        <f>VLOOKUP($E370,'Tabel 11'!$E$14:$X$377,18,FALSE)</f>
        <v>0</v>
      </c>
      <c r="W370" s="6"/>
      <c r="X370" s="6">
        <f>VLOOKUP($E370,'Tabel 11'!$E$14:$X$377,20,FALSE)</f>
        <v>216</v>
      </c>
      <c r="AB370" s="47"/>
      <c r="AC370" s="47"/>
    </row>
    <row r="371" spans="3:29" x14ac:dyDescent="0.25">
      <c r="D371" s="1" t="s">
        <v>973</v>
      </c>
      <c r="E371" s="1" t="s">
        <v>332</v>
      </c>
      <c r="G371" s="6">
        <f>VLOOKUP($E371,'Tabel 11'!$E$14:$X$377,3,FALSE)</f>
        <v>1298</v>
      </c>
      <c r="H371" s="6">
        <f>VLOOKUP($E371,'Tabel 11'!$E$14:$X$377,4,FALSE)</f>
        <v>788</v>
      </c>
      <c r="I371" s="6">
        <f>VLOOKUP($E371,'Tabel 11'!$E$14:$X$377,5,FALSE)</f>
        <v>200</v>
      </c>
      <c r="J371" s="6">
        <f>VLOOKUP($E371,'Tabel 11'!$E$14:$X$377,6,FALSE)</f>
        <v>147</v>
      </c>
      <c r="K371" s="6">
        <f>VLOOKUP($E371,'Tabel 11'!$E$14:$X$377,7,FALSE)</f>
        <v>263</v>
      </c>
      <c r="L371" s="6">
        <f>VLOOKUP($E371,'Tabel 11'!$E$14:$X$377,8,FALSE)</f>
        <v>147</v>
      </c>
      <c r="M371" s="6">
        <f>VLOOKUP($E371,'Tabel 11'!$E$14:$X$377,9,FALSE)</f>
        <v>31</v>
      </c>
      <c r="N371" s="6">
        <f>VLOOKUP($E371,'Tabel 11'!$E$14:$X$377,10,FALSE)</f>
        <v>0</v>
      </c>
      <c r="O371" s="6">
        <f>VLOOKUP($E371,'Tabel 11'!$E$14:$X$377,11,FALSE)</f>
        <v>0</v>
      </c>
      <c r="P371" s="6">
        <f>VLOOKUP($E371,'Tabel 11'!$E$14:$X$377,12,FALSE)</f>
        <v>0</v>
      </c>
      <c r="Q371" s="6">
        <f>VLOOKUP($E371,'Tabel 11'!$E$14:$X$377,13,FALSE)</f>
        <v>0</v>
      </c>
      <c r="R371" s="6">
        <f>VLOOKUP($E371,'Tabel 11'!$E$14:$X$377,14,FALSE)</f>
        <v>510</v>
      </c>
      <c r="S371" s="6">
        <f>VLOOKUP($E371,'Tabel 11'!$E$14:$X$377,15,FALSE)</f>
        <v>486</v>
      </c>
      <c r="T371" s="6">
        <f>VLOOKUP($E371,'Tabel 11'!$E$14:$X$377,16,FALSE)</f>
        <v>24</v>
      </c>
      <c r="U371" s="6">
        <f>VLOOKUP($E371,'Tabel 11'!$E$14:$X$377,17,FALSE)</f>
        <v>0</v>
      </c>
      <c r="V371" s="6">
        <f>VLOOKUP($E371,'Tabel 11'!$E$14:$X$377,18,FALSE)</f>
        <v>0</v>
      </c>
      <c r="W371" s="6"/>
      <c r="X371" s="6">
        <f>VLOOKUP($E371,'Tabel 11'!$E$14:$X$377,20,FALSE)</f>
        <v>265</v>
      </c>
      <c r="AB371" s="47"/>
      <c r="AC371" s="47"/>
    </row>
    <row r="372" spans="3:29" x14ac:dyDescent="0.25">
      <c r="D372" s="1" t="s">
        <v>975</v>
      </c>
      <c r="E372" s="1" t="s">
        <v>333</v>
      </c>
      <c r="G372" s="6">
        <f>VLOOKUP($E372,'Tabel 11'!$E$14:$X$377,3,FALSE)</f>
        <v>1459</v>
      </c>
      <c r="H372" s="6">
        <f>VLOOKUP($E372,'Tabel 11'!$E$14:$X$377,4,FALSE)</f>
        <v>406</v>
      </c>
      <c r="I372" s="6">
        <f>VLOOKUP($E372,'Tabel 11'!$E$14:$X$377,5,FALSE)</f>
        <v>228</v>
      </c>
      <c r="J372" s="6">
        <f>VLOOKUP($E372,'Tabel 11'!$E$14:$X$377,6,FALSE)</f>
        <v>6</v>
      </c>
      <c r="K372" s="6">
        <f>VLOOKUP($E372,'Tabel 11'!$E$14:$X$377,7,FALSE)</f>
        <v>64</v>
      </c>
      <c r="L372" s="6">
        <f>VLOOKUP($E372,'Tabel 11'!$E$14:$X$377,8,FALSE)</f>
        <v>0</v>
      </c>
      <c r="M372" s="6">
        <f>VLOOKUP($E372,'Tabel 11'!$E$14:$X$377,9,FALSE)</f>
        <v>108</v>
      </c>
      <c r="N372" s="6">
        <f>VLOOKUP($E372,'Tabel 11'!$E$14:$X$377,10,FALSE)</f>
        <v>3</v>
      </c>
      <c r="O372" s="6">
        <f>VLOOKUP($E372,'Tabel 11'!$E$14:$X$377,11,FALSE)</f>
        <v>3</v>
      </c>
      <c r="P372" s="6">
        <f>VLOOKUP($E372,'Tabel 11'!$E$14:$X$377,12,FALSE)</f>
        <v>0</v>
      </c>
      <c r="Q372" s="6">
        <f>VLOOKUP($E372,'Tabel 11'!$E$14:$X$377,13,FALSE)</f>
        <v>422</v>
      </c>
      <c r="R372" s="6">
        <f>VLOOKUP($E372,'Tabel 11'!$E$14:$X$377,14,FALSE)</f>
        <v>628</v>
      </c>
      <c r="S372" s="6">
        <f>VLOOKUP($E372,'Tabel 11'!$E$14:$X$377,15,FALSE)</f>
        <v>582</v>
      </c>
      <c r="T372" s="6">
        <f>VLOOKUP($E372,'Tabel 11'!$E$14:$X$377,16,FALSE)</f>
        <v>12</v>
      </c>
      <c r="U372" s="6">
        <f>VLOOKUP($E372,'Tabel 11'!$E$14:$X$377,17,FALSE)</f>
        <v>34</v>
      </c>
      <c r="V372" s="6">
        <f>VLOOKUP($E372,'Tabel 11'!$E$14:$X$377,18,FALSE)</f>
        <v>0</v>
      </c>
      <c r="W372" s="6"/>
      <c r="X372" s="6">
        <f>VLOOKUP($E372,'Tabel 11'!$E$14:$X$377,20,FALSE)</f>
        <v>215</v>
      </c>
      <c r="AB372" s="47"/>
      <c r="AC372" s="47"/>
    </row>
    <row r="373" spans="3:29" x14ac:dyDescent="0.25">
      <c r="D373" s="1" t="s">
        <v>984</v>
      </c>
      <c r="E373" s="1" t="s">
        <v>339</v>
      </c>
      <c r="G373" s="6">
        <f>VLOOKUP($E373,'Tabel 11'!$E$14:$X$377,3,FALSE)</f>
        <v>8252</v>
      </c>
      <c r="H373" s="6">
        <f>VLOOKUP($E373,'Tabel 11'!$E$14:$X$377,4,FALSE)</f>
        <v>3748</v>
      </c>
      <c r="I373" s="6">
        <f>VLOOKUP($E373,'Tabel 11'!$E$14:$X$377,5,FALSE)</f>
        <v>906</v>
      </c>
      <c r="J373" s="6">
        <f>VLOOKUP($E373,'Tabel 11'!$E$14:$X$377,6,FALSE)</f>
        <v>496</v>
      </c>
      <c r="K373" s="6">
        <f>VLOOKUP($E373,'Tabel 11'!$E$14:$X$377,7,FALSE)</f>
        <v>1197</v>
      </c>
      <c r="L373" s="6">
        <f>VLOOKUP($E373,'Tabel 11'!$E$14:$X$377,8,FALSE)</f>
        <v>449</v>
      </c>
      <c r="M373" s="6">
        <f>VLOOKUP($E373,'Tabel 11'!$E$14:$X$377,9,FALSE)</f>
        <v>700</v>
      </c>
      <c r="N373" s="6">
        <f>VLOOKUP($E373,'Tabel 11'!$E$14:$X$377,10,FALSE)</f>
        <v>946</v>
      </c>
      <c r="O373" s="6">
        <f>VLOOKUP($E373,'Tabel 11'!$E$14:$X$377,11,FALSE)</f>
        <v>262</v>
      </c>
      <c r="P373" s="6">
        <f>VLOOKUP($E373,'Tabel 11'!$E$14:$X$377,12,FALSE)</f>
        <v>684</v>
      </c>
      <c r="Q373" s="6">
        <f>VLOOKUP($E373,'Tabel 11'!$E$14:$X$377,13,FALSE)</f>
        <v>445</v>
      </c>
      <c r="R373" s="6">
        <f>VLOOKUP($E373,'Tabel 11'!$E$14:$X$377,14,FALSE)</f>
        <v>3113</v>
      </c>
      <c r="S373" s="6">
        <f>VLOOKUP($E373,'Tabel 11'!$E$14:$X$377,15,FALSE)</f>
        <v>2893</v>
      </c>
      <c r="T373" s="6">
        <f>VLOOKUP($E373,'Tabel 11'!$E$14:$X$377,16,FALSE)</f>
        <v>220</v>
      </c>
      <c r="U373" s="6">
        <f>VLOOKUP($E373,'Tabel 11'!$E$14:$X$377,17,FALSE)</f>
        <v>0</v>
      </c>
      <c r="V373" s="6">
        <f>VLOOKUP($E373,'Tabel 11'!$E$14:$X$377,18,FALSE)</f>
        <v>0</v>
      </c>
      <c r="W373" s="6"/>
      <c r="X373" s="6">
        <f>VLOOKUP($E373,'Tabel 11'!$E$14:$X$377,20,FALSE)</f>
        <v>620</v>
      </c>
      <c r="AB373" s="47"/>
      <c r="AC373" s="47"/>
    </row>
    <row r="374" spans="3:29" x14ac:dyDescent="0.25">
      <c r="D374" s="1" t="s">
        <v>1002</v>
      </c>
      <c r="E374" s="1" t="s">
        <v>334</v>
      </c>
      <c r="G374" s="6">
        <f>VLOOKUP($E374,'Tabel 11'!$E$14:$X$377,3,FALSE)</f>
        <v>15558</v>
      </c>
      <c r="H374" s="6">
        <f>VLOOKUP($E374,'Tabel 11'!$E$14:$X$377,4,FALSE)</f>
        <v>8790</v>
      </c>
      <c r="I374" s="6">
        <f>VLOOKUP($E374,'Tabel 11'!$E$14:$X$377,5,FALSE)</f>
        <v>2819</v>
      </c>
      <c r="J374" s="6">
        <f>VLOOKUP($E374,'Tabel 11'!$E$14:$X$377,6,FALSE)</f>
        <v>1346</v>
      </c>
      <c r="K374" s="6">
        <f>VLOOKUP($E374,'Tabel 11'!$E$14:$X$377,7,FALSE)</f>
        <v>3393</v>
      </c>
      <c r="L374" s="6">
        <f>VLOOKUP($E374,'Tabel 11'!$E$14:$X$377,8,FALSE)</f>
        <v>11</v>
      </c>
      <c r="M374" s="6">
        <f>VLOOKUP($E374,'Tabel 11'!$E$14:$X$377,9,FALSE)</f>
        <v>1221</v>
      </c>
      <c r="N374" s="6">
        <f>VLOOKUP($E374,'Tabel 11'!$E$14:$X$377,10,FALSE)</f>
        <v>1431</v>
      </c>
      <c r="O374" s="6">
        <f>VLOOKUP($E374,'Tabel 11'!$E$14:$X$377,11,FALSE)</f>
        <v>1431</v>
      </c>
      <c r="P374" s="6">
        <f>VLOOKUP($E374,'Tabel 11'!$E$14:$X$377,12,FALSE)</f>
        <v>0</v>
      </c>
      <c r="Q374" s="6">
        <f>VLOOKUP($E374,'Tabel 11'!$E$14:$X$377,13,FALSE)</f>
        <v>383</v>
      </c>
      <c r="R374" s="6">
        <f>VLOOKUP($E374,'Tabel 11'!$E$14:$X$377,14,FALSE)</f>
        <v>4954</v>
      </c>
      <c r="S374" s="6">
        <f>VLOOKUP($E374,'Tabel 11'!$E$14:$X$377,15,FALSE)</f>
        <v>4871</v>
      </c>
      <c r="T374" s="6">
        <f>VLOOKUP($E374,'Tabel 11'!$E$14:$X$377,16,FALSE)</f>
        <v>83</v>
      </c>
      <c r="U374" s="6">
        <f>VLOOKUP($E374,'Tabel 11'!$E$14:$X$377,17,FALSE)</f>
        <v>0</v>
      </c>
      <c r="V374" s="6">
        <f>VLOOKUP($E374,'Tabel 11'!$E$14:$X$377,18,FALSE)</f>
        <v>0</v>
      </c>
      <c r="W374" s="6"/>
      <c r="X374" s="6">
        <f>VLOOKUP($E374,'Tabel 11'!$E$14:$X$377,20,FALSE)</f>
        <v>3095</v>
      </c>
      <c r="AB374" s="47"/>
      <c r="AC374" s="47"/>
    </row>
    <row r="375" spans="3:29" x14ac:dyDescent="0.25">
      <c r="D375" s="1" t="s">
        <v>1003</v>
      </c>
      <c r="E375" s="1" t="s">
        <v>335</v>
      </c>
      <c r="G375" s="6">
        <f>VLOOKUP($E375,'Tabel 11'!$E$14:$X$377,3,FALSE)</f>
        <v>405</v>
      </c>
      <c r="H375" s="6">
        <f>VLOOKUP($E375,'Tabel 11'!$E$14:$X$377,4,FALSE)</f>
        <v>135</v>
      </c>
      <c r="I375" s="6">
        <f>VLOOKUP($E375,'Tabel 11'!$E$14:$X$377,5,FALSE)</f>
        <v>17</v>
      </c>
      <c r="J375" s="6">
        <f>VLOOKUP($E375,'Tabel 11'!$E$14:$X$377,6,FALSE)</f>
        <v>2</v>
      </c>
      <c r="K375" s="6">
        <f>VLOOKUP($E375,'Tabel 11'!$E$14:$X$377,7,FALSE)</f>
        <v>6</v>
      </c>
      <c r="L375" s="6">
        <f>VLOOKUP($E375,'Tabel 11'!$E$14:$X$377,8,FALSE)</f>
        <v>7</v>
      </c>
      <c r="M375" s="6">
        <f>VLOOKUP($E375,'Tabel 11'!$E$14:$X$377,9,FALSE)</f>
        <v>103</v>
      </c>
      <c r="N375" s="6">
        <f>VLOOKUP($E375,'Tabel 11'!$E$14:$X$377,10,FALSE)</f>
        <v>49</v>
      </c>
      <c r="O375" s="6">
        <f>VLOOKUP($E375,'Tabel 11'!$E$14:$X$377,11,FALSE)</f>
        <v>9</v>
      </c>
      <c r="P375" s="6">
        <f>VLOOKUP($E375,'Tabel 11'!$E$14:$X$377,12,FALSE)</f>
        <v>40</v>
      </c>
      <c r="Q375" s="6">
        <f>VLOOKUP($E375,'Tabel 11'!$E$14:$X$377,13,FALSE)</f>
        <v>50</v>
      </c>
      <c r="R375" s="6">
        <f>VLOOKUP($E375,'Tabel 11'!$E$14:$X$377,14,FALSE)</f>
        <v>171</v>
      </c>
      <c r="S375" s="6">
        <f>VLOOKUP($E375,'Tabel 11'!$E$14:$X$377,15,FALSE)</f>
        <v>171</v>
      </c>
      <c r="T375" s="6">
        <f>VLOOKUP($E375,'Tabel 11'!$E$14:$X$377,16,FALSE)</f>
        <v>0</v>
      </c>
      <c r="U375" s="6">
        <f>VLOOKUP($E375,'Tabel 11'!$E$14:$X$377,17,FALSE)</f>
        <v>0</v>
      </c>
      <c r="V375" s="6">
        <f>VLOOKUP($E375,'Tabel 11'!$E$14:$X$377,18,FALSE)</f>
        <v>0</v>
      </c>
      <c r="W375" s="6"/>
      <c r="X375" s="6">
        <f>VLOOKUP($E375,'Tabel 11'!$E$14:$X$377,20,FALSE)</f>
        <v>55</v>
      </c>
      <c r="AB375" s="47"/>
      <c r="AC375" s="47"/>
    </row>
    <row r="376" spans="3:29" x14ac:dyDescent="0.25">
      <c r="D376" s="1" t="s">
        <v>1004</v>
      </c>
      <c r="E376" s="1" t="s">
        <v>342</v>
      </c>
      <c r="G376" s="6">
        <f>VLOOKUP($E376,'Tabel 11'!$E$14:$X$377,3,FALSE)</f>
        <v>1581</v>
      </c>
      <c r="H376" s="6">
        <f>VLOOKUP($E376,'Tabel 11'!$E$14:$X$377,4,FALSE)</f>
        <v>484</v>
      </c>
      <c r="I376" s="6">
        <f>VLOOKUP($E376,'Tabel 11'!$E$14:$X$377,5,FALSE)</f>
        <v>5</v>
      </c>
      <c r="J376" s="6">
        <f>VLOOKUP($E376,'Tabel 11'!$E$14:$X$377,6,FALSE)</f>
        <v>0</v>
      </c>
      <c r="K376" s="6">
        <f>VLOOKUP($E376,'Tabel 11'!$E$14:$X$377,7,FALSE)</f>
        <v>0</v>
      </c>
      <c r="L376" s="6">
        <f>VLOOKUP($E376,'Tabel 11'!$E$14:$X$377,8,FALSE)</f>
        <v>0</v>
      </c>
      <c r="M376" s="6">
        <f>VLOOKUP($E376,'Tabel 11'!$E$14:$X$377,9,FALSE)</f>
        <v>479</v>
      </c>
      <c r="N376" s="6">
        <f>VLOOKUP($E376,'Tabel 11'!$E$14:$X$377,10,FALSE)</f>
        <v>356</v>
      </c>
      <c r="O376" s="6">
        <f>VLOOKUP($E376,'Tabel 11'!$E$14:$X$377,11,FALSE)</f>
        <v>56</v>
      </c>
      <c r="P376" s="6">
        <f>VLOOKUP($E376,'Tabel 11'!$E$14:$X$377,12,FALSE)</f>
        <v>300</v>
      </c>
      <c r="Q376" s="6">
        <f>VLOOKUP($E376,'Tabel 11'!$E$14:$X$377,13,FALSE)</f>
        <v>23</v>
      </c>
      <c r="R376" s="6">
        <f>VLOOKUP($E376,'Tabel 11'!$E$14:$X$377,14,FALSE)</f>
        <v>718</v>
      </c>
      <c r="S376" s="6">
        <f>VLOOKUP($E376,'Tabel 11'!$E$14:$X$377,15,FALSE)</f>
        <v>711</v>
      </c>
      <c r="T376" s="6">
        <f>VLOOKUP($E376,'Tabel 11'!$E$14:$X$377,16,FALSE)</f>
        <v>7</v>
      </c>
      <c r="U376" s="6">
        <f>VLOOKUP($E376,'Tabel 11'!$E$14:$X$377,17,FALSE)</f>
        <v>0</v>
      </c>
      <c r="V376" s="6">
        <f>VLOOKUP($E376,'Tabel 11'!$E$14:$X$377,18,FALSE)</f>
        <v>0</v>
      </c>
      <c r="W376" s="6"/>
      <c r="X376" s="6">
        <f>VLOOKUP($E376,'Tabel 11'!$E$14:$X$377,20,FALSE)</f>
        <v>125</v>
      </c>
      <c r="AB376" s="47"/>
      <c r="AC376" s="47"/>
    </row>
    <row r="377" spans="3:29" x14ac:dyDescent="0.25">
      <c r="D377" s="1" t="s">
        <v>1008</v>
      </c>
      <c r="E377" s="1" t="s">
        <v>336</v>
      </c>
      <c r="G377" s="6">
        <f>VLOOKUP($E377,'Tabel 11'!$E$14:$X$377,3,FALSE)</f>
        <v>1776</v>
      </c>
      <c r="H377" s="6">
        <f>VLOOKUP($E377,'Tabel 11'!$E$14:$X$377,4,FALSE)</f>
        <v>267</v>
      </c>
      <c r="I377" s="6">
        <f>VLOOKUP($E377,'Tabel 11'!$E$14:$X$377,5,FALSE)</f>
        <v>0</v>
      </c>
      <c r="J377" s="6">
        <f>VLOOKUP($E377,'Tabel 11'!$E$14:$X$377,6,FALSE)</f>
        <v>0</v>
      </c>
      <c r="K377" s="6">
        <f>VLOOKUP($E377,'Tabel 11'!$E$14:$X$377,7,FALSE)</f>
        <v>0</v>
      </c>
      <c r="L377" s="6">
        <f>VLOOKUP($E377,'Tabel 11'!$E$14:$X$377,8,FALSE)</f>
        <v>0</v>
      </c>
      <c r="M377" s="6">
        <f>VLOOKUP($E377,'Tabel 11'!$E$14:$X$377,9,FALSE)</f>
        <v>267</v>
      </c>
      <c r="N377" s="6">
        <f>VLOOKUP($E377,'Tabel 11'!$E$14:$X$377,10,FALSE)</f>
        <v>31</v>
      </c>
      <c r="O377" s="6">
        <f>VLOOKUP($E377,'Tabel 11'!$E$14:$X$377,11,FALSE)</f>
        <v>31</v>
      </c>
      <c r="P377" s="6">
        <f>VLOOKUP($E377,'Tabel 11'!$E$14:$X$377,12,FALSE)</f>
        <v>0</v>
      </c>
      <c r="Q377" s="6">
        <f>VLOOKUP($E377,'Tabel 11'!$E$14:$X$377,13,FALSE)</f>
        <v>40</v>
      </c>
      <c r="R377" s="6">
        <f>VLOOKUP($E377,'Tabel 11'!$E$14:$X$377,14,FALSE)</f>
        <v>1438</v>
      </c>
      <c r="S377" s="6">
        <f>VLOOKUP($E377,'Tabel 11'!$E$14:$X$377,15,FALSE)</f>
        <v>1096</v>
      </c>
      <c r="T377" s="6">
        <f>VLOOKUP($E377,'Tabel 11'!$E$14:$X$377,16,FALSE)</f>
        <v>31</v>
      </c>
      <c r="U377" s="6">
        <f>VLOOKUP($E377,'Tabel 11'!$E$14:$X$377,17,FALSE)</f>
        <v>311</v>
      </c>
      <c r="V377" s="6">
        <f>VLOOKUP($E377,'Tabel 11'!$E$14:$X$377,18,FALSE)</f>
        <v>0</v>
      </c>
      <c r="W377" s="6"/>
      <c r="X377" s="6">
        <f>VLOOKUP($E377,'Tabel 11'!$E$14:$X$377,20,FALSE)</f>
        <v>209</v>
      </c>
      <c r="AB377" s="47"/>
      <c r="AC377" s="47"/>
    </row>
    <row r="378" spans="3:29" x14ac:dyDescent="0.25">
      <c r="C378" s="10" t="s">
        <v>16</v>
      </c>
      <c r="D378" s="10"/>
      <c r="E378" s="10"/>
      <c r="F378" s="10"/>
      <c r="G378" s="12">
        <f>SUM(G336:G377)</f>
        <v>519047</v>
      </c>
      <c r="H378" s="12">
        <f t="shared" ref="H378:X378" si="34">SUM(H336:H377)</f>
        <v>267922</v>
      </c>
      <c r="I378" s="12">
        <f t="shared" si="34"/>
        <v>146842</v>
      </c>
      <c r="J378" s="12">
        <f t="shared" si="34"/>
        <v>12125</v>
      </c>
      <c r="K378" s="12">
        <f t="shared" si="34"/>
        <v>36326</v>
      </c>
      <c r="L378" s="12">
        <f t="shared" si="34"/>
        <v>5983</v>
      </c>
      <c r="M378" s="12">
        <f t="shared" si="34"/>
        <v>66646</v>
      </c>
      <c r="N378" s="12">
        <f t="shared" si="34"/>
        <v>115478</v>
      </c>
      <c r="O378" s="12">
        <f t="shared" si="34"/>
        <v>104084</v>
      </c>
      <c r="P378" s="12">
        <f t="shared" si="34"/>
        <v>11394</v>
      </c>
      <c r="Q378" s="12">
        <f t="shared" si="34"/>
        <v>23098</v>
      </c>
      <c r="R378" s="12">
        <f t="shared" si="34"/>
        <v>112549</v>
      </c>
      <c r="S378" s="12">
        <f t="shared" si="34"/>
        <v>104998</v>
      </c>
      <c r="T378" s="12">
        <f t="shared" si="34"/>
        <v>5601</v>
      </c>
      <c r="U378" s="12">
        <f t="shared" si="34"/>
        <v>1950</v>
      </c>
      <c r="V378" s="12">
        <f t="shared" si="34"/>
        <v>355</v>
      </c>
      <c r="W378" s="12"/>
      <c r="X378" s="12">
        <f t="shared" si="34"/>
        <v>44218</v>
      </c>
      <c r="AB378" s="47"/>
      <c r="AC378" s="47"/>
    </row>
    <row r="379" spans="3:29" x14ac:dyDescent="0.25">
      <c r="D379" s="1" t="s">
        <v>673</v>
      </c>
      <c r="E379" s="1" t="s">
        <v>329</v>
      </c>
      <c r="G379" s="6">
        <f>VLOOKUP($E379,'Tabel 11'!$E$14:$X$377,3,FALSE)</f>
        <v>846</v>
      </c>
      <c r="H379" s="6">
        <f>VLOOKUP($E379,'Tabel 11'!$E$14:$X$377,4,FALSE)</f>
        <v>106</v>
      </c>
      <c r="I379" s="6">
        <f>VLOOKUP($E379,'Tabel 11'!$E$14:$X$377,5,FALSE)</f>
        <v>43.1</v>
      </c>
      <c r="J379" s="6">
        <f>VLOOKUP($E379,'Tabel 11'!$E$14:$X$377,6,FALSE)</f>
        <v>7.7</v>
      </c>
      <c r="K379" s="6">
        <f>VLOOKUP($E379,'Tabel 11'!$E$14:$X$377,7,FALSE)</f>
        <v>24.4</v>
      </c>
      <c r="L379" s="6">
        <f>VLOOKUP($E379,'Tabel 11'!$E$14:$X$377,8,FALSE)</f>
        <v>3</v>
      </c>
      <c r="M379" s="6">
        <f>VLOOKUP($E379,'Tabel 11'!$E$14:$X$377,9,FALSE)</f>
        <v>27.8</v>
      </c>
      <c r="N379" s="6">
        <f>VLOOKUP($E379,'Tabel 11'!$E$14:$X$377,10,FALSE)</f>
        <v>22</v>
      </c>
      <c r="O379" s="6">
        <f>VLOOKUP($E379,'Tabel 11'!$E$14:$X$377,11,FALSE)</f>
        <v>15.9</v>
      </c>
      <c r="P379" s="6">
        <f>VLOOKUP($E379,'Tabel 11'!$E$14:$X$377,12,FALSE)</f>
        <v>6.1</v>
      </c>
      <c r="Q379" s="6">
        <f>VLOOKUP($E379,'Tabel 11'!$E$14:$X$377,13,FALSE)</f>
        <v>41</v>
      </c>
      <c r="R379" s="6">
        <f>VLOOKUP($E379,'Tabel 11'!$E$14:$X$377,14,FALSE)</f>
        <v>677</v>
      </c>
      <c r="S379" s="6">
        <f>VLOOKUP($E379,'Tabel 11'!$E$14:$X$377,15,FALSE)</f>
        <v>634.9</v>
      </c>
      <c r="T379" s="6">
        <f>VLOOKUP($E379,'Tabel 11'!$E$14:$X$377,16,FALSE)</f>
        <v>26.4</v>
      </c>
      <c r="U379" s="6">
        <f>VLOOKUP($E379,'Tabel 11'!$E$14:$X$377,17,FALSE)</f>
        <v>15.7</v>
      </c>
      <c r="V379" s="6">
        <f>VLOOKUP($E379,'Tabel 11'!$E$14:$X$377,18,FALSE)</f>
        <v>0</v>
      </c>
      <c r="W379" s="6"/>
      <c r="X379" s="6">
        <f>VLOOKUP($E379,'Tabel 11'!$E$14:$X$377,20,FALSE)</f>
        <v>80</v>
      </c>
      <c r="AB379" s="47"/>
      <c r="AC379" s="47"/>
    </row>
    <row r="380" spans="3:29" x14ac:dyDescent="0.25">
      <c r="D380" s="1" t="s">
        <v>815</v>
      </c>
      <c r="E380" s="1" t="s">
        <v>315</v>
      </c>
      <c r="G380" s="6">
        <f>VLOOKUP($E380,'Tabel 11'!$E$14:$X$377,3,FALSE)</f>
        <v>4789</v>
      </c>
      <c r="H380" s="6">
        <f>VLOOKUP($E380,'Tabel 11'!$E$14:$X$377,4,FALSE)</f>
        <v>1792</v>
      </c>
      <c r="I380" s="6">
        <f>VLOOKUP($E380,'Tabel 11'!$E$14:$X$377,5,FALSE)</f>
        <v>1079</v>
      </c>
      <c r="J380" s="6">
        <f>VLOOKUP($E380,'Tabel 11'!$E$14:$X$377,6,FALSE)</f>
        <v>115.8</v>
      </c>
      <c r="K380" s="6">
        <f>VLOOKUP($E380,'Tabel 11'!$E$14:$X$377,7,FALSE)</f>
        <v>334.1</v>
      </c>
      <c r="L380" s="6">
        <f>VLOOKUP($E380,'Tabel 11'!$E$14:$X$377,8,FALSE)</f>
        <v>38.200000000000003</v>
      </c>
      <c r="M380" s="6">
        <f>VLOOKUP($E380,'Tabel 11'!$E$14:$X$377,9,FALSE)</f>
        <v>224.8</v>
      </c>
      <c r="N380" s="6">
        <f>VLOOKUP($E380,'Tabel 11'!$E$14:$X$377,10,FALSE)</f>
        <v>601</v>
      </c>
      <c r="O380" s="6">
        <f>VLOOKUP($E380,'Tabel 11'!$E$14:$X$377,11,FALSE)</f>
        <v>415.4</v>
      </c>
      <c r="P380" s="6">
        <f>VLOOKUP($E380,'Tabel 11'!$E$14:$X$377,12,FALSE)</f>
        <v>185.6</v>
      </c>
      <c r="Q380" s="6">
        <f>VLOOKUP($E380,'Tabel 11'!$E$14:$X$377,13,FALSE)</f>
        <v>508</v>
      </c>
      <c r="R380" s="6">
        <f>VLOOKUP($E380,'Tabel 11'!$E$14:$X$377,14,FALSE)</f>
        <v>1888</v>
      </c>
      <c r="S380" s="6">
        <f>VLOOKUP($E380,'Tabel 11'!$E$14:$X$377,15,FALSE)</f>
        <v>1764.3</v>
      </c>
      <c r="T380" s="6">
        <f>VLOOKUP($E380,'Tabel 11'!$E$14:$X$377,16,FALSE)</f>
        <v>65.900000000000006</v>
      </c>
      <c r="U380" s="6">
        <f>VLOOKUP($E380,'Tabel 11'!$E$14:$X$377,17,FALSE)</f>
        <v>57.8</v>
      </c>
      <c r="V380" s="6">
        <f>VLOOKUP($E380,'Tabel 11'!$E$14:$X$377,18,FALSE)</f>
        <v>0</v>
      </c>
      <c r="W380" s="6"/>
      <c r="X380" s="6">
        <f>VLOOKUP($E380,'Tabel 11'!$E$14:$X$377,20,FALSE)</f>
        <v>501</v>
      </c>
      <c r="AB380" s="47"/>
      <c r="AC380" s="47"/>
    </row>
    <row r="381" spans="3:29" x14ac:dyDescent="0.25">
      <c r="D381" s="1" t="s">
        <v>818</v>
      </c>
      <c r="E381" s="1" t="s">
        <v>316</v>
      </c>
      <c r="G381" s="6">
        <f>VLOOKUP($E381,'Tabel 11'!$E$14:$X$377,3,FALSE)</f>
        <v>3433</v>
      </c>
      <c r="H381" s="6">
        <f>VLOOKUP($E381,'Tabel 11'!$E$14:$X$377,4,FALSE)</f>
        <v>2407</v>
      </c>
      <c r="I381" s="6">
        <f>VLOOKUP($E381,'Tabel 11'!$E$14:$X$377,5,FALSE)</f>
        <v>978.7</v>
      </c>
      <c r="J381" s="6">
        <f>VLOOKUP($E381,'Tabel 11'!$E$14:$X$377,6,FALSE)</f>
        <v>173.8</v>
      </c>
      <c r="K381" s="6">
        <f>VLOOKUP($E381,'Tabel 11'!$E$14:$X$377,7,FALSE)</f>
        <v>554.29999999999995</v>
      </c>
      <c r="L381" s="6">
        <f>VLOOKUP($E381,'Tabel 11'!$E$14:$X$377,8,FALSE)</f>
        <v>68.599999999999994</v>
      </c>
      <c r="M381" s="6">
        <f>VLOOKUP($E381,'Tabel 11'!$E$14:$X$377,9,FALSE)</f>
        <v>631.6</v>
      </c>
      <c r="N381" s="6">
        <f>VLOOKUP($E381,'Tabel 11'!$E$14:$X$377,10,FALSE)</f>
        <v>282</v>
      </c>
      <c r="O381" s="6">
        <f>VLOOKUP($E381,'Tabel 11'!$E$14:$X$377,11,FALSE)</f>
        <v>204.4</v>
      </c>
      <c r="P381" s="6">
        <f>VLOOKUP($E381,'Tabel 11'!$E$14:$X$377,12,FALSE)</f>
        <v>77.599999999999994</v>
      </c>
      <c r="Q381" s="6">
        <f>VLOOKUP($E381,'Tabel 11'!$E$14:$X$377,13,FALSE)</f>
        <v>12</v>
      </c>
      <c r="R381" s="6">
        <f>VLOOKUP($E381,'Tabel 11'!$E$14:$X$377,14,FALSE)</f>
        <v>732</v>
      </c>
      <c r="S381" s="6">
        <f>VLOOKUP($E381,'Tabel 11'!$E$14:$X$377,15,FALSE)</f>
        <v>686.5</v>
      </c>
      <c r="T381" s="6">
        <f>VLOOKUP($E381,'Tabel 11'!$E$14:$X$377,16,FALSE)</f>
        <v>28.6</v>
      </c>
      <c r="U381" s="6">
        <f>VLOOKUP($E381,'Tabel 11'!$E$14:$X$377,17,FALSE)</f>
        <v>17</v>
      </c>
      <c r="V381" s="6">
        <f>VLOOKUP($E381,'Tabel 11'!$E$14:$X$377,18,FALSE)</f>
        <v>0</v>
      </c>
      <c r="W381" s="6"/>
      <c r="X381" s="6">
        <f>VLOOKUP($E381,'Tabel 11'!$E$14:$X$377,20,FALSE)</f>
        <v>1105</v>
      </c>
      <c r="AB381" s="47"/>
      <c r="AC381" s="47"/>
    </row>
    <row r="382" spans="3:29" x14ac:dyDescent="0.25">
      <c r="D382" s="1" t="s">
        <v>824</v>
      </c>
      <c r="E382" s="1" t="s">
        <v>338</v>
      </c>
      <c r="G382" s="6">
        <f>VLOOKUP($E382,'Tabel 11'!$E$14:$X$377,3,FALSE)</f>
        <v>2024</v>
      </c>
      <c r="H382" s="6">
        <f>VLOOKUP($E382,'Tabel 11'!$E$14:$X$377,4,FALSE)</f>
        <v>894</v>
      </c>
      <c r="I382" s="6">
        <f>VLOOKUP($E382,'Tabel 11'!$E$14:$X$377,5,FALSE)</f>
        <v>538.29999999999995</v>
      </c>
      <c r="J382" s="6">
        <f>VLOOKUP($E382,'Tabel 11'!$E$14:$X$377,6,FALSE)</f>
        <v>57.8</v>
      </c>
      <c r="K382" s="6">
        <f>VLOOKUP($E382,'Tabel 11'!$E$14:$X$377,7,FALSE)</f>
        <v>166.7</v>
      </c>
      <c r="L382" s="6">
        <f>VLOOKUP($E382,'Tabel 11'!$E$14:$X$377,8,FALSE)</f>
        <v>19.100000000000001</v>
      </c>
      <c r="M382" s="6">
        <f>VLOOKUP($E382,'Tabel 11'!$E$14:$X$377,9,FALSE)</f>
        <v>112.1</v>
      </c>
      <c r="N382" s="6">
        <f>VLOOKUP($E382,'Tabel 11'!$E$14:$X$377,10,FALSE)</f>
        <v>16</v>
      </c>
      <c r="O382" s="6">
        <f>VLOOKUP($E382,'Tabel 11'!$E$14:$X$377,11,FALSE)</f>
        <v>11.1</v>
      </c>
      <c r="P382" s="6">
        <f>VLOOKUP($E382,'Tabel 11'!$E$14:$X$377,12,FALSE)</f>
        <v>4.9000000000000004</v>
      </c>
      <c r="Q382" s="6">
        <f>VLOOKUP($E382,'Tabel 11'!$E$14:$X$377,13,FALSE)</f>
        <v>58</v>
      </c>
      <c r="R382" s="6">
        <f>VLOOKUP($E382,'Tabel 11'!$E$14:$X$377,14,FALSE)</f>
        <v>1056</v>
      </c>
      <c r="S382" s="6">
        <f>VLOOKUP($E382,'Tabel 11'!$E$14:$X$377,15,FALSE)</f>
        <v>986.8</v>
      </c>
      <c r="T382" s="6">
        <f>VLOOKUP($E382,'Tabel 11'!$E$14:$X$377,16,FALSE)</f>
        <v>36.9</v>
      </c>
      <c r="U382" s="6">
        <f>VLOOKUP($E382,'Tabel 11'!$E$14:$X$377,17,FALSE)</f>
        <v>32.299999999999997</v>
      </c>
      <c r="V382" s="6">
        <f>VLOOKUP($E382,'Tabel 11'!$E$14:$X$377,18,FALSE)</f>
        <v>0</v>
      </c>
      <c r="W382" s="6"/>
      <c r="X382" s="6">
        <f>VLOOKUP($E382,'Tabel 11'!$E$14:$X$377,20,FALSE)</f>
        <v>88</v>
      </c>
      <c r="AB382" s="47"/>
      <c r="AC382" s="47"/>
    </row>
    <row r="383" spans="3:29" x14ac:dyDescent="0.25">
      <c r="D383" s="1" t="s">
        <v>849</v>
      </c>
      <c r="E383" s="1" t="s">
        <v>340</v>
      </c>
      <c r="G383" s="6">
        <f>VLOOKUP($E383,'Tabel 11'!$E$14:$X$377,3,FALSE)</f>
        <v>704</v>
      </c>
      <c r="H383" s="6">
        <f>VLOOKUP($E383,'Tabel 11'!$E$14:$X$377,4,FALSE)</f>
        <v>111</v>
      </c>
      <c r="I383" s="6">
        <f>VLOOKUP($E383,'Tabel 11'!$E$14:$X$377,5,FALSE)</f>
        <v>26.4</v>
      </c>
      <c r="J383" s="6">
        <f>VLOOKUP($E383,'Tabel 11'!$E$14:$X$377,6,FALSE)</f>
        <v>12.4</v>
      </c>
      <c r="K383" s="6">
        <f>VLOOKUP($E383,'Tabel 11'!$E$14:$X$377,7,FALSE)</f>
        <v>38.200000000000003</v>
      </c>
      <c r="L383" s="6">
        <f>VLOOKUP($E383,'Tabel 11'!$E$14:$X$377,8,FALSE)</f>
        <v>4.3</v>
      </c>
      <c r="M383" s="6">
        <f>VLOOKUP($E383,'Tabel 11'!$E$14:$X$377,9,FALSE)</f>
        <v>29.7</v>
      </c>
      <c r="N383" s="6">
        <f>VLOOKUP($E383,'Tabel 11'!$E$14:$X$377,10,FALSE)</f>
        <v>86</v>
      </c>
      <c r="O383" s="6">
        <f>VLOOKUP($E383,'Tabel 11'!$E$14:$X$377,11,FALSE)</f>
        <v>65.3</v>
      </c>
      <c r="P383" s="6">
        <f>VLOOKUP($E383,'Tabel 11'!$E$14:$X$377,12,FALSE)</f>
        <v>20.7</v>
      </c>
      <c r="Q383" s="6">
        <f>VLOOKUP($E383,'Tabel 11'!$E$14:$X$377,13,FALSE)</f>
        <v>85</v>
      </c>
      <c r="R383" s="6">
        <f>VLOOKUP($E383,'Tabel 11'!$E$14:$X$377,14,FALSE)</f>
        <v>422</v>
      </c>
      <c r="S383" s="6">
        <f>VLOOKUP($E383,'Tabel 11'!$E$14:$X$377,15,FALSE)</f>
        <v>382.1</v>
      </c>
      <c r="T383" s="6">
        <f>VLOOKUP($E383,'Tabel 11'!$E$14:$X$377,16,FALSE)</f>
        <v>12.2</v>
      </c>
      <c r="U383" s="6">
        <f>VLOOKUP($E383,'Tabel 11'!$E$14:$X$377,17,FALSE)</f>
        <v>27.7</v>
      </c>
      <c r="V383" s="6">
        <f>VLOOKUP($E383,'Tabel 11'!$E$14:$X$377,18,FALSE)</f>
        <v>0</v>
      </c>
      <c r="W383" s="6"/>
      <c r="X383" s="6">
        <f>VLOOKUP($E383,'Tabel 11'!$E$14:$X$377,20,FALSE)</f>
        <v>43</v>
      </c>
      <c r="AB383" s="47"/>
      <c r="AC383" s="47"/>
    </row>
    <row r="384" spans="3:29" x14ac:dyDescent="0.25">
      <c r="D384" s="1" t="s">
        <v>903</v>
      </c>
      <c r="E384" s="1" t="s">
        <v>325</v>
      </c>
      <c r="G384" s="6">
        <f>VLOOKUP($E384,'Tabel 11'!$E$14:$X$377,3,FALSE)</f>
        <v>3474</v>
      </c>
      <c r="H384" s="6">
        <f>VLOOKUP($E384,'Tabel 11'!$E$14:$X$377,4,FALSE)</f>
        <v>829</v>
      </c>
      <c r="I384" s="6">
        <f>VLOOKUP($E384,'Tabel 11'!$E$14:$X$377,5,FALSE)</f>
        <v>337.1</v>
      </c>
      <c r="J384" s="6">
        <f>VLOOKUP($E384,'Tabel 11'!$E$14:$X$377,6,FALSE)</f>
        <v>59.9</v>
      </c>
      <c r="K384" s="6">
        <f>VLOOKUP($E384,'Tabel 11'!$E$14:$X$377,7,FALSE)</f>
        <v>190.9</v>
      </c>
      <c r="L384" s="6">
        <f>VLOOKUP($E384,'Tabel 11'!$E$14:$X$377,8,FALSE)</f>
        <v>23.6</v>
      </c>
      <c r="M384" s="6">
        <f>VLOOKUP($E384,'Tabel 11'!$E$14:$X$377,9,FALSE)</f>
        <v>217.5</v>
      </c>
      <c r="N384" s="6">
        <f>VLOOKUP($E384,'Tabel 11'!$E$14:$X$377,10,FALSE)</f>
        <v>721</v>
      </c>
      <c r="O384" s="6">
        <f>VLOOKUP($E384,'Tabel 11'!$E$14:$X$377,11,FALSE)</f>
        <v>522.6</v>
      </c>
      <c r="P384" s="6">
        <f>VLOOKUP($E384,'Tabel 11'!$E$14:$X$377,12,FALSE)</f>
        <v>198.4</v>
      </c>
      <c r="Q384" s="6">
        <f>VLOOKUP($E384,'Tabel 11'!$E$14:$X$377,13,FALSE)</f>
        <v>39</v>
      </c>
      <c r="R384" s="6">
        <f>VLOOKUP($E384,'Tabel 11'!$E$14:$X$377,14,FALSE)</f>
        <v>1885</v>
      </c>
      <c r="S384" s="6">
        <f>VLOOKUP($E384,'Tabel 11'!$E$14:$X$377,15,FALSE)</f>
        <v>1767.7</v>
      </c>
      <c r="T384" s="6">
        <f>VLOOKUP($E384,'Tabel 11'!$E$14:$X$377,16,FALSE)</f>
        <v>73.5</v>
      </c>
      <c r="U384" s="6">
        <f>VLOOKUP($E384,'Tabel 11'!$E$14:$X$377,17,FALSE)</f>
        <v>43.7</v>
      </c>
      <c r="V384" s="6">
        <f>VLOOKUP($E384,'Tabel 11'!$E$14:$X$377,18,FALSE)</f>
        <v>0</v>
      </c>
      <c r="W384" s="6"/>
      <c r="X384" s="6">
        <f>VLOOKUP($E384,'Tabel 11'!$E$14:$X$377,20,FALSE)</f>
        <v>48</v>
      </c>
      <c r="AB384" s="47"/>
      <c r="AC384" s="47"/>
    </row>
    <row r="385" spans="2:29" x14ac:dyDescent="0.25">
      <c r="D385" s="1" t="s">
        <v>962</v>
      </c>
      <c r="E385" s="1" t="s">
        <v>330</v>
      </c>
      <c r="G385" s="6">
        <f>VLOOKUP($E385,'Tabel 11'!$E$14:$X$377,3,FALSE)</f>
        <v>9809</v>
      </c>
      <c r="H385" s="6">
        <f>VLOOKUP($E385,'Tabel 11'!$E$14:$X$377,4,FALSE)</f>
        <v>5440</v>
      </c>
      <c r="I385" s="6">
        <f>VLOOKUP($E385,'Tabel 11'!$E$14:$X$377,5,FALSE)</f>
        <v>3275.6</v>
      </c>
      <c r="J385" s="6">
        <f>VLOOKUP($E385,'Tabel 11'!$E$14:$X$377,6,FALSE)</f>
        <v>351.6</v>
      </c>
      <c r="K385" s="6">
        <f>VLOOKUP($E385,'Tabel 11'!$E$14:$X$377,7,FALSE)</f>
        <v>1014.3</v>
      </c>
      <c r="L385" s="6">
        <f>VLOOKUP($E385,'Tabel 11'!$E$14:$X$377,8,FALSE)</f>
        <v>116.1</v>
      </c>
      <c r="M385" s="6">
        <f>VLOOKUP($E385,'Tabel 11'!$E$14:$X$377,9,FALSE)</f>
        <v>682.3</v>
      </c>
      <c r="N385" s="6">
        <f>VLOOKUP($E385,'Tabel 11'!$E$14:$X$377,10,FALSE)</f>
        <v>1835</v>
      </c>
      <c r="O385" s="6">
        <f>VLOOKUP($E385,'Tabel 11'!$E$14:$X$377,11,FALSE)</f>
        <v>1268.2</v>
      </c>
      <c r="P385" s="6">
        <f>VLOOKUP($E385,'Tabel 11'!$E$14:$X$377,12,FALSE)</f>
        <v>566.79999999999995</v>
      </c>
      <c r="Q385" s="6">
        <f>VLOOKUP($E385,'Tabel 11'!$E$14:$X$377,13,FALSE)</f>
        <v>374</v>
      </c>
      <c r="R385" s="6">
        <f>VLOOKUP($E385,'Tabel 11'!$E$14:$X$377,14,FALSE)</f>
        <v>2160</v>
      </c>
      <c r="S385" s="6">
        <f>VLOOKUP($E385,'Tabel 11'!$E$14:$X$377,15,FALSE)</f>
        <v>2018.4</v>
      </c>
      <c r="T385" s="6">
        <f>VLOOKUP($E385,'Tabel 11'!$E$14:$X$377,16,FALSE)</f>
        <v>75.400000000000006</v>
      </c>
      <c r="U385" s="6">
        <f>VLOOKUP($E385,'Tabel 11'!$E$14:$X$377,17,FALSE)</f>
        <v>66.2</v>
      </c>
      <c r="V385" s="6">
        <f>VLOOKUP($E385,'Tabel 11'!$E$14:$X$377,18,FALSE)</f>
        <v>0</v>
      </c>
      <c r="W385" s="6"/>
      <c r="X385" s="6">
        <f>VLOOKUP($E385,'Tabel 11'!$E$14:$X$377,20,FALSE)</f>
        <v>812</v>
      </c>
      <c r="AB385" s="47"/>
      <c r="AC385" s="47"/>
    </row>
    <row r="386" spans="2:29" x14ac:dyDescent="0.25">
      <c r="D386" s="1" t="s">
        <v>966</v>
      </c>
      <c r="E386" s="1" t="s">
        <v>640</v>
      </c>
      <c r="G386" s="6">
        <f>VLOOKUP($E386,'Tabel 11'!$E$14:$X$377,3,FALSE)</f>
        <v>6364</v>
      </c>
      <c r="H386" s="6">
        <f>VLOOKUP($E386,'Tabel 11'!$E$14:$X$377,4,FALSE)</f>
        <v>2660</v>
      </c>
      <c r="I386" s="6">
        <f>VLOOKUP($E386,'Tabel 11'!$E$14:$X$377,5,FALSE)</f>
        <v>1601.7</v>
      </c>
      <c r="J386" s="6">
        <f>VLOOKUP($E386,'Tabel 11'!$E$14:$X$377,6,FALSE)</f>
        <v>171.9</v>
      </c>
      <c r="K386" s="6">
        <f>VLOOKUP($E386,'Tabel 11'!$E$14:$X$377,7,FALSE)</f>
        <v>496</v>
      </c>
      <c r="L386" s="6">
        <f>VLOOKUP($E386,'Tabel 11'!$E$14:$X$377,8,FALSE)</f>
        <v>56.8</v>
      </c>
      <c r="M386" s="6">
        <f>VLOOKUP($E386,'Tabel 11'!$E$14:$X$377,9,FALSE)</f>
        <v>333.6</v>
      </c>
      <c r="N386" s="6">
        <f>VLOOKUP($E386,'Tabel 11'!$E$14:$X$377,10,FALSE)</f>
        <v>1607</v>
      </c>
      <c r="O386" s="6">
        <f>VLOOKUP($E386,'Tabel 11'!$E$14:$X$377,11,FALSE)</f>
        <v>1110.5999999999999</v>
      </c>
      <c r="P386" s="6">
        <f>VLOOKUP($E386,'Tabel 11'!$E$14:$X$377,12,FALSE)</f>
        <v>496.4</v>
      </c>
      <c r="Q386" s="6">
        <f>VLOOKUP($E386,'Tabel 11'!$E$14:$X$377,13,FALSE)</f>
        <v>585</v>
      </c>
      <c r="R386" s="6">
        <f>VLOOKUP($E386,'Tabel 11'!$E$14:$X$377,14,FALSE)</f>
        <v>1512</v>
      </c>
      <c r="S386" s="6">
        <f>VLOOKUP($E386,'Tabel 11'!$E$14:$X$377,15,FALSE)</f>
        <v>1412.9</v>
      </c>
      <c r="T386" s="6">
        <f>VLOOKUP($E386,'Tabel 11'!$E$14:$X$377,16,FALSE)</f>
        <v>52.8</v>
      </c>
      <c r="U386" s="6">
        <f>VLOOKUP($E386,'Tabel 11'!$E$14:$X$377,17,FALSE)</f>
        <v>46.3</v>
      </c>
      <c r="V386" s="6">
        <f>VLOOKUP($E386,'Tabel 11'!$E$14:$X$377,18,FALSE)</f>
        <v>0</v>
      </c>
      <c r="W386" s="6"/>
      <c r="X386" s="6">
        <f>VLOOKUP($E386,'Tabel 11'!$E$14:$X$377,20,FALSE)</f>
        <v>578</v>
      </c>
      <c r="AB386" s="47"/>
      <c r="AC386" s="47"/>
    </row>
    <row r="387" spans="2:29" x14ac:dyDescent="0.25">
      <c r="C387" s="10" t="s">
        <v>18</v>
      </c>
      <c r="D387" s="10"/>
      <c r="E387" s="10"/>
      <c r="F387" s="10"/>
      <c r="G387" s="12">
        <f>SUM(G379:G386)</f>
        <v>31443</v>
      </c>
      <c r="H387" s="12">
        <f t="shared" ref="H387:X387" si="35">SUM(H379:H386)</f>
        <v>14239</v>
      </c>
      <c r="I387" s="12">
        <f t="shared" si="35"/>
        <v>7879.9000000000005</v>
      </c>
      <c r="J387" s="12">
        <f t="shared" si="35"/>
        <v>950.9</v>
      </c>
      <c r="K387" s="12">
        <f t="shared" si="35"/>
        <v>2818.9</v>
      </c>
      <c r="L387" s="12">
        <f t="shared" si="35"/>
        <v>329.7</v>
      </c>
      <c r="M387" s="12">
        <f t="shared" si="35"/>
        <v>2259.4</v>
      </c>
      <c r="N387" s="12">
        <f t="shared" si="35"/>
        <v>5170</v>
      </c>
      <c r="O387" s="12">
        <f t="shared" si="35"/>
        <v>3613.4999999999995</v>
      </c>
      <c r="P387" s="12">
        <f t="shared" si="35"/>
        <v>1556.5</v>
      </c>
      <c r="Q387" s="12">
        <f t="shared" si="35"/>
        <v>1702</v>
      </c>
      <c r="R387" s="12">
        <f t="shared" si="35"/>
        <v>10332</v>
      </c>
      <c r="S387" s="12">
        <f t="shared" si="35"/>
        <v>9653.6</v>
      </c>
      <c r="T387" s="12">
        <f t="shared" si="35"/>
        <v>371.7</v>
      </c>
      <c r="U387" s="12">
        <f t="shared" si="35"/>
        <v>306.7</v>
      </c>
      <c r="V387" s="12">
        <f t="shared" si="35"/>
        <v>0</v>
      </c>
      <c r="W387" s="12"/>
      <c r="X387" s="12">
        <f t="shared" si="35"/>
        <v>3255</v>
      </c>
      <c r="AB387" s="47"/>
      <c r="AC387" s="47"/>
    </row>
    <row r="388" spans="2:29" x14ac:dyDescent="0.25">
      <c r="B388" s="7" t="s">
        <v>365</v>
      </c>
      <c r="F388" s="7"/>
      <c r="G388" s="9">
        <f>G378+G387</f>
        <v>550490</v>
      </c>
      <c r="H388" s="9">
        <f t="shared" ref="H388:X388" si="36">H378+H387</f>
        <v>282161</v>
      </c>
      <c r="I388" s="9">
        <f t="shared" si="36"/>
        <v>154721.9</v>
      </c>
      <c r="J388" s="9">
        <f t="shared" si="36"/>
        <v>13075.9</v>
      </c>
      <c r="K388" s="9">
        <f t="shared" si="36"/>
        <v>39144.9</v>
      </c>
      <c r="L388" s="9">
        <f t="shared" si="36"/>
        <v>6312.7</v>
      </c>
      <c r="M388" s="9">
        <f t="shared" si="36"/>
        <v>68905.399999999994</v>
      </c>
      <c r="N388" s="9">
        <f t="shared" si="36"/>
        <v>120648</v>
      </c>
      <c r="O388" s="9">
        <f t="shared" si="36"/>
        <v>107697.5</v>
      </c>
      <c r="P388" s="9">
        <f t="shared" si="36"/>
        <v>12950.5</v>
      </c>
      <c r="Q388" s="9">
        <f t="shared" si="36"/>
        <v>24800</v>
      </c>
      <c r="R388" s="9">
        <f t="shared" si="36"/>
        <v>122881</v>
      </c>
      <c r="S388" s="9">
        <f t="shared" si="36"/>
        <v>114651.6</v>
      </c>
      <c r="T388" s="9">
        <f t="shared" si="36"/>
        <v>5972.7</v>
      </c>
      <c r="U388" s="9">
        <f t="shared" si="36"/>
        <v>2256.6999999999998</v>
      </c>
      <c r="V388" s="9">
        <f t="shared" si="36"/>
        <v>355</v>
      </c>
      <c r="W388" s="9"/>
      <c r="X388" s="9">
        <f t="shared" si="36"/>
        <v>47473</v>
      </c>
      <c r="AB388" s="47"/>
      <c r="AC388" s="47"/>
    </row>
    <row r="389" spans="2:29" x14ac:dyDescent="0.25">
      <c r="G389" s="6"/>
      <c r="H389" s="6"/>
      <c r="I389" s="6"/>
      <c r="J389" s="6"/>
      <c r="K389" s="6"/>
      <c r="L389" s="6"/>
      <c r="M389" s="6"/>
      <c r="N389" s="6"/>
      <c r="O389" s="6"/>
      <c r="P389" s="6"/>
      <c r="Q389" s="6"/>
      <c r="R389" s="6"/>
      <c r="S389" s="6"/>
      <c r="T389" s="6"/>
      <c r="U389" s="6"/>
      <c r="V389" s="6"/>
      <c r="W389" s="6"/>
      <c r="X389" s="6"/>
      <c r="AB389" s="47"/>
      <c r="AC389" s="47"/>
    </row>
    <row r="390" spans="2:29" x14ac:dyDescent="0.25">
      <c r="G390" s="6"/>
      <c r="H390" s="6"/>
      <c r="I390" s="6"/>
      <c r="J390" s="6"/>
      <c r="K390" s="6"/>
      <c r="L390" s="6"/>
      <c r="M390" s="6"/>
      <c r="N390" s="6"/>
      <c r="O390" s="6"/>
      <c r="P390" s="6"/>
      <c r="Q390" s="6"/>
      <c r="R390" s="6"/>
      <c r="S390" s="6"/>
      <c r="T390" s="6"/>
      <c r="U390" s="6"/>
      <c r="V390" s="6"/>
      <c r="W390" s="6"/>
      <c r="X390" s="6"/>
      <c r="AB390" s="47"/>
      <c r="AC390" s="47"/>
    </row>
    <row r="391" spans="2:29" x14ac:dyDescent="0.25">
      <c r="G391" s="6"/>
      <c r="H391" s="6"/>
      <c r="I391" s="6"/>
      <c r="J391" s="6"/>
      <c r="K391" s="6"/>
      <c r="L391" s="6"/>
      <c r="M391" s="6"/>
      <c r="N391" s="6"/>
      <c r="O391" s="6"/>
      <c r="P391" s="6"/>
      <c r="Q391" s="6"/>
      <c r="R391" s="6"/>
      <c r="S391" s="6"/>
      <c r="T391" s="6"/>
      <c r="U391" s="6"/>
      <c r="V391" s="6"/>
      <c r="W391" s="6"/>
      <c r="X391" s="6"/>
      <c r="AB391" s="47"/>
      <c r="AC391" s="47"/>
    </row>
    <row r="392" spans="2:29" x14ac:dyDescent="0.25">
      <c r="G392" s="6"/>
      <c r="H392" s="6"/>
      <c r="I392" s="6"/>
      <c r="J392" s="6"/>
      <c r="K392" s="6"/>
      <c r="L392" s="6"/>
      <c r="M392" s="6"/>
      <c r="N392" s="6"/>
      <c r="O392" s="6"/>
      <c r="P392" s="6"/>
      <c r="Q392" s="6"/>
      <c r="R392" s="6"/>
      <c r="S392" s="6"/>
      <c r="T392" s="6"/>
      <c r="U392" s="6"/>
      <c r="V392" s="6"/>
      <c r="W392" s="6"/>
      <c r="X392" s="6"/>
      <c r="AB392" s="47"/>
      <c r="AC392" s="47"/>
    </row>
    <row r="393" spans="2:29" x14ac:dyDescent="0.25">
      <c r="G393" s="6"/>
      <c r="H393" s="6"/>
      <c r="I393" s="6"/>
      <c r="J393" s="6"/>
      <c r="K393" s="6"/>
      <c r="L393" s="6"/>
      <c r="M393" s="6"/>
      <c r="N393" s="6"/>
      <c r="O393" s="6"/>
      <c r="P393" s="6"/>
      <c r="Q393" s="6"/>
      <c r="R393" s="6"/>
      <c r="S393" s="6"/>
      <c r="T393" s="6"/>
      <c r="U393" s="6"/>
      <c r="V393" s="6"/>
      <c r="W393" s="6"/>
      <c r="X393" s="6"/>
      <c r="AB393" s="47"/>
      <c r="AC393" s="47"/>
    </row>
    <row r="394" spans="2:29" x14ac:dyDescent="0.25">
      <c r="G394" s="6"/>
      <c r="H394" s="6"/>
      <c r="I394" s="6"/>
      <c r="J394" s="6"/>
      <c r="K394" s="6"/>
      <c r="L394" s="6"/>
      <c r="M394" s="6"/>
      <c r="N394" s="6"/>
      <c r="O394" s="6"/>
      <c r="P394" s="6"/>
      <c r="Q394" s="6"/>
      <c r="R394" s="6"/>
      <c r="S394" s="6"/>
      <c r="T394" s="6"/>
      <c r="U394" s="6"/>
      <c r="V394" s="6"/>
      <c r="W394" s="6"/>
      <c r="X394" s="6"/>
      <c r="AB394" s="47"/>
      <c r="AC394" s="47"/>
    </row>
    <row r="395" spans="2:29" x14ac:dyDescent="0.25">
      <c r="G395" s="6"/>
      <c r="H395" s="6"/>
      <c r="I395" s="6"/>
      <c r="J395" s="6"/>
      <c r="K395" s="6"/>
      <c r="L395" s="6"/>
      <c r="M395" s="6"/>
      <c r="N395" s="6"/>
      <c r="O395" s="6"/>
      <c r="P395" s="6"/>
      <c r="Q395" s="6"/>
      <c r="R395" s="6"/>
      <c r="S395" s="6"/>
      <c r="T395" s="6"/>
      <c r="U395" s="6"/>
      <c r="V395" s="6"/>
      <c r="W395" s="6"/>
      <c r="X395" s="6"/>
      <c r="AB395" s="47"/>
      <c r="AC395" s="47"/>
    </row>
    <row r="396" spans="2:29" x14ac:dyDescent="0.25">
      <c r="G396" s="6"/>
      <c r="H396" s="6"/>
      <c r="I396" s="6"/>
      <c r="J396" s="6"/>
      <c r="K396" s="6"/>
      <c r="L396" s="6"/>
      <c r="M396" s="6"/>
      <c r="N396" s="6"/>
      <c r="O396" s="6"/>
      <c r="P396" s="6"/>
      <c r="Q396" s="6"/>
      <c r="R396" s="6"/>
      <c r="S396" s="6"/>
      <c r="T396" s="6"/>
      <c r="U396" s="6"/>
      <c r="V396" s="6"/>
      <c r="W396" s="6"/>
      <c r="X396" s="6"/>
      <c r="AB396" s="47"/>
      <c r="AC396" s="47"/>
    </row>
    <row r="397" spans="2:29" x14ac:dyDescent="0.25">
      <c r="G397" s="6"/>
      <c r="H397" s="6"/>
      <c r="I397" s="6"/>
      <c r="J397" s="6"/>
      <c r="K397" s="6"/>
      <c r="L397" s="6"/>
      <c r="M397" s="6"/>
      <c r="N397" s="6"/>
      <c r="O397" s="6"/>
      <c r="P397" s="6"/>
      <c r="Q397" s="6"/>
      <c r="R397" s="6"/>
      <c r="S397" s="6"/>
      <c r="T397" s="6"/>
      <c r="U397" s="6"/>
      <c r="V397" s="6"/>
      <c r="W397" s="6"/>
      <c r="X397" s="6"/>
      <c r="AB397" s="47"/>
      <c r="AC397" s="47"/>
    </row>
    <row r="398" spans="2:29" x14ac:dyDescent="0.25">
      <c r="G398" s="6"/>
      <c r="H398" s="6"/>
      <c r="I398" s="6"/>
      <c r="J398" s="6"/>
      <c r="K398" s="6"/>
      <c r="L398" s="6"/>
      <c r="M398" s="6"/>
      <c r="N398" s="6"/>
      <c r="O398" s="6"/>
      <c r="P398" s="6"/>
      <c r="Q398" s="6"/>
      <c r="R398" s="6"/>
      <c r="S398" s="6"/>
      <c r="T398" s="6"/>
      <c r="U398" s="6"/>
      <c r="V398" s="6"/>
      <c r="W398" s="6"/>
      <c r="X398" s="6"/>
      <c r="AB398" s="47"/>
      <c r="AC398" s="47"/>
    </row>
    <row r="399" spans="2:29" x14ac:dyDescent="0.25">
      <c r="G399" s="6"/>
      <c r="H399" s="6"/>
      <c r="I399" s="6"/>
      <c r="J399" s="6"/>
      <c r="K399" s="6"/>
      <c r="L399" s="6"/>
      <c r="M399" s="6"/>
      <c r="N399" s="6"/>
      <c r="O399" s="6"/>
      <c r="P399" s="6"/>
      <c r="Q399" s="6"/>
      <c r="R399" s="6"/>
      <c r="S399" s="6"/>
      <c r="T399" s="6"/>
      <c r="U399" s="6"/>
      <c r="V399" s="6"/>
      <c r="W399" s="6"/>
      <c r="X399" s="6"/>
      <c r="AB399" s="47"/>
      <c r="AC399" s="47"/>
    </row>
    <row r="400" spans="2:29" x14ac:dyDescent="0.25">
      <c r="G400" s="6"/>
      <c r="H400" s="6"/>
      <c r="I400" s="6"/>
      <c r="J400" s="6"/>
      <c r="K400" s="6"/>
      <c r="L400" s="6"/>
      <c r="M400" s="6"/>
      <c r="N400" s="6"/>
      <c r="O400" s="6"/>
      <c r="P400" s="6"/>
      <c r="Q400" s="6"/>
      <c r="R400" s="6"/>
      <c r="S400" s="6"/>
      <c r="T400" s="6"/>
      <c r="U400" s="6"/>
      <c r="V400" s="6"/>
      <c r="W400" s="6"/>
      <c r="X400" s="6"/>
      <c r="AB400" s="47"/>
      <c r="AC400" s="47"/>
    </row>
    <row r="401" spans="3:29" x14ac:dyDescent="0.25">
      <c r="G401" s="6"/>
      <c r="H401" s="6"/>
      <c r="I401" s="6"/>
      <c r="J401" s="6"/>
      <c r="K401" s="6"/>
      <c r="L401" s="6"/>
      <c r="M401" s="6"/>
      <c r="N401" s="6"/>
      <c r="O401" s="6"/>
      <c r="P401" s="6"/>
      <c r="Q401" s="6"/>
      <c r="R401" s="6"/>
      <c r="S401" s="6"/>
      <c r="T401" s="6"/>
      <c r="U401" s="6"/>
      <c r="V401" s="6"/>
      <c r="W401" s="6"/>
      <c r="X401" s="6"/>
      <c r="AB401" s="47"/>
      <c r="AC401" s="47"/>
    </row>
    <row r="402" spans="3:29" x14ac:dyDescent="0.25">
      <c r="G402" s="6"/>
      <c r="H402" s="6"/>
      <c r="I402" s="6"/>
      <c r="J402" s="6"/>
      <c r="K402" s="6"/>
      <c r="L402" s="6"/>
      <c r="M402" s="6"/>
      <c r="N402" s="6"/>
      <c r="O402" s="6"/>
      <c r="P402" s="6"/>
      <c r="Q402" s="6"/>
      <c r="R402" s="6"/>
      <c r="S402" s="6"/>
      <c r="T402" s="6"/>
      <c r="U402" s="6"/>
      <c r="V402" s="6"/>
      <c r="W402" s="6"/>
      <c r="X402" s="6"/>
      <c r="AB402" s="47"/>
      <c r="AC402" s="47"/>
    </row>
    <row r="403" spans="3:29" x14ac:dyDescent="0.25">
      <c r="G403" s="6"/>
      <c r="H403" s="6"/>
      <c r="I403" s="6"/>
      <c r="J403" s="6"/>
      <c r="K403" s="6"/>
      <c r="L403" s="6"/>
      <c r="M403" s="6"/>
      <c r="N403" s="6"/>
      <c r="O403" s="6"/>
      <c r="P403" s="6"/>
      <c r="Q403" s="6"/>
      <c r="R403" s="6"/>
      <c r="S403" s="6"/>
      <c r="T403" s="6"/>
      <c r="U403" s="6"/>
      <c r="V403" s="6"/>
      <c r="W403" s="12"/>
      <c r="X403" s="6"/>
      <c r="AB403" s="47"/>
      <c r="AC403" s="47"/>
    </row>
    <row r="404" spans="3:29" x14ac:dyDescent="0.25">
      <c r="G404" s="6"/>
      <c r="H404" s="6"/>
      <c r="I404" s="6"/>
      <c r="J404" s="6"/>
      <c r="K404" s="6"/>
      <c r="L404" s="6"/>
      <c r="M404" s="6"/>
      <c r="N404" s="6"/>
      <c r="O404" s="6"/>
      <c r="P404" s="6"/>
      <c r="Q404" s="6"/>
      <c r="R404" s="6"/>
      <c r="S404" s="6"/>
      <c r="T404" s="6"/>
      <c r="U404" s="6"/>
      <c r="V404" s="6"/>
      <c r="W404" s="6"/>
      <c r="X404" s="6"/>
      <c r="AB404" s="47"/>
      <c r="AC404" s="47"/>
    </row>
    <row r="405" spans="3:29" x14ac:dyDescent="0.25">
      <c r="G405" s="6"/>
      <c r="H405" s="6"/>
      <c r="I405" s="6"/>
      <c r="J405" s="6"/>
      <c r="K405" s="6"/>
      <c r="L405" s="6"/>
      <c r="M405" s="6"/>
      <c r="N405" s="6"/>
      <c r="O405" s="6"/>
      <c r="P405" s="6"/>
      <c r="Q405" s="6"/>
      <c r="R405" s="6"/>
      <c r="S405" s="6"/>
      <c r="T405" s="6"/>
      <c r="U405" s="6"/>
      <c r="V405" s="6"/>
      <c r="W405" s="6"/>
      <c r="X405" s="12"/>
      <c r="AB405" s="47"/>
      <c r="AC405" s="47"/>
    </row>
    <row r="406" spans="3:29" x14ac:dyDescent="0.25">
      <c r="G406" s="6"/>
      <c r="H406" s="6"/>
      <c r="I406" s="6"/>
      <c r="J406" s="6"/>
      <c r="K406" s="6"/>
      <c r="L406" s="6"/>
      <c r="M406" s="6"/>
      <c r="N406" s="6"/>
      <c r="O406" s="6"/>
      <c r="P406" s="6"/>
      <c r="Q406" s="6"/>
      <c r="R406" s="6"/>
      <c r="S406" s="6"/>
      <c r="T406" s="6"/>
      <c r="U406" s="6"/>
      <c r="V406" s="6"/>
      <c r="W406" s="6"/>
      <c r="X406" s="6"/>
      <c r="AB406" s="47"/>
      <c r="AC406" s="47"/>
    </row>
    <row r="407" spans="3:29" x14ac:dyDescent="0.25">
      <c r="G407" s="6"/>
      <c r="H407" s="6"/>
      <c r="I407" s="6"/>
      <c r="J407" s="6"/>
      <c r="K407" s="6"/>
      <c r="L407" s="6"/>
      <c r="M407" s="6"/>
      <c r="N407" s="6"/>
      <c r="O407" s="6"/>
      <c r="P407" s="6"/>
      <c r="Q407" s="6"/>
      <c r="R407" s="6"/>
      <c r="S407" s="6"/>
      <c r="T407" s="6"/>
      <c r="U407" s="6"/>
      <c r="V407" s="6"/>
      <c r="W407" s="6"/>
      <c r="X407" s="6"/>
      <c r="AB407" s="47"/>
      <c r="AC407" s="47"/>
    </row>
    <row r="408" spans="3:29" x14ac:dyDescent="0.25">
      <c r="G408" s="6"/>
      <c r="H408" s="6"/>
      <c r="I408" s="6"/>
      <c r="J408" s="6"/>
      <c r="K408" s="6"/>
      <c r="L408" s="6"/>
      <c r="M408" s="6"/>
      <c r="N408" s="6"/>
      <c r="O408" s="6"/>
      <c r="P408" s="6"/>
      <c r="Q408" s="6"/>
      <c r="R408" s="6"/>
      <c r="S408" s="6"/>
      <c r="T408" s="6"/>
      <c r="U408" s="6"/>
      <c r="V408" s="6"/>
      <c r="W408" s="6"/>
      <c r="X408" s="6"/>
      <c r="AB408" s="47"/>
      <c r="AC408" s="47"/>
    </row>
    <row r="409" spans="3:29" x14ac:dyDescent="0.25">
      <c r="G409" s="6"/>
      <c r="H409" s="6"/>
      <c r="I409" s="6"/>
      <c r="J409" s="6"/>
      <c r="K409" s="6"/>
      <c r="L409" s="6"/>
      <c r="M409" s="6"/>
      <c r="N409" s="6"/>
      <c r="O409" s="6"/>
      <c r="P409" s="6"/>
      <c r="Q409" s="6"/>
      <c r="R409" s="6"/>
      <c r="S409" s="6"/>
      <c r="T409" s="6"/>
      <c r="U409" s="6"/>
      <c r="V409" s="6"/>
      <c r="W409" s="6"/>
      <c r="X409" s="6"/>
      <c r="AB409" s="47"/>
      <c r="AC409" s="47"/>
    </row>
    <row r="410" spans="3:29" x14ac:dyDescent="0.25">
      <c r="G410" s="6"/>
      <c r="H410" s="6"/>
      <c r="I410" s="6"/>
      <c r="J410" s="6"/>
      <c r="K410" s="6"/>
      <c r="L410" s="6"/>
      <c r="M410" s="6"/>
      <c r="N410" s="6"/>
      <c r="O410" s="6"/>
      <c r="P410" s="6"/>
      <c r="Q410" s="6"/>
      <c r="R410" s="6"/>
      <c r="S410" s="6"/>
      <c r="T410" s="6"/>
      <c r="U410" s="6"/>
      <c r="V410" s="6"/>
      <c r="W410" s="6"/>
      <c r="X410" s="6"/>
      <c r="AB410" s="47"/>
      <c r="AC410" s="47"/>
    </row>
    <row r="411" spans="3:29" x14ac:dyDescent="0.25">
      <c r="G411" s="6"/>
      <c r="H411" s="6"/>
      <c r="I411" s="6"/>
      <c r="J411" s="6"/>
      <c r="K411" s="6"/>
      <c r="L411" s="6"/>
      <c r="M411" s="6"/>
      <c r="N411" s="6"/>
      <c r="O411" s="6"/>
      <c r="P411" s="6"/>
      <c r="Q411" s="6"/>
      <c r="R411" s="6"/>
      <c r="S411" s="6"/>
      <c r="T411" s="6"/>
      <c r="U411" s="6"/>
      <c r="V411" s="6"/>
      <c r="W411" s="6"/>
      <c r="X411" s="6"/>
      <c r="AB411" s="47"/>
      <c r="AC411" s="47"/>
    </row>
    <row r="412" spans="3:29" x14ac:dyDescent="0.25">
      <c r="G412" s="6"/>
      <c r="H412" s="6"/>
      <c r="I412" s="6"/>
      <c r="J412" s="6"/>
      <c r="K412" s="6"/>
      <c r="L412" s="6"/>
      <c r="M412" s="6"/>
      <c r="N412" s="6"/>
      <c r="O412" s="6"/>
      <c r="P412" s="6"/>
      <c r="Q412" s="6"/>
      <c r="R412" s="6"/>
      <c r="S412" s="6"/>
      <c r="T412" s="6"/>
      <c r="U412" s="6"/>
      <c r="V412" s="6"/>
      <c r="W412" s="6"/>
      <c r="X412" s="6"/>
      <c r="AB412" s="47"/>
      <c r="AC412" s="47"/>
    </row>
    <row r="413" spans="3:29" x14ac:dyDescent="0.25">
      <c r="C413" s="10"/>
      <c r="D413" s="10"/>
      <c r="G413" s="6"/>
      <c r="H413" s="6"/>
      <c r="I413" s="6"/>
      <c r="J413" s="6"/>
      <c r="K413" s="6"/>
      <c r="L413" s="6"/>
      <c r="M413" s="6"/>
      <c r="N413" s="6"/>
      <c r="O413" s="6"/>
      <c r="P413" s="6"/>
      <c r="Q413" s="6"/>
      <c r="R413" s="6"/>
      <c r="S413" s="6"/>
      <c r="T413" s="6"/>
      <c r="U413" s="6"/>
      <c r="V413" s="6"/>
      <c r="W413" s="6"/>
      <c r="X413" s="6"/>
      <c r="AB413" s="47"/>
      <c r="AC413" s="47"/>
    </row>
    <row r="414" spans="3:29" x14ac:dyDescent="0.25">
      <c r="G414" s="6"/>
      <c r="H414" s="6"/>
      <c r="I414" s="6"/>
      <c r="J414" s="6"/>
      <c r="K414" s="6"/>
      <c r="L414" s="6"/>
      <c r="M414" s="6"/>
      <c r="N414" s="6"/>
      <c r="O414" s="6"/>
      <c r="P414" s="6"/>
      <c r="Q414" s="6"/>
      <c r="R414" s="6"/>
      <c r="S414" s="6"/>
      <c r="T414" s="6"/>
      <c r="U414" s="6"/>
      <c r="V414" s="6"/>
      <c r="W414" s="6"/>
      <c r="X414" s="6"/>
      <c r="AB414" s="47"/>
      <c r="AC414" s="47"/>
    </row>
    <row r="415" spans="3:29" x14ac:dyDescent="0.25">
      <c r="G415" s="6"/>
      <c r="H415" s="6"/>
      <c r="I415" s="6"/>
      <c r="J415" s="6"/>
      <c r="K415" s="6"/>
      <c r="L415" s="6"/>
      <c r="M415" s="6"/>
      <c r="N415" s="6"/>
      <c r="O415" s="6"/>
      <c r="P415" s="6"/>
      <c r="Q415" s="6"/>
      <c r="R415" s="6"/>
      <c r="S415" s="6"/>
      <c r="T415" s="6"/>
      <c r="U415" s="6"/>
      <c r="V415" s="6"/>
      <c r="W415" s="6"/>
      <c r="X415" s="6"/>
      <c r="AB415" s="47"/>
      <c r="AC415" s="47"/>
    </row>
    <row r="416" spans="3:29" x14ac:dyDescent="0.25">
      <c r="G416" s="6"/>
      <c r="H416" s="6"/>
      <c r="I416" s="6"/>
      <c r="J416" s="6"/>
      <c r="K416" s="6"/>
      <c r="L416" s="6"/>
      <c r="M416" s="6"/>
      <c r="N416" s="6"/>
      <c r="O416" s="6"/>
      <c r="P416" s="6"/>
      <c r="Q416" s="6"/>
      <c r="R416" s="6"/>
      <c r="S416" s="6"/>
      <c r="T416" s="6"/>
      <c r="U416" s="6"/>
      <c r="V416" s="6"/>
      <c r="W416" s="6"/>
      <c r="X416" s="6"/>
      <c r="AB416" s="47"/>
      <c r="AC416" s="47"/>
    </row>
    <row r="417" spans="2:29" x14ac:dyDescent="0.25">
      <c r="G417" s="6"/>
      <c r="H417" s="6"/>
      <c r="I417" s="6"/>
      <c r="J417" s="6"/>
      <c r="K417" s="6"/>
      <c r="L417" s="6"/>
      <c r="M417" s="6"/>
      <c r="N417" s="6"/>
      <c r="O417" s="6"/>
      <c r="P417" s="6"/>
      <c r="Q417" s="6"/>
      <c r="R417" s="6"/>
      <c r="S417" s="6"/>
      <c r="T417" s="6"/>
      <c r="U417" s="6"/>
      <c r="V417" s="6"/>
      <c r="W417" s="12"/>
      <c r="X417" s="6"/>
      <c r="AB417" s="47"/>
      <c r="AC417" s="47"/>
    </row>
    <row r="418" spans="2:29" x14ac:dyDescent="0.25">
      <c r="G418" s="6"/>
      <c r="H418" s="6"/>
      <c r="I418" s="6"/>
      <c r="J418" s="6"/>
      <c r="K418" s="6"/>
      <c r="L418" s="6"/>
      <c r="M418" s="6"/>
      <c r="N418" s="6"/>
      <c r="O418" s="6"/>
      <c r="P418" s="6"/>
      <c r="Q418" s="6"/>
      <c r="R418" s="6"/>
      <c r="S418" s="6"/>
      <c r="T418" s="6"/>
      <c r="U418" s="6"/>
      <c r="V418" s="6"/>
      <c r="W418" s="9"/>
      <c r="X418" s="6"/>
      <c r="AB418" s="47"/>
      <c r="AC418" s="47"/>
    </row>
    <row r="419" spans="2:29" x14ac:dyDescent="0.25">
      <c r="G419" s="6"/>
      <c r="H419" s="6"/>
      <c r="I419" s="6"/>
      <c r="J419" s="6"/>
      <c r="K419" s="6"/>
      <c r="L419" s="6"/>
      <c r="M419" s="6"/>
      <c r="N419" s="6"/>
      <c r="O419" s="6"/>
      <c r="P419" s="6"/>
      <c r="Q419" s="6"/>
      <c r="R419" s="6"/>
      <c r="S419" s="6"/>
      <c r="T419" s="6"/>
      <c r="U419" s="6"/>
      <c r="V419" s="6"/>
      <c r="W419" s="6"/>
      <c r="X419" s="12"/>
      <c r="AB419" s="47"/>
      <c r="AC419" s="47"/>
    </row>
    <row r="420" spans="2:29" x14ac:dyDescent="0.25">
      <c r="G420" s="6"/>
      <c r="H420" s="6"/>
      <c r="I420" s="6"/>
      <c r="J420" s="6"/>
      <c r="K420" s="6"/>
      <c r="L420" s="6"/>
      <c r="M420" s="6"/>
      <c r="N420" s="6"/>
      <c r="O420" s="6"/>
      <c r="P420" s="6"/>
      <c r="Q420" s="6"/>
      <c r="R420" s="6"/>
      <c r="S420" s="6"/>
      <c r="T420" s="6"/>
      <c r="U420" s="6"/>
      <c r="V420" s="6"/>
      <c r="W420" s="6"/>
      <c r="X420" s="9"/>
      <c r="AB420" s="47"/>
      <c r="AC420" s="47"/>
    </row>
    <row r="421" spans="2:29" x14ac:dyDescent="0.25">
      <c r="G421" s="6"/>
      <c r="H421" s="6"/>
      <c r="I421" s="6"/>
      <c r="J421" s="6"/>
      <c r="K421" s="6"/>
      <c r="L421" s="6"/>
      <c r="M421" s="6"/>
      <c r="N421" s="6"/>
      <c r="O421" s="6"/>
      <c r="P421" s="6"/>
      <c r="Q421" s="6"/>
      <c r="R421" s="6"/>
      <c r="S421" s="6"/>
      <c r="T421" s="6"/>
      <c r="U421" s="6"/>
      <c r="V421" s="6"/>
      <c r="W421" s="6"/>
      <c r="X421" s="6"/>
      <c r="AB421" s="47"/>
      <c r="AC421" s="47"/>
    </row>
    <row r="422" spans="2:29" x14ac:dyDescent="0.25">
      <c r="G422" s="6"/>
      <c r="H422" s="6"/>
      <c r="I422" s="6"/>
      <c r="J422" s="6"/>
      <c r="K422" s="6"/>
      <c r="L422" s="6"/>
      <c r="M422" s="6"/>
      <c r="N422" s="6"/>
      <c r="O422" s="6"/>
      <c r="P422" s="6"/>
      <c r="Q422" s="6"/>
      <c r="R422" s="6"/>
      <c r="S422" s="6"/>
      <c r="T422" s="6"/>
      <c r="U422" s="6"/>
      <c r="V422" s="6"/>
      <c r="W422" s="6"/>
      <c r="X422" s="6"/>
      <c r="AB422" s="47"/>
      <c r="AC422" s="47"/>
    </row>
    <row r="423" spans="2:29" x14ac:dyDescent="0.25">
      <c r="G423" s="6"/>
      <c r="H423" s="6"/>
      <c r="I423" s="6"/>
      <c r="J423" s="6"/>
      <c r="K423" s="6"/>
      <c r="L423" s="6"/>
      <c r="M423" s="6"/>
      <c r="N423" s="6"/>
      <c r="O423" s="6"/>
      <c r="P423" s="6"/>
      <c r="Q423" s="6"/>
      <c r="R423" s="6"/>
      <c r="S423" s="6"/>
      <c r="T423" s="6"/>
      <c r="U423" s="6"/>
      <c r="V423" s="6"/>
      <c r="W423" s="6"/>
      <c r="X423" s="6"/>
      <c r="AB423" s="47"/>
      <c r="AC423" s="47"/>
    </row>
    <row r="424" spans="2:29" x14ac:dyDescent="0.25">
      <c r="E424" s="10"/>
      <c r="F424" s="10"/>
      <c r="G424" s="12"/>
      <c r="H424" s="12"/>
      <c r="I424" s="12"/>
      <c r="J424" s="12"/>
      <c r="K424" s="12"/>
      <c r="L424" s="12"/>
      <c r="M424" s="12"/>
      <c r="N424" s="12"/>
      <c r="O424" s="12"/>
      <c r="P424" s="12"/>
      <c r="Q424" s="12"/>
      <c r="R424" s="12"/>
      <c r="S424" s="12"/>
      <c r="T424" s="12"/>
      <c r="U424" s="12"/>
      <c r="V424" s="12"/>
      <c r="W424" s="6"/>
      <c r="X424" s="6"/>
      <c r="AB424" s="47"/>
      <c r="AC424" s="47"/>
    </row>
    <row r="425" spans="2:29" x14ac:dyDescent="0.25">
      <c r="G425" s="6"/>
      <c r="H425" s="6"/>
      <c r="I425" s="6"/>
      <c r="J425" s="6"/>
      <c r="K425" s="6"/>
      <c r="L425" s="6"/>
      <c r="M425" s="6"/>
      <c r="N425" s="6"/>
      <c r="O425" s="6"/>
      <c r="P425" s="6"/>
      <c r="Q425" s="6"/>
      <c r="R425" s="6"/>
      <c r="S425" s="6"/>
      <c r="T425" s="6"/>
      <c r="U425" s="6"/>
      <c r="V425" s="6"/>
      <c r="W425" s="6"/>
      <c r="X425" s="6"/>
      <c r="AB425" s="47"/>
      <c r="AC425" s="47"/>
    </row>
    <row r="426" spans="2:29" x14ac:dyDescent="0.25">
      <c r="G426" s="6"/>
      <c r="H426" s="6"/>
      <c r="I426" s="6"/>
      <c r="J426" s="6"/>
      <c r="K426" s="6"/>
      <c r="L426" s="6"/>
      <c r="M426" s="6"/>
      <c r="N426" s="6"/>
      <c r="O426" s="6"/>
      <c r="P426" s="6"/>
      <c r="Q426" s="6"/>
      <c r="R426" s="6"/>
      <c r="S426" s="6"/>
      <c r="T426" s="6"/>
      <c r="U426" s="6"/>
      <c r="V426" s="6"/>
      <c r="W426" s="6"/>
      <c r="X426" s="6"/>
      <c r="AB426" s="47"/>
      <c r="AC426" s="47"/>
    </row>
    <row r="427" spans="2:29" x14ac:dyDescent="0.25">
      <c r="C427" s="10"/>
      <c r="D427" s="10"/>
      <c r="G427" s="6"/>
      <c r="H427" s="6"/>
      <c r="I427" s="6"/>
      <c r="J427" s="6"/>
      <c r="K427" s="6"/>
      <c r="L427" s="6"/>
      <c r="M427" s="6"/>
      <c r="N427" s="6"/>
      <c r="O427" s="6"/>
      <c r="P427" s="6"/>
      <c r="Q427" s="6"/>
      <c r="R427" s="6"/>
      <c r="S427" s="6"/>
      <c r="T427" s="6"/>
      <c r="U427" s="6"/>
      <c r="V427" s="6"/>
      <c r="W427" s="6"/>
      <c r="X427" s="6"/>
      <c r="AB427" s="47"/>
      <c r="AC427" s="47"/>
    </row>
    <row r="428" spans="2:29" x14ac:dyDescent="0.25">
      <c r="B428" s="7"/>
      <c r="C428" s="7"/>
      <c r="D428" s="7"/>
      <c r="G428" s="6"/>
      <c r="H428" s="6"/>
      <c r="I428" s="6"/>
      <c r="J428" s="6"/>
      <c r="K428" s="6"/>
      <c r="L428" s="6"/>
      <c r="M428" s="6"/>
      <c r="N428" s="6"/>
      <c r="O428" s="6"/>
      <c r="P428" s="6"/>
      <c r="Q428" s="6"/>
      <c r="R428" s="6"/>
      <c r="S428" s="6"/>
      <c r="T428" s="6"/>
      <c r="U428" s="6"/>
      <c r="V428" s="6"/>
      <c r="W428" s="6"/>
      <c r="X428" s="6"/>
      <c r="AB428" s="47"/>
      <c r="AC428" s="47"/>
    </row>
    <row r="429" spans="2:29" x14ac:dyDescent="0.25">
      <c r="G429" s="6"/>
      <c r="H429" s="6"/>
      <c r="I429" s="6"/>
      <c r="J429" s="6"/>
      <c r="K429" s="6"/>
      <c r="L429" s="6"/>
      <c r="M429" s="6"/>
      <c r="N429" s="6"/>
      <c r="O429" s="6"/>
      <c r="P429" s="6"/>
      <c r="Q429" s="6"/>
      <c r="R429" s="6"/>
      <c r="S429" s="6"/>
      <c r="T429" s="6"/>
      <c r="U429" s="6"/>
      <c r="V429" s="6"/>
      <c r="W429" s="6"/>
      <c r="X429" s="6"/>
      <c r="AB429" s="47"/>
      <c r="AC429" s="47"/>
    </row>
    <row r="430" spans="2:29" x14ac:dyDescent="0.25">
      <c r="G430" s="6"/>
      <c r="H430" s="6"/>
      <c r="I430" s="6"/>
      <c r="J430" s="6"/>
      <c r="K430" s="6"/>
      <c r="L430" s="6"/>
      <c r="M430" s="6"/>
      <c r="N430" s="6"/>
      <c r="O430" s="6"/>
      <c r="P430" s="6"/>
      <c r="Q430" s="6"/>
      <c r="R430" s="6"/>
      <c r="S430" s="6"/>
      <c r="T430" s="6"/>
      <c r="U430" s="6"/>
      <c r="V430" s="6"/>
      <c r="W430" s="6"/>
      <c r="X430" s="6"/>
      <c r="AB430" s="47"/>
      <c r="AC430" s="47"/>
    </row>
    <row r="431" spans="2:29" x14ac:dyDescent="0.25">
      <c r="E431" s="10"/>
      <c r="F431" s="10"/>
      <c r="G431" s="12"/>
      <c r="H431" s="12"/>
      <c r="I431" s="12"/>
      <c r="J431" s="12"/>
      <c r="K431" s="12"/>
      <c r="L431" s="12"/>
      <c r="M431" s="12"/>
      <c r="N431" s="12"/>
      <c r="O431" s="12"/>
      <c r="P431" s="12"/>
      <c r="Q431" s="12"/>
      <c r="R431" s="12"/>
      <c r="S431" s="12"/>
      <c r="T431" s="12"/>
      <c r="U431" s="12"/>
      <c r="V431" s="12"/>
      <c r="W431" s="6"/>
      <c r="X431" s="6"/>
      <c r="AB431" s="47"/>
      <c r="AC431" s="47"/>
    </row>
    <row r="432" spans="2:29" x14ac:dyDescent="0.25">
      <c r="E432" s="7"/>
      <c r="F432" s="7"/>
      <c r="G432" s="9"/>
      <c r="H432" s="9"/>
      <c r="I432" s="9"/>
      <c r="J432" s="9"/>
      <c r="K432" s="9"/>
      <c r="L432" s="9"/>
      <c r="M432" s="9"/>
      <c r="N432" s="9"/>
      <c r="O432" s="9"/>
      <c r="P432" s="9"/>
      <c r="Q432" s="9"/>
      <c r="R432" s="9"/>
      <c r="S432" s="9"/>
      <c r="T432" s="9"/>
      <c r="U432" s="9"/>
      <c r="V432" s="9"/>
      <c r="W432" s="6"/>
      <c r="X432" s="6"/>
      <c r="AB432" s="47"/>
      <c r="AC432" s="47"/>
    </row>
    <row r="433" spans="7:29" x14ac:dyDescent="0.25">
      <c r="G433" s="6"/>
      <c r="H433" s="6"/>
      <c r="I433" s="6"/>
      <c r="J433" s="6"/>
      <c r="K433" s="6"/>
      <c r="L433" s="6"/>
      <c r="M433" s="6"/>
      <c r="N433" s="6"/>
      <c r="O433" s="6"/>
      <c r="P433" s="6"/>
      <c r="Q433" s="6"/>
      <c r="R433" s="6"/>
      <c r="S433" s="6"/>
      <c r="T433" s="6"/>
      <c r="U433" s="6"/>
      <c r="V433" s="6"/>
      <c r="W433" s="6"/>
      <c r="X433" s="6"/>
      <c r="AB433" s="47"/>
      <c r="AC433" s="47"/>
    </row>
    <row r="434" spans="7:29" x14ac:dyDescent="0.25">
      <c r="G434" s="6"/>
      <c r="H434" s="6"/>
      <c r="I434" s="6"/>
      <c r="J434" s="6"/>
      <c r="K434" s="6"/>
      <c r="L434" s="6"/>
      <c r="M434" s="6"/>
      <c r="N434" s="6"/>
      <c r="O434" s="6"/>
      <c r="P434" s="6"/>
      <c r="Q434" s="6"/>
      <c r="R434" s="6"/>
      <c r="S434" s="6"/>
      <c r="T434" s="6"/>
      <c r="U434" s="6"/>
      <c r="V434" s="6"/>
      <c r="W434" s="6"/>
      <c r="X434" s="6"/>
      <c r="AB434" s="47"/>
      <c r="AC434" s="47"/>
    </row>
    <row r="435" spans="7:29" x14ac:dyDescent="0.25">
      <c r="G435" s="6"/>
      <c r="H435" s="6"/>
      <c r="I435" s="6"/>
      <c r="J435" s="6"/>
      <c r="K435" s="6"/>
      <c r="L435" s="6"/>
      <c r="M435" s="6"/>
      <c r="N435" s="6"/>
      <c r="O435" s="6"/>
      <c r="P435" s="6"/>
      <c r="Q435" s="6"/>
      <c r="R435" s="6"/>
      <c r="S435" s="6"/>
      <c r="T435" s="6"/>
      <c r="U435" s="6"/>
      <c r="V435" s="6"/>
      <c r="W435" s="6"/>
      <c r="X435" s="6"/>
      <c r="AB435" s="47"/>
      <c r="AC435" s="47"/>
    </row>
    <row r="436" spans="7:29" x14ac:dyDescent="0.25">
      <c r="G436" s="6"/>
      <c r="H436" s="6"/>
      <c r="I436" s="6"/>
      <c r="J436" s="6"/>
      <c r="K436" s="6"/>
      <c r="L436" s="6"/>
      <c r="M436" s="6"/>
      <c r="N436" s="6"/>
      <c r="O436" s="6"/>
      <c r="P436" s="6"/>
      <c r="Q436" s="6"/>
      <c r="R436" s="6"/>
      <c r="S436" s="6"/>
      <c r="T436" s="6"/>
      <c r="U436" s="6"/>
      <c r="V436" s="6"/>
      <c r="W436" s="6"/>
      <c r="X436" s="6"/>
      <c r="AB436" s="47"/>
      <c r="AC436" s="47"/>
    </row>
    <row r="437" spans="7:29" x14ac:dyDescent="0.25">
      <c r="G437" s="6"/>
      <c r="H437" s="6"/>
      <c r="I437" s="6"/>
      <c r="J437" s="6"/>
      <c r="K437" s="6"/>
      <c r="L437" s="6"/>
      <c r="M437" s="6"/>
      <c r="N437" s="6"/>
      <c r="O437" s="6"/>
      <c r="P437" s="6"/>
      <c r="Q437" s="6"/>
      <c r="R437" s="6"/>
      <c r="S437" s="6"/>
      <c r="T437" s="6"/>
      <c r="U437" s="6"/>
      <c r="V437" s="6"/>
      <c r="W437" s="6"/>
      <c r="X437" s="6"/>
      <c r="AB437" s="47"/>
      <c r="AC437" s="47"/>
    </row>
    <row r="438" spans="7:29" x14ac:dyDescent="0.25">
      <c r="G438" s="6"/>
      <c r="H438" s="6"/>
      <c r="I438" s="6"/>
      <c r="J438" s="6"/>
      <c r="K438" s="6"/>
      <c r="L438" s="6"/>
      <c r="M438" s="6"/>
      <c r="N438" s="6"/>
      <c r="O438" s="6"/>
      <c r="P438" s="6"/>
      <c r="Q438" s="6"/>
      <c r="R438" s="6"/>
      <c r="S438" s="6"/>
      <c r="T438" s="6"/>
      <c r="U438" s="6"/>
      <c r="V438" s="6"/>
      <c r="W438" s="6"/>
      <c r="X438" s="6"/>
      <c r="AB438" s="47"/>
      <c r="AC438" s="47"/>
    </row>
    <row r="439" spans="7:29" x14ac:dyDescent="0.25">
      <c r="G439" s="6"/>
      <c r="H439" s="6"/>
      <c r="I439" s="6"/>
      <c r="J439" s="6"/>
      <c r="K439" s="6"/>
      <c r="L439" s="6"/>
      <c r="M439" s="6"/>
      <c r="N439" s="6"/>
      <c r="O439" s="6"/>
      <c r="P439" s="6"/>
      <c r="Q439" s="6"/>
      <c r="R439" s="6"/>
      <c r="S439" s="6"/>
      <c r="T439" s="6"/>
      <c r="U439" s="6"/>
      <c r="V439" s="6"/>
      <c r="W439" s="6"/>
      <c r="X439" s="6"/>
      <c r="AB439" s="47"/>
      <c r="AC439" s="47"/>
    </row>
    <row r="440" spans="7:29" x14ac:dyDescent="0.25">
      <c r="G440" s="6"/>
      <c r="H440" s="6"/>
      <c r="I440" s="6"/>
      <c r="J440" s="6"/>
      <c r="K440" s="6"/>
      <c r="L440" s="6"/>
      <c r="M440" s="6"/>
      <c r="N440" s="6"/>
      <c r="O440" s="6"/>
      <c r="P440" s="6"/>
      <c r="Q440" s="6"/>
      <c r="R440" s="6"/>
      <c r="S440" s="6"/>
      <c r="T440" s="6"/>
      <c r="U440" s="6"/>
      <c r="V440" s="6"/>
      <c r="W440" s="6"/>
      <c r="X440" s="6"/>
      <c r="AB440" s="47"/>
      <c r="AC440" s="47"/>
    </row>
    <row r="441" spans="7:29" x14ac:dyDescent="0.25">
      <c r="G441" s="6"/>
      <c r="H441" s="6"/>
      <c r="I441" s="6"/>
      <c r="J441" s="6"/>
      <c r="K441" s="6"/>
      <c r="L441" s="6"/>
      <c r="M441" s="6"/>
      <c r="N441" s="6"/>
      <c r="O441" s="6"/>
      <c r="P441" s="6"/>
      <c r="Q441" s="6"/>
      <c r="R441" s="6"/>
      <c r="S441" s="6"/>
      <c r="T441" s="6"/>
      <c r="U441" s="6"/>
      <c r="V441" s="6"/>
      <c r="W441" s="6"/>
      <c r="X441" s="6"/>
      <c r="AB441" s="47"/>
      <c r="AC441" s="47"/>
    </row>
    <row r="442" spans="7:29" x14ac:dyDescent="0.25">
      <c r="G442" s="6"/>
      <c r="H442" s="6"/>
      <c r="I442" s="6"/>
      <c r="J442" s="6"/>
      <c r="K442" s="6"/>
      <c r="L442" s="6"/>
      <c r="M442" s="6"/>
      <c r="N442" s="6"/>
      <c r="O442" s="6"/>
      <c r="P442" s="6"/>
      <c r="Q442" s="6"/>
      <c r="R442" s="6"/>
      <c r="S442" s="6"/>
      <c r="T442" s="6"/>
      <c r="U442" s="6"/>
      <c r="V442" s="6"/>
      <c r="W442" s="6"/>
      <c r="X442" s="6"/>
      <c r="AB442" s="47"/>
      <c r="AC442" s="47"/>
    </row>
    <row r="443" spans="7:29" x14ac:dyDescent="0.25">
      <c r="G443" s="6"/>
      <c r="H443" s="6"/>
      <c r="I443" s="6"/>
      <c r="J443" s="6"/>
      <c r="K443" s="6"/>
      <c r="L443" s="6"/>
      <c r="M443" s="6"/>
      <c r="N443" s="6"/>
      <c r="O443" s="6"/>
      <c r="P443" s="6"/>
      <c r="Q443" s="6"/>
      <c r="R443" s="6"/>
      <c r="S443" s="6"/>
      <c r="T443" s="6"/>
      <c r="U443" s="6"/>
      <c r="V443" s="6"/>
      <c r="W443" s="6"/>
      <c r="X443" s="6"/>
      <c r="AB443" s="47"/>
      <c r="AC443" s="47"/>
    </row>
    <row r="444" spans="7:29" x14ac:dyDescent="0.25">
      <c r="G444" s="6"/>
      <c r="H444" s="6"/>
      <c r="I444" s="6"/>
      <c r="J444" s="6"/>
      <c r="K444" s="6"/>
      <c r="L444" s="6"/>
      <c r="M444" s="6"/>
      <c r="N444" s="6"/>
      <c r="O444" s="6"/>
      <c r="P444" s="6"/>
      <c r="Q444" s="6"/>
      <c r="R444" s="6"/>
      <c r="S444" s="6"/>
      <c r="T444" s="6"/>
      <c r="U444" s="6"/>
      <c r="V444" s="6"/>
      <c r="W444" s="6"/>
      <c r="X444" s="6"/>
      <c r="AB444" s="47"/>
      <c r="AC444" s="47"/>
    </row>
    <row r="445" spans="7:29" x14ac:dyDescent="0.25">
      <c r="G445" s="6"/>
      <c r="H445" s="6"/>
      <c r="I445" s="6"/>
      <c r="J445" s="6"/>
      <c r="K445" s="6"/>
      <c r="L445" s="6"/>
      <c r="M445" s="6"/>
      <c r="N445" s="6"/>
      <c r="O445" s="6"/>
      <c r="P445" s="6"/>
      <c r="Q445" s="6"/>
      <c r="R445" s="6"/>
      <c r="S445" s="6"/>
      <c r="T445" s="6"/>
      <c r="U445" s="6"/>
      <c r="V445" s="6"/>
      <c r="W445" s="6"/>
      <c r="X445" s="6"/>
      <c r="AB445" s="47"/>
      <c r="AC445" s="47"/>
    </row>
    <row r="446" spans="7:29" x14ac:dyDescent="0.25">
      <c r="G446" s="6"/>
      <c r="H446" s="6"/>
      <c r="I446" s="6"/>
      <c r="J446" s="6"/>
      <c r="K446" s="6"/>
      <c r="L446" s="6"/>
      <c r="M446" s="6"/>
      <c r="N446" s="6"/>
      <c r="O446" s="6"/>
      <c r="P446" s="6"/>
      <c r="Q446" s="6"/>
      <c r="R446" s="6"/>
      <c r="S446" s="6"/>
      <c r="T446" s="6"/>
      <c r="U446" s="6"/>
      <c r="V446" s="6"/>
      <c r="W446" s="6"/>
      <c r="X446" s="6"/>
      <c r="AB446" s="47"/>
      <c r="AC446" s="47"/>
    </row>
    <row r="447" spans="7:29" x14ac:dyDescent="0.25">
      <c r="G447" s="6"/>
      <c r="H447" s="6"/>
      <c r="I447" s="6"/>
      <c r="J447" s="6"/>
      <c r="K447" s="6"/>
      <c r="L447" s="6"/>
      <c r="M447" s="6"/>
      <c r="N447" s="6"/>
      <c r="O447" s="6"/>
      <c r="P447" s="6"/>
      <c r="Q447" s="6"/>
      <c r="R447" s="6"/>
      <c r="S447" s="6"/>
      <c r="T447" s="6"/>
      <c r="U447" s="6"/>
      <c r="V447" s="6"/>
      <c r="W447" s="6"/>
      <c r="X447" s="6"/>
      <c r="AB447" s="47"/>
      <c r="AC447" s="47"/>
    </row>
    <row r="448" spans="7:29" x14ac:dyDescent="0.25">
      <c r="G448" s="6"/>
      <c r="H448" s="6"/>
      <c r="I448" s="6"/>
      <c r="J448" s="6"/>
      <c r="K448" s="6"/>
      <c r="L448" s="6"/>
      <c r="M448" s="6"/>
      <c r="N448" s="6"/>
      <c r="O448" s="6"/>
      <c r="P448" s="6"/>
      <c r="Q448" s="6"/>
      <c r="R448" s="6"/>
      <c r="S448" s="6"/>
      <c r="T448" s="6"/>
      <c r="U448" s="6"/>
      <c r="V448" s="6"/>
      <c r="W448" s="6"/>
      <c r="X448" s="6"/>
      <c r="AB448" s="47"/>
      <c r="AC448" s="47"/>
    </row>
    <row r="449" spans="5:29" x14ac:dyDescent="0.25">
      <c r="G449" s="6"/>
      <c r="H449" s="6"/>
      <c r="I449" s="6"/>
      <c r="J449" s="6"/>
      <c r="K449" s="6"/>
      <c r="L449" s="6"/>
      <c r="M449" s="6"/>
      <c r="N449" s="6"/>
      <c r="O449" s="6"/>
      <c r="P449" s="6"/>
      <c r="Q449" s="6"/>
      <c r="R449" s="6"/>
      <c r="S449" s="6"/>
      <c r="T449" s="6"/>
      <c r="U449" s="6"/>
      <c r="V449" s="6"/>
      <c r="W449" s="6"/>
      <c r="X449" s="6"/>
      <c r="AB449" s="47"/>
      <c r="AC449" s="47"/>
    </row>
    <row r="450" spans="5:29" x14ac:dyDescent="0.25">
      <c r="E450" s="10"/>
      <c r="F450" s="10"/>
      <c r="G450" s="12"/>
      <c r="H450" s="12"/>
      <c r="I450" s="12"/>
      <c r="J450" s="12"/>
      <c r="K450" s="12"/>
      <c r="L450" s="12"/>
      <c r="M450" s="12"/>
      <c r="N450" s="12"/>
      <c r="O450" s="12"/>
      <c r="P450" s="12"/>
      <c r="Q450" s="12"/>
      <c r="R450" s="12"/>
      <c r="S450" s="12"/>
      <c r="T450" s="12"/>
      <c r="U450" s="12"/>
      <c r="V450" s="12"/>
      <c r="W450" s="6"/>
      <c r="X450" s="6"/>
      <c r="AB450" s="47"/>
      <c r="AC450" s="47"/>
    </row>
    <row r="451" spans="5:29" x14ac:dyDescent="0.25">
      <c r="G451" s="6"/>
      <c r="H451" s="6"/>
      <c r="I451" s="6"/>
      <c r="J451" s="6"/>
      <c r="K451" s="6"/>
      <c r="L451" s="6"/>
      <c r="M451" s="6"/>
      <c r="N451" s="6"/>
      <c r="O451" s="6"/>
      <c r="P451" s="6"/>
      <c r="Q451" s="6"/>
      <c r="R451" s="6"/>
      <c r="S451" s="6"/>
      <c r="T451" s="6"/>
      <c r="U451" s="6"/>
      <c r="V451" s="6"/>
      <c r="W451" s="6"/>
      <c r="X451" s="6"/>
      <c r="AB451" s="47"/>
      <c r="AC451" s="47"/>
    </row>
    <row r="452" spans="5:29" x14ac:dyDescent="0.25">
      <c r="G452" s="6"/>
      <c r="H452" s="6"/>
      <c r="I452" s="6"/>
      <c r="J452" s="6"/>
      <c r="K452" s="6"/>
      <c r="L452" s="6"/>
      <c r="M452" s="6"/>
      <c r="N452" s="6"/>
      <c r="O452" s="6"/>
      <c r="P452" s="6"/>
      <c r="Q452" s="6"/>
      <c r="R452" s="6"/>
      <c r="S452" s="6"/>
      <c r="T452" s="6"/>
      <c r="U452" s="6"/>
      <c r="V452" s="6"/>
      <c r="W452" s="6"/>
      <c r="X452" s="6"/>
      <c r="AB452" s="47"/>
      <c r="AC452" s="47"/>
    </row>
    <row r="453" spans="5:29" x14ac:dyDescent="0.25">
      <c r="G453" s="6"/>
      <c r="H453" s="6"/>
      <c r="I453" s="6"/>
      <c r="J453" s="6"/>
      <c r="K453" s="6"/>
      <c r="L453" s="6"/>
      <c r="M453" s="6"/>
      <c r="N453" s="6"/>
      <c r="O453" s="6"/>
      <c r="P453" s="6"/>
      <c r="Q453" s="6"/>
      <c r="R453" s="6"/>
      <c r="S453" s="6"/>
      <c r="T453" s="6"/>
      <c r="U453" s="6"/>
      <c r="V453" s="6"/>
      <c r="W453" s="6"/>
      <c r="X453" s="6"/>
      <c r="AB453" s="47"/>
      <c r="AC453" s="47"/>
    </row>
    <row r="454" spans="5:29" x14ac:dyDescent="0.25">
      <c r="G454" s="6"/>
      <c r="H454" s="6"/>
      <c r="I454" s="6"/>
      <c r="J454" s="6"/>
      <c r="K454" s="6"/>
      <c r="L454" s="6"/>
      <c r="M454" s="6"/>
      <c r="N454" s="6"/>
      <c r="O454" s="6"/>
      <c r="P454" s="6"/>
      <c r="Q454" s="6"/>
      <c r="R454" s="6"/>
      <c r="S454" s="6"/>
      <c r="T454" s="6"/>
      <c r="U454" s="6"/>
      <c r="V454" s="6"/>
      <c r="W454" s="6"/>
      <c r="X454" s="6"/>
      <c r="AB454" s="47"/>
      <c r="AC454" s="47"/>
    </row>
    <row r="455" spans="5:29" x14ac:dyDescent="0.25">
      <c r="G455" s="6"/>
      <c r="H455" s="6"/>
      <c r="I455" s="6"/>
      <c r="J455" s="6"/>
      <c r="K455" s="6"/>
      <c r="L455" s="6"/>
      <c r="M455" s="6"/>
      <c r="N455" s="6"/>
      <c r="O455" s="6"/>
      <c r="P455" s="6"/>
      <c r="Q455" s="6"/>
      <c r="R455" s="6"/>
      <c r="S455" s="6"/>
      <c r="T455" s="6"/>
      <c r="U455" s="6"/>
      <c r="V455" s="6"/>
      <c r="W455" s="6"/>
      <c r="X455" s="6"/>
      <c r="AB455" s="47"/>
      <c r="AC455" s="47"/>
    </row>
    <row r="456" spans="5:29" x14ac:dyDescent="0.25">
      <c r="G456" s="6"/>
      <c r="H456" s="6"/>
      <c r="I456" s="6"/>
      <c r="J456" s="6"/>
      <c r="K456" s="6"/>
      <c r="L456" s="6"/>
      <c r="M456" s="6"/>
      <c r="N456" s="6"/>
      <c r="O456" s="6"/>
      <c r="P456" s="6"/>
      <c r="Q456" s="6"/>
      <c r="R456" s="6"/>
      <c r="S456" s="6"/>
      <c r="T456" s="6"/>
      <c r="U456" s="6"/>
      <c r="V456" s="6"/>
      <c r="W456" s="6"/>
      <c r="X456" s="6"/>
      <c r="AB456" s="47"/>
      <c r="AC456" s="47"/>
    </row>
    <row r="457" spans="5:29" x14ac:dyDescent="0.25">
      <c r="G457" s="6"/>
      <c r="H457" s="6"/>
      <c r="I457" s="6"/>
      <c r="J457" s="6"/>
      <c r="K457" s="6"/>
      <c r="L457" s="6"/>
      <c r="M457" s="6"/>
      <c r="N457" s="6"/>
      <c r="O457" s="6"/>
      <c r="P457" s="6"/>
      <c r="Q457" s="6"/>
      <c r="R457" s="6"/>
      <c r="S457" s="6"/>
      <c r="T457" s="6"/>
      <c r="U457" s="6"/>
      <c r="V457" s="6"/>
      <c r="W457" s="6"/>
      <c r="X457" s="6"/>
      <c r="AB457" s="47"/>
      <c r="AC457" s="47"/>
    </row>
    <row r="458" spans="5:29" x14ac:dyDescent="0.25">
      <c r="G458" s="6"/>
      <c r="H458" s="6"/>
      <c r="I458" s="6"/>
      <c r="J458" s="6"/>
      <c r="K458" s="6"/>
      <c r="L458" s="6"/>
      <c r="M458" s="6"/>
      <c r="N458" s="6"/>
      <c r="O458" s="6"/>
      <c r="P458" s="6"/>
      <c r="Q458" s="6"/>
      <c r="R458" s="6"/>
      <c r="S458" s="6"/>
      <c r="T458" s="6"/>
      <c r="U458" s="6"/>
      <c r="V458" s="6"/>
      <c r="W458" s="6"/>
      <c r="X458" s="6"/>
      <c r="AB458" s="47"/>
      <c r="AC458" s="47"/>
    </row>
    <row r="459" spans="5:29" x14ac:dyDescent="0.25">
      <c r="E459" s="10"/>
      <c r="F459" s="10"/>
      <c r="G459" s="12"/>
      <c r="H459" s="12"/>
      <c r="I459" s="12"/>
      <c r="J459" s="12"/>
      <c r="K459" s="12"/>
      <c r="L459" s="12"/>
      <c r="M459" s="12"/>
      <c r="N459" s="12"/>
      <c r="O459" s="12"/>
      <c r="P459" s="12"/>
      <c r="Q459" s="12"/>
      <c r="R459" s="12"/>
      <c r="S459" s="12"/>
      <c r="T459" s="12"/>
      <c r="U459" s="12"/>
      <c r="V459" s="12"/>
      <c r="W459" s="6"/>
      <c r="X459" s="6"/>
      <c r="AB459" s="47"/>
      <c r="AC459" s="47"/>
    </row>
    <row r="460" spans="5:29" x14ac:dyDescent="0.25">
      <c r="E460" s="7"/>
      <c r="F460" s="7"/>
      <c r="G460" s="9"/>
      <c r="H460" s="9"/>
      <c r="I460" s="9"/>
      <c r="J460" s="9"/>
      <c r="K460" s="9"/>
      <c r="L460" s="9"/>
      <c r="M460" s="9"/>
      <c r="N460" s="9"/>
      <c r="O460" s="9"/>
      <c r="P460" s="9"/>
      <c r="Q460" s="9"/>
      <c r="R460" s="9"/>
      <c r="S460" s="9"/>
      <c r="T460" s="9"/>
      <c r="U460" s="9"/>
      <c r="V460" s="9"/>
      <c r="W460" s="12"/>
      <c r="X460" s="6"/>
      <c r="AB460" s="47"/>
      <c r="AC460" s="47"/>
    </row>
    <row r="461" spans="5:29" x14ac:dyDescent="0.25">
      <c r="G461" s="6"/>
      <c r="H461" s="6"/>
      <c r="I461" s="6"/>
      <c r="J461" s="6"/>
      <c r="K461" s="6"/>
      <c r="L461" s="6"/>
      <c r="M461" s="6"/>
      <c r="N461" s="6"/>
      <c r="O461" s="6"/>
      <c r="P461" s="6"/>
      <c r="Q461" s="6"/>
      <c r="R461" s="6"/>
      <c r="S461" s="6"/>
      <c r="T461" s="6"/>
      <c r="U461" s="6"/>
      <c r="V461" s="6"/>
      <c r="W461" s="6"/>
      <c r="X461" s="6"/>
      <c r="AB461" s="47"/>
      <c r="AC461" s="47"/>
    </row>
    <row r="462" spans="5:29" x14ac:dyDescent="0.25">
      <c r="G462" s="6"/>
      <c r="H462" s="6"/>
      <c r="I462" s="6"/>
      <c r="J462" s="6"/>
      <c r="K462" s="6"/>
      <c r="L462" s="6"/>
      <c r="M462" s="6"/>
      <c r="N462" s="6"/>
      <c r="O462" s="6"/>
      <c r="P462" s="6"/>
      <c r="Q462" s="6"/>
      <c r="R462" s="6"/>
      <c r="S462" s="6"/>
      <c r="T462" s="6"/>
      <c r="U462" s="6"/>
      <c r="V462" s="6"/>
      <c r="W462" s="6"/>
      <c r="X462" s="12"/>
      <c r="AB462" s="47"/>
      <c r="AC462" s="47"/>
    </row>
    <row r="463" spans="5:29" x14ac:dyDescent="0.25">
      <c r="G463" s="6"/>
      <c r="H463" s="6"/>
      <c r="I463" s="6"/>
      <c r="J463" s="6"/>
      <c r="K463" s="6"/>
      <c r="L463" s="6"/>
      <c r="M463" s="6"/>
      <c r="N463" s="6"/>
      <c r="O463" s="6"/>
      <c r="P463" s="6"/>
      <c r="Q463" s="6"/>
      <c r="R463" s="6"/>
      <c r="S463" s="6"/>
      <c r="T463" s="6"/>
      <c r="U463" s="6"/>
      <c r="V463" s="6"/>
      <c r="W463" s="6"/>
      <c r="X463" s="6"/>
      <c r="AB463" s="47"/>
      <c r="AC463" s="47"/>
    </row>
    <row r="464" spans="5:29" x14ac:dyDescent="0.25">
      <c r="G464" s="6"/>
      <c r="H464" s="6"/>
      <c r="I464" s="6"/>
      <c r="J464" s="6"/>
      <c r="K464" s="6"/>
      <c r="L464" s="6"/>
      <c r="M464" s="6"/>
      <c r="N464" s="6"/>
      <c r="O464" s="6"/>
      <c r="P464" s="6"/>
      <c r="Q464" s="6"/>
      <c r="R464" s="6"/>
      <c r="S464" s="6"/>
      <c r="T464" s="6"/>
      <c r="U464" s="6"/>
      <c r="V464" s="6"/>
      <c r="W464" s="6"/>
      <c r="X464" s="6"/>
      <c r="AB464" s="47"/>
      <c r="AC464" s="47"/>
    </row>
    <row r="465" spans="2:29" x14ac:dyDescent="0.25">
      <c r="G465" s="6"/>
      <c r="H465" s="6"/>
      <c r="I465" s="6"/>
      <c r="J465" s="6"/>
      <c r="K465" s="6"/>
      <c r="L465" s="6"/>
      <c r="M465" s="6"/>
      <c r="N465" s="6"/>
      <c r="O465" s="6"/>
      <c r="P465" s="6"/>
      <c r="Q465" s="6"/>
      <c r="R465" s="6"/>
      <c r="S465" s="6"/>
      <c r="T465" s="6"/>
      <c r="U465" s="6"/>
      <c r="V465" s="6"/>
      <c r="W465" s="6"/>
      <c r="X465" s="6"/>
      <c r="AB465" s="47"/>
      <c r="AC465" s="47"/>
    </row>
    <row r="466" spans="2:29" x14ac:dyDescent="0.25">
      <c r="G466" s="6"/>
      <c r="H466" s="6"/>
      <c r="I466" s="6"/>
      <c r="J466" s="6"/>
      <c r="K466" s="6"/>
      <c r="L466" s="6"/>
      <c r="M466" s="6"/>
      <c r="N466" s="6"/>
      <c r="O466" s="6"/>
      <c r="P466" s="6"/>
      <c r="Q466" s="6"/>
      <c r="R466" s="6"/>
      <c r="S466" s="6"/>
      <c r="T466" s="6"/>
      <c r="U466" s="6"/>
      <c r="V466" s="6"/>
      <c r="W466" s="6"/>
      <c r="X466" s="6"/>
      <c r="AB466" s="47"/>
      <c r="AC466" s="47"/>
    </row>
    <row r="467" spans="2:29" x14ac:dyDescent="0.25">
      <c r="G467" s="6"/>
      <c r="H467" s="6"/>
      <c r="I467" s="6"/>
      <c r="J467" s="6"/>
      <c r="K467" s="6"/>
      <c r="L467" s="6"/>
      <c r="M467" s="6"/>
      <c r="N467" s="6"/>
      <c r="O467" s="6"/>
      <c r="P467" s="6"/>
      <c r="Q467" s="6"/>
      <c r="R467" s="6"/>
      <c r="S467" s="6"/>
      <c r="T467" s="6"/>
      <c r="U467" s="6"/>
      <c r="V467" s="6"/>
      <c r="W467" s="12"/>
      <c r="X467" s="6"/>
      <c r="AB467" s="47"/>
      <c r="AC467" s="47"/>
    </row>
    <row r="468" spans="2:29" x14ac:dyDescent="0.25">
      <c r="G468" s="6"/>
      <c r="H468" s="6"/>
      <c r="I468" s="6"/>
      <c r="J468" s="6"/>
      <c r="K468" s="6"/>
      <c r="L468" s="6"/>
      <c r="M468" s="6"/>
      <c r="N468" s="6"/>
      <c r="O468" s="6"/>
      <c r="P468" s="6"/>
      <c r="Q468" s="6"/>
      <c r="R468" s="6"/>
      <c r="S468" s="6"/>
      <c r="T468" s="6"/>
      <c r="U468" s="6"/>
      <c r="V468" s="6"/>
      <c r="W468" s="9"/>
      <c r="X468" s="6"/>
      <c r="AB468" s="47"/>
      <c r="AC468" s="47"/>
    </row>
    <row r="469" spans="2:29" x14ac:dyDescent="0.25">
      <c r="G469" s="6"/>
      <c r="H469" s="6"/>
      <c r="I469" s="6"/>
      <c r="J469" s="6"/>
      <c r="K469" s="6"/>
      <c r="L469" s="6"/>
      <c r="M469" s="6"/>
      <c r="N469" s="6"/>
      <c r="O469" s="6"/>
      <c r="P469" s="6"/>
      <c r="Q469" s="6"/>
      <c r="R469" s="6"/>
      <c r="S469" s="6"/>
      <c r="T469" s="6"/>
      <c r="U469" s="6"/>
      <c r="V469" s="6"/>
      <c r="W469" s="6"/>
      <c r="X469" s="12"/>
      <c r="AB469" s="47"/>
      <c r="AC469" s="47"/>
    </row>
    <row r="470" spans="2:29" x14ac:dyDescent="0.25">
      <c r="C470" s="10"/>
      <c r="D470" s="10"/>
      <c r="G470" s="6"/>
      <c r="H470" s="6"/>
      <c r="I470" s="6"/>
      <c r="J470" s="6"/>
      <c r="K470" s="6"/>
      <c r="L470" s="6"/>
      <c r="M470" s="6"/>
      <c r="N470" s="6"/>
      <c r="O470" s="6"/>
      <c r="P470" s="6"/>
      <c r="Q470" s="6"/>
      <c r="R470" s="6"/>
      <c r="S470" s="6"/>
      <c r="T470" s="6"/>
      <c r="U470" s="6"/>
      <c r="V470" s="6"/>
      <c r="W470" s="6"/>
      <c r="X470" s="9"/>
      <c r="AB470" s="47"/>
      <c r="AC470" s="47"/>
    </row>
    <row r="471" spans="2:29" x14ac:dyDescent="0.25">
      <c r="G471" s="6"/>
      <c r="H471" s="6"/>
      <c r="I471" s="6"/>
      <c r="J471" s="6"/>
      <c r="K471" s="6"/>
      <c r="L471" s="6"/>
      <c r="M471" s="6"/>
      <c r="N471" s="6"/>
      <c r="O471" s="6"/>
      <c r="P471" s="6"/>
      <c r="Q471" s="6"/>
      <c r="R471" s="6"/>
      <c r="S471" s="6"/>
      <c r="T471" s="6"/>
      <c r="U471" s="6"/>
      <c r="V471" s="6"/>
      <c r="W471" s="6"/>
      <c r="X471" s="6"/>
      <c r="AB471" s="47"/>
      <c r="AC471" s="47"/>
    </row>
    <row r="472" spans="2:29" x14ac:dyDescent="0.25">
      <c r="G472" s="6"/>
      <c r="H472" s="6"/>
      <c r="I472" s="6"/>
      <c r="J472" s="6"/>
      <c r="K472" s="6"/>
      <c r="L472" s="6"/>
      <c r="M472" s="6"/>
      <c r="N472" s="6"/>
      <c r="O472" s="6"/>
      <c r="P472" s="6"/>
      <c r="Q472" s="6"/>
      <c r="R472" s="6"/>
      <c r="S472" s="6"/>
      <c r="T472" s="6"/>
      <c r="U472" s="6"/>
      <c r="V472" s="6"/>
      <c r="W472" s="6"/>
      <c r="X472" s="6"/>
      <c r="AB472" s="47"/>
      <c r="AC472" s="47"/>
    </row>
    <row r="473" spans="2:29" x14ac:dyDescent="0.25">
      <c r="G473" s="6"/>
      <c r="H473" s="6"/>
      <c r="I473" s="6"/>
      <c r="J473" s="6"/>
      <c r="K473" s="6"/>
      <c r="L473" s="6"/>
      <c r="M473" s="6"/>
      <c r="N473" s="6"/>
      <c r="O473" s="6"/>
      <c r="P473" s="6"/>
      <c r="Q473" s="6"/>
      <c r="R473" s="6"/>
      <c r="S473" s="6"/>
      <c r="T473" s="6"/>
      <c r="U473" s="6"/>
      <c r="V473" s="6"/>
      <c r="W473" s="6"/>
      <c r="X473" s="6"/>
      <c r="AB473" s="47"/>
      <c r="AC473" s="47"/>
    </row>
    <row r="474" spans="2:29" x14ac:dyDescent="0.25">
      <c r="G474" s="6"/>
      <c r="H474" s="6"/>
      <c r="I474" s="6"/>
      <c r="J474" s="6"/>
      <c r="K474" s="6"/>
      <c r="L474" s="6"/>
      <c r="M474" s="6"/>
      <c r="N474" s="6"/>
      <c r="O474" s="6"/>
      <c r="P474" s="6"/>
      <c r="Q474" s="6"/>
      <c r="R474" s="6"/>
      <c r="S474" s="6"/>
      <c r="T474" s="6"/>
      <c r="U474" s="6"/>
      <c r="V474" s="6"/>
      <c r="W474" s="6"/>
      <c r="X474" s="6"/>
      <c r="AB474" s="47"/>
      <c r="AC474" s="47"/>
    </row>
    <row r="475" spans="2:29" x14ac:dyDescent="0.25">
      <c r="G475" s="6"/>
      <c r="H475" s="6"/>
      <c r="I475" s="6"/>
      <c r="J475" s="6"/>
      <c r="K475" s="6"/>
      <c r="L475" s="6"/>
      <c r="M475" s="6"/>
      <c r="N475" s="6"/>
      <c r="O475" s="6"/>
      <c r="P475" s="6"/>
      <c r="Q475" s="6"/>
      <c r="R475" s="6"/>
      <c r="S475" s="6"/>
      <c r="T475" s="6"/>
      <c r="U475" s="6"/>
      <c r="V475" s="6"/>
      <c r="W475" s="6"/>
      <c r="X475" s="6"/>
      <c r="AB475" s="47"/>
      <c r="AC475" s="47"/>
    </row>
    <row r="476" spans="2:29" x14ac:dyDescent="0.25">
      <c r="G476" s="6"/>
      <c r="H476" s="6"/>
      <c r="I476" s="6"/>
      <c r="J476" s="6"/>
      <c r="K476" s="6"/>
      <c r="L476" s="6"/>
      <c r="M476" s="6"/>
      <c r="N476" s="6"/>
      <c r="O476" s="6"/>
      <c r="P476" s="6"/>
      <c r="Q476" s="6"/>
      <c r="R476" s="6"/>
      <c r="S476" s="6"/>
      <c r="T476" s="6"/>
      <c r="U476" s="6"/>
      <c r="V476" s="6"/>
      <c r="W476" s="6"/>
      <c r="X476" s="6"/>
      <c r="AB476" s="47"/>
      <c r="AC476" s="47"/>
    </row>
    <row r="477" spans="2:29" x14ac:dyDescent="0.25">
      <c r="C477" s="10"/>
      <c r="D477" s="10"/>
      <c r="G477" s="6"/>
      <c r="H477" s="6"/>
      <c r="I477" s="6"/>
      <c r="J477" s="6"/>
      <c r="K477" s="6"/>
      <c r="L477" s="6"/>
      <c r="M477" s="6"/>
      <c r="N477" s="6"/>
      <c r="O477" s="6"/>
      <c r="P477" s="6"/>
      <c r="Q477" s="6"/>
      <c r="R477" s="6"/>
      <c r="S477" s="6"/>
      <c r="T477" s="6"/>
      <c r="U477" s="6"/>
      <c r="V477" s="6"/>
      <c r="W477" s="6"/>
      <c r="X477" s="6"/>
      <c r="AB477" s="47"/>
      <c r="AC477" s="47"/>
    </row>
    <row r="478" spans="2:29" x14ac:dyDescent="0.25">
      <c r="B478" s="7"/>
      <c r="C478" s="7"/>
      <c r="D478" s="7"/>
      <c r="G478" s="6"/>
      <c r="H478" s="6"/>
      <c r="I478" s="6"/>
      <c r="J478" s="6"/>
      <c r="K478" s="6"/>
      <c r="L478" s="6"/>
      <c r="M478" s="6"/>
      <c r="N478" s="6"/>
      <c r="O478" s="6"/>
      <c r="P478" s="6"/>
      <c r="Q478" s="6"/>
      <c r="R478" s="6"/>
      <c r="S478" s="6"/>
      <c r="T478" s="6"/>
      <c r="U478" s="6"/>
      <c r="V478" s="6"/>
      <c r="W478" s="6"/>
      <c r="X478" s="6"/>
      <c r="AB478" s="47"/>
      <c r="AC478" s="47"/>
    </row>
    <row r="479" spans="2:29" x14ac:dyDescent="0.25">
      <c r="G479" s="6"/>
      <c r="H479" s="6"/>
      <c r="I479" s="6"/>
      <c r="J479" s="6"/>
      <c r="K479" s="6"/>
      <c r="L479" s="6"/>
      <c r="M479" s="6"/>
      <c r="N479" s="6"/>
      <c r="O479" s="6"/>
      <c r="P479" s="6"/>
      <c r="Q479" s="6"/>
      <c r="R479" s="6"/>
      <c r="S479" s="6"/>
      <c r="T479" s="6"/>
      <c r="U479" s="6"/>
      <c r="V479" s="6"/>
      <c r="W479" s="6"/>
      <c r="X479" s="6"/>
      <c r="AB479" s="47"/>
      <c r="AC479" s="47"/>
    </row>
    <row r="480" spans="2:29" x14ac:dyDescent="0.25">
      <c r="G480" s="6"/>
      <c r="H480" s="6"/>
      <c r="I480" s="6"/>
      <c r="J480" s="6"/>
      <c r="K480" s="6"/>
      <c r="L480" s="6"/>
      <c r="M480" s="6"/>
      <c r="N480" s="6"/>
      <c r="O480" s="6"/>
      <c r="P480" s="6"/>
      <c r="Q480" s="6"/>
      <c r="R480" s="6"/>
      <c r="S480" s="6"/>
      <c r="T480" s="6"/>
      <c r="U480" s="6"/>
      <c r="V480" s="6"/>
      <c r="W480" s="6"/>
      <c r="X480" s="6"/>
      <c r="AB480" s="47"/>
      <c r="AC480" s="47"/>
    </row>
    <row r="481" spans="3:29" x14ac:dyDescent="0.25">
      <c r="E481" s="10"/>
      <c r="F481" s="10"/>
      <c r="G481" s="12"/>
      <c r="H481" s="12"/>
      <c r="I481" s="12"/>
      <c r="J481" s="12"/>
      <c r="K481" s="12"/>
      <c r="L481" s="12"/>
      <c r="M481" s="12"/>
      <c r="N481" s="12"/>
      <c r="O481" s="12"/>
      <c r="P481" s="12"/>
      <c r="Q481" s="12"/>
      <c r="R481" s="12"/>
      <c r="S481" s="12"/>
      <c r="T481" s="12"/>
      <c r="U481" s="12"/>
      <c r="V481" s="12"/>
      <c r="W481" s="6"/>
      <c r="X481" s="6"/>
      <c r="AB481" s="47"/>
      <c r="AC481" s="47"/>
    </row>
    <row r="482" spans="3:29" x14ac:dyDescent="0.25">
      <c r="G482" s="6"/>
      <c r="H482" s="6"/>
      <c r="I482" s="6"/>
      <c r="J482" s="6"/>
      <c r="K482" s="6"/>
      <c r="L482" s="6"/>
      <c r="M482" s="6"/>
      <c r="N482" s="6"/>
      <c r="O482" s="6"/>
      <c r="P482" s="6"/>
      <c r="Q482" s="6"/>
      <c r="R482" s="6"/>
      <c r="S482" s="6"/>
      <c r="T482" s="6"/>
      <c r="U482" s="6"/>
      <c r="V482" s="6"/>
      <c r="W482" s="6"/>
      <c r="X482" s="6"/>
      <c r="AB482" s="47"/>
      <c r="AC482" s="47"/>
    </row>
    <row r="483" spans="3:29" x14ac:dyDescent="0.25">
      <c r="G483" s="6"/>
      <c r="H483" s="6"/>
      <c r="I483" s="6"/>
      <c r="J483" s="6"/>
      <c r="K483" s="6"/>
      <c r="L483" s="6"/>
      <c r="M483" s="6"/>
      <c r="N483" s="6"/>
      <c r="O483" s="6"/>
      <c r="P483" s="6"/>
      <c r="Q483" s="6"/>
      <c r="R483" s="6"/>
      <c r="S483" s="6"/>
      <c r="T483" s="6"/>
      <c r="U483" s="6"/>
      <c r="V483" s="6"/>
      <c r="W483" s="6"/>
      <c r="X483" s="6"/>
      <c r="AB483" s="47"/>
      <c r="AC483" s="47"/>
    </row>
    <row r="484" spans="3:29" x14ac:dyDescent="0.25">
      <c r="G484" s="6"/>
      <c r="H484" s="6"/>
      <c r="I484" s="6"/>
      <c r="J484" s="6"/>
      <c r="K484" s="6"/>
      <c r="L484" s="6"/>
      <c r="M484" s="6"/>
      <c r="N484" s="6"/>
      <c r="O484" s="6"/>
      <c r="P484" s="6"/>
      <c r="Q484" s="6"/>
      <c r="R484" s="6"/>
      <c r="S484" s="6"/>
      <c r="T484" s="6"/>
      <c r="U484" s="6"/>
      <c r="V484" s="6"/>
      <c r="W484" s="6"/>
      <c r="X484" s="6"/>
      <c r="AB484" s="47"/>
      <c r="AC484" s="47"/>
    </row>
    <row r="485" spans="3:29" x14ac:dyDescent="0.25">
      <c r="G485" s="6"/>
      <c r="H485" s="6"/>
      <c r="I485" s="6"/>
      <c r="J485" s="6"/>
      <c r="K485" s="6"/>
      <c r="L485" s="6"/>
      <c r="M485" s="6"/>
      <c r="N485" s="6"/>
      <c r="O485" s="6"/>
      <c r="P485" s="6"/>
      <c r="Q485" s="6"/>
      <c r="R485" s="6"/>
      <c r="S485" s="6"/>
      <c r="T485" s="6"/>
      <c r="U485" s="6"/>
      <c r="V485" s="6"/>
      <c r="W485" s="6"/>
      <c r="X485" s="6"/>
      <c r="AB485" s="47"/>
      <c r="AC485" s="47"/>
    </row>
    <row r="486" spans="3:29" x14ac:dyDescent="0.25">
      <c r="G486" s="6"/>
      <c r="H486" s="6"/>
      <c r="I486" s="6"/>
      <c r="J486" s="6"/>
      <c r="K486" s="6"/>
      <c r="L486" s="6"/>
      <c r="M486" s="6"/>
      <c r="N486" s="6"/>
      <c r="O486" s="6"/>
      <c r="P486" s="6"/>
      <c r="Q486" s="6"/>
      <c r="R486" s="6"/>
      <c r="S486" s="6"/>
      <c r="T486" s="6"/>
      <c r="U486" s="6"/>
      <c r="V486" s="6"/>
      <c r="W486" s="12"/>
      <c r="X486" s="6"/>
      <c r="AB486" s="47"/>
      <c r="AC486" s="47"/>
    </row>
    <row r="487" spans="3:29" x14ac:dyDescent="0.25">
      <c r="G487" s="6"/>
      <c r="H487" s="6"/>
      <c r="I487" s="6"/>
      <c r="J487" s="6"/>
      <c r="K487" s="6"/>
      <c r="L487" s="6"/>
      <c r="M487" s="6"/>
      <c r="N487" s="6"/>
      <c r="O487" s="6"/>
      <c r="P487" s="6"/>
      <c r="Q487" s="6"/>
      <c r="R487" s="6"/>
      <c r="S487" s="6"/>
      <c r="T487" s="6"/>
      <c r="U487" s="6"/>
      <c r="V487" s="6"/>
      <c r="W487" s="6"/>
      <c r="X487" s="6"/>
      <c r="AB487" s="47"/>
      <c r="AC487" s="47"/>
    </row>
    <row r="488" spans="3:29" x14ac:dyDescent="0.25">
      <c r="E488" s="10"/>
      <c r="F488" s="10"/>
      <c r="G488" s="12"/>
      <c r="H488" s="12"/>
      <c r="I488" s="12"/>
      <c r="J488" s="12"/>
      <c r="K488" s="12"/>
      <c r="L488" s="12"/>
      <c r="M488" s="12"/>
      <c r="N488" s="12"/>
      <c r="O488" s="12"/>
      <c r="P488" s="12"/>
      <c r="Q488" s="12"/>
      <c r="R488" s="12"/>
      <c r="S488" s="12"/>
      <c r="T488" s="12"/>
      <c r="U488" s="12"/>
      <c r="V488" s="12"/>
      <c r="W488" s="6"/>
      <c r="X488" s="12"/>
      <c r="AB488" s="47"/>
      <c r="AC488" s="47"/>
    </row>
    <row r="489" spans="3:29" x14ac:dyDescent="0.25">
      <c r="E489" s="7"/>
      <c r="F489" s="7"/>
      <c r="G489" s="9"/>
      <c r="H489" s="9"/>
      <c r="I489" s="9"/>
      <c r="J489" s="9"/>
      <c r="K489" s="9"/>
      <c r="L489" s="9"/>
      <c r="M489" s="9"/>
      <c r="N489" s="9"/>
      <c r="O489" s="9"/>
      <c r="P489" s="9"/>
      <c r="Q489" s="9"/>
      <c r="R489" s="9"/>
      <c r="S489" s="9"/>
      <c r="T489" s="9"/>
      <c r="U489" s="9"/>
      <c r="V489" s="9"/>
      <c r="W489" s="6"/>
      <c r="X489" s="6"/>
      <c r="AB489" s="47"/>
      <c r="AC489" s="47"/>
    </row>
    <row r="490" spans="3:29" x14ac:dyDescent="0.25">
      <c r="G490" s="6"/>
      <c r="H490" s="6"/>
      <c r="I490" s="6"/>
      <c r="J490" s="6"/>
      <c r="K490" s="6"/>
      <c r="L490" s="6"/>
      <c r="M490" s="6"/>
      <c r="N490" s="6"/>
      <c r="O490" s="6"/>
      <c r="P490" s="6"/>
      <c r="Q490" s="6"/>
      <c r="R490" s="6"/>
      <c r="S490" s="6"/>
      <c r="T490" s="6"/>
      <c r="U490" s="6"/>
      <c r="V490" s="6"/>
      <c r="W490" s="6"/>
      <c r="X490" s="6"/>
      <c r="AB490" s="47"/>
      <c r="AC490" s="47"/>
    </row>
    <row r="491" spans="3:29" x14ac:dyDescent="0.25">
      <c r="G491" s="6"/>
      <c r="H491" s="6"/>
      <c r="I491" s="6"/>
      <c r="J491" s="6"/>
      <c r="K491" s="6"/>
      <c r="L491" s="6"/>
      <c r="M491" s="6"/>
      <c r="N491" s="6"/>
      <c r="O491" s="6"/>
      <c r="P491" s="6"/>
      <c r="Q491" s="6"/>
      <c r="R491" s="6"/>
      <c r="S491" s="6"/>
      <c r="T491" s="6"/>
      <c r="U491" s="6"/>
      <c r="V491" s="6"/>
      <c r="W491" s="6"/>
      <c r="X491" s="6"/>
      <c r="AB491" s="47"/>
      <c r="AC491" s="47"/>
    </row>
    <row r="492" spans="3:29" x14ac:dyDescent="0.25">
      <c r="G492" s="6"/>
      <c r="H492" s="6"/>
      <c r="I492" s="6"/>
      <c r="J492" s="6"/>
      <c r="K492" s="6"/>
      <c r="L492" s="6"/>
      <c r="M492" s="6"/>
      <c r="N492" s="6"/>
      <c r="O492" s="6"/>
      <c r="P492" s="6"/>
      <c r="Q492" s="6"/>
      <c r="R492" s="6"/>
      <c r="S492" s="6"/>
      <c r="T492" s="6"/>
      <c r="U492" s="6"/>
      <c r="V492" s="6"/>
      <c r="W492" s="6"/>
      <c r="X492" s="6"/>
      <c r="AB492" s="47"/>
      <c r="AC492" s="47"/>
    </row>
    <row r="493" spans="3:29" x14ac:dyDescent="0.25">
      <c r="G493" s="6"/>
      <c r="H493" s="6"/>
      <c r="I493" s="6"/>
      <c r="J493" s="6"/>
      <c r="K493" s="6"/>
      <c r="L493" s="6"/>
      <c r="M493" s="6"/>
      <c r="N493" s="6"/>
      <c r="O493" s="6"/>
      <c r="P493" s="6"/>
      <c r="Q493" s="6"/>
      <c r="R493" s="6"/>
      <c r="S493" s="6"/>
      <c r="T493" s="6"/>
      <c r="U493" s="6"/>
      <c r="V493" s="6"/>
      <c r="W493" s="6"/>
      <c r="X493" s="6"/>
      <c r="AB493" s="47"/>
      <c r="AC493" s="47"/>
    </row>
    <row r="494" spans="3:29" x14ac:dyDescent="0.25">
      <c r="G494" s="6"/>
      <c r="H494" s="6"/>
      <c r="I494" s="6"/>
      <c r="J494" s="6"/>
      <c r="K494" s="6"/>
      <c r="L494" s="6"/>
      <c r="M494" s="6"/>
      <c r="N494" s="6"/>
      <c r="O494" s="6"/>
      <c r="P494" s="6"/>
      <c r="Q494" s="6"/>
      <c r="R494" s="6"/>
      <c r="S494" s="6"/>
      <c r="T494" s="6"/>
      <c r="U494" s="6"/>
      <c r="V494" s="6"/>
      <c r="W494" s="6"/>
      <c r="X494" s="6"/>
      <c r="AB494" s="47"/>
      <c r="AC494" s="47"/>
    </row>
    <row r="495" spans="3:29" x14ac:dyDescent="0.25">
      <c r="G495" s="6"/>
      <c r="H495" s="6"/>
      <c r="I495" s="6"/>
      <c r="J495" s="6"/>
      <c r="K495" s="6"/>
      <c r="L495" s="6"/>
      <c r="M495" s="6"/>
      <c r="N495" s="6"/>
      <c r="O495" s="6"/>
      <c r="P495" s="6"/>
      <c r="Q495" s="6"/>
      <c r="R495" s="6"/>
      <c r="S495" s="6"/>
      <c r="T495" s="6"/>
      <c r="U495" s="6"/>
      <c r="V495" s="6"/>
      <c r="W495" s="12"/>
      <c r="X495" s="6"/>
      <c r="AB495" s="47"/>
      <c r="AC495" s="47"/>
    </row>
    <row r="496" spans="3:29" x14ac:dyDescent="0.25">
      <c r="C496" s="10"/>
      <c r="D496" s="10"/>
      <c r="G496" s="6"/>
      <c r="H496" s="6"/>
      <c r="I496" s="6"/>
      <c r="J496" s="6"/>
      <c r="K496" s="6"/>
      <c r="L496" s="6"/>
      <c r="M496" s="6"/>
      <c r="N496" s="6"/>
      <c r="O496" s="6"/>
      <c r="P496" s="6"/>
      <c r="Q496" s="6"/>
      <c r="R496" s="6"/>
      <c r="S496" s="6"/>
      <c r="T496" s="6"/>
      <c r="U496" s="6"/>
      <c r="V496" s="6"/>
      <c r="W496" s="9"/>
      <c r="X496" s="6"/>
      <c r="AB496" s="47"/>
      <c r="AC496" s="47"/>
    </row>
    <row r="497" spans="2:29" x14ac:dyDescent="0.25">
      <c r="G497" s="6"/>
      <c r="H497" s="6"/>
      <c r="I497" s="6"/>
      <c r="J497" s="6"/>
      <c r="K497" s="6"/>
      <c r="L497" s="6"/>
      <c r="M497" s="6"/>
      <c r="N497" s="6"/>
      <c r="O497" s="6"/>
      <c r="P497" s="6"/>
      <c r="Q497" s="6"/>
      <c r="R497" s="6"/>
      <c r="S497" s="6"/>
      <c r="T497" s="6"/>
      <c r="U497" s="6"/>
      <c r="V497" s="6"/>
      <c r="W497" s="6"/>
      <c r="X497" s="12"/>
      <c r="AB497" s="47"/>
      <c r="AC497" s="47"/>
    </row>
    <row r="498" spans="2:29" x14ac:dyDescent="0.25">
      <c r="G498" s="6"/>
      <c r="H498" s="6"/>
      <c r="I498" s="6"/>
      <c r="J498" s="6"/>
      <c r="K498" s="6"/>
      <c r="L498" s="6"/>
      <c r="M498" s="6"/>
      <c r="N498" s="6"/>
      <c r="O498" s="6"/>
      <c r="P498" s="6"/>
      <c r="Q498" s="6"/>
      <c r="R498" s="6"/>
      <c r="S498" s="6"/>
      <c r="T498" s="6"/>
      <c r="U498" s="6"/>
      <c r="V498" s="6"/>
      <c r="W498" s="6"/>
      <c r="X498" s="9"/>
      <c r="AB498" s="47"/>
      <c r="AC498" s="47"/>
    </row>
    <row r="499" spans="2:29" x14ac:dyDescent="0.25">
      <c r="E499" s="10"/>
      <c r="F499" s="10"/>
      <c r="G499" s="12"/>
      <c r="H499" s="12"/>
      <c r="I499" s="12"/>
      <c r="J499" s="12"/>
      <c r="K499" s="12"/>
      <c r="L499" s="12"/>
      <c r="M499" s="12"/>
      <c r="N499" s="12"/>
      <c r="O499" s="12"/>
      <c r="P499" s="12"/>
      <c r="Q499" s="12"/>
      <c r="R499" s="12"/>
      <c r="S499" s="12"/>
      <c r="T499" s="12"/>
      <c r="U499" s="12"/>
      <c r="V499" s="12"/>
      <c r="W499" s="6"/>
      <c r="X499" s="6"/>
      <c r="AB499" s="47"/>
      <c r="AC499" s="47"/>
    </row>
    <row r="500" spans="2:29" x14ac:dyDescent="0.25">
      <c r="G500" s="6"/>
      <c r="H500" s="6"/>
      <c r="I500" s="6"/>
      <c r="J500" s="6"/>
      <c r="K500" s="6"/>
      <c r="L500" s="6"/>
      <c r="M500" s="6"/>
      <c r="N500" s="6"/>
      <c r="O500" s="6"/>
      <c r="P500" s="6"/>
      <c r="Q500" s="6"/>
      <c r="R500" s="6"/>
      <c r="S500" s="6"/>
      <c r="T500" s="6"/>
      <c r="U500" s="6"/>
      <c r="V500" s="6"/>
      <c r="W500" s="6"/>
      <c r="X500" s="6"/>
      <c r="AB500" s="47"/>
      <c r="AC500" s="47"/>
    </row>
    <row r="501" spans="2:29" x14ac:dyDescent="0.25">
      <c r="G501" s="6"/>
      <c r="H501" s="6"/>
      <c r="I501" s="6"/>
      <c r="J501" s="6"/>
      <c r="K501" s="6"/>
      <c r="L501" s="6"/>
      <c r="M501" s="6"/>
      <c r="N501" s="6"/>
      <c r="O501" s="6"/>
      <c r="P501" s="6"/>
      <c r="Q501" s="6"/>
      <c r="R501" s="6"/>
      <c r="S501" s="6"/>
      <c r="T501" s="6"/>
      <c r="U501" s="6"/>
      <c r="V501" s="6"/>
      <c r="W501" s="6"/>
      <c r="X501" s="6"/>
      <c r="AB501" s="47"/>
      <c r="AC501" s="47"/>
    </row>
    <row r="502" spans="2:29" x14ac:dyDescent="0.25">
      <c r="G502" s="6"/>
      <c r="H502" s="6"/>
      <c r="I502" s="6"/>
      <c r="J502" s="6"/>
      <c r="K502" s="6"/>
      <c r="L502" s="6"/>
      <c r="M502" s="6"/>
      <c r="N502" s="6"/>
      <c r="O502" s="6"/>
      <c r="P502" s="6"/>
      <c r="Q502" s="6"/>
      <c r="R502" s="6"/>
      <c r="S502" s="6"/>
      <c r="T502" s="6"/>
      <c r="U502" s="6"/>
      <c r="V502" s="6"/>
      <c r="W502" s="6"/>
      <c r="X502" s="6"/>
      <c r="AB502" s="47"/>
      <c r="AC502" s="47"/>
    </row>
    <row r="503" spans="2:29" x14ac:dyDescent="0.25">
      <c r="G503" s="6"/>
      <c r="H503" s="6"/>
      <c r="I503" s="6"/>
      <c r="J503" s="6"/>
      <c r="K503" s="6"/>
      <c r="L503" s="6"/>
      <c r="M503" s="6"/>
      <c r="N503" s="6"/>
      <c r="O503" s="6"/>
      <c r="P503" s="6"/>
      <c r="Q503" s="6"/>
      <c r="R503" s="6"/>
      <c r="S503" s="6"/>
      <c r="T503" s="6"/>
      <c r="U503" s="6"/>
      <c r="V503" s="6"/>
      <c r="W503" s="6"/>
      <c r="X503" s="6"/>
      <c r="AB503" s="47"/>
      <c r="AC503" s="47"/>
    </row>
    <row r="504" spans="2:29" x14ac:dyDescent="0.25">
      <c r="E504" s="10"/>
      <c r="F504" s="10"/>
      <c r="G504" s="12"/>
      <c r="H504" s="12"/>
      <c r="I504" s="12"/>
      <c r="J504" s="12"/>
      <c r="K504" s="12"/>
      <c r="L504" s="12"/>
      <c r="M504" s="12"/>
      <c r="N504" s="12"/>
      <c r="O504" s="12"/>
      <c r="P504" s="12"/>
      <c r="Q504" s="12"/>
      <c r="R504" s="12"/>
      <c r="S504" s="12"/>
      <c r="T504" s="12"/>
      <c r="U504" s="12"/>
      <c r="V504" s="12"/>
      <c r="W504" s="6"/>
      <c r="X504" s="6"/>
      <c r="AB504" s="47"/>
      <c r="AC504" s="47"/>
    </row>
    <row r="505" spans="2:29" x14ac:dyDescent="0.25">
      <c r="C505" s="10"/>
      <c r="D505" s="10"/>
      <c r="E505" s="7"/>
      <c r="F505" s="7"/>
      <c r="G505" s="9"/>
      <c r="H505" s="9"/>
      <c r="I505" s="9"/>
      <c r="J505" s="9"/>
      <c r="K505" s="9"/>
      <c r="L505" s="9"/>
      <c r="M505" s="9"/>
      <c r="N505" s="9"/>
      <c r="O505" s="9"/>
      <c r="P505" s="9"/>
      <c r="Q505" s="9"/>
      <c r="R505" s="9"/>
      <c r="S505" s="9"/>
      <c r="T505" s="9"/>
      <c r="U505" s="9"/>
      <c r="V505" s="9"/>
      <c r="W505" s="6"/>
      <c r="X505" s="6"/>
      <c r="AB505" s="47"/>
      <c r="AC505" s="47"/>
    </row>
    <row r="506" spans="2:29" x14ac:dyDescent="0.25">
      <c r="B506" s="7"/>
      <c r="C506" s="7"/>
      <c r="D506" s="7"/>
      <c r="G506" s="6"/>
      <c r="H506" s="6"/>
      <c r="I506" s="6"/>
      <c r="J506" s="6"/>
      <c r="K506" s="6"/>
      <c r="L506" s="6"/>
      <c r="M506" s="6"/>
      <c r="N506" s="6"/>
      <c r="O506" s="6"/>
      <c r="P506" s="6"/>
      <c r="Q506" s="6"/>
      <c r="R506" s="6"/>
      <c r="S506" s="6"/>
      <c r="T506" s="6"/>
      <c r="U506" s="6"/>
      <c r="V506" s="6"/>
      <c r="W506" s="6"/>
      <c r="X506" s="6"/>
      <c r="AB506" s="47"/>
      <c r="AC506" s="47"/>
    </row>
    <row r="507" spans="2:29" x14ac:dyDescent="0.25">
      <c r="G507" s="6"/>
      <c r="H507" s="6"/>
      <c r="I507" s="6"/>
      <c r="J507" s="6"/>
      <c r="K507" s="6"/>
      <c r="L507" s="6"/>
      <c r="M507" s="6"/>
      <c r="N507" s="6"/>
      <c r="O507" s="6"/>
      <c r="P507" s="6"/>
      <c r="Q507" s="6"/>
      <c r="R507" s="6"/>
      <c r="S507" s="6"/>
      <c r="T507" s="6"/>
      <c r="U507" s="6"/>
      <c r="V507" s="6"/>
      <c r="W507" s="6"/>
      <c r="X507" s="6"/>
      <c r="AB507" s="47"/>
      <c r="AC507" s="47"/>
    </row>
    <row r="508" spans="2:29" x14ac:dyDescent="0.25">
      <c r="G508" s="6"/>
      <c r="H508" s="6"/>
      <c r="I508" s="6"/>
      <c r="J508" s="6"/>
      <c r="K508" s="6"/>
      <c r="L508" s="6"/>
      <c r="M508" s="6"/>
      <c r="N508" s="6"/>
      <c r="O508" s="6"/>
      <c r="P508" s="6"/>
      <c r="Q508" s="6"/>
      <c r="R508" s="6"/>
      <c r="S508" s="6"/>
      <c r="T508" s="6"/>
      <c r="U508" s="6"/>
      <c r="V508" s="6"/>
      <c r="W508" s="6"/>
      <c r="X508" s="6"/>
      <c r="AB508" s="47"/>
      <c r="AC508" s="47"/>
    </row>
    <row r="509" spans="2:29" x14ac:dyDescent="0.25">
      <c r="G509" s="6"/>
      <c r="H509" s="6"/>
      <c r="I509" s="6"/>
      <c r="J509" s="6"/>
      <c r="K509" s="6"/>
      <c r="L509" s="6"/>
      <c r="M509" s="6"/>
      <c r="N509" s="6"/>
      <c r="O509" s="6"/>
      <c r="P509" s="6"/>
      <c r="Q509" s="6"/>
      <c r="R509" s="6"/>
      <c r="S509" s="6"/>
      <c r="T509" s="6"/>
      <c r="U509" s="6"/>
      <c r="V509" s="6"/>
      <c r="W509" s="6"/>
      <c r="X509" s="6"/>
      <c r="AB509" s="47"/>
      <c r="AC509" s="47"/>
    </row>
    <row r="510" spans="2:29" x14ac:dyDescent="0.25">
      <c r="G510" s="6"/>
      <c r="H510" s="6"/>
      <c r="I510" s="6"/>
      <c r="J510" s="6"/>
      <c r="K510" s="6"/>
      <c r="L510" s="6"/>
      <c r="M510" s="6"/>
      <c r="N510" s="6"/>
      <c r="O510" s="6"/>
      <c r="P510" s="6"/>
      <c r="Q510" s="6"/>
      <c r="R510" s="6"/>
      <c r="S510" s="6"/>
      <c r="T510" s="6"/>
      <c r="U510" s="6"/>
      <c r="V510" s="6"/>
      <c r="W510" s="6"/>
      <c r="X510" s="6"/>
      <c r="AB510" s="47"/>
      <c r="AC510" s="47"/>
    </row>
    <row r="511" spans="2:29" x14ac:dyDescent="0.25">
      <c r="G511" s="6"/>
      <c r="H511" s="6"/>
      <c r="I511" s="6"/>
      <c r="J511" s="6"/>
      <c r="K511" s="6"/>
      <c r="L511" s="6"/>
      <c r="M511" s="6"/>
      <c r="N511" s="6"/>
      <c r="O511" s="6"/>
      <c r="P511" s="6"/>
      <c r="Q511" s="6"/>
      <c r="R511" s="6"/>
      <c r="S511" s="6"/>
      <c r="T511" s="6"/>
      <c r="U511" s="6"/>
      <c r="V511" s="6"/>
      <c r="W511" s="6"/>
      <c r="X511" s="6"/>
      <c r="AB511" s="47"/>
      <c r="AC511" s="47"/>
    </row>
    <row r="512" spans="2:29" x14ac:dyDescent="0.25">
      <c r="G512" s="6"/>
      <c r="H512" s="6"/>
      <c r="I512" s="6"/>
      <c r="J512" s="6"/>
      <c r="K512" s="6"/>
      <c r="L512" s="6"/>
      <c r="M512" s="6"/>
      <c r="N512" s="6"/>
      <c r="O512" s="6"/>
      <c r="P512" s="6"/>
      <c r="Q512" s="6"/>
      <c r="R512" s="6"/>
      <c r="S512" s="6"/>
      <c r="T512" s="6"/>
      <c r="U512" s="6"/>
      <c r="V512" s="6"/>
      <c r="W512" s="6"/>
      <c r="X512" s="6"/>
      <c r="AB512" s="47"/>
      <c r="AC512" s="47"/>
    </row>
    <row r="513" spans="3:29" x14ac:dyDescent="0.25">
      <c r="G513" s="6"/>
      <c r="H513" s="6"/>
      <c r="I513" s="6"/>
      <c r="J513" s="6"/>
      <c r="K513" s="6"/>
      <c r="L513" s="6"/>
      <c r="M513" s="6"/>
      <c r="N513" s="6"/>
      <c r="O513" s="6"/>
      <c r="P513" s="6"/>
      <c r="Q513" s="6"/>
      <c r="R513" s="6"/>
      <c r="S513" s="6"/>
      <c r="T513" s="6"/>
      <c r="U513" s="6"/>
      <c r="V513" s="6"/>
      <c r="W513" s="6"/>
      <c r="X513" s="6"/>
      <c r="AB513" s="47"/>
      <c r="AC513" s="47"/>
    </row>
    <row r="514" spans="3:29" x14ac:dyDescent="0.25">
      <c r="G514" s="6"/>
      <c r="H514" s="6"/>
      <c r="I514" s="6"/>
      <c r="J514" s="6"/>
      <c r="K514" s="6"/>
      <c r="L514" s="6"/>
      <c r="M514" s="6"/>
      <c r="N514" s="6"/>
      <c r="O514" s="6"/>
      <c r="P514" s="6"/>
      <c r="Q514" s="6"/>
      <c r="R514" s="6"/>
      <c r="S514" s="6"/>
      <c r="T514" s="6"/>
      <c r="U514" s="6"/>
      <c r="V514" s="6"/>
      <c r="W514" s="6"/>
      <c r="X514" s="6"/>
      <c r="AB514" s="47"/>
      <c r="AC514" s="47"/>
    </row>
    <row r="515" spans="3:29" x14ac:dyDescent="0.25">
      <c r="G515" s="6"/>
      <c r="H515" s="6"/>
      <c r="I515" s="6"/>
      <c r="J515" s="6"/>
      <c r="K515" s="6"/>
      <c r="L515" s="6"/>
      <c r="M515" s="6"/>
      <c r="N515" s="6"/>
      <c r="O515" s="6"/>
      <c r="P515" s="6"/>
      <c r="Q515" s="6"/>
      <c r="R515" s="6"/>
      <c r="S515" s="6"/>
      <c r="T515" s="6"/>
      <c r="U515" s="6"/>
      <c r="V515" s="6"/>
      <c r="W515" s="6"/>
      <c r="X515" s="6"/>
      <c r="AB515" s="47"/>
      <c r="AC515" s="47"/>
    </row>
    <row r="516" spans="3:29" x14ac:dyDescent="0.25">
      <c r="G516" s="6"/>
      <c r="H516" s="6"/>
      <c r="I516" s="6"/>
      <c r="J516" s="6"/>
      <c r="K516" s="6"/>
      <c r="L516" s="6"/>
      <c r="M516" s="6"/>
      <c r="N516" s="6"/>
      <c r="O516" s="6"/>
      <c r="P516" s="6"/>
      <c r="Q516" s="6"/>
      <c r="R516" s="6"/>
      <c r="S516" s="6"/>
      <c r="T516" s="6"/>
      <c r="U516" s="6"/>
      <c r="V516" s="6"/>
      <c r="W516" s="6"/>
      <c r="X516" s="6"/>
      <c r="AB516" s="47"/>
      <c r="AC516" s="47"/>
    </row>
    <row r="517" spans="3:29" x14ac:dyDescent="0.25">
      <c r="G517" s="6"/>
      <c r="H517" s="6"/>
      <c r="I517" s="6"/>
      <c r="J517" s="6"/>
      <c r="K517" s="6"/>
      <c r="L517" s="6"/>
      <c r="M517" s="6"/>
      <c r="N517" s="6"/>
      <c r="O517" s="6"/>
      <c r="P517" s="6"/>
      <c r="Q517" s="6"/>
      <c r="R517" s="6"/>
      <c r="S517" s="6"/>
      <c r="T517" s="6"/>
      <c r="U517" s="6"/>
      <c r="V517" s="6"/>
      <c r="W517" s="12"/>
      <c r="X517" s="6"/>
      <c r="AB517" s="47"/>
      <c r="AC517" s="47"/>
    </row>
    <row r="518" spans="3:29" x14ac:dyDescent="0.25">
      <c r="G518" s="6"/>
      <c r="H518" s="6"/>
      <c r="I518" s="6"/>
      <c r="J518" s="6"/>
      <c r="K518" s="6"/>
      <c r="L518" s="6"/>
      <c r="M518" s="6"/>
      <c r="N518" s="6"/>
      <c r="O518" s="6"/>
      <c r="P518" s="6"/>
      <c r="Q518" s="6"/>
      <c r="R518" s="6"/>
      <c r="S518" s="6"/>
      <c r="T518" s="6"/>
      <c r="U518" s="6"/>
      <c r="V518" s="6"/>
      <c r="W518" s="6"/>
      <c r="X518" s="6"/>
      <c r="AB518" s="47"/>
      <c r="AC518" s="47"/>
    </row>
    <row r="519" spans="3:29" x14ac:dyDescent="0.25">
      <c r="G519" s="6"/>
      <c r="H519" s="6"/>
      <c r="I519" s="6"/>
      <c r="J519" s="6"/>
      <c r="K519" s="6"/>
      <c r="L519" s="6"/>
      <c r="M519" s="6"/>
      <c r="N519" s="6"/>
      <c r="O519" s="6"/>
      <c r="P519" s="6"/>
      <c r="Q519" s="6"/>
      <c r="R519" s="6"/>
      <c r="S519" s="6"/>
      <c r="T519" s="6"/>
      <c r="U519" s="6"/>
      <c r="V519" s="6"/>
      <c r="W519" s="6"/>
      <c r="X519" s="12"/>
      <c r="AB519" s="47"/>
      <c r="AC519" s="47"/>
    </row>
    <row r="520" spans="3:29" x14ac:dyDescent="0.25">
      <c r="G520" s="6"/>
      <c r="H520" s="6"/>
      <c r="I520" s="6"/>
      <c r="J520" s="6"/>
      <c r="K520" s="6"/>
      <c r="L520" s="6"/>
      <c r="M520" s="6"/>
      <c r="N520" s="6"/>
      <c r="O520" s="6"/>
      <c r="P520" s="6"/>
      <c r="Q520" s="6"/>
      <c r="R520" s="6"/>
      <c r="S520" s="6"/>
      <c r="T520" s="6"/>
      <c r="U520" s="6"/>
      <c r="V520" s="6"/>
      <c r="W520" s="6"/>
      <c r="X520" s="6"/>
      <c r="AB520" s="47"/>
      <c r="AC520" s="47"/>
    </row>
    <row r="521" spans="3:29" x14ac:dyDescent="0.25">
      <c r="G521" s="6"/>
      <c r="H521" s="6"/>
      <c r="I521" s="6"/>
      <c r="J521" s="6"/>
      <c r="K521" s="6"/>
      <c r="L521" s="6"/>
      <c r="M521" s="6"/>
      <c r="N521" s="6"/>
      <c r="O521" s="6"/>
      <c r="P521" s="6"/>
      <c r="Q521" s="6"/>
      <c r="R521" s="6"/>
      <c r="S521" s="6"/>
      <c r="T521" s="6"/>
      <c r="U521" s="6"/>
      <c r="V521" s="6"/>
      <c r="W521" s="6"/>
      <c r="X521" s="6"/>
      <c r="AB521" s="47"/>
      <c r="AC521" s="47"/>
    </row>
    <row r="522" spans="3:29" x14ac:dyDescent="0.25">
      <c r="G522" s="6"/>
      <c r="H522" s="6"/>
      <c r="I522" s="6"/>
      <c r="J522" s="6"/>
      <c r="K522" s="6"/>
      <c r="L522" s="6"/>
      <c r="M522" s="6"/>
      <c r="N522" s="6"/>
      <c r="O522" s="6"/>
      <c r="P522" s="6"/>
      <c r="Q522" s="6"/>
      <c r="R522" s="6"/>
      <c r="S522" s="6"/>
      <c r="T522" s="6"/>
      <c r="U522" s="6"/>
      <c r="V522" s="6"/>
      <c r="W522" s="6"/>
      <c r="X522" s="6"/>
      <c r="AB522" s="47"/>
      <c r="AC522" s="47"/>
    </row>
    <row r="523" spans="3:29" x14ac:dyDescent="0.25">
      <c r="G523" s="6"/>
      <c r="H523" s="6"/>
      <c r="I523" s="6"/>
      <c r="J523" s="6"/>
      <c r="K523" s="6"/>
      <c r="L523" s="6"/>
      <c r="M523" s="6"/>
      <c r="N523" s="6"/>
      <c r="O523" s="6"/>
      <c r="P523" s="6"/>
      <c r="Q523" s="6"/>
      <c r="R523" s="6"/>
      <c r="S523" s="6"/>
      <c r="T523" s="6"/>
      <c r="U523" s="6"/>
      <c r="V523" s="6"/>
      <c r="W523" s="6"/>
      <c r="X523" s="6"/>
      <c r="AB523" s="47"/>
      <c r="AC523" s="47"/>
    </row>
    <row r="524" spans="3:29" x14ac:dyDescent="0.25">
      <c r="G524" s="6"/>
      <c r="H524" s="6"/>
      <c r="I524" s="6"/>
      <c r="J524" s="6"/>
      <c r="K524" s="6"/>
      <c r="L524" s="6"/>
      <c r="M524" s="6"/>
      <c r="N524" s="6"/>
      <c r="O524" s="6"/>
      <c r="P524" s="6"/>
      <c r="Q524" s="6"/>
      <c r="R524" s="6"/>
      <c r="S524" s="6"/>
      <c r="T524" s="6"/>
      <c r="U524" s="6"/>
      <c r="V524" s="6"/>
      <c r="W524" s="12"/>
      <c r="X524" s="6"/>
      <c r="AB524" s="47"/>
      <c r="AC524" s="47"/>
    </row>
    <row r="525" spans="3:29" x14ac:dyDescent="0.25">
      <c r="G525" s="6"/>
      <c r="H525" s="6"/>
      <c r="I525" s="6"/>
      <c r="J525" s="6"/>
      <c r="K525" s="6"/>
      <c r="L525" s="6"/>
      <c r="M525" s="6"/>
      <c r="N525" s="6"/>
      <c r="O525" s="6"/>
      <c r="P525" s="6"/>
      <c r="Q525" s="6"/>
      <c r="R525" s="6"/>
      <c r="S525" s="6"/>
      <c r="T525" s="6"/>
      <c r="U525" s="6"/>
      <c r="V525" s="6"/>
      <c r="W525" s="9"/>
      <c r="X525" s="6"/>
      <c r="AB525" s="47"/>
      <c r="AC525" s="47"/>
    </row>
    <row r="526" spans="3:29" x14ac:dyDescent="0.25">
      <c r="G526" s="6"/>
      <c r="H526" s="6"/>
      <c r="I526" s="6"/>
      <c r="J526" s="6"/>
      <c r="K526" s="6"/>
      <c r="L526" s="6"/>
      <c r="M526" s="6"/>
      <c r="N526" s="6"/>
      <c r="O526" s="6"/>
      <c r="P526" s="6"/>
      <c r="Q526" s="6"/>
      <c r="R526" s="6"/>
      <c r="S526" s="6"/>
      <c r="T526" s="6"/>
      <c r="U526" s="6"/>
      <c r="V526" s="6"/>
      <c r="W526" s="6"/>
      <c r="X526" s="12"/>
      <c r="AB526" s="47"/>
      <c r="AC526" s="47"/>
    </row>
    <row r="527" spans="3:29" x14ac:dyDescent="0.25">
      <c r="C527" s="10"/>
      <c r="D527" s="10"/>
      <c r="G527" s="6"/>
      <c r="H527" s="6"/>
      <c r="I527" s="6"/>
      <c r="J527" s="6"/>
      <c r="K527" s="6"/>
      <c r="L527" s="6"/>
      <c r="M527" s="6"/>
      <c r="N527" s="6"/>
      <c r="O527" s="6"/>
      <c r="P527" s="6"/>
      <c r="Q527" s="6"/>
      <c r="R527" s="6"/>
      <c r="S527" s="6"/>
      <c r="T527" s="6"/>
      <c r="U527" s="6"/>
      <c r="V527" s="6"/>
      <c r="W527" s="6"/>
      <c r="X527" s="9"/>
      <c r="AB527" s="47"/>
      <c r="AC527" s="47"/>
    </row>
    <row r="528" spans="3:29" x14ac:dyDescent="0.25">
      <c r="G528" s="6"/>
      <c r="H528" s="6"/>
      <c r="I528" s="6"/>
      <c r="J528" s="6"/>
      <c r="K528" s="6"/>
      <c r="L528" s="6"/>
      <c r="M528" s="6"/>
      <c r="N528" s="6"/>
      <c r="O528" s="6"/>
      <c r="P528" s="6"/>
      <c r="Q528" s="6"/>
      <c r="R528" s="6"/>
      <c r="S528" s="6"/>
      <c r="T528" s="6"/>
      <c r="U528" s="6"/>
      <c r="V528" s="6"/>
      <c r="W528" s="6"/>
      <c r="X528" s="6"/>
      <c r="AB528" s="47"/>
      <c r="AC528" s="47"/>
    </row>
    <row r="529" spans="2:29" x14ac:dyDescent="0.25">
      <c r="G529" s="6"/>
      <c r="H529" s="6"/>
      <c r="I529" s="6"/>
      <c r="J529" s="6"/>
      <c r="K529" s="6"/>
      <c r="L529" s="6"/>
      <c r="M529" s="6"/>
      <c r="N529" s="6"/>
      <c r="O529" s="6"/>
      <c r="P529" s="6"/>
      <c r="Q529" s="6"/>
      <c r="R529" s="6"/>
      <c r="S529" s="6"/>
      <c r="T529" s="6"/>
      <c r="U529" s="6"/>
      <c r="V529" s="6"/>
      <c r="W529" s="6"/>
      <c r="X529" s="6"/>
      <c r="AB529" s="47"/>
      <c r="AC529" s="47"/>
    </row>
    <row r="530" spans="2:29" x14ac:dyDescent="0.25">
      <c r="G530" s="6"/>
      <c r="H530" s="6"/>
      <c r="I530" s="6"/>
      <c r="J530" s="6"/>
      <c r="K530" s="6"/>
      <c r="L530" s="6"/>
      <c r="M530" s="6"/>
      <c r="N530" s="6"/>
      <c r="O530" s="6"/>
      <c r="P530" s="6"/>
      <c r="Q530" s="6"/>
      <c r="R530" s="6"/>
      <c r="S530" s="6"/>
      <c r="T530" s="6"/>
      <c r="U530" s="6"/>
      <c r="V530" s="6"/>
      <c r="W530" s="6"/>
      <c r="X530" s="6"/>
      <c r="AB530" s="47"/>
      <c r="AC530" s="47"/>
    </row>
    <row r="531" spans="2:29" x14ac:dyDescent="0.25">
      <c r="G531" s="6"/>
      <c r="H531" s="6"/>
      <c r="I531" s="6"/>
      <c r="J531" s="6"/>
      <c r="K531" s="6"/>
      <c r="L531" s="6"/>
      <c r="M531" s="6"/>
      <c r="N531" s="6"/>
      <c r="O531" s="6"/>
      <c r="P531" s="6"/>
      <c r="Q531" s="6"/>
      <c r="R531" s="6"/>
      <c r="S531" s="6"/>
      <c r="T531" s="6"/>
      <c r="U531" s="6"/>
      <c r="V531" s="6"/>
      <c r="W531" s="6"/>
      <c r="X531" s="6"/>
      <c r="AB531" s="47"/>
      <c r="AC531" s="47"/>
    </row>
    <row r="532" spans="2:29" x14ac:dyDescent="0.25">
      <c r="G532" s="6"/>
      <c r="H532" s="6"/>
      <c r="I532" s="6"/>
      <c r="J532" s="6"/>
      <c r="K532" s="6"/>
      <c r="L532" s="6"/>
      <c r="M532" s="6"/>
      <c r="N532" s="6"/>
      <c r="O532" s="6"/>
      <c r="P532" s="6"/>
      <c r="Q532" s="6"/>
      <c r="R532" s="6"/>
      <c r="S532" s="6"/>
      <c r="T532" s="6"/>
      <c r="U532" s="6"/>
      <c r="V532" s="6"/>
      <c r="W532" s="6"/>
      <c r="X532" s="6"/>
      <c r="AB532" s="47"/>
      <c r="AC532" s="47"/>
    </row>
    <row r="533" spans="2:29" x14ac:dyDescent="0.25">
      <c r="G533" s="6"/>
      <c r="H533" s="6"/>
      <c r="I533" s="6"/>
      <c r="J533" s="6"/>
      <c r="K533" s="6"/>
      <c r="L533" s="6"/>
      <c r="M533" s="6"/>
      <c r="N533" s="6"/>
      <c r="O533" s="6"/>
      <c r="P533" s="6"/>
      <c r="Q533" s="6"/>
      <c r="R533" s="6"/>
      <c r="S533" s="6"/>
      <c r="T533" s="6"/>
      <c r="U533" s="6"/>
      <c r="V533" s="6"/>
      <c r="W533" s="6"/>
      <c r="X533" s="6"/>
      <c r="AB533" s="47"/>
      <c r="AC533" s="47"/>
    </row>
    <row r="534" spans="2:29" x14ac:dyDescent="0.25">
      <c r="C534" s="10"/>
      <c r="D534" s="10"/>
      <c r="G534" s="6"/>
      <c r="H534" s="6"/>
      <c r="I534" s="6"/>
      <c r="J534" s="6"/>
      <c r="K534" s="6"/>
      <c r="L534" s="6"/>
      <c r="M534" s="6"/>
      <c r="N534" s="6"/>
      <c r="O534" s="6"/>
      <c r="P534" s="6"/>
      <c r="Q534" s="6"/>
      <c r="R534" s="6"/>
      <c r="S534" s="6"/>
      <c r="T534" s="6"/>
      <c r="U534" s="6"/>
      <c r="V534" s="6"/>
      <c r="W534" s="6"/>
      <c r="X534" s="6"/>
      <c r="AB534" s="47"/>
      <c r="AC534" s="47"/>
    </row>
    <row r="535" spans="2:29" x14ac:dyDescent="0.25">
      <c r="B535" s="7"/>
      <c r="C535" s="7"/>
      <c r="D535" s="7"/>
      <c r="G535" s="6"/>
      <c r="H535" s="6"/>
      <c r="I535" s="6"/>
      <c r="J535" s="6"/>
      <c r="K535" s="6"/>
      <c r="L535" s="6"/>
      <c r="M535" s="6"/>
      <c r="N535" s="6"/>
      <c r="O535" s="6"/>
      <c r="P535" s="6"/>
      <c r="Q535" s="6"/>
      <c r="R535" s="6"/>
      <c r="S535" s="6"/>
      <c r="T535" s="6"/>
      <c r="U535" s="6"/>
      <c r="V535" s="6"/>
      <c r="W535" s="12"/>
      <c r="X535" s="6"/>
      <c r="AB535" s="47"/>
      <c r="AC535" s="47"/>
    </row>
    <row r="536" spans="2:29" x14ac:dyDescent="0.25">
      <c r="G536" s="6"/>
      <c r="H536" s="6"/>
      <c r="I536" s="6"/>
      <c r="J536" s="6"/>
      <c r="K536" s="6"/>
      <c r="L536" s="6"/>
      <c r="M536" s="6"/>
      <c r="N536" s="6"/>
      <c r="O536" s="6"/>
      <c r="P536" s="6"/>
      <c r="Q536" s="6"/>
      <c r="R536" s="6"/>
      <c r="S536" s="6"/>
      <c r="T536" s="6"/>
      <c r="U536" s="6"/>
      <c r="V536" s="6"/>
      <c r="W536" s="6"/>
      <c r="X536" s="6"/>
      <c r="AB536" s="47"/>
      <c r="AC536" s="47"/>
    </row>
    <row r="537" spans="2:29" x14ac:dyDescent="0.25">
      <c r="G537" s="6"/>
      <c r="H537" s="6"/>
      <c r="I537" s="6"/>
      <c r="J537" s="6"/>
      <c r="K537" s="6"/>
      <c r="L537" s="6"/>
      <c r="M537" s="6"/>
      <c r="N537" s="6"/>
      <c r="O537" s="6"/>
      <c r="P537" s="6"/>
      <c r="Q537" s="6"/>
      <c r="R537" s="6"/>
      <c r="S537" s="6"/>
      <c r="T537" s="6"/>
      <c r="U537" s="6"/>
      <c r="V537" s="6"/>
      <c r="W537" s="6"/>
      <c r="X537" s="12"/>
      <c r="AB537" s="47"/>
      <c r="AC537" s="47"/>
    </row>
    <row r="538" spans="2:29" x14ac:dyDescent="0.25">
      <c r="G538" s="6"/>
      <c r="H538" s="6"/>
      <c r="I538" s="6"/>
      <c r="J538" s="6"/>
      <c r="K538" s="6"/>
      <c r="L538" s="6"/>
      <c r="M538" s="6"/>
      <c r="N538" s="6"/>
      <c r="O538" s="6"/>
      <c r="P538" s="6"/>
      <c r="Q538" s="6"/>
      <c r="R538" s="6"/>
      <c r="S538" s="6"/>
      <c r="T538" s="6"/>
      <c r="U538" s="6"/>
      <c r="V538" s="6"/>
      <c r="W538" s="6"/>
      <c r="X538" s="6"/>
      <c r="AB538" s="47"/>
      <c r="AC538" s="47"/>
    </row>
    <row r="539" spans="2:29" x14ac:dyDescent="0.25">
      <c r="G539" s="6"/>
      <c r="H539" s="6"/>
      <c r="I539" s="6"/>
      <c r="J539" s="6"/>
      <c r="K539" s="6"/>
      <c r="L539" s="6"/>
      <c r="M539" s="6"/>
      <c r="N539" s="6"/>
      <c r="O539" s="6"/>
      <c r="P539" s="6"/>
      <c r="Q539" s="6"/>
      <c r="R539" s="6"/>
      <c r="S539" s="6"/>
      <c r="T539" s="6"/>
      <c r="U539" s="6"/>
      <c r="V539" s="6"/>
      <c r="W539" s="6"/>
      <c r="X539" s="6"/>
      <c r="AB539" s="47"/>
      <c r="AC539" s="47"/>
    </row>
    <row r="540" spans="2:29" x14ac:dyDescent="0.25">
      <c r="G540" s="6"/>
      <c r="H540" s="6"/>
      <c r="I540" s="6"/>
      <c r="J540" s="6"/>
      <c r="K540" s="6"/>
      <c r="L540" s="6"/>
      <c r="M540" s="6"/>
      <c r="N540" s="6"/>
      <c r="O540" s="6"/>
      <c r="P540" s="6"/>
      <c r="Q540" s="6"/>
      <c r="R540" s="6"/>
      <c r="S540" s="6"/>
      <c r="T540" s="6"/>
      <c r="U540" s="6"/>
      <c r="V540" s="6"/>
      <c r="W540" s="12"/>
      <c r="X540" s="6"/>
      <c r="AB540" s="47"/>
      <c r="AC540" s="47"/>
    </row>
    <row r="541" spans="2:29" x14ac:dyDescent="0.25">
      <c r="G541" s="6"/>
      <c r="H541" s="6"/>
      <c r="I541" s="6"/>
      <c r="J541" s="6"/>
      <c r="K541" s="6"/>
      <c r="L541" s="6"/>
      <c r="M541" s="6"/>
      <c r="N541" s="6"/>
      <c r="O541" s="6"/>
      <c r="P541" s="6"/>
      <c r="Q541" s="6"/>
      <c r="R541" s="6"/>
      <c r="S541" s="6"/>
      <c r="T541" s="6"/>
      <c r="U541" s="6"/>
      <c r="V541" s="6"/>
      <c r="W541" s="9"/>
      <c r="X541" s="6"/>
      <c r="AB541" s="47"/>
      <c r="AC541" s="47"/>
    </row>
    <row r="542" spans="2:29" x14ac:dyDescent="0.25">
      <c r="G542" s="6"/>
      <c r="H542" s="6"/>
      <c r="I542" s="6"/>
      <c r="J542" s="6"/>
      <c r="K542" s="6"/>
      <c r="L542" s="6"/>
      <c r="M542" s="6"/>
      <c r="N542" s="6"/>
      <c r="O542" s="6"/>
      <c r="P542" s="6"/>
      <c r="Q542" s="6"/>
      <c r="R542" s="6"/>
      <c r="S542" s="6"/>
      <c r="T542" s="6"/>
      <c r="U542" s="6"/>
      <c r="V542" s="6"/>
      <c r="W542" s="6"/>
      <c r="X542" s="12"/>
      <c r="AB542" s="47"/>
      <c r="AC542" s="47"/>
    </row>
    <row r="543" spans="2:29" x14ac:dyDescent="0.25">
      <c r="G543" s="6"/>
      <c r="H543" s="6"/>
      <c r="I543" s="6"/>
      <c r="J543" s="6"/>
      <c r="K543" s="6"/>
      <c r="L543" s="6"/>
      <c r="M543" s="6"/>
      <c r="N543" s="6"/>
      <c r="O543" s="6"/>
      <c r="P543" s="6"/>
      <c r="Q543" s="6"/>
      <c r="R543" s="6"/>
      <c r="S543" s="6"/>
      <c r="T543" s="6"/>
      <c r="U543" s="6"/>
      <c r="V543" s="6"/>
      <c r="W543" s="6"/>
      <c r="X543" s="9"/>
      <c r="AB543" s="47"/>
      <c r="AC543" s="47"/>
    </row>
    <row r="544" spans="2:29" x14ac:dyDescent="0.25">
      <c r="G544" s="6"/>
      <c r="H544" s="6"/>
      <c r="I544" s="6"/>
      <c r="J544" s="6"/>
      <c r="K544" s="6"/>
      <c r="L544" s="6"/>
      <c r="M544" s="6"/>
      <c r="N544" s="6"/>
      <c r="O544" s="6"/>
      <c r="P544" s="6"/>
      <c r="Q544" s="6"/>
      <c r="R544" s="6"/>
      <c r="S544" s="6"/>
      <c r="T544" s="6"/>
      <c r="U544" s="6"/>
      <c r="V544" s="6"/>
      <c r="W544" s="6"/>
      <c r="X544" s="6"/>
      <c r="AB544" s="47"/>
      <c r="AC544" s="47"/>
    </row>
    <row r="545" spans="2:29" x14ac:dyDescent="0.25">
      <c r="C545" s="10"/>
      <c r="D545" s="10"/>
      <c r="G545" s="6"/>
      <c r="H545" s="6"/>
      <c r="I545" s="6"/>
      <c r="J545" s="6"/>
      <c r="K545" s="6"/>
      <c r="L545" s="6"/>
      <c r="M545" s="6"/>
      <c r="N545" s="6"/>
      <c r="O545" s="6"/>
      <c r="P545" s="6"/>
      <c r="Q545" s="6"/>
      <c r="R545" s="6"/>
      <c r="S545" s="6"/>
      <c r="T545" s="6"/>
      <c r="U545" s="6"/>
      <c r="V545" s="6"/>
      <c r="W545" s="6"/>
      <c r="X545" s="6"/>
      <c r="AB545" s="47"/>
      <c r="AC545" s="47"/>
    </row>
    <row r="546" spans="2:29" x14ac:dyDescent="0.25">
      <c r="G546" s="6"/>
      <c r="H546" s="6"/>
      <c r="I546" s="6"/>
      <c r="J546" s="6"/>
      <c r="K546" s="6"/>
      <c r="L546" s="6"/>
      <c r="M546" s="6"/>
      <c r="N546" s="6"/>
      <c r="O546" s="6"/>
      <c r="P546" s="6"/>
      <c r="Q546" s="6"/>
      <c r="R546" s="6"/>
      <c r="S546" s="6"/>
      <c r="T546" s="6"/>
      <c r="U546" s="6"/>
      <c r="V546" s="6"/>
      <c r="W546" s="6"/>
      <c r="X546" s="6"/>
      <c r="AB546" s="47"/>
      <c r="AC546" s="47"/>
    </row>
    <row r="547" spans="2:29" x14ac:dyDescent="0.25">
      <c r="G547" s="6"/>
      <c r="H547" s="6"/>
      <c r="I547" s="6"/>
      <c r="J547" s="6"/>
      <c r="K547" s="6"/>
      <c r="L547" s="6"/>
      <c r="M547" s="6"/>
      <c r="N547" s="6"/>
      <c r="O547" s="6"/>
      <c r="P547" s="6"/>
      <c r="Q547" s="6"/>
      <c r="R547" s="6"/>
      <c r="S547" s="6"/>
      <c r="T547" s="6"/>
      <c r="U547" s="6"/>
      <c r="V547" s="6"/>
      <c r="W547" s="6"/>
      <c r="X547" s="6"/>
      <c r="AB547" s="47"/>
      <c r="AC547" s="47"/>
    </row>
    <row r="548" spans="2:29" x14ac:dyDescent="0.25">
      <c r="G548" s="6"/>
      <c r="H548" s="6"/>
      <c r="I548" s="6"/>
      <c r="J548" s="6"/>
      <c r="K548" s="6"/>
      <c r="L548" s="6"/>
      <c r="M548" s="6"/>
      <c r="N548" s="6"/>
      <c r="O548" s="6"/>
      <c r="P548" s="6"/>
      <c r="Q548" s="6"/>
      <c r="R548" s="6"/>
      <c r="S548" s="6"/>
      <c r="T548" s="6"/>
      <c r="U548" s="6"/>
      <c r="V548" s="6"/>
      <c r="W548" s="6"/>
      <c r="X548" s="6"/>
      <c r="AB548" s="47"/>
      <c r="AC548" s="47"/>
    </row>
    <row r="549" spans="2:29" x14ac:dyDescent="0.25">
      <c r="G549" s="6"/>
      <c r="H549" s="6"/>
      <c r="I549" s="6"/>
      <c r="J549" s="6"/>
      <c r="K549" s="6"/>
      <c r="L549" s="6"/>
      <c r="M549" s="6"/>
      <c r="N549" s="6"/>
      <c r="O549" s="6"/>
      <c r="P549" s="6"/>
      <c r="Q549" s="6"/>
      <c r="R549" s="6"/>
      <c r="S549" s="6"/>
      <c r="T549" s="6"/>
      <c r="U549" s="6"/>
      <c r="V549" s="6"/>
      <c r="W549" s="6"/>
      <c r="X549" s="6"/>
      <c r="AB549" s="47"/>
      <c r="AC549" s="47"/>
    </row>
    <row r="550" spans="2:29" x14ac:dyDescent="0.25">
      <c r="C550" s="10"/>
      <c r="D550" s="10"/>
      <c r="G550" s="6"/>
      <c r="H550" s="6"/>
      <c r="I550" s="6"/>
      <c r="J550" s="6"/>
      <c r="K550" s="6"/>
      <c r="L550" s="6"/>
      <c r="M550" s="6"/>
      <c r="N550" s="6"/>
      <c r="O550" s="6"/>
      <c r="P550" s="6"/>
      <c r="Q550" s="6"/>
      <c r="R550" s="6"/>
      <c r="S550" s="6"/>
      <c r="T550" s="6"/>
      <c r="U550" s="6"/>
      <c r="V550" s="6"/>
      <c r="W550" s="6"/>
      <c r="X550" s="6"/>
      <c r="AB550" s="47"/>
      <c r="AC550" s="47"/>
    </row>
    <row r="551" spans="2:29" x14ac:dyDescent="0.25">
      <c r="B551" s="7"/>
      <c r="C551" s="7"/>
      <c r="D551" s="7"/>
      <c r="G551" s="6"/>
      <c r="H551" s="6"/>
      <c r="I551" s="6"/>
      <c r="J551" s="6"/>
      <c r="K551" s="6"/>
      <c r="L551" s="6"/>
      <c r="M551" s="6"/>
      <c r="N551" s="6"/>
      <c r="O551" s="6"/>
      <c r="P551" s="6"/>
      <c r="Q551" s="6"/>
      <c r="R551" s="6"/>
      <c r="S551" s="6"/>
      <c r="T551" s="6"/>
      <c r="U551" s="6"/>
      <c r="V551" s="6"/>
      <c r="W551" s="6"/>
      <c r="X551" s="6"/>
      <c r="AB551" s="47"/>
      <c r="AC551" s="47"/>
    </row>
    <row r="552" spans="2:29" x14ac:dyDescent="0.25">
      <c r="G552" s="6"/>
      <c r="H552" s="6"/>
      <c r="I552" s="6"/>
      <c r="J552" s="6"/>
      <c r="K552" s="6"/>
      <c r="L552" s="6"/>
      <c r="M552" s="6"/>
      <c r="N552" s="6"/>
      <c r="O552" s="6"/>
      <c r="P552" s="6"/>
      <c r="Q552" s="6"/>
      <c r="R552" s="6"/>
      <c r="S552" s="6"/>
      <c r="T552" s="6"/>
      <c r="U552" s="6"/>
      <c r="V552" s="6"/>
      <c r="W552" s="6"/>
      <c r="X552" s="6"/>
      <c r="AB552" s="47"/>
      <c r="AC552" s="47"/>
    </row>
    <row r="553" spans="2:29" x14ac:dyDescent="0.25">
      <c r="G553" s="6"/>
      <c r="H553" s="6"/>
      <c r="I553" s="6"/>
      <c r="J553" s="6"/>
      <c r="K553" s="6"/>
      <c r="L553" s="6"/>
      <c r="M553" s="6"/>
      <c r="N553" s="6"/>
      <c r="O553" s="6"/>
      <c r="P553" s="6"/>
      <c r="Q553" s="6"/>
      <c r="R553" s="6"/>
      <c r="S553" s="6"/>
      <c r="T553" s="6"/>
      <c r="U553" s="6"/>
      <c r="V553" s="6"/>
      <c r="W553" s="6"/>
      <c r="X553" s="6"/>
      <c r="AB553" s="47"/>
      <c r="AC553" s="47"/>
    </row>
    <row r="554" spans="2:29" x14ac:dyDescent="0.25">
      <c r="G554" s="6"/>
      <c r="H554" s="6"/>
      <c r="I554" s="6"/>
      <c r="J554" s="6"/>
      <c r="K554" s="6"/>
      <c r="L554" s="6"/>
      <c r="M554" s="6"/>
      <c r="N554" s="6"/>
      <c r="O554" s="6"/>
      <c r="P554" s="6"/>
      <c r="Q554" s="6"/>
      <c r="R554" s="6"/>
      <c r="S554" s="6"/>
      <c r="T554" s="6"/>
      <c r="U554" s="6"/>
      <c r="V554" s="6"/>
      <c r="W554" s="6"/>
      <c r="X554" s="6"/>
      <c r="AB554" s="47"/>
      <c r="AC554" s="47"/>
    </row>
    <row r="555" spans="2:29" x14ac:dyDescent="0.25">
      <c r="G555" s="6"/>
      <c r="H555" s="6"/>
      <c r="I555" s="6"/>
      <c r="J555" s="6"/>
      <c r="K555" s="6"/>
      <c r="L555" s="6"/>
      <c r="M555" s="6"/>
      <c r="N555" s="6"/>
      <c r="O555" s="6"/>
      <c r="P555" s="6"/>
      <c r="Q555" s="6"/>
      <c r="R555" s="6"/>
      <c r="S555" s="6"/>
      <c r="T555" s="6"/>
      <c r="U555" s="6"/>
      <c r="V555" s="6"/>
      <c r="W555" s="6"/>
      <c r="X555" s="6"/>
      <c r="AB555" s="47"/>
      <c r="AC555" s="47"/>
    </row>
    <row r="556" spans="2:29" x14ac:dyDescent="0.25">
      <c r="E556" s="10"/>
      <c r="F556" s="10"/>
      <c r="G556" s="12"/>
      <c r="H556" s="12"/>
      <c r="I556" s="12"/>
      <c r="J556" s="12"/>
      <c r="K556" s="12"/>
      <c r="L556" s="12"/>
      <c r="M556" s="12"/>
      <c r="N556" s="12"/>
      <c r="O556" s="12"/>
      <c r="P556" s="12"/>
      <c r="Q556" s="12"/>
      <c r="R556" s="12"/>
      <c r="S556" s="12"/>
      <c r="T556" s="12"/>
      <c r="U556" s="12"/>
      <c r="V556" s="12"/>
      <c r="W556" s="6"/>
      <c r="X556" s="6"/>
      <c r="AB556" s="47"/>
      <c r="AC556" s="47"/>
    </row>
    <row r="557" spans="2:29" x14ac:dyDescent="0.25">
      <c r="G557" s="6"/>
      <c r="H557" s="6"/>
      <c r="I557" s="6"/>
      <c r="J557" s="6"/>
      <c r="K557" s="6"/>
      <c r="L557" s="6"/>
      <c r="M557" s="6"/>
      <c r="N557" s="6"/>
      <c r="O557" s="6"/>
      <c r="P557" s="6"/>
      <c r="Q557" s="6"/>
      <c r="R557" s="6"/>
      <c r="S557" s="6"/>
      <c r="T557" s="6"/>
      <c r="U557" s="6"/>
      <c r="V557" s="6"/>
      <c r="W557" s="6"/>
      <c r="X557" s="6"/>
      <c r="AB557" s="47"/>
      <c r="AC557" s="47"/>
    </row>
    <row r="558" spans="2:29" x14ac:dyDescent="0.25">
      <c r="G558" s="6"/>
      <c r="H558" s="6"/>
      <c r="I558" s="6"/>
      <c r="J558" s="6"/>
      <c r="K558" s="6"/>
      <c r="L558" s="6"/>
      <c r="M558" s="6"/>
      <c r="N558" s="6"/>
      <c r="O558" s="6"/>
      <c r="P558" s="6"/>
      <c r="Q558" s="6"/>
      <c r="R558" s="6"/>
      <c r="S558" s="6"/>
      <c r="T558" s="6"/>
      <c r="U558" s="6"/>
      <c r="V558" s="6"/>
      <c r="W558" s="6"/>
      <c r="X558" s="6"/>
      <c r="AB558" s="47"/>
      <c r="AC558" s="47"/>
    </row>
    <row r="559" spans="2:29" x14ac:dyDescent="0.25">
      <c r="E559" s="10"/>
      <c r="F559" s="10"/>
      <c r="G559" s="12"/>
      <c r="H559" s="12"/>
      <c r="I559" s="12"/>
      <c r="J559" s="12"/>
      <c r="K559" s="12"/>
      <c r="L559" s="12"/>
      <c r="M559" s="12"/>
      <c r="N559" s="12"/>
      <c r="O559" s="12"/>
      <c r="P559" s="12"/>
      <c r="Q559" s="12"/>
      <c r="R559" s="12"/>
      <c r="S559" s="12"/>
      <c r="T559" s="12"/>
      <c r="U559" s="12"/>
      <c r="V559" s="12"/>
      <c r="W559" s="6"/>
      <c r="X559" s="6"/>
      <c r="AB559" s="47"/>
      <c r="AC559" s="47"/>
    </row>
    <row r="560" spans="2:29" x14ac:dyDescent="0.25">
      <c r="E560" s="7"/>
      <c r="F560" s="7"/>
      <c r="G560" s="9"/>
      <c r="H560" s="9"/>
      <c r="I560" s="9"/>
      <c r="J560" s="9"/>
      <c r="K560" s="9"/>
      <c r="L560" s="9"/>
      <c r="M560" s="9"/>
      <c r="N560" s="9"/>
      <c r="O560" s="9"/>
      <c r="P560" s="9"/>
      <c r="Q560" s="9"/>
      <c r="R560" s="9"/>
      <c r="S560" s="9"/>
      <c r="T560" s="9"/>
      <c r="U560" s="9"/>
      <c r="V560" s="9"/>
      <c r="W560" s="6"/>
      <c r="X560" s="6"/>
      <c r="AB560" s="47"/>
      <c r="AC560" s="47"/>
    </row>
    <row r="561" spans="7:29" x14ac:dyDescent="0.25">
      <c r="G561" s="6"/>
      <c r="H561" s="6"/>
      <c r="I561" s="6"/>
      <c r="J561" s="6"/>
      <c r="K561" s="6"/>
      <c r="L561" s="6"/>
      <c r="M561" s="6"/>
      <c r="N561" s="6"/>
      <c r="O561" s="6"/>
      <c r="P561" s="6"/>
      <c r="Q561" s="6"/>
      <c r="R561" s="6"/>
      <c r="S561" s="6"/>
      <c r="T561" s="6"/>
      <c r="U561" s="6"/>
      <c r="V561" s="6"/>
      <c r="W561" s="6"/>
      <c r="X561" s="6"/>
      <c r="AB561" s="47"/>
      <c r="AC561" s="47"/>
    </row>
    <row r="562" spans="7:29" x14ac:dyDescent="0.25">
      <c r="G562" s="6"/>
      <c r="H562" s="6"/>
      <c r="I562" s="6"/>
      <c r="J562" s="6"/>
      <c r="K562" s="6"/>
      <c r="L562" s="6"/>
      <c r="M562" s="6"/>
      <c r="N562" s="6"/>
      <c r="O562" s="6"/>
      <c r="P562" s="6"/>
      <c r="Q562" s="6"/>
      <c r="R562" s="6"/>
      <c r="S562" s="6"/>
      <c r="T562" s="6"/>
      <c r="U562" s="6"/>
      <c r="V562" s="6"/>
      <c r="W562" s="6"/>
      <c r="X562" s="6"/>
      <c r="AB562" s="47"/>
      <c r="AC562" s="47"/>
    </row>
    <row r="563" spans="7:29" x14ac:dyDescent="0.25">
      <c r="W563" s="6"/>
      <c r="X563" s="6"/>
      <c r="AB563" s="47"/>
      <c r="AC563" s="47"/>
    </row>
    <row r="564" spans="7:29" x14ac:dyDescent="0.25">
      <c r="W564" s="6"/>
      <c r="X564" s="6"/>
      <c r="AB564" s="47"/>
      <c r="AC564" s="47"/>
    </row>
    <row r="565" spans="7:29" x14ac:dyDescent="0.25">
      <c r="W565" s="6"/>
      <c r="X565" s="6"/>
      <c r="AB565" s="47"/>
      <c r="AC565" s="47"/>
    </row>
    <row r="566" spans="7:29" x14ac:dyDescent="0.25">
      <c r="W566" s="6"/>
      <c r="X566" s="6"/>
      <c r="AB566" s="47"/>
      <c r="AC566" s="47"/>
    </row>
    <row r="567" spans="7:29" x14ac:dyDescent="0.25">
      <c r="W567" s="6"/>
      <c r="X567" s="6"/>
      <c r="AB567" s="47"/>
      <c r="AC567" s="47"/>
    </row>
    <row r="568" spans="7:29" x14ac:dyDescent="0.25">
      <c r="W568" s="6"/>
      <c r="X568" s="6"/>
      <c r="AB568" s="47"/>
      <c r="AC568" s="47"/>
    </row>
    <row r="569" spans="7:29" x14ac:dyDescent="0.25">
      <c r="W569" s="6"/>
      <c r="X569" s="6"/>
      <c r="AB569" s="47"/>
      <c r="AC569" s="47"/>
    </row>
    <row r="570" spans="7:29" x14ac:dyDescent="0.25">
      <c r="W570" s="6"/>
      <c r="X570" s="6"/>
      <c r="AB570" s="47"/>
      <c r="AC570" s="47"/>
    </row>
    <row r="571" spans="7:29" x14ac:dyDescent="0.25">
      <c r="W571" s="6"/>
      <c r="X571" s="6"/>
      <c r="AB571" s="47"/>
      <c r="AC571" s="47"/>
    </row>
    <row r="572" spans="7:29" x14ac:dyDescent="0.25">
      <c r="W572" s="6"/>
      <c r="X572" s="6"/>
      <c r="AB572" s="47"/>
      <c r="AC572" s="47"/>
    </row>
    <row r="573" spans="7:29" x14ac:dyDescent="0.25">
      <c r="W573" s="6"/>
      <c r="X573" s="6"/>
      <c r="AB573" s="47"/>
      <c r="AC573" s="47"/>
    </row>
    <row r="574" spans="7:29" x14ac:dyDescent="0.25">
      <c r="W574" s="6"/>
      <c r="X574" s="6"/>
      <c r="AB574" s="47"/>
      <c r="AC574" s="47"/>
    </row>
    <row r="575" spans="7:29" x14ac:dyDescent="0.25">
      <c r="W575" s="6"/>
      <c r="X575" s="6"/>
      <c r="AB575" s="47"/>
      <c r="AC575" s="47"/>
    </row>
    <row r="576" spans="7:29" x14ac:dyDescent="0.25">
      <c r="W576" s="6"/>
      <c r="X576" s="6"/>
      <c r="AB576" s="47"/>
      <c r="AC576" s="47"/>
    </row>
    <row r="577" spans="23:29" x14ac:dyDescent="0.25">
      <c r="W577" s="6"/>
      <c r="X577" s="6"/>
      <c r="AB577" s="47"/>
      <c r="AC577" s="47"/>
    </row>
    <row r="578" spans="23:29" x14ac:dyDescent="0.25">
      <c r="W578" s="6"/>
      <c r="X578" s="6"/>
      <c r="AB578" s="47"/>
      <c r="AC578" s="47"/>
    </row>
    <row r="579" spans="23:29" x14ac:dyDescent="0.25">
      <c r="W579" s="6"/>
      <c r="X579" s="6"/>
      <c r="AB579" s="47"/>
      <c r="AC579" s="47"/>
    </row>
    <row r="580" spans="23:29" x14ac:dyDescent="0.25">
      <c r="W580" s="6"/>
      <c r="X580" s="6"/>
      <c r="AB580" s="47"/>
      <c r="AC580" s="47"/>
    </row>
    <row r="581" spans="23:29" x14ac:dyDescent="0.25">
      <c r="W581" s="6"/>
      <c r="X581" s="6"/>
      <c r="AB581" s="47"/>
      <c r="AC581" s="47"/>
    </row>
    <row r="582" spans="23:29" x14ac:dyDescent="0.25">
      <c r="W582" s="6"/>
      <c r="X582" s="6"/>
      <c r="AB582" s="47"/>
      <c r="AC582" s="47"/>
    </row>
    <row r="583" spans="23:29" x14ac:dyDescent="0.25">
      <c r="W583" s="6"/>
      <c r="X583" s="6"/>
      <c r="AB583" s="47"/>
      <c r="AC583" s="47"/>
    </row>
    <row r="584" spans="23:29" x14ac:dyDescent="0.25">
      <c r="W584" s="6"/>
      <c r="X584" s="6"/>
      <c r="AB584" s="47"/>
      <c r="AC584" s="47"/>
    </row>
    <row r="585" spans="23:29" x14ac:dyDescent="0.25">
      <c r="W585" s="6"/>
      <c r="X585" s="6"/>
      <c r="AB585" s="47"/>
      <c r="AC585" s="47"/>
    </row>
    <row r="586" spans="23:29" x14ac:dyDescent="0.25">
      <c r="W586" s="6"/>
      <c r="X586" s="6"/>
      <c r="AB586" s="47"/>
      <c r="AC586" s="47"/>
    </row>
    <row r="587" spans="23:29" x14ac:dyDescent="0.25">
      <c r="W587" s="6"/>
      <c r="X587" s="6"/>
      <c r="AB587" s="47"/>
      <c r="AC587" s="47"/>
    </row>
    <row r="588" spans="23:29" x14ac:dyDescent="0.25">
      <c r="W588" s="6"/>
      <c r="X588" s="6"/>
      <c r="AB588" s="47"/>
      <c r="AC588" s="47"/>
    </row>
    <row r="589" spans="23:29" x14ac:dyDescent="0.25">
      <c r="W589" s="6"/>
      <c r="X589" s="6"/>
      <c r="AB589" s="47"/>
      <c r="AC589" s="47"/>
    </row>
    <row r="590" spans="23:29" x14ac:dyDescent="0.25">
      <c r="W590" s="6"/>
      <c r="X590" s="6"/>
      <c r="AB590" s="47"/>
      <c r="AC590" s="47"/>
    </row>
    <row r="591" spans="23:29" x14ac:dyDescent="0.25">
      <c r="W591" s="6"/>
      <c r="X591" s="6"/>
      <c r="AB591" s="47"/>
      <c r="AC591" s="47"/>
    </row>
    <row r="592" spans="23:29" x14ac:dyDescent="0.25">
      <c r="W592" s="12"/>
      <c r="X592" s="6"/>
      <c r="AB592" s="47"/>
      <c r="AC592" s="47"/>
    </row>
    <row r="593" spans="2:29" x14ac:dyDescent="0.25">
      <c r="W593" s="6"/>
      <c r="X593" s="6"/>
      <c r="AB593" s="47"/>
      <c r="AC593" s="47"/>
    </row>
    <row r="594" spans="2:29" x14ac:dyDescent="0.25">
      <c r="W594" s="6"/>
      <c r="X594" s="12"/>
      <c r="AB594" s="47"/>
      <c r="AC594" s="47"/>
    </row>
    <row r="595" spans="2:29" x14ac:dyDescent="0.25">
      <c r="W595" s="12"/>
      <c r="X595" s="6"/>
      <c r="AB595" s="47"/>
      <c r="AC595" s="47"/>
    </row>
    <row r="596" spans="2:29" x14ac:dyDescent="0.25">
      <c r="W596" s="9"/>
      <c r="X596" s="6"/>
      <c r="AB596" s="47"/>
      <c r="AC596" s="47"/>
    </row>
    <row r="597" spans="2:29" x14ac:dyDescent="0.25">
      <c r="W597" s="6"/>
      <c r="X597" s="12"/>
      <c r="AB597" s="47"/>
      <c r="AC597" s="47"/>
    </row>
    <row r="598" spans="2:29" x14ac:dyDescent="0.25">
      <c r="W598" s="6"/>
      <c r="X598" s="9"/>
      <c r="AB598" s="47"/>
      <c r="AC598" s="47"/>
    </row>
    <row r="599" spans="2:29" x14ac:dyDescent="0.25">
      <c r="X599" s="6"/>
      <c r="AB599" s="47"/>
      <c r="AC599" s="47"/>
    </row>
    <row r="600" spans="2:29" x14ac:dyDescent="0.25">
      <c r="X600" s="6"/>
      <c r="AB600" s="47"/>
      <c r="AC600" s="47"/>
    </row>
    <row r="601" spans="2:29" x14ac:dyDescent="0.25">
      <c r="AB601" s="47"/>
      <c r="AC601" s="47"/>
    </row>
    <row r="602" spans="2:29" x14ac:dyDescent="0.25">
      <c r="C602" s="10"/>
      <c r="D602" s="10"/>
      <c r="AB602" s="47"/>
      <c r="AC602" s="47"/>
    </row>
    <row r="603" spans="2:29" x14ac:dyDescent="0.25">
      <c r="AB603" s="47"/>
      <c r="AC603" s="47"/>
    </row>
    <row r="604" spans="2:29" x14ac:dyDescent="0.25">
      <c r="AB604" s="47"/>
      <c r="AC604" s="47"/>
    </row>
    <row r="605" spans="2:29" x14ac:dyDescent="0.25">
      <c r="C605" s="10"/>
      <c r="D605" s="10"/>
      <c r="AB605" s="47"/>
      <c r="AC605" s="47"/>
    </row>
    <row r="606" spans="2:29" x14ac:dyDescent="0.25">
      <c r="B606" s="7"/>
      <c r="C606" s="7"/>
      <c r="D606" s="7"/>
      <c r="AB606" s="47"/>
      <c r="AC606" s="47"/>
    </row>
  </sheetData>
  <mergeCells count="2">
    <mergeCell ref="H3:M3"/>
    <mergeCell ref="N3:P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D390"/>
  <sheetViews>
    <sheetView showGridLines="0" zoomScale="85" zoomScaleNormal="85" workbookViewId="0">
      <pane ySplit="4" topLeftCell="A8" activePane="bottomLeft" state="frozen"/>
      <selection pane="bottomLeft" activeCell="D13" sqref="D13:D386"/>
    </sheetView>
  </sheetViews>
  <sheetFormatPr defaultRowHeight="15" x14ac:dyDescent="0.25"/>
  <cols>
    <col min="1" max="1" width="9.140625" style="1"/>
    <col min="2" max="2" width="15" style="1" bestFit="1" customWidth="1"/>
    <col min="3" max="3" width="11" style="1" bestFit="1" customWidth="1"/>
    <col min="4" max="4" width="9.140625" style="1"/>
    <col min="5" max="5" width="24.85546875" style="1" bestFit="1" customWidth="1"/>
    <col min="6" max="6" width="11" style="92" customWidth="1"/>
    <col min="7" max="7" width="3" style="1" customWidth="1"/>
    <col min="8" max="8" width="12" style="1" customWidth="1"/>
    <col min="9" max="9" width="10.85546875" style="1" bestFit="1" customWidth="1"/>
    <col min="10" max="10" width="9.85546875" style="1" bestFit="1" customWidth="1"/>
    <col min="11" max="11" width="10.85546875" style="1" bestFit="1" customWidth="1"/>
    <col min="12" max="12" width="9.85546875" style="1" bestFit="1" customWidth="1"/>
    <col min="13" max="15" width="10.85546875" style="1" bestFit="1" customWidth="1"/>
    <col min="16" max="16" width="9.85546875" style="1" bestFit="1" customWidth="1"/>
    <col min="17" max="19" width="10.85546875" style="1" bestFit="1" customWidth="1"/>
    <col min="20" max="20" width="9.85546875" style="1" bestFit="1" customWidth="1"/>
    <col min="21" max="21" width="9.28515625" style="1" bestFit="1" customWidth="1"/>
    <col min="22" max="22" width="9.85546875" style="1" bestFit="1" customWidth="1"/>
    <col min="23" max="23" width="12.42578125" style="1" bestFit="1" customWidth="1"/>
    <col min="24" max="24" width="3.5703125" style="1" customWidth="1"/>
    <col min="25" max="25" width="13.140625" style="1" customWidth="1"/>
  </cols>
  <sheetData>
    <row r="2" spans="1:30" x14ac:dyDescent="0.25">
      <c r="A2" s="2" t="s">
        <v>583</v>
      </c>
      <c r="B2" s="2"/>
      <c r="C2" s="2"/>
      <c r="D2" s="2"/>
      <c r="E2" s="2"/>
      <c r="F2" s="87"/>
      <c r="G2" s="2"/>
      <c r="H2" s="2"/>
      <c r="I2" s="2"/>
      <c r="J2" s="2"/>
      <c r="K2" s="2"/>
      <c r="L2" s="2"/>
      <c r="M2" s="2"/>
      <c r="N2" s="2"/>
      <c r="O2" s="2"/>
      <c r="P2" s="2"/>
      <c r="Q2" s="2"/>
      <c r="R2" s="2"/>
      <c r="S2" s="2"/>
      <c r="T2" s="2"/>
      <c r="U2" s="2"/>
      <c r="V2" s="2"/>
      <c r="W2" s="2"/>
      <c r="X2" s="2"/>
      <c r="Y2" s="2"/>
    </row>
    <row r="3" spans="1:30" ht="27.75" customHeight="1" x14ac:dyDescent="0.25">
      <c r="A3" s="2"/>
      <c r="B3" s="2"/>
      <c r="C3" s="2"/>
      <c r="D3" s="2"/>
      <c r="E3" s="2"/>
      <c r="F3" s="88"/>
      <c r="G3" s="13"/>
      <c r="H3" s="83" t="s">
        <v>366</v>
      </c>
      <c r="I3" s="229" t="s">
        <v>367</v>
      </c>
      <c r="J3" s="229"/>
      <c r="K3" s="229"/>
      <c r="L3" s="229"/>
      <c r="M3" s="229"/>
      <c r="N3" s="229"/>
      <c r="O3" s="229" t="s">
        <v>368</v>
      </c>
      <c r="P3" s="229"/>
      <c r="Q3" s="229"/>
      <c r="R3" s="4" t="s">
        <v>369</v>
      </c>
      <c r="S3" s="4" t="s">
        <v>370</v>
      </c>
      <c r="T3" s="4"/>
      <c r="U3" s="4"/>
      <c r="V3" s="4"/>
      <c r="W3" s="4" t="s">
        <v>371</v>
      </c>
      <c r="X3" s="5"/>
      <c r="Y3" s="83" t="s">
        <v>387</v>
      </c>
    </row>
    <row r="4" spans="1:30" ht="51" x14ac:dyDescent="0.25">
      <c r="A4" s="2" t="s">
        <v>0</v>
      </c>
      <c r="B4" s="2" t="s">
        <v>1</v>
      </c>
      <c r="C4" s="2" t="s">
        <v>2</v>
      </c>
      <c r="D4" s="2" t="s">
        <v>388</v>
      </c>
      <c r="E4" s="2" t="s">
        <v>389</v>
      </c>
      <c r="F4" s="87" t="s">
        <v>447</v>
      </c>
      <c r="G4" s="2"/>
      <c r="H4" s="83" t="s">
        <v>3</v>
      </c>
      <c r="I4" s="83" t="s">
        <v>372</v>
      </c>
      <c r="J4" s="83" t="s">
        <v>373</v>
      </c>
      <c r="K4" s="83" t="s">
        <v>374</v>
      </c>
      <c r="L4" s="83" t="s">
        <v>375</v>
      </c>
      <c r="M4" s="83" t="s">
        <v>376</v>
      </c>
      <c r="N4" s="83" t="s">
        <v>377</v>
      </c>
      <c r="O4" s="83" t="s">
        <v>378</v>
      </c>
      <c r="P4" s="83" t="s">
        <v>379</v>
      </c>
      <c r="Q4" s="83" t="s">
        <v>380</v>
      </c>
      <c r="R4" s="83" t="s">
        <v>381</v>
      </c>
      <c r="S4" s="83" t="s">
        <v>382</v>
      </c>
      <c r="T4" s="4" t="s">
        <v>383</v>
      </c>
      <c r="U4" s="4" t="s">
        <v>384</v>
      </c>
      <c r="V4" s="4" t="s">
        <v>385</v>
      </c>
      <c r="W4" s="4" t="s">
        <v>3</v>
      </c>
      <c r="X4" s="4"/>
      <c r="Y4" s="83" t="s">
        <v>386</v>
      </c>
    </row>
    <row r="5" spans="1:30" x14ac:dyDescent="0.25">
      <c r="A5" s="19" t="s">
        <v>448</v>
      </c>
      <c r="B5" s="15"/>
      <c r="C5" s="15"/>
      <c r="D5" s="15"/>
      <c r="E5" s="15"/>
      <c r="F5" s="89"/>
      <c r="G5" s="15"/>
      <c r="H5" s="19" t="s">
        <v>448</v>
      </c>
      <c r="I5" s="16"/>
      <c r="J5" s="16"/>
      <c r="K5" s="16"/>
      <c r="L5" s="16"/>
      <c r="M5" s="16"/>
      <c r="N5" s="16"/>
      <c r="O5" s="16"/>
      <c r="P5" s="16"/>
      <c r="Q5" s="16"/>
      <c r="R5" s="16"/>
      <c r="S5" s="16"/>
      <c r="T5" s="17"/>
      <c r="U5" s="17"/>
      <c r="V5" s="17"/>
      <c r="W5" s="17"/>
      <c r="X5" s="17"/>
      <c r="Y5" s="16"/>
    </row>
    <row r="6" spans="1:30" x14ac:dyDescent="0.25">
      <c r="A6" s="13" t="s">
        <v>634</v>
      </c>
      <c r="B6" s="13"/>
      <c r="C6" s="13"/>
      <c r="D6" s="13"/>
      <c r="E6" s="13"/>
      <c r="F6" s="97">
        <v>17815508</v>
      </c>
      <c r="G6" s="13"/>
      <c r="H6" s="14">
        <f>'Tabel 13'!G6/'Tabel 14'!$F6*1000</f>
        <v>127.39294327167094</v>
      </c>
      <c r="I6" s="14">
        <f>'Tabel 13'!H6/'Tabel 14'!$F6*1000</f>
        <v>69.916670352593925</v>
      </c>
      <c r="J6" s="14">
        <f>'Tabel 13'!I6/'Tabel 14'!$F6*1000</f>
        <v>36.469344573278512</v>
      </c>
      <c r="K6" s="14">
        <f>'Tabel 13'!J6/'Tabel 14'!$F6*1000</f>
        <v>5.215719922216083</v>
      </c>
      <c r="L6" s="14">
        <f>'Tabel 13'!K6/'Tabel 14'!$F6*1000</f>
        <v>11.355977051005222</v>
      </c>
      <c r="M6" s="14">
        <f>'Tabel 13'!L6/'Tabel 14'!$F6*1000</f>
        <v>1.3401021177728978</v>
      </c>
      <c r="N6" s="14">
        <f>'Tabel 13'!M6/'Tabel 14'!$F6*1000</f>
        <v>15.535509849059595</v>
      </c>
      <c r="O6" s="14">
        <f>'Tabel 13'!N6/'Tabel 14'!$F6*1000</f>
        <v>19.558802364771186</v>
      </c>
      <c r="P6" s="14">
        <f>'Tabel 13'!O6/'Tabel 14'!$F6*1000</f>
        <v>15.150974083927331</v>
      </c>
      <c r="Q6" s="14">
        <f>'Tabel 13'!P6/'Tabel 14'!$F6*1000</f>
        <v>4.4078282808438578</v>
      </c>
      <c r="R6" s="14">
        <f>'Tabel 13'!Q6/'Tabel 14'!$F6*1000</f>
        <v>7.8126876876034066</v>
      </c>
      <c r="S6" s="14">
        <f>'Tabel 13'!R6/'Tabel 14'!$F6*1000</f>
        <v>30.104726735830379</v>
      </c>
      <c r="T6" s="14">
        <f>'Tabel 13'!S6/'Tabel 14'!$F6*1000</f>
        <v>28.19297097786939</v>
      </c>
      <c r="U6" s="14">
        <f>'Tabel 13'!T6/'Tabel 14'!$F6*1000</f>
        <v>1.3018040237752415</v>
      </c>
      <c r="V6" s="14">
        <f>'Tabel 13'!U6/'Tabel 14'!$F6*1000</f>
        <v>0.6099236687497207</v>
      </c>
      <c r="W6" s="14">
        <f>'Tabel 13'!V6/'Tabel 14'!$F6*1000</f>
        <v>0.77836680267551173</v>
      </c>
      <c r="X6" s="14"/>
      <c r="Y6" s="14">
        <f>'Tabel 13'!X6/'Tabel 14'!$F6*1000</f>
        <v>17.090615659121255</v>
      </c>
    </row>
    <row r="7" spans="1:30" x14ac:dyDescent="0.25">
      <c r="A7" s="13" t="s">
        <v>352</v>
      </c>
      <c r="B7" s="13"/>
      <c r="C7" s="13"/>
      <c r="D7" s="13"/>
      <c r="E7" s="13"/>
      <c r="F7" s="93">
        <v>17475415</v>
      </c>
      <c r="G7" s="13"/>
      <c r="H7" s="14">
        <f>'Tabel 13'!G7/'Tabel 14'!$F7*1000</f>
        <v>117.92847265715864</v>
      </c>
      <c r="I7" s="14">
        <f>'Tabel 13'!H7/'Tabel 14'!$F7*1000</f>
        <v>66.170731853864424</v>
      </c>
      <c r="J7" s="14">
        <f>'Tabel 13'!I7/'Tabel 14'!$F7*1000</f>
        <v>33.769596701066959</v>
      </c>
      <c r="K7" s="14">
        <f>'Tabel 13'!J7/'Tabel 14'!$F7*1000</f>
        <v>4.2997873665420228</v>
      </c>
      <c r="L7" s="14">
        <f>'Tabel 13'!K7/'Tabel 14'!$F7*1000</f>
        <v>10.763133012519019</v>
      </c>
      <c r="M7" s="14">
        <f>'Tabel 13'!L7/'Tabel 14'!$F7*1000</f>
        <v>1.0636614209094699</v>
      </c>
      <c r="N7" s="14">
        <f>'Tabel 13'!M7/'Tabel 14'!$F7*1000</f>
        <v>16.274576242125974</v>
      </c>
      <c r="O7" s="14">
        <f>'Tabel 13'!N7/'Tabel 14'!$F7*1000</f>
        <v>18.676122999081851</v>
      </c>
      <c r="P7" s="14">
        <f>'Tabel 13'!O7/'Tabel 14'!$F7*1000</f>
        <v>14.608028420720281</v>
      </c>
      <c r="Q7" s="14">
        <f>'Tabel 13'!P7/'Tabel 14'!$F7*1000</f>
        <v>4.0680945783615732</v>
      </c>
      <c r="R7" s="14">
        <f>'Tabel 13'!Q7/'Tabel 14'!$F7*1000</f>
        <v>6.2554165380335753</v>
      </c>
      <c r="S7" s="14">
        <f>'Tabel 13'!R7/'Tabel 14'!$F7*1000</f>
        <v>26.826315712674063</v>
      </c>
      <c r="T7" s="14">
        <f>'Tabel 13'!S7/'Tabel 14'!$F7*1000</f>
        <v>25.435509108524727</v>
      </c>
      <c r="U7" s="14">
        <f>'Tabel 13'!T7/'Tabel 14'!$F7*1000</f>
        <v>1.0796920326386716</v>
      </c>
      <c r="V7" s="14">
        <f>'Tabel 13'!U7/'Tabel 14'!$F7*1000</f>
        <v>0.31107150398528755</v>
      </c>
      <c r="W7" s="14">
        <f>'Tabel 13'!V7/'Tabel 14'!$F7*1000</f>
        <v>0.79053916602266672</v>
      </c>
      <c r="X7" s="14"/>
      <c r="Y7" s="14">
        <f>'Tabel 13'!X7/'Tabel 14'!$F7*1000</f>
        <v>12.109698110173635</v>
      </c>
    </row>
    <row r="8" spans="1:30" x14ac:dyDescent="0.25">
      <c r="A8" s="13" t="s">
        <v>353</v>
      </c>
      <c r="B8" s="13"/>
      <c r="C8" s="13"/>
      <c r="D8" s="13"/>
      <c r="E8" s="13"/>
      <c r="F8" s="93">
        <v>17407585</v>
      </c>
      <c r="G8" s="13"/>
      <c r="H8" s="14">
        <f>'Tabel 13'!G8/'Tabel 14'!$F8*1000</f>
        <v>114.1397270212956</v>
      </c>
      <c r="I8" s="14">
        <f>'Tabel 13'!H8/'Tabel 14'!$F8*1000</f>
        <v>62.845995007348805</v>
      </c>
      <c r="J8" s="14">
        <f>'Tabel 13'!I8/'Tabel 14'!$F8*1000</f>
        <v>33.325597163216827</v>
      </c>
      <c r="K8" s="14">
        <f>'Tabel 13'!J8/'Tabel 14'!$F8*1000</f>
        <v>4.390015760238466</v>
      </c>
      <c r="L8" s="14">
        <f>'Tabel 13'!K8/'Tabel 14'!$F8*1000</f>
        <v>10.370148590919737</v>
      </c>
      <c r="M8" s="14">
        <f>'Tabel 13'!L8/'Tabel 14'!$F8*1000</f>
        <v>1.0641178123274393</v>
      </c>
      <c r="N8" s="14">
        <f>'Tabel 13'!M8/'Tabel 14'!$F8*1000</f>
        <v>13.696132914513061</v>
      </c>
      <c r="O8" s="14">
        <f>'Tabel 13'!N8/'Tabel 14'!$F8*1000</f>
        <v>18.091136708509538</v>
      </c>
      <c r="P8" s="14">
        <f>'Tabel 13'!O8/'Tabel 14'!$F8*1000</f>
        <v>14.153624486173946</v>
      </c>
      <c r="Q8" s="14">
        <f>'Tabel 13'!P8/'Tabel 14'!$F8*1000</f>
        <v>3.9375122223355943</v>
      </c>
      <c r="R8" s="14">
        <f>'Tabel 13'!Q8/'Tabel 14'!$F8*1000</f>
        <v>6.4425938463032066</v>
      </c>
      <c r="S8" s="14">
        <f>'Tabel 13'!R8/'Tabel 14'!$F8*1000</f>
        <v>26.759944012911614</v>
      </c>
      <c r="T8" s="14">
        <f>'Tabel 13'!S8/'Tabel 14'!$F8*1000</f>
        <v>25.22462056787155</v>
      </c>
      <c r="U8" s="14">
        <f>'Tabel 13'!T8/'Tabel 14'!$F8*1000</f>
        <v>1.123493232659561</v>
      </c>
      <c r="V8" s="14">
        <f>'Tabel 13'!U8/'Tabel 14'!$F8*1000</f>
        <v>0.41183540242698785</v>
      </c>
      <c r="W8" s="14">
        <f>'Tabel 13'!V8/'Tabel 14'!$F8*1000</f>
        <v>0.53499666955525427</v>
      </c>
      <c r="X8" s="14"/>
      <c r="Y8" s="14">
        <f>'Tabel 13'!X8/'Tabel 14'!$F8*1000</f>
        <v>13.482570959728188</v>
      </c>
    </row>
    <row r="9" spans="1:30" x14ac:dyDescent="0.25">
      <c r="A9" s="13" t="s">
        <v>391</v>
      </c>
      <c r="B9" s="13"/>
      <c r="C9" s="13"/>
      <c r="D9" s="13"/>
      <c r="E9" s="13"/>
      <c r="F9" s="93">
        <v>17282163</v>
      </c>
      <c r="G9" s="13"/>
      <c r="H9" s="14">
        <f>'Tabel 13'!G9/'Tabel 14'!$F9*1000</f>
        <v>111.16149060739677</v>
      </c>
      <c r="I9" s="14">
        <f>'Tabel 13'!H9/'Tabel 14'!$F9*1000</f>
        <v>61.209988587655374</v>
      </c>
      <c r="J9" s="14">
        <f>'Tabel 13'!I9/'Tabel 14'!$F9*1000</f>
        <v>30.416568895540273</v>
      </c>
      <c r="K9" s="14">
        <f>'Tabel 13'!J9/'Tabel 14'!$F9*1000</f>
        <v>4.7014445270835115</v>
      </c>
      <c r="L9" s="14">
        <f>'Tabel 13'!K9/'Tabel 14'!$F9*1000</f>
        <v>10.978028866445172</v>
      </c>
      <c r="M9" s="14">
        <f>'Tabel 13'!L9/'Tabel 14'!$F9*1000</f>
        <v>1.074772399989681</v>
      </c>
      <c r="N9" s="14">
        <f>'Tabel 13'!M9/'Tabel 14'!$F9*1000</f>
        <v>14.039173898596747</v>
      </c>
      <c r="O9" s="14">
        <f>'Tabel 13'!N9/'Tabel 14'!$F9*1000</f>
        <v>18.126955520556077</v>
      </c>
      <c r="P9" s="14">
        <f>'Tabel 13'!O9/'Tabel 14'!$F9*1000</f>
        <v>13.756554452277982</v>
      </c>
      <c r="Q9" s="14">
        <f>'Tabel 13'!P9/'Tabel 14'!$F9*1000</f>
        <v>4.3704010682780998</v>
      </c>
      <c r="R9" s="14">
        <f>'Tabel 13'!Q9/'Tabel 14'!$F9*1000</f>
        <v>5.832256066558335</v>
      </c>
      <c r="S9" s="14">
        <f>'Tabel 13'!R9/'Tabel 14'!$F9*1000</f>
        <v>25.99229043262698</v>
      </c>
      <c r="T9" s="14">
        <f>'Tabel 13'!S9/'Tabel 14'!$F9*1000</f>
        <v>24.422742061239461</v>
      </c>
      <c r="U9" s="14">
        <f>'Tabel 13'!T9/'Tabel 14'!$F9*1000</f>
        <v>1.1497103630230219</v>
      </c>
      <c r="V9" s="14">
        <f>'Tabel 13'!U9/'Tabel 14'!$F9*1000</f>
        <v>0.41983800836449819</v>
      </c>
      <c r="W9" s="14">
        <f>'Tabel 13'!V9/'Tabel 14'!$F9*1000</f>
        <v>0.56840003302827324</v>
      </c>
      <c r="X9" s="14"/>
      <c r="Y9" s="14">
        <f>'Tabel 13'!X9/'Tabel 14'!$F9*1000</f>
        <v>14.560156619284289</v>
      </c>
    </row>
    <row r="10" spans="1:30" x14ac:dyDescent="0.25">
      <c r="A10" s="13" t="s">
        <v>390</v>
      </c>
      <c r="B10" s="13"/>
      <c r="C10" s="13"/>
      <c r="D10" s="13"/>
      <c r="E10" s="13"/>
      <c r="F10" s="93">
        <v>17081507</v>
      </c>
      <c r="G10" s="13"/>
      <c r="H10" s="14">
        <f>'Tabel 13'!G10/'Tabel 14'!$F10*1000</f>
        <v>108.00077534142626</v>
      </c>
      <c r="I10" s="14">
        <f>'Tabel 13'!H10/'Tabel 14'!$F10*1000</f>
        <v>58.573169217446683</v>
      </c>
      <c r="J10" s="14">
        <f>'Tabel 13'!I10/'Tabel 14'!$F10*1000</f>
        <v>30.23837416686947</v>
      </c>
      <c r="K10" s="14">
        <f>'Tabel 13'!J10/'Tabel 14'!$F10*1000</f>
        <v>3.3032799740678618</v>
      </c>
      <c r="L10" s="14">
        <f>'Tabel 13'!K10/'Tabel 14'!$F10*1000</f>
        <v>11.274824873472815</v>
      </c>
      <c r="M10" s="14">
        <f>'Tabel 13'!L10/'Tabel 14'!$F10*1000</f>
        <v>1.4165026540105623</v>
      </c>
      <c r="N10" s="14">
        <f>'Tabel 13'!M10/'Tabel 14'!$F10*1000</f>
        <v>12.340187549025972</v>
      </c>
      <c r="O10" s="14">
        <f>'Tabel 13'!N10/'Tabel 14'!$F10*1000</f>
        <v>17.969433259020999</v>
      </c>
      <c r="P10" s="14">
        <f>'Tabel 13'!O10/'Tabel 14'!$F10*1000</f>
        <v>14.68775559439808</v>
      </c>
      <c r="Q10" s="14">
        <f>'Tabel 13'!P10/'Tabel 14'!$F10*1000</f>
        <v>3.2816776646229164</v>
      </c>
      <c r="R10" s="14">
        <f>'Tabel 13'!Q10/'Tabel 14'!$F10*1000</f>
        <v>6.4297605591825127</v>
      </c>
      <c r="S10" s="14">
        <f>'Tabel 13'!R10/'Tabel 14'!$F10*1000</f>
        <v>25.028412305776065</v>
      </c>
      <c r="T10" s="14">
        <f>'Tabel 13'!S10/'Tabel 14'!$F10*1000</f>
        <v>23.425392150704269</v>
      </c>
      <c r="U10" s="14">
        <f>'Tabel 13'!T10/'Tabel 14'!$F10*1000</f>
        <v>1.0864966422459097</v>
      </c>
      <c r="V10" s="14">
        <f>'Tabel 13'!U10/'Tabel 14'!$F10*1000</f>
        <v>0.51652351282588826</v>
      </c>
      <c r="W10" s="14">
        <f>'Tabel 13'!V10/'Tabel 14'!$F10*1000</f>
        <v>0.47792621576070543</v>
      </c>
      <c r="X10" s="14"/>
      <c r="Y10" s="14">
        <f>'Tabel 13'!X10/'Tabel 14'!$F10*1000</f>
        <v>13.937411962539372</v>
      </c>
    </row>
    <row r="11" spans="1:30" x14ac:dyDescent="0.25">
      <c r="A11" s="13"/>
      <c r="B11" s="13"/>
      <c r="C11" s="13"/>
      <c r="D11" s="13"/>
      <c r="E11" s="13"/>
      <c r="F11" s="88"/>
      <c r="G11" s="13"/>
      <c r="H11" s="14"/>
      <c r="I11" s="14"/>
      <c r="J11" s="14"/>
      <c r="K11" s="14"/>
      <c r="L11" s="14"/>
      <c r="M11" s="14"/>
      <c r="N11" s="14"/>
      <c r="O11" s="14"/>
      <c r="P11" s="14"/>
      <c r="Q11" s="14"/>
      <c r="R11" s="14"/>
      <c r="S11" s="14"/>
      <c r="T11" s="14"/>
      <c r="U11" s="14"/>
      <c r="V11" s="14"/>
      <c r="W11" s="14"/>
      <c r="X11" s="14"/>
      <c r="Y11" s="14"/>
    </row>
    <row r="12" spans="1:30" x14ac:dyDescent="0.25">
      <c r="A12" s="18"/>
      <c r="B12" s="2"/>
      <c r="C12" s="2"/>
      <c r="D12" s="2"/>
      <c r="E12" s="2"/>
      <c r="F12" s="87"/>
      <c r="G12" s="2"/>
      <c r="H12" s="18" t="s">
        <v>449</v>
      </c>
      <c r="I12" s="83"/>
      <c r="J12" s="83"/>
      <c r="K12" s="83"/>
      <c r="L12" s="83"/>
      <c r="M12" s="83"/>
      <c r="N12" s="83"/>
      <c r="O12" s="83"/>
      <c r="P12" s="83"/>
      <c r="Q12" s="83"/>
      <c r="R12" s="83"/>
      <c r="S12" s="83"/>
      <c r="T12" s="4"/>
      <c r="U12" s="4"/>
      <c r="V12" s="4"/>
      <c r="W12" s="4"/>
      <c r="X12" s="4"/>
      <c r="Y12" s="83"/>
    </row>
    <row r="13" spans="1:30" x14ac:dyDescent="0.25">
      <c r="A13" s="1">
        <v>2023</v>
      </c>
      <c r="B13" s="1" t="s">
        <v>4</v>
      </c>
      <c r="C13" s="1" t="s">
        <v>437</v>
      </c>
      <c r="D13" s="1" t="s">
        <v>668</v>
      </c>
      <c r="E13" s="1" t="s">
        <v>10</v>
      </c>
      <c r="F13" s="84">
        <f>VLOOKUP(E13,'Tabel 12'!E$14:F$376,2,FALSE)</f>
        <v>25717</v>
      </c>
      <c r="H13" s="6">
        <f>'Tabel 13'!G13/'Tabel 14'!$F13*1000</f>
        <v>43.39541937239958</v>
      </c>
      <c r="I13" s="6">
        <f>'Tabel 13'!H13/'Tabel 14'!$F13*1000</f>
        <v>12.676439709141812</v>
      </c>
      <c r="J13" s="6">
        <f>'Tabel 13'!I13/'Tabel 14'!$F13*1000</f>
        <v>3.3052066726290006</v>
      </c>
      <c r="K13" s="6">
        <f>'Tabel 13'!J13/'Tabel 14'!$F13*1000</f>
        <v>0.38884784383870596</v>
      </c>
      <c r="L13" s="6">
        <f>'Tabel 13'!K13/'Tabel 14'!$F13*1000</f>
        <v>8.7490764863708819</v>
      </c>
      <c r="M13" s="6">
        <f>'Tabel 13'!L13/'Tabel 14'!$F13*1000</f>
        <v>0</v>
      </c>
      <c r="N13" s="6">
        <f>'Tabel 13'!M13/'Tabel 14'!$F13*1000</f>
        <v>0.23330870630322356</v>
      </c>
      <c r="O13" s="6">
        <f>'Tabel 13'!N13/'Tabel 14'!$F13*1000</f>
        <v>0</v>
      </c>
      <c r="P13" s="6">
        <f>'Tabel 13'!O13/'Tabel 14'!$F13*1000</f>
        <v>0</v>
      </c>
      <c r="Q13" s="6">
        <f>'Tabel 13'!P13/'Tabel 14'!$F13*1000</f>
        <v>0</v>
      </c>
      <c r="R13" s="6">
        <f>'Tabel 13'!Q13/'Tabel 14'!$F13*1000</f>
        <v>7.23256989539993</v>
      </c>
      <c r="S13" s="6">
        <f>'Tabel 13'!R13/'Tabel 14'!$F13*1000</f>
        <v>23.486409767857836</v>
      </c>
      <c r="T13" s="6">
        <f>'Tabel 13'!S13/'Tabel 14'!$F13*1000</f>
        <v>22.708714080180425</v>
      </c>
      <c r="U13" s="6">
        <f>'Tabel 13'!T13/'Tabel 14'!$F13*1000</f>
        <v>0.77769568767741193</v>
      </c>
      <c r="V13" s="6">
        <f>'Tabel 13'!U13/'Tabel 14'!$F13*1000</f>
        <v>0</v>
      </c>
      <c r="W13" s="6">
        <f>'Tabel 13'!V13/'Tabel 14'!$F13*1000</f>
        <v>0</v>
      </c>
      <c r="X13" s="6"/>
      <c r="Y13" s="6">
        <f>'Tabel 13'!X13/'Tabel 14'!$F13*1000</f>
        <v>6.3771046389547772</v>
      </c>
      <c r="AA13" s="47"/>
      <c r="AB13" s="47"/>
      <c r="AC13" s="47"/>
      <c r="AD13" s="47"/>
    </row>
    <row r="14" spans="1:30" x14ac:dyDescent="0.25">
      <c r="D14" s="1" t="s">
        <v>686</v>
      </c>
      <c r="E14" s="1" t="s">
        <v>5</v>
      </c>
      <c r="F14" s="84">
        <f>VLOOKUP(E14,'Tabel 12'!E$14:F$376,2,FALSE)</f>
        <v>69450</v>
      </c>
      <c r="H14" s="6">
        <f>'Tabel 13'!G14/'Tabel 14'!$F14*1000</f>
        <v>318.64650827933764</v>
      </c>
      <c r="I14" s="6">
        <f>'Tabel 13'!H14/'Tabel 14'!$F14*1000</f>
        <v>238.57451403887688</v>
      </c>
      <c r="J14" s="6">
        <f>'Tabel 13'!I14/'Tabel 14'!$F14*1000</f>
        <v>173.4053275737941</v>
      </c>
      <c r="K14" s="6">
        <f>'Tabel 13'!J14/'Tabel 14'!$F14*1000</f>
        <v>13.506119510439165</v>
      </c>
      <c r="L14" s="6">
        <f>'Tabel 13'!K14/'Tabel 14'!$F14*1000</f>
        <v>37.321814254859618</v>
      </c>
      <c r="M14" s="6">
        <f>'Tabel 13'!L14/'Tabel 14'!$F14*1000</f>
        <v>14.341252699784018</v>
      </c>
      <c r="N14" s="6">
        <f>'Tabel 13'!M14/'Tabel 14'!$F14*1000</f>
        <v>0</v>
      </c>
      <c r="O14" s="6">
        <f>'Tabel 13'!N14/'Tabel 14'!$F14*1000</f>
        <v>13.405327573794096</v>
      </c>
      <c r="P14" s="6">
        <f>'Tabel 13'!O14/'Tabel 14'!$F14*1000</f>
        <v>11.72066234701224</v>
      </c>
      <c r="Q14" s="6">
        <f>'Tabel 13'!P14/'Tabel 14'!$F14*1000</f>
        <v>1.6846652267818576</v>
      </c>
      <c r="R14" s="6">
        <f>'Tabel 13'!Q14/'Tabel 14'!$F14*1000</f>
        <v>0.1007919366450684</v>
      </c>
      <c r="S14" s="6">
        <f>'Tabel 13'!R14/'Tabel 14'!$F14*1000</f>
        <v>66.565874730021591</v>
      </c>
      <c r="T14" s="6">
        <f>'Tabel 13'!S14/'Tabel 14'!$F14*1000</f>
        <v>65.917926565874723</v>
      </c>
      <c r="U14" s="6">
        <f>'Tabel 13'!T14/'Tabel 14'!$F14*1000</f>
        <v>0.64794816414686829</v>
      </c>
      <c r="V14" s="6">
        <f>'Tabel 13'!U14/'Tabel 14'!$F14*1000</f>
        <v>0</v>
      </c>
      <c r="W14" s="6">
        <f>'Tabel 13'!V14/'Tabel 14'!$F14*1000</f>
        <v>0</v>
      </c>
      <c r="X14" s="6"/>
      <c r="Y14" s="6">
        <f>'Tabel 13'!X14/'Tabel 14'!$F14*1000</f>
        <v>81.699064074874016</v>
      </c>
      <c r="AA14" s="47"/>
      <c r="AB14" s="47"/>
      <c r="AC14" s="47"/>
      <c r="AD14" s="47"/>
    </row>
    <row r="15" spans="1:30" x14ac:dyDescent="0.25">
      <c r="D15" s="1" t="s">
        <v>724</v>
      </c>
      <c r="E15" s="1" t="s">
        <v>6</v>
      </c>
      <c r="F15" s="84">
        <f>VLOOKUP(E15,'Tabel 12'!E$14:F$376,2,FALSE)</f>
        <v>35706</v>
      </c>
      <c r="H15" s="6">
        <f>'Tabel 13'!G15/'Tabel 14'!$F15*1000</f>
        <v>39.265109505405249</v>
      </c>
      <c r="I15" s="6">
        <f>'Tabel 13'!H15/'Tabel 14'!$F15*1000</f>
        <v>5.2372150338878622</v>
      </c>
      <c r="J15" s="6">
        <f>'Tabel 13'!I15/'Tabel 14'!$F15*1000</f>
        <v>0</v>
      </c>
      <c r="K15" s="6">
        <f>'Tabel 13'!J15/'Tabel 14'!$F15*1000</f>
        <v>4.7611045762616921</v>
      </c>
      <c r="L15" s="6">
        <f>'Tabel 13'!K15/'Tabel 14'!$F15*1000</f>
        <v>0.47611045762616927</v>
      </c>
      <c r="M15" s="6">
        <f>'Tabel 13'!L15/'Tabel 14'!$F15*1000</f>
        <v>0</v>
      </c>
      <c r="N15" s="6">
        <f>'Tabel 13'!M15/'Tabel 14'!$F15*1000</f>
        <v>0</v>
      </c>
      <c r="O15" s="6">
        <f>'Tabel 13'!N15/'Tabel 14'!$F15*1000</f>
        <v>6.7495658992886352</v>
      </c>
      <c r="P15" s="6">
        <f>'Tabel 13'!O15/'Tabel 14'!$F15*1000</f>
        <v>0</v>
      </c>
      <c r="Q15" s="6">
        <f>'Tabel 13'!P15/'Tabel 14'!$F15*1000</f>
        <v>6.7495658992886352</v>
      </c>
      <c r="R15" s="6">
        <f>'Tabel 13'!Q15/'Tabel 14'!$F15*1000</f>
        <v>0</v>
      </c>
      <c r="S15" s="6">
        <f>'Tabel 13'!R15/'Tabel 14'!$F15*1000</f>
        <v>27.278328572228759</v>
      </c>
      <c r="T15" s="6">
        <f>'Tabel 13'!S15/'Tabel 14'!$F15*1000</f>
        <v>21.985100543326052</v>
      </c>
      <c r="U15" s="6">
        <f>'Tabel 13'!T15/'Tabel 14'!$F15*1000</f>
        <v>0.72816893519296477</v>
      </c>
      <c r="V15" s="6">
        <f>'Tabel 13'!U15/'Tabel 14'!$F15*1000</f>
        <v>4.5650590937097402</v>
      </c>
      <c r="W15" s="6">
        <f>'Tabel 13'!V15/'Tabel 14'!$F15*1000</f>
        <v>0</v>
      </c>
      <c r="X15" s="6"/>
      <c r="Y15" s="6">
        <f>'Tabel 13'!X15/'Tabel 14'!$F15*1000</f>
        <v>5.4612670139472357</v>
      </c>
      <c r="AA15" s="47"/>
      <c r="AB15" s="47"/>
      <c r="AC15" s="47"/>
      <c r="AD15" s="47"/>
    </row>
    <row r="16" spans="1:30" x14ac:dyDescent="0.25">
      <c r="D16" s="1" t="s">
        <v>993</v>
      </c>
      <c r="E16" s="1" t="s">
        <v>12</v>
      </c>
      <c r="F16" s="84">
        <f>VLOOKUP(E16,'Tabel 12'!E$14:F$376,2,FALSE)</f>
        <v>24595</v>
      </c>
      <c r="H16" s="6">
        <f>'Tabel 13'!G16/'Tabel 14'!$F16*1000</f>
        <v>61.272616385444202</v>
      </c>
      <c r="I16" s="6">
        <f>'Tabel 13'!H16/'Tabel 14'!$F16*1000</f>
        <v>23.947956901809309</v>
      </c>
      <c r="J16" s="6">
        <f>'Tabel 13'!I16/'Tabel 14'!$F16*1000</f>
        <v>2.764789591380362</v>
      </c>
      <c r="K16" s="6">
        <f>'Tabel 13'!J16/'Tabel 14'!$F16*1000</f>
        <v>0</v>
      </c>
      <c r="L16" s="6">
        <f>'Tabel 13'!K16/'Tabel 14'!$F16*1000</f>
        <v>8.2130514332181335</v>
      </c>
      <c r="M16" s="6">
        <f>'Tabel 13'!L16/'Tabel 14'!$F16*1000</f>
        <v>0</v>
      </c>
      <c r="N16" s="6">
        <f>'Tabel 13'!M16/'Tabel 14'!$F16*1000</f>
        <v>12.970115877210816</v>
      </c>
      <c r="O16" s="6">
        <f>'Tabel 13'!N16/'Tabel 14'!$F16*1000</f>
        <v>5.1229924781459646</v>
      </c>
      <c r="P16" s="6">
        <f>'Tabel 13'!O16/'Tabel 14'!$F16*1000</f>
        <v>5.1229924781459646</v>
      </c>
      <c r="Q16" s="6">
        <f>'Tabel 13'!P16/'Tabel 14'!$F16*1000</f>
        <v>0</v>
      </c>
      <c r="R16" s="6">
        <f>'Tabel 13'!Q16/'Tabel 14'!$F16*1000</f>
        <v>2.4801788981500303</v>
      </c>
      <c r="S16" s="6">
        <f>'Tabel 13'!R16/'Tabel 14'!$F16*1000</f>
        <v>29.721488107338889</v>
      </c>
      <c r="T16" s="6">
        <f>'Tabel 13'!S16/'Tabel 14'!$F16*1000</f>
        <v>28.257775970725756</v>
      </c>
      <c r="U16" s="6">
        <f>'Tabel 13'!T16/'Tabel 14'!$F16*1000</f>
        <v>0.89449075015247004</v>
      </c>
      <c r="V16" s="6">
        <f>'Tabel 13'!U16/'Tabel 14'!$F16*1000</f>
        <v>0.56922138646066267</v>
      </c>
      <c r="W16" s="6">
        <f>'Tabel 13'!V16/'Tabel 14'!$F16*1000</f>
        <v>0</v>
      </c>
      <c r="X16" s="6"/>
      <c r="Y16" s="6">
        <f>'Tabel 13'!X16/'Tabel 14'!$F16*1000</f>
        <v>6.3020939215287664</v>
      </c>
      <c r="AA16" s="47"/>
      <c r="AB16" s="47"/>
      <c r="AC16" s="47"/>
      <c r="AD16" s="47"/>
    </row>
    <row r="17" spans="2:30" x14ac:dyDescent="0.25">
      <c r="D17" s="1" t="s">
        <v>753</v>
      </c>
      <c r="E17" s="1" t="s">
        <v>7</v>
      </c>
      <c r="F17" s="84">
        <f>VLOOKUP(E17,'Tabel 12'!E$14:F$376,2,FALSE)</f>
        <v>108765</v>
      </c>
      <c r="H17" s="6">
        <f>'Tabel 13'!G17/'Tabel 14'!$F17*1000</f>
        <v>89.707166827564009</v>
      </c>
      <c r="I17" s="6">
        <f>'Tabel 13'!H17/'Tabel 14'!$F17*1000</f>
        <v>62.446559095297197</v>
      </c>
      <c r="J17" s="6">
        <f>'Tabel 13'!I17/'Tabel 14'!$F17*1000</f>
        <v>39.332505861260515</v>
      </c>
      <c r="K17" s="6">
        <f>'Tabel 13'!J17/'Tabel 14'!$F17*1000</f>
        <v>9.3688226911230643</v>
      </c>
      <c r="L17" s="6">
        <f>'Tabel 13'!K17/'Tabel 14'!$F17*1000</f>
        <v>12.485634165402473</v>
      </c>
      <c r="M17" s="6">
        <f>'Tabel 13'!L17/'Tabel 14'!$F17*1000</f>
        <v>8.2747207281754248E-2</v>
      </c>
      <c r="N17" s="6">
        <f>'Tabel 13'!M17/'Tabel 14'!$F17*1000</f>
        <v>1.1768491702293937</v>
      </c>
      <c r="O17" s="6">
        <f>'Tabel 13'!N17/'Tabel 14'!$F17*1000</f>
        <v>0</v>
      </c>
      <c r="P17" s="6">
        <f>'Tabel 13'!O17/'Tabel 14'!$F17*1000</f>
        <v>0</v>
      </c>
      <c r="Q17" s="6">
        <f>'Tabel 13'!P17/'Tabel 14'!$F17*1000</f>
        <v>0</v>
      </c>
      <c r="R17" s="6">
        <f>'Tabel 13'!Q17/'Tabel 14'!$F17*1000</f>
        <v>0.79069553624787392</v>
      </c>
      <c r="S17" s="6">
        <f>'Tabel 13'!R17/'Tabel 14'!$F17*1000</f>
        <v>26.469912196018939</v>
      </c>
      <c r="T17" s="6">
        <f>'Tabel 13'!S17/'Tabel 14'!$F17*1000</f>
        <v>26.469912196018939</v>
      </c>
      <c r="U17" s="6">
        <f>'Tabel 13'!T17/'Tabel 14'!$F17*1000</f>
        <v>0</v>
      </c>
      <c r="V17" s="6">
        <f>'Tabel 13'!U17/'Tabel 14'!$F17*1000</f>
        <v>0</v>
      </c>
      <c r="W17" s="6">
        <f>'Tabel 13'!V17/'Tabel 14'!$F17*1000</f>
        <v>0.46890084126327403</v>
      </c>
      <c r="X17" s="6"/>
      <c r="Y17" s="6">
        <f>'Tabel 13'!X17/'Tabel 14'!$F17*1000</f>
        <v>3.190364547418747</v>
      </c>
      <c r="AA17" s="47"/>
      <c r="AB17" s="47"/>
      <c r="AC17" s="47"/>
      <c r="AD17" s="47"/>
    </row>
    <row r="18" spans="2:30" x14ac:dyDescent="0.25">
      <c r="D18" s="1" t="s">
        <v>805</v>
      </c>
      <c r="E18" s="1" t="s">
        <v>8</v>
      </c>
      <c r="F18" s="84">
        <f>VLOOKUP(E18,'Tabel 12'!E$14:F$376,2,FALSE)</f>
        <v>56441</v>
      </c>
      <c r="H18" s="6">
        <f>'Tabel 13'!G18/'Tabel 14'!$F18*1000</f>
        <v>87.560461366736959</v>
      </c>
      <c r="I18" s="6">
        <f>'Tabel 13'!H18/'Tabel 14'!$F18*1000</f>
        <v>48.723445722081465</v>
      </c>
      <c r="J18" s="6">
        <f>'Tabel 13'!I18/'Tabel 14'!$F18*1000</f>
        <v>35.895891284704383</v>
      </c>
      <c r="K18" s="6">
        <f>'Tabel 13'!J18/'Tabel 14'!$F18*1000</f>
        <v>0.12402331638348009</v>
      </c>
      <c r="L18" s="6">
        <f>'Tabel 13'!K18/'Tabel 14'!$F18*1000</f>
        <v>8.2741269644407431</v>
      </c>
      <c r="M18" s="6">
        <f>'Tabel 13'!L18/'Tabel 14'!$F18*1000</f>
        <v>0</v>
      </c>
      <c r="N18" s="6">
        <f>'Tabel 13'!M18/'Tabel 14'!$F18*1000</f>
        <v>4.4294041565528603</v>
      </c>
      <c r="O18" s="6">
        <f>'Tabel 13'!N18/'Tabel 14'!$F18*1000</f>
        <v>0.56696373203876615</v>
      </c>
      <c r="P18" s="6">
        <f>'Tabel 13'!O18/'Tabel 14'!$F18*1000</f>
        <v>0.56696373203876615</v>
      </c>
      <c r="Q18" s="6">
        <f>'Tabel 13'!P18/'Tabel 14'!$F18*1000</f>
        <v>0</v>
      </c>
      <c r="R18" s="6">
        <f>'Tabel 13'!Q18/'Tabel 14'!$F18*1000</f>
        <v>1.1870803139561668</v>
      </c>
      <c r="S18" s="6">
        <f>'Tabel 13'!R18/'Tabel 14'!$F18*1000</f>
        <v>37.082971598660549</v>
      </c>
      <c r="T18" s="6">
        <f>'Tabel 13'!S18/'Tabel 14'!$F18*1000</f>
        <v>34.336741021597774</v>
      </c>
      <c r="U18" s="6">
        <f>'Tabel 13'!T18/'Tabel 14'!$F18*1000</f>
        <v>0.6555518151698233</v>
      </c>
      <c r="V18" s="6">
        <f>'Tabel 13'!U18/'Tabel 14'!$F18*1000</f>
        <v>2.0906787618929501</v>
      </c>
      <c r="W18" s="6">
        <f>'Tabel 13'!V18/'Tabel 14'!$F18*1000</f>
        <v>0</v>
      </c>
      <c r="X18" s="6"/>
      <c r="Y18" s="6">
        <f>'Tabel 13'!X18/'Tabel 14'!$F18*1000</f>
        <v>8.4690207473290684</v>
      </c>
      <c r="AA18" s="47"/>
      <c r="AB18" s="47"/>
      <c r="AC18" s="47"/>
      <c r="AD18" s="47"/>
    </row>
    <row r="19" spans="2:30" x14ac:dyDescent="0.25">
      <c r="D19" s="1" t="s">
        <v>847</v>
      </c>
      <c r="E19" s="1" t="s">
        <v>9</v>
      </c>
      <c r="F19" s="84">
        <f>VLOOKUP(E19,'Tabel 12'!E$14:F$376,2,FALSE)</f>
        <v>35473</v>
      </c>
      <c r="H19" s="6">
        <f>'Tabel 13'!G19/'Tabel 14'!$F19*1000</f>
        <v>105.2349674400248</v>
      </c>
      <c r="I19" s="6">
        <f>'Tabel 13'!H19/'Tabel 14'!$F19*1000</f>
        <v>76.537084543173677</v>
      </c>
      <c r="J19" s="6">
        <f>'Tabel 13'!I19/'Tabel 14'!$F19*1000</f>
        <v>63.823189468046117</v>
      </c>
      <c r="K19" s="6">
        <f>'Tabel 13'!J19/'Tabel 14'!$F19*1000</f>
        <v>0</v>
      </c>
      <c r="L19" s="6">
        <f>'Tabel 13'!K19/'Tabel 14'!$F19*1000</f>
        <v>6.906661404448454</v>
      </c>
      <c r="M19" s="6">
        <f>'Tabel 13'!L19/'Tabel 14'!$F19*1000</f>
        <v>0</v>
      </c>
      <c r="N19" s="6">
        <f>'Tabel 13'!M19/'Tabel 14'!$F19*1000</f>
        <v>5.8072336706791079</v>
      </c>
      <c r="O19" s="6">
        <f>'Tabel 13'!N19/'Tabel 14'!$F19*1000</f>
        <v>2.3961886505229328</v>
      </c>
      <c r="P19" s="6">
        <f>'Tabel 13'!O19/'Tabel 14'!$F19*1000</f>
        <v>2.3961886505229328</v>
      </c>
      <c r="Q19" s="6">
        <f>'Tabel 13'!P19/'Tabel 14'!$F19*1000</f>
        <v>0</v>
      </c>
      <c r="R19" s="6">
        <f>'Tabel 13'!Q19/'Tabel 14'!$F19*1000</f>
        <v>5.8636145801031772</v>
      </c>
      <c r="S19" s="6">
        <f>'Tabel 13'!R19/'Tabel 14'!$F19*1000</f>
        <v>20.438079666225018</v>
      </c>
      <c r="T19" s="6">
        <f>'Tabel 13'!S19/'Tabel 14'!$F19*1000</f>
        <v>18.915795111775154</v>
      </c>
      <c r="U19" s="6">
        <f>'Tabel 13'!T19/'Tabel 14'!$F19*1000</f>
        <v>0.93028500549713866</v>
      </c>
      <c r="V19" s="6">
        <f>'Tabel 13'!U19/'Tabel 14'!$F19*1000</f>
        <v>0.59199954895272455</v>
      </c>
      <c r="W19" s="6">
        <f>'Tabel 13'!V19/'Tabel 14'!$F19*1000</f>
        <v>0</v>
      </c>
      <c r="X19" s="6"/>
      <c r="Y19" s="6">
        <f>'Tabel 13'!X19/'Tabel 14'!$F19*1000</f>
        <v>29.205311081667748</v>
      </c>
      <c r="AA19" s="47"/>
      <c r="AB19" s="47"/>
      <c r="AC19" s="47"/>
      <c r="AD19" s="47"/>
    </row>
    <row r="20" spans="2:30" x14ac:dyDescent="0.25">
      <c r="D20" s="1" t="s">
        <v>944</v>
      </c>
      <c r="E20" s="1" t="s">
        <v>14</v>
      </c>
      <c r="F20" s="84">
        <f>VLOOKUP(E20,'Tabel 12'!E$14:F$376,2,FALSE)</f>
        <v>34624</v>
      </c>
      <c r="H20" s="6">
        <f>'Tabel 13'!G20/'Tabel 14'!$F20*1000</f>
        <v>40.983133086876158</v>
      </c>
      <c r="I20" s="6">
        <f>'Tabel 13'!H20/'Tabel 14'!$F20*1000</f>
        <v>14.383086876155268</v>
      </c>
      <c r="J20" s="6">
        <f>'Tabel 13'!I20/'Tabel 14'!$F20*1000</f>
        <v>0</v>
      </c>
      <c r="K20" s="6">
        <f>'Tabel 13'!J20/'Tabel 14'!$F20*1000</f>
        <v>0.95309611829944552</v>
      </c>
      <c r="L20" s="6">
        <f>'Tabel 13'!K20/'Tabel 14'!$F20*1000</f>
        <v>3.4369223659889094</v>
      </c>
      <c r="M20" s="6">
        <f>'Tabel 13'!L20/'Tabel 14'!$F20*1000</f>
        <v>0</v>
      </c>
      <c r="N20" s="6">
        <f>'Tabel 13'!M20/'Tabel 14'!$F20*1000</f>
        <v>9.9930683918669132</v>
      </c>
      <c r="O20" s="6">
        <f>'Tabel 13'!N20/'Tabel 14'!$F20*1000</f>
        <v>1.7906654343807762</v>
      </c>
      <c r="P20" s="6">
        <f>'Tabel 13'!O20/'Tabel 14'!$F20*1000</f>
        <v>1.7906654343807762</v>
      </c>
      <c r="Q20" s="6">
        <f>'Tabel 13'!P20/'Tabel 14'!$F20*1000</f>
        <v>0</v>
      </c>
      <c r="R20" s="6">
        <f>'Tabel 13'!Q20/'Tabel 14'!$F20*1000</f>
        <v>3.4369223659889094</v>
      </c>
      <c r="S20" s="6">
        <f>'Tabel 13'!R20/'Tabel 14'!$F20*1000</f>
        <v>21.3724584103512</v>
      </c>
      <c r="T20" s="6">
        <f>'Tabel 13'!S20/'Tabel 14'!$F20*1000</f>
        <v>20.794824399260627</v>
      </c>
      <c r="U20" s="6">
        <f>'Tabel 13'!T20/'Tabel 14'!$F20*1000</f>
        <v>0.57763401109057311</v>
      </c>
      <c r="V20" s="6">
        <f>'Tabel 13'!U20/'Tabel 14'!$F20*1000</f>
        <v>0</v>
      </c>
      <c r="W20" s="6">
        <f>'Tabel 13'!V20/'Tabel 14'!$F20*1000</f>
        <v>0</v>
      </c>
      <c r="X20" s="6"/>
      <c r="Y20" s="6">
        <f>'Tabel 13'!X20/'Tabel 14'!$F20*1000</f>
        <v>4.7943622920517557</v>
      </c>
      <c r="AA20" s="47"/>
      <c r="AB20" s="47"/>
      <c r="AC20" s="47"/>
      <c r="AD20" s="47"/>
    </row>
    <row r="21" spans="2:30" x14ac:dyDescent="0.25">
      <c r="D21" s="1" t="s">
        <v>981</v>
      </c>
      <c r="E21" s="1" t="s">
        <v>13</v>
      </c>
      <c r="F21" s="84">
        <f>VLOOKUP(E21,'Tabel 12'!E$14:F$376,2,FALSE)</f>
        <v>19857</v>
      </c>
      <c r="H21" s="6">
        <f>'Tabel 13'!G21/'Tabel 14'!$F21*1000</f>
        <v>58.417686458175957</v>
      </c>
      <c r="I21" s="6">
        <f>'Tabel 13'!H21/'Tabel 14'!$F21*1000</f>
        <v>15.813063403333837</v>
      </c>
      <c r="J21" s="6">
        <f>'Tabel 13'!I21/'Tabel 14'!$F21*1000</f>
        <v>5.0863675278239411</v>
      </c>
      <c r="K21" s="6">
        <f>'Tabel 13'!J21/'Tabel 14'!$F21*1000</f>
        <v>9.2662537140554981</v>
      </c>
      <c r="L21" s="6">
        <f>'Tabel 13'!K21/'Tabel 14'!$F21*1000</f>
        <v>0.40288059626328243</v>
      </c>
      <c r="M21" s="6">
        <f>'Tabel 13'!L21/'Tabel 14'!$F21*1000</f>
        <v>1.0575615651911163</v>
      </c>
      <c r="N21" s="6">
        <f>'Tabel 13'!M21/'Tabel 14'!$F21*1000</f>
        <v>0</v>
      </c>
      <c r="O21" s="6">
        <f>'Tabel 13'!N21/'Tabel 14'!$F21*1000</f>
        <v>5.489248124087224</v>
      </c>
      <c r="P21" s="6">
        <f>'Tabel 13'!O21/'Tabel 14'!$F21*1000</f>
        <v>2.7194440247771565</v>
      </c>
      <c r="Q21" s="6">
        <f>'Tabel 13'!P21/'Tabel 14'!$F21*1000</f>
        <v>2.769804099310067</v>
      </c>
      <c r="R21" s="6">
        <f>'Tabel 13'!Q21/'Tabel 14'!$F21*1000</f>
        <v>10.928136173641537</v>
      </c>
      <c r="S21" s="6">
        <f>'Tabel 13'!R21/'Tabel 14'!$F21*1000</f>
        <v>26.187238757113359</v>
      </c>
      <c r="T21" s="6">
        <f>'Tabel 13'!S21/'Tabel 14'!$F21*1000</f>
        <v>26.187238757113359</v>
      </c>
      <c r="U21" s="6">
        <f>'Tabel 13'!T21/'Tabel 14'!$F21*1000</f>
        <v>0</v>
      </c>
      <c r="V21" s="6">
        <f>'Tabel 13'!U21/'Tabel 14'!$F21*1000</f>
        <v>0</v>
      </c>
      <c r="W21" s="6">
        <f>'Tabel 13'!V21/'Tabel 14'!$F21*1000</f>
        <v>0</v>
      </c>
      <c r="X21" s="6"/>
      <c r="Y21" s="6">
        <f>'Tabel 13'!X21/'Tabel 14'!$F21*1000</f>
        <v>7.3525708818049056</v>
      </c>
      <c r="AA21" s="47"/>
      <c r="AB21" s="47"/>
      <c r="AC21" s="47"/>
      <c r="AD21" s="47"/>
    </row>
    <row r="22" spans="2:30" x14ac:dyDescent="0.25">
      <c r="C22" s="10" t="s">
        <v>16</v>
      </c>
      <c r="D22" s="10"/>
      <c r="E22" s="10"/>
      <c r="F22" s="86">
        <f>SUM(F13:F21)</f>
        <v>410628</v>
      </c>
      <c r="G22" s="10"/>
      <c r="H22" s="12">
        <f>'Tabel 13'!G22/'Tabel 14'!$F22*1000</f>
        <v>114.86308775826295</v>
      </c>
      <c r="I22" s="12">
        <f>'Tabel 13'!H22/'Tabel 14'!$F22*1000</f>
        <v>74.860944699338575</v>
      </c>
      <c r="J22" s="12">
        <f>'Tabel 13'!I22/'Tabel 14'!$F22*1000</f>
        <v>50.812414155878308</v>
      </c>
      <c r="K22" s="12">
        <f>'Tabel 13'!J22/'Tabel 14'!$F22*1000</f>
        <v>5.7497296823402202</v>
      </c>
      <c r="L22" s="12">
        <f>'Tabel 13'!K22/'Tabel 14'!$F22*1000</f>
        <v>12.743894717359751</v>
      </c>
      <c r="M22" s="12">
        <f>'Tabel 13'!L22/'Tabel 14'!$F22*1000</f>
        <v>2.498611882287618</v>
      </c>
      <c r="N22" s="12">
        <f>'Tabel 13'!M22/'Tabel 14'!$F22*1000</f>
        <v>3.0562942614726709</v>
      </c>
      <c r="O22" s="12">
        <f>'Tabel 13'!N22/'Tabel 14'!$F22*1000</f>
        <v>3.8623766523471366</v>
      </c>
      <c r="P22" s="12">
        <f>'Tabel 13'!O22/'Tabel 14'!$F22*1000</f>
        <v>2.8566001344282417</v>
      </c>
      <c r="Q22" s="12">
        <f>'Tabel 13'!P22/'Tabel 14'!$F22*1000</f>
        <v>1.0057765179188949</v>
      </c>
      <c r="R22" s="12">
        <f>'Tabel 13'!Q22/'Tabel 14'!$F22*1000</f>
        <v>2.3159648148689325</v>
      </c>
      <c r="S22" s="12">
        <f>'Tabel 13'!R22/'Tabel 14'!$F22*1000</f>
        <v>33.82380159170831</v>
      </c>
      <c r="T22" s="12">
        <f>'Tabel 13'!S22/'Tabel 14'!$F22*1000</f>
        <v>32.559883885171004</v>
      </c>
      <c r="U22" s="12">
        <f>'Tabel 13'!T22/'Tabel 14'!$F22*1000</f>
        <v>0.49436472914657553</v>
      </c>
      <c r="V22" s="12">
        <f>'Tabel 13'!U22/'Tabel 14'!$F22*1000</f>
        <v>0.76955297739072825</v>
      </c>
      <c r="W22" s="12">
        <f>'Tabel 13'!V22/'Tabel 14'!$F22*1000</f>
        <v>0.12420000584470615</v>
      </c>
      <c r="X22" s="12"/>
      <c r="Y22" s="12">
        <f>'Tabel 13'!X22/'Tabel 14'!$F22*1000</f>
        <v>20.361495075835062</v>
      </c>
      <c r="AA22" s="47"/>
      <c r="AB22" s="47"/>
      <c r="AC22" s="47"/>
      <c r="AD22" s="47"/>
    </row>
    <row r="23" spans="2:30" x14ac:dyDescent="0.25">
      <c r="C23" s="1" t="s">
        <v>439</v>
      </c>
      <c r="D23" s="1" t="s">
        <v>711</v>
      </c>
      <c r="E23" s="1" t="s">
        <v>11</v>
      </c>
      <c r="F23" s="84">
        <f>VLOOKUP(E23,'Tabel 12'!E$14:F$376,2,FALSE)</f>
        <v>25908</v>
      </c>
      <c r="H23" s="6">
        <f>'Tabel 13'!G23/'Tabel 14'!$F23*1000</f>
        <v>45.815964180947972</v>
      </c>
      <c r="I23" s="6">
        <f>'Tabel 13'!H23/'Tabel 14'!$F23*1000</f>
        <v>9.6881272193916939</v>
      </c>
      <c r="J23" s="6">
        <f>'Tabel 13'!I23/'Tabel 14'!$F23*1000</f>
        <v>3.94086768565694</v>
      </c>
      <c r="K23" s="6">
        <f>'Tabel 13'!J23/'Tabel 14'!$F23*1000</f>
        <v>0.6986259070557358</v>
      </c>
      <c r="L23" s="6">
        <f>'Tabel 13'!K23/'Tabel 14'!$F23*1000</f>
        <v>2.2309711286089238</v>
      </c>
      <c r="M23" s="6">
        <f>'Tabel 13'!L23/'Tabel 14'!$F23*1000</f>
        <v>0.2779064381658175</v>
      </c>
      <c r="N23" s="6">
        <f>'Tabel 13'!M23/'Tabel 14'!$F23*1000</f>
        <v>2.5436158715454691</v>
      </c>
      <c r="O23" s="6">
        <f>'Tabel 13'!N23/'Tabel 14'!$F23*1000</f>
        <v>7.6810251659719002</v>
      </c>
      <c r="P23" s="6">
        <f>'Tabel 13'!O23/'Tabel 14'!$F23*1000</f>
        <v>5.5658483865987343</v>
      </c>
      <c r="Q23" s="6">
        <f>'Tabel 13'!P23/'Tabel 14'!$F23*1000</f>
        <v>2.1151767793731664</v>
      </c>
      <c r="R23" s="6">
        <f>'Tabel 13'!Q23/'Tabel 14'!$F23*1000</f>
        <v>1.0421491431218157</v>
      </c>
      <c r="S23" s="6">
        <f>'Tabel 13'!R23/'Tabel 14'!$F23*1000</f>
        <v>27.404662652462559</v>
      </c>
      <c r="T23" s="6">
        <f>'Tabel 13'!S23/'Tabel 14'!$F23*1000</f>
        <v>25.698625907055735</v>
      </c>
      <c r="U23" s="6">
        <f>'Tabel 13'!T23/'Tabel 14'!$F23*1000</f>
        <v>1.069167824610159</v>
      </c>
      <c r="V23" s="6">
        <f>'Tabel 13'!U23/'Tabel 14'!$F23*1000</f>
        <v>0.63686892079666513</v>
      </c>
      <c r="W23" s="6">
        <f>'Tabel 13'!V23/'Tabel 14'!$F23*1000</f>
        <v>0</v>
      </c>
      <c r="X23" s="6"/>
      <c r="Y23" s="6">
        <f>'Tabel 13'!X23/'Tabel 14'!$F23*1000</f>
        <v>7.488034583912305</v>
      </c>
      <c r="AA23" s="47"/>
      <c r="AB23" s="47"/>
      <c r="AC23" s="47"/>
      <c r="AD23" s="47"/>
    </row>
    <row r="24" spans="2:30" x14ac:dyDescent="0.25">
      <c r="C24" s="10"/>
      <c r="D24" s="1" t="s">
        <v>850</v>
      </c>
      <c r="E24" s="1" t="s">
        <v>15</v>
      </c>
      <c r="F24" s="84">
        <f>VLOOKUP(E24,'Tabel 12'!E$14:F$376,2,FALSE)</f>
        <v>33987</v>
      </c>
      <c r="H24" s="6">
        <f>'Tabel 13'!G24/'Tabel 14'!$F24*1000</f>
        <v>34.130697031217821</v>
      </c>
      <c r="I24" s="6">
        <f>'Tabel 13'!H24/'Tabel 14'!$F24*1000</f>
        <v>9.621325801041575</v>
      </c>
      <c r="J24" s="6">
        <f>'Tabel 13'!I24/'Tabel 14'!$F24*1000</f>
        <v>3.9132609527172151</v>
      </c>
      <c r="K24" s="6">
        <f>'Tabel 13'!J24/'Tabel 14'!$F24*1000</f>
        <v>0.69438314649719013</v>
      </c>
      <c r="L24" s="6">
        <f>'Tabel 13'!K24/'Tabel 14'!$F24*1000</f>
        <v>2.2155530055609498</v>
      </c>
      <c r="M24" s="6">
        <f>'Tabel 13'!L24/'Tabel 14'!$F24*1000</f>
        <v>0.27363403654338425</v>
      </c>
      <c r="N24" s="6">
        <f>'Tabel 13'!M24/'Tabel 14'!$F24*1000</f>
        <v>2.5244946597228348</v>
      </c>
      <c r="O24" s="6">
        <f>'Tabel 13'!N24/'Tabel 14'!$F24*1000</f>
        <v>4.6488363197693241</v>
      </c>
      <c r="P24" s="6">
        <f>'Tabel 13'!O24/'Tabel 14'!$F24*1000</f>
        <v>3.3689351810986552</v>
      </c>
      <c r="Q24" s="6">
        <f>'Tabel 13'!P24/'Tabel 14'!$F24*1000</f>
        <v>1.2799011386706682</v>
      </c>
      <c r="R24" s="6">
        <f>'Tabel 13'!Q24/'Tabel 14'!$F24*1000</f>
        <v>0</v>
      </c>
      <c r="S24" s="6">
        <f>'Tabel 13'!R24/'Tabel 14'!$F24*1000</f>
        <v>19.860534910406919</v>
      </c>
      <c r="T24" s="6">
        <f>'Tabel 13'!S24/'Tabel 14'!$F24*1000</f>
        <v>18.624768293759377</v>
      </c>
      <c r="U24" s="6">
        <f>'Tabel 13'!T24/'Tabel 14'!$F24*1000</f>
        <v>0.77382528613881785</v>
      </c>
      <c r="V24" s="6">
        <f>'Tabel 13'!U24/'Tabel 14'!$F24*1000</f>
        <v>0.46194133050872388</v>
      </c>
      <c r="W24" s="6">
        <f>'Tabel 13'!V24/'Tabel 14'!$F24*1000</f>
        <v>0</v>
      </c>
      <c r="X24" s="6"/>
      <c r="Y24" s="6">
        <f>'Tabel 13'!X24/'Tabel 14'!$F24*1000</f>
        <v>5.6492188189601906</v>
      </c>
      <c r="AA24" s="47"/>
      <c r="AB24" s="47"/>
      <c r="AC24" s="47"/>
      <c r="AD24" s="47"/>
    </row>
    <row r="25" spans="2:30" x14ac:dyDescent="0.25">
      <c r="D25" s="1" t="s">
        <v>866</v>
      </c>
      <c r="E25" s="1" t="s">
        <v>17</v>
      </c>
      <c r="F25" s="84">
        <f>VLOOKUP(E25,'Tabel 12'!E$14:F$376,2,FALSE)</f>
        <v>31597</v>
      </c>
      <c r="H25" s="6">
        <f>'Tabel 13'!G25/'Tabel 14'!$F25*1000</f>
        <v>87.983036364211785</v>
      </c>
      <c r="I25" s="6">
        <f>'Tabel 13'!H25/'Tabel 14'!$F25*1000</f>
        <v>39.117637750419341</v>
      </c>
      <c r="J25" s="6">
        <f>'Tabel 13'!I25/'Tabel 14'!$F25*1000</f>
        <v>15.906573408867933</v>
      </c>
      <c r="K25" s="6">
        <f>'Tabel 13'!J25/'Tabel 14'!$F25*1000</f>
        <v>2.8262176788935656</v>
      </c>
      <c r="L25" s="6">
        <f>'Tabel 13'!K25/'Tabel 14'!$F25*1000</f>
        <v>9.0071842263506028</v>
      </c>
      <c r="M25" s="6">
        <f>'Tabel 13'!L25/'Tabel 14'!$F25*1000</f>
        <v>1.1140298129569264</v>
      </c>
      <c r="N25" s="6">
        <f>'Tabel 13'!M25/'Tabel 14'!$F25*1000</f>
        <v>10.26363262335032</v>
      </c>
      <c r="O25" s="6">
        <f>'Tabel 13'!N25/'Tabel 14'!$F25*1000</f>
        <v>12.691078266924075</v>
      </c>
      <c r="P25" s="6">
        <f>'Tabel 13'!O25/'Tabel 14'!$F25*1000</f>
        <v>9.2002405291641605</v>
      </c>
      <c r="Q25" s="6">
        <f>'Tabel 13'!P25/'Tabel 14'!$F25*1000</f>
        <v>3.490837737759914</v>
      </c>
      <c r="R25" s="6">
        <f>'Tabel 13'!Q25/'Tabel 14'!$F25*1000</f>
        <v>14.051966958888503</v>
      </c>
      <c r="S25" s="6">
        <f>'Tabel 13'!R25/'Tabel 14'!$F25*1000</f>
        <v>22.122353387979871</v>
      </c>
      <c r="T25" s="6">
        <f>'Tabel 13'!S25/'Tabel 14'!$F25*1000</f>
        <v>20.745640408899579</v>
      </c>
      <c r="U25" s="6">
        <f>'Tabel 13'!T25/'Tabel 14'!$F25*1000</f>
        <v>0.8640060765262525</v>
      </c>
      <c r="V25" s="6">
        <f>'Tabel 13'!U25/'Tabel 14'!$F25*1000</f>
        <v>0.51270690255403994</v>
      </c>
      <c r="W25" s="6">
        <f>'Tabel 13'!V25/'Tabel 14'!$F25*1000</f>
        <v>0</v>
      </c>
      <c r="X25" s="6"/>
      <c r="Y25" s="6">
        <f>'Tabel 13'!X25/'Tabel 14'!$F25*1000</f>
        <v>18.641010222489477</v>
      </c>
      <c r="AA25" s="47"/>
      <c r="AB25" s="47"/>
      <c r="AC25" s="47"/>
      <c r="AD25" s="47"/>
    </row>
    <row r="26" spans="2:30" x14ac:dyDescent="0.25">
      <c r="C26" s="10" t="s">
        <v>18</v>
      </c>
      <c r="D26" s="10"/>
      <c r="E26" s="10"/>
      <c r="F26" s="90">
        <f>SUM(F23:F25)</f>
        <v>91492</v>
      </c>
      <c r="G26" s="10"/>
      <c r="H26" s="12">
        <f>'Tabel 13'!G26/'Tabel 14'!$F26*1000</f>
        <v>56.037686355091154</v>
      </c>
      <c r="I26" s="12">
        <f>'Tabel 13'!H26/'Tabel 14'!$F26*1000</f>
        <v>19.826870108861979</v>
      </c>
      <c r="J26" s="12">
        <f>'Tabel 13'!I26/'Tabel 14'!$F26*1000</f>
        <v>8.0630000437196685</v>
      </c>
      <c r="K26" s="12">
        <f>'Tabel 13'!J26/'Tabel 14'!$F26*1000</f>
        <v>1.4318191754470335</v>
      </c>
      <c r="L26" s="12">
        <f>'Tabel 13'!K26/'Tabel 14'!$F26*1000</f>
        <v>4.5654264853757711</v>
      </c>
      <c r="M26" s="12">
        <f>'Tabel 13'!L26/'Tabel 14'!$F26*1000</f>
        <v>0.56507672801993614</v>
      </c>
      <c r="N26" s="12">
        <f>'Tabel 13'!M26/'Tabel 14'!$F26*1000</f>
        <v>5.2026406680365493</v>
      </c>
      <c r="O26" s="12">
        <f>'Tabel 13'!N26/'Tabel 14'!$F26*1000</f>
        <v>8.2848773663271107</v>
      </c>
      <c r="P26" s="12">
        <f>'Tabel 13'!O26/'Tabel 14'!$F26*1000</f>
        <v>6.004896602981681</v>
      </c>
      <c r="Q26" s="12">
        <f>'Tabel 13'!P26/'Tabel 14'!$F26*1000</f>
        <v>2.2799807633454292</v>
      </c>
      <c r="R26" s="12">
        <f>'Tabel 13'!Q26/'Tabel 14'!$F26*1000</f>
        <v>5.1479910811874259</v>
      </c>
      <c r="S26" s="12">
        <f>'Tabel 13'!R26/'Tabel 14'!$F26*1000</f>
        <v>22.777947798714642</v>
      </c>
      <c r="T26" s="12">
        <f>'Tabel 13'!S26/'Tabel 14'!$F26*1000</f>
        <v>21.360337515848379</v>
      </c>
      <c r="U26" s="12">
        <f>'Tabel 13'!T26/'Tabel 14'!$F26*1000</f>
        <v>0.88860228216674686</v>
      </c>
      <c r="V26" s="12">
        <f>'Tabel 13'!U26/'Tabel 14'!$F26*1000</f>
        <v>0.5290080006995147</v>
      </c>
      <c r="W26" s="12">
        <f>'Tabel 13'!V26/'Tabel 14'!$F26*1000</f>
        <v>0</v>
      </c>
      <c r="X26" s="12"/>
      <c r="Y26" s="12">
        <f>'Tabel 13'!X26/'Tabel 14'!$F26*1000</f>
        <v>10.656669435579067</v>
      </c>
      <c r="AA26" s="47"/>
      <c r="AB26" s="47"/>
      <c r="AC26" s="47"/>
      <c r="AD26" s="47"/>
    </row>
    <row r="27" spans="2:30" x14ac:dyDescent="0.25">
      <c r="B27" s="7" t="s">
        <v>354</v>
      </c>
      <c r="C27" s="7"/>
      <c r="D27" s="7"/>
      <c r="E27" s="7"/>
      <c r="F27" s="91">
        <f>F26+F22</f>
        <v>502120</v>
      </c>
      <c r="G27" s="7"/>
      <c r="H27" s="9">
        <f>'Tabel 13'!G27/'Tabel 14'!$F27*1000</f>
        <v>104.1444276268621</v>
      </c>
      <c r="I27" s="9">
        <f>'Tabel 13'!H27/'Tabel 14'!$F27*1000</f>
        <v>64.833107623675616</v>
      </c>
      <c r="J27" s="9">
        <f>'Tabel 13'!I27/'Tabel 14'!$F27*1000</f>
        <v>43.022982553971161</v>
      </c>
      <c r="K27" s="9">
        <f>'Tabel 13'!J27/'Tabel 14'!$F27*1000</f>
        <v>4.962957062056879</v>
      </c>
      <c r="L27" s="9">
        <f>'Tabel 13'!K27/'Tabel 14'!$F27*1000</f>
        <v>11.253684378236278</v>
      </c>
      <c r="M27" s="9">
        <f>'Tabel 13'!L27/'Tabel 14'!$F27*1000</f>
        <v>2.1462996893172948</v>
      </c>
      <c r="N27" s="9">
        <f>'Tabel 13'!M27/'Tabel 14'!$F27*1000</f>
        <v>3.4473830956743408</v>
      </c>
      <c r="O27" s="9">
        <f>'Tabel 13'!N27/'Tabel 14'!$F27*1000</f>
        <v>4.6682068031546251</v>
      </c>
      <c r="P27" s="9">
        <f>'Tabel 13'!O27/'Tabel 14'!$F27*1000</f>
        <v>3.4302557157651559</v>
      </c>
      <c r="Q27" s="9">
        <f>'Tabel 13'!P27/'Tabel 14'!$F27*1000</f>
        <v>1.2379510873894686</v>
      </c>
      <c r="R27" s="9">
        <f>'Tabel 13'!Q27/'Tabel 14'!$F27*1000</f>
        <v>2.8319923524257149</v>
      </c>
      <c r="S27" s="9">
        <f>'Tabel 13'!R27/'Tabel 14'!$F27*1000</f>
        <v>31.811120847606151</v>
      </c>
      <c r="T27" s="9">
        <f>'Tabel 13'!S27/'Tabel 14'!$F27*1000</f>
        <v>30.519198597944712</v>
      </c>
      <c r="U27" s="9">
        <f>'Tabel 13'!T27/'Tabel 14'!$F27*1000</f>
        <v>0.56619931490480369</v>
      </c>
      <c r="V27" s="9">
        <f>'Tabel 13'!U27/'Tabel 14'!$F27*1000</f>
        <v>0.72572293475663185</v>
      </c>
      <c r="W27" s="9">
        <f>'Tabel 13'!V27/'Tabel 14'!$F27*1000</f>
        <v>0.10156934597307417</v>
      </c>
      <c r="X27" s="9"/>
      <c r="Y27" s="9">
        <f>'Tabel 13'!X27/'Tabel 14'!$F27*1000</f>
        <v>18.593164980482754</v>
      </c>
      <c r="AA27" s="47"/>
      <c r="AB27" s="47"/>
      <c r="AC27" s="47"/>
      <c r="AD27" s="47"/>
    </row>
    <row r="28" spans="2:30" x14ac:dyDescent="0.25">
      <c r="B28" s="1" t="s">
        <v>19</v>
      </c>
      <c r="C28" s="1" t="s">
        <v>437</v>
      </c>
      <c r="D28" s="1" t="s">
        <v>676</v>
      </c>
      <c r="E28" s="1" t="s">
        <v>20</v>
      </c>
      <c r="F28" s="84">
        <f>VLOOKUP(E28,'Tabel 12'!E$14:F$376,2,FALSE)</f>
        <v>222919</v>
      </c>
      <c r="H28" s="6">
        <f>'Tabel 13'!G28/'Tabel 14'!$F28*1000</f>
        <v>166.67937681399968</v>
      </c>
      <c r="I28" s="6">
        <f>'Tabel 13'!H28/'Tabel 14'!$F28*1000</f>
        <v>94.760877269322037</v>
      </c>
      <c r="J28" s="6">
        <f>'Tabel 13'!I28/'Tabel 14'!$F28*1000</f>
        <v>67.149951327612271</v>
      </c>
      <c r="K28" s="6">
        <f>'Tabel 13'!J28/'Tabel 14'!$F28*1000</f>
        <v>3.2837039462764501</v>
      </c>
      <c r="L28" s="6">
        <f>'Tabel 13'!K28/'Tabel 14'!$F28*1000</f>
        <v>13.260421946985227</v>
      </c>
      <c r="M28" s="6">
        <f>'Tabel 13'!L28/'Tabel 14'!$F28*1000</f>
        <v>0</v>
      </c>
      <c r="N28" s="6">
        <f>'Tabel 13'!M28/'Tabel 14'!$F28*1000</f>
        <v>11.066800048448091</v>
      </c>
      <c r="O28" s="6">
        <f>'Tabel 13'!N28/'Tabel 14'!$F28*1000</f>
        <v>11.510907549378922</v>
      </c>
      <c r="P28" s="6">
        <f>'Tabel 13'!O28/'Tabel 14'!$F28*1000</f>
        <v>10.6765237597513</v>
      </c>
      <c r="Q28" s="6">
        <f>'Tabel 13'!P28/'Tabel 14'!$F28*1000</f>
        <v>0.83438378962762261</v>
      </c>
      <c r="R28" s="6">
        <f>'Tabel 13'!Q28/'Tabel 14'!$F28*1000</f>
        <v>1.2650334874999438</v>
      </c>
      <c r="S28" s="6">
        <f>'Tabel 13'!R28/'Tabel 14'!$F28*1000</f>
        <v>59.142558507798796</v>
      </c>
      <c r="T28" s="6">
        <f>'Tabel 13'!S28/'Tabel 14'!$F28*1000</f>
        <v>58.649105728986761</v>
      </c>
      <c r="U28" s="6">
        <f>'Tabel 13'!T28/'Tabel 14'!$F28*1000</f>
        <v>0.49345277881203486</v>
      </c>
      <c r="V28" s="6">
        <f>'Tabel 13'!U28/'Tabel 14'!$F28*1000</f>
        <v>0</v>
      </c>
      <c r="W28" s="6">
        <f>'Tabel 13'!V28/'Tabel 14'!$F28*1000</f>
        <v>0</v>
      </c>
      <c r="X28" s="6"/>
      <c r="Y28" s="6">
        <f>'Tabel 13'!X28/'Tabel 14'!$F28*1000</f>
        <v>43.966642592152304</v>
      </c>
      <c r="AA28" s="47"/>
      <c r="AB28" s="47"/>
      <c r="AC28" s="47"/>
      <c r="AD28" s="47"/>
    </row>
    <row r="29" spans="2:30" x14ac:dyDescent="0.25">
      <c r="D29" s="1" t="s">
        <v>741</v>
      </c>
      <c r="E29" s="1" t="s">
        <v>24</v>
      </c>
      <c r="F29" s="84">
        <f>VLOOKUP(E29,'Tabel 12'!E$14:F$376,2,FALSE)</f>
        <v>43580</v>
      </c>
      <c r="H29" s="6">
        <f>'Tabel 13'!G29/'Tabel 14'!$F29*1000</f>
        <v>50.458926112895824</v>
      </c>
      <c r="I29" s="6">
        <f>'Tabel 13'!H29/'Tabel 14'!$F29*1000</f>
        <v>8.6737035337310697</v>
      </c>
      <c r="J29" s="6">
        <f>'Tabel 13'!I29/'Tabel 14'!$F29*1000</f>
        <v>0.82606700321248283</v>
      </c>
      <c r="K29" s="6">
        <f>'Tabel 13'!J29/'Tabel 14'!$F29*1000</f>
        <v>0.78017439192290039</v>
      </c>
      <c r="L29" s="6">
        <f>'Tabel 13'!K29/'Tabel 14'!$F29*1000</f>
        <v>0</v>
      </c>
      <c r="M29" s="6">
        <f>'Tabel 13'!L29/'Tabel 14'!$F29*1000</f>
        <v>0</v>
      </c>
      <c r="N29" s="6">
        <f>'Tabel 13'!M29/'Tabel 14'!$F29*1000</f>
        <v>7.0674621385956859</v>
      </c>
      <c r="O29" s="6">
        <f>'Tabel 13'!N29/'Tabel 14'!$F29*1000</f>
        <v>0</v>
      </c>
      <c r="P29" s="6">
        <f>'Tabel 13'!O29/'Tabel 14'!$F29*1000</f>
        <v>0</v>
      </c>
      <c r="Q29" s="6">
        <f>'Tabel 13'!P29/'Tabel 14'!$F29*1000</f>
        <v>0</v>
      </c>
      <c r="R29" s="6">
        <f>'Tabel 13'!Q29/'Tabel 14'!$F29*1000</f>
        <v>0.2294630564479119</v>
      </c>
      <c r="S29" s="6">
        <f>'Tabel 13'!R29/'Tabel 14'!$F29*1000</f>
        <v>41.555759522716841</v>
      </c>
      <c r="T29" s="6">
        <f>'Tabel 13'!S29/'Tabel 14'!$F29*1000</f>
        <v>41.555759522716841</v>
      </c>
      <c r="U29" s="6">
        <f>'Tabel 13'!T29/'Tabel 14'!$F29*1000</f>
        <v>0</v>
      </c>
      <c r="V29" s="6">
        <f>'Tabel 13'!U29/'Tabel 14'!$F29*1000</f>
        <v>0</v>
      </c>
      <c r="W29" s="6">
        <f>'Tabel 13'!V29/'Tabel 14'!$F29*1000</f>
        <v>135.84212941716385</v>
      </c>
      <c r="X29" s="6"/>
      <c r="Y29" s="6">
        <f>'Tabel 13'!X29/'Tabel 14'!$F29*1000</f>
        <v>1.950435979807251</v>
      </c>
      <c r="AA29" s="47"/>
      <c r="AB29" s="47"/>
      <c r="AC29" s="47"/>
      <c r="AD29" s="47"/>
    </row>
    <row r="30" spans="2:30" ht="22.5" customHeight="1" x14ac:dyDescent="0.25">
      <c r="D30" s="1" t="s">
        <v>830</v>
      </c>
      <c r="E30" s="1" t="s">
        <v>25</v>
      </c>
      <c r="F30" s="84">
        <f>VLOOKUP(E30,'Tabel 12'!E$14:F$376,2,FALSE)</f>
        <v>83055</v>
      </c>
      <c r="H30" s="6">
        <f>'Tabel 13'!G30/'Tabel 14'!$F30*1000</f>
        <v>91.686232014929871</v>
      </c>
      <c r="I30" s="6">
        <f>'Tabel 13'!H30/'Tabel 14'!$F30*1000</f>
        <v>59.791704292336405</v>
      </c>
      <c r="J30" s="6">
        <f>'Tabel 13'!I30/'Tabel 14'!$F30*1000</f>
        <v>35.012943230389503</v>
      </c>
      <c r="K30" s="6">
        <f>'Tabel 13'!J30/'Tabel 14'!$F30*1000</f>
        <v>2.1431581482150386</v>
      </c>
      <c r="L30" s="6">
        <f>'Tabel 13'!K30/'Tabel 14'!$F30*1000</f>
        <v>21.467702125097826</v>
      </c>
      <c r="M30" s="6">
        <f>'Tabel 13'!L30/'Tabel 14'!$F30*1000</f>
        <v>6.0201071579074103E-2</v>
      </c>
      <c r="N30" s="6">
        <f>'Tabel 13'!M30/'Tabel 14'!$F30*1000</f>
        <v>1.1076997170549636</v>
      </c>
      <c r="O30" s="6">
        <f>'Tabel 13'!N30/'Tabel 14'!$F30*1000</f>
        <v>0</v>
      </c>
      <c r="P30" s="6">
        <f>'Tabel 13'!O30/'Tabel 14'!$F30*1000</f>
        <v>0</v>
      </c>
      <c r="Q30" s="6">
        <f>'Tabel 13'!P30/'Tabel 14'!$F30*1000</f>
        <v>0</v>
      </c>
      <c r="R30" s="6">
        <f>'Tabel 13'!Q30/'Tabel 14'!$F30*1000</f>
        <v>0</v>
      </c>
      <c r="S30" s="6">
        <f>'Tabel 13'!R30/'Tabel 14'!$F30*1000</f>
        <v>31.894527722593462</v>
      </c>
      <c r="T30" s="6">
        <f>'Tabel 13'!S30/'Tabel 14'!$F30*1000</f>
        <v>30.50990307627476</v>
      </c>
      <c r="U30" s="6">
        <f>'Tabel 13'!T30/'Tabel 14'!$F30*1000</f>
        <v>0.42140750105351876</v>
      </c>
      <c r="V30" s="6">
        <f>'Tabel 13'!U30/'Tabel 14'!$F30*1000</f>
        <v>0.96321714526518565</v>
      </c>
      <c r="W30" s="6">
        <f>'Tabel 13'!V30/'Tabel 14'!$F30*1000</f>
        <v>0</v>
      </c>
      <c r="X30" s="6"/>
      <c r="Y30" s="6">
        <f>'Tabel 13'!X30/'Tabel 14'!$F30*1000</f>
        <v>6.0201071579074101</v>
      </c>
      <c r="AA30" s="47"/>
      <c r="AB30" s="47"/>
      <c r="AC30" s="47"/>
      <c r="AD30" s="47"/>
    </row>
    <row r="31" spans="2:30" x14ac:dyDescent="0.25">
      <c r="D31" s="1" t="s">
        <v>867</v>
      </c>
      <c r="E31" s="1" t="s">
        <v>22</v>
      </c>
      <c r="F31" s="84">
        <f>VLOOKUP(E31,'Tabel 12'!E$14:F$376,2,FALSE)</f>
        <v>49738</v>
      </c>
      <c r="H31" s="6">
        <f>'Tabel 13'!G31/'Tabel 14'!$F31*1000</f>
        <v>105.69383569906309</v>
      </c>
      <c r="I31" s="6">
        <f>'Tabel 13'!H31/'Tabel 14'!$F31*1000</f>
        <v>57.461096143793483</v>
      </c>
      <c r="J31" s="6">
        <f>'Tabel 13'!I31/'Tabel 14'!$F31*1000</f>
        <v>16.064176283726731</v>
      </c>
      <c r="K31" s="6">
        <f>'Tabel 13'!J31/'Tabel 14'!$F31*1000</f>
        <v>1.1460050665487151</v>
      </c>
      <c r="L31" s="6">
        <f>'Tabel 13'!K31/'Tabel 14'!$F31*1000</f>
        <v>39.587438176042461</v>
      </c>
      <c r="M31" s="6">
        <f>'Tabel 13'!L31/'Tabel 14'!$F31*1000</f>
        <v>0</v>
      </c>
      <c r="N31" s="6">
        <f>'Tabel 13'!M31/'Tabel 14'!$F31*1000</f>
        <v>0.66347661747557196</v>
      </c>
      <c r="O31" s="6">
        <f>'Tabel 13'!N31/'Tabel 14'!$F31*1000</f>
        <v>6.8559250472475775</v>
      </c>
      <c r="P31" s="6">
        <f>'Tabel 13'!O31/'Tabel 14'!$F31*1000</f>
        <v>6.7956089911134345</v>
      </c>
      <c r="Q31" s="6">
        <f>'Tabel 13'!P31/'Tabel 14'!$F31*1000</f>
        <v>6.0316056134142912E-2</v>
      </c>
      <c r="R31" s="6">
        <f>'Tabel 13'!Q31/'Tabel 14'!$F31*1000</f>
        <v>15.541437130564157</v>
      </c>
      <c r="S31" s="6">
        <f>'Tabel 13'!R31/'Tabel 14'!$F31*1000</f>
        <v>25.835377377457881</v>
      </c>
      <c r="T31" s="6">
        <f>'Tabel 13'!S31/'Tabel 14'!$F31*1000</f>
        <v>24.367686678193738</v>
      </c>
      <c r="U31" s="6">
        <f>'Tabel 13'!T31/'Tabel 14'!$F31*1000</f>
        <v>0.5227391531625718</v>
      </c>
      <c r="V31" s="6">
        <f>'Tabel 13'!U31/'Tabel 14'!$F31*1000</f>
        <v>0.94495154610157228</v>
      </c>
      <c r="W31" s="6">
        <f>'Tabel 13'!V31/'Tabel 14'!$F31*1000</f>
        <v>0</v>
      </c>
      <c r="X31" s="6"/>
      <c r="Y31" s="6">
        <f>'Tabel 13'!X31/'Tabel 14'!$F31*1000</f>
        <v>3.578752663959146</v>
      </c>
      <c r="AA31" s="47"/>
      <c r="AB31" s="47"/>
      <c r="AC31" s="47"/>
      <c r="AD31" s="47"/>
    </row>
    <row r="32" spans="2:30" x14ac:dyDescent="0.25">
      <c r="D32" s="1" t="s">
        <v>948</v>
      </c>
      <c r="E32" s="1" t="s">
        <v>23</v>
      </c>
      <c r="F32" s="84">
        <f>VLOOKUP(E32,'Tabel 12'!E$14:F$376,2,FALSE)</f>
        <v>21858</v>
      </c>
      <c r="H32" s="6">
        <f>'Tabel 13'!G32/'Tabel 14'!$F32*1000</f>
        <v>51.788818739134413</v>
      </c>
      <c r="I32" s="6">
        <f>'Tabel 13'!H32/'Tabel 14'!$F32*1000</f>
        <v>4.3462347881782417</v>
      </c>
      <c r="J32" s="6">
        <f>'Tabel 13'!I32/'Tabel 14'!$F32*1000</f>
        <v>1.372495196266813</v>
      </c>
      <c r="K32" s="6">
        <f>'Tabel 13'!J32/'Tabel 14'!$F32*1000</f>
        <v>1.6012443956446154</v>
      </c>
      <c r="L32" s="6">
        <f>'Tabel 13'!K32/'Tabel 14'!$F32*1000</f>
        <v>1.372495196266813</v>
      </c>
      <c r="M32" s="6">
        <f>'Tabel 13'!L32/'Tabel 14'!$F32*1000</f>
        <v>0</v>
      </c>
      <c r="N32" s="6">
        <f>'Tabel 13'!M32/'Tabel 14'!$F32*1000</f>
        <v>0</v>
      </c>
      <c r="O32" s="6">
        <f>'Tabel 13'!N32/'Tabel 14'!$F32*1000</f>
        <v>13.313203403788087</v>
      </c>
      <c r="P32" s="6">
        <f>'Tabel 13'!O32/'Tabel 14'!$F32*1000</f>
        <v>13.313203403788087</v>
      </c>
      <c r="Q32" s="6">
        <f>'Tabel 13'!P32/'Tabel 14'!$F32*1000</f>
        <v>0</v>
      </c>
      <c r="R32" s="6">
        <f>'Tabel 13'!Q32/'Tabel 14'!$F32*1000</f>
        <v>5.1239820660627693</v>
      </c>
      <c r="S32" s="6">
        <f>'Tabel 13'!R32/'Tabel 14'!$F32*1000</f>
        <v>29.005398481105317</v>
      </c>
      <c r="T32" s="6">
        <f>'Tabel 13'!S32/'Tabel 14'!$F32*1000</f>
        <v>29.005398481105317</v>
      </c>
      <c r="U32" s="6">
        <f>'Tabel 13'!T32/'Tabel 14'!$F32*1000</f>
        <v>0</v>
      </c>
      <c r="V32" s="6">
        <f>'Tabel 13'!U32/'Tabel 14'!$F32*1000</f>
        <v>0</v>
      </c>
      <c r="W32" s="6">
        <f>'Tabel 13'!V32/'Tabel 14'!$F32*1000</f>
        <v>1.0979961570134504</v>
      </c>
      <c r="X32" s="6"/>
      <c r="Y32" s="6">
        <f>'Tabel 13'!X32/'Tabel 14'!$F32*1000</f>
        <v>10.979961570134504</v>
      </c>
      <c r="AA32" s="47"/>
      <c r="AB32" s="47"/>
      <c r="AC32" s="47"/>
      <c r="AD32" s="47"/>
    </row>
    <row r="33" spans="2:30" x14ac:dyDescent="0.25">
      <c r="D33" s="1" t="s">
        <v>999</v>
      </c>
      <c r="E33" s="1" t="s">
        <v>21</v>
      </c>
      <c r="F33" s="84">
        <f>VLOOKUP(E33,'Tabel 12'!E$14:F$376,2,FALSE)</f>
        <v>23700</v>
      </c>
      <c r="H33" s="6">
        <f>'Tabel 13'!G33/'Tabel 14'!$F33*1000</f>
        <v>38.438818565400844</v>
      </c>
      <c r="I33" s="6">
        <f>'Tabel 13'!H33/'Tabel 14'!$F33*1000</f>
        <v>11.350210970464136</v>
      </c>
      <c r="J33" s="6">
        <f>'Tabel 13'!I33/'Tabel 14'!$F33*1000</f>
        <v>2.109704641350211</v>
      </c>
      <c r="K33" s="6">
        <f>'Tabel 13'!J33/'Tabel 14'!$F33*1000</f>
        <v>0.63291139240506333</v>
      </c>
      <c r="L33" s="6">
        <f>'Tabel 13'!K33/'Tabel 14'!$F33*1000</f>
        <v>8.6075949367088604</v>
      </c>
      <c r="M33" s="6">
        <f>'Tabel 13'!L33/'Tabel 14'!$F33*1000</f>
        <v>0</v>
      </c>
      <c r="N33" s="6">
        <f>'Tabel 13'!M33/'Tabel 14'!$F33*1000</f>
        <v>0</v>
      </c>
      <c r="O33" s="6">
        <f>'Tabel 13'!N33/'Tabel 14'!$F33*1000</f>
        <v>0</v>
      </c>
      <c r="P33" s="6">
        <f>'Tabel 13'!O33/'Tabel 14'!$F33*1000</f>
        <v>0</v>
      </c>
      <c r="Q33" s="6">
        <f>'Tabel 13'!P33/'Tabel 14'!$F33*1000</f>
        <v>0</v>
      </c>
      <c r="R33" s="6">
        <f>'Tabel 13'!Q33/'Tabel 14'!$F33*1000</f>
        <v>1.3080168776371308</v>
      </c>
      <c r="S33" s="6">
        <f>'Tabel 13'!R33/'Tabel 14'!$F33*1000</f>
        <v>25.780590717299578</v>
      </c>
      <c r="T33" s="6">
        <f>'Tabel 13'!S33/'Tabel 14'!$F33*1000</f>
        <v>25.147679324894515</v>
      </c>
      <c r="U33" s="6">
        <f>'Tabel 13'!T33/'Tabel 14'!$F33*1000</f>
        <v>0.63291139240506333</v>
      </c>
      <c r="V33" s="6">
        <f>'Tabel 13'!U33/'Tabel 14'!$F33*1000</f>
        <v>0</v>
      </c>
      <c r="W33" s="6">
        <f>'Tabel 13'!V33/'Tabel 14'!$F33*1000</f>
        <v>0</v>
      </c>
      <c r="X33" s="6"/>
      <c r="Y33" s="6">
        <f>'Tabel 13'!X33/'Tabel 14'!$F33*1000</f>
        <v>0</v>
      </c>
      <c r="AA33" s="47"/>
      <c r="AB33" s="47"/>
      <c r="AC33" s="47"/>
      <c r="AD33" s="47"/>
    </row>
    <row r="34" spans="2:30" x14ac:dyDescent="0.25">
      <c r="C34" s="10" t="s">
        <v>16</v>
      </c>
      <c r="D34" s="10"/>
      <c r="E34" s="10"/>
      <c r="F34" s="90">
        <f>SUM(F28:F33)</f>
        <v>444850</v>
      </c>
      <c r="G34" s="10"/>
      <c r="H34" s="12">
        <f>'Tabel 13'!G34/'Tabel 14'!$F34*1000</f>
        <v>121.99617848713049</v>
      </c>
      <c r="I34" s="12">
        <f>'Tabel 13'!H34/'Tabel 14'!$F34*1000</f>
        <v>66.741598291558958</v>
      </c>
      <c r="J34" s="12">
        <f>'Tabel 13'!I34/'Tabel 14'!$F34*1000</f>
        <v>42.243452849275037</v>
      </c>
      <c r="K34" s="12">
        <f>'Tabel 13'!J34/'Tabel 14'!$F34*1000</f>
        <v>2.3625941328537707</v>
      </c>
      <c r="L34" s="12">
        <f>'Tabel 13'!K34/'Tabel 14'!$F34*1000</f>
        <v>15.605260200067439</v>
      </c>
      <c r="M34" s="12">
        <f>'Tabel 13'!L34/'Tabel 14'!$F34*1000</f>
        <v>1.1239743733842868E-2</v>
      </c>
      <c r="N34" s="12">
        <f>'Tabel 13'!M34/'Tabel 14'!$F34*1000</f>
        <v>6.5190513656288633</v>
      </c>
      <c r="O34" s="12">
        <f>'Tabel 13'!N34/'Tabel 14'!$F34*1000</f>
        <v>7.1889400921658986</v>
      </c>
      <c r="P34" s="12">
        <f>'Tabel 13'!O34/'Tabel 14'!$F34*1000</f>
        <v>6.7640777790266382</v>
      </c>
      <c r="Q34" s="12">
        <f>'Tabel 13'!P34/'Tabel 14'!$F34*1000</f>
        <v>0.42486231313926043</v>
      </c>
      <c r="R34" s="12">
        <f>'Tabel 13'!Q34/'Tabel 14'!$F34*1000</f>
        <v>2.7155220860964371</v>
      </c>
      <c r="S34" s="12">
        <f>'Tabel 13'!R34/'Tabel 14'!$F34*1000</f>
        <v>45.350118017309207</v>
      </c>
      <c r="T34" s="12">
        <f>'Tabel 13'!S34/'Tabel 14'!$F34*1000</f>
        <v>44.646510059570637</v>
      </c>
      <c r="U34" s="12">
        <f>'Tabel 13'!T34/'Tabel 14'!$F34*1000</f>
        <v>0.41811846689895471</v>
      </c>
      <c r="V34" s="12">
        <f>'Tabel 13'!U34/'Tabel 14'!$F34*1000</f>
        <v>0.28548949083960884</v>
      </c>
      <c r="W34" s="12">
        <f>'Tabel 13'!V34/'Tabel 14'!$F34*1000</f>
        <v>13.361807350792402</v>
      </c>
      <c r="X34" s="12"/>
      <c r="Y34" s="12">
        <f>'Tabel 13'!X34/'Tabel 14'!$F34*1000</f>
        <v>24.28683826008767</v>
      </c>
      <c r="AA34" s="47"/>
      <c r="AB34" s="47"/>
      <c r="AC34" s="47"/>
      <c r="AD34" s="47"/>
    </row>
    <row r="35" spans="2:30" x14ac:dyDescent="0.25">
      <c r="B35" s="7" t="s">
        <v>355</v>
      </c>
      <c r="C35" s="7"/>
      <c r="D35" s="7"/>
      <c r="E35" s="7"/>
      <c r="F35" s="91">
        <f>SUM(F28:F33)</f>
        <v>444850</v>
      </c>
      <c r="G35" s="7"/>
      <c r="H35" s="9">
        <f>'Tabel 13'!G35/'Tabel 14'!$F35*1000</f>
        <v>121.99617848713049</v>
      </c>
      <c r="I35" s="9">
        <f>'Tabel 13'!H35/'Tabel 14'!$F35*1000</f>
        <v>66.741598291558958</v>
      </c>
      <c r="J35" s="9">
        <f>'Tabel 13'!I35/'Tabel 14'!$F35*1000</f>
        <v>42.243452849275037</v>
      </c>
      <c r="K35" s="9">
        <f>'Tabel 13'!J35/'Tabel 14'!$F35*1000</f>
        <v>2.3625941328537707</v>
      </c>
      <c r="L35" s="9">
        <f>'Tabel 13'!K35/'Tabel 14'!$F35*1000</f>
        <v>15.605260200067439</v>
      </c>
      <c r="M35" s="9">
        <f>'Tabel 13'!L35/'Tabel 14'!$F35*1000</f>
        <v>1.1239743733842868E-2</v>
      </c>
      <c r="N35" s="9">
        <f>'Tabel 13'!M35/'Tabel 14'!$F35*1000</f>
        <v>6.5190513656288633</v>
      </c>
      <c r="O35" s="9">
        <f>'Tabel 13'!N35/'Tabel 14'!$F35*1000</f>
        <v>7.1889400921658986</v>
      </c>
      <c r="P35" s="9">
        <f>'Tabel 13'!O35/'Tabel 14'!$F35*1000</f>
        <v>6.7640777790266382</v>
      </c>
      <c r="Q35" s="9">
        <f>'Tabel 13'!P35/'Tabel 14'!$F35*1000</f>
        <v>0.42486231313926043</v>
      </c>
      <c r="R35" s="9">
        <f>'Tabel 13'!Q35/'Tabel 14'!$F35*1000</f>
        <v>2.7155220860964371</v>
      </c>
      <c r="S35" s="9">
        <f>'Tabel 13'!R35/'Tabel 14'!$F35*1000</f>
        <v>45.350118017309207</v>
      </c>
      <c r="T35" s="9">
        <f>'Tabel 13'!S35/'Tabel 14'!$F35*1000</f>
        <v>44.646510059570637</v>
      </c>
      <c r="U35" s="9">
        <f>'Tabel 13'!T35/'Tabel 14'!$F35*1000</f>
        <v>0.41811846689895471</v>
      </c>
      <c r="V35" s="9">
        <f>'Tabel 13'!U35/'Tabel 14'!$F35*1000</f>
        <v>0.28548949083960884</v>
      </c>
      <c r="W35" s="9">
        <f>'Tabel 13'!V35/'Tabel 14'!$F35*1000</f>
        <v>13.361807350792402</v>
      </c>
      <c r="X35" s="9"/>
      <c r="Y35" s="9">
        <f>'Tabel 13'!X35/'Tabel 14'!$F35*1000</f>
        <v>24.28683826008767</v>
      </c>
      <c r="AA35" s="47"/>
      <c r="AB35" s="47"/>
      <c r="AC35" s="47"/>
      <c r="AD35" s="47"/>
    </row>
    <row r="36" spans="2:30" x14ac:dyDescent="0.25">
      <c r="B36" s="1" t="s">
        <v>26</v>
      </c>
      <c r="C36" s="1" t="s">
        <v>437</v>
      </c>
      <c r="D36" s="1" t="s">
        <v>671</v>
      </c>
      <c r="E36" s="1" t="s">
        <v>27</v>
      </c>
      <c r="F36" s="84">
        <f>VLOOKUP(E36,'Tabel 12'!E$14:F$376,2,FALSE)</f>
        <v>28143</v>
      </c>
      <c r="H36" s="6">
        <f>'Tabel 13'!G36/'Tabel 14'!$F36*1000</f>
        <v>54.365206267988484</v>
      </c>
      <c r="I36" s="6">
        <f>'Tabel 13'!H36/'Tabel 14'!$F36*1000</f>
        <v>15.279110258323563</v>
      </c>
      <c r="J36" s="6">
        <f>'Tabel 13'!I36/'Tabel 14'!$F36*1000</f>
        <v>2.0964360587002098</v>
      </c>
      <c r="K36" s="6">
        <f>'Tabel 13'!J36/'Tabel 14'!$F36*1000</f>
        <v>3.5532814554240844E-2</v>
      </c>
      <c r="L36" s="6">
        <f>'Tabel 13'!K36/'Tabel 14'!$F36*1000</f>
        <v>12.543083537647018</v>
      </c>
      <c r="M36" s="6">
        <f>'Tabel 13'!L36/'Tabel 14'!$F36*1000</f>
        <v>0</v>
      </c>
      <c r="N36" s="6">
        <f>'Tabel 13'!M36/'Tabel 14'!$F36*1000</f>
        <v>0.60405784742209423</v>
      </c>
      <c r="O36" s="6">
        <f>'Tabel 13'!N36/'Tabel 14'!$F36*1000</f>
        <v>14.248658636250578</v>
      </c>
      <c r="P36" s="6">
        <f>'Tabel 13'!O36/'Tabel 14'!$F36*1000</f>
        <v>14.248658636250578</v>
      </c>
      <c r="Q36" s="6">
        <f>'Tabel 13'!P36/'Tabel 14'!$F36*1000</f>
        <v>0</v>
      </c>
      <c r="R36" s="6">
        <f>'Tabel 13'!Q36/'Tabel 14'!$F36*1000</f>
        <v>0.85278754930178025</v>
      </c>
      <c r="S36" s="6">
        <f>'Tabel 13'!R36/'Tabel 14'!$F36*1000</f>
        <v>23.984649824112566</v>
      </c>
      <c r="T36" s="6">
        <f>'Tabel 13'!S36/'Tabel 14'!$F36*1000</f>
        <v>23.380591976690475</v>
      </c>
      <c r="U36" s="6">
        <f>'Tabel 13'!T36/'Tabel 14'!$F36*1000</f>
        <v>0.60405784742209423</v>
      </c>
      <c r="V36" s="6">
        <f>'Tabel 13'!U36/'Tabel 14'!$F36*1000</f>
        <v>0</v>
      </c>
      <c r="W36" s="6">
        <f>'Tabel 13'!V36/'Tabel 14'!$F36*1000</f>
        <v>0</v>
      </c>
      <c r="X36" s="6"/>
      <c r="Y36" s="6">
        <f>'Tabel 13'!X36/'Tabel 14'!$F36*1000</f>
        <v>24.979568631631309</v>
      </c>
      <c r="AA36" s="47"/>
      <c r="AB36" s="47"/>
      <c r="AC36" s="47"/>
      <c r="AD36" s="47"/>
    </row>
    <row r="37" spans="2:30" x14ac:dyDescent="0.25">
      <c r="D37" s="1" t="s">
        <v>680</v>
      </c>
      <c r="E37" s="1" t="s">
        <v>28</v>
      </c>
      <c r="F37" s="84">
        <f>VLOOKUP(E37,'Tabel 12'!E$14:F$376,2,FALSE)</f>
        <v>3844</v>
      </c>
      <c r="H37" s="6">
        <f>'Tabel 13'!G37/'Tabel 14'!$F37*1000</f>
        <v>155.82726326742977</v>
      </c>
      <c r="I37" s="6">
        <f>'Tabel 13'!H37/'Tabel 14'!$F37*1000</f>
        <v>18.990634755463059</v>
      </c>
      <c r="J37" s="6">
        <f>'Tabel 13'!I37/'Tabel 14'!$F37*1000</f>
        <v>0</v>
      </c>
      <c r="K37" s="6">
        <f>'Tabel 13'!J37/'Tabel 14'!$F37*1000</f>
        <v>0</v>
      </c>
      <c r="L37" s="6">
        <f>'Tabel 13'!K37/'Tabel 14'!$F37*1000</f>
        <v>0</v>
      </c>
      <c r="M37" s="6">
        <f>'Tabel 13'!L37/'Tabel 14'!$F37*1000</f>
        <v>0</v>
      </c>
      <c r="N37" s="6">
        <f>'Tabel 13'!M37/'Tabel 14'!$F37*1000</f>
        <v>18.990634755463059</v>
      </c>
      <c r="O37" s="6">
        <f>'Tabel 13'!N37/'Tabel 14'!$F37*1000</f>
        <v>102.2372528616025</v>
      </c>
      <c r="P37" s="6">
        <f>'Tabel 13'!O37/'Tabel 14'!$F37*1000</f>
        <v>96.514047866805413</v>
      </c>
      <c r="Q37" s="6">
        <f>'Tabel 13'!P37/'Tabel 14'!$F37*1000</f>
        <v>5.7232049947970864</v>
      </c>
      <c r="R37" s="6">
        <f>'Tabel 13'!Q37/'Tabel 14'!$F37*1000</f>
        <v>0</v>
      </c>
      <c r="S37" s="6">
        <f>'Tabel 13'!R37/'Tabel 14'!$F37*1000</f>
        <v>34.599375650364202</v>
      </c>
      <c r="T37" s="6">
        <f>'Tabel 13'!S37/'Tabel 14'!$F37*1000</f>
        <v>34.599375650364202</v>
      </c>
      <c r="U37" s="6">
        <f>'Tabel 13'!T37/'Tabel 14'!$F37*1000</f>
        <v>0</v>
      </c>
      <c r="V37" s="6">
        <f>'Tabel 13'!U37/'Tabel 14'!$F37*1000</f>
        <v>0</v>
      </c>
      <c r="W37" s="6">
        <f>'Tabel 13'!V37/'Tabel 14'!$F37*1000</f>
        <v>0</v>
      </c>
      <c r="X37" s="6"/>
      <c r="Y37" s="6">
        <f>'Tabel 13'!X37/'Tabel 14'!$F37*1000</f>
        <v>18.730489073881373</v>
      </c>
      <c r="AA37" s="47"/>
      <c r="AB37" s="47"/>
      <c r="AC37" s="47"/>
      <c r="AD37" s="47"/>
    </row>
    <row r="38" spans="2:30" x14ac:dyDescent="0.25">
      <c r="D38" s="1" t="s">
        <v>728</v>
      </c>
      <c r="E38" s="1" t="s">
        <v>40</v>
      </c>
      <c r="F38" s="84">
        <f>VLOOKUP(E38,'Tabel 12'!E$14:F$376,2,FALSE)</f>
        <v>19194</v>
      </c>
      <c r="H38" s="6">
        <f>'Tabel 13'!G38/'Tabel 14'!$F38*1000</f>
        <v>52.93320829425862</v>
      </c>
      <c r="I38" s="6">
        <f>'Tabel 13'!H38/'Tabel 14'!$F38*1000</f>
        <v>14.014796290507451</v>
      </c>
      <c r="J38" s="6">
        <f>'Tabel 13'!I38/'Tabel 14'!$F38*1000</f>
        <v>2.6049807231426487</v>
      </c>
      <c r="K38" s="6">
        <f>'Tabel 13'!J38/'Tabel 14'!$F38*1000</f>
        <v>0.88569344586850052</v>
      </c>
      <c r="L38" s="6">
        <f>'Tabel 13'!K38/'Tabel 14'!$F38*1000</f>
        <v>10.15942482025633</v>
      </c>
      <c r="M38" s="6">
        <f>'Tabel 13'!L38/'Tabel 14'!$F38*1000</f>
        <v>0.15629884338855893</v>
      </c>
      <c r="N38" s="6">
        <f>'Tabel 13'!M38/'Tabel 14'!$F38*1000</f>
        <v>0.20839845785141189</v>
      </c>
      <c r="O38" s="6">
        <f>'Tabel 13'!N38/'Tabel 14'!$F38*1000</f>
        <v>3.9595706991768256</v>
      </c>
      <c r="P38" s="6">
        <f>'Tabel 13'!O38/'Tabel 14'!$F38*1000</f>
        <v>3.9595706991768256</v>
      </c>
      <c r="Q38" s="6">
        <f>'Tabel 13'!P38/'Tabel 14'!$F38*1000</f>
        <v>0</v>
      </c>
      <c r="R38" s="6">
        <f>'Tabel 13'!Q38/'Tabel 14'!$F38*1000</f>
        <v>4.1679691570282378</v>
      </c>
      <c r="S38" s="6">
        <f>'Tabel 13'!R38/'Tabel 14'!$F38*1000</f>
        <v>30.790872147546107</v>
      </c>
      <c r="T38" s="6">
        <f>'Tabel 13'!S38/'Tabel 14'!$F38*1000</f>
        <v>22.611232676878192</v>
      </c>
      <c r="U38" s="6">
        <f>'Tabel 13'!T38/'Tabel 14'!$F38*1000</f>
        <v>0.62519537355423571</v>
      </c>
      <c r="V38" s="6">
        <f>'Tabel 13'!U38/'Tabel 14'!$F38*1000</f>
        <v>7.5544440971136808</v>
      </c>
      <c r="W38" s="6">
        <f>'Tabel 13'!V38/'Tabel 14'!$F38*1000</f>
        <v>0</v>
      </c>
      <c r="X38" s="6"/>
      <c r="Y38" s="6">
        <f>'Tabel 13'!X38/'Tabel 14'!$F38*1000</f>
        <v>2.2923830363655311</v>
      </c>
      <c r="AA38" s="47"/>
      <c r="AB38" s="47"/>
      <c r="AC38" s="47"/>
      <c r="AD38" s="47"/>
    </row>
    <row r="39" spans="2:30" x14ac:dyDescent="0.25">
      <c r="D39" s="1" t="s">
        <v>759</v>
      </c>
      <c r="E39" s="1" t="s">
        <v>41</v>
      </c>
      <c r="F39" s="84">
        <f>VLOOKUP(E39,'Tabel 12'!E$14:F$376,2,FALSE)</f>
        <v>52009</v>
      </c>
      <c r="H39" s="6">
        <f>'Tabel 13'!G39/'Tabel 14'!$F39*1000</f>
        <v>63.738968255494242</v>
      </c>
      <c r="I39" s="6">
        <f>'Tabel 13'!H39/'Tabel 14'!$F39*1000</f>
        <v>24.322713376530988</v>
      </c>
      <c r="J39" s="6">
        <f>'Tabel 13'!I39/'Tabel 14'!$F39*1000</f>
        <v>1.4612855467322963</v>
      </c>
      <c r="K39" s="6">
        <f>'Tabel 13'!J39/'Tabel 14'!$F39*1000</f>
        <v>5.7682324213116962E-2</v>
      </c>
      <c r="L39" s="6">
        <f>'Tabel 13'!K39/'Tabel 14'!$F39*1000</f>
        <v>19.592762791055396</v>
      </c>
      <c r="M39" s="6">
        <f>'Tabel 13'!L39/'Tabel 14'!$F39*1000</f>
        <v>0</v>
      </c>
      <c r="N39" s="6">
        <f>'Tabel 13'!M39/'Tabel 14'!$F39*1000</f>
        <v>3.2109827145301773</v>
      </c>
      <c r="O39" s="6">
        <f>'Tabel 13'!N39/'Tabel 14'!$F39*1000</f>
        <v>9.3253090811205759</v>
      </c>
      <c r="P39" s="6">
        <f>'Tabel 13'!O39/'Tabel 14'!$F39*1000</f>
        <v>8.2101174796669802</v>
      </c>
      <c r="Q39" s="6">
        <f>'Tabel 13'!P39/'Tabel 14'!$F39*1000</f>
        <v>1.1151916014535945</v>
      </c>
      <c r="R39" s="6">
        <f>'Tabel 13'!Q39/'Tabel 14'!$F39*1000</f>
        <v>7.5371570305139501</v>
      </c>
      <c r="S39" s="6">
        <f>'Tabel 13'!R39/'Tabel 14'!$F39*1000</f>
        <v>22.553788767328729</v>
      </c>
      <c r="T39" s="6">
        <f>'Tabel 13'!S39/'Tabel 14'!$F39*1000</f>
        <v>21.957738083793188</v>
      </c>
      <c r="U39" s="6">
        <f>'Tabel 13'!T39/'Tabel 14'!$F39*1000</f>
        <v>0.59605068353554191</v>
      </c>
      <c r="V39" s="6">
        <f>'Tabel 13'!U39/'Tabel 14'!$F39*1000</f>
        <v>0</v>
      </c>
      <c r="W39" s="6">
        <f>'Tabel 13'!V39/'Tabel 14'!$F39*1000</f>
        <v>0.6921878905574036</v>
      </c>
      <c r="X39" s="6"/>
      <c r="Y39" s="6">
        <f>'Tabel 13'!X39/'Tabel 14'!$F39*1000</f>
        <v>6.518102636082217</v>
      </c>
      <c r="AA39" s="47"/>
      <c r="AB39" s="47"/>
      <c r="AC39" s="47"/>
      <c r="AD39" s="47"/>
    </row>
    <row r="40" spans="2:30" x14ac:dyDescent="0.25">
      <c r="D40" s="1" t="s">
        <v>781</v>
      </c>
      <c r="E40" s="1" t="s">
        <v>29</v>
      </c>
      <c r="F40" s="84">
        <f>VLOOKUP(E40,'Tabel 12'!E$14:F$376,2,FALSE)</f>
        <v>16212</v>
      </c>
      <c r="H40" s="6">
        <f>'Tabel 13'!G40/'Tabel 14'!$F40*1000</f>
        <v>129.96545768566494</v>
      </c>
      <c r="I40" s="6">
        <f>'Tabel 13'!H40/'Tabel 14'!$F40*1000</f>
        <v>54.650875894399206</v>
      </c>
      <c r="J40" s="6">
        <f>'Tabel 13'!I40/'Tabel 14'!$F40*1000</f>
        <v>0.74019245003700962</v>
      </c>
      <c r="K40" s="6">
        <f>'Tabel 13'!J40/'Tabel 14'!$F40*1000</f>
        <v>2.9607698001480385</v>
      </c>
      <c r="L40" s="6">
        <f>'Tabel 13'!K40/'Tabel 14'!$F40*1000</f>
        <v>9.3757710338021223</v>
      </c>
      <c r="M40" s="6">
        <f>'Tabel 13'!L40/'Tabel 14'!$F40*1000</f>
        <v>18.751542067604245</v>
      </c>
      <c r="N40" s="6">
        <f>'Tabel 13'!M40/'Tabel 14'!$F40*1000</f>
        <v>22.822600542807798</v>
      </c>
      <c r="O40" s="6">
        <f>'Tabel 13'!N40/'Tabel 14'!$F40*1000</f>
        <v>36.14606464347397</v>
      </c>
      <c r="P40" s="6">
        <f>'Tabel 13'!O40/'Tabel 14'!$F40*1000</f>
        <v>36.14606464347397</v>
      </c>
      <c r="Q40" s="6">
        <f>'Tabel 13'!P40/'Tabel 14'!$F40*1000</f>
        <v>0</v>
      </c>
      <c r="R40" s="6">
        <f>'Tabel 13'!Q40/'Tabel 14'!$F40*1000</f>
        <v>6.1682704169750799</v>
      </c>
      <c r="S40" s="6">
        <f>'Tabel 13'!R40/'Tabel 14'!$F40*1000</f>
        <v>33.000246730816684</v>
      </c>
      <c r="T40" s="6">
        <f>'Tabel 13'!S40/'Tabel 14'!$F40*1000</f>
        <v>29.916111522329139</v>
      </c>
      <c r="U40" s="6">
        <f>'Tabel 13'!T40/'Tabel 14'!$F40*1000</f>
        <v>3.08413520848754</v>
      </c>
      <c r="V40" s="6">
        <f>'Tabel 13'!U40/'Tabel 14'!$F40*1000</f>
        <v>0</v>
      </c>
      <c r="W40" s="6">
        <f>'Tabel 13'!V40/'Tabel 14'!$F40*1000</f>
        <v>1.2953367875647668</v>
      </c>
      <c r="X40" s="6"/>
      <c r="Y40" s="6">
        <f>'Tabel 13'!X40/'Tabel 14'!$F40*1000</f>
        <v>24.611398963730572</v>
      </c>
      <c r="AA40" s="47"/>
      <c r="AB40" s="47"/>
      <c r="AC40" s="47"/>
      <c r="AD40" s="47"/>
    </row>
    <row r="41" spans="2:30" x14ac:dyDescent="0.25">
      <c r="D41" s="1" t="s">
        <v>786</v>
      </c>
      <c r="E41" s="1" t="s">
        <v>30</v>
      </c>
      <c r="F41" s="84">
        <f>VLOOKUP(E41,'Tabel 12'!E$14:F$376,2,FALSE)</f>
        <v>51637</v>
      </c>
      <c r="H41" s="6">
        <f>'Tabel 13'!G41/'Tabel 14'!$F41*1000</f>
        <v>104.69237174893971</v>
      </c>
      <c r="I41" s="6">
        <f>'Tabel 13'!H41/'Tabel 14'!$F41*1000</f>
        <v>70.162867711137366</v>
      </c>
      <c r="J41" s="6">
        <f>'Tabel 13'!I41/'Tabel 14'!$F41*1000</f>
        <v>46.923717489397134</v>
      </c>
      <c r="K41" s="6">
        <f>'Tabel 13'!J41/'Tabel 14'!$F41*1000</f>
        <v>0</v>
      </c>
      <c r="L41" s="6">
        <f>'Tabel 13'!K41/'Tabel 14'!$F41*1000</f>
        <v>23.239150221740225</v>
      </c>
      <c r="M41" s="6">
        <f>'Tabel 13'!L41/'Tabel 14'!$F41*1000</f>
        <v>0</v>
      </c>
      <c r="N41" s="6">
        <f>'Tabel 13'!M41/'Tabel 14'!$F41*1000</f>
        <v>0</v>
      </c>
      <c r="O41" s="6">
        <f>'Tabel 13'!N41/'Tabel 14'!$F41*1000</f>
        <v>10.554447392373685</v>
      </c>
      <c r="P41" s="6">
        <f>'Tabel 13'!O41/'Tabel 14'!$F41*1000</f>
        <v>10.554447392373685</v>
      </c>
      <c r="Q41" s="6">
        <f>'Tabel 13'!P41/'Tabel 14'!$F41*1000</f>
        <v>0</v>
      </c>
      <c r="R41" s="6">
        <f>'Tabel 13'!Q41/'Tabel 14'!$F41*1000</f>
        <v>1.6461064740399325</v>
      </c>
      <c r="S41" s="6">
        <f>'Tabel 13'!R41/'Tabel 14'!$F41*1000</f>
        <v>22.328950171388733</v>
      </c>
      <c r="T41" s="6">
        <f>'Tabel 13'!S41/'Tabel 14'!$F41*1000</f>
        <v>22.328950171388733</v>
      </c>
      <c r="U41" s="6">
        <f>'Tabel 13'!T41/'Tabel 14'!$F41*1000</f>
        <v>0</v>
      </c>
      <c r="V41" s="6">
        <f>'Tabel 13'!U41/'Tabel 14'!$F41*1000</f>
        <v>0</v>
      </c>
      <c r="W41" s="6">
        <f>'Tabel 13'!V41/'Tabel 14'!$F41*1000</f>
        <v>0.30985533628986967</v>
      </c>
      <c r="X41" s="6"/>
      <c r="Y41" s="6">
        <f>'Tabel 13'!X41/'Tabel 14'!$F41*1000</f>
        <v>20.915235199566201</v>
      </c>
      <c r="AA41" s="47"/>
      <c r="AB41" s="47"/>
      <c r="AC41" s="47"/>
      <c r="AD41" s="47"/>
    </row>
    <row r="42" spans="2:30" x14ac:dyDescent="0.25">
      <c r="D42" s="1" t="s">
        <v>826</v>
      </c>
      <c r="E42" s="1" t="s">
        <v>31</v>
      </c>
      <c r="F42" s="84">
        <f>VLOOKUP(E42,'Tabel 12'!E$14:F$376,2,FALSE)</f>
        <v>127088</v>
      </c>
      <c r="H42" s="6">
        <f>'Tabel 13'!G42/'Tabel 14'!$F42*1000</f>
        <v>135.0009442276218</v>
      </c>
      <c r="I42" s="6">
        <f>'Tabel 13'!H42/'Tabel 14'!$F42*1000</f>
        <v>91.275336774518451</v>
      </c>
      <c r="J42" s="6">
        <f>'Tabel 13'!I42/'Tabel 14'!$F42*1000</f>
        <v>48.368059926979733</v>
      </c>
      <c r="K42" s="6">
        <f>'Tabel 13'!J42/'Tabel 14'!$F42*1000</f>
        <v>2.0064836963363968</v>
      </c>
      <c r="L42" s="6">
        <f>'Tabel 13'!K42/'Tabel 14'!$F42*1000</f>
        <v>11.031726048092661</v>
      </c>
      <c r="M42" s="6">
        <f>'Tabel 13'!L42/'Tabel 14'!$F42*1000</f>
        <v>0.99143900289563147</v>
      </c>
      <c r="N42" s="6">
        <f>'Tabel 13'!M42/'Tabel 14'!$F42*1000</f>
        <v>28.877628100214025</v>
      </c>
      <c r="O42" s="6">
        <f>'Tabel 13'!N42/'Tabel 14'!$F42*1000</f>
        <v>13.636220571572453</v>
      </c>
      <c r="P42" s="6">
        <f>'Tabel 13'!O42/'Tabel 14'!$F42*1000</f>
        <v>5.4529145159259729</v>
      </c>
      <c r="Q42" s="6">
        <f>'Tabel 13'!P42/'Tabel 14'!$F42*1000</f>
        <v>8.1833060556464812</v>
      </c>
      <c r="R42" s="6">
        <f>'Tabel 13'!Q42/'Tabel 14'!$F42*1000</f>
        <v>1.1566788367115699</v>
      </c>
      <c r="S42" s="6">
        <f>'Tabel 13'!R42/'Tabel 14'!$F42*1000</f>
        <v>28.932708044819336</v>
      </c>
      <c r="T42" s="6">
        <f>'Tabel 13'!S42/'Tabel 14'!$F42*1000</f>
        <v>25.2108775022032</v>
      </c>
      <c r="U42" s="6">
        <f>'Tabel 13'!T42/'Tabel 14'!$F42*1000</f>
        <v>1.258970162407151</v>
      </c>
      <c r="V42" s="6">
        <f>'Tabel 13'!U42/'Tabel 14'!$F42*1000</f>
        <v>2.4628603802089892</v>
      </c>
      <c r="W42" s="6">
        <f>'Tabel 13'!V42/'Tabel 14'!$F42*1000</f>
        <v>0</v>
      </c>
      <c r="X42" s="6"/>
      <c r="Y42" s="6">
        <f>'Tabel 13'!X42/'Tabel 14'!$F42*1000</f>
        <v>23.95977590331109</v>
      </c>
      <c r="AA42" s="47"/>
      <c r="AB42" s="47"/>
      <c r="AC42" s="47"/>
      <c r="AD42" s="47"/>
    </row>
    <row r="43" spans="2:30" x14ac:dyDescent="0.25">
      <c r="D43" s="1" t="s">
        <v>864</v>
      </c>
      <c r="E43" s="1" t="s">
        <v>644</v>
      </c>
      <c r="F43" s="84">
        <f>VLOOKUP(E43,'Tabel 12'!E$14:F$376,2,FALSE)</f>
        <v>45814</v>
      </c>
      <c r="H43" s="6">
        <f>'Tabel 13'!G43/'Tabel 14'!$F43*1000</f>
        <v>102.76334744837823</v>
      </c>
      <c r="I43" s="6">
        <f>'Tabel 13'!H43/'Tabel 14'!$F43*1000</f>
        <v>39.136508490854325</v>
      </c>
      <c r="J43" s="6">
        <f>'Tabel 13'!I43/'Tabel 14'!$F43*1000</f>
        <v>0</v>
      </c>
      <c r="K43" s="6">
        <f>'Tabel 13'!J43/'Tabel 14'!$F43*1000</f>
        <v>0</v>
      </c>
      <c r="L43" s="6">
        <f>'Tabel 13'!K43/'Tabel 14'!$F43*1000</f>
        <v>0</v>
      </c>
      <c r="M43" s="6">
        <f>'Tabel 13'!L43/'Tabel 14'!$F43*1000</f>
        <v>0</v>
      </c>
      <c r="N43" s="6">
        <f>'Tabel 13'!M43/'Tabel 14'!$F43*1000</f>
        <v>39.136508490854325</v>
      </c>
      <c r="O43" s="6">
        <f>'Tabel 13'!N43/'Tabel 14'!$F43*1000</f>
        <v>15.410136639455189</v>
      </c>
      <c r="P43" s="6">
        <f>'Tabel 13'!O43/'Tabel 14'!$F43*1000</f>
        <v>13.99135635395294</v>
      </c>
      <c r="Q43" s="6">
        <f>'Tabel 13'!P43/'Tabel 14'!$F43*1000</f>
        <v>1.4187802855022482</v>
      </c>
      <c r="R43" s="6">
        <f>'Tabel 13'!Q43/'Tabel 14'!$F43*1000</f>
        <v>11.721307897149343</v>
      </c>
      <c r="S43" s="6">
        <f>'Tabel 13'!R43/'Tabel 14'!$F43*1000</f>
        <v>36.495394420919368</v>
      </c>
      <c r="T43" s="6">
        <f>'Tabel 13'!S43/'Tabel 14'!$F43*1000</f>
        <v>35.862400139695289</v>
      </c>
      <c r="U43" s="6">
        <f>'Tabel 13'!T43/'Tabel 14'!$F43*1000</f>
        <v>0.63299428122407997</v>
      </c>
      <c r="V43" s="6">
        <f>'Tabel 13'!U43/'Tabel 14'!$F43*1000</f>
        <v>0</v>
      </c>
      <c r="W43" s="6">
        <f>'Tabel 13'!V43/'Tabel 14'!$F43*1000</f>
        <v>0</v>
      </c>
      <c r="X43" s="6"/>
      <c r="Y43" s="6">
        <f>'Tabel 13'!X43/'Tabel 14'!$F43*1000</f>
        <v>12.921814292574323</v>
      </c>
      <c r="AA43" s="47"/>
      <c r="AB43" s="47"/>
      <c r="AC43" s="47"/>
      <c r="AD43" s="47"/>
    </row>
    <row r="44" spans="2:30" x14ac:dyDescent="0.25">
      <c r="D44" s="1" t="s">
        <v>881</v>
      </c>
      <c r="E44" s="1" t="s">
        <v>32</v>
      </c>
      <c r="F44" s="84">
        <f>VLOOKUP(E44,'Tabel 12'!E$14:F$376,2,FALSE)</f>
        <v>25834</v>
      </c>
      <c r="H44" s="6">
        <f>'Tabel 13'!G44/'Tabel 14'!$F44*1000</f>
        <v>46.837500967716956</v>
      </c>
      <c r="I44" s="6">
        <f>'Tabel 13'!H44/'Tabel 14'!$F44*1000</f>
        <v>17.22536192614384</v>
      </c>
      <c r="J44" s="6">
        <f>'Tabel 13'!I44/'Tabel 14'!$F44*1000</f>
        <v>0.85159092668576286</v>
      </c>
      <c r="K44" s="6">
        <f>'Tabel 13'!J44/'Tabel 14'!$F44*1000</f>
        <v>1.1612603545714948</v>
      </c>
      <c r="L44" s="6">
        <f>'Tabel 13'!K44/'Tabel 14'!$F44*1000</f>
        <v>12.773863900286445</v>
      </c>
      <c r="M44" s="6">
        <f>'Tabel 13'!L44/'Tabel 14'!$F44*1000</f>
        <v>0.42579546334288143</v>
      </c>
      <c r="N44" s="6">
        <f>'Tabel 13'!M44/'Tabel 14'!$F44*1000</f>
        <v>2.0128512812572579</v>
      </c>
      <c r="O44" s="6">
        <f>'Tabel 13'!N44/'Tabel 14'!$F44*1000</f>
        <v>0</v>
      </c>
      <c r="P44" s="6">
        <f>'Tabel 13'!O44/'Tabel 14'!$F44*1000</f>
        <v>0</v>
      </c>
      <c r="Q44" s="6">
        <f>'Tabel 13'!P44/'Tabel 14'!$F44*1000</f>
        <v>0</v>
      </c>
      <c r="R44" s="6">
        <f>'Tabel 13'!Q44/'Tabel 14'!$F44*1000</f>
        <v>4.9160021676859955</v>
      </c>
      <c r="S44" s="6">
        <f>'Tabel 13'!R44/'Tabel 14'!$F44*1000</f>
        <v>24.696136873887127</v>
      </c>
      <c r="T44" s="6">
        <f>'Tabel 13'!S44/'Tabel 14'!$F44*1000</f>
        <v>24.231632732058529</v>
      </c>
      <c r="U44" s="6">
        <f>'Tabel 13'!T44/'Tabel 14'!$F44*1000</f>
        <v>0.46450414182859801</v>
      </c>
      <c r="V44" s="6">
        <f>'Tabel 13'!U44/'Tabel 14'!$F44*1000</f>
        <v>0</v>
      </c>
      <c r="W44" s="6">
        <f>'Tabel 13'!V44/'Tabel 14'!$F44*1000</f>
        <v>0</v>
      </c>
      <c r="X44" s="6"/>
      <c r="Y44" s="6">
        <f>'Tabel 13'!X44/'Tabel 14'!$F44*1000</f>
        <v>2.399938066114423</v>
      </c>
      <c r="AA44" s="47"/>
      <c r="AB44" s="47"/>
      <c r="AC44" s="47"/>
      <c r="AD44" s="47"/>
    </row>
    <row r="45" spans="2:30" x14ac:dyDescent="0.25">
      <c r="D45" s="1" t="s">
        <v>884</v>
      </c>
      <c r="E45" s="1" t="s">
        <v>33</v>
      </c>
      <c r="F45" s="84">
        <f>VLOOKUP(E45,'Tabel 12'!E$14:F$376,2,FALSE)</f>
        <v>30053</v>
      </c>
      <c r="H45" s="6">
        <f>'Tabel 13'!G45/'Tabel 14'!$F45*1000</f>
        <v>41.95920540378664</v>
      </c>
      <c r="I45" s="6">
        <f>'Tabel 13'!H45/'Tabel 14'!$F45*1000</f>
        <v>12.211759225368516</v>
      </c>
      <c r="J45" s="6">
        <f>'Tabel 13'!I45/'Tabel 14'!$F45*1000</f>
        <v>0</v>
      </c>
      <c r="K45" s="6">
        <f>'Tabel 13'!J45/'Tabel 14'!$F45*1000</f>
        <v>0</v>
      </c>
      <c r="L45" s="6">
        <f>'Tabel 13'!K45/'Tabel 14'!$F45*1000</f>
        <v>9.6163444581239812</v>
      </c>
      <c r="M45" s="6">
        <f>'Tabel 13'!L45/'Tabel 14'!$F45*1000</f>
        <v>0</v>
      </c>
      <c r="N45" s="6">
        <f>'Tabel 13'!M45/'Tabel 14'!$F45*1000</f>
        <v>2.5954147672445349</v>
      </c>
      <c r="O45" s="6">
        <f>'Tabel 13'!N45/'Tabel 14'!$F45*1000</f>
        <v>5.0244567929990351</v>
      </c>
      <c r="P45" s="6">
        <f>'Tabel 13'!O45/'Tabel 14'!$F45*1000</f>
        <v>5.0244567929990351</v>
      </c>
      <c r="Q45" s="6">
        <f>'Tabel 13'!P45/'Tabel 14'!$F45*1000</f>
        <v>0</v>
      </c>
      <c r="R45" s="6">
        <f>'Tabel 13'!Q45/'Tabel 14'!$F45*1000</f>
        <v>2.8948857019265963</v>
      </c>
      <c r="S45" s="6">
        <f>'Tabel 13'!R45/'Tabel 14'!$F45*1000</f>
        <v>21.828103683492497</v>
      </c>
      <c r="T45" s="6">
        <f>'Tabel 13'!S45/'Tabel 14'!$F45*1000</f>
        <v>21.828103683492497</v>
      </c>
      <c r="U45" s="6">
        <f>'Tabel 13'!T45/'Tabel 14'!$F45*1000</f>
        <v>0</v>
      </c>
      <c r="V45" s="6">
        <f>'Tabel 13'!U45/'Tabel 14'!$F45*1000</f>
        <v>0</v>
      </c>
      <c r="W45" s="6">
        <f>'Tabel 13'!V45/'Tabel 14'!$F45*1000</f>
        <v>0</v>
      </c>
      <c r="X45" s="6"/>
      <c r="Y45" s="6">
        <f>'Tabel 13'!X45/'Tabel 14'!$F45*1000</f>
        <v>3.427278474694706</v>
      </c>
      <c r="AA45" s="47"/>
      <c r="AB45" s="47"/>
      <c r="AC45" s="47"/>
      <c r="AD45" s="47"/>
    </row>
    <row r="46" spans="2:30" x14ac:dyDescent="0.25">
      <c r="D46" s="1" t="s">
        <v>934</v>
      </c>
      <c r="E46" s="1" t="s">
        <v>641</v>
      </c>
      <c r="F46" s="84">
        <f>VLOOKUP(E46,'Tabel 12'!E$14:F$376,2,FALSE)</f>
        <v>90876</v>
      </c>
      <c r="H46" s="6">
        <f>'Tabel 13'!G46/'Tabel 14'!$F46*1000</f>
        <v>121.95739249086668</v>
      </c>
      <c r="I46" s="6">
        <f>'Tabel 13'!H46/'Tabel 14'!$F46*1000</f>
        <v>59.641709582287952</v>
      </c>
      <c r="J46" s="6">
        <f>'Tabel 13'!I46/'Tabel 14'!$F46*1000</f>
        <v>33.661252695981339</v>
      </c>
      <c r="K46" s="6">
        <f>'Tabel 13'!J46/'Tabel 14'!$F46*1000</f>
        <v>0.31911615828161455</v>
      </c>
      <c r="L46" s="6">
        <f>'Tabel 13'!K46/'Tabel 14'!$F46*1000</f>
        <v>19.752189797086139</v>
      </c>
      <c r="M46" s="6">
        <f>'Tabel 13'!L46/'Tabel 14'!$F46*1000</f>
        <v>2.2008010915973413E-2</v>
      </c>
      <c r="N46" s="6">
        <f>'Tabel 13'!M46/'Tabel 14'!$F46*1000</f>
        <v>5.887142920022888</v>
      </c>
      <c r="O46" s="6">
        <f>'Tabel 13'!N46/'Tabel 14'!$F46*1000</f>
        <v>20.995642413838638</v>
      </c>
      <c r="P46" s="6">
        <f>'Tabel 13'!O46/'Tabel 14'!$F46*1000</f>
        <v>20.995642413838638</v>
      </c>
      <c r="Q46" s="6">
        <f>'Tabel 13'!P46/'Tabel 14'!$F46*1000</f>
        <v>0</v>
      </c>
      <c r="R46" s="6">
        <f>'Tabel 13'!Q46/'Tabel 14'!$F46*1000</f>
        <v>11.620229763633963</v>
      </c>
      <c r="S46" s="6">
        <f>'Tabel 13'!R46/'Tabel 14'!$F46*1000</f>
        <v>29.699810731106123</v>
      </c>
      <c r="T46" s="6">
        <f>'Tabel 13'!S46/'Tabel 14'!$F46*1000</f>
        <v>29.039570403626922</v>
      </c>
      <c r="U46" s="6">
        <f>'Tabel 13'!T46/'Tabel 14'!$F46*1000</f>
        <v>0.66024032747920247</v>
      </c>
      <c r="V46" s="6">
        <f>'Tabel 13'!U46/'Tabel 14'!$F46*1000</f>
        <v>0</v>
      </c>
      <c r="W46" s="6">
        <f>'Tabel 13'!V46/'Tabel 14'!$F46*1000</f>
        <v>0</v>
      </c>
      <c r="X46" s="6"/>
      <c r="Y46" s="6">
        <f>'Tabel 13'!X46/'Tabel 14'!$F46*1000</f>
        <v>8.2530040934900306</v>
      </c>
      <c r="AA46" s="47"/>
      <c r="AB46" s="47"/>
      <c r="AC46" s="47"/>
      <c r="AD46" s="47"/>
    </row>
    <row r="47" spans="2:30" x14ac:dyDescent="0.25">
      <c r="D47" s="1" t="s">
        <v>916</v>
      </c>
      <c r="E47" s="1" t="s">
        <v>34</v>
      </c>
      <c r="F47" s="84">
        <f>VLOOKUP(E47,'Tabel 12'!E$14:F$376,2,FALSE)</f>
        <v>985</v>
      </c>
      <c r="H47" s="6">
        <f>'Tabel 13'!G47/'Tabel 14'!$F47*1000</f>
        <v>201.01522842639594</v>
      </c>
      <c r="I47" s="6">
        <f>'Tabel 13'!H47/'Tabel 14'!$F47*1000</f>
        <v>77.157360406091371</v>
      </c>
      <c r="J47" s="6">
        <f>'Tabel 13'!I47/'Tabel 14'!$F47*1000</f>
        <v>0</v>
      </c>
      <c r="K47" s="6">
        <f>'Tabel 13'!J47/'Tabel 14'!$F47*1000</f>
        <v>0</v>
      </c>
      <c r="L47" s="6">
        <f>'Tabel 13'!K47/'Tabel 14'!$F47*1000</f>
        <v>42.639593908629436</v>
      </c>
      <c r="M47" s="6">
        <f>'Tabel 13'!L47/'Tabel 14'!$F47*1000</f>
        <v>0</v>
      </c>
      <c r="N47" s="6">
        <f>'Tabel 13'!M47/'Tabel 14'!$F47*1000</f>
        <v>34.517766497461928</v>
      </c>
      <c r="O47" s="6">
        <f>'Tabel 13'!N47/'Tabel 14'!$F47*1000</f>
        <v>19.289340101522843</v>
      </c>
      <c r="P47" s="6">
        <f>'Tabel 13'!O47/'Tabel 14'!$F47*1000</f>
        <v>0</v>
      </c>
      <c r="Q47" s="6">
        <f>'Tabel 13'!P47/'Tabel 14'!$F47*1000</f>
        <v>19.289340101522843</v>
      </c>
      <c r="R47" s="6">
        <f>'Tabel 13'!Q47/'Tabel 14'!$F47*1000</f>
        <v>4.060913705583757</v>
      </c>
      <c r="S47" s="6">
        <f>'Tabel 13'!R47/'Tabel 14'!$F47*1000</f>
        <v>100.50761421319797</v>
      </c>
      <c r="T47" s="6">
        <f>'Tabel 13'!S47/'Tabel 14'!$F47*1000</f>
        <v>100.50761421319797</v>
      </c>
      <c r="U47" s="6">
        <f>'Tabel 13'!T47/'Tabel 14'!$F47*1000</f>
        <v>0</v>
      </c>
      <c r="V47" s="6">
        <f>'Tabel 13'!U47/'Tabel 14'!$F47*1000</f>
        <v>0</v>
      </c>
      <c r="W47" s="6">
        <f>'Tabel 13'!V47/'Tabel 14'!$F47*1000</f>
        <v>0</v>
      </c>
      <c r="X47" s="6"/>
      <c r="Y47" s="6">
        <f>'Tabel 13'!X47/'Tabel 14'!$F47*1000</f>
        <v>15.228426395939087</v>
      </c>
      <c r="AA47" s="47"/>
      <c r="AB47" s="47"/>
      <c r="AC47" s="47"/>
      <c r="AD47" s="47"/>
    </row>
    <row r="48" spans="2:30" x14ac:dyDescent="0.25">
      <c r="D48" s="1" t="s">
        <v>923</v>
      </c>
      <c r="E48" s="1" t="s">
        <v>35</v>
      </c>
      <c r="F48" s="84">
        <f>VLOOKUP(E48,'Tabel 12'!E$14:F$376,2,FALSE)</f>
        <v>56098</v>
      </c>
      <c r="H48" s="6">
        <f>'Tabel 13'!G48/'Tabel 14'!$F48*1000</f>
        <v>121.3233983386217</v>
      </c>
      <c r="I48" s="6">
        <f>'Tabel 13'!H48/'Tabel 14'!$F48*1000</f>
        <v>79.396769938322223</v>
      </c>
      <c r="J48" s="6">
        <f>'Tabel 13'!I48/'Tabel 14'!$F48*1000</f>
        <v>78.59460230311241</v>
      </c>
      <c r="K48" s="6">
        <f>'Tabel 13'!J48/'Tabel 14'!$F48*1000</f>
        <v>0.80216763520981138</v>
      </c>
      <c r="L48" s="6">
        <f>'Tabel 13'!K48/'Tabel 14'!$F48*1000</f>
        <v>0</v>
      </c>
      <c r="M48" s="6">
        <f>'Tabel 13'!L48/'Tabel 14'!$F48*1000</f>
        <v>0</v>
      </c>
      <c r="N48" s="6">
        <f>'Tabel 13'!M48/'Tabel 14'!$F48*1000</f>
        <v>0</v>
      </c>
      <c r="O48" s="6">
        <f>'Tabel 13'!N48/'Tabel 14'!$F48*1000</f>
        <v>9.9112267817034478</v>
      </c>
      <c r="P48" s="6">
        <f>'Tabel 13'!O48/'Tabel 14'!$F48*1000</f>
        <v>9.9112267817034478</v>
      </c>
      <c r="Q48" s="6">
        <f>'Tabel 13'!P48/'Tabel 14'!$F48*1000</f>
        <v>0</v>
      </c>
      <c r="R48" s="6">
        <f>'Tabel 13'!Q48/'Tabel 14'!$F48*1000</f>
        <v>6.0429961852472456</v>
      </c>
      <c r="S48" s="6">
        <f>'Tabel 13'!R48/'Tabel 14'!$F48*1000</f>
        <v>25.972405433348779</v>
      </c>
      <c r="T48" s="6">
        <f>'Tabel 13'!S48/'Tabel 14'!$F48*1000</f>
        <v>25.152411850689866</v>
      </c>
      <c r="U48" s="6">
        <f>'Tabel 13'!T48/'Tabel 14'!$F48*1000</f>
        <v>0</v>
      </c>
      <c r="V48" s="6">
        <f>'Tabel 13'!U48/'Tabel 14'!$F48*1000</f>
        <v>0.81999358265891831</v>
      </c>
      <c r="W48" s="6">
        <f>'Tabel 13'!V48/'Tabel 14'!$F48*1000</f>
        <v>0</v>
      </c>
      <c r="X48" s="6"/>
      <c r="Y48" s="6">
        <f>'Tabel 13'!X48/'Tabel 14'!$F48*1000</f>
        <v>0.98042710970088065</v>
      </c>
      <c r="AA48" s="47"/>
      <c r="AB48" s="47"/>
      <c r="AC48" s="47"/>
      <c r="AD48" s="47"/>
    </row>
    <row r="49" spans="2:30" x14ac:dyDescent="0.25">
      <c r="D49" s="1" t="s">
        <v>936</v>
      </c>
      <c r="E49" s="1" t="s">
        <v>36</v>
      </c>
      <c r="F49" s="84">
        <f>VLOOKUP(E49,'Tabel 12'!E$14:F$376,2,FALSE)</f>
        <v>4929</v>
      </c>
      <c r="H49" s="6">
        <f>'Tabel 13'!G49/'Tabel 14'!$F49*1000</f>
        <v>225.19780888618382</v>
      </c>
      <c r="I49" s="6">
        <f>'Tabel 13'!H49/'Tabel 14'!$F49*1000</f>
        <v>31.243659971596671</v>
      </c>
      <c r="J49" s="6">
        <f>'Tabel 13'!I49/'Tabel 14'!$F49*1000</f>
        <v>0</v>
      </c>
      <c r="K49" s="6">
        <f>'Tabel 13'!J49/'Tabel 14'!$F49*1000</f>
        <v>1.6230472712517752</v>
      </c>
      <c r="L49" s="6">
        <f>'Tabel 13'!K49/'Tabel 14'!$F49*1000</f>
        <v>6.0864272671941571</v>
      </c>
      <c r="M49" s="6">
        <f>'Tabel 13'!L49/'Tabel 14'!$F49*1000</f>
        <v>0</v>
      </c>
      <c r="N49" s="6">
        <f>'Tabel 13'!M49/'Tabel 14'!$F49*1000</f>
        <v>23.534185433150739</v>
      </c>
      <c r="O49" s="6">
        <f>'Tabel 13'!N49/'Tabel 14'!$F49*1000</f>
        <v>130.85818624467439</v>
      </c>
      <c r="P49" s="6">
        <f>'Tabel 13'!O49/'Tabel 14'!$F49*1000</f>
        <v>130.85818624467439</v>
      </c>
      <c r="Q49" s="6">
        <f>'Tabel 13'!P49/'Tabel 14'!$F49*1000</f>
        <v>0</v>
      </c>
      <c r="R49" s="6">
        <f>'Tabel 13'!Q49/'Tabel 14'!$F49*1000</f>
        <v>8.5209981740718188</v>
      </c>
      <c r="S49" s="6">
        <f>'Tabel 13'!R49/'Tabel 14'!$F49*1000</f>
        <v>54.574964495840945</v>
      </c>
      <c r="T49" s="6">
        <f>'Tabel 13'!S49/'Tabel 14'!$F49*1000</f>
        <v>42.402109961452624</v>
      </c>
      <c r="U49" s="6">
        <f>'Tabel 13'!T49/'Tabel 14'!$F49*1000</f>
        <v>0</v>
      </c>
      <c r="V49" s="6">
        <f>'Tabel 13'!U49/'Tabel 14'!$F49*1000</f>
        <v>12.172854534388314</v>
      </c>
      <c r="W49" s="6">
        <f>'Tabel 13'!V49/'Tabel 14'!$F49*1000</f>
        <v>0</v>
      </c>
      <c r="X49" s="6"/>
      <c r="Y49" s="6">
        <f>'Tabel 13'!X49/'Tabel 14'!$F49*1000</f>
        <v>38.75025360113613</v>
      </c>
      <c r="AA49" s="47"/>
      <c r="AB49" s="47"/>
      <c r="AC49" s="47"/>
      <c r="AD49" s="47"/>
    </row>
    <row r="50" spans="2:30" x14ac:dyDescent="0.25">
      <c r="D50" s="1" t="s">
        <v>945</v>
      </c>
      <c r="E50" s="1" t="s">
        <v>39</v>
      </c>
      <c r="F50" s="84">
        <f>VLOOKUP(E50,'Tabel 12'!E$14:F$376,2,FALSE)</f>
        <v>32410</v>
      </c>
      <c r="H50" s="6">
        <f>'Tabel 13'!G50/'Tabel 14'!$F50*1000</f>
        <v>46.220302375809936</v>
      </c>
      <c r="I50" s="6">
        <f>'Tabel 13'!H50/'Tabel 14'!$F50*1000</f>
        <v>16.044430731255787</v>
      </c>
      <c r="J50" s="6">
        <f>'Tabel 13'!I50/'Tabel 14'!$F50*1000</f>
        <v>3.6099969145325517</v>
      </c>
      <c r="K50" s="6">
        <f>'Tabel 13'!J50/'Tabel 14'!$F50*1000</f>
        <v>0</v>
      </c>
      <c r="L50" s="6">
        <f>'Tabel 13'!K50/'Tabel 14'!$F50*1000</f>
        <v>11.632212280160445</v>
      </c>
      <c r="M50" s="6">
        <f>'Tabel 13'!L50/'Tabel 14'!$F50*1000</f>
        <v>0</v>
      </c>
      <c r="N50" s="6">
        <f>'Tabel 13'!M50/'Tabel 14'!$F50*1000</f>
        <v>0.80222153656278927</v>
      </c>
      <c r="O50" s="6">
        <f>'Tabel 13'!N50/'Tabel 14'!$F50*1000</f>
        <v>1.5118790496760259</v>
      </c>
      <c r="P50" s="6">
        <f>'Tabel 13'!O50/'Tabel 14'!$F50*1000</f>
        <v>1.5118790496760259</v>
      </c>
      <c r="Q50" s="6">
        <f>'Tabel 13'!P50/'Tabel 14'!$F50*1000</f>
        <v>0</v>
      </c>
      <c r="R50" s="6">
        <f>'Tabel 13'!Q50/'Tabel 14'!$F50*1000</f>
        <v>0.15427337241592101</v>
      </c>
      <c r="S50" s="6">
        <f>'Tabel 13'!R50/'Tabel 14'!$F50*1000</f>
        <v>28.509719222462206</v>
      </c>
      <c r="T50" s="6">
        <f>'Tabel 13'!S50/'Tabel 14'!$F50*1000</f>
        <v>27.861771058315334</v>
      </c>
      <c r="U50" s="6">
        <f>'Tabel 13'!T50/'Tabel 14'!$F50*1000</f>
        <v>0.64794816414686829</v>
      </c>
      <c r="V50" s="6">
        <f>'Tabel 13'!U50/'Tabel 14'!$F50*1000</f>
        <v>0</v>
      </c>
      <c r="W50" s="6">
        <f>'Tabel 13'!V50/'Tabel 14'!$F50*1000</f>
        <v>0</v>
      </c>
      <c r="X50" s="6"/>
      <c r="Y50" s="6">
        <f>'Tabel 13'!X50/'Tabel 14'!$F50*1000</f>
        <v>3.2705954952175254</v>
      </c>
      <c r="AA50" s="47"/>
      <c r="AB50" s="47"/>
      <c r="AC50" s="47"/>
      <c r="AD50" s="47"/>
    </row>
    <row r="51" spans="2:30" x14ac:dyDescent="0.25">
      <c r="D51" s="1" t="s">
        <v>963</v>
      </c>
      <c r="E51" s="1" t="s">
        <v>37</v>
      </c>
      <c r="F51" s="84">
        <f>VLOOKUP(E51,'Tabel 12'!E$14:F$376,2,FALSE)</f>
        <v>1291</v>
      </c>
      <c r="H51" s="6">
        <f>'Tabel 13'!G51/'Tabel 14'!$F51*1000</f>
        <v>187.45158791634393</v>
      </c>
      <c r="I51" s="6">
        <f>'Tabel 13'!H51/'Tabel 14'!$F51*1000</f>
        <v>17.041053446940357</v>
      </c>
      <c r="J51" s="6">
        <f>'Tabel 13'!I51/'Tabel 14'!$F51*1000</f>
        <v>12.393493415956623</v>
      </c>
      <c r="K51" s="6">
        <f>'Tabel 13'!J51/'Tabel 14'!$F51*1000</f>
        <v>0</v>
      </c>
      <c r="L51" s="6">
        <f>'Tabel 13'!K51/'Tabel 14'!$F51*1000</f>
        <v>4.6475600309837333</v>
      </c>
      <c r="M51" s="6">
        <f>'Tabel 13'!L51/'Tabel 14'!$F51*1000</f>
        <v>0</v>
      </c>
      <c r="N51" s="6">
        <f>'Tabel 13'!M51/'Tabel 14'!$F51*1000</f>
        <v>0</v>
      </c>
      <c r="O51" s="6">
        <f>'Tabel 13'!N51/'Tabel 14'!$F51*1000</f>
        <v>103.02091402013943</v>
      </c>
      <c r="P51" s="6">
        <f>'Tabel 13'!O51/'Tabel 14'!$F51*1000</f>
        <v>103.02091402013943</v>
      </c>
      <c r="Q51" s="6">
        <f>'Tabel 13'!P51/'Tabel 14'!$F51*1000</f>
        <v>0</v>
      </c>
      <c r="R51" s="6">
        <f>'Tabel 13'!Q51/'Tabel 14'!$F51*1000</f>
        <v>13.168086754453912</v>
      </c>
      <c r="S51" s="6">
        <f>'Tabel 13'!R51/'Tabel 14'!$F51*1000</f>
        <v>54.221533694810226</v>
      </c>
      <c r="T51" s="6">
        <f>'Tabel 13'!S51/'Tabel 14'!$F51*1000</f>
        <v>54.221533694810226</v>
      </c>
      <c r="U51" s="6">
        <f>'Tabel 13'!T51/'Tabel 14'!$F51*1000</f>
        <v>0</v>
      </c>
      <c r="V51" s="6">
        <f>'Tabel 13'!U51/'Tabel 14'!$F51*1000</f>
        <v>0</v>
      </c>
      <c r="W51" s="6">
        <f>'Tabel 13'!V51/'Tabel 14'!$F51*1000</f>
        <v>42.602633617350897</v>
      </c>
      <c r="X51" s="6"/>
      <c r="Y51" s="6">
        <f>'Tabel 13'!X51/'Tabel 14'!$F51*1000</f>
        <v>0</v>
      </c>
      <c r="AA51" s="47"/>
      <c r="AB51" s="47"/>
      <c r="AC51" s="47"/>
      <c r="AD51" s="47"/>
    </row>
    <row r="52" spans="2:30" x14ac:dyDescent="0.25">
      <c r="D52" s="1" t="s">
        <v>970</v>
      </c>
      <c r="E52" s="1" t="s">
        <v>42</v>
      </c>
      <c r="F52" s="84">
        <f>VLOOKUP(E52,'Tabel 12'!E$14:F$376,2,FALSE)</f>
        <v>46725</v>
      </c>
      <c r="H52" s="6">
        <f>'Tabel 13'!G52/'Tabel 14'!$F52*1000</f>
        <v>77.453183520599254</v>
      </c>
      <c r="I52" s="6">
        <f>'Tabel 13'!H52/'Tabel 14'!$F52*1000</f>
        <v>31.931514178705189</v>
      </c>
      <c r="J52" s="6">
        <f>'Tabel 13'!I52/'Tabel 14'!$F52*1000</f>
        <v>12.477260567148207</v>
      </c>
      <c r="K52" s="6">
        <f>'Tabel 13'!J52/'Tabel 14'!$F52*1000</f>
        <v>0.21401819154628143</v>
      </c>
      <c r="L52" s="6">
        <f>'Tabel 13'!K52/'Tabel 14'!$F52*1000</f>
        <v>10.080256821829854</v>
      </c>
      <c r="M52" s="6">
        <f>'Tabel 13'!L52/'Tabel 14'!$F52*1000</f>
        <v>0.17121455323702514</v>
      </c>
      <c r="N52" s="6">
        <f>'Tabel 13'!M52/'Tabel 14'!$F52*1000</f>
        <v>8.9887640449438209</v>
      </c>
      <c r="O52" s="6">
        <f>'Tabel 13'!N52/'Tabel 14'!$F52*1000</f>
        <v>14.703049759229534</v>
      </c>
      <c r="P52" s="6">
        <f>'Tabel 13'!O52/'Tabel 14'!$F52*1000</f>
        <v>14.703049759229534</v>
      </c>
      <c r="Q52" s="6">
        <f>'Tabel 13'!P52/'Tabel 14'!$F52*1000</f>
        <v>0</v>
      </c>
      <c r="R52" s="6">
        <f>'Tabel 13'!Q52/'Tabel 14'!$F52*1000</f>
        <v>5.971107544141252</v>
      </c>
      <c r="S52" s="6">
        <f>'Tabel 13'!R52/'Tabel 14'!$F52*1000</f>
        <v>24.847512038523274</v>
      </c>
      <c r="T52" s="6">
        <f>'Tabel 13'!S52/'Tabel 14'!$F52*1000</f>
        <v>23.606206527554843</v>
      </c>
      <c r="U52" s="6">
        <f>'Tabel 13'!T52/'Tabel 14'!$F52*1000</f>
        <v>1.2413055109684323</v>
      </c>
      <c r="V52" s="6">
        <f>'Tabel 13'!U52/'Tabel 14'!$F52*1000</f>
        <v>0</v>
      </c>
      <c r="W52" s="6">
        <f>'Tabel 13'!V52/'Tabel 14'!$F52*1000</f>
        <v>0.32102728731942215</v>
      </c>
      <c r="X52" s="6"/>
      <c r="Y52" s="6">
        <f>'Tabel 13'!X52/'Tabel 14'!$F52*1000</f>
        <v>6.6559657570893531</v>
      </c>
      <c r="AA52" s="47"/>
      <c r="AB52" s="47"/>
      <c r="AC52" s="47"/>
      <c r="AD52" s="47"/>
    </row>
    <row r="53" spans="2:30" x14ac:dyDescent="0.25">
      <c r="D53" s="1" t="s">
        <v>985</v>
      </c>
      <c r="E53" s="1" t="s">
        <v>38</v>
      </c>
      <c r="F53" s="84">
        <f>VLOOKUP(E53,'Tabel 12'!E$14:F$376,2,FALSE)</f>
        <v>26470</v>
      </c>
      <c r="H53" s="6">
        <f>'Tabel 13'!G53/'Tabel 14'!$F53*1000</f>
        <v>43.256516811484701</v>
      </c>
      <c r="I53" s="6">
        <f>'Tabel 13'!H53/'Tabel 14'!$F53*1000</f>
        <v>13.486966377030601</v>
      </c>
      <c r="J53" s="6">
        <f>'Tabel 13'!I53/'Tabel 14'!$F53*1000</f>
        <v>4.0423120513789197</v>
      </c>
      <c r="K53" s="6">
        <f>'Tabel 13'!J53/'Tabel 14'!$F53*1000</f>
        <v>0.11333585190782018</v>
      </c>
      <c r="L53" s="6">
        <f>'Tabel 13'!K53/'Tabel 14'!$F53*1000</f>
        <v>4.6467699282206274</v>
      </c>
      <c r="M53" s="6">
        <f>'Tabel 13'!L53/'Tabel 14'!$F53*1000</f>
        <v>0</v>
      </c>
      <c r="N53" s="6">
        <f>'Tabel 13'!M53/'Tabel 14'!$F53*1000</f>
        <v>4.6845485455232332</v>
      </c>
      <c r="O53" s="6">
        <f>'Tabel 13'!N53/'Tabel 14'!$F53*1000</f>
        <v>3.4000755572346049</v>
      </c>
      <c r="P53" s="6">
        <f>'Tabel 13'!O53/'Tabel 14'!$F53*1000</f>
        <v>3.4000755572346049</v>
      </c>
      <c r="Q53" s="6">
        <f>'Tabel 13'!P53/'Tabel 14'!$F53*1000</f>
        <v>0</v>
      </c>
      <c r="R53" s="6">
        <f>'Tabel 13'!Q53/'Tabel 14'!$F53*1000</f>
        <v>6.0445787684170753</v>
      </c>
      <c r="S53" s="6">
        <f>'Tabel 13'!R53/'Tabel 14'!$F53*1000</f>
        <v>20.324896108802417</v>
      </c>
      <c r="T53" s="6">
        <f>'Tabel 13'!S53/'Tabel 14'!$F53*1000</f>
        <v>17.793728749527769</v>
      </c>
      <c r="U53" s="6">
        <f>'Tabel 13'!T53/'Tabel 14'!$F53*1000</f>
        <v>0.64223649414431438</v>
      </c>
      <c r="V53" s="6">
        <f>'Tabel 13'!U53/'Tabel 14'!$F53*1000</f>
        <v>1.8889308651303363</v>
      </c>
      <c r="W53" s="6">
        <f>'Tabel 13'!V53/'Tabel 14'!$F53*1000</f>
        <v>0</v>
      </c>
      <c r="X53" s="6"/>
      <c r="Y53" s="6">
        <f>'Tabel 13'!X53/'Tabel 14'!$F53*1000</f>
        <v>1.1711371363808083</v>
      </c>
      <c r="AA53" s="47"/>
      <c r="AB53" s="47"/>
      <c r="AC53" s="47"/>
      <c r="AD53" s="47"/>
    </row>
    <row r="54" spans="2:30" x14ac:dyDescent="0.25">
      <c r="C54" s="10" t="s">
        <v>16</v>
      </c>
      <c r="D54" s="10"/>
      <c r="E54" s="10"/>
      <c r="F54" s="90">
        <f>SUM(F36:F53)</f>
        <v>659612</v>
      </c>
      <c r="G54" s="10"/>
      <c r="H54" s="12">
        <f>'Tabel 13'!G54/'Tabel 14'!$F54*1000</f>
        <v>97.041897357840682</v>
      </c>
      <c r="I54" s="12">
        <f>'Tabel 13'!H54/'Tabel 14'!$F54*1000</f>
        <v>50.402357749707399</v>
      </c>
      <c r="J54" s="12">
        <f>'Tabel 13'!I54/'Tabel 14'!$F54*1000</f>
        <v>25.894010418245877</v>
      </c>
      <c r="K54" s="12">
        <f>'Tabel 13'!J54/'Tabel 14'!$F54*1000</f>
        <v>0.68070320127590156</v>
      </c>
      <c r="L54" s="12">
        <f>'Tabel 13'!K54/'Tabel 14'!$F54*1000</f>
        <v>11.800876879135005</v>
      </c>
      <c r="M54" s="12">
        <f>'Tabel 13'!L54/'Tabel 14'!$F54*1000</f>
        <v>0.68828341509857305</v>
      </c>
      <c r="N54" s="12">
        <f>'Tabel 13'!M54/'Tabel 14'!$F54*1000</f>
        <v>11.338483835952045</v>
      </c>
      <c r="O54" s="12">
        <f>'Tabel 13'!N54/'Tabel 14'!$F54*1000</f>
        <v>13.891499851427808</v>
      </c>
      <c r="P54" s="12">
        <f>'Tabel 13'!O54/'Tabel 14'!$F54*1000</f>
        <v>12.066184362928508</v>
      </c>
      <c r="Q54" s="12">
        <f>'Tabel 13'!P54/'Tabel 14'!$F54*1000</f>
        <v>1.8253154884992995</v>
      </c>
      <c r="R54" s="12">
        <f>'Tabel 13'!Q54/'Tabel 14'!$F54*1000</f>
        <v>5.2773448633439051</v>
      </c>
      <c r="S54" s="12">
        <f>'Tabel 13'!R54/'Tabel 14'!$F54*1000</f>
        <v>27.47069489336155</v>
      </c>
      <c r="T54" s="12">
        <f>'Tabel 13'!S54/'Tabel 14'!$F54*1000</f>
        <v>25.831852664899969</v>
      </c>
      <c r="U54" s="12">
        <f>'Tabel 13'!T54/'Tabel 14'!$F54*1000</f>
        <v>0.70799197103751899</v>
      </c>
      <c r="V54" s="12">
        <f>'Tabel 13'!U54/'Tabel 14'!$F54*1000</f>
        <v>0.93085025742406147</v>
      </c>
      <c r="W54" s="12">
        <f>'Tabel 13'!V54/'Tabel 14'!$F54*1000</f>
        <v>0.2167941153284052</v>
      </c>
      <c r="X54" s="12"/>
      <c r="Y54" s="12">
        <f>'Tabel 13'!X54/'Tabel 14'!$F54*1000</f>
        <v>11.973705754291917</v>
      </c>
      <c r="AA54" s="47"/>
      <c r="AB54" s="47"/>
      <c r="AC54" s="47"/>
      <c r="AD54" s="47"/>
    </row>
    <row r="55" spans="2:30" x14ac:dyDescent="0.25">
      <c r="B55" s="7" t="s">
        <v>356</v>
      </c>
      <c r="C55" s="7"/>
      <c r="D55" s="7"/>
      <c r="E55" s="7"/>
      <c r="F55" s="91">
        <f>SUM(F36:F53)</f>
        <v>659612</v>
      </c>
      <c r="G55" s="7"/>
      <c r="H55" s="9">
        <f>'Tabel 13'!G55/'Tabel 14'!$F55*1000</f>
        <v>97.041897357840682</v>
      </c>
      <c r="I55" s="9">
        <f>'Tabel 13'!H55/'Tabel 14'!$F55*1000</f>
        <v>50.402357749707399</v>
      </c>
      <c r="J55" s="9">
        <f>'Tabel 13'!I55/'Tabel 14'!$F55*1000</f>
        <v>25.894010418245877</v>
      </c>
      <c r="K55" s="9">
        <f>'Tabel 13'!J55/'Tabel 14'!$F55*1000</f>
        <v>0.68070320127590156</v>
      </c>
      <c r="L55" s="9">
        <f>'Tabel 13'!K55/'Tabel 14'!$F55*1000</f>
        <v>11.800876879135005</v>
      </c>
      <c r="M55" s="9">
        <f>'Tabel 13'!L55/'Tabel 14'!$F55*1000</f>
        <v>0.68828341509857305</v>
      </c>
      <c r="N55" s="9">
        <f>'Tabel 13'!M55/'Tabel 14'!$F55*1000</f>
        <v>11.338483835952045</v>
      </c>
      <c r="O55" s="9">
        <f>'Tabel 13'!N55/'Tabel 14'!$F55*1000</f>
        <v>13.891499851427808</v>
      </c>
      <c r="P55" s="9">
        <f>'Tabel 13'!O55/'Tabel 14'!$F55*1000</f>
        <v>12.066184362928508</v>
      </c>
      <c r="Q55" s="9">
        <f>'Tabel 13'!P55/'Tabel 14'!$F55*1000</f>
        <v>1.8253154884992995</v>
      </c>
      <c r="R55" s="9">
        <f>'Tabel 13'!Q55/'Tabel 14'!$F55*1000</f>
        <v>5.2773448633439051</v>
      </c>
      <c r="S55" s="9">
        <f>'Tabel 13'!R55/'Tabel 14'!$F55*1000</f>
        <v>27.47069489336155</v>
      </c>
      <c r="T55" s="9">
        <f>'Tabel 13'!S55/'Tabel 14'!$F55*1000</f>
        <v>25.831852664899969</v>
      </c>
      <c r="U55" s="9">
        <f>'Tabel 13'!T55/'Tabel 14'!$F55*1000</f>
        <v>0.70799197103751899</v>
      </c>
      <c r="V55" s="9">
        <f>'Tabel 13'!U55/'Tabel 14'!$F55*1000</f>
        <v>0.93085025742406147</v>
      </c>
      <c r="W55" s="9">
        <f>'Tabel 13'!V55/'Tabel 14'!$F55*1000</f>
        <v>0.2167941153284052</v>
      </c>
      <c r="X55" s="9"/>
      <c r="Y55" s="9">
        <f>'Tabel 13'!X55/'Tabel 14'!$F55*1000</f>
        <v>11.973705754291917</v>
      </c>
      <c r="AA55" s="47"/>
      <c r="AB55" s="47"/>
      <c r="AC55" s="47"/>
      <c r="AD55" s="47"/>
    </row>
    <row r="56" spans="2:30" x14ac:dyDescent="0.25">
      <c r="B56" s="1" t="s">
        <v>43</v>
      </c>
      <c r="C56" s="1" t="s">
        <v>437</v>
      </c>
      <c r="D56" s="1" t="s">
        <v>670</v>
      </c>
      <c r="E56" s="1" t="s">
        <v>44</v>
      </c>
      <c r="F56" s="84">
        <f>VLOOKUP(E56,'Tabel 12'!E$14:F$376,2,FALSE)</f>
        <v>27249</v>
      </c>
      <c r="H56" s="6">
        <f>'Tabel 13'!G56/'Tabel 14'!$F56*1000</f>
        <v>50.900950493596092</v>
      </c>
      <c r="I56" s="6">
        <f>'Tabel 13'!H56/'Tabel 14'!$F56*1000</f>
        <v>12.147234760908658</v>
      </c>
      <c r="J56" s="6">
        <f>'Tabel 13'!I56/'Tabel 14'!$F56*1000</f>
        <v>3.8166538221586115</v>
      </c>
      <c r="K56" s="6">
        <f>'Tabel 13'!J56/'Tabel 14'!$F56*1000</f>
        <v>0.4403831333259936</v>
      </c>
      <c r="L56" s="6">
        <f>'Tabel 13'!K56/'Tabel 14'!$F56*1000</f>
        <v>4.4772285221476018</v>
      </c>
      <c r="M56" s="6">
        <f>'Tabel 13'!L56/'Tabel 14'!$F56*1000</f>
        <v>0</v>
      </c>
      <c r="N56" s="6">
        <f>'Tabel 13'!M56/'Tabel 14'!$F56*1000</f>
        <v>3.4129692832764507</v>
      </c>
      <c r="O56" s="6">
        <f>'Tabel 13'!N56/'Tabel 14'!$F56*1000</f>
        <v>11.927043194245661</v>
      </c>
      <c r="P56" s="6">
        <f>'Tabel 13'!O56/'Tabel 14'!$F56*1000</f>
        <v>4.7708172776982636</v>
      </c>
      <c r="Q56" s="6">
        <f>'Tabel 13'!P56/'Tabel 14'!$F56*1000</f>
        <v>7.1562259165473963</v>
      </c>
      <c r="R56" s="6">
        <f>'Tabel 13'!Q56/'Tabel 14'!$F56*1000</f>
        <v>4.8442144665859299</v>
      </c>
      <c r="S56" s="6">
        <f>'Tabel 13'!R56/'Tabel 14'!$F56*1000</f>
        <v>21.982458071855849</v>
      </c>
      <c r="T56" s="6">
        <f>'Tabel 13'!S56/'Tabel 14'!$F56*1000</f>
        <v>20.624610077434031</v>
      </c>
      <c r="U56" s="6">
        <f>'Tabel 13'!T56/'Tabel 14'!$F56*1000</f>
        <v>1.3578479944218136</v>
      </c>
      <c r="V56" s="6">
        <f>'Tabel 13'!U56/'Tabel 14'!$F56*1000</f>
        <v>0</v>
      </c>
      <c r="W56" s="6">
        <f>'Tabel 13'!V56/'Tabel 14'!$F56*1000</f>
        <v>0</v>
      </c>
      <c r="X56" s="6"/>
      <c r="Y56" s="6">
        <f>'Tabel 13'!X56/'Tabel 14'!$F56*1000</f>
        <v>5.1011046276927594</v>
      </c>
      <c r="AA56" s="47"/>
      <c r="AB56" s="47"/>
      <c r="AC56" s="47"/>
      <c r="AD56" s="47"/>
    </row>
    <row r="57" spans="2:30" x14ac:dyDescent="0.25">
      <c r="D57" s="1" t="s">
        <v>684</v>
      </c>
      <c r="E57" s="1" t="s">
        <v>45</v>
      </c>
      <c r="F57" s="84">
        <f>VLOOKUP(E57,'Tabel 12'!E$14:F$376,2,FALSE)</f>
        <v>167225</v>
      </c>
      <c r="H57" s="6">
        <f>'Tabel 13'!G57/'Tabel 14'!$F57*1000</f>
        <v>137.28808491553295</v>
      </c>
      <c r="I57" s="6">
        <f>'Tabel 13'!H57/'Tabel 14'!$F57*1000</f>
        <v>80.436537599043206</v>
      </c>
      <c r="J57" s="6">
        <f>'Tabel 13'!I57/'Tabel 14'!$F57*1000</f>
        <v>43.982658095380472</v>
      </c>
      <c r="K57" s="6">
        <f>'Tabel 13'!J57/'Tabel 14'!$F57*1000</f>
        <v>8.1626551053969205</v>
      </c>
      <c r="L57" s="6">
        <f>'Tabel 13'!K57/'Tabel 14'!$F57*1000</f>
        <v>10.231723725519508</v>
      </c>
      <c r="M57" s="6">
        <f>'Tabel 13'!L57/'Tabel 14'!$F57*1000</f>
        <v>3.0079234564209893</v>
      </c>
      <c r="N57" s="6">
        <f>'Tabel 13'!M57/'Tabel 14'!$F57*1000</f>
        <v>15.05157721632531</v>
      </c>
      <c r="O57" s="6">
        <f>'Tabel 13'!N57/'Tabel 14'!$F57*1000</f>
        <v>14.034982807594558</v>
      </c>
      <c r="P57" s="6">
        <f>'Tabel 13'!O57/'Tabel 14'!$F57*1000</f>
        <v>14.034982807594558</v>
      </c>
      <c r="Q57" s="6">
        <f>'Tabel 13'!P57/'Tabel 14'!$F57*1000</f>
        <v>0</v>
      </c>
      <c r="R57" s="6">
        <f>'Tabel 13'!Q57/'Tabel 14'!$F57*1000</f>
        <v>5.9739871430707137</v>
      </c>
      <c r="S57" s="6">
        <f>'Tabel 13'!R57/'Tabel 14'!$F57*1000</f>
        <v>36.842577365824489</v>
      </c>
      <c r="T57" s="6">
        <f>'Tabel 13'!S57/'Tabel 14'!$F57*1000</f>
        <v>36.842577365824489</v>
      </c>
      <c r="U57" s="6">
        <f>'Tabel 13'!T57/'Tabel 14'!$F57*1000</f>
        <v>0</v>
      </c>
      <c r="V57" s="6">
        <f>'Tabel 13'!U57/'Tabel 14'!$F57*1000</f>
        <v>0</v>
      </c>
      <c r="W57" s="6">
        <f>'Tabel 13'!V57/'Tabel 14'!$F57*1000</f>
        <v>0</v>
      </c>
      <c r="X57" s="6"/>
      <c r="Y57" s="6">
        <f>'Tabel 13'!X57/'Tabel 14'!$F57*1000</f>
        <v>28.464643444461057</v>
      </c>
      <c r="AA57" s="47"/>
      <c r="AB57" s="47"/>
      <c r="AC57" s="47"/>
      <c r="AD57" s="47"/>
    </row>
    <row r="58" spans="2:30" x14ac:dyDescent="0.25">
      <c r="D58" s="1" t="s">
        <v>691</v>
      </c>
      <c r="E58" s="1" t="s">
        <v>85</v>
      </c>
      <c r="F58" s="84">
        <f>VLOOKUP(E58,'Tabel 12'!E$14:F$376,2,FALSE)</f>
        <v>61649</v>
      </c>
      <c r="H58" s="6">
        <f>'Tabel 13'!G58/'Tabel 14'!$F58*1000</f>
        <v>54.583204918165748</v>
      </c>
      <c r="I58" s="6">
        <f>'Tabel 13'!H58/'Tabel 14'!$F58*1000</f>
        <v>24.461061817709936</v>
      </c>
      <c r="J58" s="6">
        <f>'Tabel 13'!I58/'Tabel 14'!$F58*1000</f>
        <v>10.49489853850022</v>
      </c>
      <c r="K58" s="6">
        <f>'Tabel 13'!J58/'Tabel 14'!$F58*1000</f>
        <v>0</v>
      </c>
      <c r="L58" s="6">
        <f>'Tabel 13'!K58/'Tabel 14'!$F58*1000</f>
        <v>13.382212201333356</v>
      </c>
      <c r="M58" s="6">
        <f>'Tabel 13'!L58/'Tabel 14'!$F58*1000</f>
        <v>0</v>
      </c>
      <c r="N58" s="6">
        <f>'Tabel 13'!M58/'Tabel 14'!$F58*1000</f>
        <v>0.58395107787636458</v>
      </c>
      <c r="O58" s="6">
        <f>'Tabel 13'!N58/'Tabel 14'!$F58*1000</f>
        <v>8.4835114924816288</v>
      </c>
      <c r="P58" s="6">
        <f>'Tabel 13'!O58/'Tabel 14'!$F58*1000</f>
        <v>8.4835114924816288</v>
      </c>
      <c r="Q58" s="6">
        <f>'Tabel 13'!P58/'Tabel 14'!$F58*1000</f>
        <v>0</v>
      </c>
      <c r="R58" s="6">
        <f>'Tabel 13'!Q58/'Tabel 14'!$F58*1000</f>
        <v>3.4874856039838442</v>
      </c>
      <c r="S58" s="6">
        <f>'Tabel 13'!R58/'Tabel 14'!$F58*1000</f>
        <v>18.151146003990334</v>
      </c>
      <c r="T58" s="6">
        <f>'Tabel 13'!S58/'Tabel 14'!$F58*1000</f>
        <v>18.151146003990334</v>
      </c>
      <c r="U58" s="6">
        <f>'Tabel 13'!T58/'Tabel 14'!$F58*1000</f>
        <v>0</v>
      </c>
      <c r="V58" s="6">
        <f>'Tabel 13'!U58/'Tabel 14'!$F58*1000</f>
        <v>0</v>
      </c>
      <c r="W58" s="6">
        <f>'Tabel 13'!V58/'Tabel 14'!$F58*1000</f>
        <v>0</v>
      </c>
      <c r="X58" s="6"/>
      <c r="Y58" s="6">
        <f>'Tabel 13'!X58/'Tabel 14'!$F58*1000</f>
        <v>6.9425294814190011</v>
      </c>
      <c r="AA58" s="47"/>
      <c r="AB58" s="47"/>
      <c r="AC58" s="47"/>
      <c r="AD58" s="47"/>
    </row>
    <row r="59" spans="2:30" x14ac:dyDescent="0.25">
      <c r="D59" s="1" t="s">
        <v>695</v>
      </c>
      <c r="E59" s="1" t="s">
        <v>82</v>
      </c>
      <c r="F59" s="84">
        <f>VLOOKUP(E59,'Tabel 12'!E$14:F$376,2,FALSE)</f>
        <v>35421</v>
      </c>
      <c r="H59" s="6">
        <f>'Tabel 13'!G59/'Tabel 14'!$F59*1000</f>
        <v>51.636035120408799</v>
      </c>
      <c r="I59" s="6">
        <f>'Tabel 13'!H59/'Tabel 14'!$F59*1000</f>
        <v>6.8321052482990314</v>
      </c>
      <c r="J59" s="6">
        <f>'Tabel 13'!I59/'Tabel 14'!$F59*1000</f>
        <v>5.702831653538861</v>
      </c>
      <c r="K59" s="6">
        <f>'Tabel 13'!J59/'Tabel 14'!$F59*1000</f>
        <v>1.1292735947601704</v>
      </c>
      <c r="L59" s="6">
        <f>'Tabel 13'!K59/'Tabel 14'!$F59*1000</f>
        <v>0</v>
      </c>
      <c r="M59" s="6">
        <f>'Tabel 13'!L59/'Tabel 14'!$F59*1000</f>
        <v>0</v>
      </c>
      <c r="N59" s="6">
        <f>'Tabel 13'!M59/'Tabel 14'!$F59*1000</f>
        <v>0</v>
      </c>
      <c r="O59" s="6">
        <f>'Tabel 13'!N59/'Tabel 14'!$F59*1000</f>
        <v>13.325428418170013</v>
      </c>
      <c r="P59" s="6">
        <f>'Tabel 13'!O59/'Tabel 14'!$F59*1000</f>
        <v>13.325428418170013</v>
      </c>
      <c r="Q59" s="6">
        <f>'Tabel 13'!P59/'Tabel 14'!$F59*1000</f>
        <v>0</v>
      </c>
      <c r="R59" s="6">
        <f>'Tabel 13'!Q59/'Tabel 14'!$F59*1000</f>
        <v>7.4249738855481215</v>
      </c>
      <c r="S59" s="6">
        <f>'Tabel 13'!R59/'Tabel 14'!$F59*1000</f>
        <v>24.05352756839163</v>
      </c>
      <c r="T59" s="6">
        <f>'Tabel 13'!S59/'Tabel 14'!$F59*1000</f>
        <v>22.839558454024449</v>
      </c>
      <c r="U59" s="6">
        <f>'Tabel 13'!T59/'Tabel 14'!$F59*1000</f>
        <v>1.2139691143671834</v>
      </c>
      <c r="V59" s="6">
        <f>'Tabel 13'!U59/'Tabel 14'!$F59*1000</f>
        <v>0</v>
      </c>
      <c r="W59" s="6">
        <f>'Tabel 13'!V59/'Tabel 14'!$F59*1000</f>
        <v>0</v>
      </c>
      <c r="X59" s="6"/>
      <c r="Y59" s="6">
        <f>'Tabel 13'!X59/'Tabel 14'!$F59*1000</f>
        <v>4.8558764574687334</v>
      </c>
      <c r="AA59" s="47"/>
      <c r="AB59" s="47"/>
      <c r="AC59" s="47"/>
      <c r="AD59" s="47"/>
    </row>
    <row r="60" spans="2:30" x14ac:dyDescent="0.25">
      <c r="D60" s="1" t="s">
        <v>700</v>
      </c>
      <c r="E60" s="1" t="s">
        <v>80</v>
      </c>
      <c r="F60" s="84">
        <f>VLOOKUP(E60,'Tabel 12'!E$14:F$376,2,FALSE)</f>
        <v>44037</v>
      </c>
      <c r="H60" s="6">
        <f>'Tabel 13'!G60/'Tabel 14'!$F60*1000</f>
        <v>47.437382201330699</v>
      </c>
      <c r="I60" s="6">
        <f>'Tabel 13'!H60/'Tabel 14'!$F60*1000</f>
        <v>18.007584531189682</v>
      </c>
      <c r="J60" s="6">
        <f>'Tabel 13'!I60/'Tabel 14'!$F60*1000</f>
        <v>7.9932783795444733</v>
      </c>
      <c r="K60" s="6">
        <f>'Tabel 13'!J60/'Tabel 14'!$F60*1000</f>
        <v>0</v>
      </c>
      <c r="L60" s="6">
        <f>'Tabel 13'!K60/'Tabel 14'!$F60*1000</f>
        <v>8.2884846833344685</v>
      </c>
      <c r="M60" s="6">
        <f>'Tabel 13'!L60/'Tabel 14'!$F60*1000</f>
        <v>0</v>
      </c>
      <c r="N60" s="6">
        <f>'Tabel 13'!M60/'Tabel 14'!$F60*1000</f>
        <v>1.7258214683107387</v>
      </c>
      <c r="O60" s="6">
        <f>'Tabel 13'!N60/'Tabel 14'!$F60*1000</f>
        <v>3.9058064809137769</v>
      </c>
      <c r="P60" s="6">
        <f>'Tabel 13'!O60/'Tabel 14'!$F60*1000</f>
        <v>3.9058064809137769</v>
      </c>
      <c r="Q60" s="6">
        <f>'Tabel 13'!P60/'Tabel 14'!$F60*1000</f>
        <v>0</v>
      </c>
      <c r="R60" s="6">
        <f>'Tabel 13'!Q60/'Tabel 14'!$F60*1000</f>
        <v>6.6989122783114201</v>
      </c>
      <c r="S60" s="6">
        <f>'Tabel 13'!R60/'Tabel 14'!$F60*1000</f>
        <v>18.825078910915821</v>
      </c>
      <c r="T60" s="6">
        <f>'Tabel 13'!S60/'Tabel 14'!$F60*1000</f>
        <v>17.530712809682765</v>
      </c>
      <c r="U60" s="6">
        <f>'Tabel 13'!T60/'Tabel 14'!$F60*1000</f>
        <v>1.2943661012330541</v>
      </c>
      <c r="V60" s="6">
        <f>'Tabel 13'!U60/'Tabel 14'!$F60*1000</f>
        <v>0</v>
      </c>
      <c r="W60" s="6">
        <f>'Tabel 13'!V60/'Tabel 14'!$F60*1000</f>
        <v>0</v>
      </c>
      <c r="X60" s="6"/>
      <c r="Y60" s="6">
        <f>'Tabel 13'!X60/'Tabel 14'!$F60*1000</f>
        <v>2.7249812657537977</v>
      </c>
      <c r="AA60" s="47"/>
      <c r="AB60" s="47"/>
      <c r="AC60" s="47"/>
      <c r="AD60" s="47"/>
    </row>
    <row r="61" spans="2:30" x14ac:dyDescent="0.25">
      <c r="D61" s="1" t="s">
        <v>703</v>
      </c>
      <c r="E61" s="1" t="s">
        <v>86</v>
      </c>
      <c r="F61" s="84">
        <f>VLOOKUP(E61,'Tabel 12'!E$14:F$376,2,FALSE)</f>
        <v>26576</v>
      </c>
      <c r="H61" s="6">
        <f>'Tabel 13'!G61/'Tabel 14'!$F61*1000</f>
        <v>36.687236604455151</v>
      </c>
      <c r="I61" s="6">
        <f>'Tabel 13'!H61/'Tabel 14'!$F61*1000</f>
        <v>10.836845273931367</v>
      </c>
      <c r="J61" s="6">
        <f>'Tabel 13'!I61/'Tabel 14'!$F61*1000</f>
        <v>2.0319084888621313</v>
      </c>
      <c r="K61" s="6">
        <f>'Tabel 13'!J61/'Tabel 14'!$F61*1000</f>
        <v>0.15051173991571343</v>
      </c>
      <c r="L61" s="6">
        <f>'Tabel 13'!K61/'Tabel 14'!$F61*1000</f>
        <v>5.4184226369656834</v>
      </c>
      <c r="M61" s="6">
        <f>'Tabel 13'!L61/'Tabel 14'!$F61*1000</f>
        <v>0</v>
      </c>
      <c r="N61" s="6">
        <f>'Tabel 13'!M61/'Tabel 14'!$F61*1000</f>
        <v>3.2360024081878387</v>
      </c>
      <c r="O61" s="6">
        <f>'Tabel 13'!N61/'Tabel 14'!$F61*1000</f>
        <v>1.2417218543046358</v>
      </c>
      <c r="P61" s="6">
        <f>'Tabel 13'!O61/'Tabel 14'!$F61*1000</f>
        <v>0</v>
      </c>
      <c r="Q61" s="6">
        <f>'Tabel 13'!P61/'Tabel 14'!$F61*1000</f>
        <v>1.2417218543046358</v>
      </c>
      <c r="R61" s="6">
        <f>'Tabel 13'!Q61/'Tabel 14'!$F61*1000</f>
        <v>3.9509331727874772</v>
      </c>
      <c r="S61" s="6">
        <f>'Tabel 13'!R61/'Tabel 14'!$F61*1000</f>
        <v>20.657736303431669</v>
      </c>
      <c r="T61" s="6">
        <f>'Tabel 13'!S61/'Tabel 14'!$F61*1000</f>
        <v>20.018061408789883</v>
      </c>
      <c r="U61" s="6">
        <f>'Tabel 13'!T61/'Tabel 14'!$F61*1000</f>
        <v>0.63967489464178207</v>
      </c>
      <c r="V61" s="6">
        <f>'Tabel 13'!U61/'Tabel 14'!$F61*1000</f>
        <v>0</v>
      </c>
      <c r="W61" s="6">
        <f>'Tabel 13'!V61/'Tabel 14'!$F61*1000</f>
        <v>0</v>
      </c>
      <c r="X61" s="6"/>
      <c r="Y61" s="6">
        <f>'Tabel 13'!X61/'Tabel 14'!$F61*1000</f>
        <v>1.8813967489464178</v>
      </c>
      <c r="AA61" s="47"/>
      <c r="AB61" s="47"/>
      <c r="AC61" s="47"/>
      <c r="AD61" s="47"/>
    </row>
    <row r="62" spans="2:30" x14ac:dyDescent="0.25">
      <c r="D62" s="1" t="s">
        <v>717</v>
      </c>
      <c r="E62" s="1" t="s">
        <v>47</v>
      </c>
      <c r="F62" s="84">
        <f>VLOOKUP(E62,'Tabel 12'!E$14:F$376,2,FALSE)</f>
        <v>21105</v>
      </c>
      <c r="H62" s="6">
        <f>'Tabel 13'!G62/'Tabel 14'!$F62*1000</f>
        <v>31.603885335228622</v>
      </c>
      <c r="I62" s="6">
        <f>'Tabel 13'!H62/'Tabel 14'!$F62*1000</f>
        <v>5.7806207059938401</v>
      </c>
      <c r="J62" s="6">
        <f>'Tabel 13'!I62/'Tabel 14'!$F62*1000</f>
        <v>0</v>
      </c>
      <c r="K62" s="6">
        <f>'Tabel 13'!J62/'Tabel 14'!$F62*1000</f>
        <v>0</v>
      </c>
      <c r="L62" s="6">
        <f>'Tabel 13'!K62/'Tabel 14'!$F62*1000</f>
        <v>0</v>
      </c>
      <c r="M62" s="6">
        <f>'Tabel 13'!L62/'Tabel 14'!$F62*1000</f>
        <v>0</v>
      </c>
      <c r="N62" s="6">
        <f>'Tabel 13'!M62/'Tabel 14'!$F62*1000</f>
        <v>5.7806207059938401</v>
      </c>
      <c r="O62" s="6">
        <f>'Tabel 13'!N62/'Tabel 14'!$F62*1000</f>
        <v>3.0798389007344231</v>
      </c>
      <c r="P62" s="6">
        <f>'Tabel 13'!O62/'Tabel 14'!$F62*1000</f>
        <v>0</v>
      </c>
      <c r="Q62" s="6">
        <f>'Tabel 13'!P62/'Tabel 14'!$F62*1000</f>
        <v>3.0798389007344231</v>
      </c>
      <c r="R62" s="6">
        <f>'Tabel 13'!Q62/'Tabel 14'!$F62*1000</f>
        <v>2.9376924899312962</v>
      </c>
      <c r="S62" s="6">
        <f>'Tabel 13'!R62/'Tabel 14'!$F62*1000</f>
        <v>19.805733238569058</v>
      </c>
      <c r="T62" s="6">
        <f>'Tabel 13'!S62/'Tabel 14'!$F62*1000</f>
        <v>19.189765458422176</v>
      </c>
      <c r="U62" s="6">
        <f>'Tabel 13'!T62/'Tabel 14'!$F62*1000</f>
        <v>0.61596778014688458</v>
      </c>
      <c r="V62" s="6">
        <f>'Tabel 13'!U62/'Tabel 14'!$F62*1000</f>
        <v>0</v>
      </c>
      <c r="W62" s="6">
        <f>'Tabel 13'!V62/'Tabel 14'!$F62*1000</f>
        <v>0</v>
      </c>
      <c r="X62" s="6"/>
      <c r="Y62" s="6">
        <f>'Tabel 13'!X62/'Tabel 14'!$F62*1000</f>
        <v>0.99502487562189046</v>
      </c>
      <c r="AA62" s="47"/>
      <c r="AB62" s="47"/>
      <c r="AC62" s="47"/>
      <c r="AD62" s="47"/>
    </row>
    <row r="63" spans="2:30" x14ac:dyDescent="0.25">
      <c r="D63" s="1" t="s">
        <v>735</v>
      </c>
      <c r="E63" s="1" t="s">
        <v>49</v>
      </c>
      <c r="F63" s="84">
        <f>VLOOKUP(E63,'Tabel 12'!E$14:F$376,2,FALSE)</f>
        <v>11081</v>
      </c>
      <c r="H63" s="6">
        <f>'Tabel 13'!G63/'Tabel 14'!$F63*1000</f>
        <v>95.38850284270373</v>
      </c>
      <c r="I63" s="6">
        <f>'Tabel 13'!H63/'Tabel 14'!$F63*1000</f>
        <v>4.4219835754895769</v>
      </c>
      <c r="J63" s="6">
        <f>'Tabel 13'!I63/'Tabel 14'!$F63*1000</f>
        <v>2.7073368829528022</v>
      </c>
      <c r="K63" s="6">
        <f>'Tabel 13'!J63/'Tabel 14'!$F63*1000</f>
        <v>0.54146737659056043</v>
      </c>
      <c r="L63" s="6">
        <f>'Tabel 13'!K63/'Tabel 14'!$F63*1000</f>
        <v>0.18048912553018681</v>
      </c>
      <c r="M63" s="6">
        <f>'Tabel 13'!L63/'Tabel 14'!$F63*1000</f>
        <v>0</v>
      </c>
      <c r="N63" s="6">
        <f>'Tabel 13'!M63/'Tabel 14'!$F63*1000</f>
        <v>0.99269019041602746</v>
      </c>
      <c r="O63" s="6">
        <f>'Tabel 13'!N63/'Tabel 14'!$F63*1000</f>
        <v>17.958667990253588</v>
      </c>
      <c r="P63" s="6">
        <f>'Tabel 13'!O63/'Tabel 14'!$F63*1000</f>
        <v>11.100081220106489</v>
      </c>
      <c r="Q63" s="6">
        <f>'Tabel 13'!P63/'Tabel 14'!$F63*1000</f>
        <v>6.8585867701470988</v>
      </c>
      <c r="R63" s="6">
        <f>'Tabel 13'!Q63/'Tabel 14'!$F63*1000</f>
        <v>51.168667087807954</v>
      </c>
      <c r="S63" s="6">
        <f>'Tabel 13'!R63/'Tabel 14'!$F63*1000</f>
        <v>21.839184189152604</v>
      </c>
      <c r="T63" s="6">
        <f>'Tabel 13'!S63/'Tabel 14'!$F63*1000</f>
        <v>21.117227687031857</v>
      </c>
      <c r="U63" s="6">
        <f>'Tabel 13'!T63/'Tabel 14'!$F63*1000</f>
        <v>0.72195650212074725</v>
      </c>
      <c r="V63" s="6">
        <f>'Tabel 13'!U63/'Tabel 14'!$F63*1000</f>
        <v>0</v>
      </c>
      <c r="W63" s="6">
        <f>'Tabel 13'!V63/'Tabel 14'!$F63*1000</f>
        <v>0</v>
      </c>
      <c r="X63" s="6"/>
      <c r="Y63" s="6">
        <f>'Tabel 13'!X63/'Tabel 14'!$F63*1000</f>
        <v>34.563667539030767</v>
      </c>
      <c r="AA63" s="47"/>
      <c r="AB63" s="47"/>
      <c r="AC63" s="47"/>
      <c r="AD63" s="47"/>
    </row>
    <row r="64" spans="2:30" x14ac:dyDescent="0.25">
      <c r="D64" s="1" t="s">
        <v>743</v>
      </c>
      <c r="E64" s="1" t="s">
        <v>50</v>
      </c>
      <c r="F64" s="84">
        <f>VLOOKUP(E64,'Tabel 12'!E$14:F$376,2,FALSE)</f>
        <v>24939</v>
      </c>
      <c r="H64" s="6">
        <f>'Tabel 13'!G64/'Tabel 14'!$F64*1000</f>
        <v>23.336942138818717</v>
      </c>
      <c r="I64" s="6">
        <f>'Tabel 13'!H64/'Tabel 14'!$F64*1000</f>
        <v>5.0523276795380729</v>
      </c>
      <c r="J64" s="6">
        <f>'Tabel 13'!I64/'Tabel 14'!$F64*1000</f>
        <v>0</v>
      </c>
      <c r="K64" s="6">
        <f>'Tabel 13'!J64/'Tabel 14'!$F64*1000</f>
        <v>0.52127190344440433</v>
      </c>
      <c r="L64" s="6">
        <f>'Tabel 13'!K64/'Tabel 14'!$F64*1000</f>
        <v>3.9295881951962786</v>
      </c>
      <c r="M64" s="6">
        <f>'Tabel 13'!L64/'Tabel 14'!$F64*1000</f>
        <v>0</v>
      </c>
      <c r="N64" s="6">
        <f>'Tabel 13'!M64/'Tabel 14'!$F64*1000</f>
        <v>0.60146758089738961</v>
      </c>
      <c r="O64" s="6">
        <f>'Tabel 13'!N64/'Tabel 14'!$F64*1000</f>
        <v>2.0048919363246318</v>
      </c>
      <c r="P64" s="6">
        <f>'Tabel 13'!O64/'Tabel 14'!$F64*1000</f>
        <v>0</v>
      </c>
      <c r="Q64" s="6">
        <f>'Tabel 13'!P64/'Tabel 14'!$F64*1000</f>
        <v>2.0048919363246318</v>
      </c>
      <c r="R64" s="6">
        <f>'Tabel 13'!Q64/'Tabel 14'!$F64*1000</f>
        <v>0.52127190344440433</v>
      </c>
      <c r="S64" s="6">
        <f>'Tabel 13'!R64/'Tabel 14'!$F64*1000</f>
        <v>15.758450619511608</v>
      </c>
      <c r="T64" s="6">
        <f>'Tabel 13'!S64/'Tabel 14'!$F64*1000</f>
        <v>11.989253779221301</v>
      </c>
      <c r="U64" s="6">
        <f>'Tabel 13'!T64/'Tabel 14'!$F64*1000</f>
        <v>0</v>
      </c>
      <c r="V64" s="6">
        <f>'Tabel 13'!U64/'Tabel 14'!$F64*1000</f>
        <v>3.7691968402903084</v>
      </c>
      <c r="W64" s="6">
        <f>'Tabel 13'!V64/'Tabel 14'!$F64*1000</f>
        <v>0</v>
      </c>
      <c r="X64" s="6"/>
      <c r="Y64" s="6">
        <f>'Tabel 13'!X64/'Tabel 14'!$F64*1000</f>
        <v>3.2479249368459038</v>
      </c>
      <c r="AA64" s="47"/>
      <c r="AB64" s="47"/>
      <c r="AC64" s="47"/>
      <c r="AD64" s="47"/>
    </row>
    <row r="65" spans="4:30" x14ac:dyDescent="0.25">
      <c r="D65" s="1" t="s">
        <v>752</v>
      </c>
      <c r="E65" s="1" t="s">
        <v>91</v>
      </c>
      <c r="F65" s="84">
        <f>VLOOKUP(E65,'Tabel 12'!E$14:F$376,2,FALSE)</f>
        <v>24041</v>
      </c>
      <c r="H65" s="6">
        <f>'Tabel 13'!G65/'Tabel 14'!$F65*1000</f>
        <v>73.749012104321793</v>
      </c>
      <c r="I65" s="6">
        <f>'Tabel 13'!H65/'Tabel 14'!$F65*1000</f>
        <v>39.682209558670607</v>
      </c>
      <c r="J65" s="6">
        <f>'Tabel 13'!I65/'Tabel 14'!$F65*1000</f>
        <v>0</v>
      </c>
      <c r="K65" s="6">
        <f>'Tabel 13'!J65/'Tabel 14'!$F65*1000</f>
        <v>24.416621604758539</v>
      </c>
      <c r="L65" s="6">
        <f>'Tabel 13'!K65/'Tabel 14'!$F65*1000</f>
        <v>14.766440663865895</v>
      </c>
      <c r="M65" s="6">
        <f>'Tabel 13'!L65/'Tabel 14'!$F65*1000</f>
        <v>0</v>
      </c>
      <c r="N65" s="6">
        <f>'Tabel 13'!M65/'Tabel 14'!$F65*1000</f>
        <v>0.49914729004617114</v>
      </c>
      <c r="O65" s="6">
        <f>'Tabel 13'!N65/'Tabel 14'!$F65*1000</f>
        <v>0</v>
      </c>
      <c r="P65" s="6">
        <f>'Tabel 13'!O65/'Tabel 14'!$F65*1000</f>
        <v>0</v>
      </c>
      <c r="Q65" s="6">
        <f>'Tabel 13'!P65/'Tabel 14'!$F65*1000</f>
        <v>0</v>
      </c>
      <c r="R65" s="6">
        <f>'Tabel 13'!Q65/'Tabel 14'!$F65*1000</f>
        <v>15.307183561415915</v>
      </c>
      <c r="S65" s="6">
        <f>'Tabel 13'!R65/'Tabel 14'!$F65*1000</f>
        <v>18.759618984235264</v>
      </c>
      <c r="T65" s="6">
        <f>'Tabel 13'!S65/'Tabel 14'!$F65*1000</f>
        <v>17.969302441662162</v>
      </c>
      <c r="U65" s="6">
        <f>'Tabel 13'!T65/'Tabel 14'!$F65*1000</f>
        <v>0.79031654257310424</v>
      </c>
      <c r="V65" s="6">
        <f>'Tabel 13'!U65/'Tabel 14'!$F65*1000</f>
        <v>0</v>
      </c>
      <c r="W65" s="6">
        <f>'Tabel 13'!V65/'Tabel 14'!$F65*1000</f>
        <v>0</v>
      </c>
      <c r="X65" s="6"/>
      <c r="Y65" s="6">
        <f>'Tabel 13'!X65/'Tabel 14'!$F65*1000</f>
        <v>7.6535917807079574</v>
      </c>
      <c r="AA65" s="47"/>
      <c r="AB65" s="47"/>
      <c r="AC65" s="47"/>
      <c r="AD65" s="47"/>
    </row>
    <row r="66" spans="4:30" x14ac:dyDescent="0.25">
      <c r="D66" s="1" t="s">
        <v>756</v>
      </c>
      <c r="E66" s="1" t="s">
        <v>92</v>
      </c>
      <c r="F66" s="84">
        <f>VLOOKUP(E66,'Tabel 12'!E$14:F$376,2,FALSE)</f>
        <v>33283</v>
      </c>
      <c r="H66" s="6">
        <f>'Tabel 13'!G66/'Tabel 14'!$F66*1000</f>
        <v>45.098098128173547</v>
      </c>
      <c r="I66" s="6">
        <f>'Tabel 13'!H66/'Tabel 14'!$F66*1000</f>
        <v>22.774389327885107</v>
      </c>
      <c r="J66" s="6">
        <f>'Tabel 13'!I66/'Tabel 14'!$F66*1000</f>
        <v>0.15022684253222368</v>
      </c>
      <c r="K66" s="6">
        <f>'Tabel 13'!J66/'Tabel 14'!$F66*1000</f>
        <v>9.0136105519334195E-2</v>
      </c>
      <c r="L66" s="6">
        <f>'Tabel 13'!K66/'Tabel 14'!$F66*1000</f>
        <v>3.6054442207733675</v>
      </c>
      <c r="M66" s="6">
        <f>'Tabel 13'!L66/'Tabel 14'!$F66*1000</f>
        <v>6.0090737012889459E-2</v>
      </c>
      <c r="N66" s="6">
        <f>'Tabel 13'!M66/'Tabel 14'!$F66*1000</f>
        <v>18.868491422047292</v>
      </c>
      <c r="O66" s="6">
        <f>'Tabel 13'!N66/'Tabel 14'!$F66*1000</f>
        <v>1.5924045308415709</v>
      </c>
      <c r="P66" s="6">
        <f>'Tabel 13'!O66/'Tabel 14'!$F66*1000</f>
        <v>1.5924045308415709</v>
      </c>
      <c r="Q66" s="6">
        <f>'Tabel 13'!P66/'Tabel 14'!$F66*1000</f>
        <v>0</v>
      </c>
      <c r="R66" s="6">
        <f>'Tabel 13'!Q66/'Tabel 14'!$F66*1000</f>
        <v>0.27040831655800263</v>
      </c>
      <c r="S66" s="6">
        <f>'Tabel 13'!R66/'Tabel 14'!$F66*1000</f>
        <v>20.460895952888862</v>
      </c>
      <c r="T66" s="6">
        <f>'Tabel 13'!S66/'Tabel 14'!$F66*1000</f>
        <v>19.859988582759968</v>
      </c>
      <c r="U66" s="6">
        <f>'Tabel 13'!T66/'Tabel 14'!$F66*1000</f>
        <v>0.60090737012889472</v>
      </c>
      <c r="V66" s="6">
        <f>'Tabel 13'!U66/'Tabel 14'!$F66*1000</f>
        <v>0</v>
      </c>
      <c r="W66" s="6">
        <f>'Tabel 13'!V66/'Tabel 14'!$F66*1000</f>
        <v>0.54081663311600525</v>
      </c>
      <c r="X66" s="6"/>
      <c r="Y66" s="6">
        <f>'Tabel 13'!X66/'Tabel 14'!$F66*1000</f>
        <v>4.9574858035633813</v>
      </c>
      <c r="AA66" s="47"/>
      <c r="AB66" s="47"/>
      <c r="AC66" s="47"/>
      <c r="AD66" s="47"/>
    </row>
    <row r="67" spans="4:30" x14ac:dyDescent="0.25">
      <c r="D67" s="1" t="s">
        <v>779</v>
      </c>
      <c r="E67" s="1" t="s">
        <v>51</v>
      </c>
      <c r="F67" s="84">
        <f>VLOOKUP(E67,'Tabel 12'!E$14:F$376,2,FALSE)</f>
        <v>48910</v>
      </c>
      <c r="H67" s="6">
        <f>'Tabel 13'!G67/'Tabel 14'!$F67*1000</f>
        <v>105.52034348803925</v>
      </c>
      <c r="I67" s="6">
        <f>'Tabel 13'!H67/'Tabel 14'!$F67*1000</f>
        <v>59.313023921488444</v>
      </c>
      <c r="J67" s="6">
        <f>'Tabel 13'!I67/'Tabel 14'!$F67*1000</f>
        <v>24.718871396442445</v>
      </c>
      <c r="K67" s="6">
        <f>'Tabel 13'!J67/'Tabel 14'!$F67*1000</f>
        <v>1.9218973625025557</v>
      </c>
      <c r="L67" s="6">
        <f>'Tabel 13'!K67/'Tabel 14'!$F67*1000</f>
        <v>14.557350235125742</v>
      </c>
      <c r="M67" s="6">
        <f>'Tabel 13'!L67/'Tabel 14'!$F67*1000</f>
        <v>0</v>
      </c>
      <c r="N67" s="6">
        <f>'Tabel 13'!M67/'Tabel 14'!$F67*1000</f>
        <v>18.114904927417705</v>
      </c>
      <c r="O67" s="6">
        <f>'Tabel 13'!N67/'Tabel 14'!$F67*1000</f>
        <v>15.048047434062564</v>
      </c>
      <c r="P67" s="6">
        <f>'Tabel 13'!O67/'Tabel 14'!$F67*1000</f>
        <v>9.2619096299325285</v>
      </c>
      <c r="Q67" s="6">
        <f>'Tabel 13'!P67/'Tabel 14'!$F67*1000</f>
        <v>5.7861378041300346</v>
      </c>
      <c r="R67" s="6">
        <f>'Tabel 13'!Q67/'Tabel 14'!$F67*1000</f>
        <v>14.066653036188919</v>
      </c>
      <c r="S67" s="6">
        <f>'Tabel 13'!R67/'Tabel 14'!$F67*1000</f>
        <v>17.092619096299327</v>
      </c>
      <c r="T67" s="6">
        <f>'Tabel 13'!S67/'Tabel 14'!$F67*1000</f>
        <v>16.049887548558576</v>
      </c>
      <c r="U67" s="6">
        <f>'Tabel 13'!T67/'Tabel 14'!$F67*1000</f>
        <v>0.67470864853813128</v>
      </c>
      <c r="V67" s="6">
        <f>'Tabel 13'!U67/'Tabel 14'!$F67*1000</f>
        <v>0.36802289920261705</v>
      </c>
      <c r="W67" s="6">
        <f>'Tabel 13'!V67/'Tabel 14'!$F67*1000</f>
        <v>0</v>
      </c>
      <c r="X67" s="6"/>
      <c r="Y67" s="6">
        <f>'Tabel 13'!X67/'Tabel 14'!$F67*1000</f>
        <v>6.3995093028010634</v>
      </c>
      <c r="AA67" s="47"/>
      <c r="AB67" s="47"/>
      <c r="AC67" s="47"/>
      <c r="AD67" s="47"/>
    </row>
    <row r="68" spans="4:30" x14ac:dyDescent="0.25">
      <c r="D68" s="1" t="s">
        <v>782</v>
      </c>
      <c r="E68" s="1" t="s">
        <v>52</v>
      </c>
      <c r="F68" s="84">
        <f>VLOOKUP(E68,'Tabel 12'!E$14:F$376,2,FALSE)</f>
        <v>12563</v>
      </c>
      <c r="H68" s="6">
        <f>'Tabel 13'!G68/'Tabel 14'!$F68*1000</f>
        <v>73.469712648252809</v>
      </c>
      <c r="I68" s="6">
        <f>'Tabel 13'!H68/'Tabel 14'!$F68*1000</f>
        <v>13.690997373238876</v>
      </c>
      <c r="J68" s="6">
        <f>'Tabel 13'!I68/'Tabel 14'!$F68*1000</f>
        <v>4.7759293162461196</v>
      </c>
      <c r="K68" s="6">
        <f>'Tabel 13'!J68/'Tabel 14'!$F68*1000</f>
        <v>0.47759293162461197</v>
      </c>
      <c r="L68" s="6">
        <f>'Tabel 13'!K68/'Tabel 14'!$F68*1000</f>
        <v>8.1986786595558385</v>
      </c>
      <c r="M68" s="6">
        <f>'Tabel 13'!L68/'Tabel 14'!$F68*1000</f>
        <v>0</v>
      </c>
      <c r="N68" s="6">
        <f>'Tabel 13'!M68/'Tabel 14'!$F68*1000</f>
        <v>0.23879646581230599</v>
      </c>
      <c r="O68" s="6">
        <f>'Tabel 13'!N68/'Tabel 14'!$F68*1000</f>
        <v>18.864920799172172</v>
      </c>
      <c r="P68" s="6">
        <f>'Tabel 13'!O68/'Tabel 14'!$F68*1000</f>
        <v>18.864920799172172</v>
      </c>
      <c r="Q68" s="6">
        <f>'Tabel 13'!P68/'Tabel 14'!$F68*1000</f>
        <v>0</v>
      </c>
      <c r="R68" s="6">
        <f>'Tabel 13'!Q68/'Tabel 14'!$F68*1000</f>
        <v>21.332484279232666</v>
      </c>
      <c r="S68" s="6">
        <f>'Tabel 13'!R68/'Tabel 14'!$F68*1000</f>
        <v>19.581310196609092</v>
      </c>
      <c r="T68" s="6">
        <f>'Tabel 13'!S68/'Tabel 14'!$F68*1000</f>
        <v>18.94451962110961</v>
      </c>
      <c r="U68" s="6">
        <f>'Tabel 13'!T68/'Tabel 14'!$F68*1000</f>
        <v>0.63679057549948259</v>
      </c>
      <c r="V68" s="6">
        <f>'Tabel 13'!U68/'Tabel 14'!$F68*1000</f>
        <v>0</v>
      </c>
      <c r="W68" s="6">
        <f>'Tabel 13'!V68/'Tabel 14'!$F68*1000</f>
        <v>0</v>
      </c>
      <c r="X68" s="6"/>
      <c r="Y68" s="6">
        <f>'Tabel 13'!X68/'Tabel 14'!$F68*1000</f>
        <v>9.3130621666799325</v>
      </c>
      <c r="AA68" s="47"/>
      <c r="AB68" s="47"/>
      <c r="AC68" s="47"/>
      <c r="AD68" s="47"/>
    </row>
    <row r="69" spans="4:30" x14ac:dyDescent="0.25">
      <c r="D69" s="1" t="s">
        <v>785</v>
      </c>
      <c r="E69" s="1" t="s">
        <v>53</v>
      </c>
      <c r="F69" s="84">
        <f>VLOOKUP(E69,'Tabel 12'!E$14:F$376,2,FALSE)</f>
        <v>19216</v>
      </c>
      <c r="H69" s="6">
        <f>'Tabel 13'!G69/'Tabel 14'!$F69*1000</f>
        <v>46.315570358034968</v>
      </c>
      <c r="I69" s="6">
        <f>'Tabel 13'!H69/'Tabel 14'!$F69*1000</f>
        <v>20.868026644462947</v>
      </c>
      <c r="J69" s="6">
        <f>'Tabel 13'!I69/'Tabel 14'!$F69*1000</f>
        <v>4.0070774354704417</v>
      </c>
      <c r="K69" s="6">
        <f>'Tabel 13'!J69/'Tabel 14'!$F69*1000</f>
        <v>0.93671940049958369</v>
      </c>
      <c r="L69" s="6">
        <f>'Tabel 13'!K69/'Tabel 14'!$F69*1000</f>
        <v>14.258950874271441</v>
      </c>
      <c r="M69" s="6">
        <f>'Tabel 13'!L69/'Tabel 14'!$F69*1000</f>
        <v>0</v>
      </c>
      <c r="N69" s="6">
        <f>'Tabel 13'!M69/'Tabel 14'!$F69*1000</f>
        <v>1.6652789342214822</v>
      </c>
      <c r="O69" s="6">
        <f>'Tabel 13'!N69/'Tabel 14'!$F69*1000</f>
        <v>3.4866777685262278</v>
      </c>
      <c r="P69" s="6">
        <f>'Tabel 13'!O69/'Tabel 14'!$F69*1000</f>
        <v>0</v>
      </c>
      <c r="Q69" s="6">
        <f>'Tabel 13'!P69/'Tabel 14'!$F69*1000</f>
        <v>3.4866777685262278</v>
      </c>
      <c r="R69" s="6">
        <f>'Tabel 13'!Q69/'Tabel 14'!$F69*1000</f>
        <v>3.1223980016652786</v>
      </c>
      <c r="S69" s="6">
        <f>'Tabel 13'!R69/'Tabel 14'!$F69*1000</f>
        <v>18.838467943380518</v>
      </c>
      <c r="T69" s="6">
        <f>'Tabel 13'!S69/'Tabel 14'!$F69*1000</f>
        <v>18.213988343047458</v>
      </c>
      <c r="U69" s="6">
        <f>'Tabel 13'!T69/'Tabel 14'!$F69*1000</f>
        <v>0.46835970024979184</v>
      </c>
      <c r="V69" s="6">
        <f>'Tabel 13'!U69/'Tabel 14'!$F69*1000</f>
        <v>0.15611990008326396</v>
      </c>
      <c r="W69" s="6">
        <f>'Tabel 13'!V69/'Tabel 14'!$F69*1000</f>
        <v>0</v>
      </c>
      <c r="X69" s="6"/>
      <c r="Y69" s="6">
        <f>'Tabel 13'!X69/'Tabel 14'!$F69*1000</f>
        <v>1.0928393005828476</v>
      </c>
      <c r="AA69" s="47"/>
      <c r="AB69" s="47"/>
      <c r="AC69" s="47"/>
      <c r="AD69" s="47"/>
    </row>
    <row r="70" spans="4:30" x14ac:dyDescent="0.25">
      <c r="D70" s="1" t="s">
        <v>796</v>
      </c>
      <c r="E70" s="1" t="s">
        <v>54</v>
      </c>
      <c r="F70" s="84">
        <f>VLOOKUP(E70,'Tabel 12'!E$14:F$376,2,FALSE)</f>
        <v>16793</v>
      </c>
      <c r="H70" s="6">
        <f>'Tabel 13'!G70/'Tabel 14'!$F70*1000</f>
        <v>35.193235276603346</v>
      </c>
      <c r="I70" s="6">
        <f>'Tabel 13'!H70/'Tabel 14'!$F70*1000</f>
        <v>0.83368070029178831</v>
      </c>
      <c r="J70" s="6">
        <f>'Tabel 13'!I70/'Tabel 14'!$F70*1000</f>
        <v>0.59548621449413452</v>
      </c>
      <c r="K70" s="6">
        <f>'Tabel 13'!J70/'Tabel 14'!$F70*1000</f>
        <v>0.17864586434824034</v>
      </c>
      <c r="L70" s="6">
        <f>'Tabel 13'!K70/'Tabel 14'!$F70*1000</f>
        <v>0</v>
      </c>
      <c r="M70" s="6">
        <f>'Tabel 13'!L70/'Tabel 14'!$F70*1000</f>
        <v>0</v>
      </c>
      <c r="N70" s="6">
        <f>'Tabel 13'!M70/'Tabel 14'!$F70*1000</f>
        <v>5.9548621449413447E-2</v>
      </c>
      <c r="O70" s="6">
        <f>'Tabel 13'!N70/'Tabel 14'!$F70*1000</f>
        <v>2.3819448579765381</v>
      </c>
      <c r="P70" s="6">
        <f>'Tabel 13'!O70/'Tabel 14'!$F70*1000</f>
        <v>2.3819448579765381</v>
      </c>
      <c r="Q70" s="6">
        <f>'Tabel 13'!P70/'Tabel 14'!$F70*1000</f>
        <v>0</v>
      </c>
      <c r="R70" s="6">
        <f>'Tabel 13'!Q70/'Tabel 14'!$F70*1000</f>
        <v>5.3593759304472099</v>
      </c>
      <c r="S70" s="6">
        <f>'Tabel 13'!R70/'Tabel 14'!$F70*1000</f>
        <v>26.618233787887814</v>
      </c>
      <c r="T70" s="6">
        <f>'Tabel 13'!S70/'Tabel 14'!$F70*1000</f>
        <v>25.963198951944264</v>
      </c>
      <c r="U70" s="6">
        <f>'Tabel 13'!T70/'Tabel 14'!$F70*1000</f>
        <v>0.65503483594354783</v>
      </c>
      <c r="V70" s="6">
        <f>'Tabel 13'!U70/'Tabel 14'!$F70*1000</f>
        <v>0</v>
      </c>
      <c r="W70" s="6">
        <f>'Tabel 13'!V70/'Tabel 14'!$F70*1000</f>
        <v>0</v>
      </c>
      <c r="X70" s="6"/>
      <c r="Y70" s="6">
        <f>'Tabel 13'!X70/'Tabel 14'!$F70*1000</f>
        <v>3.0369796939200859</v>
      </c>
      <c r="AA70" s="47"/>
      <c r="AB70" s="47"/>
      <c r="AC70" s="47"/>
      <c r="AD70" s="47"/>
    </row>
    <row r="71" spans="4:30" x14ac:dyDescent="0.25">
      <c r="D71" s="1" t="s">
        <v>833</v>
      </c>
      <c r="E71" s="1" t="s">
        <v>77</v>
      </c>
      <c r="F71" s="84">
        <f>VLOOKUP(E71,'Tabel 12'!E$14:F$376,2,FALSE)</f>
        <v>47217</v>
      </c>
      <c r="H71" s="6">
        <f>'Tabel 13'!G71/'Tabel 14'!$F71*1000</f>
        <v>28.739648855285171</v>
      </c>
      <c r="I71" s="6">
        <f>'Tabel 13'!H71/'Tabel 14'!$F71*1000</f>
        <v>8.6833132134612541</v>
      </c>
      <c r="J71" s="6">
        <f>'Tabel 13'!I71/'Tabel 14'!$F71*1000</f>
        <v>1.9272719571340831</v>
      </c>
      <c r="K71" s="6">
        <f>'Tabel 13'!J71/'Tabel 14'!$F71*1000</f>
        <v>0.14825168901031407</v>
      </c>
      <c r="L71" s="6">
        <f>'Tabel 13'!K71/'Tabel 14'!$F71*1000</f>
        <v>2.3720270241650252</v>
      </c>
      <c r="M71" s="6">
        <f>'Tabel 13'!L71/'Tabel 14'!$F71*1000</f>
        <v>0</v>
      </c>
      <c r="N71" s="6">
        <f>'Tabel 13'!M71/'Tabel 14'!$F71*1000</f>
        <v>4.2357625431518304</v>
      </c>
      <c r="O71" s="6">
        <f>'Tabel 13'!N71/'Tabel 14'!$F71*1000</f>
        <v>0</v>
      </c>
      <c r="P71" s="6">
        <f>'Tabel 13'!O71/'Tabel 14'!$F71*1000</f>
        <v>0</v>
      </c>
      <c r="Q71" s="6">
        <f>'Tabel 13'!P71/'Tabel 14'!$F71*1000</f>
        <v>0</v>
      </c>
      <c r="R71" s="6">
        <f>'Tabel 13'!Q71/'Tabel 14'!$F71*1000</f>
        <v>1.3978016392401043</v>
      </c>
      <c r="S71" s="6">
        <f>'Tabel 13'!R71/'Tabel 14'!$F71*1000</f>
        <v>18.658534002583817</v>
      </c>
      <c r="T71" s="6">
        <f>'Tabel 13'!S71/'Tabel 14'!$F71*1000</f>
        <v>18.446745875426224</v>
      </c>
      <c r="U71" s="6">
        <f>'Tabel 13'!T71/'Tabel 14'!$F71*1000</f>
        <v>0</v>
      </c>
      <c r="V71" s="6">
        <f>'Tabel 13'!U71/'Tabel 14'!$F71*1000</f>
        <v>0.21178812715759154</v>
      </c>
      <c r="W71" s="6">
        <f>'Tabel 13'!V71/'Tabel 14'!$F71*1000</f>
        <v>0</v>
      </c>
      <c r="X71" s="6"/>
      <c r="Y71" s="6">
        <f>'Tabel 13'!X71/'Tabel 14'!$F71*1000</f>
        <v>1.3342652010928266</v>
      </c>
      <c r="AA71" s="47"/>
      <c r="AB71" s="47"/>
      <c r="AC71" s="47"/>
      <c r="AD71" s="47"/>
    </row>
    <row r="72" spans="4:30" x14ac:dyDescent="0.25">
      <c r="D72" s="1" t="s">
        <v>835</v>
      </c>
      <c r="E72" s="1" t="s">
        <v>55</v>
      </c>
      <c r="F72" s="84">
        <f>VLOOKUP(E72,'Tabel 12'!E$14:F$376,2,FALSE)</f>
        <v>34312</v>
      </c>
      <c r="H72" s="6">
        <f>'Tabel 13'!G72/'Tabel 14'!$F72*1000</f>
        <v>57.239449755187685</v>
      </c>
      <c r="I72" s="6">
        <f>'Tabel 13'!H72/'Tabel 14'!$F72*1000</f>
        <v>26.841921193751457</v>
      </c>
      <c r="J72" s="6">
        <f>'Tabel 13'!I72/'Tabel 14'!$F72*1000</f>
        <v>13.81440895313593</v>
      </c>
      <c r="K72" s="6">
        <f>'Tabel 13'!J72/'Tabel 14'!$F72*1000</f>
        <v>0</v>
      </c>
      <c r="L72" s="6">
        <f>'Tabel 13'!K72/'Tabel 14'!$F72*1000</f>
        <v>5.8871531825600378</v>
      </c>
      <c r="M72" s="6">
        <f>'Tabel 13'!L72/'Tabel 14'!$F72*1000</f>
        <v>0</v>
      </c>
      <c r="N72" s="6">
        <f>'Tabel 13'!M72/'Tabel 14'!$F72*1000</f>
        <v>7.1403590580554903</v>
      </c>
      <c r="O72" s="6">
        <f>'Tabel 13'!N72/'Tabel 14'!$F72*1000</f>
        <v>3.2058754954534856</v>
      </c>
      <c r="P72" s="6">
        <f>'Tabel 13'!O72/'Tabel 14'!$F72*1000</f>
        <v>0</v>
      </c>
      <c r="Q72" s="6">
        <f>'Tabel 13'!P72/'Tabel 14'!$F72*1000</f>
        <v>3.2058754954534856</v>
      </c>
      <c r="R72" s="6">
        <f>'Tabel 13'!Q72/'Tabel 14'!$F72*1000</f>
        <v>4.3133597575192351</v>
      </c>
      <c r="S72" s="6">
        <f>'Tabel 13'!R72/'Tabel 14'!$F72*1000</f>
        <v>22.878293308463512</v>
      </c>
      <c r="T72" s="6">
        <f>'Tabel 13'!S72/'Tabel 14'!$F72*1000</f>
        <v>22.295406854744694</v>
      </c>
      <c r="U72" s="6">
        <f>'Tabel 13'!T72/'Tabel 14'!$F72*1000</f>
        <v>0.58288645371881553</v>
      </c>
      <c r="V72" s="6">
        <f>'Tabel 13'!U72/'Tabel 14'!$F72*1000</f>
        <v>0</v>
      </c>
      <c r="W72" s="6">
        <f>'Tabel 13'!V72/'Tabel 14'!$F72*1000</f>
        <v>0</v>
      </c>
      <c r="X72" s="6"/>
      <c r="Y72" s="6">
        <f>'Tabel 13'!X72/'Tabel 14'!$F72*1000</f>
        <v>3.9636278852879463</v>
      </c>
      <c r="AA72" s="47"/>
      <c r="AB72" s="47"/>
      <c r="AC72" s="47"/>
      <c r="AD72" s="47"/>
    </row>
    <row r="73" spans="4:30" x14ac:dyDescent="0.25">
      <c r="D73" s="1" t="s">
        <v>857</v>
      </c>
      <c r="E73" s="1" t="s">
        <v>79</v>
      </c>
      <c r="F73" s="84">
        <f>VLOOKUP(E73,'Tabel 12'!E$14:F$376,2,FALSE)</f>
        <v>25457</v>
      </c>
      <c r="H73" s="6">
        <f>'Tabel 13'!G73/'Tabel 14'!$F73*1000</f>
        <v>44.152885257493033</v>
      </c>
      <c r="I73" s="6">
        <f>'Tabel 13'!H73/'Tabel 14'!$F73*1000</f>
        <v>14.180775425226853</v>
      </c>
      <c r="J73" s="6">
        <f>'Tabel 13'!I73/'Tabel 14'!$F73*1000</f>
        <v>0</v>
      </c>
      <c r="K73" s="6">
        <f>'Tabel 13'!J73/'Tabel 14'!$F73*1000</f>
        <v>0.70707467494205922</v>
      </c>
      <c r="L73" s="6">
        <f>'Tabel 13'!K73/'Tabel 14'!$F73*1000</f>
        <v>0</v>
      </c>
      <c r="M73" s="6">
        <f>'Tabel 13'!L73/'Tabel 14'!$F73*1000</f>
        <v>0</v>
      </c>
      <c r="N73" s="6">
        <f>'Tabel 13'!M73/'Tabel 14'!$F73*1000</f>
        <v>13.473700750284793</v>
      </c>
      <c r="O73" s="6">
        <f>'Tabel 13'!N73/'Tabel 14'!$F73*1000</f>
        <v>0</v>
      </c>
      <c r="P73" s="6">
        <f>'Tabel 13'!O73/'Tabel 14'!$F73*1000</f>
        <v>0</v>
      </c>
      <c r="Q73" s="6">
        <f>'Tabel 13'!P73/'Tabel 14'!$F73*1000</f>
        <v>0</v>
      </c>
      <c r="R73" s="6">
        <f>'Tabel 13'!Q73/'Tabel 14'!$F73*1000</f>
        <v>11.273912872687276</v>
      </c>
      <c r="S73" s="6">
        <f>'Tabel 13'!R73/'Tabel 14'!$F73*1000</f>
        <v>18.698196959578897</v>
      </c>
      <c r="T73" s="6">
        <f>'Tabel 13'!S73/'Tabel 14'!$F73*1000</f>
        <v>18.698196959578897</v>
      </c>
      <c r="U73" s="6">
        <f>'Tabel 13'!T73/'Tabel 14'!$F73*1000</f>
        <v>0</v>
      </c>
      <c r="V73" s="6">
        <f>'Tabel 13'!U73/'Tabel 14'!$F73*1000</f>
        <v>0</v>
      </c>
      <c r="W73" s="6">
        <f>'Tabel 13'!V73/'Tabel 14'!$F73*1000</f>
        <v>0</v>
      </c>
      <c r="X73" s="6"/>
      <c r="Y73" s="6">
        <f>'Tabel 13'!X73/'Tabel 14'!$F73*1000</f>
        <v>10.998939387987587</v>
      </c>
      <c r="AA73" s="47"/>
      <c r="AB73" s="47"/>
      <c r="AC73" s="47"/>
      <c r="AD73" s="47"/>
    </row>
    <row r="74" spans="4:30" x14ac:dyDescent="0.25">
      <c r="D74" s="1" t="s">
        <v>861</v>
      </c>
      <c r="E74" s="1" t="s">
        <v>57</v>
      </c>
      <c r="F74" s="84">
        <f>VLOOKUP(E74,'Tabel 12'!E$14:F$376,2,FALSE)</f>
        <v>44987</v>
      </c>
      <c r="H74" s="6">
        <f>'Tabel 13'!G74/'Tabel 14'!$F74*1000</f>
        <v>30.675528486007067</v>
      </c>
      <c r="I74" s="6">
        <f>'Tabel 13'!H74/'Tabel 14'!$F74*1000</f>
        <v>4.9125302865272182</v>
      </c>
      <c r="J74" s="6">
        <f>'Tabel 13'!I74/'Tabel 14'!$F74*1000</f>
        <v>0.82245982172627641</v>
      </c>
      <c r="K74" s="6">
        <f>'Tabel 13'!J74/'Tabel 14'!$F74*1000</f>
        <v>0</v>
      </c>
      <c r="L74" s="6">
        <f>'Tabel 13'!K74/'Tabel 14'!$F74*1000</f>
        <v>4.0678418209705027</v>
      </c>
      <c r="M74" s="6">
        <f>'Tabel 13'!L74/'Tabel 14'!$F74*1000</f>
        <v>0</v>
      </c>
      <c r="N74" s="6">
        <f>'Tabel 13'!M74/'Tabel 14'!$F74*1000</f>
        <v>2.2228643830439904E-2</v>
      </c>
      <c r="O74" s="6">
        <f>'Tabel 13'!N74/'Tabel 14'!$F74*1000</f>
        <v>0.77800253406539666</v>
      </c>
      <c r="P74" s="6">
        <f>'Tabel 13'!O74/'Tabel 14'!$F74*1000</f>
        <v>0.77800253406539666</v>
      </c>
      <c r="Q74" s="6">
        <f>'Tabel 13'!P74/'Tabel 14'!$F74*1000</f>
        <v>0</v>
      </c>
      <c r="R74" s="6">
        <f>'Tabel 13'!Q74/'Tabel 14'!$F74*1000</f>
        <v>4.1122991086313823</v>
      </c>
      <c r="S74" s="6">
        <f>'Tabel 13'!R74/'Tabel 14'!$F74*1000</f>
        <v>20.872696556783069</v>
      </c>
      <c r="T74" s="6">
        <f>'Tabel 13'!S74/'Tabel 14'!$F74*1000</f>
        <v>20.272523173361193</v>
      </c>
      <c r="U74" s="6">
        <f>'Tabel 13'!T74/'Tabel 14'!$F74*1000</f>
        <v>0.60017338342187743</v>
      </c>
      <c r="V74" s="6">
        <f>'Tabel 13'!U74/'Tabel 14'!$F74*1000</f>
        <v>0</v>
      </c>
      <c r="W74" s="6">
        <f>'Tabel 13'!V74/'Tabel 14'!$F74*1000</f>
        <v>0.17782915064351923</v>
      </c>
      <c r="X74" s="6"/>
      <c r="Y74" s="6">
        <f>'Tabel 13'!X74/'Tabel 14'!$F74*1000</f>
        <v>1.1558894791828751</v>
      </c>
      <c r="AA74" s="47"/>
      <c r="AB74" s="47"/>
      <c r="AC74" s="47"/>
      <c r="AD74" s="47"/>
    </row>
    <row r="75" spans="4:30" x14ac:dyDescent="0.25">
      <c r="D75" s="1" t="s">
        <v>862</v>
      </c>
      <c r="E75" s="1" t="s">
        <v>58</v>
      </c>
      <c r="F75" s="84">
        <f>VLOOKUP(E75,'Tabel 12'!E$14:F$376,2,FALSE)</f>
        <v>182465</v>
      </c>
      <c r="H75" s="6">
        <f>'Tabel 13'!G75/'Tabel 14'!$F75*1000</f>
        <v>212.95042884936836</v>
      </c>
      <c r="I75" s="6">
        <f>'Tabel 13'!H75/'Tabel 14'!$F75*1000</f>
        <v>110.87605842216315</v>
      </c>
      <c r="J75" s="6">
        <f>'Tabel 13'!I75/'Tabel 14'!$F75*1000</f>
        <v>66.982709012687366</v>
      </c>
      <c r="K75" s="6">
        <f>'Tabel 13'!J75/'Tabel 14'!$F75*1000</f>
        <v>1.1618666593593292</v>
      </c>
      <c r="L75" s="6">
        <f>'Tabel 13'!K75/'Tabel 14'!$F75*1000</f>
        <v>30.888115529005564</v>
      </c>
      <c r="M75" s="6">
        <f>'Tabel 13'!L75/'Tabel 14'!$F75*1000</f>
        <v>9.431945852629271</v>
      </c>
      <c r="N75" s="6">
        <f>'Tabel 13'!M75/'Tabel 14'!$F75*1000</f>
        <v>2.4114213684816268</v>
      </c>
      <c r="O75" s="6">
        <f>'Tabel 13'!N75/'Tabel 14'!$F75*1000</f>
        <v>32.143150741238045</v>
      </c>
      <c r="P75" s="6">
        <f>'Tabel 13'!O75/'Tabel 14'!$F75*1000</f>
        <v>22.031622502945769</v>
      </c>
      <c r="Q75" s="6">
        <f>'Tabel 13'!P75/'Tabel 14'!$F75*1000</f>
        <v>10.111528238292275</v>
      </c>
      <c r="R75" s="6">
        <f>'Tabel 13'!Q75/'Tabel 14'!$F75*1000</f>
        <v>33.02003123886773</v>
      </c>
      <c r="S75" s="6">
        <f>'Tabel 13'!R75/'Tabel 14'!$F75*1000</f>
        <v>36.911188447099448</v>
      </c>
      <c r="T75" s="6">
        <f>'Tabel 13'!S75/'Tabel 14'!$F75*1000</f>
        <v>35.080700408297481</v>
      </c>
      <c r="U75" s="6">
        <f>'Tabel 13'!T75/'Tabel 14'!$F75*1000</f>
        <v>1.0522565971556188</v>
      </c>
      <c r="V75" s="6">
        <f>'Tabel 13'!U75/'Tabel 14'!$F75*1000</f>
        <v>0.77823144164634306</v>
      </c>
      <c r="W75" s="6">
        <f>'Tabel 13'!V75/'Tabel 14'!$F75*1000</f>
        <v>0.44940125503521222</v>
      </c>
      <c r="X75" s="6"/>
      <c r="Y75" s="6">
        <f>'Tabel 13'!X75/'Tabel 14'!$F75*1000</f>
        <v>25.758364617871919</v>
      </c>
      <c r="AA75" s="47"/>
      <c r="AB75" s="47"/>
      <c r="AC75" s="47"/>
      <c r="AD75" s="47"/>
    </row>
    <row r="76" spans="4:30" x14ac:dyDescent="0.25">
      <c r="D76" s="1" t="s">
        <v>870</v>
      </c>
      <c r="E76" s="1" t="s">
        <v>73</v>
      </c>
      <c r="F76" s="84">
        <f>VLOOKUP(E76,'Tabel 12'!E$14:F$376,2,FALSE)</f>
        <v>28733</v>
      </c>
      <c r="H76" s="6">
        <f>'Tabel 13'!G76/'Tabel 14'!$F76*1000</f>
        <v>51.543521386559007</v>
      </c>
      <c r="I76" s="6">
        <f>'Tabel 13'!H76/'Tabel 14'!$F76*1000</f>
        <v>15.069780391883896</v>
      </c>
      <c r="J76" s="6">
        <f>'Tabel 13'!I76/'Tabel 14'!$F76*1000</f>
        <v>0.73086694741238301</v>
      </c>
      <c r="K76" s="6">
        <f>'Tabel 13'!J76/'Tabel 14'!$F76*1000</f>
        <v>0.87007969930045592</v>
      </c>
      <c r="L76" s="6">
        <f>'Tabel 13'!K76/'Tabel 14'!$F76*1000</f>
        <v>1.9141753384610032</v>
      </c>
      <c r="M76" s="6">
        <f>'Tabel 13'!L76/'Tabel 14'!$F76*1000</f>
        <v>0</v>
      </c>
      <c r="N76" s="6">
        <f>'Tabel 13'!M76/'Tabel 14'!$F76*1000</f>
        <v>11.554658406710056</v>
      </c>
      <c r="O76" s="6">
        <f>'Tabel 13'!N76/'Tabel 14'!$F76*1000</f>
        <v>1.9837817144050394</v>
      </c>
      <c r="P76" s="6">
        <f>'Tabel 13'!O76/'Tabel 14'!$F76*1000</f>
        <v>1.9837817144050394</v>
      </c>
      <c r="Q76" s="6">
        <f>'Tabel 13'!P76/'Tabel 14'!$F76*1000</f>
        <v>0</v>
      </c>
      <c r="R76" s="6">
        <f>'Tabel 13'!Q76/'Tabel 14'!$F76*1000</f>
        <v>7.2042599102077745</v>
      </c>
      <c r="S76" s="6">
        <f>'Tabel 13'!R76/'Tabel 14'!$F76*1000</f>
        <v>27.285699370062297</v>
      </c>
      <c r="T76" s="6">
        <f>'Tabel 13'!S76/'Tabel 14'!$F76*1000</f>
        <v>25.510736783489367</v>
      </c>
      <c r="U76" s="6">
        <f>'Tabel 13'!T76/'Tabel 14'!$F76*1000</f>
        <v>0.6960637594403648</v>
      </c>
      <c r="V76" s="6">
        <f>'Tabel 13'!U76/'Tabel 14'!$F76*1000</f>
        <v>1.0788988271325655</v>
      </c>
      <c r="W76" s="6">
        <f>'Tabel 13'!V76/'Tabel 14'!$F76*1000</f>
        <v>1.0788988271325655</v>
      </c>
      <c r="X76" s="6"/>
      <c r="Y76" s="6">
        <f>'Tabel 13'!X76/'Tabel 14'!$F76*1000</f>
        <v>5.6729196394389723</v>
      </c>
      <c r="AA76" s="47"/>
      <c r="AB76" s="47"/>
      <c r="AC76" s="47"/>
      <c r="AD76" s="47"/>
    </row>
    <row r="77" spans="4:30" x14ac:dyDescent="0.25">
      <c r="D77" s="1" t="s">
        <v>875</v>
      </c>
      <c r="E77" s="1" t="s">
        <v>59</v>
      </c>
      <c r="F77" s="84">
        <f>VLOOKUP(E77,'Tabel 12'!E$14:F$376,2,FALSE)</f>
        <v>24266</v>
      </c>
      <c r="H77" s="6">
        <f>'Tabel 13'!G77/'Tabel 14'!$F77*1000</f>
        <v>26.580400560454958</v>
      </c>
      <c r="I77" s="6">
        <f>'Tabel 13'!H77/'Tabel 14'!$F77*1000</f>
        <v>6.0578587323827575</v>
      </c>
      <c r="J77" s="6">
        <f>'Tabel 13'!I77/'Tabel 14'!$F77*1000</f>
        <v>0.53572900354405339</v>
      </c>
      <c r="K77" s="6">
        <f>'Tabel 13'!J77/'Tabel 14'!$F77*1000</f>
        <v>4.1209923349542571E-2</v>
      </c>
      <c r="L77" s="6">
        <f>'Tabel 13'!K77/'Tabel 14'!$F77*1000</f>
        <v>1.5659770872826175</v>
      </c>
      <c r="M77" s="6">
        <f>'Tabel 13'!L77/'Tabel 14'!$F77*1000</f>
        <v>0</v>
      </c>
      <c r="N77" s="6">
        <f>'Tabel 13'!M77/'Tabel 14'!$F77*1000</f>
        <v>3.9149427182065439</v>
      </c>
      <c r="O77" s="6">
        <f>'Tabel 13'!N77/'Tabel 14'!$F77*1000</f>
        <v>0.82419846699085142</v>
      </c>
      <c r="P77" s="6">
        <f>'Tabel 13'!O77/'Tabel 14'!$F77*1000</f>
        <v>0.82419846699085142</v>
      </c>
      <c r="Q77" s="6">
        <f>'Tabel 13'!P77/'Tabel 14'!$F77*1000</f>
        <v>0</v>
      </c>
      <c r="R77" s="6">
        <f>'Tabel 13'!Q77/'Tabel 14'!$F77*1000</f>
        <v>3.0083244045166073</v>
      </c>
      <c r="S77" s="6">
        <f>'Tabel 13'!R77/'Tabel 14'!$F77*1000</f>
        <v>16.690018956564742</v>
      </c>
      <c r="T77" s="6">
        <f>'Tabel 13'!S77/'Tabel 14'!$F77*1000</f>
        <v>16.113080029671146</v>
      </c>
      <c r="U77" s="6">
        <f>'Tabel 13'!T77/'Tabel 14'!$F77*1000</f>
        <v>0.57693892689359594</v>
      </c>
      <c r="V77" s="6">
        <f>'Tabel 13'!U77/'Tabel 14'!$F77*1000</f>
        <v>0</v>
      </c>
      <c r="W77" s="6">
        <f>'Tabel 13'!V77/'Tabel 14'!$F77*1000</f>
        <v>0</v>
      </c>
      <c r="X77" s="6"/>
      <c r="Y77" s="6">
        <f>'Tabel 13'!X77/'Tabel 14'!$F77*1000</f>
        <v>1.1126679304376494</v>
      </c>
      <c r="AA77" s="47"/>
      <c r="AB77" s="47"/>
      <c r="AC77" s="47"/>
      <c r="AD77" s="47"/>
    </row>
    <row r="78" spans="4:30" x14ac:dyDescent="0.25">
      <c r="D78" s="1" t="s">
        <v>879</v>
      </c>
      <c r="E78" s="1" t="s">
        <v>76</v>
      </c>
      <c r="F78" s="84">
        <f>VLOOKUP(E78,'Tabel 12'!E$14:F$376,2,FALSE)</f>
        <v>29840</v>
      </c>
      <c r="H78" s="6">
        <f>'Tabel 13'!G78/'Tabel 14'!$F78*1000</f>
        <v>50.100536193029491</v>
      </c>
      <c r="I78" s="6">
        <f>'Tabel 13'!H78/'Tabel 14'!$F78*1000</f>
        <v>7.5402144772117961</v>
      </c>
      <c r="J78" s="6">
        <f>'Tabel 13'!I78/'Tabel 14'!$F78*1000</f>
        <v>6.5348525469168903</v>
      </c>
      <c r="K78" s="6">
        <f>'Tabel 13'!J78/'Tabel 14'!$F78*1000</f>
        <v>0.40214477211796246</v>
      </c>
      <c r="L78" s="6">
        <f>'Tabel 13'!K78/'Tabel 14'!$F78*1000</f>
        <v>3.351206434316354E-2</v>
      </c>
      <c r="M78" s="6">
        <f>'Tabel 13'!L78/'Tabel 14'!$F78*1000</f>
        <v>0</v>
      </c>
      <c r="N78" s="6">
        <f>'Tabel 13'!M78/'Tabel 14'!$F78*1000</f>
        <v>0.5697050938337801</v>
      </c>
      <c r="O78" s="6">
        <f>'Tabel 13'!N78/'Tabel 14'!$F78*1000</f>
        <v>9.4504021447721183</v>
      </c>
      <c r="P78" s="6">
        <f>'Tabel 13'!O78/'Tabel 14'!$F78*1000</f>
        <v>8.8471849865951739</v>
      </c>
      <c r="Q78" s="6">
        <f>'Tabel 13'!P78/'Tabel 14'!$F78*1000</f>
        <v>0.60321715817694377</v>
      </c>
      <c r="R78" s="6">
        <f>'Tabel 13'!Q78/'Tabel 14'!$F78*1000</f>
        <v>12.533512064343164</v>
      </c>
      <c r="S78" s="6">
        <f>'Tabel 13'!R78/'Tabel 14'!$F78*1000</f>
        <v>20.576407506702413</v>
      </c>
      <c r="T78" s="6">
        <f>'Tabel 13'!S78/'Tabel 14'!$F78*1000</f>
        <v>19.336461126005361</v>
      </c>
      <c r="U78" s="6">
        <f>'Tabel 13'!T78/'Tabel 14'!$F78*1000</f>
        <v>1.239946380697051</v>
      </c>
      <c r="V78" s="6">
        <f>'Tabel 13'!U78/'Tabel 14'!$F78*1000</f>
        <v>0</v>
      </c>
      <c r="W78" s="6">
        <f>'Tabel 13'!V78/'Tabel 14'!$F78*1000</f>
        <v>0</v>
      </c>
      <c r="X78" s="6"/>
      <c r="Y78" s="6">
        <f>'Tabel 13'!X78/'Tabel 14'!$F78*1000</f>
        <v>0.93833780160857916</v>
      </c>
      <c r="AA78" s="47"/>
      <c r="AB78" s="47"/>
      <c r="AC78" s="47"/>
      <c r="AD78" s="47"/>
    </row>
    <row r="79" spans="4:30" x14ac:dyDescent="0.25">
      <c r="D79" s="1" t="s">
        <v>886</v>
      </c>
      <c r="E79" s="1" t="s">
        <v>75</v>
      </c>
      <c r="F79" s="84">
        <f>VLOOKUP(E79,'Tabel 12'!E$14:F$376,2,FALSE)</f>
        <v>39608</v>
      </c>
      <c r="H79" s="6">
        <f>'Tabel 13'!G79/'Tabel 14'!$F79*1000</f>
        <v>83.897192486366393</v>
      </c>
      <c r="I79" s="6">
        <f>'Tabel 13'!H79/'Tabel 14'!$F79*1000</f>
        <v>49.611189658654816</v>
      </c>
      <c r="J79" s="6">
        <f>'Tabel 13'!I79/'Tabel 14'!$F79*1000</f>
        <v>3.3326600686729955</v>
      </c>
      <c r="K79" s="6">
        <f>'Tabel 13'!J79/'Tabel 14'!$F79*1000</f>
        <v>0</v>
      </c>
      <c r="L79" s="6">
        <f>'Tabel 13'!K79/'Tabel 14'!$F79*1000</f>
        <v>6.5390830135326201</v>
      </c>
      <c r="M79" s="6">
        <f>'Tabel 13'!L79/'Tabel 14'!$F79*1000</f>
        <v>0</v>
      </c>
      <c r="N79" s="6">
        <f>'Tabel 13'!M79/'Tabel 14'!$F79*1000</f>
        <v>39.739446576449204</v>
      </c>
      <c r="O79" s="6">
        <f>'Tabel 13'!N79/'Tabel 14'!$F79*1000</f>
        <v>0</v>
      </c>
      <c r="P79" s="6">
        <f>'Tabel 13'!O79/'Tabel 14'!$F79*1000</f>
        <v>0</v>
      </c>
      <c r="Q79" s="6">
        <f>'Tabel 13'!P79/'Tabel 14'!$F79*1000</f>
        <v>0</v>
      </c>
      <c r="R79" s="6">
        <f>'Tabel 13'!Q79/'Tabel 14'!$F79*1000</f>
        <v>8.2811553221571401</v>
      </c>
      <c r="S79" s="6">
        <f>'Tabel 13'!R79/'Tabel 14'!$F79*1000</f>
        <v>26.004847505554434</v>
      </c>
      <c r="T79" s="6">
        <f>'Tabel 13'!S79/'Tabel 14'!$F79*1000</f>
        <v>23.429610179761664</v>
      </c>
      <c r="U79" s="6">
        <f>'Tabel 13'!T79/'Tabel 14'!$F79*1000</f>
        <v>2.5752373257927692</v>
      </c>
      <c r="V79" s="6">
        <f>'Tabel 13'!U79/'Tabel 14'!$F79*1000</f>
        <v>0</v>
      </c>
      <c r="W79" s="6">
        <f>'Tabel 13'!V79/'Tabel 14'!$F79*1000</f>
        <v>0</v>
      </c>
      <c r="X79" s="6"/>
      <c r="Y79" s="6">
        <f>'Tabel 13'!X79/'Tabel 14'!$F79*1000</f>
        <v>20.34942435871541</v>
      </c>
      <c r="AA79" s="47"/>
      <c r="AB79" s="47"/>
      <c r="AC79" s="47"/>
      <c r="AD79" s="47"/>
    </row>
    <row r="80" spans="4:30" x14ac:dyDescent="0.25">
      <c r="D80" s="1" t="s">
        <v>889</v>
      </c>
      <c r="E80" s="1" t="s">
        <v>78</v>
      </c>
      <c r="F80" s="84">
        <f>VLOOKUP(E80,'Tabel 12'!E$14:F$376,2,FALSE)</f>
        <v>48703</v>
      </c>
      <c r="H80" s="6">
        <f>'Tabel 13'!G80/'Tabel 14'!$F80*1000</f>
        <v>25.788965772129028</v>
      </c>
      <c r="I80" s="6">
        <f>'Tabel 13'!H80/'Tabel 14'!$F80*1000</f>
        <v>4.3118493727285792</v>
      </c>
      <c r="J80" s="6">
        <f>'Tabel 13'!I80/'Tabel 14'!$F80*1000</f>
        <v>1.0471634190912265</v>
      </c>
      <c r="K80" s="6">
        <f>'Tabel 13'!J80/'Tabel 14'!$F80*1000</f>
        <v>1.0266308030306142</v>
      </c>
      <c r="L80" s="6">
        <f>'Tabel 13'!K80/'Tabel 14'!$F80*1000</f>
        <v>1.7863375972732687</v>
      </c>
      <c r="M80" s="6">
        <f>'Tabel 13'!L80/'Tabel 14'!$F80*1000</f>
        <v>4.1065232121224565E-2</v>
      </c>
      <c r="N80" s="6">
        <f>'Tabel 13'!M80/'Tabel 14'!$F80*1000</f>
        <v>0.41065232121224565</v>
      </c>
      <c r="O80" s="6">
        <f>'Tabel 13'!N80/'Tabel 14'!$F80*1000</f>
        <v>0</v>
      </c>
      <c r="P80" s="6">
        <f>'Tabel 13'!O80/'Tabel 14'!$F80*1000</f>
        <v>0</v>
      </c>
      <c r="Q80" s="6">
        <f>'Tabel 13'!P80/'Tabel 14'!$F80*1000</f>
        <v>0</v>
      </c>
      <c r="R80" s="6">
        <f>'Tabel 13'!Q80/'Tabel 14'!$F80*1000</f>
        <v>0.57491324969714397</v>
      </c>
      <c r="S80" s="6">
        <f>'Tabel 13'!R80/'Tabel 14'!$F80*1000</f>
        <v>20.902203149703304</v>
      </c>
      <c r="T80" s="6">
        <f>'Tabel 13'!S80/'Tabel 14'!$F80*1000</f>
        <v>20.327289900006157</v>
      </c>
      <c r="U80" s="6">
        <f>'Tabel 13'!T80/'Tabel 14'!$F80*1000</f>
        <v>0.57491324969714397</v>
      </c>
      <c r="V80" s="6">
        <f>'Tabel 13'!U80/'Tabel 14'!$F80*1000</f>
        <v>0</v>
      </c>
      <c r="W80" s="6">
        <f>'Tabel 13'!V80/'Tabel 14'!$F80*1000</f>
        <v>0</v>
      </c>
      <c r="X80" s="6"/>
      <c r="Y80" s="6">
        <f>'Tabel 13'!X80/'Tabel 14'!$F80*1000</f>
        <v>1.8684680615157176</v>
      </c>
      <c r="AA80" s="47"/>
      <c r="AB80" s="47"/>
      <c r="AC80" s="47"/>
      <c r="AD80" s="47"/>
    </row>
    <row r="81" spans="3:30" x14ac:dyDescent="0.25">
      <c r="D81" s="1" t="s">
        <v>895</v>
      </c>
      <c r="E81" s="1" t="s">
        <v>60</v>
      </c>
      <c r="F81" s="84">
        <f>VLOOKUP(E81,'Tabel 12'!E$14:F$376,2,FALSE)</f>
        <v>24895</v>
      </c>
      <c r="H81" s="6">
        <f>'Tabel 13'!G81/'Tabel 14'!$F81*1000</f>
        <v>41.775456919060055</v>
      </c>
      <c r="I81" s="6">
        <f>'Tabel 13'!H81/'Tabel 14'!$F81*1000</f>
        <v>18.116087567784696</v>
      </c>
      <c r="J81" s="6">
        <f>'Tabel 13'!I81/'Tabel 14'!$F81*1000</f>
        <v>8.4755975095400675</v>
      </c>
      <c r="K81" s="6">
        <f>'Tabel 13'!J81/'Tabel 14'!$F81*1000</f>
        <v>0</v>
      </c>
      <c r="L81" s="6">
        <f>'Tabel 13'!K81/'Tabel 14'!$F81*1000</f>
        <v>0</v>
      </c>
      <c r="M81" s="6">
        <f>'Tabel 13'!L81/'Tabel 14'!$F81*1000</f>
        <v>6.5876682064671623</v>
      </c>
      <c r="N81" s="6">
        <f>'Tabel 13'!M81/'Tabel 14'!$F81*1000</f>
        <v>3.0528218517774652</v>
      </c>
      <c r="O81" s="6">
        <f>'Tabel 13'!N81/'Tabel 14'!$F81*1000</f>
        <v>0.28118096003213494</v>
      </c>
      <c r="P81" s="6">
        <f>'Tabel 13'!O81/'Tabel 14'!$F81*1000</f>
        <v>0.28118096003213494</v>
      </c>
      <c r="Q81" s="6">
        <f>'Tabel 13'!P81/'Tabel 14'!$F81*1000</f>
        <v>0</v>
      </c>
      <c r="R81" s="6">
        <f>'Tabel 13'!Q81/'Tabel 14'!$F81*1000</f>
        <v>2.8921470174733881</v>
      </c>
      <c r="S81" s="6">
        <f>'Tabel 13'!R81/'Tabel 14'!$F81*1000</f>
        <v>20.486041373769833</v>
      </c>
      <c r="T81" s="6">
        <f>'Tabel 13'!S81/'Tabel 14'!$F81*1000</f>
        <v>19.923679453705564</v>
      </c>
      <c r="U81" s="6">
        <f>'Tabel 13'!T81/'Tabel 14'!$F81*1000</f>
        <v>0.56236192006426988</v>
      </c>
      <c r="V81" s="6">
        <f>'Tabel 13'!U81/'Tabel 14'!$F81*1000</f>
        <v>0</v>
      </c>
      <c r="W81" s="6">
        <f>'Tabel 13'!V81/'Tabel 14'!$F81*1000</f>
        <v>0.24101225145611571</v>
      </c>
      <c r="X81" s="6"/>
      <c r="Y81" s="6">
        <f>'Tabel 13'!X81/'Tabel 14'!$F81*1000</f>
        <v>3.2938341032335812</v>
      </c>
      <c r="AA81" s="47"/>
      <c r="AB81" s="47"/>
      <c r="AC81" s="47"/>
      <c r="AD81" s="47"/>
    </row>
    <row r="82" spans="3:30" x14ac:dyDescent="0.25">
      <c r="D82" s="1" t="s">
        <v>898</v>
      </c>
      <c r="E82" s="1" t="s">
        <v>61</v>
      </c>
      <c r="F82" s="84">
        <f>VLOOKUP(E82,'Tabel 12'!E$14:F$376,2,FALSE)</f>
        <v>31468</v>
      </c>
      <c r="H82" s="6">
        <f>'Tabel 13'!G82/'Tabel 14'!$F82*1000</f>
        <v>37.943307486970888</v>
      </c>
      <c r="I82" s="6">
        <f>'Tabel 13'!H82/'Tabel 14'!$F82*1000</f>
        <v>7.5632388458116182</v>
      </c>
      <c r="J82" s="6">
        <f>'Tabel 13'!I82/'Tabel 14'!$F82*1000</f>
        <v>0</v>
      </c>
      <c r="K82" s="6">
        <f>'Tabel 13'!J82/'Tabel 14'!$F82*1000</f>
        <v>0.95334943434600228</v>
      </c>
      <c r="L82" s="6">
        <f>'Tabel 13'!K82/'Tabel 14'!$F82*1000</f>
        <v>3.4320579636456081</v>
      </c>
      <c r="M82" s="6">
        <f>'Tabel 13'!L82/'Tabel 14'!$F82*1000</f>
        <v>0</v>
      </c>
      <c r="N82" s="6">
        <f>'Tabel 13'!M82/'Tabel 14'!$F82*1000</f>
        <v>3.1778314478200076</v>
      </c>
      <c r="O82" s="6">
        <f>'Tabel 13'!N82/'Tabel 14'!$F82*1000</f>
        <v>1.5889157239100038</v>
      </c>
      <c r="P82" s="6">
        <f>'Tabel 13'!O82/'Tabel 14'!$F82*1000</f>
        <v>1.5889157239100038</v>
      </c>
      <c r="Q82" s="6">
        <f>'Tabel 13'!P82/'Tabel 14'!$F82*1000</f>
        <v>0</v>
      </c>
      <c r="R82" s="6">
        <f>'Tabel 13'!Q82/'Tabel 14'!$F82*1000</f>
        <v>0.7944578619550019</v>
      </c>
      <c r="S82" s="6">
        <f>'Tabel 13'!R82/'Tabel 14'!$F82*1000</f>
        <v>27.996695055294268</v>
      </c>
      <c r="T82" s="6">
        <f>'Tabel 13'!S82/'Tabel 14'!$F82*1000</f>
        <v>27.361128765730268</v>
      </c>
      <c r="U82" s="6">
        <f>'Tabel 13'!T82/'Tabel 14'!$F82*1000</f>
        <v>0.63556628956400152</v>
      </c>
      <c r="V82" s="6">
        <f>'Tabel 13'!U82/'Tabel 14'!$F82*1000</f>
        <v>0</v>
      </c>
      <c r="W82" s="6">
        <f>'Tabel 13'!V82/'Tabel 14'!$F82*1000</f>
        <v>0</v>
      </c>
      <c r="X82" s="6"/>
      <c r="Y82" s="6">
        <f>'Tabel 13'!X82/'Tabel 14'!$F82*1000</f>
        <v>1.5253590949536036</v>
      </c>
      <c r="AA82" s="47"/>
      <c r="AB82" s="47"/>
      <c r="AC82" s="47"/>
      <c r="AD82" s="47"/>
    </row>
    <row r="83" spans="3:30" x14ac:dyDescent="0.25">
      <c r="D83" s="1" t="s">
        <v>911</v>
      </c>
      <c r="E83" s="1" t="s">
        <v>63</v>
      </c>
      <c r="F83" s="84">
        <f>VLOOKUP(E83,'Tabel 12'!E$14:F$376,2,FALSE)</f>
        <v>1752</v>
      </c>
      <c r="H83" s="6">
        <f>'Tabel 13'!G83/'Tabel 14'!$F83*1000</f>
        <v>25.684931506849313</v>
      </c>
      <c r="I83" s="6">
        <f>'Tabel 13'!H83/'Tabel 14'!$F83*1000</f>
        <v>1.7123287671232876</v>
      </c>
      <c r="J83" s="6">
        <f>'Tabel 13'!I83/'Tabel 14'!$F83*1000</f>
        <v>1.7123287671232876</v>
      </c>
      <c r="K83" s="6">
        <f>'Tabel 13'!J83/'Tabel 14'!$F83*1000</f>
        <v>0</v>
      </c>
      <c r="L83" s="6">
        <f>'Tabel 13'!K83/'Tabel 14'!$F83*1000</f>
        <v>0</v>
      </c>
      <c r="M83" s="6">
        <f>'Tabel 13'!L83/'Tabel 14'!$F83*1000</f>
        <v>0</v>
      </c>
      <c r="N83" s="6">
        <f>'Tabel 13'!M83/'Tabel 14'!$F83*1000</f>
        <v>0</v>
      </c>
      <c r="O83" s="6">
        <f>'Tabel 13'!N83/'Tabel 14'!$F83*1000</f>
        <v>0</v>
      </c>
      <c r="P83" s="6">
        <f>'Tabel 13'!O83/'Tabel 14'!$F83*1000</f>
        <v>0</v>
      </c>
      <c r="Q83" s="6">
        <f>'Tabel 13'!P83/'Tabel 14'!$F83*1000</f>
        <v>0</v>
      </c>
      <c r="R83" s="6">
        <f>'Tabel 13'!Q83/'Tabel 14'!$F83*1000</f>
        <v>2.2831050228310499</v>
      </c>
      <c r="S83" s="6">
        <f>'Tabel 13'!R83/'Tabel 14'!$F83*1000</f>
        <v>21.689497716894977</v>
      </c>
      <c r="T83" s="6">
        <f>'Tabel 13'!S83/'Tabel 14'!$F83*1000</f>
        <v>21.118721461187214</v>
      </c>
      <c r="U83" s="6">
        <f>'Tabel 13'!T83/'Tabel 14'!$F83*1000</f>
        <v>0.57077625570776247</v>
      </c>
      <c r="V83" s="6">
        <f>'Tabel 13'!U83/'Tabel 14'!$F83*1000</f>
        <v>0</v>
      </c>
      <c r="W83" s="6">
        <f>'Tabel 13'!V83/'Tabel 14'!$F83*1000</f>
        <v>0</v>
      </c>
      <c r="X83" s="6"/>
      <c r="Y83" s="6">
        <f>'Tabel 13'!X83/'Tabel 14'!$F83*1000</f>
        <v>101.59817351598173</v>
      </c>
      <c r="AA83" s="47"/>
      <c r="AB83" s="47"/>
      <c r="AC83" s="47"/>
      <c r="AD83" s="47"/>
    </row>
    <row r="84" spans="3:30" x14ac:dyDescent="0.25">
      <c r="D84" s="1" t="s">
        <v>914</v>
      </c>
      <c r="E84" s="1" t="s">
        <v>64</v>
      </c>
      <c r="F84" s="84">
        <f>VLOOKUP(E84,'Tabel 12'!E$14:F$376,2,FALSE)</f>
        <v>10387</v>
      </c>
      <c r="H84" s="6">
        <f>'Tabel 13'!G84/'Tabel 14'!$F84*1000</f>
        <v>59.401174545104453</v>
      </c>
      <c r="I84" s="6">
        <f>'Tabel 13'!H84/'Tabel 14'!$F84*1000</f>
        <v>7.2205641667468958</v>
      </c>
      <c r="J84" s="6">
        <f>'Tabel 13'!I84/'Tabel 14'!$F84*1000</f>
        <v>0</v>
      </c>
      <c r="K84" s="6">
        <f>'Tabel 13'!J84/'Tabel 14'!$F84*1000</f>
        <v>0</v>
      </c>
      <c r="L84" s="6">
        <f>'Tabel 13'!K84/'Tabel 14'!$F84*1000</f>
        <v>7.2205641667468958</v>
      </c>
      <c r="M84" s="6">
        <f>'Tabel 13'!L84/'Tabel 14'!$F84*1000</f>
        <v>0</v>
      </c>
      <c r="N84" s="6">
        <f>'Tabel 13'!M84/'Tabel 14'!$F84*1000</f>
        <v>0</v>
      </c>
      <c r="O84" s="6">
        <f>'Tabel 13'!N84/'Tabel 14'!$F84*1000</f>
        <v>0</v>
      </c>
      <c r="P84" s="6">
        <f>'Tabel 13'!O84/'Tabel 14'!$F84*1000</f>
        <v>0</v>
      </c>
      <c r="Q84" s="6">
        <f>'Tabel 13'!P84/'Tabel 14'!$F84*1000</f>
        <v>0</v>
      </c>
      <c r="R84" s="6">
        <f>'Tabel 13'!Q84/'Tabel 14'!$F84*1000</f>
        <v>3.3695966111485509</v>
      </c>
      <c r="S84" s="6">
        <f>'Tabel 13'!R84/'Tabel 14'!$F84*1000</f>
        <v>48.811013767209012</v>
      </c>
      <c r="T84" s="6">
        <f>'Tabel 13'!S84/'Tabel 14'!$F84*1000</f>
        <v>18.292095889092135</v>
      </c>
      <c r="U84" s="6">
        <f>'Tabel 13'!T84/'Tabel 14'!$F84*1000</f>
        <v>0</v>
      </c>
      <c r="V84" s="6">
        <f>'Tabel 13'!U84/'Tabel 14'!$F84*1000</f>
        <v>30.518917878116877</v>
      </c>
      <c r="W84" s="6">
        <f>'Tabel 13'!V84/'Tabel 14'!$F84*1000</f>
        <v>0</v>
      </c>
      <c r="X84" s="6"/>
      <c r="Y84" s="6">
        <f>'Tabel 13'!X84/'Tabel 14'!$F84*1000</f>
        <v>5.6801771445075575</v>
      </c>
      <c r="AA84" s="47"/>
      <c r="AB84" s="47"/>
      <c r="AC84" s="47"/>
      <c r="AD84" s="47"/>
    </row>
    <row r="85" spans="3:30" x14ac:dyDescent="0.25">
      <c r="D85" s="1" t="s">
        <v>968</v>
      </c>
      <c r="E85" s="1" t="s">
        <v>66</v>
      </c>
      <c r="F85" s="84">
        <f>VLOOKUP(E85,'Tabel 12'!E$14:F$376,2,FALSE)</f>
        <v>25214</v>
      </c>
      <c r="H85" s="6">
        <f>'Tabel 13'!G85/'Tabel 14'!$F85*1000</f>
        <v>39.303561513444912</v>
      </c>
      <c r="I85" s="6">
        <f>'Tabel 13'!H85/'Tabel 14'!$F85*1000</f>
        <v>5.5524708495280404</v>
      </c>
      <c r="J85" s="6">
        <f>'Tabel 13'!I85/'Tabel 14'!$F85*1000</f>
        <v>0</v>
      </c>
      <c r="K85" s="6">
        <f>'Tabel 13'!J85/'Tabel 14'!$F85*1000</f>
        <v>0</v>
      </c>
      <c r="L85" s="6">
        <f>'Tabel 13'!K85/'Tabel 14'!$F85*1000</f>
        <v>1.1104941699056081</v>
      </c>
      <c r="M85" s="6">
        <f>'Tabel 13'!L85/'Tabel 14'!$F85*1000</f>
        <v>0</v>
      </c>
      <c r="N85" s="6">
        <f>'Tabel 13'!M85/'Tabel 14'!$F85*1000</f>
        <v>4.4419766796224325</v>
      </c>
      <c r="O85" s="6">
        <f>'Tabel 13'!N85/'Tabel 14'!$F85*1000</f>
        <v>0</v>
      </c>
      <c r="P85" s="6">
        <f>'Tabel 13'!O85/'Tabel 14'!$F85*1000</f>
        <v>0</v>
      </c>
      <c r="Q85" s="6">
        <f>'Tabel 13'!P85/'Tabel 14'!$F85*1000</f>
        <v>0</v>
      </c>
      <c r="R85" s="6">
        <f>'Tabel 13'!Q85/'Tabel 14'!$F85*1000</f>
        <v>14.714047751249307</v>
      </c>
      <c r="S85" s="6">
        <f>'Tabel 13'!R85/'Tabel 14'!$F85*1000</f>
        <v>19.037042912667566</v>
      </c>
      <c r="T85" s="6">
        <f>'Tabel 13'!S85/'Tabel 14'!$F85*1000</f>
        <v>18.005869754898072</v>
      </c>
      <c r="U85" s="6">
        <f>'Tabel 13'!T85/'Tabel 14'!$F85*1000</f>
        <v>0.71388910922503379</v>
      </c>
      <c r="V85" s="6">
        <f>'Tabel 13'!U85/'Tabel 14'!$F85*1000</f>
        <v>0.31728404854445946</v>
      </c>
      <c r="W85" s="6">
        <f>'Tabel 13'!V85/'Tabel 14'!$F85*1000</f>
        <v>0</v>
      </c>
      <c r="X85" s="6"/>
      <c r="Y85" s="6">
        <f>'Tabel 13'!X85/'Tabel 14'!$F85*1000</f>
        <v>3.5694455461251686</v>
      </c>
      <c r="AA85" s="47"/>
      <c r="AB85" s="47"/>
      <c r="AC85" s="47"/>
      <c r="AD85" s="47"/>
    </row>
    <row r="86" spans="3:30" x14ac:dyDescent="0.25">
      <c r="D86" s="1" t="s">
        <v>979</v>
      </c>
      <c r="E86" s="1" t="s">
        <v>74</v>
      </c>
      <c r="F86" s="84">
        <f>VLOOKUP(E86,'Tabel 12'!E$14:F$376,2,FALSE)</f>
        <v>20072</v>
      </c>
      <c r="H86" s="6">
        <f>'Tabel 13'!G86/'Tabel 14'!$F86*1000</f>
        <v>24.11319250697489</v>
      </c>
      <c r="I86" s="6">
        <f>'Tabel 13'!H86/'Tabel 14'!$F86*1000</f>
        <v>4.7827819848545232</v>
      </c>
      <c r="J86" s="6">
        <f>'Tabel 13'!I86/'Tabel 14'!$F86*1000</f>
        <v>0.19928258270227184</v>
      </c>
      <c r="K86" s="6">
        <f>'Tabel 13'!J86/'Tabel 14'!$F86*1000</f>
        <v>0</v>
      </c>
      <c r="L86" s="6">
        <f>'Tabel 13'!K86/'Tabel 14'!$F86*1000</f>
        <v>0.9465922678357912</v>
      </c>
      <c r="M86" s="6">
        <f>'Tabel 13'!L86/'Tabel 14'!$F86*1000</f>
        <v>0</v>
      </c>
      <c r="N86" s="6">
        <f>'Tabel 13'!M86/'Tabel 14'!$F86*1000</f>
        <v>3.6369071343164605</v>
      </c>
      <c r="O86" s="6">
        <f>'Tabel 13'!N86/'Tabel 14'!$F86*1000</f>
        <v>0.54802710243124753</v>
      </c>
      <c r="P86" s="6">
        <f>'Tabel 13'!O86/'Tabel 14'!$F86*1000</f>
        <v>0.54802710243124753</v>
      </c>
      <c r="Q86" s="6">
        <f>'Tabel 13'!P86/'Tabel 14'!$F86*1000</f>
        <v>0</v>
      </c>
      <c r="R86" s="6">
        <f>'Tabel 13'!Q86/'Tabel 14'!$F86*1000</f>
        <v>1.8433638899960143</v>
      </c>
      <c r="S86" s="6">
        <f>'Tabel 13'!R86/'Tabel 14'!$F86*1000</f>
        <v>16.939019529693105</v>
      </c>
      <c r="T86" s="6">
        <f>'Tabel 13'!S86/'Tabel 14'!$F86*1000</f>
        <v>15.793144679155043</v>
      </c>
      <c r="U86" s="6">
        <f>'Tabel 13'!T86/'Tabel 14'!$F86*1000</f>
        <v>0.5978477481068154</v>
      </c>
      <c r="V86" s="6">
        <f>'Tabel 13'!U86/'Tabel 14'!$F86*1000</f>
        <v>0.54802710243124753</v>
      </c>
      <c r="W86" s="6">
        <f>'Tabel 13'!V86/'Tabel 14'!$F86*1000</f>
        <v>0</v>
      </c>
      <c r="X86" s="6"/>
      <c r="Y86" s="6">
        <f>'Tabel 13'!X86/'Tabel 14'!$F86*1000</f>
        <v>3.6369071343164605</v>
      </c>
      <c r="AA86" s="47"/>
      <c r="AB86" s="47"/>
      <c r="AC86" s="47"/>
      <c r="AD86" s="47"/>
    </row>
    <row r="87" spans="3:30" x14ac:dyDescent="0.25">
      <c r="D87" s="1" t="s">
        <v>982</v>
      </c>
      <c r="E87" s="1" t="s">
        <v>67</v>
      </c>
      <c r="F87" s="84">
        <f>VLOOKUP(E87,'Tabel 12'!E$14:F$376,2,FALSE)</f>
        <v>15110</v>
      </c>
      <c r="H87" s="6">
        <f>'Tabel 13'!G87/'Tabel 14'!$F87*1000</f>
        <v>29.649238914626075</v>
      </c>
      <c r="I87" s="6">
        <f>'Tabel 13'!H87/'Tabel 14'!$F87*1000</f>
        <v>4.7650562541363337</v>
      </c>
      <c r="J87" s="6">
        <f>'Tabel 13'!I87/'Tabel 14'!$F87*1000</f>
        <v>0.86035737921906019</v>
      </c>
      <c r="K87" s="6">
        <f>'Tabel 13'!J87/'Tabel 14'!$F87*1000</f>
        <v>0.19854401058901389</v>
      </c>
      <c r="L87" s="6">
        <f>'Tabel 13'!K87/'Tabel 14'!$F87*1000</f>
        <v>1.0589013898080741</v>
      </c>
      <c r="M87" s="6">
        <f>'Tabel 13'!L87/'Tabel 14'!$F87*1000</f>
        <v>0.52945069490403707</v>
      </c>
      <c r="N87" s="6">
        <f>'Tabel 13'!M87/'Tabel 14'!$F87*1000</f>
        <v>2.1178027796161483</v>
      </c>
      <c r="O87" s="6">
        <f>'Tabel 13'!N87/'Tabel 14'!$F87*1000</f>
        <v>6.4195896757114497</v>
      </c>
      <c r="P87" s="6">
        <f>'Tabel 13'!O87/'Tabel 14'!$F87*1000</f>
        <v>0.13236267372600927</v>
      </c>
      <c r="Q87" s="6">
        <f>'Tabel 13'!P87/'Tabel 14'!$F87*1000</f>
        <v>6.2872270019854399</v>
      </c>
      <c r="R87" s="6">
        <f>'Tabel 13'!Q87/'Tabel 14'!$F87*1000</f>
        <v>0</v>
      </c>
      <c r="S87" s="6">
        <f>'Tabel 13'!R87/'Tabel 14'!$F87*1000</f>
        <v>18.464592984778292</v>
      </c>
      <c r="T87" s="6">
        <f>'Tabel 13'!S87/'Tabel 14'!$F87*1000</f>
        <v>16.810059563203176</v>
      </c>
      <c r="U87" s="6">
        <f>'Tabel 13'!T87/'Tabel 14'!$F87*1000</f>
        <v>0.66181336863004636</v>
      </c>
      <c r="V87" s="6">
        <f>'Tabel 13'!U87/'Tabel 14'!$F87*1000</f>
        <v>0.99272005294506949</v>
      </c>
      <c r="W87" s="6">
        <f>'Tabel 13'!V87/'Tabel 14'!$F87*1000</f>
        <v>0</v>
      </c>
      <c r="X87" s="6"/>
      <c r="Y87" s="6">
        <f>'Tabel 13'!X87/'Tabel 14'!$F87*1000</f>
        <v>1.1912640635340834</v>
      </c>
      <c r="AA87" s="47"/>
      <c r="AB87" s="47"/>
      <c r="AC87" s="47"/>
      <c r="AD87" s="47"/>
    </row>
    <row r="88" spans="3:30" x14ac:dyDescent="0.25">
      <c r="D88" s="1" t="s">
        <v>987</v>
      </c>
      <c r="E88" s="1" t="s">
        <v>69</v>
      </c>
      <c r="F88" s="84">
        <f>VLOOKUP(E88,'Tabel 12'!E$14:F$376,2,FALSE)</f>
        <v>41540</v>
      </c>
      <c r="H88" s="6">
        <f>'Tabel 13'!G88/'Tabel 14'!$F88*1000</f>
        <v>49.638902262879157</v>
      </c>
      <c r="I88" s="6">
        <f>'Tabel 13'!H88/'Tabel 14'!$F88*1000</f>
        <v>16.153105440539239</v>
      </c>
      <c r="J88" s="6">
        <f>'Tabel 13'!I88/'Tabel 14'!$F88*1000</f>
        <v>13.19210399614829</v>
      </c>
      <c r="K88" s="6">
        <f>'Tabel 13'!J88/'Tabel 14'!$F88*1000</f>
        <v>2.8887818969667789</v>
      </c>
      <c r="L88" s="6">
        <f>'Tabel 13'!K88/'Tabel 14'!$F88*1000</f>
        <v>7.2219547424169472E-2</v>
      </c>
      <c r="M88" s="6">
        <f>'Tabel 13'!L88/'Tabel 14'!$F88*1000</f>
        <v>0</v>
      </c>
      <c r="N88" s="6">
        <f>'Tabel 13'!M88/'Tabel 14'!$F88*1000</f>
        <v>0</v>
      </c>
      <c r="O88" s="6">
        <f>'Tabel 13'!N88/'Tabel 14'!$F88*1000</f>
        <v>9.6051998074145395</v>
      </c>
      <c r="P88" s="6">
        <f>'Tabel 13'!O88/'Tabel 14'!$F88*1000</f>
        <v>9.2441020702936925</v>
      </c>
      <c r="Q88" s="6">
        <f>'Tabel 13'!P88/'Tabel 14'!$F88*1000</f>
        <v>0.36109773712084736</v>
      </c>
      <c r="R88" s="6">
        <f>'Tabel 13'!Q88/'Tabel 14'!$F88*1000</f>
        <v>2.9128550794415022</v>
      </c>
      <c r="S88" s="6">
        <f>'Tabel 13'!R88/'Tabel 14'!$F88*1000</f>
        <v>20.967741935483872</v>
      </c>
      <c r="T88" s="6">
        <f>'Tabel 13'!S88/'Tabel 14'!$F88*1000</f>
        <v>20.341839191141069</v>
      </c>
      <c r="U88" s="6">
        <f>'Tabel 13'!T88/'Tabel 14'!$F88*1000</f>
        <v>0.62590274434280213</v>
      </c>
      <c r="V88" s="6">
        <f>'Tabel 13'!U88/'Tabel 14'!$F88*1000</f>
        <v>0</v>
      </c>
      <c r="W88" s="6">
        <f>'Tabel 13'!V88/'Tabel 14'!$F88*1000</f>
        <v>1.5888300433317284</v>
      </c>
      <c r="X88" s="6"/>
      <c r="Y88" s="6">
        <f>'Tabel 13'!X88/'Tabel 14'!$F88*1000</f>
        <v>1.4684641309581128</v>
      </c>
      <c r="AA88" s="47"/>
      <c r="AB88" s="47"/>
      <c r="AC88" s="47"/>
      <c r="AD88" s="47"/>
    </row>
    <row r="89" spans="3:30" x14ac:dyDescent="0.25">
      <c r="D89" s="1" t="s">
        <v>990</v>
      </c>
      <c r="E89" s="1" t="s">
        <v>68</v>
      </c>
      <c r="F89" s="84">
        <f>VLOOKUP(E89,'Tabel 12'!E$14:F$376,2,FALSE)</f>
        <v>29253</v>
      </c>
      <c r="H89" s="6">
        <f>'Tabel 13'!G89/'Tabel 14'!$F89*1000</f>
        <v>98.383071821693505</v>
      </c>
      <c r="I89" s="6">
        <f>'Tabel 13'!H89/'Tabel 14'!$F89*1000</f>
        <v>57.156530954090179</v>
      </c>
      <c r="J89" s="6">
        <f>'Tabel 13'!I89/'Tabel 14'!$F89*1000</f>
        <v>22.049020613270432</v>
      </c>
      <c r="K89" s="6">
        <f>'Tabel 13'!J89/'Tabel 14'!$F89*1000</f>
        <v>0</v>
      </c>
      <c r="L89" s="6">
        <f>'Tabel 13'!K89/'Tabel 14'!$F89*1000</f>
        <v>29.774723959935734</v>
      </c>
      <c r="M89" s="6">
        <f>'Tabel 13'!L89/'Tabel 14'!$F89*1000</f>
        <v>0</v>
      </c>
      <c r="N89" s="6">
        <f>'Tabel 13'!M89/'Tabel 14'!$F89*1000</f>
        <v>5.3327863808840119</v>
      </c>
      <c r="O89" s="6">
        <f>'Tabel 13'!N89/'Tabel 14'!$F89*1000</f>
        <v>6.734352032270194</v>
      </c>
      <c r="P89" s="6">
        <f>'Tabel 13'!O89/'Tabel 14'!$F89*1000</f>
        <v>6.734352032270194</v>
      </c>
      <c r="Q89" s="6">
        <f>'Tabel 13'!P89/'Tabel 14'!$F89*1000</f>
        <v>0</v>
      </c>
      <c r="R89" s="6">
        <f>'Tabel 13'!Q89/'Tabel 14'!$F89*1000</f>
        <v>17.810139131029299</v>
      </c>
      <c r="S89" s="6">
        <f>'Tabel 13'!R89/'Tabel 14'!$F89*1000</f>
        <v>16.682049704303832</v>
      </c>
      <c r="T89" s="6">
        <f>'Tabel 13'!S89/'Tabel 14'!$F89*1000</f>
        <v>14.870269715926572</v>
      </c>
      <c r="U89" s="6">
        <f>'Tabel 13'!T89/'Tabel 14'!$F89*1000</f>
        <v>0.82042867398215569</v>
      </c>
      <c r="V89" s="6">
        <f>'Tabel 13'!U89/'Tabel 14'!$F89*1000</f>
        <v>0.99135131439510471</v>
      </c>
      <c r="W89" s="6">
        <f>'Tabel 13'!V89/'Tabel 14'!$F89*1000</f>
        <v>0</v>
      </c>
      <c r="X89" s="6"/>
      <c r="Y89" s="6">
        <f>'Tabel 13'!X89/'Tabel 14'!$F89*1000</f>
        <v>1.9827026287902094</v>
      </c>
      <c r="AA89" s="47"/>
      <c r="AB89" s="47"/>
      <c r="AC89" s="47"/>
      <c r="AD89" s="47"/>
    </row>
    <row r="90" spans="3:30" x14ac:dyDescent="0.25">
      <c r="D90" s="1" t="s">
        <v>997</v>
      </c>
      <c r="E90" s="1" t="s">
        <v>70</v>
      </c>
      <c r="F90" s="84">
        <f>VLOOKUP(E90,'Tabel 12'!E$14:F$376,2,FALSE)</f>
        <v>30351</v>
      </c>
      <c r="H90" s="6">
        <f>'Tabel 13'!G90/'Tabel 14'!$F90*1000</f>
        <v>54.924055220585814</v>
      </c>
      <c r="I90" s="6">
        <f>'Tabel 13'!H90/'Tabel 14'!$F90*1000</f>
        <v>9.5548746334552419</v>
      </c>
      <c r="J90" s="6">
        <f>'Tabel 13'!I90/'Tabel 14'!$F90*1000</f>
        <v>8.3028565780369679</v>
      </c>
      <c r="K90" s="6">
        <f>'Tabel 13'!J90/'Tabel 14'!$F90*1000</f>
        <v>0</v>
      </c>
      <c r="L90" s="6">
        <f>'Tabel 13'!K90/'Tabel 14'!$F90*1000</f>
        <v>0</v>
      </c>
      <c r="M90" s="6">
        <f>'Tabel 13'!L90/'Tabel 14'!$F90*1000</f>
        <v>0</v>
      </c>
      <c r="N90" s="6">
        <f>'Tabel 13'!M90/'Tabel 14'!$F90*1000</f>
        <v>1.2520180554182729</v>
      </c>
      <c r="O90" s="6">
        <f>'Tabel 13'!N90/'Tabel 14'!$F90*1000</f>
        <v>13.706302922473725</v>
      </c>
      <c r="P90" s="6">
        <f>'Tabel 13'!O90/'Tabel 14'!$F90*1000</f>
        <v>3.0312016078547659</v>
      </c>
      <c r="Q90" s="6">
        <f>'Tabel 13'!P90/'Tabel 14'!$F90*1000</f>
        <v>10.675101314618958</v>
      </c>
      <c r="R90" s="6">
        <f>'Tabel 13'!Q90/'Tabel 14'!$F90*1000</f>
        <v>13.706302922473725</v>
      </c>
      <c r="S90" s="6">
        <f>'Tabel 13'!R90/'Tabel 14'!$F90*1000</f>
        <v>17.956574742183122</v>
      </c>
      <c r="T90" s="6">
        <f>'Tabel 13'!S90/'Tabel 14'!$F90*1000</f>
        <v>17.725939837237654</v>
      </c>
      <c r="U90" s="6">
        <f>'Tabel 13'!T90/'Tabel 14'!$F90*1000</f>
        <v>0</v>
      </c>
      <c r="V90" s="6">
        <f>'Tabel 13'!U90/'Tabel 14'!$F90*1000</f>
        <v>0.23063490494547134</v>
      </c>
      <c r="W90" s="6">
        <f>'Tabel 13'!V90/'Tabel 14'!$F90*1000</f>
        <v>1.1202266811637178</v>
      </c>
      <c r="X90" s="6"/>
      <c r="Y90" s="6">
        <f>'Tabel 13'!X90/'Tabel 14'!$F90*1000</f>
        <v>3.2618365128002371</v>
      </c>
      <c r="AA90" s="47"/>
      <c r="AB90" s="47"/>
      <c r="AC90" s="47"/>
      <c r="AD90" s="47"/>
    </row>
    <row r="91" spans="3:30" x14ac:dyDescent="0.25">
      <c r="D91" s="1" t="s">
        <v>1001</v>
      </c>
      <c r="E91" s="1" t="s">
        <v>71</v>
      </c>
      <c r="F91" s="84">
        <f>VLOOKUP(E91,'Tabel 12'!E$14:F$376,2,FALSE)</f>
        <v>45054</v>
      </c>
      <c r="H91" s="6">
        <f>'Tabel 13'!G91/'Tabel 14'!$F91*1000</f>
        <v>37.06663115372664</v>
      </c>
      <c r="I91" s="6">
        <f>'Tabel 13'!H91/'Tabel 14'!$F91*1000</f>
        <v>20.708483153549075</v>
      </c>
      <c r="J91" s="6">
        <f>'Tabel 13'!I91/'Tabel 14'!$F91*1000</f>
        <v>6.814045367780885</v>
      </c>
      <c r="K91" s="6">
        <f>'Tabel 13'!J91/'Tabel 14'!$F91*1000</f>
        <v>2.7078616770985926</v>
      </c>
      <c r="L91" s="6">
        <f>'Tabel 13'!K91/'Tabel 14'!$F91*1000</f>
        <v>9.1445820570870513</v>
      </c>
      <c r="M91" s="6">
        <f>'Tabel 13'!L91/'Tabel 14'!$F91*1000</f>
        <v>0.17756470013761264</v>
      </c>
      <c r="N91" s="6">
        <f>'Tabel 13'!M91/'Tabel 14'!$F91*1000</f>
        <v>1.8644293514449328</v>
      </c>
      <c r="O91" s="6">
        <f>'Tabel 13'!N91/'Tabel 14'!$F91*1000</f>
        <v>1.7312558263417233</v>
      </c>
      <c r="P91" s="6">
        <f>'Tabel 13'!O91/'Tabel 14'!$F91*1000</f>
        <v>1.7312558263417233</v>
      </c>
      <c r="Q91" s="6">
        <f>'Tabel 13'!P91/'Tabel 14'!$F91*1000</f>
        <v>0</v>
      </c>
      <c r="R91" s="6">
        <f>'Tabel 13'!Q91/'Tabel 14'!$F91*1000</f>
        <v>1.5758867137213122</v>
      </c>
      <c r="S91" s="6">
        <f>'Tabel 13'!R91/'Tabel 14'!$F91*1000</f>
        <v>13.05100546011453</v>
      </c>
      <c r="T91" s="6">
        <f>'Tabel 13'!S91/'Tabel 14'!$F91*1000</f>
        <v>12.118790784392063</v>
      </c>
      <c r="U91" s="6">
        <f>'Tabel 13'!T91/'Tabel 14'!$F91*1000</f>
        <v>0.71025880055045054</v>
      </c>
      <c r="V91" s="6">
        <f>'Tabel 13'!U91/'Tabel 14'!$F91*1000</f>
        <v>0.22195587517201582</v>
      </c>
      <c r="W91" s="6">
        <f>'Tabel 13'!V91/'Tabel 14'!$F91*1000</f>
        <v>0</v>
      </c>
      <c r="X91" s="6"/>
      <c r="Y91" s="6">
        <f>'Tabel 13'!X91/'Tabel 14'!$F91*1000</f>
        <v>6.1259821547476356</v>
      </c>
      <c r="AA91" s="47"/>
      <c r="AB91" s="47"/>
      <c r="AC91" s="47"/>
      <c r="AD91" s="47"/>
    </row>
    <row r="92" spans="3:30" x14ac:dyDescent="0.25">
      <c r="D92" s="1" t="s">
        <v>1006</v>
      </c>
      <c r="E92" s="1" t="s">
        <v>72</v>
      </c>
      <c r="F92" s="84">
        <f>VLOOKUP(E92,'Tabel 12'!E$14:F$376,2,FALSE)</f>
        <v>48515</v>
      </c>
      <c r="H92" s="6">
        <f>'Tabel 13'!G92/'Tabel 14'!$F92*1000</f>
        <v>184.64392455941461</v>
      </c>
      <c r="I92" s="6">
        <f>'Tabel 13'!H92/'Tabel 14'!$F92*1000</f>
        <v>86.859734102854787</v>
      </c>
      <c r="J92" s="6">
        <f>'Tabel 13'!I92/'Tabel 14'!$F92*1000</f>
        <v>38.957023600948162</v>
      </c>
      <c r="K92" s="6">
        <f>'Tabel 13'!J92/'Tabel 14'!$F92*1000</f>
        <v>21.580954344017314</v>
      </c>
      <c r="L92" s="6">
        <f>'Tabel 13'!K92/'Tabel 14'!$F92*1000</f>
        <v>7.9975265381840668</v>
      </c>
      <c r="M92" s="6">
        <f>'Tabel 13'!L92/'Tabel 14'!$F92*1000</f>
        <v>2.2467278161393383</v>
      </c>
      <c r="N92" s="6">
        <f>'Tabel 13'!M92/'Tabel 14'!$F92*1000</f>
        <v>16.077501803565905</v>
      </c>
      <c r="O92" s="6">
        <f>'Tabel 13'!N92/'Tabel 14'!$F92*1000</f>
        <v>48.54168813768937</v>
      </c>
      <c r="P92" s="6">
        <f>'Tabel 13'!O92/'Tabel 14'!$F92*1000</f>
        <v>27.537874884056478</v>
      </c>
      <c r="Q92" s="6">
        <f>'Tabel 13'!P92/'Tabel 14'!$F92*1000</f>
        <v>21.003813253632895</v>
      </c>
      <c r="R92" s="6">
        <f>'Tabel 13'!Q92/'Tabel 14'!$F92*1000</f>
        <v>20.158713799855715</v>
      </c>
      <c r="S92" s="6">
        <f>'Tabel 13'!R92/'Tabel 14'!$F92*1000</f>
        <v>29.083788519014735</v>
      </c>
      <c r="T92" s="6">
        <f>'Tabel 13'!S92/'Tabel 14'!$F92*1000</f>
        <v>28.527259610429766</v>
      </c>
      <c r="U92" s="6">
        <f>'Tabel 13'!T92/'Tabel 14'!$F92*1000</f>
        <v>0.55652890858497372</v>
      </c>
      <c r="V92" s="6">
        <f>'Tabel 13'!U92/'Tabel 14'!$F92*1000</f>
        <v>0</v>
      </c>
      <c r="W92" s="6">
        <f>'Tabel 13'!V92/'Tabel 14'!$F92*1000</f>
        <v>0.24734618159332167</v>
      </c>
      <c r="X92" s="6"/>
      <c r="Y92" s="6">
        <f>'Tabel 13'!X92/'Tabel 14'!$F92*1000</f>
        <v>32.752756879315676</v>
      </c>
      <c r="AA92" s="47"/>
      <c r="AB92" s="47"/>
      <c r="AC92" s="47"/>
      <c r="AD92" s="47"/>
    </row>
    <row r="93" spans="3:30" x14ac:dyDescent="0.25">
      <c r="C93" s="1" t="s">
        <v>16</v>
      </c>
      <c r="D93" s="10"/>
      <c r="F93" s="84">
        <f>SUM(F56:F92)</f>
        <v>1403287</v>
      </c>
      <c r="H93" s="6">
        <f>'Tabel 13'!G93/'Tabel 14'!$F93*1000</f>
        <v>86.000226610807331</v>
      </c>
      <c r="I93" s="6">
        <f>'Tabel 13'!H93/'Tabel 14'!$F93*1000</f>
        <v>39.96972821667984</v>
      </c>
      <c r="J93" s="6">
        <f>'Tabel 13'!I93/'Tabel 14'!$F93*1000</f>
        <v>19.393039342629127</v>
      </c>
      <c r="K93" s="6">
        <f>'Tabel 13'!J93/'Tabel 14'!$F93*1000</f>
        <v>2.7065026612517613</v>
      </c>
      <c r="L93" s="6">
        <f>'Tabel 13'!K93/'Tabel 14'!$F93*1000</f>
        <v>9.4948503050338235</v>
      </c>
      <c r="M93" s="6">
        <f>'Tabel 13'!L93/'Tabel 14'!$F93*1000</f>
        <v>1.793645918475693</v>
      </c>
      <c r="N93" s="6">
        <f>'Tabel 13'!M93/'Tabel 14'!$F93*1000</f>
        <v>6.5816899892894325</v>
      </c>
      <c r="O93" s="6">
        <f>'Tabel 13'!N93/'Tabel 14'!$F93*1000</f>
        <v>10.901547580787108</v>
      </c>
      <c r="P93" s="6">
        <f>'Tabel 13'!O93/'Tabel 14'!$F93*1000</f>
        <v>7.9121377166609541</v>
      </c>
      <c r="Q93" s="6">
        <f>'Tabel 13'!P93/'Tabel 14'!$F93*1000</f>
        <v>2.9894098641261553</v>
      </c>
      <c r="R93" s="6">
        <f>'Tabel 13'!Q93/'Tabel 14'!$F93*1000</f>
        <v>10.337158400241719</v>
      </c>
      <c r="S93" s="6">
        <f>'Tabel 13'!R93/'Tabel 14'!$F93*1000</f>
        <v>24.791792413098673</v>
      </c>
      <c r="T93" s="6">
        <f>'Tabel 13'!S93/'Tabel 14'!$F93*1000</f>
        <v>23.655887925990907</v>
      </c>
      <c r="U93" s="6">
        <f>'Tabel 13'!T93/'Tabel 14'!$F93*1000</f>
        <v>0.64063872892715468</v>
      </c>
      <c r="V93" s="6">
        <f>'Tabel 13'!U93/'Tabel 14'!$F93*1000</f>
        <v>0.49526575818061447</v>
      </c>
      <c r="W93" s="6">
        <f>'Tabel 13'!V93/'Tabel 14'!$F93*1000</f>
        <v>0.18314143863657256</v>
      </c>
      <c r="X93" s="6"/>
      <c r="Y93" s="6">
        <f>'Tabel 13'!X93/'Tabel 14'!$F93*1000</f>
        <v>11.388974600349037</v>
      </c>
      <c r="AA93" s="47"/>
      <c r="AB93" s="47"/>
      <c r="AC93" s="47"/>
      <c r="AD93" s="47"/>
    </row>
    <row r="94" spans="3:30" x14ac:dyDescent="0.25">
      <c r="C94" s="1" t="s">
        <v>439</v>
      </c>
      <c r="D94" s="1" t="s">
        <v>685</v>
      </c>
      <c r="E94" s="1" t="s">
        <v>46</v>
      </c>
      <c r="F94" s="84">
        <f>VLOOKUP(E94,'Tabel 12'!E$14:F$376,2,FALSE)</f>
        <v>165712</v>
      </c>
      <c r="H94" s="6">
        <f>'Tabel 13'!G94/'Tabel 14'!$F94*1000</f>
        <v>254.84575649319302</v>
      </c>
      <c r="I94" s="6">
        <f>'Tabel 13'!H94/'Tabel 14'!$F94*1000</f>
        <v>138.57173892053683</v>
      </c>
      <c r="J94" s="6">
        <f>'Tabel 13'!I94/'Tabel 14'!$F94*1000</f>
        <v>74.894395095104755</v>
      </c>
      <c r="K94" s="6">
        <f>'Tabel 13'!J94/'Tabel 14'!$F94*1000</f>
        <v>13.734068745775804</v>
      </c>
      <c r="L94" s="6">
        <f>'Tabel 13'!K94/'Tabel 14'!$F94*1000</f>
        <v>26.305880081104565</v>
      </c>
      <c r="M94" s="6">
        <f>'Tabel 13'!L94/'Tabel 14'!$F94*1000</f>
        <v>2.4476199671719612</v>
      </c>
      <c r="N94" s="6">
        <f>'Tabel 13'!M94/'Tabel 14'!$F94*1000</f>
        <v>21.189775031379742</v>
      </c>
      <c r="O94" s="6">
        <f>'Tabel 13'!N94/'Tabel 14'!$F94*1000</f>
        <v>39.737617070580278</v>
      </c>
      <c r="P94" s="6">
        <f>'Tabel 13'!O94/'Tabel 14'!$F94*1000</f>
        <v>27.069856135946704</v>
      </c>
      <c r="Q94" s="6">
        <f>'Tabel 13'!P94/'Tabel 14'!$F94*1000</f>
        <v>12.667760934633581</v>
      </c>
      <c r="R94" s="6">
        <f>'Tabel 13'!Q94/'Tabel 14'!$F94*1000</f>
        <v>13.951916578159699</v>
      </c>
      <c r="S94" s="6">
        <f>'Tabel 13'!R94/'Tabel 14'!$F94*1000</f>
        <v>62.584483923916189</v>
      </c>
      <c r="T94" s="6">
        <f>'Tabel 13'!S94/'Tabel 14'!$F94*1000</f>
        <v>60.957564931930094</v>
      </c>
      <c r="U94" s="6">
        <f>'Tabel 13'!T94/'Tabel 14'!$F94*1000</f>
        <v>1.3149319300955877</v>
      </c>
      <c r="V94" s="6">
        <f>'Tabel 13'!U94/'Tabel 14'!$F94*1000</f>
        <v>0.31198706189050884</v>
      </c>
      <c r="W94" s="6">
        <f>'Tabel 13'!V94/'Tabel 14'!$F94*1000</f>
        <v>0</v>
      </c>
      <c r="X94" s="6"/>
      <c r="Y94" s="6">
        <f>'Tabel 13'!X94/'Tabel 14'!$F94*1000</f>
        <v>60.128415564352608</v>
      </c>
      <c r="AA94" s="47"/>
      <c r="AB94" s="47"/>
      <c r="AC94" s="47"/>
      <c r="AD94" s="47"/>
    </row>
    <row r="95" spans="3:30" x14ac:dyDescent="0.25">
      <c r="D95" s="1" t="s">
        <v>716</v>
      </c>
      <c r="E95" s="1" t="s">
        <v>81</v>
      </c>
      <c r="F95" s="84">
        <f>VLOOKUP(E95,'Tabel 12'!E$14:F$376,2,FALSE)</f>
        <v>36279</v>
      </c>
      <c r="H95" s="6">
        <f>'Tabel 13'!G95/'Tabel 14'!$F95*1000</f>
        <v>39.03084429008517</v>
      </c>
      <c r="I95" s="6">
        <f>'Tabel 13'!H95/'Tabel 14'!$F95*1000</f>
        <v>4.4653932026792358</v>
      </c>
      <c r="J95" s="6">
        <f>'Tabel 13'!I95/'Tabel 14'!$F95*1000</f>
        <v>1.8164778522009981</v>
      </c>
      <c r="K95" s="6">
        <f>'Tabel 13'!J95/'Tabel 14'!$F95*1000</f>
        <v>0.3225006201935004</v>
      </c>
      <c r="L95" s="6">
        <f>'Tabel 13'!K95/'Tabel 14'!$F95*1000</f>
        <v>1.0281430028391079</v>
      </c>
      <c r="M95" s="6">
        <f>'Tabel 13'!L95/'Tabel 14'!$F95*1000</f>
        <v>0.12679511563163262</v>
      </c>
      <c r="N95" s="6">
        <f>'Tabel 13'!M95/'Tabel 14'!$F95*1000</f>
        <v>1.1714766118139972</v>
      </c>
      <c r="O95" s="6">
        <f>'Tabel 13'!N95/'Tabel 14'!$F95*1000</f>
        <v>0.5237189558697869</v>
      </c>
      <c r="P95" s="6">
        <f>'Tabel 13'!O95/'Tabel 14'!$F95*1000</f>
        <v>0.38038534689489789</v>
      </c>
      <c r="Q95" s="6">
        <f>'Tabel 13'!P95/'Tabel 14'!$F95*1000</f>
        <v>0.14333360897488906</v>
      </c>
      <c r="R95" s="6">
        <f>'Tabel 13'!Q95/'Tabel 14'!$F95*1000</f>
        <v>11.549381184707407</v>
      </c>
      <c r="S95" s="6">
        <f>'Tabel 13'!R95/'Tabel 14'!$F95*1000</f>
        <v>22.492350946828743</v>
      </c>
      <c r="T95" s="6">
        <f>'Tabel 13'!S95/'Tabel 14'!$F95*1000</f>
        <v>21.092091843766365</v>
      </c>
      <c r="U95" s="6">
        <f>'Tabel 13'!T95/'Tabel 14'!$F95*1000</f>
        <v>0.87654014719259077</v>
      </c>
      <c r="V95" s="6">
        <f>'Tabel 13'!U95/'Tabel 14'!$F95*1000</f>
        <v>0.52096254031257749</v>
      </c>
      <c r="W95" s="6">
        <f>'Tabel 13'!V95/'Tabel 14'!$F95*1000</f>
        <v>0</v>
      </c>
      <c r="X95" s="6"/>
      <c r="Y95" s="6">
        <f>'Tabel 13'!X95/'Tabel 14'!$F95*1000</f>
        <v>3.0871854240745336</v>
      </c>
      <c r="AA95" s="47"/>
      <c r="AB95" s="47"/>
      <c r="AC95" s="47"/>
      <c r="AD95" s="47"/>
    </row>
    <row r="96" spans="3:30" x14ac:dyDescent="0.25">
      <c r="D96" s="1" t="s">
        <v>721</v>
      </c>
      <c r="E96" s="1" t="s">
        <v>48</v>
      </c>
      <c r="F96" s="84">
        <f>VLOOKUP(E96,'Tabel 12'!E$14:F$376,2,FALSE)</f>
        <v>27722</v>
      </c>
      <c r="H96" s="6">
        <f>'Tabel 13'!G96/'Tabel 14'!$F96*1000</f>
        <v>30.625495995959888</v>
      </c>
      <c r="I96" s="6">
        <f>'Tabel 13'!H96/'Tabel 14'!$F96*1000</f>
        <v>1.4789697713007719</v>
      </c>
      <c r="J96" s="6">
        <f>'Tabel 13'!I96/'Tabel 14'!$F96*1000</f>
        <v>0.60240963855421681</v>
      </c>
      <c r="K96" s="6">
        <f>'Tabel 13'!J96/'Tabel 14'!$F96*1000</f>
        <v>0.10821730033908088</v>
      </c>
      <c r="L96" s="6">
        <f>'Tabel 13'!K96/'Tabel 14'!$F96*1000</f>
        <v>0.33908087439578677</v>
      </c>
      <c r="M96" s="6">
        <f>'Tabel 13'!L96/'Tabel 14'!$F96*1000</f>
        <v>4.3286920135632345E-2</v>
      </c>
      <c r="N96" s="6">
        <f>'Tabel 13'!M96/'Tabel 14'!$F96*1000</f>
        <v>0.38958228122069116</v>
      </c>
      <c r="O96" s="6">
        <f>'Tabel 13'!N96/'Tabel 14'!$F96*1000</f>
        <v>1.2625351706226102</v>
      </c>
      <c r="P96" s="6">
        <f>'Tabel 13'!O96/'Tabel 14'!$F96*1000</f>
        <v>0.91623980953755135</v>
      </c>
      <c r="Q96" s="6">
        <f>'Tabel 13'!P96/'Tabel 14'!$F96*1000</f>
        <v>0.34629536108505876</v>
      </c>
      <c r="R96" s="6">
        <f>'Tabel 13'!Q96/'Tabel 14'!$F96*1000</f>
        <v>12.33677223865522</v>
      </c>
      <c r="S96" s="6">
        <f>'Tabel 13'!R96/'Tabel 14'!$F96*1000</f>
        <v>15.547218815381285</v>
      </c>
      <c r="T96" s="6">
        <f>'Tabel 13'!S96/'Tabel 14'!$F96*1000</f>
        <v>14.580477599018829</v>
      </c>
      <c r="U96" s="6">
        <f>'Tabel 13'!T96/'Tabel 14'!$F96*1000</f>
        <v>0.60601688189885294</v>
      </c>
      <c r="V96" s="6">
        <f>'Tabel 13'!U96/'Tabel 14'!$F96*1000</f>
        <v>0.36072433446360291</v>
      </c>
      <c r="W96" s="6">
        <f>'Tabel 13'!V96/'Tabel 14'!$F96*1000</f>
        <v>0</v>
      </c>
      <c r="X96" s="6"/>
      <c r="Y96" s="6">
        <f>'Tabel 13'!X96/'Tabel 14'!$F96*1000</f>
        <v>8.9459634946973523</v>
      </c>
      <c r="AA96" s="47"/>
      <c r="AB96" s="47"/>
      <c r="AC96" s="47"/>
      <c r="AD96" s="47"/>
    </row>
    <row r="97" spans="2:30" x14ac:dyDescent="0.25">
      <c r="C97" s="10"/>
      <c r="D97" s="1" t="s">
        <v>726</v>
      </c>
      <c r="E97" s="10" t="s">
        <v>87</v>
      </c>
      <c r="F97" s="84">
        <f>VLOOKUP(E97,'Tabel 12'!E$14:F$376,2,FALSE)</f>
        <v>29739</v>
      </c>
      <c r="G97" s="10"/>
      <c r="H97" s="12">
        <f>'Tabel 13'!G97/'Tabel 14'!$F97*1000</f>
        <v>92.740172837015365</v>
      </c>
      <c r="I97" s="12">
        <f>'Tabel 13'!H97/'Tabel 14'!$F97*1000</f>
        <v>27.371465079525205</v>
      </c>
      <c r="J97" s="12">
        <f>'Tabel 13'!I97/'Tabel 14'!$F97*1000</f>
        <v>11.130165775580886</v>
      </c>
      <c r="K97" s="12">
        <f>'Tabel 13'!J97/'Tabel 14'!$F97*1000</f>
        <v>1.9772016543932212</v>
      </c>
      <c r="L97" s="12">
        <f>'Tabel 13'!K97/'Tabel 14'!$F97*1000</f>
        <v>6.3048522142640975</v>
      </c>
      <c r="M97" s="12">
        <f>'Tabel 13'!L97/'Tabel 14'!$F97*1000</f>
        <v>0.78012038064494427</v>
      </c>
      <c r="N97" s="12">
        <f>'Tabel 13'!M97/'Tabel 14'!$F97*1000</f>
        <v>7.1824876424896598</v>
      </c>
      <c r="O97" s="12">
        <f>'Tabel 13'!N97/'Tabel 14'!$F97*1000</f>
        <v>17.619960321463399</v>
      </c>
      <c r="P97" s="12">
        <f>'Tabel 13'!O97/'Tabel 14'!$F97*1000</f>
        <v>12.771108645213356</v>
      </c>
      <c r="Q97" s="12">
        <f>'Tabel 13'!P97/'Tabel 14'!$F97*1000</f>
        <v>4.8488516762500415</v>
      </c>
      <c r="R97" s="12">
        <f>'Tabel 13'!Q97/'Tabel 14'!$F97*1000</f>
        <v>29.086384881805039</v>
      </c>
      <c r="S97" s="12">
        <f>'Tabel 13'!R97/'Tabel 14'!$F97*1000</f>
        <v>18.66236255422173</v>
      </c>
      <c r="T97" s="12">
        <f>'Tabel 13'!S97/'Tabel 14'!$F97*1000</f>
        <v>17.502269746797136</v>
      </c>
      <c r="U97" s="12">
        <f>'Tabel 13'!T97/'Tabel 14'!$F97*1000</f>
        <v>0.72968156293083153</v>
      </c>
      <c r="V97" s="12">
        <f>'Tabel 13'!U97/'Tabel 14'!$F97*1000</f>
        <v>0.4337738323413699</v>
      </c>
      <c r="W97" s="12">
        <f>'Tabel 13'!V97/'Tabel 14'!$F97*1000</f>
        <v>0</v>
      </c>
      <c r="X97" s="12"/>
      <c r="Y97" s="12">
        <f>'Tabel 13'!X97/'Tabel 14'!$F97*1000</f>
        <v>3.7997242677964964</v>
      </c>
      <c r="AA97" s="47"/>
      <c r="AB97" s="47"/>
      <c r="AC97" s="47"/>
      <c r="AD97" s="47"/>
    </row>
    <row r="98" spans="2:30" x14ac:dyDescent="0.25">
      <c r="D98" s="1" t="s">
        <v>736</v>
      </c>
      <c r="E98" s="1" t="s">
        <v>88</v>
      </c>
      <c r="F98" s="84">
        <f>VLOOKUP(E98,'Tabel 12'!E$14:F$376,2,FALSE)</f>
        <v>59213</v>
      </c>
      <c r="H98" s="6">
        <f>'Tabel 13'!G98/'Tabel 14'!$F98*1000</f>
        <v>97.98523972776249</v>
      </c>
      <c r="I98" s="6">
        <f>'Tabel 13'!H98/'Tabel 14'!$F98*1000</f>
        <v>64.073767584820899</v>
      </c>
      <c r="J98" s="6">
        <f>'Tabel 13'!I98/'Tabel 14'!$F98*1000</f>
        <v>38.581054835931297</v>
      </c>
      <c r="K98" s="6">
        <f>'Tabel 13'!J98/'Tabel 14'!$F98*1000</f>
        <v>4.1409825545066115</v>
      </c>
      <c r="L98" s="6">
        <f>'Tabel 13'!K98/'Tabel 14'!$F98*1000</f>
        <v>11.946700893384898</v>
      </c>
      <c r="M98" s="6">
        <f>'Tabel 13'!L98/'Tabel 14'!$F98*1000</f>
        <v>1.3679428503875837</v>
      </c>
      <c r="N98" s="6">
        <f>'Tabel 13'!M98/'Tabel 14'!$F98*1000</f>
        <v>8.0370864506105075</v>
      </c>
      <c r="O98" s="6">
        <f>'Tabel 13'!N98/'Tabel 14'!$F98*1000</f>
        <v>2.4994511340415113</v>
      </c>
      <c r="P98" s="6">
        <f>'Tabel 13'!O98/'Tabel 14'!$F98*1000</f>
        <v>1.7276611554895041</v>
      </c>
      <c r="Q98" s="6">
        <f>'Tabel 13'!P98/'Tabel 14'!$F98*1000</f>
        <v>0.77178997855200715</v>
      </c>
      <c r="R98" s="6">
        <f>'Tabel 13'!Q98/'Tabel 14'!$F98*1000</f>
        <v>11.85550470335906</v>
      </c>
      <c r="S98" s="6">
        <f>'Tabel 13'!R98/'Tabel 14'!$F98*1000</f>
        <v>19.556516305541013</v>
      </c>
      <c r="T98" s="6">
        <f>'Tabel 13'!S98/'Tabel 14'!$F98*1000</f>
        <v>18.274703190177831</v>
      </c>
      <c r="U98" s="6">
        <f>'Tabel 13'!T98/'Tabel 14'!$F98*1000</f>
        <v>0.68228260685997999</v>
      </c>
      <c r="V98" s="6">
        <f>'Tabel 13'!U98/'Tabel 14'!$F98*1000</f>
        <v>0.59953050850320033</v>
      </c>
      <c r="W98" s="6">
        <f>'Tabel 13'!V98/'Tabel 14'!$F98*1000</f>
        <v>0</v>
      </c>
      <c r="X98" s="6"/>
      <c r="Y98" s="6">
        <f>'Tabel 13'!X98/'Tabel 14'!$F98*1000</f>
        <v>7.73478796885819</v>
      </c>
      <c r="AA98" s="47"/>
      <c r="AB98" s="47"/>
      <c r="AC98" s="47"/>
      <c r="AD98" s="47"/>
    </row>
    <row r="99" spans="2:30" x14ac:dyDescent="0.25">
      <c r="D99" s="1" t="s">
        <v>742</v>
      </c>
      <c r="E99" s="1" t="s">
        <v>89</v>
      </c>
      <c r="F99" s="84">
        <f>VLOOKUP(E99,'Tabel 12'!E$14:F$376,2,FALSE)</f>
        <v>19511</v>
      </c>
      <c r="H99" s="6">
        <f>'Tabel 13'!G99/'Tabel 14'!$F99*1000</f>
        <v>50.433089026702881</v>
      </c>
      <c r="I99" s="6">
        <f>'Tabel 13'!H99/'Tabel 14'!$F99*1000</f>
        <v>25.882835323663574</v>
      </c>
      <c r="J99" s="6">
        <f>'Tabel 13'!I99/'Tabel 14'!$F99*1000</f>
        <v>6.1606273384244785</v>
      </c>
      <c r="K99" s="6">
        <f>'Tabel 13'!J99/'Tabel 14'!$F99*1000</f>
        <v>2.8958023678950338</v>
      </c>
      <c r="L99" s="6">
        <f>'Tabel 13'!K99/'Tabel 14'!$F99*1000</f>
        <v>8.9026702885551749</v>
      </c>
      <c r="M99" s="6">
        <f>'Tabel 13'!L99/'Tabel 14'!$F99*1000</f>
        <v>0.99943621546819739</v>
      </c>
      <c r="N99" s="6">
        <f>'Tabel 13'!M99/'Tabel 14'!$F99*1000</f>
        <v>6.9191737993952129</v>
      </c>
      <c r="O99" s="6">
        <f>'Tabel 13'!N99/'Tabel 14'!$F99*1000</f>
        <v>0</v>
      </c>
      <c r="P99" s="6">
        <f>'Tabel 13'!O99/'Tabel 14'!$F99*1000</f>
        <v>0</v>
      </c>
      <c r="Q99" s="6">
        <f>'Tabel 13'!P99/'Tabel 14'!$F99*1000</f>
        <v>0</v>
      </c>
      <c r="R99" s="6">
        <f>'Tabel 13'!Q99/'Tabel 14'!$F99*1000</f>
        <v>9.6355901798985197</v>
      </c>
      <c r="S99" s="6">
        <f>'Tabel 13'!R99/'Tabel 14'!$F99*1000</f>
        <v>14.914663523140792</v>
      </c>
      <c r="T99" s="6">
        <f>'Tabel 13'!S99/'Tabel 14'!$F99*1000</f>
        <v>13.505202193634359</v>
      </c>
      <c r="U99" s="6">
        <f>'Tabel 13'!T99/'Tabel 14'!$F99*1000</f>
        <v>0.43052636974014663</v>
      </c>
      <c r="V99" s="6">
        <f>'Tabel 13'!U99/'Tabel 14'!$F99*1000</f>
        <v>0.97893495976628586</v>
      </c>
      <c r="W99" s="6">
        <f>'Tabel 13'!V99/'Tabel 14'!$F99*1000</f>
        <v>0</v>
      </c>
      <c r="X99" s="6"/>
      <c r="Y99" s="6">
        <f>'Tabel 13'!X99/'Tabel 14'!$F99*1000</f>
        <v>2.5626569627389681</v>
      </c>
      <c r="AA99" s="47"/>
      <c r="AB99" s="47"/>
      <c r="AC99" s="47"/>
      <c r="AD99" s="47"/>
    </row>
    <row r="100" spans="2:30" x14ac:dyDescent="0.25">
      <c r="D100" s="1" t="s">
        <v>746</v>
      </c>
      <c r="E100" s="1" t="s">
        <v>90</v>
      </c>
      <c r="F100" s="84">
        <f>VLOOKUP(E100,'Tabel 12'!E$14:F$376,2,FALSE)</f>
        <v>122029</v>
      </c>
      <c r="H100" s="6">
        <f>'Tabel 13'!G100/'Tabel 14'!$F100*1000</f>
        <v>97.788230666480914</v>
      </c>
      <c r="I100" s="6">
        <f>'Tabel 13'!H100/'Tabel 14'!$F100*1000</f>
        <v>47.611633300281078</v>
      </c>
      <c r="J100" s="6">
        <f>'Tabel 13'!I100/'Tabel 14'!$F100*1000</f>
        <v>24.894902031484317</v>
      </c>
      <c r="K100" s="6">
        <f>'Tabel 13'!J100/'Tabel 14'!$F100*1000</f>
        <v>3.0099402601021068</v>
      </c>
      <c r="L100" s="6">
        <f>'Tabel 13'!K100/'Tabel 14'!$F100*1000</f>
        <v>9.5960796204180969</v>
      </c>
      <c r="M100" s="6">
        <f>'Tabel 13'!L100/'Tabel 14'!$F100*1000</f>
        <v>0.64574814183513751</v>
      </c>
      <c r="N100" s="6">
        <f>'Tabel 13'!M100/'Tabel 14'!$F100*1000</f>
        <v>9.4649632464414193</v>
      </c>
      <c r="O100" s="6">
        <f>'Tabel 13'!N100/'Tabel 14'!$F100*1000</f>
        <v>11.489072269706382</v>
      </c>
      <c r="P100" s="6">
        <f>'Tabel 13'!O100/'Tabel 14'!$F100*1000</f>
        <v>9.4379204943087309</v>
      </c>
      <c r="Q100" s="6">
        <f>'Tabel 13'!P100/'Tabel 14'!$F100*1000</f>
        <v>2.0511517753976518</v>
      </c>
      <c r="R100" s="6">
        <f>'Tabel 13'!Q100/'Tabel 14'!$F100*1000</f>
        <v>6.5722082455809687</v>
      </c>
      <c r="S100" s="6">
        <f>'Tabel 13'!R100/'Tabel 14'!$F100*1000</f>
        <v>32.115316850912492</v>
      </c>
      <c r="T100" s="6">
        <f>'Tabel 13'!S100/'Tabel 14'!$F100*1000</f>
        <v>30.053511870129231</v>
      </c>
      <c r="U100" s="6">
        <f>'Tabel 13'!T100/'Tabel 14'!$F100*1000</f>
        <v>1.497185095346188</v>
      </c>
      <c r="V100" s="6">
        <f>'Tabel 13'!U100/'Tabel 14'!$F100*1000</f>
        <v>0.56380040809971399</v>
      </c>
      <c r="W100" s="6">
        <f>'Tabel 13'!V100/'Tabel 14'!$F100*1000</f>
        <v>0</v>
      </c>
      <c r="X100" s="6"/>
      <c r="Y100" s="6">
        <f>'Tabel 13'!X100/'Tabel 14'!$F100*1000</f>
        <v>13.554155159839056</v>
      </c>
      <c r="AA100" s="47"/>
      <c r="AB100" s="47"/>
      <c r="AC100" s="47"/>
      <c r="AD100" s="47"/>
    </row>
    <row r="101" spans="2:30" x14ac:dyDescent="0.25">
      <c r="D101" s="1" t="s">
        <v>757</v>
      </c>
      <c r="E101" s="1" t="s">
        <v>93</v>
      </c>
      <c r="F101" s="84">
        <f>VLOOKUP(E101,'Tabel 12'!E$14:F$376,2,FALSE)</f>
        <v>27494</v>
      </c>
      <c r="H101" s="6">
        <f>'Tabel 13'!G101/'Tabel 14'!$F101*1000</f>
        <v>69.687931912417255</v>
      </c>
      <c r="I101" s="6">
        <f>'Tabel 13'!H101/'Tabel 14'!$F101*1000</f>
        <v>27.7151378482578</v>
      </c>
      <c r="J101" s="6">
        <f>'Tabel 13'!I101/'Tabel 14'!$F101*1000</f>
        <v>11.267912999199826</v>
      </c>
      <c r="K101" s="6">
        <f>'Tabel 13'!J101/'Tabel 14'!$F101*1000</f>
        <v>2.000436458863752</v>
      </c>
      <c r="L101" s="6">
        <f>'Tabel 13'!K101/'Tabel 14'!$F101*1000</f>
        <v>6.3832108823743363</v>
      </c>
      <c r="M101" s="6">
        <f>'Tabel 13'!L101/'Tabel 14'!$F101*1000</f>
        <v>0.78926311195169863</v>
      </c>
      <c r="N101" s="6">
        <f>'Tabel 13'!M101/'Tabel 14'!$F101*1000</f>
        <v>7.2706772386702552</v>
      </c>
      <c r="O101" s="6">
        <f>'Tabel 13'!N101/'Tabel 14'!$F101*1000</f>
        <v>19.313304721030043</v>
      </c>
      <c r="P101" s="6">
        <f>'Tabel 13'!O101/'Tabel 14'!$F101*1000</f>
        <v>13.999418054848331</v>
      </c>
      <c r="Q101" s="6">
        <f>'Tabel 13'!P101/'Tabel 14'!$F101*1000</f>
        <v>5.3138866661817126</v>
      </c>
      <c r="R101" s="6">
        <f>'Tabel 13'!Q101/'Tabel 14'!$F101*1000</f>
        <v>2.109551174801775</v>
      </c>
      <c r="S101" s="6">
        <f>'Tabel 13'!R101/'Tabel 14'!$F101*1000</f>
        <v>20.549938168327635</v>
      </c>
      <c r="T101" s="6">
        <f>'Tabel 13'!S101/'Tabel 14'!$F101*1000</f>
        <v>19.273295991852766</v>
      </c>
      <c r="U101" s="6">
        <f>'Tabel 13'!T101/'Tabel 14'!$F101*1000</f>
        <v>0.80017458354550086</v>
      </c>
      <c r="V101" s="6">
        <f>'Tabel 13'!U101/'Tabel 14'!$F101*1000</f>
        <v>0.47646759292936641</v>
      </c>
      <c r="W101" s="6">
        <f>'Tabel 13'!V101/'Tabel 14'!$F101*1000</f>
        <v>0</v>
      </c>
      <c r="X101" s="6"/>
      <c r="Y101" s="6">
        <f>'Tabel 13'!X101/'Tabel 14'!$F101*1000</f>
        <v>5.7103368007565285</v>
      </c>
      <c r="AA101" s="47"/>
      <c r="AB101" s="47"/>
      <c r="AC101" s="47"/>
      <c r="AD101" s="47"/>
    </row>
    <row r="102" spans="2:30" x14ac:dyDescent="0.25">
      <c r="D102" s="1" t="s">
        <v>839</v>
      </c>
      <c r="E102" s="1" t="s">
        <v>56</v>
      </c>
      <c r="F102" s="84">
        <f>VLOOKUP(E102,'Tabel 12'!E$14:F$376,2,FALSE)</f>
        <v>26011</v>
      </c>
      <c r="H102" s="6">
        <f>'Tabel 13'!G102/'Tabel 14'!$F102*1000</f>
        <v>28.872400138402984</v>
      </c>
      <c r="I102" s="6">
        <f>'Tabel 13'!H102/'Tabel 14'!$F102*1000</f>
        <v>6.5741417092768444</v>
      </c>
      <c r="J102" s="6">
        <f>'Tabel 13'!I102/'Tabel 14'!$F102*1000</f>
        <v>2.6719464841797702</v>
      </c>
      <c r="K102" s="6">
        <f>'Tabel 13'!J102/'Tabel 14'!$F102*1000</f>
        <v>0.47287685979008887</v>
      </c>
      <c r="L102" s="6">
        <f>'Tabel 13'!K102/'Tabel 14'!$F102*1000</f>
        <v>1.5147437622544309</v>
      </c>
      <c r="M102" s="6">
        <f>'Tabel 13'!L102/'Tabel 14'!$F102*1000</f>
        <v>0.18838183845296222</v>
      </c>
      <c r="N102" s="6">
        <f>'Tabel 13'!M102/'Tabel 14'!$F102*1000</f>
        <v>1.7261927645995925</v>
      </c>
      <c r="O102" s="6">
        <f>'Tabel 13'!N102/'Tabel 14'!$F102*1000</f>
        <v>0.42289800469032335</v>
      </c>
      <c r="P102" s="6">
        <f>'Tabel 13'!O102/'Tabel 14'!$F102*1000</f>
        <v>0.30756218522932605</v>
      </c>
      <c r="Q102" s="6">
        <f>'Tabel 13'!P102/'Tabel 14'!$F102*1000</f>
        <v>0.11533581946099727</v>
      </c>
      <c r="R102" s="6">
        <f>'Tabel 13'!Q102/'Tabel 14'!$F102*1000</f>
        <v>2.0760447502979509</v>
      </c>
      <c r="S102" s="6">
        <f>'Tabel 13'!R102/'Tabel 14'!$F102*1000</f>
        <v>19.799315674137866</v>
      </c>
      <c r="T102" s="6">
        <f>'Tabel 13'!S102/'Tabel 14'!$F102*1000</f>
        <v>18.569066933220562</v>
      </c>
      <c r="U102" s="6">
        <f>'Tabel 13'!T102/'Tabel 14'!$F102*1000</f>
        <v>0.77274999038868175</v>
      </c>
      <c r="V102" s="6">
        <f>'Tabel 13'!U102/'Tabel 14'!$F102*1000</f>
        <v>0.45749875052862254</v>
      </c>
      <c r="W102" s="6">
        <f>'Tabel 13'!V102/'Tabel 14'!$F102*1000</f>
        <v>0</v>
      </c>
      <c r="X102" s="6"/>
      <c r="Y102" s="6">
        <f>'Tabel 13'!X102/'Tabel 14'!$F102*1000</f>
        <v>1.4993656529929644</v>
      </c>
      <c r="AA102" s="47"/>
      <c r="AB102" s="47"/>
      <c r="AC102" s="47"/>
      <c r="AD102" s="47"/>
    </row>
    <row r="103" spans="2:30" x14ac:dyDescent="0.25">
      <c r="D103" s="1" t="s">
        <v>854</v>
      </c>
      <c r="E103" s="1" t="s">
        <v>83</v>
      </c>
      <c r="F103" s="84">
        <f>VLOOKUP(E103,'Tabel 12'!E$14:F$376,2,FALSE)</f>
        <v>36883</v>
      </c>
      <c r="H103" s="6">
        <f>'Tabel 13'!G103/'Tabel 14'!$F103*1000</f>
        <v>49.074099178483316</v>
      </c>
      <c r="I103" s="6">
        <f>'Tabel 13'!H103/'Tabel 14'!$F103*1000</f>
        <v>13.935959656210178</v>
      </c>
      <c r="J103" s="6">
        <f>'Tabel 13'!I103/'Tabel 14'!$F103*1000</f>
        <v>5.6665672532060842</v>
      </c>
      <c r="K103" s="6">
        <f>'Tabel 13'!J103/'Tabel 14'!$F103*1000</f>
        <v>1.0058834693490226</v>
      </c>
      <c r="L103" s="6">
        <f>'Tabel 13'!K103/'Tabel 14'!$F103*1000</f>
        <v>3.2101510180842125</v>
      </c>
      <c r="M103" s="6">
        <f>'Tabel 13'!L103/'Tabel 14'!$F103*1000</f>
        <v>0.39584632486511401</v>
      </c>
      <c r="N103" s="6">
        <f>'Tabel 13'!M103/'Tabel 14'!$F103*1000</f>
        <v>3.6575115907057452</v>
      </c>
      <c r="O103" s="6">
        <f>'Tabel 13'!N103/'Tabel 14'!$F103*1000</f>
        <v>5.3954396334354575</v>
      </c>
      <c r="P103" s="6">
        <f>'Tabel 13'!O103/'Tabel 14'!$F103*1000</f>
        <v>3.9096602770924269</v>
      </c>
      <c r="Q103" s="6">
        <f>'Tabel 13'!P103/'Tabel 14'!$F103*1000</f>
        <v>1.4857793563430306</v>
      </c>
      <c r="R103" s="6">
        <f>'Tabel 13'!Q103/'Tabel 14'!$F103*1000</f>
        <v>4.4464929642382671</v>
      </c>
      <c r="S103" s="6">
        <f>'Tabel 13'!R103/'Tabel 14'!$F103*1000</f>
        <v>25.269094162622345</v>
      </c>
      <c r="T103" s="6">
        <f>'Tabel 13'!S103/'Tabel 14'!$F103*1000</f>
        <v>23.696553967952717</v>
      </c>
      <c r="U103" s="6">
        <f>'Tabel 13'!T103/'Tabel 14'!$F103*1000</f>
        <v>0.98690453596507877</v>
      </c>
      <c r="V103" s="6">
        <f>'Tabel 13'!U103/'Tabel 14'!$F103*1000</f>
        <v>0.58563565870455236</v>
      </c>
      <c r="W103" s="6">
        <f>'Tabel 13'!V103/'Tabel 14'!$F103*1000</f>
        <v>0</v>
      </c>
      <c r="X103" s="6"/>
      <c r="Y103" s="6">
        <f>'Tabel 13'!X103/'Tabel 14'!$F103*1000</f>
        <v>4.3651546783070794</v>
      </c>
      <c r="AA103" s="47"/>
      <c r="AB103" s="47"/>
      <c r="AC103" s="47"/>
      <c r="AD103" s="47"/>
    </row>
    <row r="104" spans="2:30" x14ac:dyDescent="0.25">
      <c r="D104" s="1" t="s">
        <v>901</v>
      </c>
      <c r="E104" s="1" t="s">
        <v>62</v>
      </c>
      <c r="F104" s="84">
        <f>VLOOKUP(E104,'Tabel 12'!E$14:F$376,2,FALSE)</f>
        <v>43584</v>
      </c>
      <c r="H104" s="6">
        <f>'Tabel 13'!G104/'Tabel 14'!$F104*1000</f>
        <v>53.804148311306903</v>
      </c>
      <c r="I104" s="6">
        <f>'Tabel 13'!H104/'Tabel 14'!$F104*1000</f>
        <v>20.374449339207047</v>
      </c>
      <c r="J104" s="6">
        <f>'Tabel 13'!I104/'Tabel 14'!$F104*1000</f>
        <v>8.2851505139500734</v>
      </c>
      <c r="K104" s="6">
        <f>'Tabel 13'!J104/'Tabel 14'!$F104*1000</f>
        <v>1.4707232011747429</v>
      </c>
      <c r="L104" s="6">
        <f>'Tabel 13'!K104/'Tabel 14'!$F104*1000</f>
        <v>4.6920888399412632</v>
      </c>
      <c r="M104" s="6">
        <f>'Tabel 13'!L104/'Tabel 14'!$F104*1000</f>
        <v>0.58048825256975034</v>
      </c>
      <c r="N104" s="6">
        <f>'Tabel 13'!M104/'Tabel 14'!$F104*1000</f>
        <v>5.3459985315712188</v>
      </c>
      <c r="O104" s="6">
        <f>'Tabel 13'!N104/'Tabel 14'!$F104*1000</f>
        <v>0</v>
      </c>
      <c r="P104" s="6">
        <f>'Tabel 13'!O104/'Tabel 14'!$F104*1000</f>
        <v>0</v>
      </c>
      <c r="Q104" s="6">
        <f>'Tabel 13'!P104/'Tabel 14'!$F104*1000</f>
        <v>0</v>
      </c>
      <c r="R104" s="6">
        <f>'Tabel 13'!Q104/'Tabel 14'!$F104*1000</f>
        <v>12.734030837004406</v>
      </c>
      <c r="S104" s="6">
        <f>'Tabel 13'!R104/'Tabel 14'!$F104*1000</f>
        <v>20.695668135095449</v>
      </c>
      <c r="T104" s="6">
        <f>'Tabel 13'!S104/'Tabel 14'!$F104*1000</f>
        <v>19.408498531571219</v>
      </c>
      <c r="U104" s="6">
        <f>'Tabel 13'!T104/'Tabel 14'!$F104*1000</f>
        <v>0.80763582966226144</v>
      </c>
      <c r="V104" s="6">
        <f>'Tabel 13'!U104/'Tabel 14'!$F104*1000</f>
        <v>0.47953377386196766</v>
      </c>
      <c r="W104" s="6">
        <f>'Tabel 13'!V104/'Tabel 14'!$F104*1000</f>
        <v>0</v>
      </c>
      <c r="X104" s="6"/>
      <c r="Y104" s="6">
        <f>'Tabel 13'!X104/'Tabel 14'!$F104*1000</f>
        <v>3.1662995594713657</v>
      </c>
      <c r="AA104" s="47"/>
      <c r="AB104" s="47"/>
      <c r="AC104" s="47"/>
      <c r="AD104" s="47"/>
    </row>
    <row r="105" spans="2:30" x14ac:dyDescent="0.25">
      <c r="D105" s="1" t="s">
        <v>940</v>
      </c>
      <c r="E105" s="1" t="s">
        <v>65</v>
      </c>
      <c r="F105" s="84">
        <f>VLOOKUP(E105,'Tabel 12'!E$14:F$376,2,FALSE)</f>
        <v>42606</v>
      </c>
      <c r="H105" s="6">
        <f>'Tabel 13'!G105/'Tabel 14'!$F105*1000</f>
        <v>250.43421114397034</v>
      </c>
      <c r="I105" s="6">
        <f>'Tabel 13'!H105/'Tabel 14'!$F105*1000</f>
        <v>190.93554898371121</v>
      </c>
      <c r="J105" s="6">
        <f>'Tabel 13'!I105/'Tabel 14'!$F105*1000</f>
        <v>77.636952541895511</v>
      </c>
      <c r="K105" s="6">
        <f>'Tabel 13'!J105/'Tabel 14'!$F105*1000</f>
        <v>13.786790592874244</v>
      </c>
      <c r="L105" s="6">
        <f>'Tabel 13'!K105/'Tabel 14'!$F105*1000</f>
        <v>43.970332816974135</v>
      </c>
      <c r="M105" s="6">
        <f>'Tabel 13'!L105/'Tabel 14'!$F105*1000</f>
        <v>5.4405482795850357</v>
      </c>
      <c r="N105" s="6">
        <f>'Tabel 13'!M105/'Tabel 14'!$F105*1000</f>
        <v>50.100924752382291</v>
      </c>
      <c r="O105" s="6">
        <f>'Tabel 13'!N105/'Tabel 14'!$F105*1000</f>
        <v>34.596066281744356</v>
      </c>
      <c r="P105" s="6">
        <f>'Tabel 13'!O105/'Tabel 14'!$F105*1000</f>
        <v>25.076280336102897</v>
      </c>
      <c r="Q105" s="6">
        <f>'Tabel 13'!P105/'Tabel 14'!$F105*1000</f>
        <v>9.5197859456414609</v>
      </c>
      <c r="R105" s="6">
        <f>'Tabel 13'!Q105/'Tabel 14'!$F105*1000</f>
        <v>5.9616016523494348</v>
      </c>
      <c r="S105" s="6">
        <f>'Tabel 13'!R105/'Tabel 14'!$F105*1000</f>
        <v>18.94099422616533</v>
      </c>
      <c r="T105" s="6">
        <f>'Tabel 13'!S105/'Tabel 14'!$F105*1000</f>
        <v>17.762756419283669</v>
      </c>
      <c r="U105" s="6">
        <f>'Tabel 13'!T105/'Tabel 14'!$F105*1000</f>
        <v>0.73933248838191801</v>
      </c>
      <c r="V105" s="6">
        <f>'Tabel 13'!U105/'Tabel 14'!$F105*1000</f>
        <v>0.43890531849974179</v>
      </c>
      <c r="W105" s="6">
        <f>'Tabel 13'!V105/'Tabel 14'!$F105*1000</f>
        <v>0</v>
      </c>
      <c r="X105" s="6"/>
      <c r="Y105" s="6">
        <f>'Tabel 13'!X105/'Tabel 14'!$F105*1000</f>
        <v>91.254752851711032</v>
      </c>
      <c r="AA105" s="47"/>
      <c r="AB105" s="47"/>
      <c r="AC105" s="47"/>
      <c r="AD105" s="47"/>
    </row>
    <row r="106" spans="2:30" x14ac:dyDescent="0.25">
      <c r="D106" s="1" t="s">
        <v>974</v>
      </c>
      <c r="E106" s="1" t="s">
        <v>94</v>
      </c>
      <c r="F106" s="84">
        <f>VLOOKUP(E106,'Tabel 12'!E$14:F$376,2,FALSE)</f>
        <v>40961</v>
      </c>
      <c r="H106" s="6">
        <f>'Tabel 13'!G106/'Tabel 14'!$F106*1000</f>
        <v>112.15546495446888</v>
      </c>
      <c r="I106" s="6">
        <f>'Tabel 13'!H106/'Tabel 14'!$F106*1000</f>
        <v>69.968994897585517</v>
      </c>
      <c r="J106" s="6">
        <f>'Tabel 13'!I106/'Tabel 14'!$F106*1000</f>
        <v>28.449012475281364</v>
      </c>
      <c r="K106" s="6">
        <f>'Tabel 13'!J106/'Tabel 14'!$F106*1000</f>
        <v>5.0535875588974886</v>
      </c>
      <c r="L106" s="6">
        <f>'Tabel 13'!K106/'Tabel 14'!$F106*1000</f>
        <v>16.112887868948512</v>
      </c>
      <c r="M106" s="6">
        <f>'Tabel 13'!L106/'Tabel 14'!$F106*1000</f>
        <v>1.9945802104440811</v>
      </c>
      <c r="N106" s="6">
        <f>'Tabel 13'!M106/'Tabel 14'!$F106*1000</f>
        <v>18.358926784014063</v>
      </c>
      <c r="O106" s="6">
        <f>'Tabel 13'!N106/'Tabel 14'!$F106*1000</f>
        <v>8.7156075291130595</v>
      </c>
      <c r="P106" s="6">
        <f>'Tabel 13'!O106/'Tabel 14'!$F106*1000</f>
        <v>6.3182051219452653</v>
      </c>
      <c r="Q106" s="6">
        <f>'Tabel 13'!P106/'Tabel 14'!$F106*1000</f>
        <v>2.3974024071677937</v>
      </c>
      <c r="R106" s="6">
        <f>'Tabel 13'!Q106/'Tabel 14'!$F106*1000</f>
        <v>3.3690583725983254</v>
      </c>
      <c r="S106" s="6">
        <f>'Tabel 13'!R106/'Tabel 14'!$F106*1000</f>
        <v>30.101804155171994</v>
      </c>
      <c r="T106" s="6">
        <f>'Tabel 13'!S106/'Tabel 14'!$F106*1000</f>
        <v>28.22929127706843</v>
      </c>
      <c r="U106" s="6">
        <f>'Tabel 13'!T106/'Tabel 14'!$F106*1000</f>
        <v>1.1742877371157932</v>
      </c>
      <c r="V106" s="6">
        <f>'Tabel 13'!U106/'Tabel 14'!$F106*1000</f>
        <v>0.69822514098776889</v>
      </c>
      <c r="W106" s="6">
        <f>'Tabel 13'!V106/'Tabel 14'!$F106*1000</f>
        <v>0</v>
      </c>
      <c r="X106" s="6"/>
      <c r="Y106" s="6">
        <f>'Tabel 13'!X106/'Tabel 14'!$F106*1000</f>
        <v>9.9118673860501438</v>
      </c>
      <c r="AA106" s="47"/>
      <c r="AB106" s="47"/>
      <c r="AC106" s="47"/>
      <c r="AD106" s="47"/>
    </row>
    <row r="107" spans="2:30" x14ac:dyDescent="0.25">
      <c r="D107" s="1" t="s">
        <v>978</v>
      </c>
      <c r="E107" s="1" t="s">
        <v>84</v>
      </c>
      <c r="F107" s="84">
        <f>VLOOKUP(E107,'Tabel 12'!E$14:F$376,2,FALSE)</f>
        <v>52720</v>
      </c>
      <c r="H107" s="6">
        <f>'Tabel 13'!G107/'Tabel 14'!$F107*1000</f>
        <v>47.496206373292871</v>
      </c>
      <c r="I107" s="6">
        <f>'Tabel 13'!H107/'Tabel 14'!$F107*1000</f>
        <v>6.7147192716236725</v>
      </c>
      <c r="J107" s="6">
        <f>'Tabel 13'!I107/'Tabel 14'!$F107*1000</f>
        <v>4.0440060698027311</v>
      </c>
      <c r="K107" s="6">
        <f>'Tabel 13'!J107/'Tabel 14'!$F107*1000</f>
        <v>0.43437025796661605</v>
      </c>
      <c r="L107" s="6">
        <f>'Tabel 13'!K107/'Tabel 14'!$F107*1000</f>
        <v>1.2518968133535662</v>
      </c>
      <c r="M107" s="6">
        <f>'Tabel 13'!L107/'Tabel 14'!$F107*1000</f>
        <v>0.14415781487101667</v>
      </c>
      <c r="N107" s="6">
        <f>'Tabel 13'!M107/'Tabel 14'!$F107*1000</f>
        <v>0.842185128983308</v>
      </c>
      <c r="O107" s="6">
        <f>'Tabel 13'!N107/'Tabel 14'!$F107*1000</f>
        <v>10.963581183611533</v>
      </c>
      <c r="P107" s="6">
        <f>'Tabel 13'!O107/'Tabel 14'!$F107*1000</f>
        <v>7.577769347496206</v>
      </c>
      <c r="Q107" s="6">
        <f>'Tabel 13'!P107/'Tabel 14'!$F107*1000</f>
        <v>3.3858118361153262</v>
      </c>
      <c r="R107" s="6">
        <f>'Tabel 13'!Q107/'Tabel 14'!$F107*1000</f>
        <v>7.245827010622155</v>
      </c>
      <c r="S107" s="6">
        <f>'Tabel 13'!R107/'Tabel 14'!$F107*1000</f>
        <v>22.572078907435507</v>
      </c>
      <c r="T107" s="6">
        <f>'Tabel 13'!S107/'Tabel 14'!$F107*1000</f>
        <v>21.09256449165402</v>
      </c>
      <c r="U107" s="6">
        <f>'Tabel 13'!T107/'Tabel 14'!$F107*1000</f>
        <v>0.78717754172989385</v>
      </c>
      <c r="V107" s="6">
        <f>'Tabel 13'!U107/'Tabel 14'!$F107*1000</f>
        <v>0.69044006069802732</v>
      </c>
      <c r="W107" s="6">
        <f>'Tabel 13'!V107/'Tabel 14'!$F107*1000</f>
        <v>0</v>
      </c>
      <c r="X107" s="6"/>
      <c r="Y107" s="6">
        <f>'Tabel 13'!X107/'Tabel 14'!$F107*1000</f>
        <v>3.0918057663125951</v>
      </c>
      <c r="AA107" s="47"/>
      <c r="AB107" s="47"/>
      <c r="AC107" s="47"/>
      <c r="AD107" s="47"/>
    </row>
    <row r="108" spans="2:30" x14ac:dyDescent="0.25">
      <c r="C108" s="10" t="s">
        <v>440</v>
      </c>
      <c r="D108" s="10"/>
      <c r="E108" s="10"/>
      <c r="F108" s="84">
        <f>SUM(F94:F107)</f>
        <v>730464</v>
      </c>
      <c r="G108" s="10"/>
      <c r="H108" s="12">
        <f>'Tabel 13'!G108/'Tabel 14'!$F108*1000</f>
        <v>123.98010031979673</v>
      </c>
      <c r="I108" s="12">
        <f>'Tabel 13'!H108/'Tabel 14'!$F108*1000</f>
        <v>65.409109826083153</v>
      </c>
      <c r="J108" s="12">
        <f>'Tabel 13'!I108/'Tabel 14'!$F108*1000</f>
        <v>32.722762518070709</v>
      </c>
      <c r="K108" s="12">
        <f>'Tabel 13'!J108/'Tabel 14'!$F108*1000</f>
        <v>5.4817212073421828</v>
      </c>
      <c r="L108" s="12">
        <f>'Tabel 13'!K108/'Tabel 14'!$F108*1000</f>
        <v>13.392446444999342</v>
      </c>
      <c r="M108" s="12">
        <f>'Tabel 13'!L108/'Tabel 14'!$F108*1000</f>
        <v>1.3710463486222457</v>
      </c>
      <c r="N108" s="12">
        <f>'Tabel 13'!M108/'Tabel 14'!$F108*1000</f>
        <v>12.441270206334602</v>
      </c>
      <c r="O108" s="12">
        <f>'Tabel 13'!N108/'Tabel 14'!$F108*1000</f>
        <v>16.240362290270294</v>
      </c>
      <c r="P108" s="12">
        <f>'Tabel 13'!O108/'Tabel 14'!$F108*1000</f>
        <v>11.530479257020193</v>
      </c>
      <c r="Q108" s="12">
        <f>'Tabel 13'!P108/'Tabel 14'!$F108*1000</f>
        <v>4.7098830332500974</v>
      </c>
      <c r="R108" s="12">
        <f>'Tabel 13'!Q108/'Tabel 14'!$F108*1000</f>
        <v>9.9046633372760322</v>
      </c>
      <c r="S108" s="12">
        <f>'Tabel 13'!R108/'Tabel 14'!$F108*1000</f>
        <v>32.424595873307929</v>
      </c>
      <c r="T108" s="12">
        <f>'Tabel 13'!S108/'Tabel 14'!$F108*1000</f>
        <v>30.887490690848562</v>
      </c>
      <c r="U108" s="12">
        <f>'Tabel 13'!T108/'Tabel 14'!$F108*1000</f>
        <v>1.0329051123669339</v>
      </c>
      <c r="V108" s="12">
        <f>'Tabel 13'!U108/'Tabel 14'!$F108*1000</f>
        <v>0.50392627152056768</v>
      </c>
      <c r="W108" s="12">
        <f>'Tabel 13'!V108/'Tabel 14'!$F108*1000</f>
        <v>0</v>
      </c>
      <c r="X108" s="12"/>
      <c r="Y108" s="12">
        <f>'Tabel 13'!X108/'Tabel 14'!$F108*1000</f>
        <v>24.027193674157793</v>
      </c>
      <c r="AA108" s="47"/>
      <c r="AB108" s="47"/>
      <c r="AC108" s="47"/>
      <c r="AD108" s="47"/>
    </row>
    <row r="109" spans="2:30" x14ac:dyDescent="0.25">
      <c r="B109" s="7" t="s">
        <v>357</v>
      </c>
      <c r="C109" s="7"/>
      <c r="D109" s="7"/>
      <c r="E109" s="7"/>
      <c r="F109" s="85">
        <f>F108+F93</f>
        <v>2133751</v>
      </c>
      <c r="G109" s="7"/>
      <c r="H109" s="9">
        <f>'Tabel 13'!G109/'Tabel 14'!$F109*1000</f>
        <v>99.002179729499829</v>
      </c>
      <c r="I109" s="9">
        <f>'Tabel 13'!H109/'Tabel 14'!$F109*1000</f>
        <v>48.678594643892374</v>
      </c>
      <c r="J109" s="9">
        <f>'Tabel 13'!I109/'Tabel 14'!$F109*1000</f>
        <v>23.95630980372124</v>
      </c>
      <c r="K109" s="9">
        <f>'Tabel 13'!J109/'Tabel 14'!$F109*1000</f>
        <v>3.6565653630625135</v>
      </c>
      <c r="L109" s="9">
        <f>'Tabel 13'!K109/'Tabel 14'!$F109*1000</f>
        <v>10.829145481361225</v>
      </c>
      <c r="M109" s="9">
        <f>'Tabel 13'!L109/'Tabel 14'!$F109*1000</f>
        <v>1.6489740368018575</v>
      </c>
      <c r="N109" s="9">
        <f>'Tabel 13'!M109/'Tabel 14'!$F109*1000</f>
        <v>8.5876468247700863</v>
      </c>
      <c r="O109" s="9">
        <f>'Tabel 13'!N109/'Tabel 14'!$F109*1000</f>
        <v>12.729226606103524</v>
      </c>
      <c r="P109" s="9">
        <f>'Tabel 13'!O109/'Tabel 14'!$F109*1000</f>
        <v>9.1508334383908903</v>
      </c>
      <c r="Q109" s="9">
        <f>'Tabel 13'!P109/'Tabel 14'!$F109*1000</f>
        <v>3.5783931677126337</v>
      </c>
      <c r="R109" s="9">
        <f>'Tabel 13'!Q109/'Tabel 14'!$F109*1000</f>
        <v>10.189098915477954</v>
      </c>
      <c r="S109" s="9">
        <f>'Tabel 13'!R109/'Tabel 14'!$F109*1000</f>
        <v>27.404790905780477</v>
      </c>
      <c r="T109" s="9">
        <f>'Tabel 13'!S109/'Tabel 14'!$F109*1000</f>
        <v>26.131540184398276</v>
      </c>
      <c r="U109" s="9">
        <f>'Tabel 13'!T109/'Tabel 14'!$F109*1000</f>
        <v>0.774926408939</v>
      </c>
      <c r="V109" s="9">
        <f>'Tabel 13'!U109/'Tabel 14'!$F109*1000</f>
        <v>0.49823058079410387</v>
      </c>
      <c r="W109" s="9">
        <f>'Tabel 13'!V109/'Tabel 14'!$F109*1000</f>
        <v>0.12044516909423827</v>
      </c>
      <c r="X109" s="9"/>
      <c r="Y109" s="9">
        <f>'Tabel 13'!X109/'Tabel 14'!$F109*1000</f>
        <v>15.715516946447829</v>
      </c>
      <c r="AA109" s="47"/>
      <c r="AB109" s="47"/>
      <c r="AC109" s="47"/>
      <c r="AD109" s="47"/>
    </row>
    <row r="110" spans="2:30" x14ac:dyDescent="0.25">
      <c r="B110" s="1" t="s">
        <v>95</v>
      </c>
      <c r="C110" s="1" t="s">
        <v>437</v>
      </c>
      <c r="D110" s="1" t="s">
        <v>748</v>
      </c>
      <c r="E110" s="1" t="s">
        <v>102</v>
      </c>
      <c r="F110" s="84">
        <f>VLOOKUP(E110,'Tabel 12'!E$14:F$376,2,FALSE)</f>
        <v>45403</v>
      </c>
      <c r="H110" s="6">
        <f>'Tabel 13'!G110/'Tabel 14'!$F110*1000</f>
        <v>78.739290355262867</v>
      </c>
      <c r="I110" s="6">
        <f>'Tabel 13'!H110/'Tabel 14'!$F110*1000</f>
        <v>46.847124639341011</v>
      </c>
      <c r="J110" s="6">
        <f>'Tabel 13'!I110/'Tabel 14'!$F110*1000</f>
        <v>16.320507455454486</v>
      </c>
      <c r="K110" s="6">
        <f>'Tabel 13'!J110/'Tabel 14'!$F110*1000</f>
        <v>0.70479924234081448</v>
      </c>
      <c r="L110" s="6">
        <f>'Tabel 13'!K110/'Tabel 14'!$F110*1000</f>
        <v>11.717287403916041</v>
      </c>
      <c r="M110" s="6">
        <f>'Tabel 13'!L110/'Tabel 14'!$F110*1000</f>
        <v>0</v>
      </c>
      <c r="N110" s="6">
        <f>'Tabel 13'!M110/'Tabel 14'!$F110*1000</f>
        <v>18.104530537629671</v>
      </c>
      <c r="O110" s="6">
        <f>'Tabel 13'!N110/'Tabel 14'!$F110*1000</f>
        <v>5.528269057110764</v>
      </c>
      <c r="P110" s="6">
        <f>'Tabel 13'!O110/'Tabel 14'!$F110*1000</f>
        <v>5.528269057110764</v>
      </c>
      <c r="Q110" s="6">
        <f>'Tabel 13'!P110/'Tabel 14'!$F110*1000</f>
        <v>0</v>
      </c>
      <c r="R110" s="6">
        <f>'Tabel 13'!Q110/'Tabel 14'!$F110*1000</f>
        <v>2.9513468273021606</v>
      </c>
      <c r="S110" s="6">
        <f>'Tabel 13'!R110/'Tabel 14'!$F110*1000</f>
        <v>23.412549831508933</v>
      </c>
      <c r="T110" s="6">
        <f>'Tabel 13'!S110/'Tabel 14'!$F110*1000</f>
        <v>22.751800541814418</v>
      </c>
      <c r="U110" s="6">
        <f>'Tabel 13'!T110/'Tabel 14'!$F110*1000</f>
        <v>0.66074928969451352</v>
      </c>
      <c r="V110" s="6">
        <f>'Tabel 13'!U110/'Tabel 14'!$F110*1000</f>
        <v>0</v>
      </c>
      <c r="W110" s="6">
        <f>'Tabel 13'!V110/'Tabel 14'!$F110*1000</f>
        <v>0</v>
      </c>
      <c r="X110" s="6"/>
      <c r="Y110" s="6">
        <f>'Tabel 13'!X110/'Tabel 14'!$F110*1000</f>
        <v>5.2419443649098074</v>
      </c>
      <c r="AA110" s="47"/>
      <c r="AB110" s="47"/>
      <c r="AC110" s="47"/>
      <c r="AD110" s="47"/>
    </row>
    <row r="111" spans="2:30" x14ac:dyDescent="0.25">
      <c r="D111" s="1" t="s">
        <v>772</v>
      </c>
      <c r="E111" s="1" t="s">
        <v>95</v>
      </c>
      <c r="F111" s="84">
        <f>VLOOKUP(E111,'Tabel 12'!E$14:F$376,2,FALSE)</f>
        <v>238179</v>
      </c>
      <c r="H111" s="6">
        <f>'Tabel 13'!G111/'Tabel 14'!$F111*1000</f>
        <v>251.89878200848941</v>
      </c>
      <c r="I111" s="6">
        <f>'Tabel 13'!H111/'Tabel 14'!$F111*1000</f>
        <v>156.18925262092796</v>
      </c>
      <c r="J111" s="6">
        <f>'Tabel 13'!I111/'Tabel 14'!$F111*1000</f>
        <v>99.307663563958201</v>
      </c>
      <c r="K111" s="6">
        <f>'Tabel 13'!J111/'Tabel 14'!$F111*1000</f>
        <v>2.5065182068948144</v>
      </c>
      <c r="L111" s="6">
        <f>'Tabel 13'!K111/'Tabel 14'!$F111*1000</f>
        <v>32.920618526402414</v>
      </c>
      <c r="M111" s="6">
        <f>'Tabel 13'!L111/'Tabel 14'!$F111*1000</f>
        <v>2.7836207222299199</v>
      </c>
      <c r="N111" s="6">
        <f>'Tabel 13'!M111/'Tabel 14'!$F111*1000</f>
        <v>18.670831601442615</v>
      </c>
      <c r="O111" s="6">
        <f>'Tabel 13'!N111/'Tabel 14'!$F111*1000</f>
        <v>89.974347024716707</v>
      </c>
      <c r="P111" s="6">
        <f>'Tabel 13'!O111/'Tabel 14'!$F111*1000</f>
        <v>36.548142363516511</v>
      </c>
      <c r="Q111" s="6">
        <f>'Tabel 13'!P111/'Tabel 14'!$F111*1000</f>
        <v>53.426204661200188</v>
      </c>
      <c r="R111" s="6">
        <f>'Tabel 13'!Q111/'Tabel 14'!$F111*1000</f>
        <v>5.5462488296617245</v>
      </c>
      <c r="S111" s="6">
        <f>'Tabel 13'!R111/'Tabel 14'!$F111*1000</f>
        <v>0.18893353318302619</v>
      </c>
      <c r="T111" s="6">
        <f>'Tabel 13'!S111/'Tabel 14'!$F111*1000</f>
        <v>3.7786706636605244E-2</v>
      </c>
      <c r="U111" s="6">
        <f>'Tabel 13'!T111/'Tabel 14'!$F111*1000</f>
        <v>0</v>
      </c>
      <c r="V111" s="6">
        <f>'Tabel 13'!U111/'Tabel 14'!$F111*1000</f>
        <v>0.15114682654642098</v>
      </c>
      <c r="W111" s="6">
        <f>'Tabel 13'!V111/'Tabel 14'!$F111*1000</f>
        <v>12.192510674744625</v>
      </c>
      <c r="X111" s="6"/>
      <c r="Y111" s="6">
        <f>'Tabel 13'!X111/'Tabel 14'!$F111*1000</f>
        <v>67.92370444077774</v>
      </c>
      <c r="AA111" s="47"/>
      <c r="AB111" s="47"/>
      <c r="AC111" s="47"/>
      <c r="AD111" s="47"/>
    </row>
    <row r="112" spans="2:30" x14ac:dyDescent="0.25">
      <c r="D112" s="1" t="s">
        <v>803</v>
      </c>
      <c r="E112" s="1" t="s">
        <v>100</v>
      </c>
      <c r="F112" s="84">
        <f>VLOOKUP(E112,'Tabel 12'!E$14:F$376,2,FALSE)</f>
        <v>48312</v>
      </c>
      <c r="H112" s="6">
        <f>'Tabel 13'!G112/'Tabel 14'!$F112*1000</f>
        <v>58.432687531048188</v>
      </c>
      <c r="I112" s="6">
        <f>'Tabel 13'!H112/'Tabel 14'!$F112*1000</f>
        <v>11.653419440304686</v>
      </c>
      <c r="J112" s="6">
        <f>'Tabel 13'!I112/'Tabel 14'!$F112*1000</f>
        <v>0</v>
      </c>
      <c r="K112" s="6">
        <f>'Tabel 13'!J112/'Tabel 14'!$F112*1000</f>
        <v>0</v>
      </c>
      <c r="L112" s="6">
        <f>'Tabel 13'!K112/'Tabel 14'!$F112*1000</f>
        <v>6.1475409836065573</v>
      </c>
      <c r="M112" s="6">
        <f>'Tabel 13'!L112/'Tabel 14'!$F112*1000</f>
        <v>0</v>
      </c>
      <c r="N112" s="6">
        <f>'Tabel 13'!M112/'Tabel 14'!$F112*1000</f>
        <v>5.5058784566981283</v>
      </c>
      <c r="O112" s="6">
        <f>'Tabel 13'!N112/'Tabel 14'!$F112*1000</f>
        <v>3.601589667163438</v>
      </c>
      <c r="P112" s="6">
        <f>'Tabel 13'!O112/'Tabel 14'!$F112*1000</f>
        <v>3.601589667163438</v>
      </c>
      <c r="Q112" s="6">
        <f>'Tabel 13'!P112/'Tabel 14'!$F112*1000</f>
        <v>0</v>
      </c>
      <c r="R112" s="6">
        <f>'Tabel 13'!Q112/'Tabel 14'!$F112*1000</f>
        <v>15.317105481039906</v>
      </c>
      <c r="S112" s="6">
        <f>'Tabel 13'!R112/'Tabel 14'!$F112*1000</f>
        <v>27.860572942540156</v>
      </c>
      <c r="T112" s="6">
        <f>'Tabel 13'!S112/'Tabel 14'!$F112*1000</f>
        <v>27.239609206822323</v>
      </c>
      <c r="U112" s="6">
        <f>'Tabel 13'!T112/'Tabel 14'!$F112*1000</f>
        <v>0.62096373571783403</v>
      </c>
      <c r="V112" s="6">
        <f>'Tabel 13'!U112/'Tabel 14'!$F112*1000</f>
        <v>0</v>
      </c>
      <c r="W112" s="6">
        <f>'Tabel 13'!V112/'Tabel 14'!$F112*1000</f>
        <v>0</v>
      </c>
      <c r="X112" s="6"/>
      <c r="Y112" s="6">
        <f>'Tabel 13'!X112/'Tabel 14'!$F112*1000</f>
        <v>3.1462162609703594</v>
      </c>
      <c r="AA112" s="47"/>
      <c r="AB112" s="47"/>
      <c r="AC112" s="47"/>
      <c r="AD112" s="47"/>
    </row>
    <row r="113" spans="2:30" x14ac:dyDescent="0.25">
      <c r="D113" s="1" t="s">
        <v>851</v>
      </c>
      <c r="E113" s="1" t="s">
        <v>104</v>
      </c>
      <c r="F113" s="84">
        <f>VLOOKUP(E113,'Tabel 12'!E$14:F$376,2,FALSE)</f>
        <v>61554</v>
      </c>
      <c r="H113" s="6">
        <f>'Tabel 13'!G113/'Tabel 14'!$F113*1000</f>
        <v>85.762095070994562</v>
      </c>
      <c r="I113" s="6">
        <f>'Tabel 13'!H113/'Tabel 14'!$F113*1000</f>
        <v>51.255807908503101</v>
      </c>
      <c r="J113" s="6">
        <f>'Tabel 13'!I113/'Tabel 14'!$F113*1000</f>
        <v>50.540988400428894</v>
      </c>
      <c r="K113" s="6">
        <f>'Tabel 13'!J113/'Tabel 14'!$F113*1000</f>
        <v>0.71481950807421124</v>
      </c>
      <c r="L113" s="6">
        <f>'Tabel 13'!K113/'Tabel 14'!$F113*1000</f>
        <v>0</v>
      </c>
      <c r="M113" s="6">
        <f>'Tabel 13'!L113/'Tabel 14'!$F113*1000</f>
        <v>0</v>
      </c>
      <c r="N113" s="6">
        <f>'Tabel 13'!M113/'Tabel 14'!$F113*1000</f>
        <v>0</v>
      </c>
      <c r="O113" s="6">
        <f>'Tabel 13'!N113/'Tabel 14'!$F113*1000</f>
        <v>1.8682782597394159</v>
      </c>
      <c r="P113" s="6">
        <f>'Tabel 13'!O113/'Tabel 14'!$F113*1000</f>
        <v>1.8682782597394159</v>
      </c>
      <c r="Q113" s="6">
        <f>'Tabel 13'!P113/'Tabel 14'!$F113*1000</f>
        <v>0</v>
      </c>
      <c r="R113" s="6">
        <f>'Tabel 13'!Q113/'Tabel 14'!$F113*1000</f>
        <v>4.6625727003931505</v>
      </c>
      <c r="S113" s="6">
        <f>'Tabel 13'!R113/'Tabel 14'!$F113*1000</f>
        <v>27.975436202358903</v>
      </c>
      <c r="T113" s="6">
        <f>'Tabel 13'!S113/'Tabel 14'!$F113*1000</f>
        <v>26.302108717548819</v>
      </c>
      <c r="U113" s="6">
        <f>'Tabel 13'!T113/'Tabel 14'!$F113*1000</f>
        <v>0.86103258927120907</v>
      </c>
      <c r="V113" s="6">
        <f>'Tabel 13'!U113/'Tabel 14'!$F113*1000</f>
        <v>0.81229489553887646</v>
      </c>
      <c r="W113" s="6">
        <f>'Tabel 13'!V113/'Tabel 14'!$F113*1000</f>
        <v>0</v>
      </c>
      <c r="X113" s="6"/>
      <c r="Y113" s="6">
        <f>'Tabel 13'!X113/'Tabel 14'!$F113*1000</f>
        <v>15.888488156740422</v>
      </c>
      <c r="AA113" s="47"/>
      <c r="AB113" s="47"/>
      <c r="AC113" s="47"/>
      <c r="AD113" s="47"/>
    </row>
    <row r="114" spans="2:30" x14ac:dyDescent="0.25">
      <c r="D114" s="1" t="s">
        <v>874</v>
      </c>
      <c r="E114" s="1" t="s">
        <v>99</v>
      </c>
      <c r="F114" s="84">
        <f>VLOOKUP(E114,'Tabel 12'!E$14:F$376,2,FALSE)</f>
        <v>39033</v>
      </c>
      <c r="H114" s="6">
        <f>'Tabel 13'!G114/'Tabel 14'!$F114*1000</f>
        <v>103.860835703123</v>
      </c>
      <c r="I114" s="6">
        <f>'Tabel 13'!H114/'Tabel 14'!$F114*1000</f>
        <v>69.633387133963566</v>
      </c>
      <c r="J114" s="6">
        <f>'Tabel 13'!I114/'Tabel 14'!$F114*1000</f>
        <v>24.645812517613301</v>
      </c>
      <c r="K114" s="6">
        <f>'Tabel 13'!J114/'Tabel 14'!$F114*1000</f>
        <v>0.15371608638844053</v>
      </c>
      <c r="L114" s="6">
        <f>'Tabel 13'!K114/'Tabel 14'!$F114*1000</f>
        <v>0.81981912740501628</v>
      </c>
      <c r="M114" s="6">
        <f>'Tabel 13'!L114/'Tabel 14'!$F114*1000</f>
        <v>21.87892296262137</v>
      </c>
      <c r="N114" s="6">
        <f>'Tabel 13'!M114/'Tabel 14'!$F114*1000</f>
        <v>22.135116439935437</v>
      </c>
      <c r="O114" s="6">
        <f>'Tabel 13'!N114/'Tabel 14'!$F114*1000</f>
        <v>2.8181282504547434</v>
      </c>
      <c r="P114" s="6">
        <f>'Tabel 13'!O114/'Tabel 14'!$F114*1000</f>
        <v>2.7156508595291164</v>
      </c>
      <c r="Q114" s="6">
        <f>'Tabel 13'!P114/'Tabel 14'!$F114*1000</f>
        <v>0.10247739092562703</v>
      </c>
      <c r="R114" s="6">
        <f>'Tabel 13'!Q114/'Tabel 14'!$F114*1000</f>
        <v>10.50393256987677</v>
      </c>
      <c r="S114" s="6">
        <f>'Tabel 13'!R114/'Tabel 14'!$F114*1000</f>
        <v>20.905387748827913</v>
      </c>
      <c r="T114" s="6">
        <f>'Tabel 13'!S114/'Tabel 14'!$F114*1000</f>
        <v>19.701278405451795</v>
      </c>
      <c r="U114" s="6">
        <f>'Tabel 13'!T114/'Tabel 14'!$F114*1000</f>
        <v>0.87105782286782985</v>
      </c>
      <c r="V114" s="6">
        <f>'Tabel 13'!U114/'Tabel 14'!$F114*1000</f>
        <v>0.33305152050828785</v>
      </c>
      <c r="W114" s="6">
        <f>'Tabel 13'!V114/'Tabel 14'!$F114*1000</f>
        <v>0</v>
      </c>
      <c r="X114" s="6"/>
      <c r="Y114" s="6">
        <f>'Tabel 13'!X114/'Tabel 14'!$F114*1000</f>
        <v>11.554325826864448</v>
      </c>
      <c r="AA114" s="47"/>
      <c r="AB114" s="47"/>
      <c r="AC114" s="47"/>
      <c r="AD114" s="47"/>
    </row>
    <row r="115" spans="2:30" x14ac:dyDescent="0.25">
      <c r="D115" s="1" t="s">
        <v>892</v>
      </c>
      <c r="E115" s="1" t="s">
        <v>98</v>
      </c>
      <c r="F115" s="84">
        <f>VLOOKUP(E115,'Tabel 12'!E$14:F$376,2,FALSE)</f>
        <v>12414</v>
      </c>
      <c r="H115" s="6">
        <f>'Tabel 13'!G115/'Tabel 14'!$F115*1000</f>
        <v>25.455131303367168</v>
      </c>
      <c r="I115" s="6">
        <f>'Tabel 13'!H115/'Tabel 14'!$F115*1000</f>
        <v>1.0472047688094086</v>
      </c>
      <c r="J115" s="6">
        <f>'Tabel 13'!I115/'Tabel 14'!$F115*1000</f>
        <v>0.56387949089737399</v>
      </c>
      <c r="K115" s="6">
        <f>'Tabel 13'!J115/'Tabel 14'!$F115*1000</f>
        <v>0.48332527791203478</v>
      </c>
      <c r="L115" s="6">
        <f>'Tabel 13'!K115/'Tabel 14'!$F115*1000</f>
        <v>0</v>
      </c>
      <c r="M115" s="6">
        <f>'Tabel 13'!L115/'Tabel 14'!$F115*1000</f>
        <v>0</v>
      </c>
      <c r="N115" s="6">
        <f>'Tabel 13'!M115/'Tabel 14'!$F115*1000</f>
        <v>0</v>
      </c>
      <c r="O115" s="6">
        <f>'Tabel 13'!N115/'Tabel 14'!$F115*1000</f>
        <v>0.8860963428387304</v>
      </c>
      <c r="P115" s="6">
        <f>'Tabel 13'!O115/'Tabel 14'!$F115*1000</f>
        <v>0.8860963428387304</v>
      </c>
      <c r="Q115" s="6">
        <f>'Tabel 13'!P115/'Tabel 14'!$F115*1000</f>
        <v>0</v>
      </c>
      <c r="R115" s="6">
        <f>'Tabel 13'!Q115/'Tabel 14'!$F115*1000</f>
        <v>0</v>
      </c>
      <c r="S115" s="6">
        <f>'Tabel 13'!R115/'Tabel 14'!$F115*1000</f>
        <v>23.521830191719026</v>
      </c>
      <c r="T115" s="6">
        <f>'Tabel 13'!S115/'Tabel 14'!$F115*1000</f>
        <v>22.957950700821652</v>
      </c>
      <c r="U115" s="6">
        <f>'Tabel 13'!T115/'Tabel 14'!$F115*1000</f>
        <v>0.56387949089737399</v>
      </c>
      <c r="V115" s="6">
        <f>'Tabel 13'!U115/'Tabel 14'!$F115*1000</f>
        <v>0</v>
      </c>
      <c r="W115" s="6">
        <f>'Tabel 13'!V115/'Tabel 14'!$F115*1000</f>
        <v>0</v>
      </c>
      <c r="X115" s="6"/>
      <c r="Y115" s="6">
        <f>'Tabel 13'!X115/'Tabel 14'!$F115*1000</f>
        <v>4.1082648622522964</v>
      </c>
      <c r="AA115" s="47"/>
      <c r="AB115" s="47"/>
      <c r="AC115" s="47"/>
      <c r="AD115" s="47"/>
    </row>
    <row r="116" spans="2:30" x14ac:dyDescent="0.25">
      <c r="D116" s="1" t="s">
        <v>927</v>
      </c>
      <c r="E116" s="1" t="s">
        <v>96</v>
      </c>
      <c r="F116" s="84">
        <f>VLOOKUP(E116,'Tabel 12'!E$14:F$376,2,FALSE)</f>
        <v>32164</v>
      </c>
      <c r="H116" s="6">
        <f>'Tabel 13'!G116/'Tabel 14'!$F116*1000</f>
        <v>116.71433901256063</v>
      </c>
      <c r="I116" s="6">
        <f>'Tabel 13'!H116/'Tabel 14'!$F116*1000</f>
        <v>85.499316005471968</v>
      </c>
      <c r="J116" s="6">
        <f>'Tabel 13'!I116/'Tabel 14'!$F116*1000</f>
        <v>70.855614973262036</v>
      </c>
      <c r="K116" s="6">
        <f>'Tabel 13'!J116/'Tabel 14'!$F116*1000</f>
        <v>12.498445466981719</v>
      </c>
      <c r="L116" s="6">
        <f>'Tabel 13'!K116/'Tabel 14'!$F116*1000</f>
        <v>2.0208929237657007</v>
      </c>
      <c r="M116" s="6">
        <f>'Tabel 13'!L116/'Tabel 14'!$F116*1000</f>
        <v>0</v>
      </c>
      <c r="N116" s="6">
        <f>'Tabel 13'!M116/'Tabel 14'!$F116*1000</f>
        <v>0.12436264146250466</v>
      </c>
      <c r="O116" s="6">
        <f>'Tabel 13'!N116/'Tabel 14'!$F116*1000</f>
        <v>4.1972391493595325</v>
      </c>
      <c r="P116" s="6">
        <f>'Tabel 13'!O116/'Tabel 14'!$F116*1000</f>
        <v>4.1972391493595325</v>
      </c>
      <c r="Q116" s="6">
        <f>'Tabel 13'!P116/'Tabel 14'!$F116*1000</f>
        <v>0</v>
      </c>
      <c r="R116" s="6">
        <f>'Tabel 13'!Q116/'Tabel 14'!$F116*1000</f>
        <v>3.1090660365626164E-2</v>
      </c>
      <c r="S116" s="6">
        <f>'Tabel 13'!R116/'Tabel 14'!$F116*1000</f>
        <v>26.986693197363515</v>
      </c>
      <c r="T116" s="6">
        <f>'Tabel 13'!S116/'Tabel 14'!$F116*1000</f>
        <v>26.147245367491607</v>
      </c>
      <c r="U116" s="6">
        <f>'Tabel 13'!T116/'Tabel 14'!$F116*1000</f>
        <v>0.83944782987190647</v>
      </c>
      <c r="V116" s="6">
        <f>'Tabel 13'!U116/'Tabel 14'!$F116*1000</f>
        <v>0</v>
      </c>
      <c r="W116" s="6">
        <f>'Tabel 13'!V116/'Tabel 14'!$F116*1000</f>
        <v>0</v>
      </c>
      <c r="X116" s="6"/>
      <c r="Y116" s="6">
        <f>'Tabel 13'!X116/'Tabel 14'!$F116*1000</f>
        <v>35.660987439373208</v>
      </c>
      <c r="AA116" s="47"/>
      <c r="AB116" s="47"/>
      <c r="AC116" s="47"/>
      <c r="AD116" s="47"/>
    </row>
    <row r="117" spans="2:30" x14ac:dyDescent="0.25">
      <c r="D117" s="1" t="s">
        <v>980</v>
      </c>
      <c r="E117" s="1" t="s">
        <v>101</v>
      </c>
      <c r="F117" s="84">
        <f>VLOOKUP(E117,'Tabel 12'!E$14:F$376,2,FALSE)</f>
        <v>64957</v>
      </c>
      <c r="H117" s="6">
        <f>'Tabel 13'!G117/'Tabel 14'!$F117*1000</f>
        <v>46.415320904598424</v>
      </c>
      <c r="I117" s="6">
        <f>'Tabel 13'!H117/'Tabel 14'!$F117*1000</f>
        <v>13.562818479917484</v>
      </c>
      <c r="J117" s="6">
        <f>'Tabel 13'!I117/'Tabel 14'!$F117*1000</f>
        <v>1.9243499545853411</v>
      </c>
      <c r="K117" s="6">
        <f>'Tabel 13'!J117/'Tabel 14'!$F117*1000</f>
        <v>2.2630355465923611</v>
      </c>
      <c r="L117" s="6">
        <f>'Tabel 13'!K117/'Tabel 14'!$F117*1000</f>
        <v>6.9584494357805928</v>
      </c>
      <c r="M117" s="6">
        <f>'Tabel 13'!L117/'Tabel 14'!$F117*1000</f>
        <v>1.3393475683913973</v>
      </c>
      <c r="N117" s="6">
        <f>'Tabel 13'!M117/'Tabel 14'!$F117*1000</f>
        <v>1.077635974567791</v>
      </c>
      <c r="O117" s="6">
        <f>'Tabel 13'!N117/'Tabel 14'!$F117*1000</f>
        <v>5.1110734793786659</v>
      </c>
      <c r="P117" s="6">
        <f>'Tabel 13'!O117/'Tabel 14'!$F117*1000</f>
        <v>5.1110734793786659</v>
      </c>
      <c r="Q117" s="6">
        <f>'Tabel 13'!P117/'Tabel 14'!$F117*1000</f>
        <v>0</v>
      </c>
      <c r="R117" s="6">
        <f>'Tabel 13'!Q117/'Tabel 14'!$F117*1000</f>
        <v>5.8962082608494857</v>
      </c>
      <c r="S117" s="6">
        <f>'Tabel 13'!R117/'Tabel 14'!$F117*1000</f>
        <v>21.845220684452791</v>
      </c>
      <c r="T117" s="6">
        <f>'Tabel 13'!S117/'Tabel 14'!$F117*1000</f>
        <v>21.229428698985483</v>
      </c>
      <c r="U117" s="6">
        <f>'Tabel 13'!T117/'Tabel 14'!$F117*1000</f>
        <v>0.53881798728389552</v>
      </c>
      <c r="V117" s="6">
        <f>'Tabel 13'!U117/'Tabel 14'!$F117*1000</f>
        <v>7.6973998183413647E-2</v>
      </c>
      <c r="W117" s="6">
        <f>'Tabel 13'!V117/'Tabel 14'!$F117*1000</f>
        <v>1.1238203734778391</v>
      </c>
      <c r="X117" s="6"/>
      <c r="Y117" s="6">
        <f>'Tabel 13'!X117/'Tabel 14'!$F117*1000</f>
        <v>6.2810782517665533</v>
      </c>
      <c r="AA117" s="47"/>
      <c r="AB117" s="47"/>
      <c r="AC117" s="47"/>
      <c r="AD117" s="47"/>
    </row>
    <row r="118" spans="2:30" x14ac:dyDescent="0.25">
      <c r="C118" s="10"/>
      <c r="D118" s="1" t="s">
        <v>983</v>
      </c>
      <c r="E118" s="1" t="s">
        <v>103</v>
      </c>
      <c r="F118" s="84">
        <f>VLOOKUP(E118,'Tabel 12'!E$14:F$376,2,FALSE)</f>
        <v>26533</v>
      </c>
      <c r="H118" s="6">
        <f>'Tabel 13'!G118/'Tabel 14'!$F118*1000</f>
        <v>93.694644405080467</v>
      </c>
      <c r="I118" s="6">
        <f>'Tabel 13'!H118/'Tabel 14'!$F118*1000</f>
        <v>19.748991821505296</v>
      </c>
      <c r="J118" s="6">
        <f>'Tabel 13'!I118/'Tabel 14'!$F118*1000</f>
        <v>0</v>
      </c>
      <c r="K118" s="6">
        <f>'Tabel 13'!J118/'Tabel 14'!$F118*1000</f>
        <v>0</v>
      </c>
      <c r="L118" s="6">
        <f>'Tabel 13'!K118/'Tabel 14'!$F118*1000</f>
        <v>12.361964346285756</v>
      </c>
      <c r="M118" s="6">
        <f>'Tabel 13'!L118/'Tabel 14'!$F118*1000</f>
        <v>0</v>
      </c>
      <c r="N118" s="6">
        <f>'Tabel 13'!M118/'Tabel 14'!$F118*1000</f>
        <v>7.3870274752195382</v>
      </c>
      <c r="O118" s="6">
        <f>'Tabel 13'!N118/'Tabel 14'!$F118*1000</f>
        <v>11.872008442317115</v>
      </c>
      <c r="P118" s="6">
        <f>'Tabel 13'!O118/'Tabel 14'!$F118*1000</f>
        <v>11.872008442317115</v>
      </c>
      <c r="Q118" s="6">
        <f>'Tabel 13'!P118/'Tabel 14'!$F118*1000</f>
        <v>0</v>
      </c>
      <c r="R118" s="6">
        <f>'Tabel 13'!Q118/'Tabel 14'!$F118*1000</f>
        <v>31.055666528473974</v>
      </c>
      <c r="S118" s="6">
        <f>'Tabel 13'!R118/'Tabel 14'!$F118*1000</f>
        <v>31.01797761278408</v>
      </c>
      <c r="T118" s="6">
        <f>'Tabel 13'!S118/'Tabel 14'!$F118*1000</f>
        <v>31.01797761278408</v>
      </c>
      <c r="U118" s="6">
        <f>'Tabel 13'!T118/'Tabel 14'!$F118*1000</f>
        <v>0</v>
      </c>
      <c r="V118" s="6">
        <f>'Tabel 13'!U118/'Tabel 14'!$F118*1000</f>
        <v>0</v>
      </c>
      <c r="W118" s="6">
        <f>'Tabel 13'!V118/'Tabel 14'!$F118*1000</f>
        <v>0</v>
      </c>
      <c r="X118" s="6"/>
      <c r="Y118" s="6">
        <f>'Tabel 13'!X118/'Tabel 14'!$F118*1000</f>
        <v>13.228809407153356</v>
      </c>
      <c r="AA118" s="47"/>
      <c r="AB118" s="47"/>
      <c r="AC118" s="47"/>
      <c r="AD118" s="47"/>
    </row>
    <row r="119" spans="2:30" x14ac:dyDescent="0.25">
      <c r="C119" s="10" t="s">
        <v>16</v>
      </c>
      <c r="D119" s="10"/>
      <c r="E119" s="10"/>
      <c r="F119" s="86">
        <f>SUM(F110:F118)</f>
        <v>568549</v>
      </c>
      <c r="G119" s="10"/>
      <c r="H119" s="12">
        <f>'Tabel 13'!G119/'Tabel 14'!$F119*1000</f>
        <v>150.02928507481326</v>
      </c>
      <c r="I119" s="12">
        <f>'Tabel 13'!H119/'Tabel 14'!$F119*1000</f>
        <v>87.823564899419395</v>
      </c>
      <c r="J119" s="12">
        <f>'Tabel 13'!I119/'Tabel 14'!$F119*1000</f>
        <v>54.310182587604587</v>
      </c>
      <c r="K119" s="12">
        <f>'Tabel 13'!J119/'Tabel 14'!$F119*1000</f>
        <v>2.1704373765497786</v>
      </c>
      <c r="L119" s="12">
        <f>'Tabel 13'!K119/'Tabel 14'!$F119*1000</f>
        <v>16.791868422950355</v>
      </c>
      <c r="M119" s="12">
        <f>'Tabel 13'!L119/'Tabel 14'!$F119*1000</f>
        <v>2.8212168168442826</v>
      </c>
      <c r="N119" s="12">
        <f>'Tabel 13'!M119/'Tabel 14'!$F119*1000</f>
        <v>11.729859695470399</v>
      </c>
      <c r="O119" s="12">
        <f>'Tabel 13'!N119/'Tabel 14'!$F119*1000</f>
        <v>40.230481453665384</v>
      </c>
      <c r="P119" s="12">
        <f>'Tabel 13'!O119/'Tabel 14'!$F119*1000</f>
        <v>17.841909844182297</v>
      </c>
      <c r="Q119" s="12">
        <f>'Tabel 13'!P119/'Tabel 14'!$F119*1000</f>
        <v>22.388571609483087</v>
      </c>
      <c r="R119" s="12">
        <f>'Tabel 13'!Q119/'Tabel 14'!$F119*1000</f>
        <v>7.2113397438039648</v>
      </c>
      <c r="S119" s="12">
        <f>'Tabel 13'!R119/'Tabel 14'!$F119*1000</f>
        <v>14.763898977924507</v>
      </c>
      <c r="T119" s="12">
        <f>'Tabel 13'!S119/'Tabel 14'!$F119*1000</f>
        <v>14.201062705237367</v>
      </c>
      <c r="U119" s="12">
        <f>'Tabel 13'!T119/'Tabel 14'!$F119*1000</f>
        <v>0.37991448406381861</v>
      </c>
      <c r="V119" s="12">
        <f>'Tabel 13'!U119/'Tabel 14'!$F119*1000</f>
        <v>0.18292178862332006</v>
      </c>
      <c r="W119" s="12">
        <f>'Tabel 13'!V119/'Tabel 14'!$F119*1000</f>
        <v>5.2361361993425373</v>
      </c>
      <c r="X119" s="12"/>
      <c r="Y119" s="12">
        <f>'Tabel 13'!X119/'Tabel 14'!$F119*1000</f>
        <v>35.09635932874739</v>
      </c>
      <c r="AA119" s="47"/>
      <c r="AB119" s="47"/>
      <c r="AC119" s="47"/>
      <c r="AD119" s="47"/>
    </row>
    <row r="120" spans="2:30" x14ac:dyDescent="0.25">
      <c r="C120" s="1" t="s">
        <v>439</v>
      </c>
      <c r="D120" s="1" t="s">
        <v>954</v>
      </c>
      <c r="E120" s="1" t="s">
        <v>97</v>
      </c>
      <c r="F120" s="84">
        <f>VLOOKUP(E120,'Tabel 12'!E$14:F$376,2,FALSE)</f>
        <v>27614</v>
      </c>
      <c r="H120" s="6">
        <f>'Tabel 13'!G120/'Tabel 14'!$F120*1000</f>
        <v>119.46838560150648</v>
      </c>
      <c r="I120" s="6">
        <f>'Tabel 13'!H120/'Tabel 14'!$F120*1000</f>
        <v>84.449916708915779</v>
      </c>
      <c r="J120" s="6">
        <f>'Tabel 13'!I120/'Tabel 14'!$F120*1000</f>
        <v>34.33765481277613</v>
      </c>
      <c r="K120" s="6">
        <f>'Tabel 13'!J120/'Tabel 14'!$F120*1000</f>
        <v>6.0983559064242776</v>
      </c>
      <c r="L120" s="6">
        <f>'Tabel 13'!K120/'Tabel 14'!$F120*1000</f>
        <v>19.446657492576229</v>
      </c>
      <c r="M120" s="6">
        <f>'Tabel 13'!L120/'Tabel 14'!$F120*1000</f>
        <v>2.408198739769682</v>
      </c>
      <c r="N120" s="6">
        <f>'Tabel 13'!M120/'Tabel 14'!$F120*1000</f>
        <v>22.159049757369448</v>
      </c>
      <c r="O120" s="6">
        <f>'Tabel 13'!N120/'Tabel 14'!$F120*1000</f>
        <v>10.755413920475121</v>
      </c>
      <c r="P120" s="6">
        <f>'Tabel 13'!O120/'Tabel 14'!$F120*1000</f>
        <v>7.7967697544723693</v>
      </c>
      <c r="Q120" s="6">
        <f>'Tabel 13'!P120/'Tabel 14'!$F120*1000</f>
        <v>2.958644166002752</v>
      </c>
      <c r="R120" s="6">
        <f>'Tabel 13'!Q120/'Tabel 14'!$F120*1000</f>
        <v>0</v>
      </c>
      <c r="S120" s="6">
        <f>'Tabel 13'!R120/'Tabel 14'!$F120*1000</f>
        <v>24.263054972115594</v>
      </c>
      <c r="T120" s="6">
        <f>'Tabel 13'!S120/'Tabel 14'!$F120*1000</f>
        <v>22.752951401463022</v>
      </c>
      <c r="U120" s="6">
        <f>'Tabel 13'!T120/'Tabel 14'!$F120*1000</f>
        <v>0.94517273846599559</v>
      </c>
      <c r="V120" s="6">
        <f>'Tabel 13'!U120/'Tabel 14'!$F120*1000</f>
        <v>0.56130948069819664</v>
      </c>
      <c r="W120" s="6">
        <f>'Tabel 13'!V120/'Tabel 14'!$F120*1000</f>
        <v>0</v>
      </c>
      <c r="X120" s="6"/>
      <c r="Y120" s="6">
        <f>'Tabel 13'!X120/'Tabel 14'!$F120*1000</f>
        <v>25.458100963279495</v>
      </c>
      <c r="AA120" s="47"/>
      <c r="AB120" s="47"/>
      <c r="AC120" s="47"/>
      <c r="AD120" s="47"/>
    </row>
    <row r="121" spans="2:30" x14ac:dyDescent="0.25">
      <c r="C121" s="10" t="s">
        <v>440</v>
      </c>
      <c r="D121" s="10"/>
      <c r="E121" s="10"/>
      <c r="F121" s="86">
        <f>F120</f>
        <v>27614</v>
      </c>
      <c r="G121" s="10"/>
      <c r="H121" s="12">
        <f>'Tabel 13'!G121/'Tabel 14'!$F121*1000</f>
        <v>119.46838560150648</v>
      </c>
      <c r="I121" s="12">
        <f>'Tabel 13'!H121/'Tabel 14'!$F121*1000</f>
        <v>84.449916708915779</v>
      </c>
      <c r="J121" s="12">
        <f>'Tabel 13'!I121/'Tabel 14'!$F121*1000</f>
        <v>34.33765481277613</v>
      </c>
      <c r="K121" s="12">
        <f>'Tabel 13'!J121/'Tabel 14'!$F121*1000</f>
        <v>6.0983559064242776</v>
      </c>
      <c r="L121" s="12">
        <f>'Tabel 13'!K121/'Tabel 14'!$F121*1000</f>
        <v>19.446657492576229</v>
      </c>
      <c r="M121" s="12">
        <f>'Tabel 13'!L121/'Tabel 14'!$F121*1000</f>
        <v>2.408198739769682</v>
      </c>
      <c r="N121" s="12">
        <f>'Tabel 13'!M121/'Tabel 14'!$F121*1000</f>
        <v>22.159049757369448</v>
      </c>
      <c r="O121" s="12">
        <f>'Tabel 13'!N121/'Tabel 14'!$F121*1000</f>
        <v>10.755413920475121</v>
      </c>
      <c r="P121" s="12">
        <f>'Tabel 13'!O121/'Tabel 14'!$F121*1000</f>
        <v>7.7967697544723693</v>
      </c>
      <c r="Q121" s="12">
        <f>'Tabel 13'!P121/'Tabel 14'!$F121*1000</f>
        <v>2.958644166002752</v>
      </c>
      <c r="R121" s="12">
        <f>'Tabel 13'!Q121/'Tabel 14'!$F121*1000</f>
        <v>0</v>
      </c>
      <c r="S121" s="12">
        <f>'Tabel 13'!R121/'Tabel 14'!$F121*1000</f>
        <v>24.263054972115594</v>
      </c>
      <c r="T121" s="12">
        <f>'Tabel 13'!S121/'Tabel 14'!$F121*1000</f>
        <v>22.752951401463022</v>
      </c>
      <c r="U121" s="12">
        <f>'Tabel 13'!T121/'Tabel 14'!$F121*1000</f>
        <v>0.94517273846599559</v>
      </c>
      <c r="V121" s="12">
        <f>'Tabel 13'!U121/'Tabel 14'!$F121*1000</f>
        <v>0.56130948069819664</v>
      </c>
      <c r="W121" s="12">
        <f>'Tabel 13'!V121/'Tabel 14'!$F121*1000</f>
        <v>0</v>
      </c>
      <c r="X121" s="12"/>
      <c r="Y121" s="12">
        <f>'Tabel 13'!X121/'Tabel 14'!$F121*1000</f>
        <v>25.458100963279495</v>
      </c>
      <c r="AA121" s="47"/>
      <c r="AB121" s="47"/>
      <c r="AC121" s="47"/>
      <c r="AD121" s="47"/>
    </row>
    <row r="122" spans="2:30" x14ac:dyDescent="0.25">
      <c r="B122" s="7" t="s">
        <v>358</v>
      </c>
      <c r="C122" s="7"/>
      <c r="E122" s="7"/>
      <c r="F122" s="85">
        <f>F121+F119</f>
        <v>596163</v>
      </c>
      <c r="G122" s="7"/>
      <c r="H122" s="9">
        <f>'Tabel 13'!G122/'Tabel 14'!$F122*1000</f>
        <v>148.61371806032915</v>
      </c>
      <c r="I122" s="9">
        <f>'Tabel 13'!H122/'Tabel 14'!$F122*1000</f>
        <v>87.667299044053394</v>
      </c>
      <c r="J122" s="9">
        <f>'Tabel 13'!I122/'Tabel 14'!$F122*1000</f>
        <v>53.385064151918179</v>
      </c>
      <c r="K122" s="9">
        <f>'Tabel 13'!J122/'Tabel 14'!$F122*1000</f>
        <v>2.3523767828597211</v>
      </c>
      <c r="L122" s="9">
        <f>'Tabel 13'!K122/'Tabel 14'!$F122*1000</f>
        <v>16.914837049598852</v>
      </c>
      <c r="M122" s="9">
        <f>'Tabel 13'!L122/'Tabel 14'!$F122*1000</f>
        <v>2.8020860066793816</v>
      </c>
      <c r="N122" s="9">
        <f>'Tabel 13'!M122/'Tabel 14'!$F122*1000</f>
        <v>12.212935052997251</v>
      </c>
      <c r="O122" s="9">
        <f>'Tabel 13'!N122/'Tabel 14'!$F122*1000</f>
        <v>38.865209682586809</v>
      </c>
      <c r="P122" s="9">
        <f>'Tabel 13'!O122/'Tabel 14'!$F122*1000</f>
        <v>17.37662350732937</v>
      </c>
      <c r="Q122" s="9">
        <f>'Tabel 13'!P122/'Tabel 14'!$F122*1000</f>
        <v>21.488586175257439</v>
      </c>
      <c r="R122" s="9">
        <f>'Tabel 13'!Q122/'Tabel 14'!$F122*1000</f>
        <v>6.8773137547952494</v>
      </c>
      <c r="S122" s="9">
        <f>'Tabel 13'!R122/'Tabel 14'!$F122*1000</f>
        <v>15.203895578893691</v>
      </c>
      <c r="T122" s="9">
        <f>'Tabel 13'!S122/'Tabel 14'!$F122*1000</f>
        <v>14.597182314232851</v>
      </c>
      <c r="U122" s="9">
        <f>'Tabel 13'!T122/'Tabel 14'!$F122*1000</f>
        <v>0.40609699025266577</v>
      </c>
      <c r="V122" s="9">
        <f>'Tabel 13'!U122/'Tabel 14'!$F122*1000</f>
        <v>0.20044853504830054</v>
      </c>
      <c r="W122" s="9">
        <f>'Tabel 13'!V122/'Tabel 14'!$F122*1000</f>
        <v>4.9936007434208429</v>
      </c>
      <c r="X122" s="9"/>
      <c r="Y122" s="9">
        <f>'Tabel 13'!X122/'Tabel 14'!$F122*1000</f>
        <v>34.649919568976941</v>
      </c>
      <c r="AA122" s="47"/>
      <c r="AB122" s="47"/>
      <c r="AC122" s="47"/>
      <c r="AD122" s="47"/>
    </row>
    <row r="123" spans="2:30" x14ac:dyDescent="0.25">
      <c r="B123" s="1" t="s">
        <v>105</v>
      </c>
      <c r="C123" s="1" t="s">
        <v>437</v>
      </c>
      <c r="D123" s="1" t="s">
        <v>693</v>
      </c>
      <c r="E123" s="1" t="s">
        <v>130</v>
      </c>
      <c r="F123" s="84">
        <f>VLOOKUP(E123,'Tabel 12'!E$14:F$376,2,FALSE)</f>
        <v>35959</v>
      </c>
      <c r="H123" s="6">
        <f>'Tabel 13'!G123/'Tabel 14'!$F123*1000</f>
        <v>41.297032731722233</v>
      </c>
      <c r="I123" s="6">
        <f>'Tabel 13'!H123/'Tabel 14'!$F123*1000</f>
        <v>11.568731054812426</v>
      </c>
      <c r="J123" s="6">
        <f>'Tabel 13'!I123/'Tabel 14'!$F123*1000</f>
        <v>0</v>
      </c>
      <c r="K123" s="6">
        <f>'Tabel 13'!J123/'Tabel 14'!$F123*1000</f>
        <v>0</v>
      </c>
      <c r="L123" s="6">
        <f>'Tabel 13'!K123/'Tabel 14'!$F123*1000</f>
        <v>0</v>
      </c>
      <c r="M123" s="6">
        <f>'Tabel 13'!L123/'Tabel 14'!$F123*1000</f>
        <v>0</v>
      </c>
      <c r="N123" s="6">
        <f>'Tabel 13'!M123/'Tabel 14'!$F123*1000</f>
        <v>11.568731054812426</v>
      </c>
      <c r="O123" s="6">
        <f>'Tabel 13'!N123/'Tabel 14'!$F123*1000</f>
        <v>2.6418977168441837</v>
      </c>
      <c r="P123" s="6">
        <f>'Tabel 13'!O123/'Tabel 14'!$F123*1000</f>
        <v>0</v>
      </c>
      <c r="Q123" s="6">
        <f>'Tabel 13'!P123/'Tabel 14'!$F123*1000</f>
        <v>2.6418977168441837</v>
      </c>
      <c r="R123" s="6">
        <f>'Tabel 13'!Q123/'Tabel 14'!$F123*1000</f>
        <v>2.3359937706832783</v>
      </c>
      <c r="S123" s="6">
        <f>'Tabel 13'!R123/'Tabel 14'!$F123*1000</f>
        <v>24.75041018938235</v>
      </c>
      <c r="T123" s="6">
        <f>'Tabel 13'!S123/'Tabel 14'!$F123*1000</f>
        <v>23.471175505436747</v>
      </c>
      <c r="U123" s="6">
        <f>'Tabel 13'!T123/'Tabel 14'!$F123*1000</f>
        <v>0</v>
      </c>
      <c r="V123" s="6">
        <f>'Tabel 13'!U123/'Tabel 14'!$F123*1000</f>
        <v>1.2792346839456048</v>
      </c>
      <c r="W123" s="6">
        <f>'Tabel 13'!V123/'Tabel 14'!$F123*1000</f>
        <v>0</v>
      </c>
      <c r="X123" s="6"/>
      <c r="Y123" s="6">
        <f>'Tabel 13'!X123/'Tabel 14'!$F123*1000</f>
        <v>0.75085514057676805</v>
      </c>
      <c r="AA123" s="47"/>
      <c r="AB123" s="47"/>
      <c r="AC123" s="47"/>
      <c r="AD123" s="47"/>
    </row>
    <row r="124" spans="2:30" x14ac:dyDescent="0.25">
      <c r="D124" s="1" t="s">
        <v>694</v>
      </c>
      <c r="E124" s="1" t="s">
        <v>108</v>
      </c>
      <c r="F124" s="84">
        <f>VLOOKUP(E124,'Tabel 12'!E$14:F$376,2,FALSE)</f>
        <v>13449</v>
      </c>
      <c r="H124" s="6">
        <f>'Tabel 13'!G124/'Tabel 14'!$F124*1000</f>
        <v>46.546211614246417</v>
      </c>
      <c r="I124" s="6">
        <f>'Tabel 13'!H124/'Tabel 14'!$F124*1000</f>
        <v>24.091010484050859</v>
      </c>
      <c r="J124" s="6">
        <f>'Tabel 13'!I124/'Tabel 14'!$F124*1000</f>
        <v>10.484050858799911</v>
      </c>
      <c r="K124" s="6">
        <f>'Tabel 13'!J124/'Tabel 14'!$F124*1000</f>
        <v>0.89225964755743925</v>
      </c>
      <c r="L124" s="6">
        <f>'Tabel 13'!K124/'Tabel 14'!$F124*1000</f>
        <v>3.7177485314893297</v>
      </c>
      <c r="M124" s="6">
        <f>'Tabel 13'!L124/'Tabel 14'!$F124*1000</f>
        <v>0</v>
      </c>
      <c r="N124" s="6">
        <f>'Tabel 13'!M124/'Tabel 14'!$F124*1000</f>
        <v>8.9969514462041786</v>
      </c>
      <c r="O124" s="6">
        <f>'Tabel 13'!N124/'Tabel 14'!$F124*1000</f>
        <v>0</v>
      </c>
      <c r="P124" s="6">
        <f>'Tabel 13'!O124/'Tabel 14'!$F124*1000</f>
        <v>0</v>
      </c>
      <c r="Q124" s="6">
        <f>'Tabel 13'!P124/'Tabel 14'!$F124*1000</f>
        <v>0</v>
      </c>
      <c r="R124" s="6">
        <f>'Tabel 13'!Q124/'Tabel 14'!$F124*1000</f>
        <v>4.3869432671574096</v>
      </c>
      <c r="S124" s="6">
        <f>'Tabel 13'!R124/'Tabel 14'!$F124*1000</f>
        <v>18.068257863038145</v>
      </c>
      <c r="T124" s="6">
        <f>'Tabel 13'!S124/'Tabel 14'!$F124*1000</f>
        <v>18.068257863038145</v>
      </c>
      <c r="U124" s="6">
        <f>'Tabel 13'!T124/'Tabel 14'!$F124*1000</f>
        <v>0</v>
      </c>
      <c r="V124" s="6">
        <f>'Tabel 13'!U124/'Tabel 14'!$F124*1000</f>
        <v>0</v>
      </c>
      <c r="W124" s="6">
        <f>'Tabel 13'!V124/'Tabel 14'!$F124*1000</f>
        <v>0</v>
      </c>
      <c r="X124" s="6"/>
      <c r="Y124" s="6">
        <f>'Tabel 13'!X124/'Tabel 14'!$F124*1000</f>
        <v>4.3125882965276228</v>
      </c>
      <c r="AA124" s="47"/>
      <c r="AB124" s="47"/>
      <c r="AC124" s="47"/>
      <c r="AD124" s="47"/>
    </row>
    <row r="125" spans="2:30" x14ac:dyDescent="0.25">
      <c r="D125" s="1" t="s">
        <v>697</v>
      </c>
      <c r="E125" s="1" t="s">
        <v>109</v>
      </c>
      <c r="F125" s="84">
        <f>VLOOKUP(E125,'Tabel 12'!E$14:F$376,2,FALSE)</f>
        <v>13119</v>
      </c>
      <c r="H125" s="6">
        <f>'Tabel 13'!G125/'Tabel 14'!$F125*1000</f>
        <v>30.947480753106181</v>
      </c>
      <c r="I125" s="6">
        <f>'Tabel 13'!H125/'Tabel 14'!$F125*1000</f>
        <v>7.4700815610945952</v>
      </c>
      <c r="J125" s="6">
        <f>'Tabel 13'!I125/'Tabel 14'!$F125*1000</f>
        <v>0</v>
      </c>
      <c r="K125" s="6">
        <f>'Tabel 13'!J125/'Tabel 14'!$F125*1000</f>
        <v>0</v>
      </c>
      <c r="L125" s="6">
        <f>'Tabel 13'!K125/'Tabel 14'!$F125*1000</f>
        <v>3.1252382041314126</v>
      </c>
      <c r="M125" s="6">
        <f>'Tabel 13'!L125/'Tabel 14'!$F125*1000</f>
        <v>0</v>
      </c>
      <c r="N125" s="6">
        <f>'Tabel 13'!M125/'Tabel 14'!$F125*1000</f>
        <v>4.3448433569631835</v>
      </c>
      <c r="O125" s="6">
        <f>'Tabel 13'!N125/'Tabel 14'!$F125*1000</f>
        <v>0</v>
      </c>
      <c r="P125" s="6">
        <f>'Tabel 13'!O125/'Tabel 14'!$F125*1000</f>
        <v>0</v>
      </c>
      <c r="Q125" s="6">
        <f>'Tabel 13'!P125/'Tabel 14'!$F125*1000</f>
        <v>0</v>
      </c>
      <c r="R125" s="6">
        <f>'Tabel 13'!Q125/'Tabel 14'!$F125*1000</f>
        <v>0.30490128820794271</v>
      </c>
      <c r="S125" s="6">
        <f>'Tabel 13'!R125/'Tabel 14'!$F125*1000</f>
        <v>23.172497903803642</v>
      </c>
      <c r="T125" s="6">
        <f>'Tabel 13'!S125/'Tabel 14'!$F125*1000</f>
        <v>23.172497903803642</v>
      </c>
      <c r="U125" s="6">
        <f>'Tabel 13'!T125/'Tabel 14'!$F125*1000</f>
        <v>0</v>
      </c>
      <c r="V125" s="6">
        <f>'Tabel 13'!U125/'Tabel 14'!$F125*1000</f>
        <v>0</v>
      </c>
      <c r="W125" s="6">
        <f>'Tabel 13'!V125/'Tabel 14'!$F125*1000</f>
        <v>0.68602789846787104</v>
      </c>
      <c r="X125" s="6"/>
      <c r="Y125" s="6">
        <f>'Tabel 13'!X125/'Tabel 14'!$F125*1000</f>
        <v>2.6678862718194982</v>
      </c>
      <c r="AA125" s="47"/>
      <c r="AB125" s="47"/>
      <c r="AC125" s="47"/>
      <c r="AD125" s="47"/>
    </row>
    <row r="126" spans="2:30" x14ac:dyDescent="0.25">
      <c r="D126" s="1" t="s">
        <v>718</v>
      </c>
      <c r="E126" s="1" t="s">
        <v>110</v>
      </c>
      <c r="F126" s="84">
        <f>VLOOKUP(E126,'Tabel 12'!E$14:F$376,2,FALSE)</f>
        <v>27677</v>
      </c>
      <c r="H126" s="6">
        <f>'Tabel 13'!G126/'Tabel 14'!$F126*1000</f>
        <v>78.404451349495972</v>
      </c>
      <c r="I126" s="6">
        <f>'Tabel 13'!H126/'Tabel 14'!$F126*1000</f>
        <v>57.809733713914085</v>
      </c>
      <c r="J126" s="6">
        <f>'Tabel 13'!I126/'Tabel 14'!$F126*1000</f>
        <v>2.7098312678397223</v>
      </c>
      <c r="K126" s="6">
        <f>'Tabel 13'!J126/'Tabel 14'!$F126*1000</f>
        <v>0</v>
      </c>
      <c r="L126" s="6">
        <f>'Tabel 13'!K126/'Tabel 14'!$F126*1000</f>
        <v>22.039960978429743</v>
      </c>
      <c r="M126" s="6">
        <f>'Tabel 13'!L126/'Tabel 14'!$F126*1000</f>
        <v>0</v>
      </c>
      <c r="N126" s="6">
        <f>'Tabel 13'!M126/'Tabel 14'!$F126*1000</f>
        <v>33.059941467644613</v>
      </c>
      <c r="O126" s="6">
        <f>'Tabel 13'!N126/'Tabel 14'!$F126*1000</f>
        <v>1.3007190085630669</v>
      </c>
      <c r="P126" s="6">
        <f>'Tabel 13'!O126/'Tabel 14'!$F126*1000</f>
        <v>1.3007190085630669</v>
      </c>
      <c r="Q126" s="6">
        <f>'Tabel 13'!P126/'Tabel 14'!$F126*1000</f>
        <v>0</v>
      </c>
      <c r="R126" s="6">
        <f>'Tabel 13'!Q126/'Tabel 14'!$F126*1000</f>
        <v>0</v>
      </c>
      <c r="S126" s="6">
        <f>'Tabel 13'!R126/'Tabel 14'!$F126*1000</f>
        <v>19.293998627018826</v>
      </c>
      <c r="T126" s="6">
        <f>'Tabel 13'!S126/'Tabel 14'!$F126*1000</f>
        <v>19.293998627018826</v>
      </c>
      <c r="U126" s="6">
        <f>'Tabel 13'!T126/'Tabel 14'!$F126*1000</f>
        <v>0</v>
      </c>
      <c r="V126" s="6">
        <f>'Tabel 13'!U126/'Tabel 14'!$F126*1000</f>
        <v>0</v>
      </c>
      <c r="W126" s="6">
        <f>'Tabel 13'!V126/'Tabel 14'!$F126*1000</f>
        <v>0.97553925642230011</v>
      </c>
      <c r="X126" s="6"/>
      <c r="Y126" s="6">
        <f>'Tabel 13'!X126/'Tabel 14'!$F126*1000</f>
        <v>4.4079921956859485</v>
      </c>
      <c r="AA126" s="47"/>
      <c r="AB126" s="47"/>
      <c r="AC126" s="47"/>
      <c r="AD126" s="47"/>
    </row>
    <row r="127" spans="2:30" x14ac:dyDescent="0.25">
      <c r="D127" s="1" t="s">
        <v>744</v>
      </c>
      <c r="E127" s="1" t="s">
        <v>126</v>
      </c>
      <c r="F127" s="84">
        <f>VLOOKUP(E127,'Tabel 12'!E$14:F$376,2,FALSE)</f>
        <v>31975</v>
      </c>
      <c r="H127" s="6">
        <f>'Tabel 13'!G127/'Tabel 14'!$F127*1000</f>
        <v>48.068803752931984</v>
      </c>
      <c r="I127" s="6">
        <f>'Tabel 13'!H127/'Tabel 14'!$F127*1000</f>
        <v>17.232212666145426</v>
      </c>
      <c r="J127" s="6">
        <f>'Tabel 13'!I127/'Tabel 14'!$F127*1000</f>
        <v>2.5957779515246289</v>
      </c>
      <c r="K127" s="6">
        <f>'Tabel 13'!J127/'Tabel 14'!$F127*1000</f>
        <v>0</v>
      </c>
      <c r="L127" s="6">
        <f>'Tabel 13'!K127/'Tabel 14'!$F127*1000</f>
        <v>10.351837372947614</v>
      </c>
      <c r="M127" s="6">
        <f>'Tabel 13'!L127/'Tabel 14'!$F127*1000</f>
        <v>0</v>
      </c>
      <c r="N127" s="6">
        <f>'Tabel 13'!M127/'Tabel 14'!$F127*1000</f>
        <v>4.284597341673182</v>
      </c>
      <c r="O127" s="6">
        <f>'Tabel 13'!N127/'Tabel 14'!$F127*1000</f>
        <v>11.759186864738076</v>
      </c>
      <c r="P127" s="6">
        <f>'Tabel 13'!O127/'Tabel 14'!$F127*1000</f>
        <v>11.759186864738076</v>
      </c>
      <c r="Q127" s="6">
        <f>'Tabel 13'!P127/'Tabel 14'!$F127*1000</f>
        <v>0</v>
      </c>
      <c r="R127" s="6">
        <f>'Tabel 13'!Q127/'Tabel 14'!$F127*1000</f>
        <v>1.1884284597341672</v>
      </c>
      <c r="S127" s="6">
        <f>'Tabel 13'!R127/'Tabel 14'!$F127*1000</f>
        <v>17.888975762314306</v>
      </c>
      <c r="T127" s="6">
        <f>'Tabel 13'!S127/'Tabel 14'!$F127*1000</f>
        <v>17.169663799843626</v>
      </c>
      <c r="U127" s="6">
        <f>'Tabel 13'!T127/'Tabel 14'!$F127*1000</f>
        <v>0.71931196247068019</v>
      </c>
      <c r="V127" s="6">
        <f>'Tabel 13'!U127/'Tabel 14'!$F127*1000</f>
        <v>0</v>
      </c>
      <c r="W127" s="6">
        <f>'Tabel 13'!V127/'Tabel 14'!$F127*1000</f>
        <v>0</v>
      </c>
      <c r="X127" s="6"/>
      <c r="Y127" s="6">
        <f>'Tabel 13'!X127/'Tabel 14'!$F127*1000</f>
        <v>4.2220484753713841</v>
      </c>
      <c r="AA127" s="47"/>
      <c r="AB127" s="47"/>
      <c r="AC127" s="47"/>
      <c r="AD127" s="47"/>
    </row>
    <row r="128" spans="2:30" x14ac:dyDescent="0.25">
      <c r="D128" s="1" t="s">
        <v>773</v>
      </c>
      <c r="E128" s="1" t="s">
        <v>127</v>
      </c>
      <c r="F128" s="84">
        <f>VLOOKUP(E128,'Tabel 12'!E$14:F$376,2,FALSE)</f>
        <v>14204</v>
      </c>
      <c r="H128" s="6">
        <f>'Tabel 13'!G128/'Tabel 14'!$F128*1000</f>
        <v>67.37538721486905</v>
      </c>
      <c r="I128" s="6">
        <f>'Tabel 13'!H128/'Tabel 14'!$F128*1000</f>
        <v>23.655308363841172</v>
      </c>
      <c r="J128" s="6">
        <f>'Tabel 13'!I128/'Tabel 14'!$F128*1000</f>
        <v>7.3218811602365532</v>
      </c>
      <c r="K128" s="6">
        <f>'Tabel 13'!J128/'Tabel 14'!$F128*1000</f>
        <v>2.0416784004505772</v>
      </c>
      <c r="L128" s="6">
        <f>'Tabel 13'!K128/'Tabel 14'!$F128*1000</f>
        <v>1.0560405519571952</v>
      </c>
      <c r="M128" s="6">
        <f>'Tabel 13'!L128/'Tabel 14'!$F128*1000</f>
        <v>0</v>
      </c>
      <c r="N128" s="6">
        <f>'Tabel 13'!M128/'Tabel 14'!$F128*1000</f>
        <v>13.235708251196845</v>
      </c>
      <c r="O128" s="6">
        <f>'Tabel 13'!N128/'Tabel 14'!$F128*1000</f>
        <v>9.504364967614757</v>
      </c>
      <c r="P128" s="6">
        <f>'Tabel 13'!O128/'Tabel 14'!$F128*1000</f>
        <v>2.4640946212334551</v>
      </c>
      <c r="Q128" s="6">
        <f>'Tabel 13'!P128/'Tabel 14'!$F128*1000</f>
        <v>7.040270346381301</v>
      </c>
      <c r="R128" s="6">
        <f>'Tabel 13'!Q128/'Tabel 14'!$F128*1000</f>
        <v>16.755843424387496</v>
      </c>
      <c r="S128" s="6">
        <f>'Tabel 13'!R128/'Tabel 14'!$F128*1000</f>
        <v>17.459870459025627</v>
      </c>
      <c r="T128" s="6">
        <f>'Tabel 13'!S128/'Tabel 14'!$F128*1000</f>
        <v>16.192621796676992</v>
      </c>
      <c r="U128" s="6">
        <f>'Tabel 13'!T128/'Tabel 14'!$F128*1000</f>
        <v>0</v>
      </c>
      <c r="V128" s="6">
        <f>'Tabel 13'!U128/'Tabel 14'!$F128*1000</f>
        <v>1.2672486623486341</v>
      </c>
      <c r="W128" s="6">
        <f>'Tabel 13'!V128/'Tabel 14'!$F128*1000</f>
        <v>0</v>
      </c>
      <c r="X128" s="6"/>
      <c r="Y128" s="6">
        <f>'Tabel 13'!X128/'Tabel 14'!$F128*1000</f>
        <v>0.98563784849338221</v>
      </c>
      <c r="AA128" s="47"/>
      <c r="AB128" s="47"/>
      <c r="AC128" s="47"/>
      <c r="AD128" s="47"/>
    </row>
    <row r="129" spans="4:30" x14ac:dyDescent="0.25">
      <c r="D129" s="1" t="s">
        <v>787</v>
      </c>
      <c r="E129" s="1" t="s">
        <v>132</v>
      </c>
      <c r="F129" s="84">
        <f>VLOOKUP(E129,'Tabel 12'!E$14:F$376,2,FALSE)</f>
        <v>87107</v>
      </c>
      <c r="H129" s="6">
        <f>'Tabel 13'!G129/'Tabel 14'!$F129*1000</f>
        <v>292.86968900317999</v>
      </c>
      <c r="I129" s="6">
        <f>'Tabel 13'!H129/'Tabel 14'!$F129*1000</f>
        <v>116.84480007347285</v>
      </c>
      <c r="J129" s="6">
        <f>'Tabel 13'!I129/'Tabel 14'!$F129*1000</f>
        <v>45.266166898182689</v>
      </c>
      <c r="K129" s="6">
        <f>'Tabel 13'!J129/'Tabel 14'!$F129*1000</f>
        <v>2.6059903337274846</v>
      </c>
      <c r="L129" s="6">
        <f>'Tabel 13'!K129/'Tabel 14'!$F129*1000</f>
        <v>10.458401735796205</v>
      </c>
      <c r="M129" s="6">
        <f>'Tabel 13'!L129/'Tabel 14'!$F129*1000</f>
        <v>3.4440400886266316</v>
      </c>
      <c r="N129" s="6">
        <f>'Tabel 13'!M129/'Tabel 14'!$F129*1000</f>
        <v>55.070201017139837</v>
      </c>
      <c r="O129" s="6">
        <f>'Tabel 13'!N129/'Tabel 14'!$F129*1000</f>
        <v>64.437990058204278</v>
      </c>
      <c r="P129" s="6">
        <f>'Tabel 13'!O129/'Tabel 14'!$F129*1000</f>
        <v>52.062406006405915</v>
      </c>
      <c r="Q129" s="6">
        <f>'Tabel 13'!P129/'Tabel 14'!$F129*1000</f>
        <v>12.375584051798363</v>
      </c>
      <c r="R129" s="6">
        <f>'Tabel 13'!Q129/'Tabel 14'!$F129*1000</f>
        <v>60.626585693457471</v>
      </c>
      <c r="S129" s="6">
        <f>'Tabel 13'!R129/'Tabel 14'!$F129*1000</f>
        <v>50.960313178045389</v>
      </c>
      <c r="T129" s="6">
        <f>'Tabel 13'!S129/'Tabel 14'!$F129*1000</f>
        <v>50.122263423146251</v>
      </c>
      <c r="U129" s="6">
        <f>'Tabel 13'!T129/'Tabel 14'!$F129*1000</f>
        <v>0.83804975489914701</v>
      </c>
      <c r="V129" s="6">
        <f>'Tabel 13'!U129/'Tabel 14'!$F129*1000</f>
        <v>0</v>
      </c>
      <c r="W129" s="6">
        <f>'Tabel 13'!V129/'Tabel 14'!$F129*1000</f>
        <v>0</v>
      </c>
      <c r="X129" s="6"/>
      <c r="Y129" s="6">
        <f>'Tabel 13'!X129/'Tabel 14'!$F129*1000</f>
        <v>38.033682712066764</v>
      </c>
      <c r="AA129" s="47"/>
      <c r="AB129" s="47"/>
      <c r="AC129" s="47"/>
      <c r="AD129" s="47"/>
    </row>
    <row r="130" spans="4:30" x14ac:dyDescent="0.25">
      <c r="D130" s="1" t="s">
        <v>807</v>
      </c>
      <c r="E130" s="1" t="s">
        <v>123</v>
      </c>
      <c r="F130" s="84">
        <f>VLOOKUP(E130,'Tabel 12'!E$14:F$376,2,FALSE)</f>
        <v>43651</v>
      </c>
      <c r="H130" s="6">
        <f>'Tabel 13'!G130/'Tabel 14'!$F130*1000</f>
        <v>44.168518476094476</v>
      </c>
      <c r="I130" s="6">
        <f>'Tabel 13'!H130/'Tabel 14'!$F130*1000</f>
        <v>14.684657854344689</v>
      </c>
      <c r="J130" s="6">
        <f>'Tabel 13'!I130/'Tabel 14'!$F130*1000</f>
        <v>7.0330576619092344</v>
      </c>
      <c r="K130" s="6">
        <f>'Tabel 13'!J130/'Tabel 14'!$F130*1000</f>
        <v>2.8865318091223569</v>
      </c>
      <c r="L130" s="6">
        <f>'Tabel 13'!K130/'Tabel 14'!$F130*1000</f>
        <v>0</v>
      </c>
      <c r="M130" s="6">
        <f>'Tabel 13'!L130/'Tabel 14'!$F130*1000</f>
        <v>0</v>
      </c>
      <c r="N130" s="6">
        <f>'Tabel 13'!M130/'Tabel 14'!$F130*1000</f>
        <v>4.7650683833130971</v>
      </c>
      <c r="O130" s="6">
        <f>'Tabel 13'!N130/'Tabel 14'!$F130*1000</f>
        <v>0</v>
      </c>
      <c r="P130" s="6">
        <f>'Tabel 13'!O130/'Tabel 14'!$F130*1000</f>
        <v>0</v>
      </c>
      <c r="Q130" s="6">
        <f>'Tabel 13'!P130/'Tabel 14'!$F130*1000</f>
        <v>0</v>
      </c>
      <c r="R130" s="6">
        <f>'Tabel 13'!Q130/'Tabel 14'!$F130*1000</f>
        <v>5.1087031224943296</v>
      </c>
      <c r="S130" s="6">
        <f>'Tabel 13'!R130/'Tabel 14'!$F130*1000</f>
        <v>24.375157499255458</v>
      </c>
      <c r="T130" s="6">
        <f>'Tabel 13'!S130/'Tabel 14'!$F130*1000</f>
        <v>22.404984994616388</v>
      </c>
      <c r="U130" s="6">
        <f>'Tabel 13'!T130/'Tabel 14'!$F130*1000</f>
        <v>1.9701725046390688</v>
      </c>
      <c r="V130" s="6">
        <f>'Tabel 13'!U130/'Tabel 14'!$F130*1000</f>
        <v>0</v>
      </c>
      <c r="W130" s="6">
        <f>'Tabel 13'!V130/'Tabel 14'!$F130*1000</f>
        <v>8.7054133925912343</v>
      </c>
      <c r="X130" s="6"/>
      <c r="Y130" s="6">
        <f>'Tabel 13'!X130/'Tabel 14'!$F130*1000</f>
        <v>7.4454193489267135</v>
      </c>
      <c r="AA130" s="47"/>
      <c r="AB130" s="47"/>
      <c r="AC130" s="47"/>
      <c r="AD130" s="47"/>
    </row>
    <row r="131" spans="4:30" x14ac:dyDescent="0.25">
      <c r="D131" s="1" t="s">
        <v>816</v>
      </c>
      <c r="E131" s="1" t="s">
        <v>111</v>
      </c>
      <c r="F131" s="84">
        <f>VLOOKUP(E131,'Tabel 12'!E$14:F$376,2,FALSE)</f>
        <v>45636</v>
      </c>
      <c r="H131" s="6">
        <f>'Tabel 13'!G131/'Tabel 14'!$F131*1000</f>
        <v>175.08107634323781</v>
      </c>
      <c r="I131" s="6">
        <f>'Tabel 13'!H131/'Tabel 14'!$F131*1000</f>
        <v>140.19633622578667</v>
      </c>
      <c r="J131" s="6">
        <f>'Tabel 13'!I131/'Tabel 14'!$F131*1000</f>
        <v>72.486633359628357</v>
      </c>
      <c r="K131" s="6">
        <f>'Tabel 13'!J131/'Tabel 14'!$F131*1000</f>
        <v>0</v>
      </c>
      <c r="L131" s="6">
        <f>'Tabel 13'!K131/'Tabel 14'!$F131*1000</f>
        <v>17.705320361118417</v>
      </c>
      <c r="M131" s="6">
        <f>'Tabel 13'!L131/'Tabel 14'!$F131*1000</f>
        <v>0</v>
      </c>
      <c r="N131" s="6">
        <f>'Tabel 13'!M131/'Tabel 14'!$F131*1000</f>
        <v>50.004382505039878</v>
      </c>
      <c r="O131" s="6">
        <f>'Tabel 13'!N131/'Tabel 14'!$F131*1000</f>
        <v>0.21912525199403979</v>
      </c>
      <c r="P131" s="6">
        <f>'Tabel 13'!O131/'Tabel 14'!$F131*1000</f>
        <v>0</v>
      </c>
      <c r="Q131" s="6">
        <f>'Tabel 13'!P131/'Tabel 14'!$F131*1000</f>
        <v>0.21912525199403979</v>
      </c>
      <c r="R131" s="6">
        <f>'Tabel 13'!Q131/'Tabel 14'!$F131*1000</f>
        <v>6.4641949338241735</v>
      </c>
      <c r="S131" s="6">
        <f>'Tabel 13'!R131/'Tabel 14'!$F131*1000</f>
        <v>28.201419931632923</v>
      </c>
      <c r="T131" s="6">
        <f>'Tabel 13'!S131/'Tabel 14'!$F131*1000</f>
        <v>28.201419931632923</v>
      </c>
      <c r="U131" s="6">
        <f>'Tabel 13'!T131/'Tabel 14'!$F131*1000</f>
        <v>0</v>
      </c>
      <c r="V131" s="6">
        <f>'Tabel 13'!U131/'Tabel 14'!$F131*1000</f>
        <v>0</v>
      </c>
      <c r="W131" s="6">
        <f>'Tabel 13'!V131/'Tabel 14'!$F131*1000</f>
        <v>0</v>
      </c>
      <c r="X131" s="6"/>
      <c r="Y131" s="6">
        <f>'Tabel 13'!X131/'Tabel 14'!$F131*1000</f>
        <v>12.44631431326146</v>
      </c>
      <c r="AA131" s="47"/>
      <c r="AB131" s="47"/>
      <c r="AC131" s="47"/>
      <c r="AD131" s="47"/>
    </row>
    <row r="132" spans="4:30" x14ac:dyDescent="0.25">
      <c r="D132" s="1" t="s">
        <v>822</v>
      </c>
      <c r="E132" s="1" t="s">
        <v>106</v>
      </c>
      <c r="F132" s="84">
        <f>VLOOKUP(E132,'Tabel 12'!E$14:F$376,2,FALSE)</f>
        <v>37194</v>
      </c>
      <c r="H132" s="6">
        <f>'Tabel 13'!G132/'Tabel 14'!$F132*1000</f>
        <v>58.907350647953976</v>
      </c>
      <c r="I132" s="6">
        <f>'Tabel 13'!H132/'Tabel 14'!$F132*1000</f>
        <v>21.723933967844275</v>
      </c>
      <c r="J132" s="6">
        <f>'Tabel 13'!I132/'Tabel 14'!$F132*1000</f>
        <v>7.044146905414852</v>
      </c>
      <c r="K132" s="6">
        <f>'Tabel 13'!J132/'Tabel 14'!$F132*1000</f>
        <v>0.88723987739958055</v>
      </c>
      <c r="L132" s="6">
        <f>'Tabel 13'!K132/'Tabel 14'!$F132*1000</f>
        <v>12.313814056030543</v>
      </c>
      <c r="M132" s="6">
        <f>'Tabel 13'!L132/'Tabel 14'!$F132*1000</f>
        <v>0</v>
      </c>
      <c r="N132" s="6">
        <f>'Tabel 13'!M132/'Tabel 14'!$F132*1000</f>
        <v>1.4787331289993009</v>
      </c>
      <c r="O132" s="6">
        <f>'Tabel 13'!N132/'Tabel 14'!$F132*1000</f>
        <v>0</v>
      </c>
      <c r="P132" s="6">
        <f>'Tabel 13'!O132/'Tabel 14'!$F132*1000</f>
        <v>0</v>
      </c>
      <c r="Q132" s="6">
        <f>'Tabel 13'!P132/'Tabel 14'!$F132*1000</f>
        <v>0</v>
      </c>
      <c r="R132" s="6">
        <f>'Tabel 13'!Q132/'Tabel 14'!$F132*1000</f>
        <v>4.2479969887616287</v>
      </c>
      <c r="S132" s="6">
        <f>'Tabel 13'!R132/'Tabel 14'!$F132*1000</f>
        <v>32.935419691348066</v>
      </c>
      <c r="T132" s="6">
        <f>'Tabel 13'!S132/'Tabel 14'!$F132*1000</f>
        <v>29.789751035113191</v>
      </c>
      <c r="U132" s="6">
        <f>'Tabel 13'!T132/'Tabel 14'!$F132*1000</f>
        <v>3.1456686562348768</v>
      </c>
      <c r="V132" s="6">
        <f>'Tabel 13'!U132/'Tabel 14'!$F132*1000</f>
        <v>0</v>
      </c>
      <c r="W132" s="6">
        <f>'Tabel 13'!V132/'Tabel 14'!$F132*1000</f>
        <v>0.56460719470882403</v>
      </c>
      <c r="X132" s="6"/>
      <c r="Y132" s="6">
        <f>'Tabel 13'!X132/'Tabel 14'!$F132*1000</f>
        <v>1.3711889014357155</v>
      </c>
      <c r="AA132" s="47"/>
      <c r="AB132" s="47"/>
      <c r="AC132" s="47"/>
      <c r="AD132" s="47"/>
    </row>
    <row r="133" spans="4:30" x14ac:dyDescent="0.25">
      <c r="D133" s="1" t="s">
        <v>840</v>
      </c>
      <c r="E133" s="1" t="s">
        <v>125</v>
      </c>
      <c r="F133" s="84">
        <f>VLOOKUP(E133,'Tabel 12'!E$14:F$376,2,FALSE)</f>
        <v>24303</v>
      </c>
      <c r="H133" s="6">
        <f>'Tabel 13'!G133/'Tabel 14'!$F133*1000</f>
        <v>52.503806114471466</v>
      </c>
      <c r="I133" s="6">
        <f>'Tabel 13'!H133/'Tabel 14'!$F133*1000</f>
        <v>20.61473892112085</v>
      </c>
      <c r="J133" s="6">
        <f>'Tabel 13'!I133/'Tabel 14'!$F133*1000</f>
        <v>6.4189606221454136</v>
      </c>
      <c r="K133" s="6">
        <f>'Tabel 13'!J133/'Tabel 14'!$F133*1000</f>
        <v>1.1521211373081512</v>
      </c>
      <c r="L133" s="6">
        <f>'Tabel 13'!K133/'Tabel 14'!$F133*1000</f>
        <v>7.5299345759782739</v>
      </c>
      <c r="M133" s="6">
        <f>'Tabel 13'!L133/'Tabel 14'!$F133*1000</f>
        <v>0</v>
      </c>
      <c r="N133" s="6">
        <f>'Tabel 13'!M133/'Tabel 14'!$F133*1000</f>
        <v>5.5137225856890097</v>
      </c>
      <c r="O133" s="6">
        <f>'Tabel 13'!N133/'Tabel 14'!$F133*1000</f>
        <v>7.4476402090276919</v>
      </c>
      <c r="P133" s="6">
        <f>'Tabel 13'!O133/'Tabel 14'!$F133*1000</f>
        <v>7.3653458420771099</v>
      </c>
      <c r="Q133" s="6">
        <f>'Tabel 13'!P133/'Tabel 14'!$F133*1000</f>
        <v>8.2294366950582232E-2</v>
      </c>
      <c r="R133" s="6">
        <f>'Tabel 13'!Q133/'Tabel 14'!$F133*1000</f>
        <v>8.8466444471875896</v>
      </c>
      <c r="S133" s="6">
        <f>'Tabel 13'!R133/'Tabel 14'!$F133*1000</f>
        <v>15.594782537135332</v>
      </c>
      <c r="T133" s="6">
        <f>'Tabel 13'!S133/'Tabel 14'!$F133*1000</f>
        <v>14.113483932024852</v>
      </c>
      <c r="U133" s="6">
        <f>'Tabel 13'!T133/'Tabel 14'!$F133*1000</f>
        <v>0</v>
      </c>
      <c r="V133" s="6">
        <f>'Tabel 13'!U133/'Tabel 14'!$F133*1000</f>
        <v>1.4812986051104802</v>
      </c>
      <c r="W133" s="6">
        <f>'Tabel 13'!V133/'Tabel 14'!$F133*1000</f>
        <v>0</v>
      </c>
      <c r="X133" s="6"/>
      <c r="Y133" s="6">
        <f>'Tabel 13'!X133/'Tabel 14'!$F133*1000</f>
        <v>2.4276838250421759</v>
      </c>
      <c r="AA133" s="47"/>
      <c r="AB133" s="47"/>
      <c r="AC133" s="47"/>
      <c r="AD133" s="47"/>
    </row>
    <row r="134" spans="4:30" x14ac:dyDescent="0.25">
      <c r="D134" s="1" t="s">
        <v>843</v>
      </c>
      <c r="E134" s="1" t="s">
        <v>112</v>
      </c>
      <c r="F134" s="84">
        <f>VLOOKUP(E134,'Tabel 12'!E$14:F$376,2,FALSE)</f>
        <v>122632</v>
      </c>
      <c r="H134" s="6">
        <f>'Tabel 13'!G134/'Tabel 14'!$F134*1000</f>
        <v>217.40654967708264</v>
      </c>
      <c r="I134" s="6">
        <f>'Tabel 13'!H134/'Tabel 14'!$F134*1000</f>
        <v>147.60421423445757</v>
      </c>
      <c r="J134" s="6">
        <f>'Tabel 13'!I134/'Tabel 14'!$F134*1000</f>
        <v>113.93437275751843</v>
      </c>
      <c r="K134" s="6">
        <f>'Tabel 13'!J134/'Tabel 14'!$F134*1000</f>
        <v>4.330028051405832</v>
      </c>
      <c r="L134" s="6">
        <f>'Tabel 13'!K134/'Tabel 14'!$F134*1000</f>
        <v>5.569508774218801</v>
      </c>
      <c r="M134" s="6">
        <f>'Tabel 13'!L134/'Tabel 14'!$F134*1000</f>
        <v>5.593972209537478</v>
      </c>
      <c r="N134" s="6">
        <f>'Tabel 13'!M134/'Tabel 14'!$F134*1000</f>
        <v>18.176332441777024</v>
      </c>
      <c r="O134" s="6">
        <f>'Tabel 13'!N134/'Tabel 14'!$F134*1000</f>
        <v>4.9660773696914351</v>
      </c>
      <c r="P134" s="6">
        <f>'Tabel 13'!O134/'Tabel 14'!$F134*1000</f>
        <v>4.9660773696914351</v>
      </c>
      <c r="Q134" s="6">
        <f>'Tabel 13'!P134/'Tabel 14'!$F134*1000</f>
        <v>0</v>
      </c>
      <c r="R134" s="6">
        <f>'Tabel 13'!Q134/'Tabel 14'!$F134*1000</f>
        <v>11.587513862613347</v>
      </c>
      <c r="S134" s="6">
        <f>'Tabel 13'!R134/'Tabel 14'!$F134*1000</f>
        <v>53.248744210320311</v>
      </c>
      <c r="T134" s="6">
        <f>'Tabel 13'!S134/'Tabel 14'!$F134*1000</f>
        <v>50.582229760584511</v>
      </c>
      <c r="U134" s="6">
        <f>'Tabel 13'!T134/'Tabel 14'!$F134*1000</f>
        <v>2.6665144497357951</v>
      </c>
      <c r="V134" s="6">
        <f>'Tabel 13'!U134/'Tabel 14'!$F134*1000</f>
        <v>0</v>
      </c>
      <c r="W134" s="6">
        <f>'Tabel 13'!V134/'Tabel 14'!$F134*1000</f>
        <v>0</v>
      </c>
      <c r="X134" s="6"/>
      <c r="Y134" s="6">
        <f>'Tabel 13'!X134/'Tabel 14'!$F134*1000</f>
        <v>58.883488812055582</v>
      </c>
      <c r="AA134" s="47"/>
      <c r="AB134" s="47"/>
      <c r="AC134" s="47"/>
      <c r="AD134" s="47"/>
    </row>
    <row r="135" spans="4:30" x14ac:dyDescent="0.25">
      <c r="D135" s="1" t="s">
        <v>845</v>
      </c>
      <c r="E135" s="1" t="s">
        <v>133</v>
      </c>
      <c r="F135" s="84">
        <f>VLOOKUP(E135,'Tabel 12'!E$14:F$376,2,FALSE)</f>
        <v>18600</v>
      </c>
      <c r="H135" s="6">
        <f>'Tabel 13'!G135/'Tabel 14'!$F135*1000</f>
        <v>25.967741935483868</v>
      </c>
      <c r="I135" s="6">
        <f>'Tabel 13'!H135/'Tabel 14'!$F135*1000</f>
        <v>5.2688172043010759</v>
      </c>
      <c r="J135" s="6">
        <f>'Tabel 13'!I135/'Tabel 14'!$F135*1000</f>
        <v>3.1182795698924735</v>
      </c>
      <c r="K135" s="6">
        <f>'Tabel 13'!J135/'Tabel 14'!$F135*1000</f>
        <v>0</v>
      </c>
      <c r="L135" s="6">
        <f>'Tabel 13'!K135/'Tabel 14'!$F135*1000</f>
        <v>0</v>
      </c>
      <c r="M135" s="6">
        <f>'Tabel 13'!L135/'Tabel 14'!$F135*1000</f>
        <v>0</v>
      </c>
      <c r="N135" s="6">
        <f>'Tabel 13'!M135/'Tabel 14'!$F135*1000</f>
        <v>2.150537634408602</v>
      </c>
      <c r="O135" s="6">
        <f>'Tabel 13'!N135/'Tabel 14'!$F135*1000</f>
        <v>0</v>
      </c>
      <c r="P135" s="6">
        <f>'Tabel 13'!O135/'Tabel 14'!$F135*1000</f>
        <v>0</v>
      </c>
      <c r="Q135" s="6">
        <f>'Tabel 13'!P135/'Tabel 14'!$F135*1000</f>
        <v>0</v>
      </c>
      <c r="R135" s="6">
        <f>'Tabel 13'!Q135/'Tabel 14'!$F135*1000</f>
        <v>0.4838709677419355</v>
      </c>
      <c r="S135" s="6">
        <f>'Tabel 13'!R135/'Tabel 14'!$F135*1000</f>
        <v>20.21505376344086</v>
      </c>
      <c r="T135" s="6">
        <f>'Tabel 13'!S135/'Tabel 14'!$F135*1000</f>
        <v>18.9247311827957</v>
      </c>
      <c r="U135" s="6">
        <f>'Tabel 13'!T135/'Tabel 14'!$F135*1000</f>
        <v>1.2903225806451613</v>
      </c>
      <c r="V135" s="6">
        <f>'Tabel 13'!U135/'Tabel 14'!$F135*1000</f>
        <v>0</v>
      </c>
      <c r="W135" s="6">
        <f>'Tabel 13'!V135/'Tabel 14'!$F135*1000</f>
        <v>5</v>
      </c>
      <c r="X135" s="6"/>
      <c r="Y135" s="6">
        <f>'Tabel 13'!X135/'Tabel 14'!$F135*1000</f>
        <v>2.3655913978494625</v>
      </c>
      <c r="AA135" s="47"/>
      <c r="AB135" s="47"/>
      <c r="AC135" s="47"/>
      <c r="AD135" s="47"/>
    </row>
    <row r="136" spans="4:30" x14ac:dyDescent="0.25">
      <c r="D136" s="1" t="s">
        <v>856</v>
      </c>
      <c r="E136" s="1" t="s">
        <v>113</v>
      </c>
      <c r="F136" s="84">
        <f>VLOOKUP(E136,'Tabel 12'!E$14:F$376,2,FALSE)</f>
        <v>8045</v>
      </c>
      <c r="H136" s="6">
        <f>'Tabel 13'!G136/'Tabel 14'!$F136*1000</f>
        <v>18.769422001243008</v>
      </c>
      <c r="I136" s="6">
        <f>'Tabel 13'!H136/'Tabel 14'!$F136*1000</f>
        <v>11.435674331883158</v>
      </c>
      <c r="J136" s="6">
        <f>'Tabel 13'!I136/'Tabel 14'!$F136*1000</f>
        <v>4.474829086389061</v>
      </c>
      <c r="K136" s="6">
        <f>'Tabel 13'!J136/'Tabel 14'!$F136*1000</f>
        <v>0</v>
      </c>
      <c r="L136" s="6">
        <f>'Tabel 13'!K136/'Tabel 14'!$F136*1000</f>
        <v>0.12430080795525171</v>
      </c>
      <c r="M136" s="6">
        <f>'Tabel 13'!L136/'Tabel 14'!$F136*1000</f>
        <v>0</v>
      </c>
      <c r="N136" s="6">
        <f>'Tabel 13'!M136/'Tabel 14'!$F136*1000</f>
        <v>6.8365444375388433</v>
      </c>
      <c r="O136" s="6">
        <f>'Tabel 13'!N136/'Tabel 14'!$F136*1000</f>
        <v>0.12430080795525171</v>
      </c>
      <c r="P136" s="6">
        <f>'Tabel 13'!O136/'Tabel 14'!$F136*1000</f>
        <v>0</v>
      </c>
      <c r="Q136" s="6">
        <f>'Tabel 13'!P136/'Tabel 14'!$F136*1000</f>
        <v>0.12430080795525171</v>
      </c>
      <c r="R136" s="6">
        <f>'Tabel 13'!Q136/'Tabel 14'!$F136*1000</f>
        <v>3.7290242386575514</v>
      </c>
      <c r="S136" s="6">
        <f>'Tabel 13'!R136/'Tabel 14'!$F136*1000</f>
        <v>3.4804226227470481</v>
      </c>
      <c r="T136" s="6">
        <f>'Tabel 13'!S136/'Tabel 14'!$F136*1000</f>
        <v>0</v>
      </c>
      <c r="U136" s="6">
        <f>'Tabel 13'!T136/'Tabel 14'!$F136*1000</f>
        <v>0.74580484773151035</v>
      </c>
      <c r="V136" s="6">
        <f>'Tabel 13'!U136/'Tabel 14'!$F136*1000</f>
        <v>2.7346177750155376</v>
      </c>
      <c r="W136" s="6">
        <f>'Tabel 13'!V136/'Tabel 14'!$F136*1000</f>
        <v>0</v>
      </c>
      <c r="X136" s="6"/>
      <c r="Y136" s="6">
        <f>'Tabel 13'!X136/'Tabel 14'!$F136*1000</f>
        <v>0</v>
      </c>
      <c r="AA136" s="47"/>
      <c r="AB136" s="47"/>
      <c r="AC136" s="47"/>
      <c r="AD136" s="47"/>
    </row>
    <row r="137" spans="4:30" x14ac:dyDescent="0.25">
      <c r="D137" s="1" t="s">
        <v>858</v>
      </c>
      <c r="E137" s="1" t="s">
        <v>114</v>
      </c>
      <c r="F137" s="84">
        <f>VLOOKUP(E137,'Tabel 12'!E$14:F$376,2,FALSE)</f>
        <v>17501</v>
      </c>
      <c r="H137" s="6">
        <f>'Tabel 13'!G137/'Tabel 14'!$F137*1000</f>
        <v>48.34009485172276</v>
      </c>
      <c r="I137" s="6">
        <f>'Tabel 13'!H137/'Tabel 14'!$F137*1000</f>
        <v>16.627621278784069</v>
      </c>
      <c r="J137" s="6">
        <f>'Tabel 13'!I137/'Tabel 14'!$F137*1000</f>
        <v>11.313639220615965</v>
      </c>
      <c r="K137" s="6">
        <f>'Tabel 13'!J137/'Tabel 14'!$F137*1000</f>
        <v>1.7713273527227016</v>
      </c>
      <c r="L137" s="6">
        <f>'Tabel 13'!K137/'Tabel 14'!$F137*1000</f>
        <v>3.2569567453288384</v>
      </c>
      <c r="M137" s="6">
        <f>'Tabel 13'!L137/'Tabel 14'!$F137*1000</f>
        <v>0</v>
      </c>
      <c r="N137" s="6">
        <f>'Tabel 13'!M137/'Tabel 14'!$F137*1000</f>
        <v>0.28569796011656479</v>
      </c>
      <c r="O137" s="6">
        <f>'Tabel 13'!N137/'Tabel 14'!$F137*1000</f>
        <v>0</v>
      </c>
      <c r="P137" s="6">
        <f>'Tabel 13'!O137/'Tabel 14'!$F137*1000</f>
        <v>0</v>
      </c>
      <c r="Q137" s="6">
        <f>'Tabel 13'!P137/'Tabel 14'!$F137*1000</f>
        <v>0</v>
      </c>
      <c r="R137" s="6">
        <f>'Tabel 13'!Q137/'Tabel 14'!$F137*1000</f>
        <v>13.027826981315354</v>
      </c>
      <c r="S137" s="6">
        <f>'Tabel 13'!R137/'Tabel 14'!$F137*1000</f>
        <v>18.684646591623338</v>
      </c>
      <c r="T137" s="6">
        <f>'Tabel 13'!S137/'Tabel 14'!$F137*1000</f>
        <v>17.141877606993887</v>
      </c>
      <c r="U137" s="6">
        <f>'Tabel 13'!T137/'Tabel 14'!$F137*1000</f>
        <v>1.5427689846294497</v>
      </c>
      <c r="V137" s="6">
        <f>'Tabel 13'!U137/'Tabel 14'!$F137*1000</f>
        <v>0</v>
      </c>
      <c r="W137" s="6">
        <f>'Tabel 13'!V137/'Tabel 14'!$F137*1000</f>
        <v>0</v>
      </c>
      <c r="X137" s="6"/>
      <c r="Y137" s="6">
        <f>'Tabel 13'!X137/'Tabel 14'!$F137*1000</f>
        <v>2.228444088909205</v>
      </c>
      <c r="AA137" s="47"/>
      <c r="AB137" s="47"/>
      <c r="AC137" s="47"/>
      <c r="AD137" s="47"/>
    </row>
    <row r="138" spans="4:30" x14ac:dyDescent="0.25">
      <c r="D138" s="1" t="s">
        <v>891</v>
      </c>
      <c r="E138" s="1" t="s">
        <v>129</v>
      </c>
      <c r="F138" s="84">
        <f>VLOOKUP(E138,'Tabel 12'!E$14:F$376,2,FALSE)</f>
        <v>45283</v>
      </c>
      <c r="H138" s="6">
        <f>'Tabel 13'!G138/'Tabel 14'!$F138*1000</f>
        <v>65.896694123622552</v>
      </c>
      <c r="I138" s="6">
        <f>'Tabel 13'!H138/'Tabel 14'!$F138*1000</f>
        <v>33.390013912505793</v>
      </c>
      <c r="J138" s="6">
        <f>'Tabel 13'!I138/'Tabel 14'!$F138*1000</f>
        <v>16.695006956252897</v>
      </c>
      <c r="K138" s="6">
        <f>'Tabel 13'!J138/'Tabel 14'!$F138*1000</f>
        <v>7.1550029812512426</v>
      </c>
      <c r="L138" s="6">
        <f>'Tabel 13'!K138/'Tabel 14'!$F138*1000</f>
        <v>6.6470861029525432</v>
      </c>
      <c r="M138" s="6">
        <f>'Tabel 13'!L138/'Tabel 14'!$F138*1000</f>
        <v>0.17666674027780846</v>
      </c>
      <c r="N138" s="6">
        <f>'Tabel 13'!M138/'Tabel 14'!$F138*1000</f>
        <v>2.7162511317713052</v>
      </c>
      <c r="O138" s="6">
        <f>'Tabel 13'!N138/'Tabel 14'!$F138*1000</f>
        <v>1.3912505796877415</v>
      </c>
      <c r="P138" s="6">
        <f>'Tabel 13'!O138/'Tabel 14'!$F138*1000</f>
        <v>1.3912505796877415</v>
      </c>
      <c r="Q138" s="6">
        <f>'Tabel 13'!P138/'Tabel 14'!$F138*1000</f>
        <v>0</v>
      </c>
      <c r="R138" s="6">
        <f>'Tabel 13'!Q138/'Tabel 14'!$F138*1000</f>
        <v>4.9687520703133625</v>
      </c>
      <c r="S138" s="6">
        <f>'Tabel 13'!R138/'Tabel 14'!$F138*1000</f>
        <v>26.146677561115652</v>
      </c>
      <c r="T138" s="6">
        <f>'Tabel 13'!S138/'Tabel 14'!$F138*1000</f>
        <v>24.600843583684828</v>
      </c>
      <c r="U138" s="6">
        <f>'Tabel 13'!T138/'Tabel 14'!$F138*1000</f>
        <v>1.5458339774308238</v>
      </c>
      <c r="V138" s="6">
        <f>'Tabel 13'!U138/'Tabel 14'!$F138*1000</f>
        <v>0</v>
      </c>
      <c r="W138" s="6">
        <f>'Tabel 13'!V138/'Tabel 14'!$F138*1000</f>
        <v>0</v>
      </c>
      <c r="X138" s="6"/>
      <c r="Y138" s="6">
        <f>'Tabel 13'!X138/'Tabel 14'!$F138*1000</f>
        <v>5.2779188657995268</v>
      </c>
      <c r="AA138" s="47"/>
      <c r="AB138" s="47"/>
      <c r="AC138" s="47"/>
      <c r="AD138" s="47"/>
    </row>
    <row r="139" spans="4:30" x14ac:dyDescent="0.25">
      <c r="D139" s="1" t="s">
        <v>906</v>
      </c>
      <c r="E139" s="1" t="s">
        <v>135</v>
      </c>
      <c r="F139" s="84">
        <f>VLOOKUP(E139,'Tabel 12'!E$14:F$376,2,FALSE)</f>
        <v>20705</v>
      </c>
      <c r="H139" s="6">
        <f>'Tabel 13'!G139/'Tabel 14'!$F139*1000</f>
        <v>46.607099734363679</v>
      </c>
      <c r="I139" s="6">
        <f>'Tabel 13'!H139/'Tabel 14'!$F139*1000</f>
        <v>25.066409079932384</v>
      </c>
      <c r="J139" s="6">
        <f>'Tabel 13'!I139/'Tabel 14'!$F139*1000</f>
        <v>15.986476696450133</v>
      </c>
      <c r="K139" s="6">
        <f>'Tabel 13'!J139/'Tabel 14'!$F139*1000</f>
        <v>0</v>
      </c>
      <c r="L139" s="6">
        <f>'Tabel 13'!K139/'Tabel 14'!$F139*1000</f>
        <v>0</v>
      </c>
      <c r="M139" s="6">
        <f>'Tabel 13'!L139/'Tabel 14'!$F139*1000</f>
        <v>0</v>
      </c>
      <c r="N139" s="6">
        <f>'Tabel 13'!M139/'Tabel 14'!$F139*1000</f>
        <v>9.0799323834822498</v>
      </c>
      <c r="O139" s="6">
        <f>'Tabel 13'!N139/'Tabel 14'!$F139*1000</f>
        <v>0</v>
      </c>
      <c r="P139" s="6">
        <f>'Tabel 13'!O139/'Tabel 14'!$F139*1000</f>
        <v>0</v>
      </c>
      <c r="Q139" s="6">
        <f>'Tabel 13'!P139/'Tabel 14'!$F139*1000</f>
        <v>0</v>
      </c>
      <c r="R139" s="6">
        <f>'Tabel 13'!Q139/'Tabel 14'!$F139*1000</f>
        <v>4.2501811156725431</v>
      </c>
      <c r="S139" s="6">
        <f>'Tabel 13'!R139/'Tabel 14'!$F139*1000</f>
        <v>17.290509538758755</v>
      </c>
      <c r="T139" s="6">
        <f>'Tabel 13'!S139/'Tabel 14'!$F139*1000</f>
        <v>12.750543347017627</v>
      </c>
      <c r="U139" s="6">
        <f>'Tabel 13'!T139/'Tabel 14'!$F139*1000</f>
        <v>4.2984786283506402</v>
      </c>
      <c r="V139" s="6">
        <f>'Tabel 13'!U139/'Tabel 14'!$F139*1000</f>
        <v>0.24148756339048538</v>
      </c>
      <c r="W139" s="6">
        <f>'Tabel 13'!V139/'Tabel 14'!$F139*1000</f>
        <v>11.253320453996619</v>
      </c>
      <c r="X139" s="6"/>
      <c r="Y139" s="6">
        <f>'Tabel 13'!X139/'Tabel 14'!$F139*1000</f>
        <v>6.1820816227964261</v>
      </c>
      <c r="AA139" s="47"/>
      <c r="AB139" s="47"/>
      <c r="AC139" s="47"/>
      <c r="AD139" s="47"/>
    </row>
    <row r="140" spans="4:30" x14ac:dyDescent="0.25">
      <c r="D140" s="1" t="s">
        <v>907</v>
      </c>
      <c r="E140" s="1" t="s">
        <v>115</v>
      </c>
      <c r="F140" s="84">
        <f>VLOOKUP(E140,'Tabel 12'!E$14:F$376,2,FALSE)</f>
        <v>59965</v>
      </c>
      <c r="H140" s="6">
        <f>'Tabel 13'!G140/'Tabel 14'!$F140*1000</f>
        <v>137.12999249562245</v>
      </c>
      <c r="I140" s="6">
        <f>'Tabel 13'!H140/'Tabel 14'!$F140*1000</f>
        <v>71.24155757525223</v>
      </c>
      <c r="J140" s="6">
        <f>'Tabel 13'!I140/'Tabel 14'!$F140*1000</f>
        <v>45.226382056199448</v>
      </c>
      <c r="K140" s="6">
        <f>'Tabel 13'!J140/'Tabel 14'!$F140*1000</f>
        <v>2.5014591845243057</v>
      </c>
      <c r="L140" s="6">
        <f>'Tabel 13'!K140/'Tabel 14'!$F140*1000</f>
        <v>3.368631701826065</v>
      </c>
      <c r="M140" s="6">
        <f>'Tabel 13'!L140/'Tabel 14'!$F140*1000</f>
        <v>0</v>
      </c>
      <c r="N140" s="6">
        <f>'Tabel 13'!M140/'Tabel 14'!$F140*1000</f>
        <v>20.145084632702407</v>
      </c>
      <c r="O140" s="6">
        <f>'Tabel 13'!N140/'Tabel 14'!$F140*1000</f>
        <v>20.261819394646878</v>
      </c>
      <c r="P140" s="6">
        <f>'Tabel 13'!O140/'Tabel 14'!$F140*1000</f>
        <v>17.543567080797132</v>
      </c>
      <c r="Q140" s="6">
        <f>'Tabel 13'!P140/'Tabel 14'!$F140*1000</f>
        <v>2.7182523138497459</v>
      </c>
      <c r="R140" s="6">
        <f>'Tabel 13'!Q140/'Tabel 14'!$F140*1000</f>
        <v>12.640707079129491</v>
      </c>
      <c r="S140" s="6">
        <f>'Tabel 13'!R140/'Tabel 14'!$F140*1000</f>
        <v>32.985908446593847</v>
      </c>
      <c r="T140" s="6">
        <f>'Tabel 13'!S140/'Tabel 14'!$F140*1000</f>
        <v>32.252147085800047</v>
      </c>
      <c r="U140" s="6">
        <f>'Tabel 13'!T140/'Tabel 14'!$F140*1000</f>
        <v>0.73376136079379639</v>
      </c>
      <c r="V140" s="6">
        <f>'Tabel 13'!U140/'Tabel 14'!$F140*1000</f>
        <v>0</v>
      </c>
      <c r="W140" s="6">
        <f>'Tabel 13'!V140/'Tabel 14'!$F140*1000</f>
        <v>0</v>
      </c>
      <c r="X140" s="6"/>
      <c r="Y140" s="6">
        <f>'Tabel 13'!X140/'Tabel 14'!$F140*1000</f>
        <v>10.756274493454514</v>
      </c>
      <c r="AA140" s="47"/>
      <c r="AB140" s="47"/>
      <c r="AC140" s="47"/>
      <c r="AD140" s="47"/>
    </row>
    <row r="141" spans="4:30" x14ac:dyDescent="0.25">
      <c r="D141" s="1" t="s">
        <v>918</v>
      </c>
      <c r="E141" s="1" t="s">
        <v>116</v>
      </c>
      <c r="F141" s="84">
        <f>VLOOKUP(E141,'Tabel 12'!E$14:F$376,2,FALSE)</f>
        <v>10398</v>
      </c>
      <c r="H141" s="6">
        <f>'Tabel 13'!G141/'Tabel 14'!$F141*1000</f>
        <v>35.872283131371418</v>
      </c>
      <c r="I141" s="6">
        <f>'Tabel 13'!H141/'Tabel 14'!$F141*1000</f>
        <v>20.677053279476819</v>
      </c>
      <c r="J141" s="6">
        <f>'Tabel 13'!I141/'Tabel 14'!$F141*1000</f>
        <v>20.677053279476819</v>
      </c>
      <c r="K141" s="6">
        <f>'Tabel 13'!J141/'Tabel 14'!$F141*1000</f>
        <v>0</v>
      </c>
      <c r="L141" s="6">
        <f>'Tabel 13'!K141/'Tabel 14'!$F141*1000</f>
        <v>0</v>
      </c>
      <c r="M141" s="6">
        <f>'Tabel 13'!L141/'Tabel 14'!$F141*1000</f>
        <v>0</v>
      </c>
      <c r="N141" s="6">
        <f>'Tabel 13'!M141/'Tabel 14'!$F141*1000</f>
        <v>0</v>
      </c>
      <c r="O141" s="6">
        <f>'Tabel 13'!N141/'Tabel 14'!$F141*1000</f>
        <v>0</v>
      </c>
      <c r="P141" s="6">
        <f>'Tabel 13'!O141/'Tabel 14'!$F141*1000</f>
        <v>0</v>
      </c>
      <c r="Q141" s="6">
        <f>'Tabel 13'!P141/'Tabel 14'!$F141*1000</f>
        <v>0</v>
      </c>
      <c r="R141" s="6">
        <f>'Tabel 13'!Q141/'Tabel 14'!$F141*1000</f>
        <v>0</v>
      </c>
      <c r="S141" s="6">
        <f>'Tabel 13'!R141/'Tabel 14'!$F141*1000</f>
        <v>15.195229851894595</v>
      </c>
      <c r="T141" s="6">
        <f>'Tabel 13'!S141/'Tabel 14'!$F141*1000</f>
        <v>15.195229851894595</v>
      </c>
      <c r="U141" s="6">
        <f>'Tabel 13'!T141/'Tabel 14'!$F141*1000</f>
        <v>0</v>
      </c>
      <c r="V141" s="6">
        <f>'Tabel 13'!U141/'Tabel 14'!$F141*1000</f>
        <v>0</v>
      </c>
      <c r="W141" s="6">
        <f>'Tabel 13'!V141/'Tabel 14'!$F141*1000</f>
        <v>0</v>
      </c>
      <c r="X141" s="6"/>
      <c r="Y141" s="6">
        <f>'Tabel 13'!X141/'Tabel 14'!$F141*1000</f>
        <v>0.96172340834775916</v>
      </c>
      <c r="AA141" s="47"/>
      <c r="AB141" s="47"/>
      <c r="AC141" s="47"/>
      <c r="AD141" s="47"/>
    </row>
    <row r="142" spans="4:30" x14ac:dyDescent="0.25">
      <c r="D142" s="1" t="s">
        <v>920</v>
      </c>
      <c r="E142" s="1" t="s">
        <v>128</v>
      </c>
      <c r="F142" s="84">
        <f>VLOOKUP(E142,'Tabel 12'!E$14:F$376,2,FALSE)</f>
        <v>92232</v>
      </c>
      <c r="H142" s="6">
        <f>'Tabel 13'!G142/'Tabel 14'!$F142*1000</f>
        <v>206.19741521380865</v>
      </c>
      <c r="I142" s="6">
        <f>'Tabel 13'!H142/'Tabel 14'!$F142*1000</f>
        <v>184.8707606904328</v>
      </c>
      <c r="J142" s="6">
        <f>'Tabel 13'!I142/'Tabel 14'!$F142*1000</f>
        <v>116.75990979269667</v>
      </c>
      <c r="K142" s="6">
        <f>'Tabel 13'!J142/'Tabel 14'!$F142*1000</f>
        <v>0.23852892705351722</v>
      </c>
      <c r="L142" s="6">
        <f>'Tabel 13'!K142/'Tabel 14'!$F142*1000</f>
        <v>7.8064012490241996</v>
      </c>
      <c r="M142" s="6">
        <f>'Tabel 13'!L142/'Tabel 14'!$F142*1000</f>
        <v>1.940758088299072</v>
      </c>
      <c r="N142" s="6">
        <f>'Tabel 13'!M142/'Tabel 14'!$F142*1000</f>
        <v>58.125162633359352</v>
      </c>
      <c r="O142" s="6">
        <f>'Tabel 13'!N142/'Tabel 14'!$F142*1000</f>
        <v>10.820539509064099</v>
      </c>
      <c r="P142" s="6">
        <f>'Tabel 13'!O142/'Tabel 14'!$F142*1000</f>
        <v>10.235059415387285</v>
      </c>
      <c r="Q142" s="6">
        <f>'Tabel 13'!P142/'Tabel 14'!$F142*1000</f>
        <v>0.58548009367681497</v>
      </c>
      <c r="R142" s="6">
        <f>'Tabel 13'!Q142/'Tabel 14'!$F142*1000</f>
        <v>5.9740654002949078</v>
      </c>
      <c r="S142" s="6">
        <f>'Tabel 13'!R142/'Tabel 14'!$F142*1000</f>
        <v>4.5320496140168265</v>
      </c>
      <c r="T142" s="6">
        <f>'Tabel 13'!S142/'Tabel 14'!$F142*1000</f>
        <v>4.4778384942319374</v>
      </c>
      <c r="U142" s="6">
        <f>'Tabel 13'!T142/'Tabel 14'!$F142*1000</f>
        <v>5.421111978489028E-2</v>
      </c>
      <c r="V142" s="6">
        <f>'Tabel 13'!U142/'Tabel 14'!$F142*1000</f>
        <v>0</v>
      </c>
      <c r="W142" s="6">
        <f>'Tabel 13'!V142/'Tabel 14'!$F142*1000</f>
        <v>0</v>
      </c>
      <c r="X142" s="6"/>
      <c r="Y142" s="6">
        <f>'Tabel 13'!X142/'Tabel 14'!$F142*1000</f>
        <v>72.556162720097149</v>
      </c>
      <c r="AA142" s="47"/>
      <c r="AB142" s="47"/>
      <c r="AC142" s="47"/>
      <c r="AD142" s="47"/>
    </row>
    <row r="143" spans="4:30" x14ac:dyDescent="0.25">
      <c r="D143" s="1" t="s">
        <v>932</v>
      </c>
      <c r="E143" s="1" t="s">
        <v>117</v>
      </c>
      <c r="F143" s="84">
        <f>VLOOKUP(E143,'Tabel 12'!E$14:F$376,2,FALSE)</f>
        <v>24772</v>
      </c>
      <c r="H143" s="6">
        <f>'Tabel 13'!G143/'Tabel 14'!$F143*1000</f>
        <v>39.480058130146944</v>
      </c>
      <c r="I143" s="6">
        <f>'Tabel 13'!H143/'Tabel 14'!$F143*1000</f>
        <v>11.666397545616018</v>
      </c>
      <c r="J143" s="6">
        <f>'Tabel 13'!I143/'Tabel 14'!$F143*1000</f>
        <v>3.8753431293395773</v>
      </c>
      <c r="K143" s="6">
        <f>'Tabel 13'!J143/'Tabel 14'!$F143*1000</f>
        <v>4.0368157597287263E-2</v>
      </c>
      <c r="L143" s="6">
        <f>'Tabel 13'!K143/'Tabel 14'!$F143*1000</f>
        <v>4.2790247053124491</v>
      </c>
      <c r="M143" s="6">
        <f>'Tabel 13'!L143/'Tabel 14'!$F143*1000</f>
        <v>0</v>
      </c>
      <c r="N143" s="6">
        <f>'Tabel 13'!M143/'Tabel 14'!$F143*1000</f>
        <v>3.4716615533667046</v>
      </c>
      <c r="O143" s="6">
        <f>'Tabel 13'!N143/'Tabel 14'!$F143*1000</f>
        <v>5.7726465364120783</v>
      </c>
      <c r="P143" s="6">
        <f>'Tabel 13'!O143/'Tabel 14'!$F143*1000</f>
        <v>5.7726465364120783</v>
      </c>
      <c r="Q143" s="6">
        <f>'Tabel 13'!P143/'Tabel 14'!$F143*1000</f>
        <v>0</v>
      </c>
      <c r="R143" s="6">
        <f>'Tabel 13'!Q143/'Tabel 14'!$F143*1000</f>
        <v>5.0863878572581944</v>
      </c>
      <c r="S143" s="6">
        <f>'Tabel 13'!R143/'Tabel 14'!$F143*1000</f>
        <v>16.954626190860651</v>
      </c>
      <c r="T143" s="6">
        <f>'Tabel 13'!S143/'Tabel 14'!$F143*1000</f>
        <v>15.824317778136605</v>
      </c>
      <c r="U143" s="6">
        <f>'Tabel 13'!T143/'Tabel 14'!$F143*1000</f>
        <v>0.76699499434845797</v>
      </c>
      <c r="V143" s="6">
        <f>'Tabel 13'!U143/'Tabel 14'!$F143*1000</f>
        <v>0.36331341837558534</v>
      </c>
      <c r="W143" s="6">
        <f>'Tabel 13'!V143/'Tabel 14'!$F143*1000</f>
        <v>0</v>
      </c>
      <c r="X143" s="6"/>
      <c r="Y143" s="6">
        <f>'Tabel 13'!X143/'Tabel 14'!$F143*1000</f>
        <v>1.3321492007104796</v>
      </c>
      <c r="AA143" s="47"/>
      <c r="AB143" s="47"/>
      <c r="AC143" s="47"/>
      <c r="AD143" s="47"/>
    </row>
    <row r="144" spans="4:30" x14ac:dyDescent="0.25">
      <c r="D144" s="1" t="s">
        <v>951</v>
      </c>
      <c r="E144" s="1" t="s">
        <v>118</v>
      </c>
      <c r="F144" s="84">
        <f>VLOOKUP(E144,'Tabel 12'!E$14:F$376,2,FALSE)</f>
        <v>10203</v>
      </c>
      <c r="H144" s="6">
        <f>'Tabel 13'!G144/'Tabel 14'!$F144*1000</f>
        <v>134.17622267960405</v>
      </c>
      <c r="I144" s="6">
        <f>'Tabel 13'!H144/'Tabel 14'!$F144*1000</f>
        <v>77.820248946388318</v>
      </c>
      <c r="J144" s="6">
        <f>'Tabel 13'!I144/'Tabel 14'!$F144*1000</f>
        <v>30.873272566892091</v>
      </c>
      <c r="K144" s="6">
        <f>'Tabel 13'!J144/'Tabel 14'!$F144*1000</f>
        <v>0</v>
      </c>
      <c r="L144" s="6">
        <f>'Tabel 13'!K144/'Tabel 14'!$F144*1000</f>
        <v>14.799568754287954</v>
      </c>
      <c r="M144" s="6">
        <f>'Tabel 13'!L144/'Tabel 14'!$F144*1000</f>
        <v>0</v>
      </c>
      <c r="N144" s="6">
        <f>'Tabel 13'!M144/'Tabel 14'!$F144*1000</f>
        <v>32.147407625208267</v>
      </c>
      <c r="O144" s="6">
        <f>'Tabel 13'!N144/'Tabel 14'!$F144*1000</f>
        <v>9.0169557973145142</v>
      </c>
      <c r="P144" s="6">
        <f>'Tabel 13'!O144/'Tabel 14'!$F144*1000</f>
        <v>7.9388415172008244</v>
      </c>
      <c r="Q144" s="6">
        <f>'Tabel 13'!P144/'Tabel 14'!$F144*1000</f>
        <v>1.078114280113692</v>
      </c>
      <c r="R144" s="6">
        <f>'Tabel 13'!Q144/'Tabel 14'!$F144*1000</f>
        <v>5.4885817896697047</v>
      </c>
      <c r="S144" s="6">
        <f>'Tabel 13'!R144/'Tabel 14'!$F144*1000</f>
        <v>41.850436146231502</v>
      </c>
      <c r="T144" s="6">
        <f>'Tabel 13'!S144/'Tabel 14'!$F144*1000</f>
        <v>41.850436146231502</v>
      </c>
      <c r="U144" s="6">
        <f>'Tabel 13'!T144/'Tabel 14'!$F144*1000</f>
        <v>0</v>
      </c>
      <c r="V144" s="6">
        <f>'Tabel 13'!U144/'Tabel 14'!$F144*1000</f>
        <v>0</v>
      </c>
      <c r="W144" s="6">
        <f>'Tabel 13'!V144/'Tabel 14'!$F144*1000</f>
        <v>0</v>
      </c>
      <c r="X144" s="6"/>
      <c r="Y144" s="6">
        <f>'Tabel 13'!X144/'Tabel 14'!$F144*1000</f>
        <v>34.499656963638145</v>
      </c>
      <c r="AA144" s="47"/>
      <c r="AB144" s="47"/>
      <c r="AC144" s="47"/>
      <c r="AD144" s="47"/>
    </row>
    <row r="145" spans="2:30" x14ac:dyDescent="0.25">
      <c r="D145" s="1" t="s">
        <v>952</v>
      </c>
      <c r="E145" s="1" t="s">
        <v>122</v>
      </c>
      <c r="F145" s="84">
        <f>VLOOKUP(E145,'Tabel 12'!E$14:F$376,2,FALSE)</f>
        <v>16427</v>
      </c>
      <c r="H145" s="6">
        <f>'Tabel 13'!G145/'Tabel 14'!$F145*1000</f>
        <v>80.5381384306325</v>
      </c>
      <c r="I145" s="6">
        <f>'Tabel 13'!H145/'Tabel 14'!$F145*1000</f>
        <v>9.8618128690570401</v>
      </c>
      <c r="J145" s="6">
        <f>'Tabel 13'!I145/'Tabel 14'!$F145*1000</f>
        <v>0.85225543312838625</v>
      </c>
      <c r="K145" s="6">
        <f>'Tabel 13'!J145/'Tabel 14'!$F145*1000</f>
        <v>6.696292688865892</v>
      </c>
      <c r="L145" s="6">
        <f>'Tabel 13'!K145/'Tabel 14'!$F145*1000</f>
        <v>0</v>
      </c>
      <c r="M145" s="6">
        <f>'Tabel 13'!L145/'Tabel 14'!$F145*1000</f>
        <v>0</v>
      </c>
      <c r="N145" s="6">
        <f>'Tabel 13'!M145/'Tabel 14'!$F145*1000</f>
        <v>2.3132647470627625</v>
      </c>
      <c r="O145" s="6">
        <f>'Tabel 13'!N145/'Tabel 14'!$F145*1000</f>
        <v>2.922018627868753</v>
      </c>
      <c r="P145" s="6">
        <f>'Tabel 13'!O145/'Tabel 14'!$F145*1000</f>
        <v>2.922018627868753</v>
      </c>
      <c r="Q145" s="6">
        <f>'Tabel 13'!P145/'Tabel 14'!$F145*1000</f>
        <v>0</v>
      </c>
      <c r="R145" s="6">
        <f>'Tabel 13'!Q145/'Tabel 14'!$F145*1000</f>
        <v>46.569671881658245</v>
      </c>
      <c r="S145" s="6">
        <f>'Tabel 13'!R145/'Tabel 14'!$F145*1000</f>
        <v>21.184635052048456</v>
      </c>
      <c r="T145" s="6">
        <f>'Tabel 13'!S145/'Tabel 14'!$F145*1000</f>
        <v>21.184635052048456</v>
      </c>
      <c r="U145" s="6">
        <f>'Tabel 13'!T145/'Tabel 14'!$F145*1000</f>
        <v>0</v>
      </c>
      <c r="V145" s="6">
        <f>'Tabel 13'!U145/'Tabel 14'!$F145*1000</f>
        <v>0</v>
      </c>
      <c r="W145" s="6">
        <f>'Tabel 13'!V145/'Tabel 14'!$F145*1000</f>
        <v>22.706519754063432</v>
      </c>
      <c r="X145" s="6"/>
      <c r="Y145" s="6">
        <f>'Tabel 13'!X145/'Tabel 14'!$F145*1000</f>
        <v>10.166189809460034</v>
      </c>
      <c r="AA145" s="47"/>
      <c r="AB145" s="47"/>
      <c r="AC145" s="47"/>
      <c r="AD145" s="47"/>
    </row>
    <row r="146" spans="2:30" x14ac:dyDescent="0.25">
      <c r="D146" s="1" t="s">
        <v>959</v>
      </c>
      <c r="E146" s="1" t="s">
        <v>119</v>
      </c>
      <c r="F146" s="84">
        <f>VLOOKUP(E146,'Tabel 12'!E$14:F$376,2,FALSE)</f>
        <v>103329</v>
      </c>
      <c r="H146" s="6">
        <f>'Tabel 13'!G146/'Tabel 14'!$F146*1000</f>
        <v>149.09657501766202</v>
      </c>
      <c r="I146" s="6">
        <f>'Tabel 13'!H146/'Tabel 14'!$F146*1000</f>
        <v>85.068083500275819</v>
      </c>
      <c r="J146" s="6">
        <f>'Tabel 13'!I146/'Tabel 14'!$F146*1000</f>
        <v>60.708997474087624</v>
      </c>
      <c r="K146" s="6">
        <f>'Tabel 13'!J146/'Tabel 14'!$F146*1000</f>
        <v>0</v>
      </c>
      <c r="L146" s="6">
        <f>'Tabel 13'!K146/'Tabel 14'!$F146*1000</f>
        <v>7.3841806269295169</v>
      </c>
      <c r="M146" s="6">
        <f>'Tabel 13'!L146/'Tabel 14'!$F146*1000</f>
        <v>0.8613264427217916</v>
      </c>
      <c r="N146" s="6">
        <f>'Tabel 13'!M146/'Tabel 14'!$F146*1000</f>
        <v>16.113578956536887</v>
      </c>
      <c r="O146" s="6">
        <f>'Tabel 13'!N146/'Tabel 14'!$F146*1000</f>
        <v>31.443254071944953</v>
      </c>
      <c r="P146" s="6">
        <f>'Tabel 13'!O146/'Tabel 14'!$F146*1000</f>
        <v>18.533035256317199</v>
      </c>
      <c r="Q146" s="6">
        <f>'Tabel 13'!P146/'Tabel 14'!$F146*1000</f>
        <v>12.910218815627752</v>
      </c>
      <c r="R146" s="6">
        <f>'Tabel 13'!Q146/'Tabel 14'!$F146*1000</f>
        <v>4.5001887175913824</v>
      </c>
      <c r="S146" s="6">
        <f>'Tabel 13'!R146/'Tabel 14'!$F146*1000</f>
        <v>28.08504872784988</v>
      </c>
      <c r="T146" s="6">
        <f>'Tabel 13'!S146/'Tabel 14'!$F146*1000</f>
        <v>24.997822489330197</v>
      </c>
      <c r="U146" s="6">
        <f>'Tabel 13'!T146/'Tabel 14'!$F146*1000</f>
        <v>3.0872262385196798</v>
      </c>
      <c r="V146" s="6">
        <f>'Tabel 13'!U146/'Tabel 14'!$F146*1000</f>
        <v>0</v>
      </c>
      <c r="W146" s="6">
        <f>'Tabel 13'!V146/'Tabel 14'!$F146*1000</f>
        <v>0</v>
      </c>
      <c r="X146" s="6"/>
      <c r="Y146" s="6">
        <f>'Tabel 13'!X146/'Tabel 14'!$F146*1000</f>
        <v>6.8228667653804829</v>
      </c>
      <c r="AA146" s="47"/>
      <c r="AB146" s="47"/>
      <c r="AC146" s="47"/>
      <c r="AD146" s="47"/>
    </row>
    <row r="147" spans="2:30" x14ac:dyDescent="0.25">
      <c r="D147" s="1" t="s">
        <v>960</v>
      </c>
      <c r="E147" s="1" t="s">
        <v>134</v>
      </c>
      <c r="F147" s="84">
        <f>VLOOKUP(E147,'Tabel 12'!E$14:F$376,2,FALSE)</f>
        <v>44633</v>
      </c>
      <c r="H147" s="6">
        <f>'Tabel 13'!G147/'Tabel 14'!$F147*1000</f>
        <v>82.853494051486564</v>
      </c>
      <c r="I147" s="6">
        <f>'Tabel 13'!H147/'Tabel 14'!$F147*1000</f>
        <v>59.081845271435931</v>
      </c>
      <c r="J147" s="6">
        <f>'Tabel 13'!I147/'Tabel 14'!$F147*1000</f>
        <v>22.472161853337219</v>
      </c>
      <c r="K147" s="6">
        <f>'Tabel 13'!J147/'Tabel 14'!$F147*1000</f>
        <v>1.6355611318979231</v>
      </c>
      <c r="L147" s="6">
        <f>'Tabel 13'!K147/'Tabel 14'!$F147*1000</f>
        <v>14.966504604216611</v>
      </c>
      <c r="M147" s="6">
        <f>'Tabel 13'!L147/'Tabel 14'!$F147*1000</f>
        <v>2.0836600721439296</v>
      </c>
      <c r="N147" s="6">
        <f>'Tabel 13'!M147/'Tabel 14'!$F147*1000</f>
        <v>17.923957609840251</v>
      </c>
      <c r="O147" s="6">
        <f>'Tabel 13'!N147/'Tabel 14'!$F147*1000</f>
        <v>5.9149060112472833</v>
      </c>
      <c r="P147" s="6">
        <f>'Tabel 13'!O147/'Tabel 14'!$F147*1000</f>
        <v>2.9798579526359421</v>
      </c>
      <c r="Q147" s="6">
        <f>'Tabel 13'!P147/'Tabel 14'!$F147*1000</f>
        <v>2.9350480586113417</v>
      </c>
      <c r="R147" s="6">
        <f>'Tabel 13'!Q147/'Tabel 14'!$F147*1000</f>
        <v>0.69455335738130974</v>
      </c>
      <c r="S147" s="6">
        <f>'Tabel 13'!R147/'Tabel 14'!$F147*1000</f>
        <v>17.162189411422045</v>
      </c>
      <c r="T147" s="6">
        <f>'Tabel 13'!S147/'Tabel 14'!$F147*1000</f>
        <v>16.445231107028434</v>
      </c>
      <c r="U147" s="6">
        <f>'Tabel 13'!T147/'Tabel 14'!$F147*1000</f>
        <v>0.71695830439361008</v>
      </c>
      <c r="V147" s="6">
        <f>'Tabel 13'!U147/'Tabel 14'!$F147*1000</f>
        <v>0</v>
      </c>
      <c r="W147" s="6">
        <f>'Tabel 13'!V147/'Tabel 14'!$F147*1000</f>
        <v>0</v>
      </c>
      <c r="X147" s="6"/>
      <c r="Y147" s="6">
        <f>'Tabel 13'!X147/'Tabel 14'!$F147*1000</f>
        <v>12.233101068715971</v>
      </c>
      <c r="AA147" s="47"/>
      <c r="AB147" s="47"/>
      <c r="AC147" s="47"/>
      <c r="AD147" s="47"/>
    </row>
    <row r="148" spans="2:30" x14ac:dyDescent="0.25">
      <c r="C148" s="10"/>
      <c r="D148" s="1" t="s">
        <v>965</v>
      </c>
      <c r="E148" s="1" t="s">
        <v>120</v>
      </c>
      <c r="F148" s="84">
        <f>VLOOKUP(E148,'Tabel 12'!E$14:F$376,2,FALSE)</f>
        <v>12404</v>
      </c>
      <c r="H148" s="6">
        <f>'Tabel 13'!G148/'Tabel 14'!$F148*1000</f>
        <v>47.323444050306357</v>
      </c>
      <c r="I148" s="6">
        <f>'Tabel 13'!H148/'Tabel 14'!$F148*1000</f>
        <v>15.559496936472106</v>
      </c>
      <c r="J148" s="6">
        <f>'Tabel 13'!I148/'Tabel 14'!$F148*1000</f>
        <v>2.6604321186713964</v>
      </c>
      <c r="K148" s="6">
        <f>'Tabel 13'!J148/'Tabel 14'!$F148*1000</f>
        <v>0</v>
      </c>
      <c r="L148" s="6">
        <f>'Tabel 13'!K148/'Tabel 14'!$F148*1000</f>
        <v>0</v>
      </c>
      <c r="M148" s="6">
        <f>'Tabel 13'!L148/'Tabel 14'!$F148*1000</f>
        <v>0</v>
      </c>
      <c r="N148" s="6">
        <f>'Tabel 13'!M148/'Tabel 14'!$F148*1000</f>
        <v>12.89906481780071</v>
      </c>
      <c r="O148" s="6">
        <f>'Tabel 13'!N148/'Tabel 14'!$F148*1000</f>
        <v>1.2899064817800709</v>
      </c>
      <c r="P148" s="6">
        <f>'Tabel 13'!O148/'Tabel 14'!$F148*1000</f>
        <v>0</v>
      </c>
      <c r="Q148" s="6">
        <f>'Tabel 13'!P148/'Tabel 14'!$F148*1000</f>
        <v>1.2899064817800709</v>
      </c>
      <c r="R148" s="6">
        <f>'Tabel 13'!Q148/'Tabel 14'!$F148*1000</f>
        <v>5.4014833924540469</v>
      </c>
      <c r="S148" s="6">
        <f>'Tabel 13'!R148/'Tabel 14'!$F148*1000</f>
        <v>25.07255723960013</v>
      </c>
      <c r="T148" s="6">
        <f>'Tabel 13'!S148/'Tabel 14'!$F148*1000</f>
        <v>25.07255723960013</v>
      </c>
      <c r="U148" s="6">
        <f>'Tabel 13'!T148/'Tabel 14'!$F148*1000</f>
        <v>0</v>
      </c>
      <c r="V148" s="6">
        <f>'Tabel 13'!U148/'Tabel 14'!$F148*1000</f>
        <v>0</v>
      </c>
      <c r="W148" s="6">
        <f>'Tabel 13'!V148/'Tabel 14'!$F148*1000</f>
        <v>0</v>
      </c>
      <c r="X148" s="6"/>
      <c r="Y148" s="6">
        <f>'Tabel 13'!X148/'Tabel 14'!$F148*1000</f>
        <v>2.982908739116414</v>
      </c>
      <c r="AA148" s="47"/>
      <c r="AB148" s="47"/>
      <c r="AC148" s="47"/>
      <c r="AD148" s="47"/>
    </row>
    <row r="149" spans="2:30" x14ac:dyDescent="0.25">
      <c r="C149" s="10" t="s">
        <v>16</v>
      </c>
      <c r="D149" s="10"/>
      <c r="E149" s="10"/>
      <c r="F149" s="86">
        <f>SUM(F123:F148)</f>
        <v>981403</v>
      </c>
      <c r="G149" s="10"/>
      <c r="H149" s="12">
        <f>'Tabel 13'!G149/'Tabel 14'!$F149*1000</f>
        <v>131.58916367689929</v>
      </c>
      <c r="I149" s="12">
        <f>'Tabel 13'!H149/'Tabel 14'!$F149*1000</f>
        <v>78.32358368580492</v>
      </c>
      <c r="J149" s="12">
        <f>'Tabel 13'!I149/'Tabel 14'!$F149*1000</f>
        <v>46.015754995654184</v>
      </c>
      <c r="K149" s="12">
        <f>'Tabel 13'!J149/'Tabel 14'!$F149*1000</f>
        <v>1.7291571352441351</v>
      </c>
      <c r="L149" s="12">
        <f>'Tabel 13'!K149/'Tabel 14'!$F149*1000</f>
        <v>7.1927638289265472</v>
      </c>
      <c r="M149" s="12">
        <f>'Tabel 13'!L149/'Tabel 14'!$F149*1000</f>
        <v>1.3806764397500313</v>
      </c>
      <c r="N149" s="12">
        <f>'Tabel 13'!M149/'Tabel 14'!$F149*1000</f>
        <v>22.005231286230018</v>
      </c>
      <c r="O149" s="12">
        <f>'Tabel 13'!N149/'Tabel 14'!$F149*1000</f>
        <v>13.393070940276319</v>
      </c>
      <c r="P149" s="12">
        <f>'Tabel 13'!O149/'Tabel 14'!$F149*1000</f>
        <v>10.341317481197835</v>
      </c>
      <c r="Q149" s="12">
        <f>'Tabel 13'!P149/'Tabel 14'!$F149*1000</f>
        <v>3.0517534590784825</v>
      </c>
      <c r="R149" s="12">
        <f>'Tabel 13'!Q149/'Tabel 14'!$F149*1000</f>
        <v>11.631307424167238</v>
      </c>
      <c r="S149" s="12">
        <f>'Tabel 13'!R149/'Tabel 14'!$F149*1000</f>
        <v>28.241201626650824</v>
      </c>
      <c r="T149" s="12">
        <f>'Tabel 13'!S149/'Tabel 14'!$F149*1000</f>
        <v>26.817729312015555</v>
      </c>
      <c r="U149" s="12">
        <f>'Tabel 13'!T149/'Tabel 14'!$F149*1000</f>
        <v>1.2848951959592543</v>
      </c>
      <c r="V149" s="12">
        <f>'Tabel 13'!U149/'Tabel 14'!$F149*1000</f>
        <v>0.13857711867601791</v>
      </c>
      <c r="W149" s="12">
        <f>'Tabel 13'!V149/'Tabel 14'!$F149*1000</f>
        <v>1.1575265207055612</v>
      </c>
      <c r="X149" s="12"/>
      <c r="Y149" s="12">
        <f>'Tabel 13'!X149/'Tabel 14'!$F149*1000</f>
        <v>21.973643854767104</v>
      </c>
      <c r="AA149" s="47"/>
      <c r="AB149" s="47"/>
      <c r="AC149" s="47"/>
      <c r="AD149" s="47"/>
    </row>
    <row r="150" spans="2:30" x14ac:dyDescent="0.25">
      <c r="C150" s="1" t="s">
        <v>439</v>
      </c>
      <c r="D150" s="1" t="s">
        <v>692</v>
      </c>
      <c r="E150" s="1" t="s">
        <v>107</v>
      </c>
      <c r="F150" s="84">
        <f>VLOOKUP(E150,'Tabel 12'!E$14:F$376,2,FALSE)</f>
        <v>16133</v>
      </c>
      <c r="H150" s="6">
        <f>'Tabel 13'!G150/'Tabel 14'!$F150*1000</f>
        <v>46.922457075559414</v>
      </c>
      <c r="I150" s="6">
        <f>'Tabel 13'!H150/'Tabel 14'!$F150*1000</f>
        <v>22.376495382135996</v>
      </c>
      <c r="J150" s="6">
        <f>'Tabel 13'!I150/'Tabel 14'!$F150*1000</f>
        <v>5.3244901754168481</v>
      </c>
      <c r="K150" s="6">
        <f>'Tabel 13'!J150/'Tabel 14'!$F150*1000</f>
        <v>2.5041839707431972</v>
      </c>
      <c r="L150" s="6">
        <f>'Tabel 13'!K150/'Tabel 14'!$F150*1000</f>
        <v>7.6985061674827993</v>
      </c>
      <c r="M150" s="6">
        <f>'Tabel 13'!L150/'Tabel 14'!$F150*1000</f>
        <v>0.86158804933986244</v>
      </c>
      <c r="N150" s="6">
        <f>'Tabel 13'!M150/'Tabel 14'!$F150*1000</f>
        <v>5.9815285439781816</v>
      </c>
      <c r="O150" s="6">
        <f>'Tabel 13'!N150/'Tabel 14'!$F150*1000</f>
        <v>0.12396950350213848</v>
      </c>
      <c r="P150" s="6">
        <f>'Tabel 13'!O150/'Tabel 14'!$F150*1000</f>
        <v>9.2977127626603859E-2</v>
      </c>
      <c r="Q150" s="6">
        <f>'Tabel 13'!P150/'Tabel 14'!$F150*1000</f>
        <v>3.099237587553462E-2</v>
      </c>
      <c r="R150" s="6">
        <f>'Tabel 13'!Q150/'Tabel 14'!$F150*1000</f>
        <v>1.3636645385235231</v>
      </c>
      <c r="S150" s="6">
        <f>'Tabel 13'!R150/'Tabel 14'!$F150*1000</f>
        <v>23.058327651397754</v>
      </c>
      <c r="T150" s="6">
        <f>'Tabel 13'!S150/'Tabel 14'!$F150*1000</f>
        <v>20.87646438976012</v>
      </c>
      <c r="U150" s="6">
        <f>'Tabel 13'!T150/'Tabel 14'!$F150*1000</f>
        <v>0.66943531891154784</v>
      </c>
      <c r="V150" s="6">
        <f>'Tabel 13'!U150/'Tabel 14'!$F150*1000</f>
        <v>1.5124279427260892</v>
      </c>
      <c r="W150" s="6">
        <f>'Tabel 13'!V150/'Tabel 14'!$F150*1000</f>
        <v>0</v>
      </c>
      <c r="X150" s="6"/>
      <c r="Y150" s="6">
        <f>'Tabel 13'!X150/'Tabel 14'!$F150*1000</f>
        <v>4.2149631190727082</v>
      </c>
      <c r="AA150" s="47"/>
      <c r="AB150" s="47"/>
      <c r="AC150" s="47"/>
      <c r="AD150" s="47"/>
    </row>
    <row r="151" spans="2:30" x14ac:dyDescent="0.25">
      <c r="D151" s="1" t="s">
        <v>750</v>
      </c>
      <c r="E151" s="1" t="s">
        <v>136</v>
      </c>
      <c r="F151" s="84">
        <f>VLOOKUP(E151,'Tabel 12'!E$14:F$376,2,FALSE)</f>
        <v>25987</v>
      </c>
      <c r="H151" s="6">
        <f>'Tabel 13'!G151/'Tabel 14'!$F151*1000</f>
        <v>37.672682495093703</v>
      </c>
      <c r="I151" s="6">
        <f>'Tabel 13'!H151/'Tabel 14'!$F151*1000</f>
        <v>17.816600607996303</v>
      </c>
      <c r="J151" s="6">
        <f>'Tabel 13'!I151/'Tabel 14'!$F151*1000</f>
        <v>7.245930657636511</v>
      </c>
      <c r="K151" s="6">
        <f>'Tabel 13'!J151/'Tabel 14'!$F151*1000</f>
        <v>1.2852580136221956</v>
      </c>
      <c r="L151" s="6">
        <f>'Tabel 13'!K151/'Tabel 14'!$F151*1000</f>
        <v>4.1020510255127558</v>
      </c>
      <c r="M151" s="6">
        <f>'Tabel 13'!L151/'Tabel 14'!$F151*1000</f>
        <v>0.50794628083272408</v>
      </c>
      <c r="N151" s="6">
        <f>'Tabel 13'!M151/'Tabel 14'!$F151*1000</f>
        <v>4.6754146303921189</v>
      </c>
      <c r="O151" s="6">
        <f>'Tabel 13'!N151/'Tabel 14'!$F151*1000</f>
        <v>0.19240389425481971</v>
      </c>
      <c r="P151" s="6">
        <f>'Tabel 13'!O151/'Tabel 14'!$F151*1000</f>
        <v>0.13853080386347019</v>
      </c>
      <c r="Q151" s="6">
        <f>'Tabel 13'!P151/'Tabel 14'!$F151*1000</f>
        <v>5.3873090391349521E-2</v>
      </c>
      <c r="R151" s="6">
        <f>'Tabel 13'!Q151/'Tabel 14'!$F151*1000</f>
        <v>2.0779620579520528</v>
      </c>
      <c r="S151" s="6">
        <f>'Tabel 13'!R151/'Tabel 14'!$F151*1000</f>
        <v>17.585715934890519</v>
      </c>
      <c r="T151" s="6">
        <f>'Tabel 13'!S151/'Tabel 14'!$F151*1000</f>
        <v>16.492861815523145</v>
      </c>
      <c r="U151" s="6">
        <f>'Tabel 13'!T151/'Tabel 14'!$F151*1000</f>
        <v>0.68495786354715815</v>
      </c>
      <c r="V151" s="6">
        <f>'Tabel 13'!U151/'Tabel 14'!$F151*1000</f>
        <v>0.40789625582021782</v>
      </c>
      <c r="W151" s="6">
        <f>'Tabel 13'!V151/'Tabel 14'!$F151*1000</f>
        <v>0</v>
      </c>
      <c r="X151" s="6"/>
      <c r="Y151" s="6">
        <f>'Tabel 13'!X151/'Tabel 14'!$F151*1000</f>
        <v>1.0005002501250624</v>
      </c>
      <c r="AA151" s="47"/>
      <c r="AB151" s="47"/>
      <c r="AC151" s="47"/>
      <c r="AD151" s="47"/>
    </row>
    <row r="152" spans="2:30" x14ac:dyDescent="0.25">
      <c r="D152" s="1" t="s">
        <v>763</v>
      </c>
      <c r="E152" s="1" t="s">
        <v>131</v>
      </c>
      <c r="F152" s="84">
        <f>VLOOKUP(E152,'Tabel 12'!E$14:F$376,2,FALSE)</f>
        <v>17763</v>
      </c>
      <c r="H152" s="6">
        <f>'Tabel 13'!G152/'Tabel 14'!$F152*1000</f>
        <v>45.600405336936326</v>
      </c>
      <c r="I152" s="6">
        <f>'Tabel 13'!H152/'Tabel 14'!$F152*1000</f>
        <v>13.736418397793164</v>
      </c>
      <c r="J152" s="6">
        <f>'Tabel 13'!I152/'Tabel 14'!$F152*1000</f>
        <v>3.2708438889827169</v>
      </c>
      <c r="K152" s="6">
        <f>'Tabel 13'!J152/'Tabel 14'!$F152*1000</f>
        <v>1.536902550244891</v>
      </c>
      <c r="L152" s="6">
        <f>'Tabel 13'!K152/'Tabel 14'!$F152*1000</f>
        <v>4.7233012441592077</v>
      </c>
      <c r="M152" s="6">
        <f>'Tabel 13'!L152/'Tabel 14'!$F152*1000</f>
        <v>0.52918988909531051</v>
      </c>
      <c r="N152" s="6">
        <f>'Tabel 13'!M152/'Tabel 14'!$F152*1000</f>
        <v>3.6705511456398132</v>
      </c>
      <c r="O152" s="6">
        <f>'Tabel 13'!N152/'Tabel 14'!$F152*1000</f>
        <v>2.1955750717784155</v>
      </c>
      <c r="P152" s="6">
        <f>'Tabel 13'!O152/'Tabel 14'!$F152*1000</f>
        <v>1.6663851826831055</v>
      </c>
      <c r="Q152" s="6">
        <f>'Tabel 13'!P152/'Tabel 14'!$F152*1000</f>
        <v>0.52918988909531051</v>
      </c>
      <c r="R152" s="6">
        <f>'Tabel 13'!Q152/'Tabel 14'!$F152*1000</f>
        <v>3.1526206158869563</v>
      </c>
      <c r="S152" s="6">
        <f>'Tabel 13'!R152/'Tabel 14'!$F152*1000</f>
        <v>26.51579125147779</v>
      </c>
      <c r="T152" s="6">
        <f>'Tabel 13'!S152/'Tabel 14'!$F152*1000</f>
        <v>24.004954118110678</v>
      </c>
      <c r="U152" s="6">
        <f>'Tabel 13'!T152/'Tabel 14'!$F152*1000</f>
        <v>0.76563643528683212</v>
      </c>
      <c r="V152" s="6">
        <f>'Tabel 13'!U152/'Tabel 14'!$F152*1000</f>
        <v>1.7395710184090523</v>
      </c>
      <c r="W152" s="6">
        <f>'Tabel 13'!V152/'Tabel 14'!$F152*1000</f>
        <v>0</v>
      </c>
      <c r="X152" s="6"/>
      <c r="Y152" s="6">
        <f>'Tabel 13'!X152/'Tabel 14'!$F152*1000</f>
        <v>2.7022462421888194</v>
      </c>
      <c r="AA152" s="47"/>
      <c r="AB152" s="47"/>
      <c r="AC152" s="47"/>
      <c r="AD152" s="47"/>
    </row>
    <row r="153" spans="2:30" x14ac:dyDescent="0.25">
      <c r="D153" s="1" t="s">
        <v>831</v>
      </c>
      <c r="E153" s="1" t="s">
        <v>124</v>
      </c>
      <c r="F153" s="84">
        <f>VLOOKUP(E153,'Tabel 12'!E$14:F$376,2,FALSE)</f>
        <v>36133</v>
      </c>
      <c r="H153" s="6">
        <f>'Tabel 13'!G153/'Tabel 14'!$F153*1000</f>
        <v>73.56156422107216</v>
      </c>
      <c r="I153" s="6">
        <f>'Tabel 13'!H153/'Tabel 14'!$F153*1000</f>
        <v>50.258766224780672</v>
      </c>
      <c r="J153" s="6">
        <f>'Tabel 13'!I153/'Tabel 14'!$F153*1000</f>
        <v>20.435612874657515</v>
      </c>
      <c r="K153" s="6">
        <f>'Tabel 13'!J153/'Tabel 14'!$F153*1000</f>
        <v>3.6282622533418203</v>
      </c>
      <c r="L153" s="6">
        <f>'Tabel 13'!K153/'Tabel 14'!$F153*1000</f>
        <v>11.573907508371848</v>
      </c>
      <c r="M153" s="6">
        <f>'Tabel 13'!L153/'Tabel 14'!$F153*1000</f>
        <v>1.4308250076107714</v>
      </c>
      <c r="N153" s="6">
        <f>'Tabel 13'!M153/'Tabel 14'!$F153*1000</f>
        <v>13.187391027592506</v>
      </c>
      <c r="O153" s="6">
        <f>'Tabel 13'!N153/'Tabel 14'!$F153*1000</f>
        <v>0.77491489773890909</v>
      </c>
      <c r="P153" s="6">
        <f>'Tabel 13'!O153/'Tabel 14'!$F153*1000</f>
        <v>0.56181330086070902</v>
      </c>
      <c r="Q153" s="6">
        <f>'Tabel 13'!P153/'Tabel 14'!$F153*1000</f>
        <v>0.21310159687819999</v>
      </c>
      <c r="R153" s="6">
        <f>'Tabel 13'!Q153/'Tabel 14'!$F153*1000</f>
        <v>5.9225638612902332</v>
      </c>
      <c r="S153" s="6">
        <f>'Tabel 13'!R153/'Tabel 14'!$F153*1000</f>
        <v>16.605319237262336</v>
      </c>
      <c r="T153" s="6">
        <f>'Tabel 13'!S153/'Tabel 14'!$F153*1000</f>
        <v>15.573021891345864</v>
      </c>
      <c r="U153" s="6">
        <f>'Tabel 13'!T153/'Tabel 14'!$F153*1000</f>
        <v>0.64760745025323108</v>
      </c>
      <c r="V153" s="6">
        <f>'Tabel 13'!U153/'Tabel 14'!$F153*1000</f>
        <v>0.38468989566324419</v>
      </c>
      <c r="W153" s="6">
        <f>'Tabel 13'!V153/'Tabel 14'!$F153*1000</f>
        <v>0</v>
      </c>
      <c r="X153" s="6"/>
      <c r="Y153" s="6">
        <f>'Tabel 13'!X153/'Tabel 14'!$F153*1000</f>
        <v>5.9225638612902332</v>
      </c>
      <c r="AA153" s="47"/>
      <c r="AB153" s="47"/>
      <c r="AC153" s="47"/>
      <c r="AD153" s="47"/>
    </row>
    <row r="154" spans="2:30" x14ac:dyDescent="0.25">
      <c r="D154" s="1" t="s">
        <v>977</v>
      </c>
      <c r="E154" s="1" t="s">
        <v>121</v>
      </c>
      <c r="F154" s="84">
        <f>VLOOKUP(E154,'Tabel 12'!E$14:F$376,2,FALSE)</f>
        <v>50915</v>
      </c>
      <c r="H154" s="6">
        <f>'Tabel 13'!G154/'Tabel 14'!$F154*1000</f>
        <v>151.33064912108415</v>
      </c>
      <c r="I154" s="6">
        <f>'Tabel 13'!H154/'Tabel 14'!$F154*1000</f>
        <v>87.616615928508295</v>
      </c>
      <c r="J154" s="6">
        <f>'Tabel 13'!I154/'Tabel 14'!$F154*1000</f>
        <v>52.756555042718254</v>
      </c>
      <c r="K154" s="6">
        <f>'Tabel 13'!J154/'Tabel 14'!$F154*1000</f>
        <v>5.6623784739271334</v>
      </c>
      <c r="L154" s="6">
        <f>'Tabel 13'!K154/'Tabel 14'!$F154*1000</f>
        <v>16.337032308749876</v>
      </c>
      <c r="M154" s="6">
        <f>'Tabel 13'!L154/'Tabel 14'!$F154*1000</f>
        <v>1.8697829716193657</v>
      </c>
      <c r="N154" s="6">
        <f>'Tabel 13'!M154/'Tabel 14'!$F154*1000</f>
        <v>10.988903073750368</v>
      </c>
      <c r="O154" s="6">
        <f>'Tabel 13'!N154/'Tabel 14'!$F154*1000</f>
        <v>19.738780320141412</v>
      </c>
      <c r="P154" s="6">
        <f>'Tabel 13'!O154/'Tabel 14'!$F154*1000</f>
        <v>13.642345084945497</v>
      </c>
      <c r="Q154" s="6">
        <f>'Tabel 13'!P154/'Tabel 14'!$F154*1000</f>
        <v>6.0964352351959148</v>
      </c>
      <c r="R154" s="6">
        <f>'Tabel 13'!Q154/'Tabel 14'!$F154*1000</f>
        <v>15.849945988412058</v>
      </c>
      <c r="S154" s="6">
        <f>'Tabel 13'!R154/'Tabel 14'!$F154*1000</f>
        <v>28.12530688402239</v>
      </c>
      <c r="T154" s="6">
        <f>'Tabel 13'!S154/'Tabel 14'!$F154*1000</f>
        <v>26.283020720809194</v>
      </c>
      <c r="U154" s="6">
        <f>'Tabel 13'!T154/'Tabel 14'!$F154*1000</f>
        <v>0.98202887164882646</v>
      </c>
      <c r="V154" s="6">
        <f>'Tabel 13'!U154/'Tabel 14'!$F154*1000</f>
        <v>0.86222134930766958</v>
      </c>
      <c r="W154" s="6">
        <f>'Tabel 13'!V154/'Tabel 14'!$F154*1000</f>
        <v>0</v>
      </c>
      <c r="X154" s="6"/>
      <c r="Y154" s="6">
        <f>'Tabel 13'!X154/'Tabel 14'!$F154*1000</f>
        <v>16.301679269370517</v>
      </c>
      <c r="AA154" s="47"/>
      <c r="AB154" s="47"/>
      <c r="AC154" s="47"/>
      <c r="AD154" s="47"/>
    </row>
    <row r="155" spans="2:30" x14ac:dyDescent="0.25">
      <c r="C155" s="10" t="s">
        <v>18</v>
      </c>
      <c r="D155" s="10"/>
      <c r="E155" s="10"/>
      <c r="F155" s="86">
        <f>SUM(F150:F154)</f>
        <v>146931</v>
      </c>
      <c r="G155" s="10"/>
      <c r="H155" s="12">
        <f>'Tabel 13'!G155/'Tabel 14'!$F155*1000</f>
        <v>87.857565796190045</v>
      </c>
      <c r="I155" s="12">
        <f>'Tabel 13'!H155/'Tabel 14'!$F155*1000</f>
        <v>49.989450830662008</v>
      </c>
      <c r="J155" s="12">
        <f>'Tabel 13'!I155/'Tabel 14'!$F155*1000</f>
        <v>25.56846410900355</v>
      </c>
      <c r="K155" s="12">
        <f>'Tabel 13'!J155/'Tabel 14'!$F155*1000</f>
        <v>3.5424791228535844</v>
      </c>
      <c r="L155" s="12">
        <f>'Tabel 13'!K155/'Tabel 14'!$F155*1000</f>
        <v>10.649216298806923</v>
      </c>
      <c r="M155" s="12">
        <f>'Tabel 13'!L155/'Tabel 14'!$F155*1000</f>
        <v>1.2482049397336166</v>
      </c>
      <c r="N155" s="12">
        <f>'Tabel 13'!M155/'Tabel 14'!$F155*1000</f>
        <v>8.9783639939835709</v>
      </c>
      <c r="O155" s="12">
        <f>'Tabel 13'!N155/'Tabel 14'!$F155*1000</f>
        <v>7.3435830423804367</v>
      </c>
      <c r="P155" s="12">
        <f>'Tabel 13'!O155/'Tabel 14'!$F155*1000</f>
        <v>5.1017144101653162</v>
      </c>
      <c r="Q155" s="12">
        <f>'Tabel 13'!P155/'Tabel 14'!$F155*1000</f>
        <v>2.2418686322151213</v>
      </c>
      <c r="R155" s="12">
        <f>'Tabel 13'!Q155/'Tabel 14'!$F155*1000</f>
        <v>7.8472208043231166</v>
      </c>
      <c r="S155" s="12">
        <f>'Tabel 13'!R155/'Tabel 14'!$F155*1000</f>
        <v>22.677311118824484</v>
      </c>
      <c r="T155" s="12">
        <f>'Tabel 13'!S155/'Tabel 14'!$F155*1000</f>
        <v>21.048655491353085</v>
      </c>
      <c r="U155" s="12">
        <f>'Tabel 13'!T155/'Tabel 14'!$F155*1000</f>
        <v>0.78676385514289016</v>
      </c>
      <c r="V155" s="12">
        <f>'Tabel 13'!U155/'Tabel 14'!$F155*1000</f>
        <v>0.84189177232850809</v>
      </c>
      <c r="W155" s="12">
        <f>'Tabel 13'!V155/'Tabel 14'!$F155*1000</f>
        <v>0</v>
      </c>
      <c r="X155" s="12"/>
      <c r="Y155" s="12">
        <f>'Tabel 13'!X155/'Tabel 14'!$F155*1000</f>
        <v>8.071816022486745</v>
      </c>
      <c r="AA155" s="47"/>
      <c r="AB155" s="47"/>
      <c r="AC155" s="47"/>
      <c r="AD155" s="47"/>
    </row>
    <row r="156" spans="2:30" x14ac:dyDescent="0.25">
      <c r="B156" s="7" t="s">
        <v>359</v>
      </c>
      <c r="C156" s="7"/>
      <c r="E156" s="7"/>
      <c r="F156" s="85">
        <f>SUM(F149,F155)</f>
        <v>1128334</v>
      </c>
      <c r="G156" s="7"/>
      <c r="H156" s="9">
        <f>'Tabel 13'!G156/'Tabel 14'!$F156*1000</f>
        <v>125.89446032823615</v>
      </c>
      <c r="I156" s="9">
        <f>'Tabel 13'!H156/'Tabel 14'!$F156*1000</f>
        <v>74.633929315255955</v>
      </c>
      <c r="J156" s="9">
        <f>'Tabel 13'!I156/'Tabel 14'!$F156*1000</f>
        <v>43.353120618540252</v>
      </c>
      <c r="K156" s="9">
        <f>'Tabel 13'!J156/'Tabel 14'!$F156*1000</f>
        <v>1.9652868742765883</v>
      </c>
      <c r="L156" s="9">
        <f>'Tabel 13'!K156/'Tabel 14'!$F156*1000</f>
        <v>7.6428610677334907</v>
      </c>
      <c r="M156" s="9">
        <f>'Tabel 13'!L156/'Tabel 14'!$F156*1000</f>
        <v>1.3634260777393929</v>
      </c>
      <c r="N156" s="9">
        <f>'Tabel 13'!M156/'Tabel 14'!$F156*1000</f>
        <v>20.308880172005807</v>
      </c>
      <c r="O156" s="9">
        <f>'Tabel 13'!N156/'Tabel 14'!$F156*1000</f>
        <v>12.605310129801993</v>
      </c>
      <c r="P156" s="9">
        <f>'Tabel 13'!O156/'Tabel 14'!$F156*1000</f>
        <v>9.6590194038290083</v>
      </c>
      <c r="Q156" s="9">
        <f>'Tabel 13'!P156/'Tabel 14'!$F156*1000</f>
        <v>2.9462907259729834</v>
      </c>
      <c r="R156" s="9">
        <f>'Tabel 13'!Q156/'Tabel 14'!$F156*1000</f>
        <v>11.138545856102892</v>
      </c>
      <c r="S156" s="9">
        <f>'Tabel 13'!R156/'Tabel 14'!$F156*1000</f>
        <v>27.516675027075316</v>
      </c>
      <c r="T156" s="9">
        <f>'Tabel 13'!S156/'Tabel 14'!$F156*1000</f>
        <v>26.066483860275415</v>
      </c>
      <c r="U156" s="9">
        <f>'Tabel 13'!T156/'Tabel 14'!$F156*1000</f>
        <v>1.2200288212532813</v>
      </c>
      <c r="V156" s="9">
        <f>'Tabel 13'!U156/'Tabel 14'!$F156*1000</f>
        <v>0.2301623455466201</v>
      </c>
      <c r="W156" s="9">
        <f>'Tabel 13'!V156/'Tabel 14'!$F156*1000</f>
        <v>1.0067940875662702</v>
      </c>
      <c r="X156" s="9"/>
      <c r="Y156" s="9">
        <f>'Tabel 13'!X156/'Tabel 14'!$F156*1000</f>
        <v>20.163355885757234</v>
      </c>
      <c r="AA156" s="47"/>
      <c r="AB156" s="47"/>
      <c r="AC156" s="47"/>
      <c r="AD156" s="47"/>
    </row>
    <row r="157" spans="2:30" x14ac:dyDescent="0.25">
      <c r="B157" s="1" t="s">
        <v>137</v>
      </c>
      <c r="D157" s="1" t="s">
        <v>678</v>
      </c>
      <c r="E157" s="1" t="s">
        <v>178</v>
      </c>
      <c r="F157" s="84">
        <f>VLOOKUP(E157,'Tabel 12'!E$14:F$376,2,FALSE)</f>
        <v>10462</v>
      </c>
      <c r="H157" s="6">
        <f>'Tabel 13'!G157/'Tabel 14'!$F157*1000</f>
        <v>16.058115083158096</v>
      </c>
      <c r="I157" s="6">
        <f>'Tabel 13'!H157/'Tabel 14'!$F157*1000</f>
        <v>3.8233607340852611</v>
      </c>
      <c r="J157" s="6">
        <f>'Tabel 13'!I157/'Tabel 14'!$F157*1000</f>
        <v>0</v>
      </c>
      <c r="K157" s="6">
        <f>'Tabel 13'!J157/'Tabel 14'!$F157*1000</f>
        <v>0</v>
      </c>
      <c r="L157" s="6">
        <f>'Tabel 13'!K157/'Tabel 14'!$F157*1000</f>
        <v>2.198432422099025</v>
      </c>
      <c r="M157" s="6">
        <f>'Tabel 13'!L157/'Tabel 14'!$F157*1000</f>
        <v>0.47792009176065764</v>
      </c>
      <c r="N157" s="6">
        <f>'Tabel 13'!M157/'Tabel 14'!$F157*1000</f>
        <v>1.1470082202255785</v>
      </c>
      <c r="O157" s="6">
        <f>'Tabel 13'!N157/'Tabel 14'!$F157*1000</f>
        <v>1.1470082202255785</v>
      </c>
      <c r="P157" s="6">
        <f>'Tabel 13'!O157/'Tabel 14'!$F157*1000</f>
        <v>1.1470082202255785</v>
      </c>
      <c r="Q157" s="6">
        <f>'Tabel 13'!P157/'Tabel 14'!$F157*1000</f>
        <v>0</v>
      </c>
      <c r="R157" s="6">
        <f>'Tabel 13'!Q157/'Tabel 14'!$F157*1000</f>
        <v>4.4924488625501819</v>
      </c>
      <c r="S157" s="6">
        <f>'Tabel 13'!R157/'Tabel 14'!$F157*1000</f>
        <v>6.5952972662970755</v>
      </c>
      <c r="T157" s="6">
        <f>'Tabel 13'!S157/'Tabel 14'!$F157*1000</f>
        <v>5.9262091378321546</v>
      </c>
      <c r="U157" s="6">
        <f>'Tabel 13'!T157/'Tabel 14'!$F157*1000</f>
        <v>0.66908812846492061</v>
      </c>
      <c r="V157" s="6">
        <f>'Tabel 13'!U157/'Tabel 14'!$F157*1000</f>
        <v>0</v>
      </c>
      <c r="W157" s="6">
        <f>'Tabel 13'!V157/'Tabel 14'!$F157*1000</f>
        <v>0.47792009176065764</v>
      </c>
      <c r="X157" s="6"/>
      <c r="Y157" s="6">
        <f>'Tabel 13'!X157/'Tabel 14'!$F157*1000</f>
        <v>1.4337602752819729</v>
      </c>
      <c r="AA157" s="47"/>
      <c r="AB157" s="47"/>
      <c r="AC157" s="47"/>
      <c r="AD157" s="47"/>
    </row>
    <row r="158" spans="2:30" x14ac:dyDescent="0.25">
      <c r="D158" s="1" t="s">
        <v>679</v>
      </c>
      <c r="E158" s="1" t="s">
        <v>183</v>
      </c>
      <c r="F158" s="84">
        <f>VLOOKUP(E158,'Tabel 12'!E$14:F$376,2,FALSE)</f>
        <v>57733</v>
      </c>
      <c r="H158" s="6">
        <f>'Tabel 13'!G158/'Tabel 14'!$F158*1000</f>
        <v>51.928706285833059</v>
      </c>
      <c r="I158" s="6">
        <f>'Tabel 13'!H158/'Tabel 14'!$F158*1000</f>
        <v>8.7644847833994426</v>
      </c>
      <c r="J158" s="6">
        <f>'Tabel 13'!I158/'Tabel 14'!$F158*1000</f>
        <v>0</v>
      </c>
      <c r="K158" s="6">
        <f>'Tabel 13'!J158/'Tabel 14'!$F158*1000</f>
        <v>0.10392669703635703</v>
      </c>
      <c r="L158" s="6">
        <f>'Tabel 13'!K158/'Tabel 14'!$F158*1000</f>
        <v>2.6501307744271041</v>
      </c>
      <c r="M158" s="6">
        <f>'Tabel 13'!L158/'Tabel 14'!$F158*1000</f>
        <v>2.8060208199816397</v>
      </c>
      <c r="N158" s="6">
        <f>'Tabel 13'!M158/'Tabel 14'!$F158*1000</f>
        <v>3.2044064919543414</v>
      </c>
      <c r="O158" s="6">
        <f>'Tabel 13'!N158/'Tabel 14'!$F158*1000</f>
        <v>8.608594737844907</v>
      </c>
      <c r="P158" s="6">
        <f>'Tabel 13'!O158/'Tabel 14'!$F158*1000</f>
        <v>1.2471203644362843</v>
      </c>
      <c r="Q158" s="6">
        <f>'Tabel 13'!P158/'Tabel 14'!$F158*1000</f>
        <v>7.3614743734086225</v>
      </c>
      <c r="R158" s="6">
        <f>'Tabel 13'!Q158/'Tabel 14'!$F158*1000</f>
        <v>11.587826719553808</v>
      </c>
      <c r="S158" s="6">
        <f>'Tabel 13'!R158/'Tabel 14'!$F158*1000</f>
        <v>22.967800045034902</v>
      </c>
      <c r="T158" s="6">
        <f>'Tabel 13'!S158/'Tabel 14'!$F158*1000</f>
        <v>22.032459771707689</v>
      </c>
      <c r="U158" s="6">
        <f>'Tabel 13'!T158/'Tabel 14'!$F158*1000</f>
        <v>0</v>
      </c>
      <c r="V158" s="6">
        <f>'Tabel 13'!U158/'Tabel 14'!$F158*1000</f>
        <v>0.93534027332721315</v>
      </c>
      <c r="W158" s="6">
        <f>'Tabel 13'!V158/'Tabel 14'!$F158*1000</f>
        <v>0</v>
      </c>
      <c r="X158" s="6"/>
      <c r="Y158" s="6">
        <f>'Tabel 13'!X158/'Tabel 14'!$F158*1000</f>
        <v>3.1697642596088893</v>
      </c>
      <c r="AA158" s="47"/>
      <c r="AB158" s="47"/>
      <c r="AC158" s="47"/>
      <c r="AD158" s="47"/>
    </row>
    <row r="159" spans="2:30" x14ac:dyDescent="0.25">
      <c r="D159" s="1" t="s">
        <v>688</v>
      </c>
      <c r="E159" s="1" t="s">
        <v>139</v>
      </c>
      <c r="F159" s="84">
        <f>VLOOKUP(E159,'Tabel 12'!E$14:F$376,2,FALSE)</f>
        <v>7075</v>
      </c>
      <c r="H159" s="6">
        <f>'Tabel 13'!G159/'Tabel 14'!$F159*1000</f>
        <v>46.784452296819786</v>
      </c>
      <c r="I159" s="6">
        <f>'Tabel 13'!H159/'Tabel 14'!$F159*1000</f>
        <v>7.4911660777385158</v>
      </c>
      <c r="J159" s="6">
        <f>'Tabel 13'!I159/'Tabel 14'!$F159*1000</f>
        <v>4.0989399293286217</v>
      </c>
      <c r="K159" s="6">
        <f>'Tabel 13'!J159/'Tabel 14'!$F159*1000</f>
        <v>1.4134275618374557</v>
      </c>
      <c r="L159" s="6">
        <f>'Tabel 13'!K159/'Tabel 14'!$F159*1000</f>
        <v>0</v>
      </c>
      <c r="M159" s="6">
        <f>'Tabel 13'!L159/'Tabel 14'!$F159*1000</f>
        <v>0</v>
      </c>
      <c r="N159" s="6">
        <f>'Tabel 13'!M159/'Tabel 14'!$F159*1000</f>
        <v>1.978798586572438</v>
      </c>
      <c r="O159" s="6">
        <f>'Tabel 13'!N159/'Tabel 14'!$F159*1000</f>
        <v>0.56537102473498235</v>
      </c>
      <c r="P159" s="6">
        <f>'Tabel 13'!O159/'Tabel 14'!$F159*1000</f>
        <v>0.56537102473498235</v>
      </c>
      <c r="Q159" s="6">
        <f>'Tabel 13'!P159/'Tabel 14'!$F159*1000</f>
        <v>0</v>
      </c>
      <c r="R159" s="6">
        <f>'Tabel 13'!Q159/'Tabel 14'!$F159*1000</f>
        <v>5.6537102473498226</v>
      </c>
      <c r="S159" s="6">
        <f>'Tabel 13'!R159/'Tabel 14'!$F159*1000</f>
        <v>33.07420494699646</v>
      </c>
      <c r="T159" s="6">
        <f>'Tabel 13'!S159/'Tabel 14'!$F159*1000</f>
        <v>32.508833922261481</v>
      </c>
      <c r="U159" s="6">
        <f>'Tabel 13'!T159/'Tabel 14'!$F159*1000</f>
        <v>0</v>
      </c>
      <c r="V159" s="6">
        <f>'Tabel 13'!U159/'Tabel 14'!$F159*1000</f>
        <v>0.56537102473498235</v>
      </c>
      <c r="W159" s="6">
        <f>'Tabel 13'!V159/'Tabel 14'!$F159*1000</f>
        <v>0</v>
      </c>
      <c r="X159" s="6"/>
      <c r="Y159" s="6">
        <f>'Tabel 13'!X159/'Tabel 14'!$F159*1000</f>
        <v>1.6961130742049471</v>
      </c>
      <c r="AA159" s="47"/>
      <c r="AB159" s="47"/>
      <c r="AC159" s="47"/>
      <c r="AD159" s="47"/>
    </row>
    <row r="160" spans="2:30" x14ac:dyDescent="0.25">
      <c r="D160" s="1" t="s">
        <v>696</v>
      </c>
      <c r="E160" s="1" t="s">
        <v>179</v>
      </c>
      <c r="F160" s="84">
        <f>VLOOKUP(E160,'Tabel 12'!E$14:F$376,2,FALSE)</f>
        <v>19088</v>
      </c>
      <c r="H160" s="6">
        <f>'Tabel 13'!G160/'Tabel 14'!$F160*1000</f>
        <v>59.199497066219614</v>
      </c>
      <c r="I160" s="6">
        <f>'Tabel 13'!H160/'Tabel 14'!$F160*1000</f>
        <v>31.223805532271584</v>
      </c>
      <c r="J160" s="6">
        <f>'Tabel 13'!I160/'Tabel 14'!$F160*1000</f>
        <v>0</v>
      </c>
      <c r="K160" s="6">
        <f>'Tabel 13'!J160/'Tabel 14'!$F160*1000</f>
        <v>0</v>
      </c>
      <c r="L160" s="6">
        <f>'Tabel 13'!K160/'Tabel 14'!$F160*1000</f>
        <v>31.223805532271584</v>
      </c>
      <c r="M160" s="6">
        <f>'Tabel 13'!L160/'Tabel 14'!$F160*1000</f>
        <v>0</v>
      </c>
      <c r="N160" s="6">
        <f>'Tabel 13'!M160/'Tabel 14'!$F160*1000</f>
        <v>0</v>
      </c>
      <c r="O160" s="6">
        <f>'Tabel 13'!N160/'Tabel 14'!$F160*1000</f>
        <v>0.5238893545683152</v>
      </c>
      <c r="P160" s="6">
        <f>'Tabel 13'!O160/'Tabel 14'!$F160*1000</f>
        <v>0.5238893545683152</v>
      </c>
      <c r="Q160" s="6">
        <f>'Tabel 13'!P160/'Tabel 14'!$F160*1000</f>
        <v>0</v>
      </c>
      <c r="R160" s="6">
        <f>'Tabel 13'!Q160/'Tabel 14'!$F160*1000</f>
        <v>10.792120704107292</v>
      </c>
      <c r="S160" s="6">
        <f>'Tabel 13'!R160/'Tabel 14'!$F160*1000</f>
        <v>16.659681475272421</v>
      </c>
      <c r="T160" s="6">
        <f>'Tabel 13'!S160/'Tabel 14'!$F160*1000</f>
        <v>15.19279128248114</v>
      </c>
      <c r="U160" s="6">
        <f>'Tabel 13'!T160/'Tabel 14'!$F160*1000</f>
        <v>0.5238893545683152</v>
      </c>
      <c r="V160" s="6">
        <f>'Tabel 13'!U160/'Tabel 14'!$F160*1000</f>
        <v>0.94300083822296732</v>
      </c>
      <c r="W160" s="6">
        <f>'Tabel 13'!V160/'Tabel 14'!$F160*1000</f>
        <v>0</v>
      </c>
      <c r="X160" s="6"/>
      <c r="Y160" s="6">
        <f>'Tabel 13'!X160/'Tabel 14'!$F160*1000</f>
        <v>4.8197820620284997</v>
      </c>
      <c r="AA160" s="47"/>
      <c r="AB160" s="47"/>
      <c r="AC160" s="47"/>
      <c r="AD160" s="47"/>
    </row>
    <row r="161" spans="4:30" x14ac:dyDescent="0.25">
      <c r="D161" s="1" t="s">
        <v>701</v>
      </c>
      <c r="E161" s="1" t="s">
        <v>177</v>
      </c>
      <c r="F161" s="84">
        <f>VLOOKUP(E161,'Tabel 12'!E$14:F$376,2,FALSE)</f>
        <v>32262</v>
      </c>
      <c r="H161" s="6">
        <f>'Tabel 13'!G161/'Tabel 14'!$F161*1000</f>
        <v>44.944516768954188</v>
      </c>
      <c r="I161" s="6">
        <f>'Tabel 13'!H161/'Tabel 14'!$F161*1000</f>
        <v>13.111400409150084</v>
      </c>
      <c r="J161" s="6">
        <f>'Tabel 13'!I161/'Tabel 14'!$F161*1000</f>
        <v>0</v>
      </c>
      <c r="K161" s="6">
        <f>'Tabel 13'!J161/'Tabel 14'!$F161*1000</f>
        <v>0</v>
      </c>
      <c r="L161" s="6">
        <f>'Tabel 13'!K161/'Tabel 14'!$F161*1000</f>
        <v>11.375612175314613</v>
      </c>
      <c r="M161" s="6">
        <f>'Tabel 13'!L161/'Tabel 14'!$F161*1000</f>
        <v>0</v>
      </c>
      <c r="N161" s="6">
        <f>'Tabel 13'!M161/'Tabel 14'!$F161*1000</f>
        <v>1.735788233835472</v>
      </c>
      <c r="O161" s="6">
        <f>'Tabel 13'!N161/'Tabel 14'!$F161*1000</f>
        <v>0.46494327692021575</v>
      </c>
      <c r="P161" s="6">
        <f>'Tabel 13'!O161/'Tabel 14'!$F161*1000</f>
        <v>0.46494327692021575</v>
      </c>
      <c r="Q161" s="6">
        <f>'Tabel 13'!P161/'Tabel 14'!$F161*1000</f>
        <v>0</v>
      </c>
      <c r="R161" s="6">
        <f>'Tabel 13'!Q161/'Tabel 14'!$F161*1000</f>
        <v>6.3852210030376293</v>
      </c>
      <c r="S161" s="6">
        <f>'Tabel 13'!R161/'Tabel 14'!$F161*1000</f>
        <v>24.982952079846257</v>
      </c>
      <c r="T161" s="6">
        <f>'Tabel 13'!S161/'Tabel 14'!$F161*1000</f>
        <v>21.604364267559358</v>
      </c>
      <c r="U161" s="6">
        <f>'Tabel 13'!T161/'Tabel 14'!$F161*1000</f>
        <v>3.1926105015188146</v>
      </c>
      <c r="V161" s="6">
        <f>'Tabel 13'!U161/'Tabel 14'!$F161*1000</f>
        <v>0.1859773107680863</v>
      </c>
      <c r="W161" s="6">
        <f>'Tabel 13'!V161/'Tabel 14'!$F161*1000</f>
        <v>0.96088277230177921</v>
      </c>
      <c r="X161" s="6"/>
      <c r="Y161" s="6">
        <f>'Tabel 13'!X161/'Tabel 14'!$F161*1000</f>
        <v>2.6036823507532083</v>
      </c>
      <c r="AA161" s="47"/>
      <c r="AB161" s="47"/>
      <c r="AC161" s="47"/>
      <c r="AD161" s="47"/>
    </row>
    <row r="162" spans="4:30" x14ac:dyDescent="0.25">
      <c r="D162" s="1" t="s">
        <v>702</v>
      </c>
      <c r="E162" s="1" t="s">
        <v>141</v>
      </c>
      <c r="F162" s="84">
        <f>VLOOKUP(E162,'Tabel 12'!E$14:F$376,2,FALSE)</f>
        <v>30893</v>
      </c>
      <c r="H162" s="6">
        <f>'Tabel 13'!G162/'Tabel 14'!$F162*1000</f>
        <v>56.808985854400674</v>
      </c>
      <c r="I162" s="6">
        <f>'Tabel 13'!H162/'Tabel 14'!$F162*1000</f>
        <v>20.910885961220988</v>
      </c>
      <c r="J162" s="6">
        <f>'Tabel 13'!I162/'Tabel 14'!$F162*1000</f>
        <v>7.8011199948208327</v>
      </c>
      <c r="K162" s="6">
        <f>'Tabel 13'!J162/'Tabel 14'!$F162*1000</f>
        <v>5.5352345191467327</v>
      </c>
      <c r="L162" s="6">
        <f>'Tabel 13'!K162/'Tabel 14'!$F162*1000</f>
        <v>6.7329168420030427</v>
      </c>
      <c r="M162" s="6">
        <f>'Tabel 13'!L162/'Tabel 14'!$F162*1000</f>
        <v>0</v>
      </c>
      <c r="N162" s="6">
        <f>'Tabel 13'!M162/'Tabel 14'!$F162*1000</f>
        <v>0.84161460525038034</v>
      </c>
      <c r="O162" s="6">
        <f>'Tabel 13'!N162/'Tabel 14'!$F162*1000</f>
        <v>3.5283073835496714</v>
      </c>
      <c r="P162" s="6">
        <f>'Tabel 13'!O162/'Tabel 14'!$F162*1000</f>
        <v>0</v>
      </c>
      <c r="Q162" s="6">
        <f>'Tabel 13'!P162/'Tabel 14'!$F162*1000</f>
        <v>3.5283073835496714</v>
      </c>
      <c r="R162" s="6">
        <f>'Tabel 13'!Q162/'Tabel 14'!$F162*1000</f>
        <v>4.1109636487230112</v>
      </c>
      <c r="S162" s="6">
        <f>'Tabel 13'!R162/'Tabel 14'!$F162*1000</f>
        <v>28.258828860907002</v>
      </c>
      <c r="T162" s="6">
        <f>'Tabel 13'!S162/'Tabel 14'!$F162*1000</f>
        <v>27.64380280322403</v>
      </c>
      <c r="U162" s="6">
        <f>'Tabel 13'!T162/'Tabel 14'!$F162*1000</f>
        <v>0.61502605768297025</v>
      </c>
      <c r="V162" s="6">
        <f>'Tabel 13'!U162/'Tabel 14'!$F162*1000</f>
        <v>0</v>
      </c>
      <c r="W162" s="6">
        <f>'Tabel 13'!V162/'Tabel 14'!$F162*1000</f>
        <v>0</v>
      </c>
      <c r="X162" s="6"/>
      <c r="Y162" s="6">
        <f>'Tabel 13'!X162/'Tabel 14'!$F162*1000</f>
        <v>5.2439063865600621</v>
      </c>
      <c r="AA162" s="47"/>
      <c r="AB162" s="47"/>
      <c r="AC162" s="47"/>
      <c r="AD162" s="47"/>
    </row>
    <row r="163" spans="4:30" x14ac:dyDescent="0.25">
      <c r="D163" s="1" t="s">
        <v>714</v>
      </c>
      <c r="E163" s="1" t="s">
        <v>142</v>
      </c>
      <c r="F163" s="84">
        <f>VLOOKUP(E163,'Tabel 12'!E$14:F$376,2,FALSE)</f>
        <v>33761</v>
      </c>
      <c r="H163" s="6">
        <f>'Tabel 13'!G163/'Tabel 14'!$F163*1000</f>
        <v>40.460886822072808</v>
      </c>
      <c r="I163" s="6">
        <f>'Tabel 13'!H163/'Tabel 14'!$F163*1000</f>
        <v>11.640650454666629</v>
      </c>
      <c r="J163" s="6">
        <f>'Tabel 13'!I163/'Tabel 14'!$F163*1000</f>
        <v>2.7546577411806523</v>
      </c>
      <c r="K163" s="6">
        <f>'Tabel 13'!J163/'Tabel 14'!$F163*1000</f>
        <v>0.29619975711619917</v>
      </c>
      <c r="L163" s="6">
        <f>'Tabel 13'!K163/'Tabel 14'!$F163*1000</f>
        <v>4.0579366724919286</v>
      </c>
      <c r="M163" s="6">
        <f>'Tabel 13'!L163/'Tabel 14'!$F163*1000</f>
        <v>0</v>
      </c>
      <c r="N163" s="6">
        <f>'Tabel 13'!M163/'Tabel 14'!$F163*1000</f>
        <v>4.5318562838778478</v>
      </c>
      <c r="O163" s="6">
        <f>'Tabel 13'!N163/'Tabel 14'!$F163*1000</f>
        <v>6.6052545836912415</v>
      </c>
      <c r="P163" s="6">
        <f>'Tabel 13'!O163/'Tabel 14'!$F163*1000</f>
        <v>2.6657978140457921</v>
      </c>
      <c r="Q163" s="6">
        <f>'Tabel 13'!P163/'Tabel 14'!$F163*1000</f>
        <v>3.939456769645449</v>
      </c>
      <c r="R163" s="6">
        <f>'Tabel 13'!Q163/'Tabel 14'!$F163*1000</f>
        <v>4.8280560409940465</v>
      </c>
      <c r="S163" s="6">
        <f>'Tabel 13'!R163/'Tabel 14'!$F163*1000</f>
        <v>17.386925742720891</v>
      </c>
      <c r="T163" s="6">
        <f>'Tabel 13'!S163/'Tabel 14'!$F163*1000</f>
        <v>16.616806374218772</v>
      </c>
      <c r="U163" s="6">
        <f>'Tabel 13'!T163/'Tabel 14'!$F163*1000</f>
        <v>0.77011936850211782</v>
      </c>
      <c r="V163" s="6">
        <f>'Tabel 13'!U163/'Tabel 14'!$F163*1000</f>
        <v>0</v>
      </c>
      <c r="W163" s="6">
        <f>'Tabel 13'!V163/'Tabel 14'!$F163*1000</f>
        <v>0</v>
      </c>
      <c r="X163" s="6"/>
      <c r="Y163" s="6">
        <f>'Tabel 13'!X163/'Tabel 14'!$F163*1000</f>
        <v>1.5106187612926159</v>
      </c>
      <c r="AA163" s="47"/>
      <c r="AB163" s="47"/>
      <c r="AC163" s="47"/>
      <c r="AD163" s="47"/>
    </row>
    <row r="164" spans="4:30" x14ac:dyDescent="0.25">
      <c r="D164" s="1" t="s">
        <v>715</v>
      </c>
      <c r="E164" s="1" t="s">
        <v>143</v>
      </c>
      <c r="F164" s="84">
        <f>VLOOKUP(E164,'Tabel 12'!E$14:F$376,2,FALSE)</f>
        <v>186475</v>
      </c>
      <c r="H164" s="6">
        <f>'Tabel 13'!G164/'Tabel 14'!$F164*1000</f>
        <v>175.06904410778927</v>
      </c>
      <c r="I164" s="6">
        <f>'Tabel 13'!H164/'Tabel 14'!$F164*1000</f>
        <v>93.985788979755995</v>
      </c>
      <c r="J164" s="6">
        <f>'Tabel 13'!I164/'Tabel 14'!$F164*1000</f>
        <v>43.126424453680116</v>
      </c>
      <c r="K164" s="6">
        <f>'Tabel 13'!J164/'Tabel 14'!$F164*1000</f>
        <v>37.876390937122935</v>
      </c>
      <c r="L164" s="6">
        <f>'Tabel 13'!K164/'Tabel 14'!$F164*1000</f>
        <v>0</v>
      </c>
      <c r="M164" s="6">
        <f>'Tabel 13'!L164/'Tabel 14'!$F164*1000</f>
        <v>0</v>
      </c>
      <c r="N164" s="6">
        <f>'Tabel 13'!M164/'Tabel 14'!$F164*1000</f>
        <v>12.982973588952943</v>
      </c>
      <c r="O164" s="6">
        <f>'Tabel 13'!N164/'Tabel 14'!$F164*1000</f>
        <v>0.20914331679849846</v>
      </c>
      <c r="P164" s="6">
        <f>'Tabel 13'!O164/'Tabel 14'!$F164*1000</f>
        <v>0.20914331679849846</v>
      </c>
      <c r="Q164" s="6">
        <f>'Tabel 13'!P164/'Tabel 14'!$F164*1000</f>
        <v>0</v>
      </c>
      <c r="R164" s="6">
        <f>'Tabel 13'!Q164/'Tabel 14'!$F164*1000</f>
        <v>16.527684676230059</v>
      </c>
      <c r="S164" s="6">
        <f>'Tabel 13'!R164/'Tabel 14'!$F164*1000</f>
        <v>64.346427135004689</v>
      </c>
      <c r="T164" s="6">
        <f>'Tabel 13'!S164/'Tabel 14'!$F164*1000</f>
        <v>63.617106850784282</v>
      </c>
      <c r="U164" s="6">
        <f>'Tabel 13'!T164/'Tabel 14'!$F164*1000</f>
        <v>0.72932028422040496</v>
      </c>
      <c r="V164" s="6">
        <f>'Tabel 13'!U164/'Tabel 14'!$F164*1000</f>
        <v>0</v>
      </c>
      <c r="W164" s="6">
        <f>'Tabel 13'!V164/'Tabel 14'!$F164*1000</f>
        <v>0</v>
      </c>
      <c r="X164" s="6"/>
      <c r="Y164" s="6">
        <f>'Tabel 13'!X164/'Tabel 14'!$F164*1000</f>
        <v>21.327255664298164</v>
      </c>
      <c r="AA164" s="47"/>
      <c r="AB164" s="47"/>
      <c r="AC164" s="47"/>
      <c r="AD164" s="47"/>
    </row>
    <row r="165" spans="4:30" x14ac:dyDescent="0.25">
      <c r="D165" s="1" t="s">
        <v>725</v>
      </c>
      <c r="E165" s="1" t="s">
        <v>191</v>
      </c>
      <c r="F165" s="84">
        <f>VLOOKUP(E165,'Tabel 12'!E$14:F$376,2,FALSE)</f>
        <v>20881</v>
      </c>
      <c r="H165" s="6">
        <f>'Tabel 13'!G165/'Tabel 14'!$F165*1000</f>
        <v>54.978209855849812</v>
      </c>
      <c r="I165" s="6">
        <f>'Tabel 13'!H165/'Tabel 14'!$F165*1000</f>
        <v>34.145874239739477</v>
      </c>
      <c r="J165" s="6">
        <f>'Tabel 13'!I165/'Tabel 14'!$F165*1000</f>
        <v>0</v>
      </c>
      <c r="K165" s="6">
        <f>'Tabel 13'!J165/'Tabel 14'!$F165*1000</f>
        <v>0</v>
      </c>
      <c r="L165" s="6">
        <f>'Tabel 13'!K165/'Tabel 14'!$F165*1000</f>
        <v>34.145874239739477</v>
      </c>
      <c r="M165" s="6">
        <f>'Tabel 13'!L165/'Tabel 14'!$F165*1000</f>
        <v>0</v>
      </c>
      <c r="N165" s="6">
        <f>'Tabel 13'!M165/'Tabel 14'!$F165*1000</f>
        <v>0</v>
      </c>
      <c r="O165" s="6">
        <f>'Tabel 13'!N165/'Tabel 14'!$F165*1000</f>
        <v>0.19156170681480772</v>
      </c>
      <c r="P165" s="6">
        <f>'Tabel 13'!O165/'Tabel 14'!$F165*1000</f>
        <v>0.19156170681480772</v>
      </c>
      <c r="Q165" s="6">
        <f>'Tabel 13'!P165/'Tabel 14'!$F165*1000</f>
        <v>0</v>
      </c>
      <c r="R165" s="6">
        <f>'Tabel 13'!Q165/'Tabel 14'!$F165*1000</f>
        <v>1.1972606675925481</v>
      </c>
      <c r="S165" s="6">
        <f>'Tabel 13'!R165/'Tabel 14'!$F165*1000</f>
        <v>19.443513241702984</v>
      </c>
      <c r="T165" s="6">
        <f>'Tabel 13'!S165/'Tabel 14'!$F165*1000</f>
        <v>19.443513241702984</v>
      </c>
      <c r="U165" s="6">
        <f>'Tabel 13'!T165/'Tabel 14'!$F165*1000</f>
        <v>0</v>
      </c>
      <c r="V165" s="6">
        <f>'Tabel 13'!U165/'Tabel 14'!$F165*1000</f>
        <v>0</v>
      </c>
      <c r="W165" s="6">
        <f>'Tabel 13'!V165/'Tabel 14'!$F165*1000</f>
        <v>0</v>
      </c>
      <c r="X165" s="6"/>
      <c r="Y165" s="6">
        <f>'Tabel 13'!X165/'Tabel 14'!$F165*1000</f>
        <v>1.7719457880369713</v>
      </c>
      <c r="AA165" s="47"/>
      <c r="AB165" s="47"/>
      <c r="AC165" s="47"/>
      <c r="AD165" s="47"/>
    </row>
    <row r="166" spans="4:30" x14ac:dyDescent="0.25">
      <c r="D166" s="1" t="s">
        <v>737</v>
      </c>
      <c r="E166" s="1" t="s">
        <v>185</v>
      </c>
      <c r="F166" s="84">
        <f>VLOOKUP(E166,'Tabel 12'!E$14:F$376,2,FALSE)</f>
        <v>27207</v>
      </c>
      <c r="H166" s="6">
        <f>'Tabel 13'!G166/'Tabel 14'!$F166*1000</f>
        <v>59.653765575035834</v>
      </c>
      <c r="I166" s="6">
        <f>'Tabel 13'!H166/'Tabel 14'!$F166*1000</f>
        <v>39.805932296835373</v>
      </c>
      <c r="J166" s="6">
        <f>'Tabel 13'!I166/'Tabel 14'!$F166*1000</f>
        <v>17.127945014150768</v>
      </c>
      <c r="K166" s="6">
        <f>'Tabel 13'!J166/'Tabel 14'!$F166*1000</f>
        <v>0</v>
      </c>
      <c r="L166" s="6">
        <f>'Tabel 13'!K166/'Tabel 14'!$F166*1000</f>
        <v>11.982210460543243</v>
      </c>
      <c r="M166" s="6">
        <f>'Tabel 13'!L166/'Tabel 14'!$F166*1000</f>
        <v>0</v>
      </c>
      <c r="N166" s="6">
        <f>'Tabel 13'!M166/'Tabel 14'!$F166*1000</f>
        <v>10.695776822141362</v>
      </c>
      <c r="O166" s="6">
        <f>'Tabel 13'!N166/'Tabel 14'!$F166*1000</f>
        <v>1.4334546256478111</v>
      </c>
      <c r="P166" s="6">
        <f>'Tabel 13'!O166/'Tabel 14'!$F166*1000</f>
        <v>1.4334546256478111</v>
      </c>
      <c r="Q166" s="6">
        <f>'Tabel 13'!P166/'Tabel 14'!$F166*1000</f>
        <v>0</v>
      </c>
      <c r="R166" s="6">
        <f>'Tabel 13'!Q166/'Tabel 14'!$F166*1000</f>
        <v>0.6615944426066821</v>
      </c>
      <c r="S166" s="6">
        <f>'Tabel 13'!R166/'Tabel 14'!$F166*1000</f>
        <v>17.752784209945972</v>
      </c>
      <c r="T166" s="6">
        <f>'Tabel 13'!S166/'Tabel 14'!$F166*1000</f>
        <v>17.752784209945972</v>
      </c>
      <c r="U166" s="6">
        <f>'Tabel 13'!T166/'Tabel 14'!$F166*1000</f>
        <v>0</v>
      </c>
      <c r="V166" s="6">
        <f>'Tabel 13'!U166/'Tabel 14'!$F166*1000</f>
        <v>0</v>
      </c>
      <c r="W166" s="6">
        <f>'Tabel 13'!V166/'Tabel 14'!$F166*1000</f>
        <v>0.6615944426066821</v>
      </c>
      <c r="X166" s="6"/>
      <c r="Y166" s="6">
        <f>'Tabel 13'!X166/'Tabel 14'!$F166*1000</f>
        <v>6.1013709707060686</v>
      </c>
      <c r="AA166" s="47"/>
      <c r="AB166" s="47"/>
      <c r="AC166" s="47"/>
      <c r="AD166" s="47"/>
    </row>
    <row r="167" spans="4:30" x14ac:dyDescent="0.25">
      <c r="D167" s="1" t="s">
        <v>749</v>
      </c>
      <c r="E167" s="1" t="s">
        <v>145</v>
      </c>
      <c r="F167" s="84">
        <f>VLOOKUP(E167,'Tabel 12'!E$14:F$376,2,FALSE)</f>
        <v>20007</v>
      </c>
      <c r="H167" s="6">
        <f>'Tabel 13'!G167/'Tabel 14'!$F167*1000</f>
        <v>41.585445094217022</v>
      </c>
      <c r="I167" s="6">
        <f>'Tabel 13'!H167/'Tabel 14'!$F167*1000</f>
        <v>20.742740040985655</v>
      </c>
      <c r="J167" s="6">
        <f>'Tabel 13'!I167/'Tabel 14'!$F167*1000</f>
        <v>0</v>
      </c>
      <c r="K167" s="6">
        <f>'Tabel 13'!J167/'Tabel 14'!$F167*1000</f>
        <v>0</v>
      </c>
      <c r="L167" s="6">
        <f>'Tabel 13'!K167/'Tabel 14'!$F167*1000</f>
        <v>13.045434098065677</v>
      </c>
      <c r="M167" s="6">
        <f>'Tabel 13'!L167/'Tabel 14'!$F167*1000</f>
        <v>0</v>
      </c>
      <c r="N167" s="6">
        <f>'Tabel 13'!M167/'Tabel 14'!$F167*1000</f>
        <v>7.6973059429199777</v>
      </c>
      <c r="O167" s="6">
        <f>'Tabel 13'!N167/'Tabel 14'!$F167*1000</f>
        <v>4.0985655020742735</v>
      </c>
      <c r="P167" s="6">
        <f>'Tabel 13'!O167/'Tabel 14'!$F167*1000</f>
        <v>4.0985655020742735</v>
      </c>
      <c r="Q167" s="6">
        <f>'Tabel 13'!P167/'Tabel 14'!$F167*1000</f>
        <v>0</v>
      </c>
      <c r="R167" s="6">
        <f>'Tabel 13'!Q167/'Tabel 14'!$F167*1000</f>
        <v>0.349877542859999</v>
      </c>
      <c r="S167" s="6">
        <f>'Tabel 13'!R167/'Tabel 14'!$F167*1000</f>
        <v>16.394262008297094</v>
      </c>
      <c r="T167" s="6">
        <f>'Tabel 13'!S167/'Tabel 14'!$F167*1000</f>
        <v>15.84445444094567</v>
      </c>
      <c r="U167" s="6">
        <f>'Tabel 13'!T167/'Tabel 14'!$F167*1000</f>
        <v>0.49982506122857001</v>
      </c>
      <c r="V167" s="6">
        <f>'Tabel 13'!U167/'Tabel 14'!$F167*1000</f>
        <v>4.9982506122856998E-2</v>
      </c>
      <c r="W167" s="6">
        <f>'Tabel 13'!V167/'Tabel 14'!$F167*1000</f>
        <v>0</v>
      </c>
      <c r="X167" s="6"/>
      <c r="Y167" s="6">
        <f>'Tabel 13'!X167/'Tabel 14'!$F167*1000</f>
        <v>2.49912530614285</v>
      </c>
      <c r="AA167" s="47"/>
      <c r="AB167" s="47"/>
      <c r="AC167" s="47"/>
      <c r="AD167" s="47"/>
    </row>
    <row r="168" spans="4:30" x14ac:dyDescent="0.25">
      <c r="D168" s="1" t="s">
        <v>751</v>
      </c>
      <c r="E168" s="1" t="s">
        <v>146</v>
      </c>
      <c r="F168" s="84">
        <f>VLOOKUP(E168,'Tabel 12'!E$14:F$376,2,FALSE)</f>
        <v>243710</v>
      </c>
      <c r="H168" s="6">
        <f>'Tabel 13'!G168/'Tabel 14'!$F168*1000</f>
        <v>210.58635263222683</v>
      </c>
      <c r="I168" s="6">
        <f>'Tabel 13'!H168/'Tabel 14'!$F168*1000</f>
        <v>142.16076484346149</v>
      </c>
      <c r="J168" s="6">
        <f>'Tabel 13'!I168/'Tabel 14'!$F168*1000</f>
        <v>59.964712157892578</v>
      </c>
      <c r="K168" s="6">
        <f>'Tabel 13'!J168/'Tabel 14'!$F168*1000</f>
        <v>6.7785482745886503</v>
      </c>
      <c r="L168" s="6">
        <f>'Tabel 13'!K168/'Tabel 14'!$F168*1000</f>
        <v>26.954166837634894</v>
      </c>
      <c r="M168" s="6">
        <f>'Tabel 13'!L168/'Tabel 14'!$F168*1000</f>
        <v>4.8992655204956703</v>
      </c>
      <c r="N168" s="6">
        <f>'Tabel 13'!M168/'Tabel 14'!$F168*1000</f>
        <v>43.564072052849696</v>
      </c>
      <c r="O168" s="6">
        <f>'Tabel 13'!N168/'Tabel 14'!$F168*1000</f>
        <v>37.626687456403104</v>
      </c>
      <c r="P168" s="6">
        <f>'Tabel 13'!O168/'Tabel 14'!$F168*1000</f>
        <v>37.626687456403104</v>
      </c>
      <c r="Q168" s="6">
        <f>'Tabel 13'!P168/'Tabel 14'!$F168*1000</f>
        <v>0</v>
      </c>
      <c r="R168" s="6">
        <f>'Tabel 13'!Q168/'Tabel 14'!$F168*1000</f>
        <v>13.77456813425793</v>
      </c>
      <c r="S168" s="6">
        <f>'Tabel 13'!R168/'Tabel 14'!$F168*1000</f>
        <v>17.024332198104304</v>
      </c>
      <c r="T168" s="6">
        <f>'Tabel 13'!S168/'Tabel 14'!$F168*1000</f>
        <v>17.024332198104304</v>
      </c>
      <c r="U168" s="6">
        <f>'Tabel 13'!T168/'Tabel 14'!$F168*1000</f>
        <v>0</v>
      </c>
      <c r="V168" s="6">
        <f>'Tabel 13'!U168/'Tabel 14'!$F168*1000</f>
        <v>0</v>
      </c>
      <c r="W168" s="6">
        <f>'Tabel 13'!V168/'Tabel 14'!$F168*1000</f>
        <v>0</v>
      </c>
      <c r="X168" s="6"/>
      <c r="Y168" s="6">
        <f>'Tabel 13'!X168/'Tabel 14'!$F168*1000</f>
        <v>28.094866849944609</v>
      </c>
      <c r="AA168" s="47"/>
      <c r="AB168" s="47"/>
      <c r="AC168" s="47"/>
      <c r="AD168" s="47"/>
    </row>
    <row r="169" spans="4:30" x14ac:dyDescent="0.25">
      <c r="D169" s="1" t="s">
        <v>758</v>
      </c>
      <c r="E169" s="1" t="s">
        <v>147</v>
      </c>
      <c r="F169" s="84">
        <f>VLOOKUP(E169,'Tabel 12'!E$14:F$376,2,FALSE)</f>
        <v>44587</v>
      </c>
      <c r="H169" s="6">
        <f>'Tabel 13'!G169/'Tabel 14'!$F169*1000</f>
        <v>110.41334918249714</v>
      </c>
      <c r="I169" s="6">
        <f>'Tabel 13'!H169/'Tabel 14'!$F169*1000</f>
        <v>74.281741314732983</v>
      </c>
      <c r="J169" s="6">
        <f>'Tabel 13'!I169/'Tabel 14'!$F169*1000</f>
        <v>68.742010002915649</v>
      </c>
      <c r="K169" s="6">
        <f>'Tabel 13'!J169/'Tabel 14'!$F169*1000</f>
        <v>0</v>
      </c>
      <c r="L169" s="6">
        <f>'Tabel 13'!K169/'Tabel 14'!$F169*1000</f>
        <v>3.8351986004889316</v>
      </c>
      <c r="M169" s="6">
        <f>'Tabel 13'!L169/'Tabel 14'!$F169*1000</f>
        <v>0</v>
      </c>
      <c r="N169" s="6">
        <f>'Tabel 13'!M169/'Tabel 14'!$F169*1000</f>
        <v>1.7045327113284141</v>
      </c>
      <c r="O169" s="6">
        <f>'Tabel 13'!N169/'Tabel 14'!$F169*1000</f>
        <v>5.9210083656671229</v>
      </c>
      <c r="P169" s="6">
        <f>'Tabel 13'!O169/'Tabel 14'!$F169*1000</f>
        <v>2.4670868190279678</v>
      </c>
      <c r="Q169" s="6">
        <f>'Tabel 13'!P169/'Tabel 14'!$F169*1000</f>
        <v>3.4539215466391551</v>
      </c>
      <c r="R169" s="6">
        <f>'Tabel 13'!Q169/'Tabel 14'!$F169*1000</f>
        <v>4.081907282391728</v>
      </c>
      <c r="S169" s="6">
        <f>'Tabel 13'!R169/'Tabel 14'!$F169*1000</f>
        <v>26.128692219705293</v>
      </c>
      <c r="T169" s="6">
        <f>'Tabel 13'!S169/'Tabel 14'!$F169*1000</f>
        <v>25.500706483952722</v>
      </c>
      <c r="U169" s="6">
        <f>'Tabel 13'!T169/'Tabel 14'!$F169*1000</f>
        <v>0.62798573575257366</v>
      </c>
      <c r="V169" s="6">
        <f>'Tabel 13'!U169/'Tabel 14'!$F169*1000</f>
        <v>0</v>
      </c>
      <c r="W169" s="6">
        <f>'Tabel 13'!V169/'Tabel 14'!$F169*1000</f>
        <v>0</v>
      </c>
      <c r="X169" s="6"/>
      <c r="Y169" s="6">
        <f>'Tabel 13'!X169/'Tabel 14'!$F169*1000</f>
        <v>21.755220131428445</v>
      </c>
      <c r="AA169" s="47"/>
      <c r="AB169" s="47"/>
      <c r="AC169" s="47"/>
      <c r="AD169" s="47"/>
    </row>
    <row r="170" spans="4:30" x14ac:dyDescent="0.25">
      <c r="D170" s="1" t="s">
        <v>760</v>
      </c>
      <c r="E170" s="1" t="s">
        <v>148</v>
      </c>
      <c r="F170" s="84">
        <f>VLOOKUP(E170,'Tabel 12'!E$14:F$376,2,FALSE)</f>
        <v>22099</v>
      </c>
      <c r="H170" s="6">
        <f>'Tabel 13'!G170/'Tabel 14'!$F170*1000</f>
        <v>62.898773700167432</v>
      </c>
      <c r="I170" s="6">
        <f>'Tabel 13'!H170/'Tabel 14'!$F170*1000</f>
        <v>20.408163265306122</v>
      </c>
      <c r="J170" s="6">
        <f>'Tabel 13'!I170/'Tabel 14'!$F170*1000</f>
        <v>0.31675641431738993</v>
      </c>
      <c r="K170" s="6">
        <f>'Tabel 13'!J170/'Tabel 14'!$F170*1000</f>
        <v>0.18100366532422282</v>
      </c>
      <c r="L170" s="6">
        <f>'Tabel 13'!K170/'Tabel 14'!$F170*1000</f>
        <v>2.8055568125254533</v>
      </c>
      <c r="M170" s="6">
        <f>'Tabel 13'!L170/'Tabel 14'!$F170*1000</f>
        <v>0</v>
      </c>
      <c r="N170" s="6">
        <f>'Tabel 13'!M170/'Tabel 14'!$F170*1000</f>
        <v>17.104846373139058</v>
      </c>
      <c r="O170" s="6">
        <f>'Tabel 13'!N170/'Tabel 14'!$F170*1000</f>
        <v>1.4480293225937826</v>
      </c>
      <c r="P170" s="6">
        <f>'Tabel 13'!O170/'Tabel 14'!$F170*1000</f>
        <v>1.4480293225937826</v>
      </c>
      <c r="Q170" s="6">
        <f>'Tabel 13'!P170/'Tabel 14'!$F170*1000</f>
        <v>0</v>
      </c>
      <c r="R170" s="6">
        <f>'Tabel 13'!Q170/'Tabel 14'!$F170*1000</f>
        <v>11.493732748088147</v>
      </c>
      <c r="S170" s="6">
        <f>'Tabel 13'!R170/'Tabel 14'!$F170*1000</f>
        <v>29.548848364179374</v>
      </c>
      <c r="T170" s="6">
        <f>'Tabel 13'!S170/'Tabel 14'!$F170*1000</f>
        <v>28.915335535544596</v>
      </c>
      <c r="U170" s="6">
        <f>'Tabel 13'!T170/'Tabel 14'!$F170*1000</f>
        <v>0.63351282863477987</v>
      </c>
      <c r="V170" s="6">
        <f>'Tabel 13'!U170/'Tabel 14'!$F170*1000</f>
        <v>0</v>
      </c>
      <c r="W170" s="6">
        <f>'Tabel 13'!V170/'Tabel 14'!$F170*1000</f>
        <v>0</v>
      </c>
      <c r="X170" s="6"/>
      <c r="Y170" s="6">
        <f>'Tabel 13'!X170/'Tabel 14'!$F170*1000</f>
        <v>6.1088737046925203</v>
      </c>
      <c r="AA170" s="47"/>
      <c r="AB170" s="47"/>
      <c r="AC170" s="47"/>
      <c r="AD170" s="47"/>
    </row>
    <row r="171" spans="4:30" x14ac:dyDescent="0.25">
      <c r="D171" s="1" t="s">
        <v>761</v>
      </c>
      <c r="E171" s="1" t="s">
        <v>181</v>
      </c>
      <c r="F171" s="84">
        <f>VLOOKUP(E171,'Tabel 12'!E$14:F$376,2,FALSE)</f>
        <v>40463</v>
      </c>
      <c r="H171" s="6">
        <f>'Tabel 13'!G171/'Tabel 14'!$F171*1000</f>
        <v>80.221436868250009</v>
      </c>
      <c r="I171" s="6">
        <f>'Tabel 13'!H171/'Tabel 14'!$F171*1000</f>
        <v>45.275931097545907</v>
      </c>
      <c r="J171" s="6">
        <f>'Tabel 13'!I171/'Tabel 14'!$F171*1000</f>
        <v>28.124459382645874</v>
      </c>
      <c r="K171" s="6">
        <f>'Tabel 13'!J171/'Tabel 14'!$F171*1000</f>
        <v>2.9162444702567778</v>
      </c>
      <c r="L171" s="6">
        <f>'Tabel 13'!K171/'Tabel 14'!$F171*1000</f>
        <v>9.2677260707312854</v>
      </c>
      <c r="M171" s="6">
        <f>'Tabel 13'!L171/'Tabel 14'!$F171*1000</f>
        <v>1.4334082989397723</v>
      </c>
      <c r="N171" s="6">
        <f>'Tabel 13'!M171/'Tabel 14'!$F171*1000</f>
        <v>3.5340928749721967</v>
      </c>
      <c r="O171" s="6">
        <f>'Tabel 13'!N171/'Tabel 14'!$F171*1000</f>
        <v>3.8800879816128315</v>
      </c>
      <c r="P171" s="6">
        <f>'Tabel 13'!O171/'Tabel 14'!$F171*1000</f>
        <v>3.3610953216518795</v>
      </c>
      <c r="Q171" s="6">
        <f>'Tabel 13'!P171/'Tabel 14'!$F171*1000</f>
        <v>0.51899265996095201</v>
      </c>
      <c r="R171" s="6">
        <f>'Tabel 13'!Q171/'Tabel 14'!$F171*1000</f>
        <v>5.9807725576452562</v>
      </c>
      <c r="S171" s="6">
        <f>'Tabel 13'!R171/'Tabel 14'!$F171*1000</f>
        <v>25.084645231446011</v>
      </c>
      <c r="T171" s="6">
        <f>'Tabel 13'!S171/'Tabel 14'!$F171*1000</f>
        <v>19.622865333761709</v>
      </c>
      <c r="U171" s="6">
        <f>'Tabel 13'!T171/'Tabel 14'!$F171*1000</f>
        <v>0.56842053233818546</v>
      </c>
      <c r="V171" s="6">
        <f>'Tabel 13'!U171/'Tabel 14'!$F171*1000</f>
        <v>4.8933593653461189</v>
      </c>
      <c r="W171" s="6">
        <f>'Tabel 13'!V171/'Tabel 14'!$F171*1000</f>
        <v>0</v>
      </c>
      <c r="X171" s="6"/>
      <c r="Y171" s="6">
        <f>'Tabel 13'!X171/'Tabel 14'!$F171*1000</f>
        <v>10.651706497293825</v>
      </c>
      <c r="AA171" s="47"/>
      <c r="AB171" s="47"/>
      <c r="AC171" s="47"/>
      <c r="AD171" s="47"/>
    </row>
    <row r="172" spans="4:30" x14ac:dyDescent="0.25">
      <c r="D172" s="1" t="s">
        <v>764</v>
      </c>
      <c r="E172" s="1" t="s">
        <v>149</v>
      </c>
      <c r="F172" s="84">
        <f>VLOOKUP(E172,'Tabel 12'!E$14:F$376,2,FALSE)</f>
        <v>26829</v>
      </c>
      <c r="H172" s="6">
        <f>'Tabel 13'!G172/'Tabel 14'!$F172*1000</f>
        <v>32.83760110328376</v>
      </c>
      <c r="I172" s="6">
        <f>'Tabel 13'!H172/'Tabel 14'!$F172*1000</f>
        <v>10.846472101084647</v>
      </c>
      <c r="J172" s="6">
        <f>'Tabel 13'!I172/'Tabel 14'!$F172*1000</f>
        <v>0.85728130008572823</v>
      </c>
      <c r="K172" s="6">
        <f>'Tabel 13'!J172/'Tabel 14'!$F172*1000</f>
        <v>0</v>
      </c>
      <c r="L172" s="6">
        <f>'Tabel 13'!K172/'Tabel 14'!$F172*1000</f>
        <v>8.7591785008759189</v>
      </c>
      <c r="M172" s="6">
        <f>'Tabel 13'!L172/'Tabel 14'!$F172*1000</f>
        <v>0</v>
      </c>
      <c r="N172" s="6">
        <f>'Tabel 13'!M172/'Tabel 14'!$F172*1000</f>
        <v>1.2300123001230012</v>
      </c>
      <c r="O172" s="6">
        <f>'Tabel 13'!N172/'Tabel 14'!$F172*1000</f>
        <v>0</v>
      </c>
      <c r="P172" s="6">
        <f>'Tabel 13'!O172/'Tabel 14'!$F172*1000</f>
        <v>0</v>
      </c>
      <c r="Q172" s="6">
        <f>'Tabel 13'!P172/'Tabel 14'!$F172*1000</f>
        <v>0</v>
      </c>
      <c r="R172" s="6">
        <f>'Tabel 13'!Q172/'Tabel 14'!$F172*1000</f>
        <v>3.0563942003056392</v>
      </c>
      <c r="S172" s="6">
        <f>'Tabel 13'!R172/'Tabel 14'!$F172*1000</f>
        <v>18.934734801893473</v>
      </c>
      <c r="T172" s="6">
        <f>'Tabel 13'!S172/'Tabel 14'!$F172*1000</f>
        <v>18.263819001826384</v>
      </c>
      <c r="U172" s="6">
        <f>'Tabel 13'!T172/'Tabel 14'!$F172*1000</f>
        <v>0.67091580006709162</v>
      </c>
      <c r="V172" s="6">
        <f>'Tabel 13'!U172/'Tabel 14'!$F172*1000</f>
        <v>0</v>
      </c>
      <c r="W172" s="6">
        <f>'Tabel 13'!V172/'Tabel 14'!$F172*1000</f>
        <v>0</v>
      </c>
      <c r="X172" s="6"/>
      <c r="Y172" s="6">
        <f>'Tabel 13'!X172/'Tabel 14'!$F172*1000</f>
        <v>2.8327556002832757</v>
      </c>
      <c r="AA172" s="47"/>
      <c r="AB172" s="47"/>
      <c r="AC172" s="47"/>
      <c r="AD172" s="47"/>
    </row>
    <row r="173" spans="4:30" x14ac:dyDescent="0.25">
      <c r="D173" s="1" t="s">
        <v>767</v>
      </c>
      <c r="E173" s="1" t="s">
        <v>150</v>
      </c>
      <c r="F173" s="84">
        <f>VLOOKUP(E173,'Tabel 12'!E$14:F$376,2,FALSE)</f>
        <v>24175</v>
      </c>
      <c r="H173" s="6">
        <f>'Tabel 13'!G173/'Tabel 14'!$F173*1000</f>
        <v>67.673216132368154</v>
      </c>
      <c r="I173" s="6">
        <f>'Tabel 13'!H173/'Tabel 14'!$F173*1000</f>
        <v>5.9979317476732161</v>
      </c>
      <c r="J173" s="6">
        <f>'Tabel 13'!I173/'Tabel 14'!$F173*1000</f>
        <v>3.7228541882109618</v>
      </c>
      <c r="K173" s="6">
        <f>'Tabel 13'!J173/'Tabel 14'!$F173*1000</f>
        <v>0</v>
      </c>
      <c r="L173" s="6">
        <f>'Tabel 13'!K173/'Tabel 14'!$F173*1000</f>
        <v>1.3650465356773527</v>
      </c>
      <c r="M173" s="6">
        <f>'Tabel 13'!L173/'Tabel 14'!$F173*1000</f>
        <v>0</v>
      </c>
      <c r="N173" s="6">
        <f>'Tabel 13'!M173/'Tabel 14'!$F173*1000</f>
        <v>0.91003102378490175</v>
      </c>
      <c r="O173" s="6">
        <f>'Tabel 13'!N173/'Tabel 14'!$F173*1000</f>
        <v>0</v>
      </c>
      <c r="P173" s="6">
        <f>'Tabel 13'!O173/'Tabel 14'!$F173*1000</f>
        <v>0</v>
      </c>
      <c r="Q173" s="6">
        <f>'Tabel 13'!P173/'Tabel 14'!$F173*1000</f>
        <v>0</v>
      </c>
      <c r="R173" s="6">
        <f>'Tabel 13'!Q173/'Tabel 14'!$F173*1000</f>
        <v>38.262668045501556</v>
      </c>
      <c r="S173" s="6">
        <f>'Tabel 13'!R173/'Tabel 14'!$F173*1000</f>
        <v>23.412616339193381</v>
      </c>
      <c r="T173" s="6">
        <f>'Tabel 13'!S173/'Tabel 14'!$F173*1000</f>
        <v>21.758014477766288</v>
      </c>
      <c r="U173" s="6">
        <f>'Tabel 13'!T173/'Tabel 14'!$F173*1000</f>
        <v>0.70320579110651493</v>
      </c>
      <c r="V173" s="6">
        <f>'Tabel 13'!U173/'Tabel 14'!$F173*1000</f>
        <v>0.95139607032057905</v>
      </c>
      <c r="W173" s="6">
        <f>'Tabel 13'!V173/'Tabel 14'!$F173*1000</f>
        <v>0</v>
      </c>
      <c r="X173" s="6"/>
      <c r="Y173" s="6">
        <f>'Tabel 13'!X173/'Tabel 14'!$F173*1000</f>
        <v>6.6597724922440538</v>
      </c>
      <c r="AA173" s="47"/>
      <c r="AB173" s="47"/>
      <c r="AC173" s="47"/>
      <c r="AD173" s="47"/>
    </row>
    <row r="174" spans="4:30" x14ac:dyDescent="0.25">
      <c r="D174" s="1" t="s">
        <v>777</v>
      </c>
      <c r="E174" s="1" t="s">
        <v>170</v>
      </c>
      <c r="F174" s="84">
        <f>VLOOKUP(E174,'Tabel 12'!E$14:F$376,2,FALSE)</f>
        <v>31043</v>
      </c>
      <c r="H174" s="6">
        <f>'Tabel 13'!G174/'Tabel 14'!$F174*1000</f>
        <v>32.148954675772316</v>
      </c>
      <c r="I174" s="6">
        <f>'Tabel 13'!H174/'Tabel 14'!$F174*1000</f>
        <v>7.7634249267145572</v>
      </c>
      <c r="J174" s="6">
        <f>'Tabel 13'!I174/'Tabel 14'!$F174*1000</f>
        <v>0</v>
      </c>
      <c r="K174" s="6">
        <f>'Tabel 13'!J174/'Tabel 14'!$F174*1000</f>
        <v>4.1555262055858009</v>
      </c>
      <c r="L174" s="6">
        <f>'Tabel 13'!K174/'Tabel 14'!$F174*1000</f>
        <v>3.6078987211287568</v>
      </c>
      <c r="M174" s="6">
        <f>'Tabel 13'!L174/'Tabel 14'!$F174*1000</f>
        <v>0</v>
      </c>
      <c r="N174" s="6">
        <f>'Tabel 13'!M174/'Tabel 14'!$F174*1000</f>
        <v>0</v>
      </c>
      <c r="O174" s="6">
        <f>'Tabel 13'!N174/'Tabel 14'!$F174*1000</f>
        <v>1.8683761234416776</v>
      </c>
      <c r="P174" s="6">
        <f>'Tabel 13'!O174/'Tabel 14'!$F174*1000</f>
        <v>1.8683761234416776</v>
      </c>
      <c r="Q174" s="6">
        <f>'Tabel 13'!P174/'Tabel 14'!$F174*1000</f>
        <v>0</v>
      </c>
      <c r="R174" s="6">
        <f>'Tabel 13'!Q174/'Tabel 14'!$F174*1000</f>
        <v>3.6078987211287568</v>
      </c>
      <c r="S174" s="6">
        <f>'Tabel 13'!R174/'Tabel 14'!$F174*1000</f>
        <v>18.909254904487327</v>
      </c>
      <c r="T174" s="6">
        <f>'Tabel 13'!S174/'Tabel 14'!$F174*1000</f>
        <v>17.524079502625391</v>
      </c>
      <c r="U174" s="6">
        <f>'Tabel 13'!T174/'Tabel 14'!$F174*1000</f>
        <v>1.3851754018619336</v>
      </c>
      <c r="V174" s="6">
        <f>'Tabel 13'!U174/'Tabel 14'!$F174*1000</f>
        <v>0</v>
      </c>
      <c r="W174" s="6">
        <f>'Tabel 13'!V174/'Tabel 14'!$F174*1000</f>
        <v>0</v>
      </c>
      <c r="X174" s="6"/>
      <c r="Y174" s="6">
        <f>'Tabel 13'!X174/'Tabel 14'!$F174*1000</f>
        <v>1.7073092162484296</v>
      </c>
      <c r="AA174" s="47"/>
      <c r="AB174" s="47"/>
      <c r="AC174" s="47"/>
      <c r="AD174" s="47"/>
    </row>
    <row r="175" spans="4:30" x14ac:dyDescent="0.25">
      <c r="D175" s="1" t="s">
        <v>788</v>
      </c>
      <c r="E175" s="1" t="s">
        <v>171</v>
      </c>
      <c r="F175" s="84">
        <f>VLOOKUP(E175,'Tabel 12'!E$14:F$376,2,FALSE)</f>
        <v>16635</v>
      </c>
      <c r="H175" s="6">
        <f>'Tabel 13'!G175/'Tabel 14'!$F175*1000</f>
        <v>46.107604448452058</v>
      </c>
      <c r="I175" s="6">
        <f>'Tabel 13'!H175/'Tabel 14'!$F175*1000</f>
        <v>10.459873760144273</v>
      </c>
      <c r="J175" s="6">
        <f>'Tabel 13'!I175/'Tabel 14'!$F175*1000</f>
        <v>2.7051397655545539</v>
      </c>
      <c r="K175" s="6">
        <f>'Tabel 13'!J175/'Tabel 14'!$F175*1000</f>
        <v>4.9894800120228435</v>
      </c>
      <c r="L175" s="6">
        <f>'Tabel 13'!K175/'Tabel 14'!$F175*1000</f>
        <v>1.9837691614066726</v>
      </c>
      <c r="M175" s="6">
        <f>'Tabel 13'!L175/'Tabel 14'!$F175*1000</f>
        <v>0.54102795311091079</v>
      </c>
      <c r="N175" s="6">
        <f>'Tabel 13'!M175/'Tabel 14'!$F175*1000</f>
        <v>0.24045686804929367</v>
      </c>
      <c r="O175" s="6">
        <f>'Tabel 13'!N175/'Tabel 14'!$F175*1000</f>
        <v>3.907424105801022</v>
      </c>
      <c r="P175" s="6">
        <f>'Tabel 13'!O175/'Tabel 14'!$F175*1000</f>
        <v>0</v>
      </c>
      <c r="Q175" s="6">
        <f>'Tabel 13'!P175/'Tabel 14'!$F175*1000</f>
        <v>3.907424105801022</v>
      </c>
      <c r="R175" s="6">
        <f>'Tabel 13'!Q175/'Tabel 14'!$F175*1000</f>
        <v>10.279531109107305</v>
      </c>
      <c r="S175" s="6">
        <f>'Tabel 13'!R175/'Tabel 14'!$F175*1000</f>
        <v>21.460775473399458</v>
      </c>
      <c r="T175" s="6">
        <f>'Tabel 13'!S175/'Tabel 14'!$F175*1000</f>
        <v>21.460775473399458</v>
      </c>
      <c r="U175" s="6">
        <f>'Tabel 13'!T175/'Tabel 14'!$F175*1000</f>
        <v>0</v>
      </c>
      <c r="V175" s="6">
        <f>'Tabel 13'!U175/'Tabel 14'!$F175*1000</f>
        <v>0</v>
      </c>
      <c r="W175" s="6">
        <f>'Tabel 13'!V175/'Tabel 14'!$F175*1000</f>
        <v>0</v>
      </c>
      <c r="X175" s="6"/>
      <c r="Y175" s="6">
        <f>'Tabel 13'!X175/'Tabel 14'!$F175*1000</f>
        <v>1.6831980763450556</v>
      </c>
      <c r="AA175" s="47"/>
      <c r="AB175" s="47"/>
      <c r="AC175" s="47"/>
      <c r="AD175" s="47"/>
    </row>
    <row r="176" spans="4:30" x14ac:dyDescent="0.25">
      <c r="D176" s="1" t="s">
        <v>792</v>
      </c>
      <c r="E176" s="1" t="s">
        <v>186</v>
      </c>
      <c r="F176" s="84">
        <f>VLOOKUP(E176,'Tabel 12'!E$14:F$376,2,FALSE)</f>
        <v>94898</v>
      </c>
      <c r="H176" s="6">
        <f>'Tabel 13'!G176/'Tabel 14'!$F176*1000</f>
        <v>164.60831629749836</v>
      </c>
      <c r="I176" s="6">
        <f>'Tabel 13'!H176/'Tabel 14'!$F176*1000</f>
        <v>122.1522055259331</v>
      </c>
      <c r="J176" s="6">
        <f>'Tabel 13'!I176/'Tabel 14'!$F176*1000</f>
        <v>40.285359017049885</v>
      </c>
      <c r="K176" s="6">
        <f>'Tabel 13'!J176/'Tabel 14'!$F176*1000</f>
        <v>27.914181542287508</v>
      </c>
      <c r="L176" s="6">
        <f>'Tabel 13'!K176/'Tabel 14'!$F176*1000</f>
        <v>22.708592383401125</v>
      </c>
      <c r="M176" s="6">
        <f>'Tabel 13'!L176/'Tabel 14'!$F176*1000</f>
        <v>18.978271407195095</v>
      </c>
      <c r="N176" s="6">
        <f>'Tabel 13'!M176/'Tabel 14'!$F176*1000</f>
        <v>12.265801175999494</v>
      </c>
      <c r="O176" s="6">
        <f>'Tabel 13'!N176/'Tabel 14'!$F176*1000</f>
        <v>3.7303209762060319</v>
      </c>
      <c r="P176" s="6">
        <f>'Tabel 13'!O176/'Tabel 14'!$F176*1000</f>
        <v>0</v>
      </c>
      <c r="Q176" s="6">
        <f>'Tabel 13'!P176/'Tabel 14'!$F176*1000</f>
        <v>3.7303209762060319</v>
      </c>
      <c r="R176" s="6">
        <f>'Tabel 13'!Q176/'Tabel 14'!$F176*1000</f>
        <v>4.078062762123543</v>
      </c>
      <c r="S176" s="6">
        <f>'Tabel 13'!R176/'Tabel 14'!$F176*1000</f>
        <v>34.647727033235682</v>
      </c>
      <c r="T176" s="6">
        <f>'Tabel 13'!S176/'Tabel 14'!$F176*1000</f>
        <v>30.28514826445236</v>
      </c>
      <c r="U176" s="6">
        <f>'Tabel 13'!T176/'Tabel 14'!$F176*1000</f>
        <v>1.7387089295875571</v>
      </c>
      <c r="V176" s="6">
        <f>'Tabel 13'!U176/'Tabel 14'!$F176*1000</f>
        <v>2.623869839195768</v>
      </c>
      <c r="W176" s="6">
        <f>'Tabel 13'!V176/'Tabel 14'!$F176*1000</f>
        <v>0</v>
      </c>
      <c r="X176" s="6"/>
      <c r="Y176" s="6">
        <f>'Tabel 13'!X176/'Tabel 14'!$F176*1000</f>
        <v>47.545786001812473</v>
      </c>
      <c r="AA176" s="47"/>
      <c r="AB176" s="47"/>
      <c r="AC176" s="47"/>
      <c r="AD176" s="47"/>
    </row>
    <row r="177" spans="4:30" x14ac:dyDescent="0.25">
      <c r="D177" s="1" t="s">
        <v>797</v>
      </c>
      <c r="E177" s="1" t="s">
        <v>152</v>
      </c>
      <c r="F177" s="84">
        <f>VLOOKUP(E177,'Tabel 12'!E$14:F$376,2,FALSE)</f>
        <v>45825</v>
      </c>
      <c r="H177" s="6">
        <f>'Tabel 13'!G177/'Tabel 14'!$F177*1000</f>
        <v>74.631751227495911</v>
      </c>
      <c r="I177" s="6">
        <f>'Tabel 13'!H177/'Tabel 14'!$F177*1000</f>
        <v>39.214402618657942</v>
      </c>
      <c r="J177" s="6">
        <f>'Tabel 13'!I177/'Tabel 14'!$F177*1000</f>
        <v>33.758865248226954</v>
      </c>
      <c r="K177" s="6">
        <f>'Tabel 13'!J177/'Tabel 14'!$F177*1000</f>
        <v>0.50190943807965083</v>
      </c>
      <c r="L177" s="6">
        <f>'Tabel 13'!K177/'Tabel 14'!$F177*1000</f>
        <v>4.9536279323513366</v>
      </c>
      <c r="M177" s="6">
        <f>'Tabel 13'!L177/'Tabel 14'!$F177*1000</f>
        <v>0</v>
      </c>
      <c r="N177" s="6">
        <f>'Tabel 13'!M177/'Tabel 14'!$F177*1000</f>
        <v>0</v>
      </c>
      <c r="O177" s="6">
        <f>'Tabel 13'!N177/'Tabel 14'!$F177*1000</f>
        <v>7.7905073649754506</v>
      </c>
      <c r="P177" s="6">
        <f>'Tabel 13'!O177/'Tabel 14'!$F177*1000</f>
        <v>0.28368794326241137</v>
      </c>
      <c r="Q177" s="6">
        <f>'Tabel 13'!P177/'Tabel 14'!$F177*1000</f>
        <v>7.5068194217130388</v>
      </c>
      <c r="R177" s="6">
        <f>'Tabel 13'!Q177/'Tabel 14'!$F177*1000</f>
        <v>3.7315875613747953</v>
      </c>
      <c r="S177" s="6">
        <f>'Tabel 13'!R177/'Tabel 14'!$F177*1000</f>
        <v>23.895253682487724</v>
      </c>
      <c r="T177" s="6">
        <f>'Tabel 13'!S177/'Tabel 14'!$F177*1000</f>
        <v>22.214948172394983</v>
      </c>
      <c r="U177" s="6">
        <f>'Tabel 13'!T177/'Tabel 14'!$F177*1000</f>
        <v>1.680305510092744</v>
      </c>
      <c r="V177" s="6">
        <f>'Tabel 13'!U177/'Tabel 14'!$F177*1000</f>
        <v>0</v>
      </c>
      <c r="W177" s="6">
        <f>'Tabel 13'!V177/'Tabel 14'!$F177*1000</f>
        <v>0</v>
      </c>
      <c r="X177" s="6"/>
      <c r="Y177" s="6">
        <f>'Tabel 13'!X177/'Tabel 14'!$F177*1000</f>
        <v>9.252591380250955</v>
      </c>
      <c r="AA177" s="47"/>
      <c r="AB177" s="47"/>
      <c r="AC177" s="47"/>
      <c r="AD177" s="47"/>
    </row>
    <row r="178" spans="4:30" x14ac:dyDescent="0.25">
      <c r="D178" s="1" t="s">
        <v>799</v>
      </c>
      <c r="E178" s="1" t="s">
        <v>153</v>
      </c>
      <c r="F178" s="84">
        <f>VLOOKUP(E178,'Tabel 12'!E$14:F$376,2,FALSE)</f>
        <v>15953</v>
      </c>
      <c r="H178" s="6">
        <f>'Tabel 13'!G178/'Tabel 14'!$F178*1000</f>
        <v>95.969410142292986</v>
      </c>
      <c r="I178" s="6">
        <f>'Tabel 13'!H178/'Tabel 14'!$F178*1000</f>
        <v>59.675296182536201</v>
      </c>
      <c r="J178" s="6">
        <f>'Tabel 13'!I178/'Tabel 14'!$F178*1000</f>
        <v>24.76023318498088</v>
      </c>
      <c r="K178" s="6">
        <f>'Tabel 13'!J178/'Tabel 14'!$F178*1000</f>
        <v>5.0147307716416982</v>
      </c>
      <c r="L178" s="6">
        <f>'Tabel 13'!K178/'Tabel 14'!$F178*1000</f>
        <v>14.041246160596753</v>
      </c>
      <c r="M178" s="6">
        <f>'Tabel 13'!L178/'Tabel 14'!$F178*1000</f>
        <v>4.1998370212499214</v>
      </c>
      <c r="N178" s="6">
        <f>'Tabel 13'!M178/'Tabel 14'!$F178*1000</f>
        <v>11.659249044066947</v>
      </c>
      <c r="O178" s="6">
        <f>'Tabel 13'!N178/'Tabel 14'!$F178*1000</f>
        <v>3.6356798094402305</v>
      </c>
      <c r="P178" s="6">
        <f>'Tabel 13'!O178/'Tabel 14'!$F178*1000</f>
        <v>3.6356798094402305</v>
      </c>
      <c r="Q178" s="6">
        <f>'Tabel 13'!P178/'Tabel 14'!$F178*1000</f>
        <v>0</v>
      </c>
      <c r="R178" s="6">
        <f>'Tabel 13'!Q178/'Tabel 14'!$F178*1000</f>
        <v>11.032407697611735</v>
      </c>
      <c r="S178" s="6">
        <f>'Tabel 13'!R178/'Tabel 14'!$F178*1000</f>
        <v>21.626026452704821</v>
      </c>
      <c r="T178" s="6">
        <f>'Tabel 13'!S178/'Tabel 14'!$F178*1000</f>
        <v>19.996238951921267</v>
      </c>
      <c r="U178" s="6">
        <f>'Tabel 13'!T178/'Tabel 14'!$F178*1000</f>
        <v>1.6297875007835518</v>
      </c>
      <c r="V178" s="6">
        <f>'Tabel 13'!U178/'Tabel 14'!$F178*1000</f>
        <v>0</v>
      </c>
      <c r="W178" s="6">
        <f>'Tabel 13'!V178/'Tabel 14'!$F178*1000</f>
        <v>0</v>
      </c>
      <c r="X178" s="6"/>
      <c r="Y178" s="6">
        <f>'Tabel 13'!X178/'Tabel 14'!$F178*1000</f>
        <v>18.679872124365325</v>
      </c>
      <c r="AA178" s="47"/>
      <c r="AB178" s="47"/>
      <c r="AC178" s="47"/>
      <c r="AD178" s="47"/>
    </row>
    <row r="179" spans="4:30" x14ac:dyDescent="0.25">
      <c r="D179" s="1" t="s">
        <v>820</v>
      </c>
      <c r="E179" s="1" t="s">
        <v>172</v>
      </c>
      <c r="F179" s="84">
        <f>VLOOKUP(E179,'Tabel 12'!E$14:F$376,2,FALSE)</f>
        <v>23250</v>
      </c>
      <c r="H179" s="6">
        <f>'Tabel 13'!G179/'Tabel 14'!$F179*1000</f>
        <v>27.741935483870968</v>
      </c>
      <c r="I179" s="6">
        <f>'Tabel 13'!H179/'Tabel 14'!$F179*1000</f>
        <v>6.924731182795699</v>
      </c>
      <c r="J179" s="6">
        <f>'Tabel 13'!I179/'Tabel 14'!$F179*1000</f>
        <v>2.4086021505376345</v>
      </c>
      <c r="K179" s="6">
        <f>'Tabel 13'!J179/'Tabel 14'!$F179*1000</f>
        <v>0</v>
      </c>
      <c r="L179" s="6">
        <f>'Tabel 13'!K179/'Tabel 14'!$F179*1000</f>
        <v>3.010752688172043</v>
      </c>
      <c r="M179" s="6">
        <f>'Tabel 13'!L179/'Tabel 14'!$F179*1000</f>
        <v>0</v>
      </c>
      <c r="N179" s="6">
        <f>'Tabel 13'!M179/'Tabel 14'!$F179*1000</f>
        <v>1.5053763440860215</v>
      </c>
      <c r="O179" s="6">
        <f>'Tabel 13'!N179/'Tabel 14'!$F179*1000</f>
        <v>0.90322580645161288</v>
      </c>
      <c r="P179" s="6">
        <f>'Tabel 13'!O179/'Tabel 14'!$F179*1000</f>
        <v>0</v>
      </c>
      <c r="Q179" s="6">
        <f>'Tabel 13'!P179/'Tabel 14'!$F179*1000</f>
        <v>0.90322580645161288</v>
      </c>
      <c r="R179" s="6">
        <f>'Tabel 13'!Q179/'Tabel 14'!$F179*1000</f>
        <v>3.397849462365591</v>
      </c>
      <c r="S179" s="6">
        <f>'Tabel 13'!R179/'Tabel 14'!$F179*1000</f>
        <v>16.516129032258064</v>
      </c>
      <c r="T179" s="6">
        <f>'Tabel 13'!S179/'Tabel 14'!$F179*1000</f>
        <v>15.655913978494622</v>
      </c>
      <c r="U179" s="6">
        <f>'Tabel 13'!T179/'Tabel 14'!$F179*1000</f>
        <v>0.86021505376344087</v>
      </c>
      <c r="V179" s="6">
        <f>'Tabel 13'!U179/'Tabel 14'!$F179*1000</f>
        <v>0</v>
      </c>
      <c r="W179" s="6">
        <f>'Tabel 13'!V179/'Tabel 14'!$F179*1000</f>
        <v>0</v>
      </c>
      <c r="X179" s="6"/>
      <c r="Y179" s="6">
        <f>'Tabel 13'!X179/'Tabel 14'!$F179*1000</f>
        <v>2.4516129032258065</v>
      </c>
      <c r="AA179" s="47"/>
      <c r="AB179" s="47"/>
      <c r="AC179" s="47"/>
      <c r="AD179" s="47"/>
    </row>
    <row r="180" spans="4:30" x14ac:dyDescent="0.25">
      <c r="D180" s="1" t="s">
        <v>821</v>
      </c>
      <c r="E180" s="1" t="s">
        <v>638</v>
      </c>
      <c r="F180" s="84">
        <f>VLOOKUP(E180,'Tabel 12'!E$14:F$376,2,FALSE)</f>
        <v>91447</v>
      </c>
      <c r="H180" s="6">
        <f>'Tabel 13'!G180/'Tabel 14'!$F180*1000</f>
        <v>80.407230417618948</v>
      </c>
      <c r="I180" s="6">
        <f>'Tabel 13'!H180/'Tabel 14'!$F180*1000</f>
        <v>45.09716010366661</v>
      </c>
      <c r="J180" s="6">
        <f>'Tabel 13'!I180/'Tabel 14'!$F180*1000</f>
        <v>34.588340787560007</v>
      </c>
      <c r="K180" s="6">
        <f>'Tabel 13'!J180/'Tabel 14'!$F180*1000</f>
        <v>0</v>
      </c>
      <c r="L180" s="6">
        <f>'Tabel 13'!K180/'Tabel 14'!$F180*1000</f>
        <v>2.6791474843351883</v>
      </c>
      <c r="M180" s="6">
        <f>'Tabel 13'!L180/'Tabel 14'!$F180*1000</f>
        <v>4.3741183417717371E-2</v>
      </c>
      <c r="N180" s="6">
        <f>'Tabel 13'!M180/'Tabel 14'!$F180*1000</f>
        <v>7.7859306483536912</v>
      </c>
      <c r="O180" s="6">
        <f>'Tabel 13'!N180/'Tabel 14'!$F180*1000</f>
        <v>5.9597362406639913</v>
      </c>
      <c r="P180" s="6">
        <f>'Tabel 13'!O180/'Tabel 14'!$F180*1000</f>
        <v>1.509070827911249</v>
      </c>
      <c r="Q180" s="6">
        <f>'Tabel 13'!P180/'Tabel 14'!$F180*1000</f>
        <v>4.4506654127527421</v>
      </c>
      <c r="R180" s="6">
        <f>'Tabel 13'!Q180/'Tabel 14'!$F180*1000</f>
        <v>6.0581539033538556</v>
      </c>
      <c r="S180" s="6">
        <f>'Tabel 13'!R180/'Tabel 14'!$F180*1000</f>
        <v>23.292180169934497</v>
      </c>
      <c r="T180" s="6">
        <f>'Tabel 13'!S180/'Tabel 14'!$F180*1000</f>
        <v>22.701674193795316</v>
      </c>
      <c r="U180" s="6">
        <f>'Tabel 13'!T180/'Tabel 14'!$F180*1000</f>
        <v>0.59050597613918443</v>
      </c>
      <c r="V180" s="6">
        <f>'Tabel 13'!U180/'Tabel 14'!$F180*1000</f>
        <v>0</v>
      </c>
      <c r="W180" s="6">
        <f>'Tabel 13'!V180/'Tabel 14'!$F180*1000</f>
        <v>0</v>
      </c>
      <c r="X180" s="6"/>
      <c r="Y180" s="6">
        <f>'Tabel 13'!X180/'Tabel 14'!$F180*1000</f>
        <v>13.909696326834123</v>
      </c>
      <c r="AA180" s="47"/>
      <c r="AB180" s="47"/>
      <c r="AC180" s="47"/>
      <c r="AD180" s="47"/>
    </row>
    <row r="181" spans="4:30" x14ac:dyDescent="0.25">
      <c r="D181" s="1" t="s">
        <v>841</v>
      </c>
      <c r="E181" s="1" t="s">
        <v>639</v>
      </c>
      <c r="F181" s="84">
        <f>VLOOKUP(E181,'Tabel 12'!E$14:F$376,2,FALSE)</f>
        <v>58936</v>
      </c>
      <c r="H181" s="6">
        <f>'Tabel 13'!G181/'Tabel 14'!$F181*1000</f>
        <v>100.26130039364735</v>
      </c>
      <c r="I181" s="6">
        <f>'Tabel 13'!H181/'Tabel 14'!$F181*1000</f>
        <v>57.01099497760282</v>
      </c>
      <c r="J181" s="6">
        <f>'Tabel 13'!I181/'Tabel 14'!$F181*1000</f>
        <v>38.974480792724307</v>
      </c>
      <c r="K181" s="6">
        <f>'Tabel 13'!J181/'Tabel 14'!$F181*1000</f>
        <v>0</v>
      </c>
      <c r="L181" s="6">
        <f>'Tabel 13'!K181/'Tabel 14'!$F181*1000</f>
        <v>13.387403284919236</v>
      </c>
      <c r="M181" s="6">
        <f>'Tabel 13'!L181/'Tabel 14'!$F181*1000</f>
        <v>0</v>
      </c>
      <c r="N181" s="6">
        <f>'Tabel 13'!M181/'Tabel 14'!$F181*1000</f>
        <v>4.6491108999592781</v>
      </c>
      <c r="O181" s="6">
        <f>'Tabel 13'!N181/'Tabel 14'!$F181*1000</f>
        <v>9.3151893579476042</v>
      </c>
      <c r="P181" s="6">
        <f>'Tabel 13'!O181/'Tabel 14'!$F181*1000</f>
        <v>5.7520021718474279</v>
      </c>
      <c r="Q181" s="6">
        <f>'Tabel 13'!P181/'Tabel 14'!$F181*1000</f>
        <v>3.5631871861001763</v>
      </c>
      <c r="R181" s="6">
        <f>'Tabel 13'!Q181/'Tabel 14'!$F181*1000</f>
        <v>1.3065019682367314</v>
      </c>
      <c r="S181" s="6">
        <f>'Tabel 13'!R181/'Tabel 14'!$F181*1000</f>
        <v>32.628614089860186</v>
      </c>
      <c r="T181" s="6">
        <f>'Tabel 13'!S181/'Tabel 14'!$F181*1000</f>
        <v>30.20225329170626</v>
      </c>
      <c r="U181" s="6">
        <f>'Tabel 13'!T181/'Tabel 14'!$F181*1000</f>
        <v>2.4263607981539299</v>
      </c>
      <c r="V181" s="6">
        <f>'Tabel 13'!U181/'Tabel 14'!$F181*1000</f>
        <v>0</v>
      </c>
      <c r="W181" s="6">
        <f>'Tabel 13'!V181/'Tabel 14'!$F181*1000</f>
        <v>4.0891814850006787</v>
      </c>
      <c r="X181" s="6"/>
      <c r="Y181" s="6">
        <f>'Tabel 13'!X181/'Tabel 14'!$F181*1000</f>
        <v>16.950590471019414</v>
      </c>
      <c r="AA181" s="47"/>
      <c r="AB181" s="47"/>
      <c r="AC181" s="47"/>
      <c r="AD181" s="47"/>
    </row>
    <row r="182" spans="4:30" x14ac:dyDescent="0.25">
      <c r="D182" s="1" t="s">
        <v>846</v>
      </c>
      <c r="E182" s="1" t="s">
        <v>182</v>
      </c>
      <c r="F182" s="84">
        <f>VLOOKUP(E182,'Tabel 12'!E$14:F$376,2,FALSE)</f>
        <v>83710</v>
      </c>
      <c r="H182" s="6">
        <f>'Tabel 13'!G182/'Tabel 14'!$F182*1000</f>
        <v>86.8355035240712</v>
      </c>
      <c r="I182" s="6">
        <f>'Tabel 13'!H182/'Tabel 14'!$F182*1000</f>
        <v>60.494564568151951</v>
      </c>
      <c r="J182" s="6">
        <f>'Tabel 13'!I182/'Tabel 14'!$F182*1000</f>
        <v>18.205710189941467</v>
      </c>
      <c r="K182" s="6">
        <f>'Tabel 13'!J182/'Tabel 14'!$F182*1000</f>
        <v>16.115159479154222</v>
      </c>
      <c r="L182" s="6">
        <f>'Tabel 13'!K182/'Tabel 14'!$F182*1000</f>
        <v>21.395293274399712</v>
      </c>
      <c r="M182" s="6">
        <f>'Tabel 13'!L182/'Tabel 14'!$F182*1000</f>
        <v>0</v>
      </c>
      <c r="N182" s="6">
        <f>'Tabel 13'!M182/'Tabel 14'!$F182*1000</f>
        <v>4.7784016246565519</v>
      </c>
      <c r="O182" s="6">
        <f>'Tabel 13'!N182/'Tabel 14'!$F182*1000</f>
        <v>1.7680086011229244</v>
      </c>
      <c r="P182" s="6">
        <f>'Tabel 13'!O182/'Tabel 14'!$F182*1000</f>
        <v>1.7680086011229244</v>
      </c>
      <c r="Q182" s="6">
        <f>'Tabel 13'!P182/'Tabel 14'!$F182*1000</f>
        <v>0</v>
      </c>
      <c r="R182" s="6">
        <f>'Tabel 13'!Q182/'Tabel 14'!$F182*1000</f>
        <v>0.65703022339027595</v>
      </c>
      <c r="S182" s="6">
        <f>'Tabel 13'!R182/'Tabel 14'!$F182*1000</f>
        <v>23.915900131406048</v>
      </c>
      <c r="T182" s="6">
        <f>'Tabel 13'!S182/'Tabel 14'!$F182*1000</f>
        <v>21.646159359694181</v>
      </c>
      <c r="U182" s="6">
        <f>'Tabel 13'!T182/'Tabel 14'!$F182*1000</f>
        <v>2.2697407717118625</v>
      </c>
      <c r="V182" s="6">
        <f>'Tabel 13'!U182/'Tabel 14'!$F182*1000</f>
        <v>0</v>
      </c>
      <c r="W182" s="6">
        <f>'Tabel 13'!V182/'Tabel 14'!$F182*1000</f>
        <v>1.5888185401983037</v>
      </c>
      <c r="X182" s="6"/>
      <c r="Y182" s="6">
        <f>'Tabel 13'!X182/'Tabel 14'!$F182*1000</f>
        <v>10.691673635169035</v>
      </c>
      <c r="AA182" s="47"/>
      <c r="AB182" s="47"/>
      <c r="AC182" s="47"/>
      <c r="AD182" s="47"/>
    </row>
    <row r="183" spans="4:30" x14ac:dyDescent="0.25">
      <c r="D183" s="1" t="s">
        <v>869</v>
      </c>
      <c r="E183" s="1" t="s">
        <v>155</v>
      </c>
      <c r="F183" s="84">
        <f>VLOOKUP(E183,'Tabel 12'!E$14:F$376,2,FALSE)</f>
        <v>24009</v>
      </c>
      <c r="H183" s="6">
        <f>'Tabel 13'!G183/'Tabel 14'!$F183*1000</f>
        <v>48.523470365279685</v>
      </c>
      <c r="I183" s="6">
        <f>'Tabel 13'!H183/'Tabel 14'!$F183*1000</f>
        <v>25.532092132117121</v>
      </c>
      <c r="J183" s="6">
        <f>'Tabel 13'!I183/'Tabel 14'!$F183*1000</f>
        <v>12.287059019534341</v>
      </c>
      <c r="K183" s="6">
        <f>'Tabel 13'!J183/'Tabel 14'!$F183*1000</f>
        <v>1.7493439960014994</v>
      </c>
      <c r="L183" s="6">
        <f>'Tabel 13'!K183/'Tabel 14'!$F183*1000</f>
        <v>10.162855595818236</v>
      </c>
      <c r="M183" s="6">
        <f>'Tabel 13'!L183/'Tabel 14'!$F183*1000</f>
        <v>0</v>
      </c>
      <c r="N183" s="6">
        <f>'Tabel 13'!M183/'Tabel 14'!$F183*1000</f>
        <v>1.3328335207630471</v>
      </c>
      <c r="O183" s="6">
        <f>'Tabel 13'!N183/'Tabel 14'!$F183*1000</f>
        <v>2.0825523761922611</v>
      </c>
      <c r="P183" s="6">
        <f>'Tabel 13'!O183/'Tabel 14'!$F183*1000</f>
        <v>2.0825523761922611</v>
      </c>
      <c r="Q183" s="6">
        <f>'Tabel 13'!P183/'Tabel 14'!$F183*1000</f>
        <v>0</v>
      </c>
      <c r="R183" s="6">
        <f>'Tabel 13'!Q183/'Tabel 14'!$F183*1000</f>
        <v>0.49981257028614273</v>
      </c>
      <c r="S183" s="6">
        <f>'Tabel 13'!R183/'Tabel 14'!$F183*1000</f>
        <v>20.409013286684161</v>
      </c>
      <c r="T183" s="6">
        <f>'Tabel 13'!S183/'Tabel 14'!$F183*1000</f>
        <v>19.492690241159565</v>
      </c>
      <c r="U183" s="6">
        <f>'Tabel 13'!T183/'Tabel 14'!$F183*1000</f>
        <v>0.66641676038152353</v>
      </c>
      <c r="V183" s="6">
        <f>'Tabel 13'!U183/'Tabel 14'!$F183*1000</f>
        <v>0.24990628514307137</v>
      </c>
      <c r="W183" s="6">
        <f>'Tabel 13'!V183/'Tabel 14'!$F183*1000</f>
        <v>0</v>
      </c>
      <c r="X183" s="6"/>
      <c r="Y183" s="6">
        <f>'Tabel 13'!X183/'Tabel 14'!$F183*1000</f>
        <v>2.7073180890499393</v>
      </c>
      <c r="AA183" s="47"/>
      <c r="AB183" s="47"/>
      <c r="AC183" s="47"/>
      <c r="AD183" s="47"/>
    </row>
    <row r="184" spans="4:30" x14ac:dyDescent="0.25">
      <c r="D184" s="1" t="s">
        <v>872</v>
      </c>
      <c r="E184" s="1" t="s">
        <v>156</v>
      </c>
      <c r="F184" s="84">
        <f>VLOOKUP(E184,'Tabel 12'!E$14:F$376,2,FALSE)</f>
        <v>19220</v>
      </c>
      <c r="H184" s="6">
        <f>'Tabel 13'!G184/'Tabel 14'!$F184*1000</f>
        <v>46.09781477627471</v>
      </c>
      <c r="I184" s="6">
        <f>'Tabel 13'!H184/'Tabel 14'!$F184*1000</f>
        <v>6.3475546305931321</v>
      </c>
      <c r="J184" s="6">
        <f>'Tabel 13'!I184/'Tabel 14'!$F184*1000</f>
        <v>0</v>
      </c>
      <c r="K184" s="6">
        <f>'Tabel 13'!J184/'Tabel 14'!$F184*1000</f>
        <v>0</v>
      </c>
      <c r="L184" s="6">
        <f>'Tabel 13'!K184/'Tabel 14'!$F184*1000</f>
        <v>0</v>
      </c>
      <c r="M184" s="6">
        <f>'Tabel 13'!L184/'Tabel 14'!$F184*1000</f>
        <v>0</v>
      </c>
      <c r="N184" s="6">
        <f>'Tabel 13'!M184/'Tabel 14'!$F184*1000</f>
        <v>6.3475546305931321</v>
      </c>
      <c r="O184" s="6">
        <f>'Tabel 13'!N184/'Tabel 14'!$F184*1000</f>
        <v>10.665972944849115</v>
      </c>
      <c r="P184" s="6">
        <f>'Tabel 13'!O184/'Tabel 14'!$F184*1000</f>
        <v>5.9313215400624344</v>
      </c>
      <c r="Q184" s="6">
        <f>'Tabel 13'!P184/'Tabel 14'!$F184*1000</f>
        <v>4.7346514047866801</v>
      </c>
      <c r="R184" s="6">
        <f>'Tabel 13'!Q184/'Tabel 14'!$F184*1000</f>
        <v>13.423517169614986</v>
      </c>
      <c r="S184" s="6">
        <f>'Tabel 13'!R184/'Tabel 14'!$F184*1000</f>
        <v>15.660770031217481</v>
      </c>
      <c r="T184" s="6">
        <f>'Tabel 13'!S184/'Tabel 14'!$F184*1000</f>
        <v>14.672216441207077</v>
      </c>
      <c r="U184" s="6">
        <f>'Tabel 13'!T184/'Tabel 14'!$F184*1000</f>
        <v>0.98855359001040588</v>
      </c>
      <c r="V184" s="6">
        <f>'Tabel 13'!U184/'Tabel 14'!$F184*1000</f>
        <v>0</v>
      </c>
      <c r="W184" s="6">
        <f>'Tabel 13'!V184/'Tabel 14'!$F184*1000</f>
        <v>0</v>
      </c>
      <c r="X184" s="6"/>
      <c r="Y184" s="6">
        <f>'Tabel 13'!X184/'Tabel 14'!$F184*1000</f>
        <v>1.0926118626430801</v>
      </c>
      <c r="AA184" s="47"/>
      <c r="AB184" s="47"/>
      <c r="AC184" s="47"/>
      <c r="AD184" s="47"/>
    </row>
    <row r="185" spans="4:30" x14ac:dyDescent="0.25">
      <c r="D185" s="1" t="s">
        <v>880</v>
      </c>
      <c r="E185" s="1" t="s">
        <v>157</v>
      </c>
      <c r="F185" s="84">
        <f>VLOOKUP(E185,'Tabel 12'!E$14:F$376,2,FALSE)</f>
        <v>57420</v>
      </c>
      <c r="H185" s="6">
        <f>'Tabel 13'!G185/'Tabel 14'!$F185*1000</f>
        <v>126.95924764890282</v>
      </c>
      <c r="I185" s="6">
        <f>'Tabel 13'!H185/'Tabel 14'!$F185*1000</f>
        <v>77.394636015325673</v>
      </c>
      <c r="J185" s="6">
        <f>'Tabel 13'!I185/'Tabel 14'!$F185*1000</f>
        <v>52.351097178683389</v>
      </c>
      <c r="K185" s="6">
        <f>'Tabel 13'!J185/'Tabel 14'!$F185*1000</f>
        <v>11.668408220132358</v>
      </c>
      <c r="L185" s="6">
        <f>'Tabel 13'!K185/'Tabel 14'!$F185*1000</f>
        <v>12.835249042145595</v>
      </c>
      <c r="M185" s="6">
        <f>'Tabel 13'!L185/'Tabel 14'!$F185*1000</f>
        <v>0</v>
      </c>
      <c r="N185" s="6">
        <f>'Tabel 13'!M185/'Tabel 14'!$F185*1000</f>
        <v>0.53988157436433293</v>
      </c>
      <c r="O185" s="6">
        <f>'Tabel 13'!N185/'Tabel 14'!$F185*1000</f>
        <v>3.9533263671194705</v>
      </c>
      <c r="P185" s="6">
        <f>'Tabel 13'!O185/'Tabel 14'!$F185*1000</f>
        <v>3.9533263671194705</v>
      </c>
      <c r="Q185" s="6">
        <f>'Tabel 13'!P185/'Tabel 14'!$F185*1000</f>
        <v>0</v>
      </c>
      <c r="R185" s="6">
        <f>'Tabel 13'!Q185/'Tabel 14'!$F185*1000</f>
        <v>5.2769070010449326</v>
      </c>
      <c r="S185" s="6">
        <f>'Tabel 13'!R185/'Tabel 14'!$F185*1000</f>
        <v>40.334378265412752</v>
      </c>
      <c r="T185" s="6">
        <f>'Tabel 13'!S185/'Tabel 14'!$F185*1000</f>
        <v>33.524904214559385</v>
      </c>
      <c r="U185" s="6">
        <f>'Tabel 13'!T185/'Tabel 14'!$F185*1000</f>
        <v>0.81853012887495646</v>
      </c>
      <c r="V185" s="6">
        <f>'Tabel 13'!U185/'Tabel 14'!$F185*1000</f>
        <v>5.9909439219784044</v>
      </c>
      <c r="W185" s="6">
        <f>'Tabel 13'!V185/'Tabel 14'!$F185*1000</f>
        <v>0</v>
      </c>
      <c r="X185" s="6"/>
      <c r="Y185" s="6">
        <f>'Tabel 13'!X185/'Tabel 14'!$F185*1000</f>
        <v>32.410309996516894</v>
      </c>
      <c r="AA185" s="47"/>
      <c r="AB185" s="47"/>
      <c r="AC185" s="47"/>
      <c r="AD185" s="47"/>
    </row>
    <row r="186" spans="4:30" x14ac:dyDescent="0.25">
      <c r="D186" s="1" t="s">
        <v>885</v>
      </c>
      <c r="E186" s="1" t="s">
        <v>158</v>
      </c>
      <c r="F186" s="84">
        <f>VLOOKUP(E186,'Tabel 12'!E$14:F$376,2,FALSE)</f>
        <v>94457</v>
      </c>
      <c r="H186" s="6">
        <f>'Tabel 13'!G186/'Tabel 14'!$F186*1000</f>
        <v>103.92030235980393</v>
      </c>
      <c r="I186" s="6">
        <f>'Tabel 13'!H186/'Tabel 14'!$F186*1000</f>
        <v>61.329493843759593</v>
      </c>
      <c r="J186" s="6">
        <f>'Tabel 13'!I186/'Tabel 14'!$F186*1000</f>
        <v>33.973130630869072</v>
      </c>
      <c r="K186" s="6">
        <f>'Tabel 13'!J186/'Tabel 14'!$F186*1000</f>
        <v>10.512720073684322</v>
      </c>
      <c r="L186" s="6">
        <f>'Tabel 13'!K186/'Tabel 14'!$F186*1000</f>
        <v>13.953439131033168</v>
      </c>
      <c r="M186" s="6">
        <f>'Tabel 13'!L186/'Tabel 14'!$F186*1000</f>
        <v>0</v>
      </c>
      <c r="N186" s="6">
        <f>'Tabel 13'!M186/'Tabel 14'!$F186*1000</f>
        <v>2.8902040081730314</v>
      </c>
      <c r="O186" s="6">
        <f>'Tabel 13'!N186/'Tabel 14'!$F186*1000</f>
        <v>4.0653419016060219</v>
      </c>
      <c r="P186" s="6">
        <f>'Tabel 13'!O186/'Tabel 14'!$F186*1000</f>
        <v>0.41288628688186158</v>
      </c>
      <c r="Q186" s="6">
        <f>'Tabel 13'!P186/'Tabel 14'!$F186*1000</f>
        <v>3.6524556147241602</v>
      </c>
      <c r="R186" s="6">
        <f>'Tabel 13'!Q186/'Tabel 14'!$F186*1000</f>
        <v>3.8536053442307083</v>
      </c>
      <c r="S186" s="6">
        <f>'Tabel 13'!R186/'Tabel 14'!$F186*1000</f>
        <v>34.671861270207607</v>
      </c>
      <c r="T186" s="6">
        <f>'Tabel 13'!S186/'Tabel 14'!$F186*1000</f>
        <v>22.952242819483999</v>
      </c>
      <c r="U186" s="6">
        <f>'Tabel 13'!T186/'Tabel 14'!$F186*1000</f>
        <v>4.2453179753750385</v>
      </c>
      <c r="V186" s="6">
        <f>'Tabel 13'!U186/'Tabel 14'!$F186*1000</f>
        <v>7.4743004753485707</v>
      </c>
      <c r="W186" s="6">
        <f>'Tabel 13'!V186/'Tabel 14'!$F186*1000</f>
        <v>0</v>
      </c>
      <c r="X186" s="6"/>
      <c r="Y186" s="6">
        <f>'Tabel 13'!X186/'Tabel 14'!$F186*1000</f>
        <v>3.6524556147241602</v>
      </c>
      <c r="AA186" s="47"/>
      <c r="AB186" s="47"/>
      <c r="AC186" s="47"/>
      <c r="AD186" s="47"/>
    </row>
    <row r="187" spans="4:30" x14ac:dyDescent="0.25">
      <c r="D187" s="1" t="s">
        <v>900</v>
      </c>
      <c r="E187" s="1" t="s">
        <v>173</v>
      </c>
      <c r="F187" s="84">
        <f>VLOOKUP(E187,'Tabel 12'!E$14:F$376,2,FALSE)</f>
        <v>13549</v>
      </c>
      <c r="H187" s="6">
        <f>'Tabel 13'!G187/'Tabel 14'!$F187*1000</f>
        <v>40.224370802273228</v>
      </c>
      <c r="I187" s="6">
        <f>'Tabel 13'!H187/'Tabel 14'!$F187*1000</f>
        <v>10.997121558786628</v>
      </c>
      <c r="J187" s="6">
        <f>'Tabel 13'!I187/'Tabel 14'!$F187*1000</f>
        <v>7.3806184958299506</v>
      </c>
      <c r="K187" s="6">
        <f>'Tabel 13'!J187/'Tabel 14'!$F187*1000</f>
        <v>0</v>
      </c>
      <c r="L187" s="6">
        <f>'Tabel 13'!K187/'Tabel 14'!$F187*1000</f>
        <v>3.6165030629566761</v>
      </c>
      <c r="M187" s="6">
        <f>'Tabel 13'!L187/'Tabel 14'!$F187*1000</f>
        <v>0</v>
      </c>
      <c r="N187" s="6">
        <f>'Tabel 13'!M187/'Tabel 14'!$F187*1000</f>
        <v>0</v>
      </c>
      <c r="O187" s="6">
        <f>'Tabel 13'!N187/'Tabel 14'!$F187*1000</f>
        <v>4.2807587275813708</v>
      </c>
      <c r="P187" s="6">
        <f>'Tabel 13'!O187/'Tabel 14'!$F187*1000</f>
        <v>0</v>
      </c>
      <c r="Q187" s="6">
        <f>'Tabel 13'!P187/'Tabel 14'!$F187*1000</f>
        <v>4.2807587275813708</v>
      </c>
      <c r="R187" s="6">
        <f>'Tabel 13'!Q187/'Tabel 14'!$F187*1000</f>
        <v>5.7568824267473611</v>
      </c>
      <c r="S187" s="6">
        <f>'Tabel 13'!R187/'Tabel 14'!$F187*1000</f>
        <v>19.189608089157872</v>
      </c>
      <c r="T187" s="6">
        <f>'Tabel 13'!S187/'Tabel 14'!$F187*1000</f>
        <v>18.599158609491475</v>
      </c>
      <c r="U187" s="6">
        <f>'Tabel 13'!T187/'Tabel 14'!$F187*1000</f>
        <v>0.51664329470809656</v>
      </c>
      <c r="V187" s="6">
        <f>'Tabel 13'!U187/'Tabel 14'!$F187*1000</f>
        <v>7.3806184958299506E-2</v>
      </c>
      <c r="W187" s="6">
        <f>'Tabel 13'!V187/'Tabel 14'!$F187*1000</f>
        <v>0</v>
      </c>
      <c r="X187" s="6"/>
      <c r="Y187" s="6">
        <f>'Tabel 13'!X187/'Tabel 14'!$F187*1000</f>
        <v>3.0260535832902797</v>
      </c>
      <c r="AA187" s="47"/>
      <c r="AB187" s="47"/>
      <c r="AC187" s="47"/>
      <c r="AD187" s="47"/>
    </row>
    <row r="188" spans="4:30" x14ac:dyDescent="0.25">
      <c r="D188" s="1" t="s">
        <v>909</v>
      </c>
      <c r="E188" s="1" t="s">
        <v>174</v>
      </c>
      <c r="F188" s="84">
        <f>VLOOKUP(E188,'Tabel 12'!E$14:F$376,2,FALSE)</f>
        <v>77588</v>
      </c>
      <c r="H188" s="6">
        <f>'Tabel 13'!G188/'Tabel 14'!$F188*1000</f>
        <v>103.07006238078054</v>
      </c>
      <c r="I188" s="6">
        <f>'Tabel 13'!H188/'Tabel 14'!$F188*1000</f>
        <v>62.20034025880291</v>
      </c>
      <c r="J188" s="6">
        <f>'Tabel 13'!I188/'Tabel 14'!$F188*1000</f>
        <v>32.762798370882102</v>
      </c>
      <c r="K188" s="6">
        <f>'Tabel 13'!J188/'Tabel 14'!$F188*1000</f>
        <v>19.70665566840233</v>
      </c>
      <c r="L188" s="6">
        <f>'Tabel 13'!K188/'Tabel 14'!$F188*1000</f>
        <v>0</v>
      </c>
      <c r="M188" s="6">
        <f>'Tabel 13'!L188/'Tabel 14'!$F188*1000</f>
        <v>0</v>
      </c>
      <c r="N188" s="6">
        <f>'Tabel 13'!M188/'Tabel 14'!$F188*1000</f>
        <v>9.7308862195184833</v>
      </c>
      <c r="O188" s="6">
        <f>'Tabel 13'!N188/'Tabel 14'!$F188*1000</f>
        <v>16.484507913594886</v>
      </c>
      <c r="P188" s="6">
        <f>'Tabel 13'!O188/'Tabel 14'!$F188*1000</f>
        <v>1.7270711965767902</v>
      </c>
      <c r="Q188" s="6">
        <f>'Tabel 13'!P188/'Tabel 14'!$F188*1000</f>
        <v>14.757436717018095</v>
      </c>
      <c r="R188" s="6">
        <f>'Tabel 13'!Q188/'Tabel 14'!$F188*1000</f>
        <v>3.2221477548074442</v>
      </c>
      <c r="S188" s="6">
        <f>'Tabel 13'!R188/'Tabel 14'!$F188*1000</f>
        <v>21.163066453575297</v>
      </c>
      <c r="T188" s="6">
        <f>'Tabel 13'!S188/'Tabel 14'!$F188*1000</f>
        <v>20.647522812806105</v>
      </c>
      <c r="U188" s="6">
        <f>'Tabel 13'!T188/'Tabel 14'!$F188*1000</f>
        <v>0.12888591019229778</v>
      </c>
      <c r="V188" s="6">
        <f>'Tabel 13'!U188/'Tabel 14'!$F188*1000</f>
        <v>0.38665773057689334</v>
      </c>
      <c r="W188" s="6">
        <f>'Tabel 13'!V188/'Tabel 14'!$F188*1000</f>
        <v>0</v>
      </c>
      <c r="X188" s="6"/>
      <c r="Y188" s="6">
        <f>'Tabel 13'!X188/'Tabel 14'!$F188*1000</f>
        <v>12.128164149095221</v>
      </c>
      <c r="AA188" s="47"/>
      <c r="AB188" s="47"/>
      <c r="AC188" s="47"/>
      <c r="AD188" s="47"/>
    </row>
    <row r="189" spans="4:30" x14ac:dyDescent="0.25">
      <c r="D189" s="1" t="s">
        <v>912</v>
      </c>
      <c r="E189" s="1" t="s">
        <v>159</v>
      </c>
      <c r="F189" s="84">
        <f>VLOOKUP(E189,'Tabel 12'!E$14:F$376,2,FALSE)</f>
        <v>23614</v>
      </c>
      <c r="H189" s="6">
        <f>'Tabel 13'!G189/'Tabel 14'!$F189*1000</f>
        <v>29.389345303633437</v>
      </c>
      <c r="I189" s="6">
        <f>'Tabel 13'!H189/'Tabel 14'!$F189*1000</f>
        <v>4.3618192597611589</v>
      </c>
      <c r="J189" s="6">
        <f>'Tabel 13'!I189/'Tabel 14'!$F189*1000</f>
        <v>2.3291267891928515</v>
      </c>
      <c r="K189" s="6">
        <f>'Tabel 13'!J189/'Tabel 14'!$F189*1000</f>
        <v>0.16939103921402557</v>
      </c>
      <c r="L189" s="6">
        <f>'Tabel 13'!K189/'Tabel 14'!$F189*1000</f>
        <v>0.71991191665960874</v>
      </c>
      <c r="M189" s="6">
        <f>'Tabel 13'!L189/'Tabel 14'!$F189*1000</f>
        <v>0</v>
      </c>
      <c r="N189" s="6">
        <f>'Tabel 13'!M189/'Tabel 14'!$F189*1000</f>
        <v>1.1433895146946726</v>
      </c>
      <c r="O189" s="6">
        <f>'Tabel 13'!N189/'Tabel 14'!$F189*1000</f>
        <v>8.4695519607012784E-2</v>
      </c>
      <c r="P189" s="6">
        <f>'Tabel 13'!O189/'Tabel 14'!$F189*1000</f>
        <v>8.4695519607012784E-2</v>
      </c>
      <c r="Q189" s="6">
        <f>'Tabel 13'!P189/'Tabel 14'!$F189*1000</f>
        <v>0</v>
      </c>
      <c r="R189" s="6">
        <f>'Tabel 13'!Q189/'Tabel 14'!$F189*1000</f>
        <v>2.1597357499788261</v>
      </c>
      <c r="S189" s="6">
        <f>'Tabel 13'!R189/'Tabel 14'!$F189*1000</f>
        <v>22.78309477428644</v>
      </c>
      <c r="T189" s="6">
        <f>'Tabel 13'!S189/'Tabel 14'!$F189*1000</f>
        <v>22.105530617430336</v>
      </c>
      <c r="U189" s="6">
        <f>'Tabel 13'!T189/'Tabel 14'!$F189*1000</f>
        <v>0.67756415685610227</v>
      </c>
      <c r="V189" s="6">
        <f>'Tabel 13'!U189/'Tabel 14'!$F189*1000</f>
        <v>0</v>
      </c>
      <c r="W189" s="6">
        <f>'Tabel 13'!V189/'Tabel 14'!$F189*1000</f>
        <v>0</v>
      </c>
      <c r="X189" s="6"/>
      <c r="Y189" s="6">
        <f>'Tabel 13'!X189/'Tabel 14'!$F189*1000</f>
        <v>0</v>
      </c>
      <c r="AA189" s="47"/>
      <c r="AB189" s="47"/>
      <c r="AC189" s="47"/>
      <c r="AD189" s="47"/>
    </row>
    <row r="190" spans="4:30" x14ac:dyDescent="0.25">
      <c r="D190" s="1" t="s">
        <v>795</v>
      </c>
      <c r="E190" s="1" t="s">
        <v>151</v>
      </c>
      <c r="F190" s="84">
        <f>VLOOKUP(E190,'Tabel 12'!E$14:F$376,2,FALSE)</f>
        <v>158796</v>
      </c>
      <c r="H190" s="6">
        <f>'Tabel 13'!G190/'Tabel 14'!$F190*1000</f>
        <v>204.36912768583593</v>
      </c>
      <c r="I190" s="6">
        <f>'Tabel 13'!H190/'Tabel 14'!$F190*1000</f>
        <v>126.14297589359933</v>
      </c>
      <c r="J190" s="6">
        <f>'Tabel 13'!I190/'Tabel 14'!$F190*1000</f>
        <v>37.582810650142321</v>
      </c>
      <c r="K190" s="6">
        <f>'Tabel 13'!J190/'Tabel 14'!$F190*1000</f>
        <v>18.96143479684627</v>
      </c>
      <c r="L190" s="6">
        <f>'Tabel 13'!K190/'Tabel 14'!$F190*1000</f>
        <v>14.635129348346306</v>
      </c>
      <c r="M190" s="6">
        <f>'Tabel 13'!L190/'Tabel 14'!$F190*1000</f>
        <v>0</v>
      </c>
      <c r="N190" s="6">
        <f>'Tabel 13'!M190/'Tabel 14'!$F190*1000</f>
        <v>54.963601098264441</v>
      </c>
      <c r="O190" s="6">
        <f>'Tabel 13'!N190/'Tabel 14'!$F190*1000</f>
        <v>16.732159500239302</v>
      </c>
      <c r="P190" s="6">
        <f>'Tabel 13'!O190/'Tabel 14'!$F190*1000</f>
        <v>16.732159500239302</v>
      </c>
      <c r="Q190" s="6">
        <f>'Tabel 13'!P190/'Tabel 14'!$F190*1000</f>
        <v>0</v>
      </c>
      <c r="R190" s="6">
        <f>'Tabel 13'!Q190/'Tabel 14'!$F190*1000</f>
        <v>33.64064586009723</v>
      </c>
      <c r="S190" s="6">
        <f>'Tabel 13'!R190/'Tabel 14'!$F190*1000</f>
        <v>27.853346431900047</v>
      </c>
      <c r="T190" s="6">
        <f>'Tabel 13'!S190/'Tabel 14'!$F190*1000</f>
        <v>26.033401345122044</v>
      </c>
      <c r="U190" s="6">
        <f>'Tabel 13'!T190/'Tabel 14'!$F190*1000</f>
        <v>1.5995365122547167</v>
      </c>
      <c r="V190" s="6">
        <f>'Tabel 13'!U190/'Tabel 14'!$F190*1000</f>
        <v>0.22040857452328774</v>
      </c>
      <c r="W190" s="6">
        <f>'Tabel 13'!V190/'Tabel 14'!$F190*1000</f>
        <v>0</v>
      </c>
      <c r="X190" s="6"/>
      <c r="Y190" s="6">
        <f>'Tabel 13'!X190/'Tabel 14'!$F190*1000</f>
        <v>27.513287488349835</v>
      </c>
      <c r="AA190" s="47"/>
      <c r="AB190" s="47"/>
      <c r="AC190" s="47"/>
      <c r="AD190" s="47"/>
    </row>
    <row r="191" spans="4:30" x14ac:dyDescent="0.25">
      <c r="D191" s="1" t="s">
        <v>919</v>
      </c>
      <c r="E191" s="1" t="s">
        <v>160</v>
      </c>
      <c r="F191" s="84">
        <f>VLOOKUP(E191,'Tabel 12'!E$14:F$376,2,FALSE)</f>
        <v>30131</v>
      </c>
      <c r="H191" s="6">
        <f>'Tabel 13'!G191/'Tabel 14'!$F191*1000</f>
        <v>39.062759284457869</v>
      </c>
      <c r="I191" s="6">
        <f>'Tabel 13'!H191/'Tabel 14'!$F191*1000</f>
        <v>11.217682785171419</v>
      </c>
      <c r="J191" s="6">
        <f>'Tabel 13'!I191/'Tabel 14'!$F191*1000</f>
        <v>0</v>
      </c>
      <c r="K191" s="6">
        <f>'Tabel 13'!J191/'Tabel 14'!$F191*1000</f>
        <v>1.9913046364209617</v>
      </c>
      <c r="L191" s="6">
        <f>'Tabel 13'!K191/'Tabel 14'!$F191*1000</f>
        <v>7.0027546380803827</v>
      </c>
      <c r="M191" s="6">
        <f>'Tabel 13'!L191/'Tabel 14'!$F191*1000</f>
        <v>0</v>
      </c>
      <c r="N191" s="6">
        <f>'Tabel 13'!M191/'Tabel 14'!$F191*1000</f>
        <v>2.2236235106700741</v>
      </c>
      <c r="O191" s="6">
        <f>'Tabel 13'!N191/'Tabel 14'!$F191*1000</f>
        <v>3.7834788091998273</v>
      </c>
      <c r="P191" s="6">
        <f>'Tabel 13'!O191/'Tabel 14'!$F191*1000</f>
        <v>0</v>
      </c>
      <c r="Q191" s="6">
        <f>'Tabel 13'!P191/'Tabel 14'!$F191*1000</f>
        <v>3.7834788091998273</v>
      </c>
      <c r="R191" s="6">
        <f>'Tabel 13'!Q191/'Tabel 14'!$F191*1000</f>
        <v>6.0402907304769169</v>
      </c>
      <c r="S191" s="6">
        <f>'Tabel 13'!R191/'Tabel 14'!$F191*1000</f>
        <v>18.021306959609706</v>
      </c>
      <c r="T191" s="6">
        <f>'Tabel 13'!S191/'Tabel 14'!$F191*1000</f>
        <v>17.191596694434306</v>
      </c>
      <c r="U191" s="6">
        <f>'Tabel 13'!T191/'Tabel 14'!$F191*1000</f>
        <v>0.8297102651754007</v>
      </c>
      <c r="V191" s="6">
        <f>'Tabel 13'!U191/'Tabel 14'!$F191*1000</f>
        <v>0</v>
      </c>
      <c r="W191" s="6">
        <f>'Tabel 13'!V191/'Tabel 14'!$F191*1000</f>
        <v>0</v>
      </c>
      <c r="X191" s="6"/>
      <c r="Y191" s="6">
        <f>'Tabel 13'!X191/'Tabel 14'!$F191*1000</f>
        <v>0.99565231821048084</v>
      </c>
      <c r="AA191" s="47"/>
      <c r="AB191" s="47"/>
      <c r="AC191" s="47"/>
      <c r="AD191" s="47"/>
    </row>
    <row r="192" spans="4:30" x14ac:dyDescent="0.25">
      <c r="D192" s="1" t="s">
        <v>925</v>
      </c>
      <c r="E192" s="1" t="s">
        <v>188</v>
      </c>
      <c r="F192" s="84">
        <f>VLOOKUP(E192,'Tabel 12'!E$14:F$376,2,FALSE)</f>
        <v>20068</v>
      </c>
      <c r="H192" s="6">
        <f>'Tabel 13'!G192/'Tabel 14'!$F192*1000</f>
        <v>42.904125971696232</v>
      </c>
      <c r="I192" s="6">
        <f>'Tabel 13'!H192/'Tabel 14'!$F192*1000</f>
        <v>12.706796890572054</v>
      </c>
      <c r="J192" s="6">
        <f>'Tabel 13'!I192/'Tabel 14'!$F192*1000</f>
        <v>11.710185369742875</v>
      </c>
      <c r="K192" s="6">
        <f>'Tabel 13'!J192/'Tabel 14'!$F192*1000</f>
        <v>0.14949172812437711</v>
      </c>
      <c r="L192" s="6">
        <f>'Tabel 13'!K192/'Tabel 14'!$F192*1000</f>
        <v>0.69762806458042659</v>
      </c>
      <c r="M192" s="6">
        <f>'Tabel 13'!L192/'Tabel 14'!$F192*1000</f>
        <v>0</v>
      </c>
      <c r="N192" s="6">
        <f>'Tabel 13'!M192/'Tabel 14'!$F192*1000</f>
        <v>0.14949172812437711</v>
      </c>
      <c r="O192" s="6">
        <f>'Tabel 13'!N192/'Tabel 14'!$F192*1000</f>
        <v>3.2888180187362965</v>
      </c>
      <c r="P192" s="6">
        <f>'Tabel 13'!O192/'Tabel 14'!$F192*1000</f>
        <v>4.9830576041459039E-2</v>
      </c>
      <c r="Q192" s="6">
        <f>'Tabel 13'!P192/'Tabel 14'!$F192*1000</f>
        <v>3.2389874426948375</v>
      </c>
      <c r="R192" s="6">
        <f>'Tabel 13'!Q192/'Tabel 14'!$F192*1000</f>
        <v>5.3817022124775757</v>
      </c>
      <c r="S192" s="6">
        <f>'Tabel 13'!R192/'Tabel 14'!$F192*1000</f>
        <v>21.526808849910303</v>
      </c>
      <c r="T192" s="6">
        <f>'Tabel 13'!S192/'Tabel 14'!$F192*1000</f>
        <v>20.081722144707992</v>
      </c>
      <c r="U192" s="6">
        <f>'Tabel 13'!T192/'Tabel 14'!$F192*1000</f>
        <v>1.445086705202312</v>
      </c>
      <c r="V192" s="6">
        <f>'Tabel 13'!U192/'Tabel 14'!$F192*1000</f>
        <v>0</v>
      </c>
      <c r="W192" s="6">
        <f>'Tabel 13'!V192/'Tabel 14'!$F192*1000</f>
        <v>0</v>
      </c>
      <c r="X192" s="6"/>
      <c r="Y192" s="6">
        <f>'Tabel 13'!X192/'Tabel 14'!$F192*1000</f>
        <v>4.4349212676898544</v>
      </c>
      <c r="AA192" s="47"/>
      <c r="AB192" s="47"/>
      <c r="AC192" s="47"/>
      <c r="AD192" s="47"/>
    </row>
    <row r="193" spans="3:30" x14ac:dyDescent="0.25">
      <c r="D193" s="1" t="s">
        <v>930</v>
      </c>
      <c r="E193" s="1" t="s">
        <v>162</v>
      </c>
      <c r="F193" s="84">
        <f>VLOOKUP(E193,'Tabel 12'!E$14:F$376,2,FALSE)</f>
        <v>24599</v>
      </c>
      <c r="H193" s="6">
        <f>'Tabel 13'!G193/'Tabel 14'!$F193*1000</f>
        <v>29.39143867636896</v>
      </c>
      <c r="I193" s="6">
        <f>'Tabel 13'!H193/'Tabel 14'!$F193*1000</f>
        <v>5.9352006179112973</v>
      </c>
      <c r="J193" s="6">
        <f>'Tabel 13'!I193/'Tabel 14'!$F193*1000</f>
        <v>1.7480385381519574</v>
      </c>
      <c r="K193" s="6">
        <f>'Tabel 13'!J193/'Tabel 14'!$F193*1000</f>
        <v>0.40652059026789705</v>
      </c>
      <c r="L193" s="6">
        <f>'Tabel 13'!K193/'Tabel 14'!$F193*1000</f>
        <v>1.7073864791251676</v>
      </c>
      <c r="M193" s="6">
        <f>'Tabel 13'!L193/'Tabel 14'!$F193*1000</f>
        <v>4.0652059026789707E-2</v>
      </c>
      <c r="N193" s="6">
        <f>'Tabel 13'!M193/'Tabel 14'!$F193*1000</f>
        <v>2.0326029513394852</v>
      </c>
      <c r="O193" s="6">
        <f>'Tabel 13'!N193/'Tabel 14'!$F193*1000</f>
        <v>0</v>
      </c>
      <c r="P193" s="6">
        <f>'Tabel 13'!O193/'Tabel 14'!$F193*1000</f>
        <v>0</v>
      </c>
      <c r="Q193" s="6">
        <f>'Tabel 13'!P193/'Tabel 14'!$F193*1000</f>
        <v>0</v>
      </c>
      <c r="R193" s="6">
        <f>'Tabel 13'!Q193/'Tabel 14'!$F193*1000</f>
        <v>6.6262856213667218</v>
      </c>
      <c r="S193" s="6">
        <f>'Tabel 13'!R193/'Tabel 14'!$F193*1000</f>
        <v>16.829952437090938</v>
      </c>
      <c r="T193" s="6">
        <f>'Tabel 13'!S193/'Tabel 14'!$F193*1000</f>
        <v>16.057563315581934</v>
      </c>
      <c r="U193" s="6">
        <f>'Tabel 13'!T193/'Tabel 14'!$F193*1000</f>
        <v>0.77238912150900441</v>
      </c>
      <c r="V193" s="6">
        <f>'Tabel 13'!U193/'Tabel 14'!$F193*1000</f>
        <v>0</v>
      </c>
      <c r="W193" s="6">
        <f>'Tabel 13'!V193/'Tabel 14'!$F193*1000</f>
        <v>1.097605593723322</v>
      </c>
      <c r="X193" s="6"/>
      <c r="Y193" s="6">
        <f>'Tabel 13'!X193/'Tabel 14'!$F193*1000</f>
        <v>5.2441156144558718</v>
      </c>
      <c r="AA193" s="47"/>
      <c r="AB193" s="47"/>
      <c r="AC193" s="47"/>
      <c r="AD193" s="47"/>
    </row>
    <row r="194" spans="3:30" x14ac:dyDescent="0.25">
      <c r="D194" s="1" t="s">
        <v>941</v>
      </c>
      <c r="E194" s="1" t="s">
        <v>163</v>
      </c>
      <c r="F194" s="84">
        <f>VLOOKUP(E194,'Tabel 12'!E$14:F$376,2,FALSE)</f>
        <v>227701</v>
      </c>
      <c r="H194" s="6">
        <f>'Tabel 13'!G194/'Tabel 14'!$F194*1000</f>
        <v>178.95837084597784</v>
      </c>
      <c r="I194" s="6">
        <f>'Tabel 13'!H194/'Tabel 14'!$F194*1000</f>
        <v>99.569171852561027</v>
      </c>
      <c r="J194" s="6">
        <f>'Tabel 13'!I194/'Tabel 14'!$F194*1000</f>
        <v>53.232089450639215</v>
      </c>
      <c r="K194" s="6">
        <f>'Tabel 13'!J194/'Tabel 14'!$F194*1000</f>
        <v>10.584055405992945</v>
      </c>
      <c r="L194" s="6">
        <f>'Tabel 13'!K194/'Tabel 14'!$F194*1000</f>
        <v>28.071901309172997</v>
      </c>
      <c r="M194" s="6">
        <f>'Tabel 13'!L194/'Tabel 14'!$F194*1000</f>
        <v>0</v>
      </c>
      <c r="N194" s="6">
        <f>'Tabel 13'!M194/'Tabel 14'!$F194*1000</f>
        <v>7.6811256867558777</v>
      </c>
      <c r="O194" s="6">
        <f>'Tabel 13'!N194/'Tabel 14'!$F194*1000</f>
        <v>33.254135906298174</v>
      </c>
      <c r="P194" s="6">
        <f>'Tabel 13'!O194/'Tabel 14'!$F194*1000</f>
        <v>33.254135906298174</v>
      </c>
      <c r="Q194" s="6">
        <f>'Tabel 13'!P194/'Tabel 14'!$F194*1000</f>
        <v>0</v>
      </c>
      <c r="R194" s="6">
        <f>'Tabel 13'!Q194/'Tabel 14'!$F194*1000</f>
        <v>9.4158567595223559</v>
      </c>
      <c r="S194" s="6">
        <f>'Tabel 13'!R194/'Tabel 14'!$F194*1000</f>
        <v>36.719206327596282</v>
      </c>
      <c r="T194" s="6">
        <f>'Tabel 13'!S194/'Tabel 14'!$F194*1000</f>
        <v>34.330108343836876</v>
      </c>
      <c r="U194" s="6">
        <f>'Tabel 13'!T194/'Tabel 14'!$F194*1000</f>
        <v>2.3890979837594042</v>
      </c>
      <c r="V194" s="6">
        <f>'Tabel 13'!U194/'Tabel 14'!$F194*1000</f>
        <v>0</v>
      </c>
      <c r="W194" s="6">
        <f>'Tabel 13'!V194/'Tabel 14'!$F194*1000</f>
        <v>1.418526927857146</v>
      </c>
      <c r="X194" s="6"/>
      <c r="Y194" s="6">
        <f>'Tabel 13'!X194/'Tabel 14'!$F194*1000</f>
        <v>32.507542786373357</v>
      </c>
      <c r="AA194" s="47"/>
      <c r="AB194" s="47"/>
      <c r="AC194" s="47"/>
      <c r="AD194" s="47"/>
    </row>
    <row r="195" spans="3:30" x14ac:dyDescent="0.25">
      <c r="D195" s="1" t="s">
        <v>953</v>
      </c>
      <c r="E195" s="1" t="s">
        <v>164</v>
      </c>
      <c r="F195" s="84">
        <f>VLOOKUP(E195,'Tabel 12'!E$14:F$376,2,FALSE)</f>
        <v>31546</v>
      </c>
      <c r="H195" s="6">
        <f>'Tabel 13'!G195/'Tabel 14'!$F195*1000</f>
        <v>135.04089266468014</v>
      </c>
      <c r="I195" s="6">
        <f>'Tabel 13'!H195/'Tabel 14'!$F195*1000</f>
        <v>99.34698535472009</v>
      </c>
      <c r="J195" s="6">
        <f>'Tabel 13'!I195/'Tabel 14'!$F195*1000</f>
        <v>61.59259494072149</v>
      </c>
      <c r="K195" s="6">
        <f>'Tabel 13'!J195/'Tabel 14'!$F195*1000</f>
        <v>0.47549610093197237</v>
      </c>
      <c r="L195" s="6">
        <f>'Tabel 13'!K195/'Tabel 14'!$F195*1000</f>
        <v>29.258860077347364</v>
      </c>
      <c r="M195" s="6">
        <f>'Tabel 13'!L195/'Tabel 14'!$F195*1000</f>
        <v>0</v>
      </c>
      <c r="N195" s="6">
        <f>'Tabel 13'!M195/'Tabel 14'!$F195*1000</f>
        <v>8.0200342357192671</v>
      </c>
      <c r="O195" s="6">
        <f>'Tabel 13'!N195/'Tabel 14'!$F195*1000</f>
        <v>9.0661256577696054</v>
      </c>
      <c r="P195" s="6">
        <f>'Tabel 13'!O195/'Tabel 14'!$F195*1000</f>
        <v>5.1036581500031701</v>
      </c>
      <c r="Q195" s="6">
        <f>'Tabel 13'!P195/'Tabel 14'!$F195*1000</f>
        <v>3.9624675077664366</v>
      </c>
      <c r="R195" s="6">
        <f>'Tabel 13'!Q195/'Tabel 14'!$F195*1000</f>
        <v>4.2477651683256195</v>
      </c>
      <c r="S195" s="6">
        <f>'Tabel 13'!R195/'Tabel 14'!$F195*1000</f>
        <v>22.380016483864832</v>
      </c>
      <c r="T195" s="6">
        <f>'Tabel 13'!S195/'Tabel 14'!$F195*1000</f>
        <v>21.555823242249414</v>
      </c>
      <c r="U195" s="6">
        <f>'Tabel 13'!T195/'Tabel 14'!$F195*1000</f>
        <v>0.82419324161541874</v>
      </c>
      <c r="V195" s="6">
        <f>'Tabel 13'!U195/'Tabel 14'!$F195*1000</f>
        <v>0</v>
      </c>
      <c r="W195" s="6">
        <f>'Tabel 13'!V195/'Tabel 14'!$F195*1000</f>
        <v>0</v>
      </c>
      <c r="X195" s="6"/>
      <c r="Y195" s="6">
        <f>'Tabel 13'!X195/'Tabel 14'!$F195*1000</f>
        <v>38.546883915551895</v>
      </c>
      <c r="AA195" s="47"/>
      <c r="AB195" s="47"/>
      <c r="AC195" s="47"/>
      <c r="AD195" s="47"/>
    </row>
    <row r="196" spans="3:30" x14ac:dyDescent="0.25">
      <c r="D196" s="1" t="s">
        <v>969</v>
      </c>
      <c r="E196" s="1" t="s">
        <v>165</v>
      </c>
      <c r="F196" s="84">
        <f>VLOOKUP(E196,'Tabel 12'!E$14:F$376,2,FALSE)</f>
        <v>32115</v>
      </c>
      <c r="H196" s="6">
        <f>'Tabel 13'!G196/'Tabel 14'!$F196*1000</f>
        <v>71.648762260625872</v>
      </c>
      <c r="I196" s="6">
        <f>'Tabel 13'!H196/'Tabel 14'!$F196*1000</f>
        <v>41.507083917172658</v>
      </c>
      <c r="J196" s="6">
        <f>'Tabel 13'!I196/'Tabel 14'!$F196*1000</f>
        <v>0</v>
      </c>
      <c r="K196" s="6">
        <f>'Tabel 13'!J196/'Tabel 14'!$F196*1000</f>
        <v>0</v>
      </c>
      <c r="L196" s="6">
        <f>'Tabel 13'!K196/'Tabel 14'!$F196*1000</f>
        <v>15.039701074264363</v>
      </c>
      <c r="M196" s="6">
        <f>'Tabel 13'!L196/'Tabel 14'!$F196*1000</f>
        <v>0</v>
      </c>
      <c r="N196" s="6">
        <f>'Tabel 13'!M196/'Tabel 14'!$F196*1000</f>
        <v>26.4673828429083</v>
      </c>
      <c r="O196" s="6">
        <f>'Tabel 13'!N196/'Tabel 14'!$F196*1000</f>
        <v>2.3042192122061342</v>
      </c>
      <c r="P196" s="6">
        <f>'Tabel 13'!O196/'Tabel 14'!$F196*1000</f>
        <v>2.3042192122061342</v>
      </c>
      <c r="Q196" s="6">
        <f>'Tabel 13'!P196/'Tabel 14'!$F196*1000</f>
        <v>0</v>
      </c>
      <c r="R196" s="6">
        <f>'Tabel 13'!Q196/'Tabel 14'!$F196*1000</f>
        <v>4.2347812548653279</v>
      </c>
      <c r="S196" s="6">
        <f>'Tabel 13'!R196/'Tabel 14'!$F196*1000</f>
        <v>23.602677876381755</v>
      </c>
      <c r="T196" s="6">
        <f>'Tabel 13'!S196/'Tabel 14'!$F196*1000</f>
        <v>21.952358710882763</v>
      </c>
      <c r="U196" s="6">
        <f>'Tabel 13'!T196/'Tabel 14'!$F196*1000</f>
        <v>1.6503191654989879</v>
      </c>
      <c r="V196" s="6">
        <f>'Tabel 13'!U196/'Tabel 14'!$F196*1000</f>
        <v>0</v>
      </c>
      <c r="W196" s="6">
        <f>'Tabel 13'!V196/'Tabel 14'!$F196*1000</f>
        <v>0</v>
      </c>
      <c r="X196" s="6"/>
      <c r="Y196" s="6">
        <f>'Tabel 13'!X196/'Tabel 14'!$F196*1000</f>
        <v>3.4874669157714462</v>
      </c>
      <c r="AA196" s="47"/>
      <c r="AB196" s="47"/>
      <c r="AC196" s="47"/>
      <c r="AD196" s="47"/>
    </row>
    <row r="197" spans="3:30" x14ac:dyDescent="0.25">
      <c r="D197" s="1" t="s">
        <v>971</v>
      </c>
      <c r="E197" s="1" t="s">
        <v>166</v>
      </c>
      <c r="F197" s="84">
        <f>VLOOKUP(E197,'Tabel 12'!E$14:F$376,2,FALSE)</f>
        <v>17973</v>
      </c>
      <c r="H197" s="6">
        <f>'Tabel 13'!G197/'Tabel 14'!$F197*1000</f>
        <v>27.485672953875255</v>
      </c>
      <c r="I197" s="6">
        <f>'Tabel 13'!H197/'Tabel 14'!$F197*1000</f>
        <v>8.067657041117231</v>
      </c>
      <c r="J197" s="6">
        <f>'Tabel 13'!I197/'Tabel 14'!$F197*1000</f>
        <v>0</v>
      </c>
      <c r="K197" s="6">
        <f>'Tabel 13'!J197/'Tabel 14'!$F197*1000</f>
        <v>0</v>
      </c>
      <c r="L197" s="6">
        <f>'Tabel 13'!K197/'Tabel 14'!$F197*1000</f>
        <v>8.067657041117231</v>
      </c>
      <c r="M197" s="6">
        <f>'Tabel 13'!L197/'Tabel 14'!$F197*1000</f>
        <v>0</v>
      </c>
      <c r="N197" s="6">
        <f>'Tabel 13'!M197/'Tabel 14'!$F197*1000</f>
        <v>0</v>
      </c>
      <c r="O197" s="6">
        <f>'Tabel 13'!N197/'Tabel 14'!$F197*1000</f>
        <v>0</v>
      </c>
      <c r="P197" s="6">
        <f>'Tabel 13'!O197/'Tabel 14'!$F197*1000</f>
        <v>0</v>
      </c>
      <c r="Q197" s="6">
        <f>'Tabel 13'!P197/'Tabel 14'!$F197*1000</f>
        <v>0</v>
      </c>
      <c r="R197" s="6">
        <f>'Tabel 13'!Q197/'Tabel 14'!$F197*1000</f>
        <v>0.44511211261336447</v>
      </c>
      <c r="S197" s="6">
        <f>'Tabel 13'!R197/'Tabel 14'!$F197*1000</f>
        <v>18.97290380014466</v>
      </c>
      <c r="T197" s="6">
        <f>'Tabel 13'!S197/'Tabel 14'!$F197*1000</f>
        <v>18.305235631224615</v>
      </c>
      <c r="U197" s="6">
        <f>'Tabel 13'!T197/'Tabel 14'!$F197*1000</f>
        <v>0.66766816892004677</v>
      </c>
      <c r="V197" s="6">
        <f>'Tabel 13'!U197/'Tabel 14'!$F197*1000</f>
        <v>0</v>
      </c>
      <c r="W197" s="6">
        <f>'Tabel 13'!V197/'Tabel 14'!$F197*1000</f>
        <v>3.3383408446002334</v>
      </c>
      <c r="X197" s="6"/>
      <c r="Y197" s="6">
        <f>'Tabel 13'!X197/'Tabel 14'!$F197*1000</f>
        <v>2.3368385912201637</v>
      </c>
      <c r="AA197" s="47"/>
      <c r="AB197" s="47"/>
      <c r="AC197" s="47"/>
      <c r="AD197" s="47"/>
    </row>
    <row r="198" spans="3:30" x14ac:dyDescent="0.25">
      <c r="D198" s="1" t="s">
        <v>972</v>
      </c>
      <c r="E198" s="1" t="s">
        <v>190</v>
      </c>
      <c r="F198" s="84">
        <f>VLOOKUP(E198,'Tabel 12'!E$14:F$376,2,FALSE)</f>
        <v>49945</v>
      </c>
      <c r="H198" s="6">
        <f>'Tabel 13'!G198/'Tabel 14'!$F198*1000</f>
        <v>161.27740514566023</v>
      </c>
      <c r="I198" s="6">
        <f>'Tabel 13'!H198/'Tabel 14'!$F198*1000</f>
        <v>62.208429272199417</v>
      </c>
      <c r="J198" s="6">
        <f>'Tabel 13'!I198/'Tabel 14'!$F198*1000</f>
        <v>28.791670837921714</v>
      </c>
      <c r="K198" s="6">
        <f>'Tabel 13'!J198/'Tabel 14'!$F198*1000</f>
        <v>4.0244268695565122</v>
      </c>
      <c r="L198" s="6">
        <f>'Tabel 13'!K198/'Tabel 14'!$F198*1000</f>
        <v>16.237861647812593</v>
      </c>
      <c r="M198" s="6">
        <f>'Tabel 13'!L198/'Tabel 14'!$F198*1000</f>
        <v>9.990990089098009</v>
      </c>
      <c r="N198" s="6">
        <f>'Tabel 13'!M198/'Tabel 14'!$F198*1000</f>
        <v>3.1634798278105918</v>
      </c>
      <c r="O198" s="6">
        <f>'Tabel 13'!N198/'Tabel 14'!$F198*1000</f>
        <v>63.670037040744823</v>
      </c>
      <c r="P198" s="6">
        <f>'Tabel 13'!O198/'Tabel 14'!$F198*1000</f>
        <v>56.001601761938126</v>
      </c>
      <c r="Q198" s="6">
        <f>'Tabel 13'!P198/'Tabel 14'!$F198*1000</f>
        <v>7.6684352788066876</v>
      </c>
      <c r="R198" s="6">
        <f>'Tabel 13'!Q198/'Tabel 14'!$F198*1000</f>
        <v>4.1445590149164087</v>
      </c>
      <c r="S198" s="6">
        <f>'Tabel 13'!R198/'Tabel 14'!$F198*1000</f>
        <v>31.254379817799578</v>
      </c>
      <c r="T198" s="6">
        <f>'Tabel 13'!S198/'Tabel 14'!$F198*1000</f>
        <v>30.173190509560516</v>
      </c>
      <c r="U198" s="6">
        <f>'Tabel 13'!T198/'Tabel 14'!$F198*1000</f>
        <v>1.0811893082390629</v>
      </c>
      <c r="V198" s="6">
        <f>'Tabel 13'!U198/'Tabel 14'!$F198*1000</f>
        <v>0</v>
      </c>
      <c r="W198" s="6">
        <f>'Tabel 13'!V198/'Tabel 14'!$F198*1000</f>
        <v>0</v>
      </c>
      <c r="X198" s="6"/>
      <c r="Y198" s="6">
        <f>'Tabel 13'!X198/'Tabel 14'!$F198*1000</f>
        <v>34.037441185303834</v>
      </c>
      <c r="AA198" s="47"/>
      <c r="AB198" s="47"/>
      <c r="AC198" s="47"/>
      <c r="AD198" s="47"/>
    </row>
    <row r="199" spans="3:30" x14ac:dyDescent="0.25">
      <c r="D199" s="1" t="s">
        <v>991</v>
      </c>
      <c r="E199" s="1" t="s">
        <v>167</v>
      </c>
      <c r="F199" s="84">
        <f>VLOOKUP(E199,'Tabel 12'!E$14:F$376,2,FALSE)</f>
        <v>22190</v>
      </c>
      <c r="H199" s="6">
        <f>'Tabel 13'!G199/'Tabel 14'!$F199*1000</f>
        <v>42.181162685894542</v>
      </c>
      <c r="I199" s="6">
        <f>'Tabel 13'!H199/'Tabel 14'!$F199*1000</f>
        <v>5.4529067147363675</v>
      </c>
      <c r="J199" s="6">
        <f>'Tabel 13'!I199/'Tabel 14'!$F199*1000</f>
        <v>0.99143758449752128</v>
      </c>
      <c r="K199" s="6">
        <f>'Tabel 13'!J199/'Tabel 14'!$F199*1000</f>
        <v>0</v>
      </c>
      <c r="L199" s="6">
        <f>'Tabel 13'!K199/'Tabel 14'!$F199*1000</f>
        <v>3.8305543037404237</v>
      </c>
      <c r="M199" s="6">
        <f>'Tabel 13'!L199/'Tabel 14'!$F199*1000</f>
        <v>0</v>
      </c>
      <c r="N199" s="6">
        <f>'Tabel 13'!M199/'Tabel 14'!$F199*1000</f>
        <v>0.63091482649842279</v>
      </c>
      <c r="O199" s="6">
        <f>'Tabel 13'!N199/'Tabel 14'!$F199*1000</f>
        <v>6.1288868859846781</v>
      </c>
      <c r="P199" s="6">
        <f>'Tabel 13'!O199/'Tabel 14'!$F199*1000</f>
        <v>0</v>
      </c>
      <c r="Q199" s="6">
        <f>'Tabel 13'!P199/'Tabel 14'!$F199*1000</f>
        <v>6.1288868859846781</v>
      </c>
      <c r="R199" s="6">
        <f>'Tabel 13'!Q199/'Tabel 14'!$F199*1000</f>
        <v>0.36052275799909872</v>
      </c>
      <c r="S199" s="6">
        <f>'Tabel 13'!R199/'Tabel 14'!$F199*1000</f>
        <v>30.238846327174404</v>
      </c>
      <c r="T199" s="6">
        <f>'Tabel 13'!S199/'Tabel 14'!$F199*1000</f>
        <v>26.40829202343398</v>
      </c>
      <c r="U199" s="6">
        <f>'Tabel 13'!T199/'Tabel 14'!$F199*1000</f>
        <v>0</v>
      </c>
      <c r="V199" s="6">
        <f>'Tabel 13'!U199/'Tabel 14'!$F199*1000</f>
        <v>3.8305543037404237</v>
      </c>
      <c r="W199" s="6">
        <f>'Tabel 13'!V199/'Tabel 14'!$F199*1000</f>
        <v>5.1825146462370437</v>
      </c>
      <c r="X199" s="6"/>
      <c r="Y199" s="6">
        <f>'Tabel 13'!X199/'Tabel 14'!$F199*1000</f>
        <v>2.5236593059936911</v>
      </c>
      <c r="AA199" s="47"/>
      <c r="AB199" s="47"/>
      <c r="AC199" s="47"/>
      <c r="AD199" s="47"/>
    </row>
    <row r="200" spans="3:30" x14ac:dyDescent="0.25">
      <c r="D200" s="1" t="s">
        <v>1005</v>
      </c>
      <c r="E200" s="1" t="s">
        <v>168</v>
      </c>
      <c r="F200" s="84">
        <f>VLOOKUP(E200,'Tabel 12'!E$14:F$376,2,FALSE)</f>
        <v>22513</v>
      </c>
      <c r="H200" s="6">
        <f>'Tabel 13'!G200/'Tabel 14'!$F200*1000</f>
        <v>41.620397103895527</v>
      </c>
      <c r="I200" s="6">
        <f>'Tabel 13'!H200/'Tabel 14'!$F200*1000</f>
        <v>39.488295651401408</v>
      </c>
      <c r="J200" s="6">
        <f>'Tabel 13'!I200/'Tabel 14'!$F200*1000</f>
        <v>4.2197841247279353</v>
      </c>
      <c r="K200" s="6">
        <f>'Tabel 13'!J200/'Tabel 14'!$F200*1000</f>
        <v>29.049882290232311</v>
      </c>
      <c r="L200" s="6">
        <f>'Tabel 13'!K200/'Tabel 14'!$F200*1000</f>
        <v>2.6207080353573491</v>
      </c>
      <c r="M200" s="6">
        <f>'Tabel 13'!L200/'Tabel 14'!$F200*1000</f>
        <v>0</v>
      </c>
      <c r="N200" s="6">
        <f>'Tabel 13'!M200/'Tabel 14'!$F200*1000</f>
        <v>3.5979212010838184</v>
      </c>
      <c r="O200" s="6">
        <f>'Tabel 13'!N200/'Tabel 14'!$F200*1000</f>
        <v>0</v>
      </c>
      <c r="P200" s="6">
        <f>'Tabel 13'!O200/'Tabel 14'!$F200*1000</f>
        <v>0</v>
      </c>
      <c r="Q200" s="6">
        <f>'Tabel 13'!P200/'Tabel 14'!$F200*1000</f>
        <v>0</v>
      </c>
      <c r="R200" s="6">
        <f>'Tabel 13'!Q200/'Tabel 14'!$F200*1000</f>
        <v>0.53302536312352866</v>
      </c>
      <c r="S200" s="6">
        <f>'Tabel 13'!R200/'Tabel 14'!$F200*1000</f>
        <v>1.5990760893705858</v>
      </c>
      <c r="T200" s="6">
        <f>'Tabel 13'!S200/'Tabel 14'!$F200*1000</f>
        <v>0.9327943854661751</v>
      </c>
      <c r="U200" s="6">
        <f>'Tabel 13'!T200/'Tabel 14'!$F200*1000</f>
        <v>0.66628170390441077</v>
      </c>
      <c r="V200" s="6">
        <f>'Tabel 13'!U200/'Tabel 14'!$F200*1000</f>
        <v>0</v>
      </c>
      <c r="W200" s="6">
        <f>'Tabel 13'!V200/'Tabel 14'!$F200*1000</f>
        <v>0.84395682494558699</v>
      </c>
      <c r="X200" s="6"/>
      <c r="Y200" s="6">
        <f>'Tabel 13'!X200/'Tabel 14'!$F200*1000</f>
        <v>11.593301647936748</v>
      </c>
      <c r="AA200" s="47"/>
      <c r="AB200" s="47"/>
      <c r="AC200" s="47"/>
      <c r="AD200" s="47"/>
    </row>
    <row r="201" spans="3:30" x14ac:dyDescent="0.25">
      <c r="C201" s="10" t="s">
        <v>16</v>
      </c>
      <c r="E201" s="10"/>
      <c r="F201" s="86">
        <f>SUM(F157:F200)</f>
        <v>2256838</v>
      </c>
      <c r="G201" s="10"/>
      <c r="H201" s="12">
        <f>'Tabel 13'!G201/'Tabel 14'!$F201*1000</f>
        <v>121.27454429604606</v>
      </c>
      <c r="I201" s="12">
        <f>'Tabel 13'!H201/'Tabel 14'!$F201*1000</f>
        <v>70.344880757945418</v>
      </c>
      <c r="J201" s="12">
        <f>'Tabel 13'!I201/'Tabel 14'!$F201*1000</f>
        <v>31.783406695562551</v>
      </c>
      <c r="K201" s="12">
        <f>'Tabel 13'!J201/'Tabel 14'!$F201*1000</f>
        <v>10.168651892603723</v>
      </c>
      <c r="L201" s="12">
        <f>'Tabel 13'!K201/'Tabel 14'!$F201*1000</f>
        <v>13.172855118533098</v>
      </c>
      <c r="M201" s="12">
        <f>'Tabel 13'!L201/'Tabel 14'!$F201*1000</f>
        <v>1.6837717195474375</v>
      </c>
      <c r="N201" s="12">
        <f>'Tabel 13'!M201/'Tabel 14'!$F201*1000</f>
        <v>13.536195331698599</v>
      </c>
      <c r="O201" s="12">
        <f>'Tabel 13'!N201/'Tabel 14'!$F201*1000</f>
        <v>12.895032784807771</v>
      </c>
      <c r="P201" s="12">
        <f>'Tabel 13'!O201/'Tabel 14'!$F201*1000</f>
        <v>10.810257537315483</v>
      </c>
      <c r="Q201" s="12">
        <f>'Tabel 13'!P201/'Tabel 14'!$F201*1000</f>
        <v>2.084775247492288</v>
      </c>
      <c r="R201" s="12">
        <f>'Tabel 13'!Q201/'Tabel 14'!$F201*1000</f>
        <v>9.382153260446696</v>
      </c>
      <c r="S201" s="12">
        <f>'Tabel 13'!R201/'Tabel 14'!$F201*1000</f>
        <v>28.652477492846188</v>
      </c>
      <c r="T201" s="12">
        <f>'Tabel 13'!S201/'Tabel 14'!$F201*1000</f>
        <v>26.686895559185018</v>
      </c>
      <c r="U201" s="12">
        <f>'Tabel 13'!T201/'Tabel 14'!$F201*1000</f>
        <v>1.185729768818143</v>
      </c>
      <c r="V201" s="12">
        <f>'Tabel 13'!U201/'Tabel 14'!$F201*1000</f>
        <v>0.77985216484302367</v>
      </c>
      <c r="W201" s="12">
        <f>'Tabel 13'!V201/'Tabel 14'!$F201*1000</f>
        <v>0.43069108194739719</v>
      </c>
      <c r="X201" s="12"/>
      <c r="Y201" s="12">
        <f>'Tabel 13'!X201/'Tabel 14'!$F201*1000</f>
        <v>18.019459083904117</v>
      </c>
      <c r="AA201" s="47"/>
      <c r="AB201" s="47"/>
      <c r="AC201" s="47"/>
      <c r="AD201" s="47"/>
    </row>
    <row r="202" spans="3:30" x14ac:dyDescent="0.25">
      <c r="C202" s="1" t="s">
        <v>439</v>
      </c>
      <c r="D202" s="1" t="s">
        <v>687</v>
      </c>
      <c r="E202" s="1" t="s">
        <v>138</v>
      </c>
      <c r="F202" s="84">
        <f>VLOOKUP(E202,'Tabel 12'!E$14:F$376,2,FALSE)</f>
        <v>17253</v>
      </c>
      <c r="H202" s="6">
        <f>'Tabel 13'!G202/'Tabel 14'!$F202*1000</f>
        <v>53.671825189822059</v>
      </c>
      <c r="I202" s="6">
        <f>'Tabel 13'!H202/'Tabel 14'!$F202*1000</f>
        <v>7.4769605286037208</v>
      </c>
      <c r="J202" s="6">
        <f>'Tabel 13'!I202/'Tabel 14'!$F202*1000</f>
        <v>1.7794006839390251</v>
      </c>
      <c r="K202" s="6">
        <f>'Tabel 13'!J202/'Tabel 14'!$F202*1000</f>
        <v>0.8346374543557642</v>
      </c>
      <c r="L202" s="6">
        <f>'Tabel 13'!K202/'Tabel 14'!$F202*1000</f>
        <v>2.5734654842636062</v>
      </c>
      <c r="M202" s="6">
        <f>'Tabel 13'!L202/'Tabel 14'!$F202*1000</f>
        <v>0.28980467165130702</v>
      </c>
      <c r="N202" s="6">
        <f>'Tabel 13'!M202/'Tabel 14'!$F202*1000</f>
        <v>1.9996522343940182</v>
      </c>
      <c r="O202" s="6">
        <f>'Tabel 13'!N202/'Tabel 14'!$F202*1000</f>
        <v>22.314959717150639</v>
      </c>
      <c r="P202" s="6">
        <f>'Tabel 13'!O202/'Tabel 14'!$F202*1000</f>
        <v>16.941981104735408</v>
      </c>
      <c r="Q202" s="6">
        <f>'Tabel 13'!P202/'Tabel 14'!$F202*1000</f>
        <v>5.372978612415233</v>
      </c>
      <c r="R202" s="6">
        <f>'Tabel 13'!Q202/'Tabel 14'!$F202*1000</f>
        <v>2.7821248478525473</v>
      </c>
      <c r="S202" s="6">
        <f>'Tabel 13'!R202/'Tabel 14'!$F202*1000</f>
        <v>21.09778009621515</v>
      </c>
      <c r="T202" s="6">
        <f>'Tabel 13'!S202/'Tabel 14'!$F202*1000</f>
        <v>19.10392395525416</v>
      </c>
      <c r="U202" s="6">
        <f>'Tabel 13'!T202/'Tabel 14'!$F202*1000</f>
        <v>0.60858981046774474</v>
      </c>
      <c r="V202" s="6">
        <f>'Tabel 13'!U202/'Tabel 14'!$F202*1000</f>
        <v>1.3852663304932473</v>
      </c>
      <c r="W202" s="6">
        <f>'Tabel 13'!V202/'Tabel 14'!$F202*1000</f>
        <v>0</v>
      </c>
      <c r="X202" s="6"/>
      <c r="Y202" s="6">
        <f>'Tabel 13'!X202/'Tabel 14'!$F202*1000</f>
        <v>2.6662029791920245</v>
      </c>
      <c r="AA202" s="47"/>
      <c r="AB202" s="47"/>
      <c r="AC202" s="47"/>
      <c r="AD202" s="47"/>
    </row>
    <row r="203" spans="3:30" x14ac:dyDescent="0.25">
      <c r="D203" s="1" t="s">
        <v>699</v>
      </c>
      <c r="E203" s="1" t="s">
        <v>140</v>
      </c>
      <c r="F203" s="84">
        <f>VLOOKUP(E203,'Tabel 12'!E$14:F$376,2,FALSE)</f>
        <v>68872</v>
      </c>
      <c r="H203" s="6">
        <f>'Tabel 13'!G203/'Tabel 14'!$F203*1000</f>
        <v>193.19897781391569</v>
      </c>
      <c r="I203" s="6">
        <f>'Tabel 13'!H203/'Tabel 14'!$F203*1000</f>
        <v>98.53060750377513</v>
      </c>
      <c r="J203" s="6">
        <f>'Tabel 13'!I203/'Tabel 14'!$F203*1000</f>
        <v>59.328899988384244</v>
      </c>
      <c r="K203" s="6">
        <f>'Tabel 13'!J203/'Tabel 14'!$F203*1000</f>
        <v>6.3683354628876758</v>
      </c>
      <c r="L203" s="6">
        <f>'Tabel 13'!K203/'Tabel 14'!$F203*1000</f>
        <v>18.371762109420374</v>
      </c>
      <c r="M203" s="6">
        <f>'Tabel 13'!L203/'Tabel 14'!$F203*1000</f>
        <v>2.1024509234522015</v>
      </c>
      <c r="N203" s="6">
        <f>'Tabel 13'!M203/'Tabel 14'!$F203*1000</f>
        <v>12.359159019630621</v>
      </c>
      <c r="O203" s="6">
        <f>'Tabel 13'!N203/'Tabel 14'!$F203*1000</f>
        <v>58.848298292484607</v>
      </c>
      <c r="P203" s="6">
        <f>'Tabel 13'!O203/'Tabel 14'!$F203*1000</f>
        <v>40.671100011615749</v>
      </c>
      <c r="Q203" s="6">
        <f>'Tabel 13'!P203/'Tabel 14'!$F203*1000</f>
        <v>18.177198280868858</v>
      </c>
      <c r="R203" s="6">
        <f>'Tabel 13'!Q203/'Tabel 14'!$F203*1000</f>
        <v>16.63956324776397</v>
      </c>
      <c r="S203" s="6">
        <f>'Tabel 13'!R203/'Tabel 14'!$F203*1000</f>
        <v>19.180508769891972</v>
      </c>
      <c r="T203" s="6">
        <f>'Tabel 13'!S203/'Tabel 14'!$F203*1000</f>
        <v>17.923103728656059</v>
      </c>
      <c r="U203" s="6">
        <f>'Tabel 13'!T203/'Tabel 14'!$F203*1000</f>
        <v>0.66935764897200611</v>
      </c>
      <c r="V203" s="6">
        <f>'Tabel 13'!U203/'Tabel 14'!$F203*1000</f>
        <v>0.5880473922639099</v>
      </c>
      <c r="W203" s="6">
        <f>'Tabel 13'!V203/'Tabel 14'!$F203*1000</f>
        <v>0</v>
      </c>
      <c r="X203" s="6"/>
      <c r="Y203" s="6">
        <f>'Tabel 13'!X203/'Tabel 14'!$F203*1000</f>
        <v>39.130561040771283</v>
      </c>
      <c r="AA203" s="47"/>
      <c r="AB203" s="47"/>
      <c r="AC203" s="47"/>
      <c r="AD203" s="47"/>
    </row>
    <row r="204" spans="3:30" x14ac:dyDescent="0.25">
      <c r="D204" s="1" t="s">
        <v>706</v>
      </c>
      <c r="E204" s="1" t="s">
        <v>180</v>
      </c>
      <c r="F204" s="84">
        <f>VLOOKUP(E204,'Tabel 12'!E$14:F$376,2,FALSE)</f>
        <v>21010</v>
      </c>
      <c r="H204" s="6">
        <f>'Tabel 13'!G204/'Tabel 14'!$F204*1000</f>
        <v>46.216087577344119</v>
      </c>
      <c r="I204" s="6">
        <f>'Tabel 13'!H204/'Tabel 14'!$F204*1000</f>
        <v>12.327463112803427</v>
      </c>
      <c r="J204" s="6">
        <f>'Tabel 13'!I204/'Tabel 14'!$F204*1000</f>
        <v>5.0118990956687295</v>
      </c>
      <c r="K204" s="6">
        <f>'Tabel 13'!J204/'Tabel 14'!$F204*1000</f>
        <v>0.89005235602094235</v>
      </c>
      <c r="L204" s="6">
        <f>'Tabel 13'!K204/'Tabel 14'!$F204*1000</f>
        <v>2.8367444074250359</v>
      </c>
      <c r="M204" s="6">
        <f>'Tabel 13'!L204/'Tabel 14'!$F204*1000</f>
        <v>0.35221323179438363</v>
      </c>
      <c r="N204" s="6">
        <f>'Tabel 13'!M204/'Tabel 14'!$F204*1000</f>
        <v>3.2365540218943361</v>
      </c>
      <c r="O204" s="6">
        <f>'Tabel 13'!N204/'Tabel 14'!$F204*1000</f>
        <v>0.42836744407425037</v>
      </c>
      <c r="P204" s="6">
        <f>'Tabel 13'!O204/'Tabel 14'!$F204*1000</f>
        <v>0.30937648738695855</v>
      </c>
      <c r="Q204" s="6">
        <f>'Tabel 13'!P204/'Tabel 14'!$F204*1000</f>
        <v>0.11899095668729176</v>
      </c>
      <c r="R204" s="6">
        <f>'Tabel 13'!Q204/'Tabel 14'!$F204*1000</f>
        <v>2.760590195145169</v>
      </c>
      <c r="S204" s="6">
        <f>'Tabel 13'!R204/'Tabel 14'!$F204*1000</f>
        <v>30.699666825321277</v>
      </c>
      <c r="T204" s="6">
        <f>'Tabel 13'!S204/'Tabel 14'!$F204*1000</f>
        <v>28.791051880057115</v>
      </c>
      <c r="U204" s="6">
        <f>'Tabel 13'!T204/'Tabel 14'!$F204*1000</f>
        <v>1.199428843407901</v>
      </c>
      <c r="V204" s="6">
        <f>'Tabel 13'!U204/'Tabel 14'!$F204*1000</f>
        <v>0.71394574012375056</v>
      </c>
      <c r="W204" s="6">
        <f>'Tabel 13'!V204/'Tabel 14'!$F204*1000</f>
        <v>0</v>
      </c>
      <c r="X204" s="6"/>
      <c r="Y204" s="6">
        <f>'Tabel 13'!X204/'Tabel 14'!$F204*1000</f>
        <v>7.5678248453117565</v>
      </c>
      <c r="AA204" s="47"/>
      <c r="AB204" s="47"/>
      <c r="AC204" s="47"/>
      <c r="AD204" s="47"/>
    </row>
    <row r="205" spans="3:30" x14ac:dyDescent="0.25">
      <c r="C205" s="10"/>
      <c r="D205" s="1" t="s">
        <v>710</v>
      </c>
      <c r="E205" s="10" t="s">
        <v>184</v>
      </c>
      <c r="F205" s="86">
        <f>VLOOKUP(E205,'Tabel 12'!E$14:F$376,2,FALSE)</f>
        <v>11162</v>
      </c>
      <c r="G205" s="10"/>
      <c r="H205" s="12">
        <f>'Tabel 13'!G205/'Tabel 14'!$F205*1000</f>
        <v>33.596129725855576</v>
      </c>
      <c r="I205" s="12">
        <f>'Tabel 13'!H205/'Tabel 14'!$F205*1000</f>
        <v>6.4504569073642717</v>
      </c>
      <c r="J205" s="12">
        <f>'Tabel 13'!I205/'Tabel 14'!$F205*1000</f>
        <v>1.5319835154990145</v>
      </c>
      <c r="K205" s="12">
        <f>'Tabel 13'!J205/'Tabel 14'!$F205*1000</f>
        <v>0.7256764020784805</v>
      </c>
      <c r="L205" s="12">
        <f>'Tabel 13'!K205/'Tabel 14'!$F205*1000</f>
        <v>2.2218240458699157</v>
      </c>
      <c r="M205" s="12">
        <f>'Tabel 13'!L205/'Tabel 14'!$F205*1000</f>
        <v>0.25085110195305499</v>
      </c>
      <c r="N205" s="12">
        <f>'Tabel 13'!M205/'Tabel 14'!$F205*1000</f>
        <v>1.7290808098907007</v>
      </c>
      <c r="O205" s="12">
        <f>'Tabel 13'!N205/'Tabel 14'!$F205*1000</f>
        <v>1.3438451890342231</v>
      </c>
      <c r="P205" s="12">
        <f>'Tabel 13'!O205/'Tabel 14'!$F205*1000</f>
        <v>1.0213223436660097</v>
      </c>
      <c r="Q205" s="12">
        <f>'Tabel 13'!P205/'Tabel 14'!$F205*1000</f>
        <v>0.32252284536821357</v>
      </c>
      <c r="R205" s="12">
        <f>'Tabel 13'!Q205/'Tabel 14'!$F205*1000</f>
        <v>0.53753807561368927</v>
      </c>
      <c r="S205" s="12">
        <f>'Tabel 13'!R205/'Tabel 14'!$F205*1000</f>
        <v>25.264289553843398</v>
      </c>
      <c r="T205" s="12">
        <f>'Tabel 13'!S205/'Tabel 14'!$F205*1000</f>
        <v>22.872245117362482</v>
      </c>
      <c r="U205" s="12">
        <f>'Tabel 13'!T205/'Tabel 14'!$F205*1000</f>
        <v>0.73463537000537527</v>
      </c>
      <c r="V205" s="12">
        <f>'Tabel 13'!U205/'Tabel 14'!$F205*1000</f>
        <v>1.6574090664755419</v>
      </c>
      <c r="W205" s="12">
        <f>'Tabel 13'!V205/'Tabel 14'!$F205*1000</f>
        <v>0</v>
      </c>
      <c r="X205" s="12"/>
      <c r="Y205" s="12">
        <f>'Tabel 13'!X205/'Tabel 14'!$F205*1000</f>
        <v>3.762766529295825</v>
      </c>
      <c r="AA205" s="47"/>
      <c r="AB205" s="47"/>
      <c r="AC205" s="47"/>
      <c r="AD205" s="47"/>
    </row>
    <row r="206" spans="3:30" x14ac:dyDescent="0.25">
      <c r="D206" s="1" t="s">
        <v>730</v>
      </c>
      <c r="E206" s="1" t="s">
        <v>144</v>
      </c>
      <c r="F206" s="84">
        <f>VLOOKUP(E206,'Tabel 12'!E$14:F$376,2,FALSE)</f>
        <v>32982</v>
      </c>
      <c r="H206" s="6">
        <f>'Tabel 13'!G206/'Tabel 14'!$F206*1000</f>
        <v>72.524407252440724</v>
      </c>
      <c r="I206" s="6">
        <f>'Tabel 13'!H206/'Tabel 14'!$F206*1000</f>
        <v>32.169061912558369</v>
      </c>
      <c r="J206" s="6">
        <f>'Tabel 13'!I206/'Tabel 14'!$F206*1000</f>
        <v>13.079861742768783</v>
      </c>
      <c r="K206" s="6">
        <f>'Tabel 13'!J206/'Tabel 14'!$F206*1000</f>
        <v>2.3224789279000664</v>
      </c>
      <c r="L206" s="6">
        <f>'Tabel 13'!K206/'Tabel 14'!$F206*1000</f>
        <v>7.4070705233157481</v>
      </c>
      <c r="M206" s="6">
        <f>'Tabel 13'!L206/'Tabel 14'!$F206*1000</f>
        <v>0.91565096113031352</v>
      </c>
      <c r="N206" s="6">
        <f>'Tabel 13'!M206/'Tabel 14'!$F206*1000</f>
        <v>8.4409678006185178</v>
      </c>
      <c r="O206" s="6">
        <f>'Tabel 13'!N206/'Tabel 14'!$F206*1000</f>
        <v>18.919410587593234</v>
      </c>
      <c r="P206" s="6">
        <f>'Tabel 13'!O206/'Tabel 14'!$F206*1000</f>
        <v>13.713540719180159</v>
      </c>
      <c r="Q206" s="6">
        <f>'Tabel 13'!P206/'Tabel 14'!$F206*1000</f>
        <v>5.2058698684130738</v>
      </c>
      <c r="R206" s="6">
        <f>'Tabel 13'!Q206/'Tabel 14'!$F206*1000</f>
        <v>3.1229155296828575</v>
      </c>
      <c r="S206" s="6">
        <f>'Tabel 13'!R206/'Tabel 14'!$F206*1000</f>
        <v>18.313019222606272</v>
      </c>
      <c r="T206" s="6">
        <f>'Tabel 13'!S206/'Tabel 14'!$F206*1000</f>
        <v>17.173003456430781</v>
      </c>
      <c r="U206" s="6">
        <f>'Tabel 13'!T206/'Tabel 14'!$F206*1000</f>
        <v>0.71554181068461586</v>
      </c>
      <c r="V206" s="6">
        <f>'Tabel 13'!U206/'Tabel 14'!$F206*1000</f>
        <v>0.4244739554908738</v>
      </c>
      <c r="W206" s="6">
        <f>'Tabel 13'!V206/'Tabel 14'!$F206*1000</f>
        <v>0</v>
      </c>
      <c r="X206" s="6"/>
      <c r="Y206" s="6">
        <f>'Tabel 13'!X206/'Tabel 14'!$F206*1000</f>
        <v>5.8516766721241886</v>
      </c>
      <c r="AA206" s="47"/>
      <c r="AB206" s="47"/>
      <c r="AC206" s="47"/>
      <c r="AD206" s="47"/>
    </row>
    <row r="207" spans="3:30" x14ac:dyDescent="0.25">
      <c r="D207" s="1" t="s">
        <v>740</v>
      </c>
      <c r="E207" s="1" t="s">
        <v>176</v>
      </c>
      <c r="F207" s="84">
        <f>VLOOKUP(E207,'Tabel 12'!E$14:F$376,2,FALSE)</f>
        <v>27989</v>
      </c>
      <c r="H207" s="6">
        <f>'Tabel 13'!G207/'Tabel 14'!$F207*1000</f>
        <v>21.865732966522561</v>
      </c>
      <c r="I207" s="6">
        <f>'Tabel 13'!H207/'Tabel 14'!$F207*1000</f>
        <v>2.2508842759655581</v>
      </c>
      <c r="J207" s="6">
        <f>'Tabel 13'!I207/'Tabel 14'!$F207*1000</f>
        <v>0.91464503912251249</v>
      </c>
      <c r="K207" s="6">
        <f>'Tabel 13'!J207/'Tabel 14'!$F207*1000</f>
        <v>0.16077744828325413</v>
      </c>
      <c r="L207" s="6">
        <f>'Tabel 13'!K207/'Tabel 14'!$F207*1000</f>
        <v>0.51806066669048556</v>
      </c>
      <c r="M207" s="6">
        <f>'Tabel 13'!L207/'Tabel 14'!$F207*1000</f>
        <v>6.4310979313301667E-2</v>
      </c>
      <c r="N207" s="6">
        <f>'Tabel 13'!M207/'Tabel 14'!$F207*1000</f>
        <v>0.58951731037193189</v>
      </c>
      <c r="O207" s="6">
        <f>'Tabel 13'!N207/'Tabel 14'!$F207*1000</f>
        <v>0.10718496552216943</v>
      </c>
      <c r="P207" s="6">
        <f>'Tabel 13'!O207/'Tabel 14'!$F207*1000</f>
        <v>7.860230804959091E-2</v>
      </c>
      <c r="Q207" s="6">
        <f>'Tabel 13'!P207/'Tabel 14'!$F207*1000</f>
        <v>2.8582657472578515E-2</v>
      </c>
      <c r="R207" s="6">
        <f>'Tabel 13'!Q207/'Tabel 14'!$F207*1000</f>
        <v>1.3219479081067562</v>
      </c>
      <c r="S207" s="6">
        <f>'Tabel 13'!R207/'Tabel 14'!$F207*1000</f>
        <v>18.185715816928077</v>
      </c>
      <c r="T207" s="6">
        <f>'Tabel 13'!S207/'Tabel 14'!$F207*1000</f>
        <v>17.053128014577155</v>
      </c>
      <c r="U207" s="6">
        <f>'Tabel 13'!T207/'Tabel 14'!$F207*1000</f>
        <v>0.71099360463039052</v>
      </c>
      <c r="V207" s="6">
        <f>'Tabel 13'!U207/'Tabel 14'!$F207*1000</f>
        <v>0.42159419772053308</v>
      </c>
      <c r="W207" s="6">
        <f>'Tabel 13'!V207/'Tabel 14'!$F207*1000</f>
        <v>0</v>
      </c>
      <c r="X207" s="6"/>
      <c r="Y207" s="6">
        <f>'Tabel 13'!X207/'Tabel 14'!$F207*1000</f>
        <v>0.96466468969952479</v>
      </c>
      <c r="AA207" s="47"/>
      <c r="AB207" s="47"/>
      <c r="AC207" s="47"/>
      <c r="AD207" s="47"/>
    </row>
    <row r="208" spans="3:30" x14ac:dyDescent="0.25">
      <c r="D208" s="1" t="s">
        <v>762</v>
      </c>
      <c r="E208" s="1" t="s">
        <v>169</v>
      </c>
      <c r="F208" s="84">
        <f>VLOOKUP(E208,'Tabel 12'!E$14:F$376,2,FALSE)</f>
        <v>31380</v>
      </c>
      <c r="H208" s="6">
        <f>'Tabel 13'!G208/'Tabel 14'!$F208*1000</f>
        <v>68.419375398342893</v>
      </c>
      <c r="I208" s="6">
        <f>'Tabel 13'!H208/'Tabel 14'!$F208*1000</f>
        <v>21.223709369024856</v>
      </c>
      <c r="J208" s="6">
        <f>'Tabel 13'!I208/'Tabel 14'!$F208*1000</f>
        <v>8.6297004461440405</v>
      </c>
      <c r="K208" s="6">
        <f>'Tabel 13'!J208/'Tabel 14'!$F208*1000</f>
        <v>1.5328234544295729</v>
      </c>
      <c r="L208" s="6">
        <f>'Tabel 13'!K208/'Tabel 14'!$F208*1000</f>
        <v>4.888463989802422</v>
      </c>
      <c r="M208" s="6">
        <f>'Tabel 13'!L208/'Tabel 14'!$F208*1000</f>
        <v>0.60548119821542379</v>
      </c>
      <c r="N208" s="6">
        <f>'Tabel 13'!M208/'Tabel 14'!$F208*1000</f>
        <v>5.5704270235818996</v>
      </c>
      <c r="O208" s="6">
        <f>'Tabel 13'!N208/'Tabel 14'!$F208*1000</f>
        <v>15.933715742511154</v>
      </c>
      <c r="P208" s="6">
        <f>'Tabel 13'!O208/'Tabel 14'!$F208*1000</f>
        <v>11.548757170172083</v>
      </c>
      <c r="Q208" s="6">
        <f>'Tabel 13'!P208/'Tabel 14'!$F208*1000</f>
        <v>4.3849585723390687</v>
      </c>
      <c r="R208" s="6">
        <f>'Tabel 13'!Q208/'Tabel 14'!$F208*1000</f>
        <v>10.484384958572338</v>
      </c>
      <c r="S208" s="6">
        <f>'Tabel 13'!R208/'Tabel 14'!$F208*1000</f>
        <v>20.777565328234544</v>
      </c>
      <c r="T208" s="6">
        <f>'Tabel 13'!S208/'Tabel 14'!$F208*1000</f>
        <v>19.483747609942636</v>
      </c>
      <c r="U208" s="6">
        <f>'Tabel 13'!T208/'Tabel 14'!$F208*1000</f>
        <v>0.80943275971956652</v>
      </c>
      <c r="V208" s="6">
        <f>'Tabel 13'!U208/'Tabel 14'!$F208*1000</f>
        <v>0.48119821542383684</v>
      </c>
      <c r="W208" s="6">
        <f>'Tabel 13'!V208/'Tabel 14'!$F208*1000</f>
        <v>0</v>
      </c>
      <c r="X208" s="6"/>
      <c r="Y208" s="6">
        <f>'Tabel 13'!X208/'Tabel 14'!$F208*1000</f>
        <v>5.1625239005736132</v>
      </c>
      <c r="AA208" s="47"/>
      <c r="AB208" s="47"/>
      <c r="AC208" s="47"/>
      <c r="AD208" s="47"/>
    </row>
    <row r="209" spans="2:30" x14ac:dyDescent="0.25">
      <c r="D209" s="1" t="s">
        <v>836</v>
      </c>
      <c r="E209" s="1" t="s">
        <v>154</v>
      </c>
      <c r="F209" s="84">
        <f>VLOOKUP(E209,'Tabel 12'!E$14:F$376,2,FALSE)</f>
        <v>23795</v>
      </c>
      <c r="H209" s="6">
        <f>'Tabel 13'!G209/'Tabel 14'!$F209*1000</f>
        <v>37.486866988863206</v>
      </c>
      <c r="I209" s="6">
        <f>'Tabel 13'!H209/'Tabel 14'!$F209*1000</f>
        <v>7.31246060096659</v>
      </c>
      <c r="J209" s="6">
        <f>'Tabel 13'!I209/'Tabel 14'!$F209*1000</f>
        <v>2.971212439588149</v>
      </c>
      <c r="K209" s="6">
        <f>'Tabel 13'!J209/'Tabel 14'!$F209*1000</f>
        <v>0.52952300903551164</v>
      </c>
      <c r="L209" s="6">
        <f>'Tabel 13'!K209/'Tabel 14'!$F209*1000</f>
        <v>1.6852279890733348</v>
      </c>
      <c r="M209" s="6">
        <f>'Tabel 13'!L209/'Tabel 14'!$F209*1000</f>
        <v>0.21012817818869511</v>
      </c>
      <c r="N209" s="6">
        <f>'Tabel 13'!M209/'Tabel 14'!$F209*1000</f>
        <v>1.9205715486446733</v>
      </c>
      <c r="O209" s="6">
        <f>'Tabel 13'!N209/'Tabel 14'!$F209*1000</f>
        <v>0</v>
      </c>
      <c r="P209" s="6">
        <f>'Tabel 13'!O209/'Tabel 14'!$F209*1000</f>
        <v>0</v>
      </c>
      <c r="Q209" s="6">
        <f>'Tabel 13'!P209/'Tabel 14'!$F209*1000</f>
        <v>0</v>
      </c>
      <c r="R209" s="6">
        <f>'Tabel 13'!Q209/'Tabel 14'!$F209*1000</f>
        <v>2.5635637739020805</v>
      </c>
      <c r="S209" s="6">
        <f>'Tabel 13'!R209/'Tabel 14'!$F209*1000</f>
        <v>27.610842613994535</v>
      </c>
      <c r="T209" s="6">
        <f>'Tabel 13'!S209/'Tabel 14'!$F209*1000</f>
        <v>25.891994116411009</v>
      </c>
      <c r="U209" s="6">
        <f>'Tabel 13'!T209/'Tabel 14'!$F209*1000</f>
        <v>1.0758562723261189</v>
      </c>
      <c r="V209" s="6">
        <f>'Tabel 13'!U209/'Tabel 14'!$F209*1000</f>
        <v>0.63878966169363316</v>
      </c>
      <c r="W209" s="6">
        <f>'Tabel 13'!V209/'Tabel 14'!$F209*1000</f>
        <v>0</v>
      </c>
      <c r="X209" s="6"/>
      <c r="Y209" s="6">
        <f>'Tabel 13'!X209/'Tabel 14'!$F209*1000</f>
        <v>1.5549485185963439</v>
      </c>
      <c r="AA209" s="47"/>
      <c r="AB209" s="47"/>
      <c r="AC209" s="47"/>
      <c r="AD209" s="47"/>
    </row>
    <row r="210" spans="2:30" x14ac:dyDescent="0.25">
      <c r="D210" s="1" t="s">
        <v>852</v>
      </c>
      <c r="E210" s="1" t="s">
        <v>175</v>
      </c>
      <c r="F210" s="84">
        <f>VLOOKUP(E210,'Tabel 12'!E$14:F$376,2,FALSE)</f>
        <v>37712</v>
      </c>
      <c r="H210" s="6">
        <f>'Tabel 13'!G210/'Tabel 14'!$F210*1000</f>
        <v>59.264955451845566</v>
      </c>
      <c r="I210" s="6">
        <f>'Tabel 13'!H210/'Tabel 14'!$F210*1000</f>
        <v>19.224649978786594</v>
      </c>
      <c r="J210" s="6">
        <f>'Tabel 13'!I210/'Tabel 14'!$F210*1000</f>
        <v>7.8171404327534999</v>
      </c>
      <c r="K210" s="6">
        <f>'Tabel 13'!J210/'Tabel 14'!$F210*1000</f>
        <v>1.3894781501909206</v>
      </c>
      <c r="L210" s="6">
        <f>'Tabel 13'!K210/'Tabel 14'!$F210*1000</f>
        <v>4.428298684768774</v>
      </c>
      <c r="M210" s="6">
        <f>'Tabel 13'!L210/'Tabel 14'!$F210*1000</f>
        <v>0.54889690284259651</v>
      </c>
      <c r="N210" s="6">
        <f>'Tabel 13'!M210/'Tabel 14'!$F210*1000</f>
        <v>5.0434874840899449</v>
      </c>
      <c r="O210" s="6">
        <f>'Tabel 13'!N210/'Tabel 14'!$F210*1000</f>
        <v>0.87505303351718278</v>
      </c>
      <c r="P210" s="6">
        <f>'Tabel 13'!O210/'Tabel 14'!$F210*1000</f>
        <v>0.63375053033517181</v>
      </c>
      <c r="Q210" s="6">
        <f>'Tabel 13'!P210/'Tabel 14'!$F210*1000</f>
        <v>0.24130250318201102</v>
      </c>
      <c r="R210" s="6">
        <f>'Tabel 13'!Q210/'Tabel 14'!$F210*1000</f>
        <v>18.906448875689438</v>
      </c>
      <c r="S210" s="6">
        <f>'Tabel 13'!R210/'Tabel 14'!$F210*1000</f>
        <v>20.258803563852357</v>
      </c>
      <c r="T210" s="6">
        <f>'Tabel 13'!S210/'Tabel 14'!$F210*1000</f>
        <v>18.99925753075944</v>
      </c>
      <c r="U210" s="6">
        <f>'Tabel 13'!T210/'Tabel 14'!$F210*1000</f>
        <v>0.79019940602460759</v>
      </c>
      <c r="V210" s="6">
        <f>'Tabel 13'!U210/'Tabel 14'!$F210*1000</f>
        <v>0.46934662706830715</v>
      </c>
      <c r="W210" s="6">
        <f>'Tabel 13'!V210/'Tabel 14'!$F210*1000</f>
        <v>0</v>
      </c>
      <c r="X210" s="6"/>
      <c r="Y210" s="6">
        <f>'Tabel 13'!X210/'Tabel 14'!$F210*1000</f>
        <v>2.545608824777259</v>
      </c>
      <c r="AA210" s="47"/>
      <c r="AB210" s="47"/>
      <c r="AC210" s="47"/>
      <c r="AD210" s="47"/>
    </row>
    <row r="211" spans="2:30" x14ac:dyDescent="0.25">
      <c r="D211" s="1" t="s">
        <v>873</v>
      </c>
      <c r="E211" s="1" t="s">
        <v>187</v>
      </c>
      <c r="F211" s="84">
        <f>VLOOKUP(E211,'Tabel 12'!E$14:F$376,2,FALSE)</f>
        <v>32944</v>
      </c>
      <c r="H211" s="6">
        <f>'Tabel 13'!G211/'Tabel 14'!$F211*1000</f>
        <v>85.083778533268585</v>
      </c>
      <c r="I211" s="6">
        <f>'Tabel 13'!H211/'Tabel 14'!$F211*1000</f>
        <v>59.22170956775134</v>
      </c>
      <c r="J211" s="6">
        <f>'Tabel 13'!I211/'Tabel 14'!$F211*1000</f>
        <v>24.080257406508011</v>
      </c>
      <c r="K211" s="6">
        <f>'Tabel 13'!J211/'Tabel 14'!$F211*1000</f>
        <v>4.2769548324429332</v>
      </c>
      <c r="L211" s="6">
        <f>'Tabel 13'!K211/'Tabel 14'!$F211*1000</f>
        <v>13.638295288975231</v>
      </c>
      <c r="M211" s="6">
        <f>'Tabel 13'!L211/'Tabel 14'!$F211*1000</f>
        <v>1.6877124817872755</v>
      </c>
      <c r="N211" s="6">
        <f>'Tabel 13'!M211/'Tabel 14'!$F211*1000</f>
        <v>15.538489558037883</v>
      </c>
      <c r="O211" s="6">
        <f>'Tabel 13'!N211/'Tabel 14'!$F211*1000</f>
        <v>0</v>
      </c>
      <c r="P211" s="6">
        <f>'Tabel 13'!O211/'Tabel 14'!$F211*1000</f>
        <v>0</v>
      </c>
      <c r="Q211" s="6">
        <f>'Tabel 13'!P211/'Tabel 14'!$F211*1000</f>
        <v>0</v>
      </c>
      <c r="R211" s="6">
        <f>'Tabel 13'!Q211/'Tabel 14'!$F211*1000</f>
        <v>2.0337542496357459</v>
      </c>
      <c r="S211" s="6">
        <f>'Tabel 13'!R211/'Tabel 14'!$F211*1000</f>
        <v>23.828314715881497</v>
      </c>
      <c r="T211" s="6">
        <f>'Tabel 13'!S211/'Tabel 14'!$F211*1000</f>
        <v>22.347013113161729</v>
      </c>
      <c r="U211" s="6">
        <f>'Tabel 13'!T211/'Tabel 14'!$F211*1000</f>
        <v>0.92884895580378823</v>
      </c>
      <c r="V211" s="6">
        <f>'Tabel 13'!U211/'Tabel 14'!$F211*1000</f>
        <v>0.55245264691597862</v>
      </c>
      <c r="W211" s="6">
        <f>'Tabel 13'!V211/'Tabel 14'!$F211*1000</f>
        <v>0</v>
      </c>
      <c r="X211" s="6"/>
      <c r="Y211" s="6">
        <f>'Tabel 13'!X211/'Tabel 14'!$F211*1000</f>
        <v>20.428606119475472</v>
      </c>
      <c r="AA211" s="47"/>
      <c r="AB211" s="47"/>
      <c r="AC211" s="47"/>
      <c r="AD211" s="47"/>
    </row>
    <row r="212" spans="2:30" x14ac:dyDescent="0.25">
      <c r="D212" s="1" t="s">
        <v>926</v>
      </c>
      <c r="E212" s="1" t="s">
        <v>161</v>
      </c>
      <c r="F212" s="84">
        <f>VLOOKUP(E212,'Tabel 12'!E$14:F$376,2,FALSE)</f>
        <v>18016</v>
      </c>
      <c r="H212" s="6">
        <f>'Tabel 13'!G212/'Tabel 14'!$F212*1000</f>
        <v>77.153641207815269</v>
      </c>
      <c r="I212" s="6">
        <f>'Tabel 13'!H212/'Tabel 14'!$F212*1000</f>
        <v>43.017317939609235</v>
      </c>
      <c r="J212" s="6">
        <f>'Tabel 13'!I212/'Tabel 14'!$F212*1000</f>
        <v>10.240896980461812</v>
      </c>
      <c r="K212" s="6">
        <f>'Tabel 13'!J212/'Tabel 14'!$F212*1000</f>
        <v>4.8179396092362348</v>
      </c>
      <c r="L212" s="6">
        <f>'Tabel 13'!K212/'Tabel 14'!$F212*1000</f>
        <v>14.797957371225579</v>
      </c>
      <c r="M212" s="6">
        <f>'Tabel 13'!L212/'Tabel 14'!$F212*1000</f>
        <v>1.6596358792184724</v>
      </c>
      <c r="N212" s="6">
        <f>'Tabel 13'!M212/'Tabel 14'!$F212*1000</f>
        <v>11.50088809946714</v>
      </c>
      <c r="O212" s="6">
        <f>'Tabel 13'!N212/'Tabel 14'!$F212*1000</f>
        <v>0.22202486678507993</v>
      </c>
      <c r="P212" s="6">
        <f>'Tabel 13'!O212/'Tabel 14'!$F212*1000</f>
        <v>0.16651865008880995</v>
      </c>
      <c r="Q212" s="6">
        <f>'Tabel 13'!P212/'Tabel 14'!$F212*1000</f>
        <v>5.5506216696269983E-2</v>
      </c>
      <c r="R212" s="6">
        <f>'Tabel 13'!Q212/'Tabel 14'!$F212*1000</f>
        <v>9.2695381882770871</v>
      </c>
      <c r="S212" s="6">
        <f>'Tabel 13'!R212/'Tabel 14'!$F212*1000</f>
        <v>24.644760213143872</v>
      </c>
      <c r="T212" s="6">
        <f>'Tabel 13'!S212/'Tabel 14'!$F212*1000</f>
        <v>22.313499111900533</v>
      </c>
      <c r="U212" s="6">
        <f>'Tabel 13'!T212/'Tabel 14'!$F212*1000</f>
        <v>0.71603019538188273</v>
      </c>
      <c r="V212" s="6">
        <f>'Tabel 13'!U212/'Tabel 14'!$F212*1000</f>
        <v>1.6152309058614567</v>
      </c>
      <c r="W212" s="6">
        <f>'Tabel 13'!V212/'Tabel 14'!$F212*1000</f>
        <v>0</v>
      </c>
      <c r="X212" s="6"/>
      <c r="Y212" s="6">
        <f>'Tabel 13'!X212/'Tabel 14'!$F212*1000</f>
        <v>16.762877442273535</v>
      </c>
      <c r="AA212" s="47"/>
      <c r="AB212" s="47"/>
      <c r="AC212" s="47"/>
      <c r="AD212" s="47"/>
    </row>
    <row r="213" spans="2:30" x14ac:dyDescent="0.25">
      <c r="D213" s="1" t="s">
        <v>957</v>
      </c>
      <c r="E213" s="1" t="s">
        <v>189</v>
      </c>
      <c r="F213" s="84">
        <f>VLOOKUP(E213,'Tabel 12'!E$14:F$376,2,FALSE)</f>
        <v>46415</v>
      </c>
      <c r="H213" s="6">
        <f>'Tabel 13'!G213/'Tabel 14'!$F213*1000</f>
        <v>91.88839814715071</v>
      </c>
      <c r="I213" s="6">
        <f>'Tabel 13'!H213/'Tabel 14'!$F213*1000</f>
        <v>55.563934073036734</v>
      </c>
      <c r="J213" s="6">
        <f>'Tabel 13'!I213/'Tabel 14'!$F213*1000</f>
        <v>22.591834536249056</v>
      </c>
      <c r="K213" s="6">
        <f>'Tabel 13'!J213/'Tabel 14'!$F213*1000</f>
        <v>4.0116341699881506</v>
      </c>
      <c r="L213" s="6">
        <f>'Tabel 13'!K213/'Tabel 14'!$F213*1000</f>
        <v>12.795432511041689</v>
      </c>
      <c r="M213" s="6">
        <f>'Tabel 13'!L213/'Tabel 14'!$F213*1000</f>
        <v>1.5835398039426909</v>
      </c>
      <c r="N213" s="6">
        <f>'Tabel 13'!M213/'Tabel 14'!$F213*1000</f>
        <v>14.579338575891414</v>
      </c>
      <c r="O213" s="6">
        <f>'Tabel 13'!N213/'Tabel 14'!$F213*1000</f>
        <v>6.4203382527200255</v>
      </c>
      <c r="P213" s="6">
        <f>'Tabel 13'!O213/'Tabel 14'!$F213*1000</f>
        <v>4.653667995260153</v>
      </c>
      <c r="Q213" s="6">
        <f>'Tabel 13'!P213/'Tabel 14'!$F213*1000</f>
        <v>1.7666702574598727</v>
      </c>
      <c r="R213" s="6">
        <f>'Tabel 13'!Q213/'Tabel 14'!$F213*1000</f>
        <v>1.9821178498330281</v>
      </c>
      <c r="S213" s="6">
        <f>'Tabel 13'!R213/'Tabel 14'!$F213*1000</f>
        <v>27.922007971560916</v>
      </c>
      <c r="T213" s="6">
        <f>'Tabel 13'!S213/'Tabel 14'!$F213*1000</f>
        <v>26.185500377033286</v>
      </c>
      <c r="U213" s="6">
        <f>'Tabel 13'!T213/'Tabel 14'!$F213*1000</f>
        <v>1.0901648174081655</v>
      </c>
      <c r="V213" s="6">
        <f>'Tabel 13'!U213/'Tabel 14'!$F213*1000</f>
        <v>0.64849725304319727</v>
      </c>
      <c r="W213" s="6">
        <f>'Tabel 13'!V213/'Tabel 14'!$F213*1000</f>
        <v>0</v>
      </c>
      <c r="X213" s="6"/>
      <c r="Y213" s="6">
        <f>'Tabel 13'!X213/'Tabel 14'!$F213*1000</f>
        <v>13.573198319508778</v>
      </c>
      <c r="AA213" s="47"/>
      <c r="AB213" s="47"/>
      <c r="AC213" s="47"/>
      <c r="AD213" s="47"/>
    </row>
    <row r="214" spans="2:30" x14ac:dyDescent="0.25">
      <c r="C214" s="10" t="s">
        <v>18</v>
      </c>
      <c r="D214" s="10"/>
      <c r="E214" s="10"/>
      <c r="F214" s="86">
        <f>SUM(F202:F213)</f>
        <v>369530</v>
      </c>
      <c r="G214" s="10"/>
      <c r="H214" s="12">
        <f>'Tabel 13'!G214/'Tabel 14'!$F214*1000</f>
        <v>87.446215462885291</v>
      </c>
      <c r="I214" s="12">
        <f>'Tabel 13'!H214/'Tabel 14'!$F214*1000</f>
        <v>41.241577138527319</v>
      </c>
      <c r="J214" s="12">
        <f>'Tabel 13'!I214/'Tabel 14'!$F214*1000</f>
        <v>19.91421535463968</v>
      </c>
      <c r="K214" s="12">
        <f>'Tabel 13'!J214/'Tabel 14'!$F214*1000</f>
        <v>2.944009958596054</v>
      </c>
      <c r="L214" s="12">
        <f>'Tabel 13'!K214/'Tabel 14'!$F214*1000</f>
        <v>8.99304521960328</v>
      </c>
      <c r="M214" s="12">
        <f>'Tabel 13'!L214/'Tabel 14'!$F214*1000</f>
        <v>1.0708196898763294</v>
      </c>
      <c r="N214" s="12">
        <f>'Tabel 13'!M214/'Tabel 14'!$F214*1000</f>
        <v>8.3197575298351953</v>
      </c>
      <c r="O214" s="12">
        <f>'Tabel 13'!N214/'Tabel 14'!$F214*1000</f>
        <v>16.031174735474792</v>
      </c>
      <c r="P214" s="12">
        <f>'Tabel 13'!O214/'Tabel 14'!$F214*1000</f>
        <v>11.287581522474495</v>
      </c>
      <c r="Q214" s="12">
        <f>'Tabel 13'!P214/'Tabel 14'!$F214*1000</f>
        <v>4.7435932130002971</v>
      </c>
      <c r="R214" s="12">
        <f>'Tabel 13'!Q214/'Tabel 14'!$F214*1000</f>
        <v>7.650258436392174</v>
      </c>
      <c r="S214" s="12">
        <f>'Tabel 13'!R214/'Tabel 14'!$F214*1000</f>
        <v>22.523205152491002</v>
      </c>
      <c r="T214" s="12">
        <f>'Tabel 13'!S214/'Tabel 14'!$F214*1000</f>
        <v>21.014531973046843</v>
      </c>
      <c r="U214" s="12">
        <f>'Tabel 13'!T214/'Tabel 14'!$F214*1000</f>
        <v>0.83457364760641906</v>
      </c>
      <c r="V214" s="12">
        <f>'Tabel 13'!U214/'Tabel 14'!$F214*1000</f>
        <v>0.67409953183773974</v>
      </c>
      <c r="W214" s="12">
        <f>'Tabel 13'!V214/'Tabel 14'!$F214*1000</f>
        <v>0</v>
      </c>
      <c r="X214" s="12"/>
      <c r="Y214" s="12">
        <f>'Tabel 13'!X214/'Tabel 14'!$F214*1000</f>
        <v>13.698481855329742</v>
      </c>
      <c r="AA214" s="47"/>
      <c r="AB214" s="47"/>
      <c r="AC214" s="47"/>
      <c r="AD214" s="47"/>
    </row>
    <row r="215" spans="2:30" x14ac:dyDescent="0.25">
      <c r="B215" s="7" t="s">
        <v>360</v>
      </c>
      <c r="C215" s="7"/>
      <c r="E215" s="7"/>
      <c r="F215" s="85">
        <f>F201+F214</f>
        <v>2626368</v>
      </c>
      <c r="G215" s="7"/>
      <c r="H215" s="9">
        <f>'Tabel 13'!G215/'Tabel 14'!$F215*1000</f>
        <v>116.51489814070229</v>
      </c>
      <c r="I215" s="9">
        <f>'Tabel 13'!H215/'Tabel 14'!$F215*1000</f>
        <v>66.250045690474451</v>
      </c>
      <c r="J215" s="9">
        <f>'Tabel 13'!I215/'Tabel 14'!$F215*1000</f>
        <v>30.113411372663691</v>
      </c>
      <c r="K215" s="9">
        <f>'Tabel 13'!J215/'Tabel 14'!$F215*1000</f>
        <v>9.1521447108706777</v>
      </c>
      <c r="L215" s="9">
        <f>'Tabel 13'!K215/'Tabel 14'!$F215*1000</f>
        <v>12.584755830104539</v>
      </c>
      <c r="M215" s="9">
        <f>'Tabel 13'!L215/'Tabel 14'!$F215*1000</f>
        <v>1.5975293637449131</v>
      </c>
      <c r="N215" s="9">
        <f>'Tabel 13'!M215/'Tabel 14'!$F215*1000</f>
        <v>12.802242488486002</v>
      </c>
      <c r="O215" s="9">
        <f>'Tabel 13'!N215/'Tabel 14'!$F215*1000</f>
        <v>13.336287984014426</v>
      </c>
      <c r="P215" s="9">
        <f>'Tabel 13'!O215/'Tabel 14'!$F215*1000</f>
        <v>10.877417026098398</v>
      </c>
      <c r="Q215" s="9">
        <f>'Tabel 13'!P215/'Tabel 14'!$F215*1000</f>
        <v>2.4588709579160271</v>
      </c>
      <c r="R215" s="9">
        <f>'Tabel 13'!Q215/'Tabel 14'!$F215*1000</f>
        <v>9.1384756439310877</v>
      </c>
      <c r="S215" s="9">
        <f>'Tabel 13'!R215/'Tabel 14'!$F215*1000</f>
        <v>27.790088822282328</v>
      </c>
      <c r="T215" s="9">
        <f>'Tabel 13'!S215/'Tabel 14'!$F215*1000</f>
        <v>25.888793954236419</v>
      </c>
      <c r="U215" s="9">
        <f>'Tabel 13'!T215/'Tabel 14'!$F215*1000</f>
        <v>1.136322099568682</v>
      </c>
      <c r="V215" s="9">
        <f>'Tabel 13'!U215/'Tabel 14'!$F215*1000</f>
        <v>0.76497276847722784</v>
      </c>
      <c r="W215" s="9">
        <f>'Tabel 13'!V215/'Tabel 14'!$F215*1000</f>
        <v>0.37009284304408219</v>
      </c>
      <c r="X215" s="9"/>
      <c r="Y215" s="9">
        <f>'Tabel 13'!X215/'Tabel 14'!$F215*1000</f>
        <v>17.411497550990571</v>
      </c>
      <c r="AA215" s="47"/>
      <c r="AB215" s="47"/>
      <c r="AC215" s="47"/>
      <c r="AD215" s="47"/>
    </row>
    <row r="216" spans="2:30" x14ac:dyDescent="0.25">
      <c r="B216" s="1" t="s">
        <v>192</v>
      </c>
      <c r="C216" s="1" t="s">
        <v>437</v>
      </c>
      <c r="D216" s="1" t="s">
        <v>674</v>
      </c>
      <c r="E216" s="1" t="s">
        <v>193</v>
      </c>
      <c r="F216" s="84">
        <f>VLOOKUP(E216,'Tabel 12'!E$14:F$376,2,FALSE)</f>
        <v>111822</v>
      </c>
      <c r="H216" s="6">
        <f>'Tabel 13'!G216/'Tabel 14'!$F216*1000</f>
        <v>166.42521149684319</v>
      </c>
      <c r="I216" s="6">
        <f>'Tabel 13'!H216/'Tabel 14'!$F216*1000</f>
        <v>104.42488955661676</v>
      </c>
      <c r="J216" s="6">
        <f>'Tabel 13'!I216/'Tabel 14'!$F216*1000</f>
        <v>18.144908873030349</v>
      </c>
      <c r="K216" s="6">
        <f>'Tabel 13'!J216/'Tabel 14'!$F216*1000</f>
        <v>2.2088676646813687</v>
      </c>
      <c r="L216" s="6">
        <f>'Tabel 13'!K216/'Tabel 14'!$F216*1000</f>
        <v>14.505195757543239</v>
      </c>
      <c r="M216" s="6">
        <f>'Tabel 13'!L216/'Tabel 14'!$F216*1000</f>
        <v>1.0820768721718446</v>
      </c>
      <c r="N216" s="6">
        <f>'Tabel 13'!M216/'Tabel 14'!$F216*1000</f>
        <v>68.483840389189965</v>
      </c>
      <c r="O216" s="6">
        <f>'Tabel 13'!N216/'Tabel 14'!$F216*1000</f>
        <v>31.612741678739425</v>
      </c>
      <c r="P216" s="6">
        <f>'Tabel 13'!O216/'Tabel 14'!$F216*1000</f>
        <v>31.612741678739425</v>
      </c>
      <c r="Q216" s="6">
        <f>'Tabel 13'!P216/'Tabel 14'!$F216*1000</f>
        <v>0</v>
      </c>
      <c r="R216" s="6">
        <f>'Tabel 13'!Q216/'Tabel 14'!$F216*1000</f>
        <v>0</v>
      </c>
      <c r="S216" s="6">
        <f>'Tabel 13'!R216/'Tabel 14'!$F216*1000</f>
        <v>30.387580261487006</v>
      </c>
      <c r="T216" s="6">
        <f>'Tabel 13'!S216/'Tabel 14'!$F216*1000</f>
        <v>30.387580261487006</v>
      </c>
      <c r="U216" s="6">
        <f>'Tabel 13'!T216/'Tabel 14'!$F216*1000</f>
        <v>0</v>
      </c>
      <c r="V216" s="6">
        <f>'Tabel 13'!U216/'Tabel 14'!$F216*1000</f>
        <v>0</v>
      </c>
      <c r="W216" s="6">
        <f>'Tabel 13'!V216/'Tabel 14'!$F216*1000</f>
        <v>0</v>
      </c>
      <c r="X216" s="6"/>
      <c r="Y216" s="6">
        <f>'Tabel 13'!X216/'Tabel 14'!$F216*1000</f>
        <v>3.8275115809053677</v>
      </c>
      <c r="AA216" s="47"/>
      <c r="AB216" s="47"/>
      <c r="AC216" s="47"/>
      <c r="AD216" s="47"/>
    </row>
    <row r="217" spans="2:30" x14ac:dyDescent="0.25">
      <c r="D217" s="1" t="s">
        <v>682</v>
      </c>
      <c r="E217" s="1" t="s">
        <v>194</v>
      </c>
      <c r="F217" s="84">
        <f>VLOOKUP(E217,'Tabel 12'!E$14:F$376,2,FALSE)</f>
        <v>94431</v>
      </c>
      <c r="H217" s="6">
        <f>'Tabel 13'!G217/'Tabel 14'!$F217*1000</f>
        <v>103.85360739587637</v>
      </c>
      <c r="I217" s="6">
        <f>'Tabel 13'!H217/'Tabel 14'!$F217*1000</f>
        <v>56.697482818142348</v>
      </c>
      <c r="J217" s="6">
        <f>'Tabel 13'!I217/'Tabel 14'!$F217*1000</f>
        <v>27.755715813662889</v>
      </c>
      <c r="K217" s="6">
        <f>'Tabel 13'!J217/'Tabel 14'!$F217*1000</f>
        <v>2.8909997776154017</v>
      </c>
      <c r="L217" s="6">
        <f>'Tabel 13'!K217/'Tabel 14'!$F217*1000</f>
        <v>14.529127087503044</v>
      </c>
      <c r="M217" s="6">
        <f>'Tabel 13'!L217/'Tabel 14'!$F217*1000</f>
        <v>0</v>
      </c>
      <c r="N217" s="6">
        <f>'Tabel 13'!M217/'Tabel 14'!$F217*1000</f>
        <v>11.521640139361015</v>
      </c>
      <c r="O217" s="6">
        <f>'Tabel 13'!N217/'Tabel 14'!$F217*1000</f>
        <v>17.070665353538562</v>
      </c>
      <c r="P217" s="6">
        <f>'Tabel 13'!O217/'Tabel 14'!$F217*1000</f>
        <v>17.070665353538562</v>
      </c>
      <c r="Q217" s="6">
        <f>'Tabel 13'!P217/'Tabel 14'!$F217*1000</f>
        <v>0</v>
      </c>
      <c r="R217" s="6">
        <f>'Tabel 13'!Q217/'Tabel 14'!$F217*1000</f>
        <v>2.5838972371361102</v>
      </c>
      <c r="S217" s="6">
        <f>'Tabel 13'!R217/'Tabel 14'!$F217*1000</f>
        <v>27.501561987059333</v>
      </c>
      <c r="T217" s="6">
        <f>'Tabel 13'!S217/'Tabel 14'!$F217*1000</f>
        <v>23.805741758532687</v>
      </c>
      <c r="U217" s="6">
        <f>'Tabel 13'!T217/'Tabel 14'!$F217*1000</f>
        <v>1.6308203873727909</v>
      </c>
      <c r="V217" s="6">
        <f>'Tabel 13'!U217/'Tabel 14'!$F217*1000</f>
        <v>2.0649998411538584</v>
      </c>
      <c r="W217" s="6">
        <f>'Tabel 13'!V217/'Tabel 14'!$F217*1000</f>
        <v>0</v>
      </c>
      <c r="X217" s="6"/>
      <c r="Y217" s="6">
        <f>'Tabel 13'!X217/'Tabel 14'!$F217*1000</f>
        <v>4.5112304222130444</v>
      </c>
      <c r="AA217" s="47"/>
      <c r="AB217" s="47"/>
      <c r="AC217" s="47"/>
      <c r="AD217" s="47"/>
    </row>
    <row r="218" spans="2:30" x14ac:dyDescent="0.25">
      <c r="D218" s="1" t="s">
        <v>683</v>
      </c>
      <c r="E218" s="1" t="s">
        <v>195</v>
      </c>
      <c r="F218" s="84">
        <f>VLOOKUP(E218,'Tabel 12'!E$14:F$376,2,FALSE)</f>
        <v>921468</v>
      </c>
      <c r="H218" s="6">
        <f>'Tabel 13'!G218/'Tabel 14'!$F218*1000</f>
        <v>257.3610803630728</v>
      </c>
      <c r="I218" s="6">
        <f>'Tabel 13'!H218/'Tabel 14'!$F218*1000</f>
        <v>160.31376021739223</v>
      </c>
      <c r="J218" s="6">
        <f>'Tabel 13'!I218/'Tabel 14'!$F218*1000</f>
        <v>69.748488281741743</v>
      </c>
      <c r="K218" s="6">
        <f>'Tabel 13'!J218/'Tabel 14'!$F218*1000</f>
        <v>6.7761441525913</v>
      </c>
      <c r="L218" s="6">
        <f>'Tabel 13'!K218/'Tabel 14'!$F218*1000</f>
        <v>15.666306372006407</v>
      </c>
      <c r="M218" s="6">
        <f>'Tabel 13'!L218/'Tabel 14'!$F218*1000</f>
        <v>1.2143666410553595</v>
      </c>
      <c r="N218" s="6">
        <f>'Tabel 13'!M218/'Tabel 14'!$F218*1000</f>
        <v>66.908454769997434</v>
      </c>
      <c r="O218" s="6">
        <f>'Tabel 13'!N218/'Tabel 14'!$F218*1000</f>
        <v>51.661045201786713</v>
      </c>
      <c r="P218" s="6">
        <f>'Tabel 13'!O218/'Tabel 14'!$F218*1000</f>
        <v>42.052464111613212</v>
      </c>
      <c r="Q218" s="6">
        <f>'Tabel 13'!P218/'Tabel 14'!$F218*1000</f>
        <v>9.6085810901735051</v>
      </c>
      <c r="R218" s="6">
        <f>'Tabel 13'!Q218/'Tabel 14'!$F218*1000</f>
        <v>4.7044498560991803</v>
      </c>
      <c r="S218" s="6">
        <f>'Tabel 13'!R218/'Tabel 14'!$F218*1000</f>
        <v>40.681825087794692</v>
      </c>
      <c r="T218" s="6">
        <f>'Tabel 13'!S218/'Tabel 14'!$F218*1000</f>
        <v>34.909513949480612</v>
      </c>
      <c r="U218" s="6">
        <f>'Tabel 13'!T218/'Tabel 14'!$F218*1000</f>
        <v>5.7256464684611945</v>
      </c>
      <c r="V218" s="6">
        <f>'Tabel 13'!U218/'Tabel 14'!$F218*1000</f>
        <v>4.666466985288692E-2</v>
      </c>
      <c r="W218" s="6">
        <f>'Tabel 13'!V218/'Tabel 14'!$F218*1000</f>
        <v>0</v>
      </c>
      <c r="X218" s="6"/>
      <c r="Y218" s="6">
        <f>'Tabel 13'!X218/'Tabel 14'!$F218*1000</f>
        <v>41.32970434133361</v>
      </c>
      <c r="AA218" s="47"/>
      <c r="AB218" s="47"/>
      <c r="AC218" s="47"/>
      <c r="AD218" s="47"/>
    </row>
    <row r="219" spans="2:30" x14ac:dyDescent="0.25">
      <c r="C219" s="10"/>
      <c r="D219" s="1" t="s">
        <v>698</v>
      </c>
      <c r="E219" s="1" t="s">
        <v>196</v>
      </c>
      <c r="F219" s="84">
        <f>VLOOKUP(E219,'Tabel 12'!E$14:F$376,2,FALSE)</f>
        <v>30143</v>
      </c>
      <c r="H219" s="6">
        <f>'Tabel 13'!G219/'Tabel 14'!$F219*1000</f>
        <v>77.364562253259464</v>
      </c>
      <c r="I219" s="6">
        <f>'Tabel 13'!H219/'Tabel 14'!$F219*1000</f>
        <v>9.6539826825465287</v>
      </c>
      <c r="J219" s="6">
        <f>'Tabel 13'!I219/'Tabel 14'!$F219*1000</f>
        <v>3.1848190292937</v>
      </c>
      <c r="K219" s="6">
        <f>'Tabel 13'!J219/'Tabel 14'!$F219*1000</f>
        <v>0.76302955910161563</v>
      </c>
      <c r="L219" s="6">
        <f>'Tabel 13'!K219/'Tabel 14'!$F219*1000</f>
        <v>0.53080317154894996</v>
      </c>
      <c r="M219" s="6">
        <f>'Tabel 13'!L219/'Tabel 14'!$F219*1000</f>
        <v>1.0284311448760908</v>
      </c>
      <c r="N219" s="6">
        <f>'Tabel 13'!M219/'Tabel 14'!$F219*1000</f>
        <v>4.1468997777261718</v>
      </c>
      <c r="O219" s="6">
        <f>'Tabel 13'!N219/'Tabel 14'!$F219*1000</f>
        <v>31.88136549115881</v>
      </c>
      <c r="P219" s="6">
        <f>'Tabel 13'!O219/'Tabel 14'!$F219*1000</f>
        <v>31.88136549115881</v>
      </c>
      <c r="Q219" s="6">
        <f>'Tabel 13'!P219/'Tabel 14'!$F219*1000</f>
        <v>0</v>
      </c>
      <c r="R219" s="6">
        <f>'Tabel 13'!Q219/'Tabel 14'!$F219*1000</f>
        <v>8.1942739607869157</v>
      </c>
      <c r="S219" s="6">
        <f>'Tabel 13'!R219/'Tabel 14'!$F219*1000</f>
        <v>27.634940118767208</v>
      </c>
      <c r="T219" s="6">
        <f>'Tabel 13'!S219/'Tabel 14'!$F219*1000</f>
        <v>25.544902630793217</v>
      </c>
      <c r="U219" s="6">
        <f>'Tabel 13'!T219/'Tabel 14'!$F219*1000</f>
        <v>2.0900374879739907</v>
      </c>
      <c r="V219" s="6">
        <f>'Tabel 13'!U219/'Tabel 14'!$F219*1000</f>
        <v>0</v>
      </c>
      <c r="W219" s="6">
        <f>'Tabel 13'!V219/'Tabel 14'!$F219*1000</f>
        <v>0</v>
      </c>
      <c r="X219" s="6"/>
      <c r="Y219" s="6">
        <f>'Tabel 13'!X219/'Tabel 14'!$F219*1000</f>
        <v>4.4123013635006467</v>
      </c>
      <c r="AA219" s="47"/>
      <c r="AB219" s="47"/>
      <c r="AC219" s="47"/>
      <c r="AD219" s="47"/>
    </row>
    <row r="220" spans="2:30" x14ac:dyDescent="0.25">
      <c r="B220" s="7"/>
      <c r="C220" s="7"/>
      <c r="D220" s="1" t="s">
        <v>704</v>
      </c>
      <c r="E220" s="1" t="s">
        <v>197</v>
      </c>
      <c r="F220" s="84">
        <f>VLOOKUP(E220,'Tabel 12'!E$14:F$376,2,FALSE)</f>
        <v>42707</v>
      </c>
      <c r="H220" s="6">
        <f>'Tabel 13'!G220/'Tabel 14'!$F220*1000</f>
        <v>66.38256023602689</v>
      </c>
      <c r="I220" s="6">
        <f>'Tabel 13'!H220/'Tabel 14'!$F220*1000</f>
        <v>38.354368136371086</v>
      </c>
      <c r="J220" s="6">
        <f>'Tabel 13'!I220/'Tabel 14'!$F220*1000</f>
        <v>18.544969208794814</v>
      </c>
      <c r="K220" s="6">
        <f>'Tabel 13'!J220/'Tabel 14'!$F220*1000</f>
        <v>2.037136769147915</v>
      </c>
      <c r="L220" s="6">
        <f>'Tabel 13'!K220/'Tabel 14'!$F220*1000</f>
        <v>9.2256538740721652</v>
      </c>
      <c r="M220" s="6">
        <f>'Tabel 13'!L220/'Tabel 14'!$F220*1000</f>
        <v>0</v>
      </c>
      <c r="N220" s="6">
        <f>'Tabel 13'!M220/'Tabel 14'!$F220*1000</f>
        <v>8.5466082843561946</v>
      </c>
      <c r="O220" s="6">
        <f>'Tabel 13'!N220/'Tabel 14'!$F220*1000</f>
        <v>1.2410143536188447</v>
      </c>
      <c r="P220" s="6">
        <f>'Tabel 13'!O220/'Tabel 14'!$F220*1000</f>
        <v>1.2410143536188447</v>
      </c>
      <c r="Q220" s="6">
        <f>'Tabel 13'!P220/'Tabel 14'!$F220*1000</f>
        <v>0</v>
      </c>
      <c r="R220" s="6">
        <f>'Tabel 13'!Q220/'Tabel 14'!$F220*1000</f>
        <v>2.1542135949610133</v>
      </c>
      <c r="S220" s="6">
        <f>'Tabel 13'!R220/'Tabel 14'!$F220*1000</f>
        <v>24.632964151075935</v>
      </c>
      <c r="T220" s="6">
        <f>'Tabel 13'!S220/'Tabel 14'!$F220*1000</f>
        <v>23.836841735546866</v>
      </c>
      <c r="U220" s="6">
        <f>'Tabel 13'!T220/'Tabel 14'!$F220*1000</f>
        <v>0.72587632004121105</v>
      </c>
      <c r="V220" s="6">
        <f>'Tabel 13'!U220/'Tabel 14'!$F220*1000</f>
        <v>7.0246095487859136E-2</v>
      </c>
      <c r="W220" s="6">
        <f>'Tabel 13'!V220/'Tabel 14'!$F220*1000</f>
        <v>6.6733790713466181</v>
      </c>
      <c r="X220" s="6"/>
      <c r="Y220" s="6">
        <f>'Tabel 13'!X220/'Tabel 14'!$F220*1000</f>
        <v>0.98344533683002799</v>
      </c>
      <c r="AA220" s="47"/>
      <c r="AB220" s="47"/>
      <c r="AC220" s="47"/>
      <c r="AD220" s="47"/>
    </row>
    <row r="221" spans="2:30" x14ac:dyDescent="0.25">
      <c r="D221" s="1" t="s">
        <v>707</v>
      </c>
      <c r="E221" s="1" t="s">
        <v>198</v>
      </c>
      <c r="F221" s="84">
        <f>VLOOKUP(E221,'Tabel 12'!E$14:F$376,2,FALSE)</f>
        <v>12491</v>
      </c>
      <c r="H221" s="6">
        <f>'Tabel 13'!G221/'Tabel 14'!$F221*1000</f>
        <v>22.416139620526781</v>
      </c>
      <c r="I221" s="6">
        <f>'Tabel 13'!H221/'Tabel 14'!$F221*1000</f>
        <v>7.0450724521655586</v>
      </c>
      <c r="J221" s="6">
        <f>'Tabel 13'!I221/'Tabel 14'!$F221*1000</f>
        <v>0.24017292450564406</v>
      </c>
      <c r="K221" s="6">
        <f>'Tabel 13'!J221/'Tabel 14'!$F221*1000</f>
        <v>0.16011528300376271</v>
      </c>
      <c r="L221" s="6">
        <f>'Tabel 13'!K221/'Tabel 14'!$F221*1000</f>
        <v>0</v>
      </c>
      <c r="M221" s="6">
        <f>'Tabel 13'!L221/'Tabel 14'!$F221*1000</f>
        <v>0</v>
      </c>
      <c r="N221" s="6">
        <f>'Tabel 13'!M221/'Tabel 14'!$F221*1000</f>
        <v>6.6447842446561518</v>
      </c>
      <c r="O221" s="6">
        <f>'Tabel 13'!N221/'Tabel 14'!$F221*1000</f>
        <v>0.4002882075094068</v>
      </c>
      <c r="P221" s="6">
        <f>'Tabel 13'!O221/'Tabel 14'!$F221*1000</f>
        <v>0.4002882075094068</v>
      </c>
      <c r="Q221" s="6">
        <f>'Tabel 13'!P221/'Tabel 14'!$F221*1000</f>
        <v>0</v>
      </c>
      <c r="R221" s="6">
        <f>'Tabel 13'!Q221/'Tabel 14'!$F221*1000</f>
        <v>2.1615563205507966</v>
      </c>
      <c r="S221" s="6">
        <f>'Tabel 13'!R221/'Tabel 14'!$F221*1000</f>
        <v>12.809222640301018</v>
      </c>
      <c r="T221" s="6">
        <f>'Tabel 13'!S221/'Tabel 14'!$F221*1000</f>
        <v>12.328876791289728</v>
      </c>
      <c r="U221" s="6">
        <f>'Tabel 13'!T221/'Tabel 14'!$F221*1000</f>
        <v>0.48034584901128813</v>
      </c>
      <c r="V221" s="6">
        <f>'Tabel 13'!U221/'Tabel 14'!$F221*1000</f>
        <v>0</v>
      </c>
      <c r="W221" s="6">
        <f>'Tabel 13'!V221/'Tabel 14'!$F221*1000</f>
        <v>0</v>
      </c>
      <c r="X221" s="6"/>
      <c r="Y221" s="6">
        <f>'Tabel 13'!X221/'Tabel 14'!$F221*1000</f>
        <v>2.0814986790489156</v>
      </c>
      <c r="AA221" s="47"/>
      <c r="AB221" s="47"/>
      <c r="AC221" s="47"/>
      <c r="AD221" s="47"/>
    </row>
    <row r="222" spans="2:30" x14ac:dyDescent="0.25">
      <c r="D222" s="1" t="s">
        <v>723</v>
      </c>
      <c r="E222" s="1" t="s">
        <v>200</v>
      </c>
      <c r="F222" s="84">
        <f>VLOOKUP(E222,'Tabel 12'!E$14:F$376,2,FALSE)</f>
        <v>36349</v>
      </c>
      <c r="H222" s="6">
        <f>'Tabel 13'!G222/'Tabel 14'!$F222*1000</f>
        <v>48.446999917466783</v>
      </c>
      <c r="I222" s="6">
        <f>'Tabel 13'!H222/'Tabel 14'!$F222*1000</f>
        <v>16.011444606454099</v>
      </c>
      <c r="J222" s="6">
        <f>'Tabel 13'!I222/'Tabel 14'!$F222*1000</f>
        <v>1.3205315139343585</v>
      </c>
      <c r="K222" s="6">
        <f>'Tabel 13'!J222/'Tabel 14'!$F222*1000</f>
        <v>0.19257751244876062</v>
      </c>
      <c r="L222" s="6">
        <f>'Tabel 13'!K222/'Tabel 14'!$F222*1000</f>
        <v>12.407494016341577</v>
      </c>
      <c r="M222" s="6">
        <f>'Tabel 13'!L222/'Tabel 14'!$F222*1000</f>
        <v>0</v>
      </c>
      <c r="N222" s="6">
        <f>'Tabel 13'!M222/'Tabel 14'!$F222*1000</f>
        <v>2.0908415637294011</v>
      </c>
      <c r="O222" s="6">
        <f>'Tabel 13'!N222/'Tabel 14'!$F222*1000</f>
        <v>0.96288756224380312</v>
      </c>
      <c r="P222" s="6">
        <f>'Tabel 13'!O222/'Tabel 14'!$F222*1000</f>
        <v>0.96288756224380312</v>
      </c>
      <c r="Q222" s="6">
        <f>'Tabel 13'!P222/'Tabel 14'!$F222*1000</f>
        <v>0</v>
      </c>
      <c r="R222" s="6">
        <f>'Tabel 13'!Q222/'Tabel 14'!$F222*1000</f>
        <v>4.0991499078379041</v>
      </c>
      <c r="S222" s="6">
        <f>'Tabel 13'!R222/'Tabel 14'!$F222*1000</f>
        <v>27.373517840930973</v>
      </c>
      <c r="T222" s="6">
        <f>'Tabel 13'!S222/'Tabel 14'!$F222*1000</f>
        <v>26.410630278687172</v>
      </c>
      <c r="U222" s="6">
        <f>'Tabel 13'!T222/'Tabel 14'!$F222*1000</f>
        <v>0.96288756224380312</v>
      </c>
      <c r="V222" s="6">
        <f>'Tabel 13'!U222/'Tabel 14'!$F222*1000</f>
        <v>0</v>
      </c>
      <c r="W222" s="6">
        <f>'Tabel 13'!V222/'Tabel 14'!$F222*1000</f>
        <v>0</v>
      </c>
      <c r="X222" s="6"/>
      <c r="Y222" s="6">
        <f>'Tabel 13'!X222/'Tabel 14'!$F222*1000</f>
        <v>1.1829761478995295</v>
      </c>
      <c r="AA222" s="47"/>
      <c r="AB222" s="47"/>
      <c r="AC222" s="47"/>
      <c r="AD222" s="47"/>
    </row>
    <row r="223" spans="2:30" x14ac:dyDescent="0.25">
      <c r="D223" s="1" t="s">
        <v>790</v>
      </c>
      <c r="E223" s="1" t="s">
        <v>208</v>
      </c>
      <c r="F223" s="84">
        <f>VLOOKUP(E223,'Tabel 12'!E$14:F$376,2,FALSE)</f>
        <v>56541</v>
      </c>
      <c r="H223" s="6">
        <f>'Tabel 13'!G223/'Tabel 14'!$F223*1000</f>
        <v>155.17942731822924</v>
      </c>
      <c r="I223" s="6">
        <f>'Tabel 13'!H223/'Tabel 14'!$F223*1000</f>
        <v>81.88747988185564</v>
      </c>
      <c r="J223" s="6">
        <f>'Tabel 13'!I223/'Tabel 14'!$F223*1000</f>
        <v>37.494915194283791</v>
      </c>
      <c r="K223" s="6">
        <f>'Tabel 13'!J223/'Tabel 14'!$F223*1000</f>
        <v>0.70745123008082633</v>
      </c>
      <c r="L223" s="6">
        <f>'Tabel 13'!K223/'Tabel 14'!$F223*1000</f>
        <v>22.143223501529864</v>
      </c>
      <c r="M223" s="6">
        <f>'Tabel 13'!L223/'Tabel 14'!$F223*1000</f>
        <v>0</v>
      </c>
      <c r="N223" s="6">
        <f>'Tabel 13'!M223/'Tabel 14'!$F223*1000</f>
        <v>21.541889955961164</v>
      </c>
      <c r="O223" s="6">
        <f>'Tabel 13'!N223/'Tabel 14'!$F223*1000</f>
        <v>5.889531490422879</v>
      </c>
      <c r="P223" s="6">
        <f>'Tabel 13'!O223/'Tabel 14'!$F223*1000</f>
        <v>5.889531490422879</v>
      </c>
      <c r="Q223" s="6">
        <f>'Tabel 13'!P223/'Tabel 14'!$F223*1000</f>
        <v>0</v>
      </c>
      <c r="R223" s="6">
        <f>'Tabel 13'!Q223/'Tabel 14'!$F223*1000</f>
        <v>31.004050158292216</v>
      </c>
      <c r="S223" s="6">
        <f>'Tabel 13'!R223/'Tabel 14'!$F223*1000</f>
        <v>36.398365787658513</v>
      </c>
      <c r="T223" s="6">
        <f>'Tabel 13'!S223/'Tabel 14'!$F223*1000</f>
        <v>33.74542367485541</v>
      </c>
      <c r="U223" s="6">
        <f>'Tabel 13'!T223/'Tabel 14'!$F223*1000</f>
        <v>2.6529421128030988</v>
      </c>
      <c r="V223" s="6">
        <f>'Tabel 13'!U223/'Tabel 14'!$F223*1000</f>
        <v>0</v>
      </c>
      <c r="W223" s="6">
        <f>'Tabel 13'!V223/'Tabel 14'!$F223*1000</f>
        <v>0</v>
      </c>
      <c r="X223" s="6"/>
      <c r="Y223" s="6">
        <f>'Tabel 13'!X223/'Tabel 14'!$F223*1000</f>
        <v>3.6964326771723175</v>
      </c>
      <c r="AA223" s="47"/>
      <c r="AB223" s="47"/>
      <c r="AC223" s="47"/>
      <c r="AD223" s="47"/>
    </row>
    <row r="224" spans="2:30" x14ac:dyDescent="0.25">
      <c r="D224" s="1" t="s">
        <v>732</v>
      </c>
      <c r="E224" s="1" t="s">
        <v>231</v>
      </c>
      <c r="F224" s="84">
        <f>VLOOKUP(E224,'Tabel 12'!E$14:F$376,2,FALSE)</f>
        <v>32744</v>
      </c>
      <c r="H224" s="6">
        <f>'Tabel 13'!G224/'Tabel 14'!$F224*1000</f>
        <v>30.692645980943073</v>
      </c>
      <c r="I224" s="6">
        <f>'Tabel 13'!H224/'Tabel 14'!$F224*1000</f>
        <v>15.666992426093328</v>
      </c>
      <c r="J224" s="6">
        <f>'Tabel 13'!I224/'Tabel 14'!$F224*1000</f>
        <v>10.841680918641584</v>
      </c>
      <c r="K224" s="6">
        <f>'Tabel 13'!J224/'Tabel 14'!$F224*1000</f>
        <v>0.152699731248473</v>
      </c>
      <c r="L224" s="6">
        <f>'Tabel 13'!K224/'Tabel 14'!$F224*1000</f>
        <v>2.6264353774737357</v>
      </c>
      <c r="M224" s="6">
        <f>'Tabel 13'!L224/'Tabel 14'!$F224*1000</f>
        <v>1.8323967749816761</v>
      </c>
      <c r="N224" s="6">
        <f>'Tabel 13'!M224/'Tabel 14'!$F224*1000</f>
        <v>0.21377962374786222</v>
      </c>
      <c r="O224" s="6">
        <f>'Tabel 13'!N224/'Tabel 14'!$F224*1000</f>
        <v>0.94673833374053262</v>
      </c>
      <c r="P224" s="6">
        <f>'Tabel 13'!O224/'Tabel 14'!$F224*1000</f>
        <v>0.73295870999267032</v>
      </c>
      <c r="Q224" s="6">
        <f>'Tabel 13'!P224/'Tabel 14'!$F224*1000</f>
        <v>0.21377962374786222</v>
      </c>
      <c r="R224" s="6">
        <f>'Tabel 13'!Q224/'Tabel 14'!$F224*1000</f>
        <v>0.21377962374786222</v>
      </c>
      <c r="S224" s="6">
        <f>'Tabel 13'!R224/'Tabel 14'!$F224*1000</f>
        <v>13.865135597361348</v>
      </c>
      <c r="T224" s="6">
        <f>'Tabel 13'!S224/'Tabel 14'!$F224*1000</f>
        <v>12.948937209870511</v>
      </c>
      <c r="U224" s="6">
        <f>'Tabel 13'!T224/'Tabel 14'!$F224*1000</f>
        <v>0.91619838749083804</v>
      </c>
      <c r="V224" s="6">
        <f>'Tabel 13'!U224/'Tabel 14'!$F224*1000</f>
        <v>0</v>
      </c>
      <c r="W224" s="6">
        <f>'Tabel 13'!V224/'Tabel 14'!$F224*1000</f>
        <v>6.3523088199364777</v>
      </c>
      <c r="X224" s="6"/>
      <c r="Y224" s="6">
        <f>'Tabel 13'!X224/'Tabel 14'!$F224*1000</f>
        <v>0.88565844124114346</v>
      </c>
      <c r="AA224" s="47"/>
      <c r="AB224" s="47"/>
      <c r="AC224" s="47"/>
      <c r="AD224" s="47"/>
    </row>
    <row r="225" spans="4:30" x14ac:dyDescent="0.25">
      <c r="D225" s="1" t="s">
        <v>739</v>
      </c>
      <c r="E225" s="1" t="s">
        <v>222</v>
      </c>
      <c r="F225" s="84">
        <f>VLOOKUP(E225,'Tabel 12'!E$14:F$376,2,FALSE)</f>
        <v>20377</v>
      </c>
      <c r="H225" s="6">
        <f>'Tabel 13'!G225/'Tabel 14'!$F225*1000</f>
        <v>60.607547725376655</v>
      </c>
      <c r="I225" s="6">
        <f>'Tabel 13'!H225/'Tabel 14'!$F225*1000</f>
        <v>14.526181479118614</v>
      </c>
      <c r="J225" s="6">
        <f>'Tabel 13'!I225/'Tabel 14'!$F225*1000</f>
        <v>2.2574471217549195</v>
      </c>
      <c r="K225" s="6">
        <f>'Tabel 13'!J225/'Tabel 14'!$F225*1000</f>
        <v>5.8399175541051189</v>
      </c>
      <c r="L225" s="6">
        <f>'Tabel 13'!K225/'Tabel 14'!$F225*1000</f>
        <v>2.7972714334789224</v>
      </c>
      <c r="M225" s="6">
        <f>'Tabel 13'!L225/'Tabel 14'!$F225*1000</f>
        <v>0</v>
      </c>
      <c r="N225" s="6">
        <f>'Tabel 13'!M225/'Tabel 14'!$F225*1000</f>
        <v>3.6315453697796536</v>
      </c>
      <c r="O225" s="6">
        <f>'Tabel 13'!N225/'Tabel 14'!$F225*1000</f>
        <v>9.275163174166952</v>
      </c>
      <c r="P225" s="6">
        <f>'Tabel 13'!O225/'Tabel 14'!$F225*1000</f>
        <v>0.39259949943563821</v>
      </c>
      <c r="Q225" s="6">
        <f>'Tabel 13'!P225/'Tabel 14'!$F225*1000</f>
        <v>8.8825636747313155</v>
      </c>
      <c r="R225" s="6">
        <f>'Tabel 13'!Q225/'Tabel 14'!$F225*1000</f>
        <v>9.2260882367374979</v>
      </c>
      <c r="S225" s="6">
        <f>'Tabel 13'!R225/'Tabel 14'!$F225*1000</f>
        <v>27.580114835353584</v>
      </c>
      <c r="T225" s="6">
        <f>'Tabel 13'!S225/'Tabel 14'!$F225*1000</f>
        <v>26.500466211905579</v>
      </c>
      <c r="U225" s="6">
        <f>'Tabel 13'!T225/'Tabel 14'!$F225*1000</f>
        <v>0.63797418658291216</v>
      </c>
      <c r="V225" s="6">
        <f>'Tabel 13'!U225/'Tabel 14'!$F225*1000</f>
        <v>0.441674436865093</v>
      </c>
      <c r="W225" s="6">
        <f>'Tabel 13'!V225/'Tabel 14'!$F225*1000</f>
        <v>0</v>
      </c>
      <c r="X225" s="6"/>
      <c r="Y225" s="6">
        <f>'Tabel 13'!X225/'Tabel 14'!$F225*1000</f>
        <v>7.3612406144182163</v>
      </c>
      <c r="AA225" s="47"/>
      <c r="AB225" s="47"/>
      <c r="AC225" s="47"/>
      <c r="AD225" s="47"/>
    </row>
    <row r="226" spans="4:30" x14ac:dyDescent="0.25">
      <c r="D226" s="1" t="s">
        <v>745</v>
      </c>
      <c r="E226" s="1" t="s">
        <v>201</v>
      </c>
      <c r="F226" s="84">
        <f>VLOOKUP(E226,'Tabel 12'!E$14:F$376,2,FALSE)</f>
        <v>36761</v>
      </c>
      <c r="H226" s="6">
        <f>'Tabel 13'!G226/'Tabel 14'!$F226*1000</f>
        <v>47.22396017518566</v>
      </c>
      <c r="I226" s="6">
        <f>'Tabel 13'!H226/'Tabel 14'!$F226*1000</f>
        <v>8.8952966459019063</v>
      </c>
      <c r="J226" s="6">
        <f>'Tabel 13'!I226/'Tabel 14'!$F226*1000</f>
        <v>0</v>
      </c>
      <c r="K226" s="6">
        <f>'Tabel 13'!J226/'Tabel 14'!$F226*1000</f>
        <v>1.4417453279290553</v>
      </c>
      <c r="L226" s="6">
        <f>'Tabel 13'!K226/'Tabel 14'!$F226*1000</f>
        <v>3.1011125921492888</v>
      </c>
      <c r="M226" s="6">
        <f>'Tabel 13'!L226/'Tabel 14'!$F226*1000</f>
        <v>0</v>
      </c>
      <c r="N226" s="6">
        <f>'Tabel 13'!M226/'Tabel 14'!$F226*1000</f>
        <v>4.3524387258235633</v>
      </c>
      <c r="O226" s="6">
        <f>'Tabel 13'!N226/'Tabel 14'!$F226*1000</f>
        <v>8.7864856777563176</v>
      </c>
      <c r="P226" s="6">
        <f>'Tabel 13'!O226/'Tabel 14'!$F226*1000</f>
        <v>8.7864856777563176</v>
      </c>
      <c r="Q226" s="6">
        <f>'Tabel 13'!P226/'Tabel 14'!$F226*1000</f>
        <v>0</v>
      </c>
      <c r="R226" s="6">
        <f>'Tabel 13'!Q226/'Tabel 14'!$F226*1000</f>
        <v>6.5830635728081388</v>
      </c>
      <c r="S226" s="6">
        <f>'Tabel 13'!R226/'Tabel 14'!$F226*1000</f>
        <v>22.959114278719294</v>
      </c>
      <c r="T226" s="6">
        <f>'Tabel 13'!S226/'Tabel 14'!$F226*1000</f>
        <v>21.43576072468105</v>
      </c>
      <c r="U226" s="6">
        <f>'Tabel 13'!T226/'Tabel 14'!$F226*1000</f>
        <v>1.523353554038247</v>
      </c>
      <c r="V226" s="6">
        <f>'Tabel 13'!U226/'Tabel 14'!$F226*1000</f>
        <v>0</v>
      </c>
      <c r="W226" s="6">
        <f>'Tabel 13'!V226/'Tabel 14'!$F226*1000</f>
        <v>0</v>
      </c>
      <c r="X226" s="6"/>
      <c r="Y226" s="6">
        <f>'Tabel 13'!X226/'Tabel 14'!$F226*1000</f>
        <v>7.1815238976088791</v>
      </c>
      <c r="AA226" s="47"/>
      <c r="AB226" s="47"/>
      <c r="AC226" s="47"/>
      <c r="AD226" s="47"/>
    </row>
    <row r="227" spans="4:30" x14ac:dyDescent="0.25">
      <c r="D227" s="1" t="s">
        <v>754</v>
      </c>
      <c r="E227" s="1" t="s">
        <v>202</v>
      </c>
      <c r="F227" s="84">
        <f>VLOOKUP(E227,'Tabel 12'!E$14:F$376,2,FALSE)</f>
        <v>18880</v>
      </c>
      <c r="H227" s="6">
        <f>'Tabel 13'!G227/'Tabel 14'!$F227*1000</f>
        <v>96.133474576271183</v>
      </c>
      <c r="I227" s="6">
        <f>'Tabel 13'!H227/'Tabel 14'!$F227*1000</f>
        <v>35.328389830508478</v>
      </c>
      <c r="J227" s="6">
        <f>'Tabel 13'!I227/'Tabel 14'!$F227*1000</f>
        <v>6.3559322033898313</v>
      </c>
      <c r="K227" s="6">
        <f>'Tabel 13'!J227/'Tabel 14'!$F227*1000</f>
        <v>15.095338983050848</v>
      </c>
      <c r="L227" s="6">
        <f>'Tabel 13'!K227/'Tabel 14'!$F227*1000</f>
        <v>7.6800847457627119</v>
      </c>
      <c r="M227" s="6">
        <f>'Tabel 13'!L227/'Tabel 14'!$F227*1000</f>
        <v>1.3241525423728813</v>
      </c>
      <c r="N227" s="6">
        <f>'Tabel 13'!M227/'Tabel 14'!$F227*1000</f>
        <v>4.8728813559322042</v>
      </c>
      <c r="O227" s="6">
        <f>'Tabel 13'!N227/'Tabel 14'!$F227*1000</f>
        <v>18.432203389830509</v>
      </c>
      <c r="P227" s="6">
        <f>'Tabel 13'!O227/'Tabel 14'!$F227*1000</f>
        <v>9.4279661016949152</v>
      </c>
      <c r="Q227" s="6">
        <f>'Tabel 13'!P227/'Tabel 14'!$F227*1000</f>
        <v>9.0042372881355934</v>
      </c>
      <c r="R227" s="6">
        <f>'Tabel 13'!Q227/'Tabel 14'!$F227*1000</f>
        <v>22.510593220338983</v>
      </c>
      <c r="S227" s="6">
        <f>'Tabel 13'!R227/'Tabel 14'!$F227*1000</f>
        <v>19.862288135593218</v>
      </c>
      <c r="T227" s="6">
        <f>'Tabel 13'!S227/'Tabel 14'!$F227*1000</f>
        <v>19.173728813559322</v>
      </c>
      <c r="U227" s="6">
        <f>'Tabel 13'!T227/'Tabel 14'!$F227*1000</f>
        <v>0.68855932203389825</v>
      </c>
      <c r="V227" s="6">
        <f>'Tabel 13'!U227/'Tabel 14'!$F227*1000</f>
        <v>0</v>
      </c>
      <c r="W227" s="6">
        <f>'Tabel 13'!V227/'Tabel 14'!$F227*1000</f>
        <v>0</v>
      </c>
      <c r="X227" s="6"/>
      <c r="Y227" s="6">
        <f>'Tabel 13'!X227/'Tabel 14'!$F227*1000</f>
        <v>5.4555084745762707</v>
      </c>
      <c r="AA227" s="47"/>
      <c r="AB227" s="47"/>
      <c r="AC227" s="47"/>
      <c r="AD227" s="47"/>
    </row>
    <row r="228" spans="4:30" x14ac:dyDescent="0.25">
      <c r="D228" s="1" t="s">
        <v>768</v>
      </c>
      <c r="E228" s="1" t="s">
        <v>229</v>
      </c>
      <c r="F228" s="84">
        <f>VLOOKUP(E228,'Tabel 12'!E$14:F$376,2,FALSE)</f>
        <v>60366</v>
      </c>
      <c r="H228" s="6">
        <f>'Tabel 13'!G228/'Tabel 14'!$F228*1000</f>
        <v>53.308153596395321</v>
      </c>
      <c r="I228" s="6">
        <f>'Tabel 13'!H228/'Tabel 14'!$F228*1000</f>
        <v>14.528045588576351</v>
      </c>
      <c r="J228" s="6">
        <f>'Tabel 13'!I228/'Tabel 14'!$F228*1000</f>
        <v>9.6908855978530966</v>
      </c>
      <c r="K228" s="6">
        <f>'Tabel 13'!J228/'Tabel 14'!$F228*1000</f>
        <v>0</v>
      </c>
      <c r="L228" s="6">
        <f>'Tabel 13'!K228/'Tabel 14'!$F228*1000</f>
        <v>0.92767451876884344</v>
      </c>
      <c r="M228" s="6">
        <f>'Tabel 13'!L228/'Tabel 14'!$F228*1000</f>
        <v>0.41414041016466224</v>
      </c>
      <c r="N228" s="6">
        <f>'Tabel 13'!M228/'Tabel 14'!$F228*1000</f>
        <v>3.4953450617897492</v>
      </c>
      <c r="O228" s="6">
        <f>'Tabel 13'!N228/'Tabel 14'!$F228*1000</f>
        <v>3.0315078024053275</v>
      </c>
      <c r="P228" s="6">
        <f>'Tabel 13'!O228/'Tabel 14'!$F228*1000</f>
        <v>3.0315078024053275</v>
      </c>
      <c r="Q228" s="6">
        <f>'Tabel 13'!P228/'Tabel 14'!$F228*1000</f>
        <v>0</v>
      </c>
      <c r="R228" s="6">
        <f>'Tabel 13'!Q228/'Tabel 14'!$F228*1000</f>
        <v>9.3595732697213663</v>
      </c>
      <c r="S228" s="6">
        <f>'Tabel 13'!R228/'Tabel 14'!$F228*1000</f>
        <v>26.389026935692275</v>
      </c>
      <c r="T228" s="6">
        <f>'Tabel 13'!S228/'Tabel 14'!$F228*1000</f>
        <v>25.676705430209058</v>
      </c>
      <c r="U228" s="6">
        <f>'Tabel 13'!T228/'Tabel 14'!$F228*1000</f>
        <v>0.71232150548321904</v>
      </c>
      <c r="V228" s="6">
        <f>'Tabel 13'!U228/'Tabel 14'!$F228*1000</f>
        <v>0</v>
      </c>
      <c r="W228" s="6">
        <f>'Tabel 13'!V228/'Tabel 14'!$F228*1000</f>
        <v>0.43070602657124873</v>
      </c>
      <c r="X228" s="6"/>
      <c r="Y228" s="6">
        <f>'Tabel 13'!X228/'Tabel 14'!$F228*1000</f>
        <v>2.9983765695921543</v>
      </c>
      <c r="AA228" s="47"/>
      <c r="AB228" s="47"/>
      <c r="AC228" s="47"/>
      <c r="AD228" s="47"/>
    </row>
    <row r="229" spans="4:30" x14ac:dyDescent="0.25">
      <c r="D229" s="1" t="s">
        <v>775</v>
      </c>
      <c r="E229" s="1" t="s">
        <v>203</v>
      </c>
      <c r="F229" s="84">
        <f>VLOOKUP(E229,'Tabel 12'!E$14:F$376,2,FALSE)</f>
        <v>165358</v>
      </c>
      <c r="H229" s="6">
        <f>'Tabel 13'!G229/'Tabel 14'!$F229*1000</f>
        <v>234.38237037216223</v>
      </c>
      <c r="I229" s="6">
        <f>'Tabel 13'!H229/'Tabel 14'!$F229*1000</f>
        <v>163.85055455436085</v>
      </c>
      <c r="J229" s="6">
        <f>'Tabel 13'!I229/'Tabel 14'!$F229*1000</f>
        <v>103.74460261977043</v>
      </c>
      <c r="K229" s="6">
        <f>'Tabel 13'!J229/'Tabel 14'!$F229*1000</f>
        <v>40.590718320250609</v>
      </c>
      <c r="L229" s="6">
        <f>'Tabel 13'!K229/'Tabel 14'!$F229*1000</f>
        <v>17.14461955272802</v>
      </c>
      <c r="M229" s="6">
        <f>'Tabel 13'!L229/'Tabel 14'!$F229*1000</f>
        <v>0</v>
      </c>
      <c r="N229" s="6">
        <f>'Tabel 13'!M229/'Tabel 14'!$F229*1000</f>
        <v>2.3706140616117755</v>
      </c>
      <c r="O229" s="6">
        <f>'Tabel 13'!N229/'Tabel 14'!$F229*1000</f>
        <v>25.943710011006424</v>
      </c>
      <c r="P229" s="6">
        <f>'Tabel 13'!O229/'Tabel 14'!$F229*1000</f>
        <v>4.0518148502038009</v>
      </c>
      <c r="Q229" s="6">
        <f>'Tabel 13'!P229/'Tabel 14'!$F229*1000</f>
        <v>21.891895160802623</v>
      </c>
      <c r="R229" s="6">
        <f>'Tabel 13'!Q229/'Tabel 14'!$F229*1000</f>
        <v>9.5308361252555063</v>
      </c>
      <c r="S229" s="6">
        <f>'Tabel 13'!R229/'Tabel 14'!$F229*1000</f>
        <v>35.057269681539445</v>
      </c>
      <c r="T229" s="6">
        <f>'Tabel 13'!S229/'Tabel 14'!$F229*1000</f>
        <v>33.400258832351625</v>
      </c>
      <c r="U229" s="6">
        <f>'Tabel 13'!T229/'Tabel 14'!$F229*1000</f>
        <v>0.69546075787080153</v>
      </c>
      <c r="V229" s="6">
        <f>'Tabel 13'!U229/'Tabel 14'!$F229*1000</f>
        <v>0.96155009131702129</v>
      </c>
      <c r="W229" s="6">
        <f>'Tabel 13'!V229/'Tabel 14'!$F229*1000</f>
        <v>0</v>
      </c>
      <c r="X229" s="6"/>
      <c r="Y229" s="6">
        <f>'Tabel 13'!X229/'Tabel 14'!$F229*1000</f>
        <v>51.36733632482251</v>
      </c>
      <c r="AA229" s="47"/>
      <c r="AB229" s="47"/>
      <c r="AC229" s="47"/>
      <c r="AD229" s="47"/>
    </row>
    <row r="230" spans="4:30" x14ac:dyDescent="0.25">
      <c r="D230" s="1" t="s">
        <v>776</v>
      </c>
      <c r="E230" s="1" t="s">
        <v>204</v>
      </c>
      <c r="F230" s="84">
        <f>VLOOKUP(E230,'Tabel 12'!E$14:F$376,2,FALSE)</f>
        <v>162269</v>
      </c>
      <c r="H230" s="6">
        <f>'Tabel 13'!G230/'Tabel 14'!$F230*1000</f>
        <v>152.78950384854778</v>
      </c>
      <c r="I230" s="6">
        <f>'Tabel 13'!H230/'Tabel 14'!$F230*1000</f>
        <v>97.560224072373643</v>
      </c>
      <c r="J230" s="6">
        <f>'Tabel 13'!I230/'Tabel 14'!$F230*1000</f>
        <v>44.173563650481604</v>
      </c>
      <c r="K230" s="6">
        <f>'Tabel 13'!J230/'Tabel 14'!$F230*1000</f>
        <v>3.4079214144414522</v>
      </c>
      <c r="L230" s="6">
        <f>'Tabel 13'!K230/'Tabel 14'!$F230*1000</f>
        <v>49.152949731618484</v>
      </c>
      <c r="M230" s="6">
        <f>'Tabel 13'!L230/'Tabel 14'!$F230*1000</f>
        <v>0</v>
      </c>
      <c r="N230" s="6">
        <f>'Tabel 13'!M230/'Tabel 14'!$F230*1000</f>
        <v>0.82578927583210593</v>
      </c>
      <c r="O230" s="6">
        <f>'Tabel 13'!N230/'Tabel 14'!$F230*1000</f>
        <v>6.7418915504501786</v>
      </c>
      <c r="P230" s="6">
        <f>'Tabel 13'!O230/'Tabel 14'!$F230*1000</f>
        <v>2.4958556471044995</v>
      </c>
      <c r="Q230" s="6">
        <f>'Tabel 13'!P230/'Tabel 14'!$F230*1000</f>
        <v>4.2460359033456792</v>
      </c>
      <c r="R230" s="6">
        <f>'Tabel 13'!Q230/'Tabel 14'!$F230*1000</f>
        <v>3.9132551503984123</v>
      </c>
      <c r="S230" s="6">
        <f>'Tabel 13'!R230/'Tabel 14'!$F230*1000</f>
        <v>44.574133075325541</v>
      </c>
      <c r="T230" s="6">
        <f>'Tabel 13'!S230/'Tabel 14'!$F230*1000</f>
        <v>43.896246356358887</v>
      </c>
      <c r="U230" s="6">
        <f>'Tabel 13'!T230/'Tabel 14'!$F230*1000</f>
        <v>0.6778867189666542</v>
      </c>
      <c r="V230" s="6">
        <f>'Tabel 13'!U230/'Tabel 14'!$F230*1000</f>
        <v>0</v>
      </c>
      <c r="W230" s="6">
        <f>'Tabel 13'!V230/'Tabel 14'!$F230*1000</f>
        <v>0</v>
      </c>
      <c r="X230" s="6"/>
      <c r="Y230" s="6">
        <f>'Tabel 13'!X230/'Tabel 14'!$F230*1000</f>
        <v>24.329970604366824</v>
      </c>
      <c r="AA230" s="47"/>
      <c r="AB230" s="47"/>
      <c r="AC230" s="47"/>
      <c r="AD230" s="47"/>
    </row>
    <row r="231" spans="4:30" x14ac:dyDescent="0.25">
      <c r="D231" s="1" t="s">
        <v>784</v>
      </c>
      <c r="E231" s="1" t="s">
        <v>206</v>
      </c>
      <c r="F231" s="84">
        <f>VLOOKUP(E231,'Tabel 12'!E$14:F$376,2,FALSE)</f>
        <v>27785</v>
      </c>
      <c r="H231" s="6">
        <f>'Tabel 13'!G231/'Tabel 14'!$F231*1000</f>
        <v>60.752204426849019</v>
      </c>
      <c r="I231" s="6">
        <f>'Tabel 13'!H231/'Tabel 14'!$F231*1000</f>
        <v>17.743386719452943</v>
      </c>
      <c r="J231" s="6">
        <f>'Tabel 13'!I231/'Tabel 14'!$F231*1000</f>
        <v>3.8150080978945473</v>
      </c>
      <c r="K231" s="6">
        <f>'Tabel 13'!J231/'Tabel 14'!$F231*1000</f>
        <v>0.35990642432967429</v>
      </c>
      <c r="L231" s="6">
        <f>'Tabel 13'!K231/'Tabel 14'!$F231*1000</f>
        <v>1.2236818427208926</v>
      </c>
      <c r="M231" s="6">
        <f>'Tabel 13'!L231/'Tabel 14'!$F231*1000</f>
        <v>12.344790354507827</v>
      </c>
      <c r="N231" s="6">
        <f>'Tabel 13'!M231/'Tabel 14'!$F231*1000</f>
        <v>0</v>
      </c>
      <c r="O231" s="6">
        <f>'Tabel 13'!N231/'Tabel 14'!$F231*1000</f>
        <v>7.1981284865934844E-2</v>
      </c>
      <c r="P231" s="6">
        <f>'Tabel 13'!O231/'Tabel 14'!$F231*1000</f>
        <v>0</v>
      </c>
      <c r="Q231" s="6">
        <f>'Tabel 13'!P231/'Tabel 14'!$F231*1000</f>
        <v>7.1981284865934844E-2</v>
      </c>
      <c r="R231" s="6">
        <f>'Tabel 13'!Q231/'Tabel 14'!$F231*1000</f>
        <v>1.4756163397516646</v>
      </c>
      <c r="S231" s="6">
        <f>'Tabel 13'!R231/'Tabel 14'!$F231*1000</f>
        <v>41.461220082778482</v>
      </c>
      <c r="T231" s="6">
        <f>'Tabel 13'!S231/'Tabel 14'!$F231*1000</f>
        <v>32.967428468598165</v>
      </c>
      <c r="U231" s="6">
        <f>'Tabel 13'!T231/'Tabel 14'!$F231*1000</f>
        <v>0.57585027892747875</v>
      </c>
      <c r="V231" s="6">
        <f>'Tabel 13'!U231/'Tabel 14'!$F231*1000</f>
        <v>7.9179413352528334</v>
      </c>
      <c r="W231" s="6">
        <f>'Tabel 13'!V231/'Tabel 14'!$F231*1000</f>
        <v>2.8792513946373943</v>
      </c>
      <c r="X231" s="6"/>
      <c r="Y231" s="6">
        <f>'Tabel 13'!X231/'Tabel 14'!$F231*1000</f>
        <v>11.660968148281446</v>
      </c>
      <c r="AA231" s="47"/>
      <c r="AB231" s="47"/>
      <c r="AC231" s="47"/>
      <c r="AD231" s="47"/>
    </row>
    <row r="232" spans="4:30" x14ac:dyDescent="0.25">
      <c r="D232" s="1" t="s">
        <v>789</v>
      </c>
      <c r="E232" s="1" t="s">
        <v>207</v>
      </c>
      <c r="F232" s="84">
        <f>VLOOKUP(E232,'Tabel 12'!E$14:F$376,2,FALSE)</f>
        <v>24309</v>
      </c>
      <c r="H232" s="6">
        <f>'Tabel 13'!G232/'Tabel 14'!$F232*1000</f>
        <v>60.265745197252045</v>
      </c>
      <c r="I232" s="6">
        <f>'Tabel 13'!H232/'Tabel 14'!$F232*1000</f>
        <v>23.612653749640053</v>
      </c>
      <c r="J232" s="6">
        <f>'Tabel 13'!I232/'Tabel 14'!$F232*1000</f>
        <v>20.198280472253074</v>
      </c>
      <c r="K232" s="6">
        <f>'Tabel 13'!J232/'Tabel 14'!$F232*1000</f>
        <v>0.24682216463038381</v>
      </c>
      <c r="L232" s="6">
        <f>'Tabel 13'!K232/'Tabel 14'!$F232*1000</f>
        <v>0</v>
      </c>
      <c r="M232" s="6">
        <f>'Tabel 13'!L232/'Tabel 14'!$F232*1000</f>
        <v>0</v>
      </c>
      <c r="N232" s="6">
        <f>'Tabel 13'!M232/'Tabel 14'!$F232*1000</f>
        <v>3.1675511127565921</v>
      </c>
      <c r="O232" s="6">
        <f>'Tabel 13'!N232/'Tabel 14'!$F232*1000</f>
        <v>0.94615163108313793</v>
      </c>
      <c r="P232" s="6">
        <f>'Tabel 13'!O232/'Tabel 14'!$F232*1000</f>
        <v>0.78160352132954869</v>
      </c>
      <c r="Q232" s="6">
        <f>'Tabel 13'!P232/'Tabel 14'!$F232*1000</f>
        <v>0.16454810975358922</v>
      </c>
      <c r="R232" s="6">
        <f>'Tabel 13'!Q232/'Tabel 14'!$F232*1000</f>
        <v>5.1832654572380603</v>
      </c>
      <c r="S232" s="6">
        <f>'Tabel 13'!R232/'Tabel 14'!$F232*1000</f>
        <v>30.523674359290798</v>
      </c>
      <c r="T232" s="6">
        <f>'Tabel 13'!S232/'Tabel 14'!$F232*1000</f>
        <v>29.659796783084452</v>
      </c>
      <c r="U232" s="6">
        <f>'Tabel 13'!T232/'Tabel 14'!$F232*1000</f>
        <v>0.86387757620634331</v>
      </c>
      <c r="V232" s="6">
        <f>'Tabel 13'!U232/'Tabel 14'!$F232*1000</f>
        <v>0</v>
      </c>
      <c r="W232" s="6">
        <f>'Tabel 13'!V232/'Tabel 14'!$F232*1000</f>
        <v>4.1137027438397304E-2</v>
      </c>
      <c r="X232" s="6"/>
      <c r="Y232" s="6">
        <f>'Tabel 13'!X232/'Tabel 14'!$F232*1000</f>
        <v>8.5153646797482416</v>
      </c>
      <c r="AA232" s="47"/>
      <c r="AB232" s="47"/>
      <c r="AC232" s="47"/>
      <c r="AD232" s="47"/>
    </row>
    <row r="233" spans="4:30" x14ac:dyDescent="0.25">
      <c r="D233" s="1" t="s">
        <v>800</v>
      </c>
      <c r="E233" s="1" t="s">
        <v>209</v>
      </c>
      <c r="F233" s="84">
        <f>VLOOKUP(E233,'Tabel 12'!E$14:F$376,2,FALSE)</f>
        <v>93453</v>
      </c>
      <c r="H233" s="6">
        <f>'Tabel 13'!G233/'Tabel 14'!$F233*1000</f>
        <v>93.736958685114445</v>
      </c>
      <c r="I233" s="6">
        <f>'Tabel 13'!H233/'Tabel 14'!$F233*1000</f>
        <v>48.634072742448076</v>
      </c>
      <c r="J233" s="6">
        <f>'Tabel 13'!I233/'Tabel 14'!$F233*1000</f>
        <v>26.997528169240152</v>
      </c>
      <c r="K233" s="6">
        <f>'Tabel 13'!J233/'Tabel 14'!$F233*1000</f>
        <v>9.0633794527730522</v>
      </c>
      <c r="L233" s="6">
        <f>'Tabel 13'!K233/'Tabel 14'!$F233*1000</f>
        <v>8.0896279413180956</v>
      </c>
      <c r="M233" s="6">
        <f>'Tabel 13'!L233/'Tabel 14'!$F233*1000</f>
        <v>4.0769156688388817</v>
      </c>
      <c r="N233" s="6">
        <f>'Tabel 13'!M233/'Tabel 14'!$F233*1000</f>
        <v>0.40662151027789367</v>
      </c>
      <c r="O233" s="6">
        <f>'Tabel 13'!N233/'Tabel 14'!$F233*1000</f>
        <v>10.818272286603962</v>
      </c>
      <c r="P233" s="6">
        <f>'Tabel 13'!O233/'Tabel 14'!$F233*1000</f>
        <v>9.2452890757921082</v>
      </c>
      <c r="Q233" s="6">
        <f>'Tabel 13'!P233/'Tabel 14'!$F233*1000</f>
        <v>1.572983210811852</v>
      </c>
      <c r="R233" s="6">
        <f>'Tabel 13'!Q233/'Tabel 14'!$F233*1000</f>
        <v>6.4738424662664649</v>
      </c>
      <c r="S233" s="6">
        <f>'Tabel 13'!R233/'Tabel 14'!$F233*1000</f>
        <v>27.81077118979594</v>
      </c>
      <c r="T233" s="6">
        <f>'Tabel 13'!S233/'Tabel 14'!$F233*1000</f>
        <v>21.978962687126149</v>
      </c>
      <c r="U233" s="6">
        <f>'Tabel 13'!T233/'Tabel 14'!$F233*1000</f>
        <v>2.2150171744085263</v>
      </c>
      <c r="V233" s="6">
        <f>'Tabel 13'!U233/'Tabel 14'!$F233*1000</f>
        <v>3.6167913282612654</v>
      </c>
      <c r="W233" s="6">
        <f>'Tabel 13'!V233/'Tabel 14'!$F233*1000</f>
        <v>0</v>
      </c>
      <c r="X233" s="6"/>
      <c r="Y233" s="6">
        <f>'Tabel 13'!X233/'Tabel 14'!$F233*1000</f>
        <v>12.048837383497588</v>
      </c>
      <c r="AA233" s="47"/>
      <c r="AB233" s="47"/>
      <c r="AC233" s="47"/>
      <c r="AD233" s="47"/>
    </row>
    <row r="234" spans="4:30" x14ac:dyDescent="0.25">
      <c r="D234" s="1" t="s">
        <v>804</v>
      </c>
      <c r="E234" s="1" t="s">
        <v>228</v>
      </c>
      <c r="F234" s="84">
        <f>VLOOKUP(E234,'Tabel 12'!E$14:F$376,2,FALSE)</f>
        <v>49429</v>
      </c>
      <c r="H234" s="6">
        <f>'Tabel 13'!G234/'Tabel 14'!$F234*1000</f>
        <v>42.687491148920678</v>
      </c>
      <c r="I234" s="6">
        <f>'Tabel 13'!H234/'Tabel 14'!$F234*1000</f>
        <v>9.7715915757955862</v>
      </c>
      <c r="J234" s="6">
        <f>'Tabel 13'!I234/'Tabel 14'!$F234*1000</f>
        <v>0</v>
      </c>
      <c r="K234" s="6">
        <f>'Tabel 13'!J234/'Tabel 14'!$F234*1000</f>
        <v>9.7715915757955862</v>
      </c>
      <c r="L234" s="6">
        <f>'Tabel 13'!K234/'Tabel 14'!$F234*1000</f>
        <v>0</v>
      </c>
      <c r="M234" s="6">
        <f>'Tabel 13'!L234/'Tabel 14'!$F234*1000</f>
        <v>0</v>
      </c>
      <c r="N234" s="6">
        <f>'Tabel 13'!M234/'Tabel 14'!$F234*1000</f>
        <v>0</v>
      </c>
      <c r="O234" s="6">
        <f>'Tabel 13'!N234/'Tabel 14'!$F234*1000</f>
        <v>8.8207327682129932</v>
      </c>
      <c r="P234" s="6">
        <f>'Tabel 13'!O234/'Tabel 14'!$F234*1000</f>
        <v>8.8207327682129932</v>
      </c>
      <c r="Q234" s="6">
        <f>'Tabel 13'!P234/'Tabel 14'!$F234*1000</f>
        <v>0</v>
      </c>
      <c r="R234" s="6">
        <f>'Tabel 13'!Q234/'Tabel 14'!$F234*1000</f>
        <v>3.4595075765239032</v>
      </c>
      <c r="S234" s="6">
        <f>'Tabel 13'!R234/'Tabel 14'!$F234*1000</f>
        <v>20.635659228388196</v>
      </c>
      <c r="T234" s="6">
        <f>'Tabel 13'!S234/'Tabel 14'!$F234*1000</f>
        <v>17.601003459507574</v>
      </c>
      <c r="U234" s="6">
        <f>'Tabel 13'!T234/'Tabel 14'!$F234*1000</f>
        <v>3.0346557688806164</v>
      </c>
      <c r="V234" s="6">
        <f>'Tabel 13'!U234/'Tabel 14'!$F234*1000</f>
        <v>0</v>
      </c>
      <c r="W234" s="6">
        <f>'Tabel 13'!V234/'Tabel 14'!$F234*1000</f>
        <v>0</v>
      </c>
      <c r="X234" s="6"/>
      <c r="Y234" s="6">
        <f>'Tabel 13'!X234/'Tabel 14'!$F234*1000</f>
        <v>2.549110845859718</v>
      </c>
      <c r="AA234" s="47"/>
      <c r="AB234" s="47"/>
      <c r="AC234" s="47"/>
      <c r="AD234" s="47"/>
    </row>
    <row r="235" spans="4:30" x14ac:dyDescent="0.25">
      <c r="D235" s="1" t="s">
        <v>806</v>
      </c>
      <c r="E235" s="1" t="s">
        <v>210</v>
      </c>
      <c r="F235" s="84">
        <f>VLOOKUP(E235,'Tabel 12'!E$14:F$376,2,FALSE)</f>
        <v>75230</v>
      </c>
      <c r="H235" s="6">
        <f>'Tabel 13'!G235/'Tabel 14'!$F235*1000</f>
        <v>187.54486242190615</v>
      </c>
      <c r="I235" s="6">
        <f>'Tabel 13'!H235/'Tabel 14'!$F235*1000</f>
        <v>65.705170809517469</v>
      </c>
      <c r="J235" s="6">
        <f>'Tabel 13'!I235/'Tabel 14'!$F235*1000</f>
        <v>37.352120164827859</v>
      </c>
      <c r="K235" s="6">
        <f>'Tabel 13'!J235/'Tabel 14'!$F235*1000</f>
        <v>4.5726438920643355</v>
      </c>
      <c r="L235" s="6">
        <f>'Tabel 13'!K235/'Tabel 14'!$F235*1000</f>
        <v>13.531835703841551</v>
      </c>
      <c r="M235" s="6">
        <f>'Tabel 13'!L235/'Tabel 14'!$F235*1000</f>
        <v>1.3824272231822412</v>
      </c>
      <c r="N235" s="6">
        <f>'Tabel 13'!M235/'Tabel 14'!$F235*1000</f>
        <v>8.8661438256014886</v>
      </c>
      <c r="O235" s="6">
        <f>'Tabel 13'!N235/'Tabel 14'!$F235*1000</f>
        <v>66.888209490894596</v>
      </c>
      <c r="P235" s="6">
        <f>'Tabel 13'!O235/'Tabel 14'!$F235*1000</f>
        <v>39.811245513757811</v>
      </c>
      <c r="Q235" s="6">
        <f>'Tabel 13'!P235/'Tabel 14'!$F235*1000</f>
        <v>27.076963977136781</v>
      </c>
      <c r="R235" s="6">
        <f>'Tabel 13'!Q235/'Tabel 14'!$F235*1000</f>
        <v>25.933803004120694</v>
      </c>
      <c r="S235" s="6">
        <f>'Tabel 13'!R235/'Tabel 14'!$F235*1000</f>
        <v>29.01767911737339</v>
      </c>
      <c r="T235" s="6">
        <f>'Tabel 13'!S235/'Tabel 14'!$F235*1000</f>
        <v>28.392928353050646</v>
      </c>
      <c r="U235" s="6">
        <f>'Tabel 13'!T235/'Tabel 14'!$F235*1000</f>
        <v>0.62475076432274368</v>
      </c>
      <c r="V235" s="6">
        <f>'Tabel 13'!U235/'Tabel 14'!$F235*1000</f>
        <v>0</v>
      </c>
      <c r="W235" s="6">
        <f>'Tabel 13'!V235/'Tabel 14'!$F235*1000</f>
        <v>0</v>
      </c>
      <c r="X235" s="6"/>
      <c r="Y235" s="6">
        <f>'Tabel 13'!X235/'Tabel 14'!$F235*1000</f>
        <v>52.61198989764722</v>
      </c>
      <c r="AA235" s="47"/>
      <c r="AB235" s="47"/>
      <c r="AC235" s="47"/>
      <c r="AD235" s="47"/>
    </row>
    <row r="236" spans="4:30" x14ac:dyDescent="0.25">
      <c r="D236" s="1" t="s">
        <v>809</v>
      </c>
      <c r="E236" s="1" t="s">
        <v>211</v>
      </c>
      <c r="F236" s="84">
        <f>VLOOKUP(E236,'Tabel 12'!E$14:F$376,2,FALSE)</f>
        <v>41248</v>
      </c>
      <c r="H236" s="6">
        <f>'Tabel 13'!G236/'Tabel 14'!$F236*1000</f>
        <v>46.596198603568659</v>
      </c>
      <c r="I236" s="6">
        <f>'Tabel 13'!H236/'Tabel 14'!$F236*1000</f>
        <v>5.188130333591932</v>
      </c>
      <c r="J236" s="6">
        <f>'Tabel 13'!I236/'Tabel 14'!$F236*1000</f>
        <v>0.48487199379363849</v>
      </c>
      <c r="K236" s="6">
        <f>'Tabel 13'!J236/'Tabel 14'!$F236*1000</f>
        <v>2.594065166795966</v>
      </c>
      <c r="L236" s="6">
        <f>'Tabel 13'!K236/'Tabel 14'!$F236*1000</f>
        <v>0</v>
      </c>
      <c r="M236" s="6">
        <f>'Tabel 13'!L236/'Tabel 14'!$F236*1000</f>
        <v>0</v>
      </c>
      <c r="N236" s="6">
        <f>'Tabel 13'!M236/'Tabel 14'!$F236*1000</f>
        <v>2.1091931730023274</v>
      </c>
      <c r="O236" s="6">
        <f>'Tabel 13'!N236/'Tabel 14'!$F236*1000</f>
        <v>2.0849495733126457</v>
      </c>
      <c r="P236" s="6">
        <f>'Tabel 13'!O236/'Tabel 14'!$F236*1000</f>
        <v>2.0849495733126457</v>
      </c>
      <c r="Q236" s="6">
        <f>'Tabel 13'!P236/'Tabel 14'!$F236*1000</f>
        <v>0</v>
      </c>
      <c r="R236" s="6">
        <f>'Tabel 13'!Q236/'Tabel 14'!$F236*1000</f>
        <v>3.4910783553141971</v>
      </c>
      <c r="S236" s="6">
        <f>'Tabel 13'!R236/'Tabel 14'!$F236*1000</f>
        <v>35.832040341349881</v>
      </c>
      <c r="T236" s="6">
        <f>'Tabel 13'!S236/'Tabel 14'!$F236*1000</f>
        <v>34.78956555469356</v>
      </c>
      <c r="U236" s="6">
        <f>'Tabel 13'!T236/'Tabel 14'!$F236*1000</f>
        <v>0.58184639255236614</v>
      </c>
      <c r="V236" s="6">
        <f>'Tabel 13'!U236/'Tabel 14'!$F236*1000</f>
        <v>0.46062839410395656</v>
      </c>
      <c r="W236" s="6">
        <f>'Tabel 13'!V236/'Tabel 14'!$F236*1000</f>
        <v>0</v>
      </c>
      <c r="X236" s="6"/>
      <c r="Y236" s="6">
        <f>'Tabel 13'!X236/'Tabel 14'!$F236*1000</f>
        <v>8.3882854926299455</v>
      </c>
      <c r="AA236" s="47"/>
      <c r="AB236" s="47"/>
      <c r="AC236" s="47"/>
      <c r="AD236" s="47"/>
    </row>
    <row r="237" spans="4:30" x14ac:dyDescent="0.25">
      <c r="D237" s="1" t="s">
        <v>817</v>
      </c>
      <c r="E237" s="1" t="s">
        <v>226</v>
      </c>
      <c r="F237" s="84">
        <f>VLOOKUP(E237,'Tabel 12'!E$14:F$376,2,FALSE)</f>
        <v>23513</v>
      </c>
      <c r="H237" s="6">
        <f>'Tabel 13'!G237/'Tabel 14'!$F237*1000</f>
        <v>28.537404839875812</v>
      </c>
      <c r="I237" s="6">
        <f>'Tabel 13'!H237/'Tabel 14'!$F237*1000</f>
        <v>2.7218985242206437</v>
      </c>
      <c r="J237" s="6">
        <f>'Tabel 13'!I237/'Tabel 14'!$F237*1000</f>
        <v>1.0632416110236891</v>
      </c>
      <c r="K237" s="6">
        <f>'Tabel 13'!J237/'Tabel 14'!$F237*1000</f>
        <v>0</v>
      </c>
      <c r="L237" s="6">
        <f>'Tabel 13'!K237/'Tabel 14'!$F237*1000</f>
        <v>1.6586569131969549</v>
      </c>
      <c r="M237" s="6">
        <f>'Tabel 13'!L237/'Tabel 14'!$F237*1000</f>
        <v>0</v>
      </c>
      <c r="N237" s="6">
        <f>'Tabel 13'!M237/'Tabel 14'!$F237*1000</f>
        <v>0</v>
      </c>
      <c r="O237" s="6">
        <f>'Tabel 13'!N237/'Tabel 14'!$F237*1000</f>
        <v>8.8886998681580405</v>
      </c>
      <c r="P237" s="6">
        <f>'Tabel 13'!O237/'Tabel 14'!$F237*1000</f>
        <v>0</v>
      </c>
      <c r="Q237" s="6">
        <f>'Tabel 13'!P237/'Tabel 14'!$F237*1000</f>
        <v>8.8886998681580405</v>
      </c>
      <c r="R237" s="6">
        <f>'Tabel 13'!Q237/'Tabel 14'!$F237*1000</f>
        <v>0.89312295325989877</v>
      </c>
      <c r="S237" s="6">
        <f>'Tabel 13'!R237/'Tabel 14'!$F237*1000</f>
        <v>16.033683494237231</v>
      </c>
      <c r="T237" s="6">
        <f>'Tabel 13'!S237/'Tabel 14'!$F237*1000</f>
        <v>15.438268192063966</v>
      </c>
      <c r="U237" s="6">
        <f>'Tabel 13'!T237/'Tabel 14'!$F237*1000</f>
        <v>0.59541530217326588</v>
      </c>
      <c r="V237" s="6">
        <f>'Tabel 13'!U237/'Tabel 14'!$F237*1000</f>
        <v>0</v>
      </c>
      <c r="W237" s="6">
        <f>'Tabel 13'!V237/'Tabel 14'!$F237*1000</f>
        <v>0.21264832220473781</v>
      </c>
      <c r="X237" s="6"/>
      <c r="Y237" s="6">
        <f>'Tabel 13'!X237/'Tabel 14'!$F237*1000</f>
        <v>1.1057712754646365</v>
      </c>
      <c r="AA237" s="47"/>
      <c r="AB237" s="47"/>
      <c r="AC237" s="47"/>
      <c r="AD237" s="47"/>
    </row>
    <row r="238" spans="4:30" x14ac:dyDescent="0.25">
      <c r="D238" s="1" t="s">
        <v>823</v>
      </c>
      <c r="E238" s="1" t="s">
        <v>212</v>
      </c>
      <c r="F238" s="84">
        <f>VLOOKUP(E238,'Tabel 12'!E$14:F$376,2,FALSE)</f>
        <v>11706</v>
      </c>
      <c r="H238" s="6">
        <f>'Tabel 13'!G238/'Tabel 14'!$F238*1000</f>
        <v>59.029557491884503</v>
      </c>
      <c r="I238" s="6">
        <f>'Tabel 13'!H238/'Tabel 14'!$F238*1000</f>
        <v>3.6733299162822481</v>
      </c>
      <c r="J238" s="6">
        <f>'Tabel 13'!I238/'Tabel 14'!$F238*1000</f>
        <v>3.6733299162822481</v>
      </c>
      <c r="K238" s="6">
        <f>'Tabel 13'!J238/'Tabel 14'!$F238*1000</f>
        <v>0</v>
      </c>
      <c r="L238" s="6">
        <f>'Tabel 13'!K238/'Tabel 14'!$F238*1000</f>
        <v>0</v>
      </c>
      <c r="M238" s="6">
        <f>'Tabel 13'!L238/'Tabel 14'!$F238*1000</f>
        <v>0</v>
      </c>
      <c r="N238" s="6">
        <f>'Tabel 13'!M238/'Tabel 14'!$F238*1000</f>
        <v>0</v>
      </c>
      <c r="O238" s="6">
        <f>'Tabel 13'!N238/'Tabel 14'!$F238*1000</f>
        <v>0</v>
      </c>
      <c r="P238" s="6">
        <f>'Tabel 13'!O238/'Tabel 14'!$F238*1000</f>
        <v>0</v>
      </c>
      <c r="Q238" s="6">
        <f>'Tabel 13'!P238/'Tabel 14'!$F238*1000</f>
        <v>0</v>
      </c>
      <c r="R238" s="6">
        <f>'Tabel 13'!Q238/'Tabel 14'!$F238*1000</f>
        <v>0.17085255424568599</v>
      </c>
      <c r="S238" s="6">
        <f>'Tabel 13'!R238/'Tabel 14'!$F238*1000</f>
        <v>55.18537502135657</v>
      </c>
      <c r="T238" s="6">
        <f>'Tabel 13'!S238/'Tabel 14'!$F238*1000</f>
        <v>22.723389714676234</v>
      </c>
      <c r="U238" s="6">
        <f>'Tabel 13'!T238/'Tabel 14'!$F238*1000</f>
        <v>2.221083205193918</v>
      </c>
      <c r="V238" s="6">
        <f>'Tabel 13'!U238/'Tabel 14'!$F238*1000</f>
        <v>30.240902101486416</v>
      </c>
      <c r="W238" s="6">
        <f>'Tabel 13'!V238/'Tabel 14'!$F238*1000</f>
        <v>0</v>
      </c>
      <c r="X238" s="6"/>
      <c r="Y238" s="6">
        <f>'Tabel 13'!X238/'Tabel 14'!$F238*1000</f>
        <v>1.4522467110883308</v>
      </c>
      <c r="AA238" s="47"/>
      <c r="AB238" s="47"/>
      <c r="AC238" s="47"/>
      <c r="AD238" s="47"/>
    </row>
    <row r="239" spans="4:30" x14ac:dyDescent="0.25">
      <c r="D239" s="1" t="s">
        <v>825</v>
      </c>
      <c r="E239" s="1" t="s">
        <v>213</v>
      </c>
      <c r="F239" s="84">
        <f>VLOOKUP(E239,'Tabel 12'!E$14:F$376,2,FALSE)</f>
        <v>11718</v>
      </c>
      <c r="H239" s="6">
        <f>'Tabel 13'!G239/'Tabel 14'!$F239*1000</f>
        <v>48.387096774193544</v>
      </c>
      <c r="I239" s="6">
        <f>'Tabel 13'!H239/'Tabel 14'!$F239*1000</f>
        <v>8.6192182966376514</v>
      </c>
      <c r="J239" s="6">
        <f>'Tabel 13'!I239/'Tabel 14'!$F239*1000</f>
        <v>0</v>
      </c>
      <c r="K239" s="6">
        <f>'Tabel 13'!J239/'Tabel 14'!$F239*1000</f>
        <v>0</v>
      </c>
      <c r="L239" s="6">
        <f>'Tabel 13'!K239/'Tabel 14'!$F239*1000</f>
        <v>0</v>
      </c>
      <c r="M239" s="6">
        <f>'Tabel 13'!L239/'Tabel 14'!$F239*1000</f>
        <v>0</v>
      </c>
      <c r="N239" s="6">
        <f>'Tabel 13'!M239/'Tabel 14'!$F239*1000</f>
        <v>8.6192182966376514</v>
      </c>
      <c r="O239" s="6">
        <f>'Tabel 13'!N239/'Tabel 14'!$F239*1000</f>
        <v>15.787677077999659</v>
      </c>
      <c r="P239" s="6">
        <f>'Tabel 13'!O239/'Tabel 14'!$F239*1000</f>
        <v>18.774534903567162</v>
      </c>
      <c r="Q239" s="6">
        <f>'Tabel 13'!P239/'Tabel 14'!$F239*1000</f>
        <v>-2.9868578255675033</v>
      </c>
      <c r="R239" s="6">
        <f>'Tabel 13'!Q239/'Tabel 14'!$F239*1000</f>
        <v>2.1334698754053592</v>
      </c>
      <c r="S239" s="6">
        <f>'Tabel 13'!R239/'Tabel 14'!$F239*1000</f>
        <v>21.846731524150879</v>
      </c>
      <c r="T239" s="6">
        <f>'Tabel 13'!S239/'Tabel 14'!$F239*1000</f>
        <v>21.846731524150879</v>
      </c>
      <c r="U239" s="6">
        <f>'Tabel 13'!T239/'Tabel 14'!$F239*1000</f>
        <v>0</v>
      </c>
      <c r="V239" s="6">
        <f>'Tabel 13'!U239/'Tabel 14'!$F239*1000</f>
        <v>0</v>
      </c>
      <c r="W239" s="6">
        <f>'Tabel 13'!V239/'Tabel 14'!$F239*1000</f>
        <v>0</v>
      </c>
      <c r="X239" s="6"/>
      <c r="Y239" s="6">
        <f>'Tabel 13'!X239/'Tabel 14'!$F239*1000</f>
        <v>8.7045570916538662</v>
      </c>
      <c r="AA239" s="47"/>
      <c r="AB239" s="47"/>
      <c r="AC239" s="47"/>
      <c r="AD239" s="47"/>
    </row>
    <row r="240" spans="4:30" x14ac:dyDescent="0.25">
      <c r="D240" s="1" t="s">
        <v>844</v>
      </c>
      <c r="E240" s="1" t="s">
        <v>232</v>
      </c>
      <c r="F240" s="84">
        <f>VLOOKUP(E240,'Tabel 12'!E$14:F$376,2,FALSE)</f>
        <v>46040</v>
      </c>
      <c r="H240" s="6">
        <f>'Tabel 13'!G240/'Tabel 14'!$F240*1000</f>
        <v>36.837532580364901</v>
      </c>
      <c r="I240" s="6">
        <f>'Tabel 13'!H240/'Tabel 14'!$F240*1000</f>
        <v>5.5821025195482186</v>
      </c>
      <c r="J240" s="6">
        <f>'Tabel 13'!I240/'Tabel 14'!$F240*1000</f>
        <v>0</v>
      </c>
      <c r="K240" s="6">
        <f>'Tabel 13'!J240/'Tabel 14'!$F240*1000</f>
        <v>5.3431798436142488</v>
      </c>
      <c r="L240" s="6">
        <f>'Tabel 13'!K240/'Tabel 14'!$F240*1000</f>
        <v>0</v>
      </c>
      <c r="M240" s="6">
        <f>'Tabel 13'!L240/'Tabel 14'!$F240*1000</f>
        <v>0</v>
      </c>
      <c r="N240" s="6">
        <f>'Tabel 13'!M240/'Tabel 14'!$F240*1000</f>
        <v>0.23892267593397046</v>
      </c>
      <c r="O240" s="6">
        <f>'Tabel 13'!N240/'Tabel 14'!$F240*1000</f>
        <v>9.8827106863596867</v>
      </c>
      <c r="P240" s="6">
        <f>'Tabel 13'!O240/'Tabel 14'!$F240*1000</f>
        <v>9.8827106863596867</v>
      </c>
      <c r="Q240" s="6">
        <f>'Tabel 13'!P240/'Tabel 14'!$F240*1000</f>
        <v>0</v>
      </c>
      <c r="R240" s="6">
        <f>'Tabel 13'!Q240/'Tabel 14'!$F240*1000</f>
        <v>2.6715899218071244</v>
      </c>
      <c r="S240" s="6">
        <f>'Tabel 13'!R240/'Tabel 14'!$F240*1000</f>
        <v>18.701129452649869</v>
      </c>
      <c r="T240" s="6">
        <f>'Tabel 13'!S240/'Tabel 14'!$F240*1000</f>
        <v>18.701129452649869</v>
      </c>
      <c r="U240" s="6">
        <f>'Tabel 13'!T240/'Tabel 14'!$F240*1000</f>
        <v>0</v>
      </c>
      <c r="V240" s="6">
        <f>'Tabel 13'!U240/'Tabel 14'!$F240*1000</f>
        <v>0</v>
      </c>
      <c r="W240" s="6">
        <f>'Tabel 13'!V240/'Tabel 14'!$F240*1000</f>
        <v>0</v>
      </c>
      <c r="X240" s="6"/>
      <c r="Y240" s="6">
        <f>'Tabel 13'!X240/'Tabel 14'!$F240*1000</f>
        <v>2.5629887054735012</v>
      </c>
      <c r="AA240" s="47"/>
      <c r="AB240" s="47"/>
      <c r="AC240" s="47"/>
      <c r="AD240" s="47"/>
    </row>
    <row r="241" spans="3:30" x14ac:dyDescent="0.25">
      <c r="D241" s="1" t="s">
        <v>882</v>
      </c>
      <c r="E241" s="1" t="s">
        <v>214</v>
      </c>
      <c r="F241" s="84">
        <f>VLOOKUP(E241,'Tabel 12'!E$14:F$376,2,FALSE)</f>
        <v>9711</v>
      </c>
      <c r="H241" s="6">
        <f>'Tabel 13'!G241/'Tabel 14'!$F241*1000</f>
        <v>168.15981876222841</v>
      </c>
      <c r="I241" s="6">
        <f>'Tabel 13'!H241/'Tabel 14'!$F241*1000</f>
        <v>152.71341777365873</v>
      </c>
      <c r="J241" s="6">
        <f>'Tabel 13'!I241/'Tabel 14'!$F241*1000</f>
        <v>134.89856863350838</v>
      </c>
      <c r="K241" s="6">
        <f>'Tabel 13'!J241/'Tabel 14'!$F241*1000</f>
        <v>0.5148800329523221</v>
      </c>
      <c r="L241" s="6">
        <f>'Tabel 13'!K241/'Tabel 14'!$F241*1000</f>
        <v>0</v>
      </c>
      <c r="M241" s="6">
        <f>'Tabel 13'!L241/'Tabel 14'!$F241*1000</f>
        <v>0</v>
      </c>
      <c r="N241" s="6">
        <f>'Tabel 13'!M241/'Tabel 14'!$F241*1000</f>
        <v>17.299969107198024</v>
      </c>
      <c r="O241" s="6">
        <f>'Tabel 13'!N241/'Tabel 14'!$F241*1000</f>
        <v>0</v>
      </c>
      <c r="P241" s="6">
        <f>'Tabel 13'!O241/'Tabel 14'!$F241*1000</f>
        <v>0</v>
      </c>
      <c r="Q241" s="6">
        <f>'Tabel 13'!P241/'Tabel 14'!$F241*1000</f>
        <v>0</v>
      </c>
      <c r="R241" s="6">
        <f>'Tabel 13'!Q241/'Tabel 14'!$F241*1000</f>
        <v>0</v>
      </c>
      <c r="S241" s="6">
        <f>'Tabel 13'!R241/'Tabel 14'!$F241*1000</f>
        <v>15.446400988569662</v>
      </c>
      <c r="T241" s="6">
        <f>'Tabel 13'!S241/'Tabel 14'!$F241*1000</f>
        <v>14.004736896303163</v>
      </c>
      <c r="U241" s="6">
        <f>'Tabel 13'!T241/'Tabel 14'!$F241*1000</f>
        <v>1.4416640922665021</v>
      </c>
      <c r="V241" s="6">
        <f>'Tabel 13'!U241/'Tabel 14'!$F241*1000</f>
        <v>0</v>
      </c>
      <c r="W241" s="6">
        <f>'Tabel 13'!V241/'Tabel 14'!$F241*1000</f>
        <v>0</v>
      </c>
      <c r="X241" s="6"/>
      <c r="Y241" s="6">
        <f>'Tabel 13'!X241/'Tabel 14'!$F241*1000</f>
        <v>62.403459993821436</v>
      </c>
      <c r="AA241" s="47"/>
      <c r="AB241" s="47"/>
      <c r="AC241" s="47"/>
      <c r="AD241" s="47"/>
    </row>
    <row r="242" spans="3:30" x14ac:dyDescent="0.25">
      <c r="D242" s="1" t="s">
        <v>883</v>
      </c>
      <c r="E242" s="1" t="s">
        <v>215</v>
      </c>
      <c r="F242" s="84">
        <f>VLOOKUP(E242,'Tabel 12'!E$14:F$376,2,FALSE)</f>
        <v>12176</v>
      </c>
      <c r="H242" s="6">
        <f>'Tabel 13'!G242/'Tabel 14'!$F242*1000</f>
        <v>56.586727989487514</v>
      </c>
      <c r="I242" s="6">
        <f>'Tabel 13'!H242/'Tabel 14'!$F242*1000</f>
        <v>23.242444152431013</v>
      </c>
      <c r="J242" s="6">
        <f>'Tabel 13'!I242/'Tabel 14'!$F242*1000</f>
        <v>1.8068331143232588</v>
      </c>
      <c r="K242" s="6">
        <f>'Tabel 13'!J242/'Tabel 14'!$F242*1000</f>
        <v>8.2128777923784493E-2</v>
      </c>
      <c r="L242" s="6">
        <f>'Tabel 13'!K242/'Tabel 14'!$F242*1000</f>
        <v>20.86070959264126</v>
      </c>
      <c r="M242" s="6">
        <f>'Tabel 13'!L242/'Tabel 14'!$F242*1000</f>
        <v>0</v>
      </c>
      <c r="N242" s="6">
        <f>'Tabel 13'!M242/'Tabel 14'!$F242*1000</f>
        <v>0.49277266754270693</v>
      </c>
      <c r="O242" s="6">
        <f>'Tabel 13'!N242/'Tabel 14'!$F242*1000</f>
        <v>0.32851511169513797</v>
      </c>
      <c r="P242" s="6">
        <f>'Tabel 13'!O242/'Tabel 14'!$F242*1000</f>
        <v>0.32851511169513797</v>
      </c>
      <c r="Q242" s="6">
        <f>'Tabel 13'!P242/'Tabel 14'!$F242*1000</f>
        <v>0</v>
      </c>
      <c r="R242" s="6">
        <f>'Tabel 13'!Q242/'Tabel 14'!$F242*1000</f>
        <v>6.7345597897503291</v>
      </c>
      <c r="S242" s="6">
        <f>'Tabel 13'!R242/'Tabel 14'!$F242*1000</f>
        <v>26.281208935611037</v>
      </c>
      <c r="T242" s="6">
        <f>'Tabel 13'!S242/'Tabel 14'!$F242*1000</f>
        <v>25.459921156373191</v>
      </c>
      <c r="U242" s="6">
        <f>'Tabel 13'!T242/'Tabel 14'!$F242*1000</f>
        <v>0.82128777923784491</v>
      </c>
      <c r="V242" s="6">
        <f>'Tabel 13'!U242/'Tabel 14'!$F242*1000</f>
        <v>0</v>
      </c>
      <c r="W242" s="6">
        <f>'Tabel 13'!V242/'Tabel 14'!$F242*1000</f>
        <v>1.2319316688567674</v>
      </c>
      <c r="X242" s="6"/>
      <c r="Y242" s="6">
        <f>'Tabel 13'!X242/'Tabel 14'!$F242*1000</f>
        <v>9.9375821287779242</v>
      </c>
      <c r="AA242" s="47"/>
      <c r="AB242" s="47"/>
      <c r="AC242" s="47"/>
      <c r="AD242" s="47"/>
    </row>
    <row r="243" spans="3:30" x14ac:dyDescent="0.25">
      <c r="D243" s="1" t="s">
        <v>894</v>
      </c>
      <c r="E243" s="1" t="s">
        <v>216</v>
      </c>
      <c r="F243" s="84">
        <f>VLOOKUP(E243,'Tabel 12'!E$14:F$376,2,FALSE)</f>
        <v>94003</v>
      </c>
      <c r="H243" s="6">
        <f>'Tabel 13'!G243/'Tabel 14'!$F243*1000</f>
        <v>118.15580353818494</v>
      </c>
      <c r="I243" s="6">
        <f>'Tabel 13'!H243/'Tabel 14'!$F243*1000</f>
        <v>71.508356116294166</v>
      </c>
      <c r="J243" s="6">
        <f>'Tabel 13'!I243/'Tabel 14'!$F243*1000</f>
        <v>52.381306979564478</v>
      </c>
      <c r="K243" s="6">
        <f>'Tabel 13'!J243/'Tabel 14'!$F243*1000</f>
        <v>0.26594895907577415</v>
      </c>
      <c r="L243" s="6">
        <f>'Tabel 13'!K243/'Tabel 14'!$F243*1000</f>
        <v>14.999521291873664</v>
      </c>
      <c r="M243" s="6">
        <f>'Tabel 13'!L243/'Tabel 14'!$F243*1000</f>
        <v>0.5318979181515483</v>
      </c>
      <c r="N243" s="6">
        <f>'Tabel 13'!M243/'Tabel 14'!$F243*1000</f>
        <v>3.3296809676286925</v>
      </c>
      <c r="O243" s="6">
        <f>'Tabel 13'!N243/'Tabel 14'!$F243*1000</f>
        <v>12.393221492931078</v>
      </c>
      <c r="P243" s="6">
        <f>'Tabel 13'!O243/'Tabel 14'!$F243*1000</f>
        <v>4.5849600544663467</v>
      </c>
      <c r="Q243" s="6">
        <f>'Tabel 13'!P243/'Tabel 14'!$F243*1000</f>
        <v>7.8082614384647302</v>
      </c>
      <c r="R243" s="6">
        <f>'Tabel 13'!Q243/'Tabel 14'!$F243*1000</f>
        <v>4.5849600544663467</v>
      </c>
      <c r="S243" s="6">
        <f>'Tabel 13'!R243/'Tabel 14'!$F243*1000</f>
        <v>29.669265874493366</v>
      </c>
      <c r="T243" s="6">
        <f>'Tabel 13'!S243/'Tabel 14'!$F243*1000</f>
        <v>28.445900662744808</v>
      </c>
      <c r="U243" s="6">
        <f>'Tabel 13'!T243/'Tabel 14'!$F243*1000</f>
        <v>1.2233652117485614</v>
      </c>
      <c r="V243" s="6">
        <f>'Tabel 13'!U243/'Tabel 14'!$F243*1000</f>
        <v>0</v>
      </c>
      <c r="W243" s="6">
        <f>'Tabel 13'!V243/'Tabel 14'!$F243*1000</f>
        <v>0</v>
      </c>
      <c r="X243" s="6"/>
      <c r="Y243" s="6">
        <f>'Tabel 13'!X243/'Tabel 14'!$F243*1000</f>
        <v>19.339808303990299</v>
      </c>
      <c r="AA243" s="47"/>
      <c r="AB243" s="47"/>
      <c r="AC243" s="47"/>
      <c r="AD243" s="47"/>
    </row>
    <row r="244" spans="3:30" x14ac:dyDescent="0.25">
      <c r="D244" s="1" t="s">
        <v>929</v>
      </c>
      <c r="E244" s="1" t="s">
        <v>223</v>
      </c>
      <c r="F244" s="84">
        <f>VLOOKUP(E244,'Tabel 12'!E$14:F$376,2,FALSE)</f>
        <v>22135</v>
      </c>
      <c r="H244" s="6">
        <f>'Tabel 13'!G244/'Tabel 14'!$F244*1000</f>
        <v>77.976056019878015</v>
      </c>
      <c r="I244" s="6">
        <f>'Tabel 13'!H244/'Tabel 14'!$F244*1000</f>
        <v>33.657104133724872</v>
      </c>
      <c r="J244" s="6">
        <f>'Tabel 13'!I244/'Tabel 14'!$F244*1000</f>
        <v>2.4847526541676079</v>
      </c>
      <c r="K244" s="6">
        <f>'Tabel 13'!J244/'Tabel 14'!$F244*1000</f>
        <v>23.58256155409984</v>
      </c>
      <c r="L244" s="6">
        <f>'Tabel 13'!K244/'Tabel 14'!$F244*1000</f>
        <v>3.9304269256833066</v>
      </c>
      <c r="M244" s="6">
        <f>'Tabel 13'!L244/'Tabel 14'!$F244*1000</f>
        <v>0</v>
      </c>
      <c r="N244" s="6">
        <f>'Tabel 13'!M244/'Tabel 14'!$F244*1000</f>
        <v>3.6593629997741135</v>
      </c>
      <c r="O244" s="6">
        <f>'Tabel 13'!N244/'Tabel 14'!$F244*1000</f>
        <v>9.0806415179579858</v>
      </c>
      <c r="P244" s="6">
        <f>'Tabel 13'!O244/'Tabel 14'!$F244*1000</f>
        <v>0.1355319629545968</v>
      </c>
      <c r="Q244" s="6">
        <f>'Tabel 13'!P244/'Tabel 14'!$F244*1000</f>
        <v>8.9451095550033877</v>
      </c>
      <c r="R244" s="6">
        <f>'Tabel 13'!Q244/'Tabel 14'!$F244*1000</f>
        <v>4.7436187034108874</v>
      </c>
      <c r="S244" s="6">
        <f>'Tabel 13'!R244/'Tabel 14'!$F244*1000</f>
        <v>30.494691664784277</v>
      </c>
      <c r="T244" s="6">
        <f>'Tabel 13'!S244/'Tabel 14'!$F244*1000</f>
        <v>27.603343121752882</v>
      </c>
      <c r="U244" s="6">
        <f>'Tabel 13'!T244/'Tabel 14'!$F244*1000</f>
        <v>0.63248249378811827</v>
      </c>
      <c r="V244" s="6">
        <f>'Tabel 13'!U244/'Tabel 14'!$F244*1000</f>
        <v>2.2588660492432799</v>
      </c>
      <c r="W244" s="6">
        <f>'Tabel 13'!V244/'Tabel 14'!$F244*1000</f>
        <v>0</v>
      </c>
      <c r="X244" s="6"/>
      <c r="Y244" s="6">
        <f>'Tabel 13'!X244/'Tabel 14'!$F244*1000</f>
        <v>7.5446126044725546</v>
      </c>
      <c r="AA244" s="47"/>
      <c r="AB244" s="47"/>
      <c r="AC244" s="47"/>
      <c r="AD244" s="47"/>
    </row>
    <row r="245" spans="3:30" x14ac:dyDescent="0.25">
      <c r="D245" s="1" t="s">
        <v>937</v>
      </c>
      <c r="E245" s="1" t="s">
        <v>217</v>
      </c>
      <c r="F245" s="84">
        <f>VLOOKUP(E245,'Tabel 12'!E$14:F$376,2,FALSE)</f>
        <v>13970</v>
      </c>
      <c r="H245" s="6">
        <f>'Tabel 13'!G245/'Tabel 14'!$F245*1000</f>
        <v>143.2355046528275</v>
      </c>
      <c r="I245" s="6">
        <f>'Tabel 13'!H245/'Tabel 14'!$F245*1000</f>
        <v>60.629921259842519</v>
      </c>
      <c r="J245" s="6">
        <f>'Tabel 13'!I245/'Tabel 14'!$F245*1000</f>
        <v>0.50107372942018613</v>
      </c>
      <c r="K245" s="6">
        <f>'Tabel 13'!J245/'Tabel 14'!$F245*1000</f>
        <v>0.28632784538296352</v>
      </c>
      <c r="L245" s="6">
        <f>'Tabel 13'!K245/'Tabel 14'!$F245*1000</f>
        <v>44.380816034359341</v>
      </c>
      <c r="M245" s="6">
        <f>'Tabel 13'!L245/'Tabel 14'!$F245*1000</f>
        <v>0</v>
      </c>
      <c r="N245" s="6">
        <f>'Tabel 13'!M245/'Tabel 14'!$F245*1000</f>
        <v>15.461703650680029</v>
      </c>
      <c r="O245" s="6">
        <f>'Tabel 13'!N245/'Tabel 14'!$F245*1000</f>
        <v>25.554760200429492</v>
      </c>
      <c r="P245" s="6">
        <f>'Tabel 13'!O245/'Tabel 14'!$F245*1000</f>
        <v>25.554760200429492</v>
      </c>
      <c r="Q245" s="6">
        <f>'Tabel 13'!P245/'Tabel 14'!$F245*1000</f>
        <v>0</v>
      </c>
      <c r="R245" s="6">
        <f>'Tabel 13'!Q245/'Tabel 14'!$F245*1000</f>
        <v>31.925554760200431</v>
      </c>
      <c r="S245" s="6">
        <f>'Tabel 13'!R245/'Tabel 14'!$F245*1000</f>
        <v>25.125268432355046</v>
      </c>
      <c r="T245" s="6">
        <f>'Tabel 13'!S245/'Tabel 14'!$F245*1000</f>
        <v>23.049391553328562</v>
      </c>
      <c r="U245" s="6">
        <f>'Tabel 13'!T245/'Tabel 14'!$F245*1000</f>
        <v>2.0758768790264854</v>
      </c>
      <c r="V245" s="6">
        <f>'Tabel 13'!U245/'Tabel 14'!$F245*1000</f>
        <v>0</v>
      </c>
      <c r="W245" s="6">
        <f>'Tabel 13'!V245/'Tabel 14'!$F245*1000</f>
        <v>0</v>
      </c>
      <c r="X245" s="6"/>
      <c r="Y245" s="6">
        <f>'Tabel 13'!X245/'Tabel 14'!$F245*1000</f>
        <v>14.030064423765211</v>
      </c>
      <c r="AA245" s="47"/>
      <c r="AB245" s="47"/>
      <c r="AC245" s="47"/>
      <c r="AD245" s="47"/>
    </row>
    <row r="246" spans="3:30" x14ac:dyDescent="0.25">
      <c r="D246" s="1" t="s">
        <v>946</v>
      </c>
      <c r="E246" s="1" t="s">
        <v>218</v>
      </c>
      <c r="F246" s="84">
        <f>VLOOKUP(E246,'Tabel 12'!E$14:F$376,2,FALSE)</f>
        <v>13463</v>
      </c>
      <c r="H246" s="6">
        <f>'Tabel 13'!G246/'Tabel 14'!$F246*1000</f>
        <v>7.6505979350813336</v>
      </c>
      <c r="I246" s="6">
        <f>'Tabel 13'!H246/'Tabel 14'!$F246*1000</f>
        <v>3.0453836440615021</v>
      </c>
      <c r="J246" s="6">
        <f>'Tabel 13'!I246/'Tabel 14'!$F246*1000</f>
        <v>1.1141647478273788</v>
      </c>
      <c r="K246" s="6">
        <f>'Tabel 13'!J246/'Tabel 14'!$F246*1000</f>
        <v>7.4277649855158584E-2</v>
      </c>
      <c r="L246" s="6">
        <f>'Tabel 13'!K246/'Tabel 14'!$F246*1000</f>
        <v>0</v>
      </c>
      <c r="M246" s="6">
        <f>'Tabel 13'!L246/'Tabel 14'!$F246*1000</f>
        <v>0</v>
      </c>
      <c r="N246" s="6">
        <f>'Tabel 13'!M246/'Tabel 14'!$F246*1000</f>
        <v>1.8569412463789645</v>
      </c>
      <c r="O246" s="6">
        <f>'Tabel 13'!N246/'Tabel 14'!$F246*1000</f>
        <v>0.89133179826190301</v>
      </c>
      <c r="P246" s="6">
        <f>'Tabel 13'!O246/'Tabel 14'!$F246*1000</f>
        <v>0.8170541484067444</v>
      </c>
      <c r="Q246" s="6">
        <f>'Tabel 13'!P246/'Tabel 14'!$F246*1000</f>
        <v>7.4277649855158584E-2</v>
      </c>
      <c r="R246" s="6">
        <f>'Tabel 13'!Q246/'Tabel 14'!$F246*1000</f>
        <v>2.3026071455099162</v>
      </c>
      <c r="S246" s="6">
        <f>'Tabel 13'!R246/'Tabel 14'!$F246*1000</f>
        <v>1.4112753472480131</v>
      </c>
      <c r="T246" s="6">
        <f>'Tabel 13'!S246/'Tabel 14'!$F246*1000</f>
        <v>0</v>
      </c>
      <c r="U246" s="6">
        <f>'Tabel 13'!T246/'Tabel 14'!$F246*1000</f>
        <v>1.4112753472480131</v>
      </c>
      <c r="V246" s="6">
        <f>'Tabel 13'!U246/'Tabel 14'!$F246*1000</f>
        <v>0</v>
      </c>
      <c r="W246" s="6">
        <f>'Tabel 13'!V246/'Tabel 14'!$F246*1000</f>
        <v>0</v>
      </c>
      <c r="X246" s="6"/>
      <c r="Y246" s="6">
        <f>'Tabel 13'!X246/'Tabel 14'!$F246*1000</f>
        <v>1.0398870979722201</v>
      </c>
      <c r="AA246" s="47"/>
      <c r="AB246" s="47"/>
      <c r="AC246" s="47"/>
      <c r="AD246" s="47"/>
    </row>
    <row r="247" spans="3:30" x14ac:dyDescent="0.25">
      <c r="D247" s="1" t="s">
        <v>958</v>
      </c>
      <c r="E247" s="1" t="s">
        <v>219</v>
      </c>
      <c r="F247" s="84">
        <f>VLOOKUP(E247,'Tabel 12'!E$14:F$376,2,FALSE)</f>
        <v>68811</v>
      </c>
      <c r="H247" s="6">
        <f>'Tabel 13'!G247/'Tabel 14'!$F247*1000</f>
        <v>80.946360320297629</v>
      </c>
      <c r="I247" s="6">
        <f>'Tabel 13'!H247/'Tabel 14'!$F247*1000</f>
        <v>35.866358576390404</v>
      </c>
      <c r="J247" s="6">
        <f>'Tabel 13'!I247/'Tabel 14'!$F247*1000</f>
        <v>27.379343418930112</v>
      </c>
      <c r="K247" s="6">
        <f>'Tabel 13'!J247/'Tabel 14'!$F247*1000</f>
        <v>6.8884335353359196</v>
      </c>
      <c r="L247" s="6">
        <f>'Tabel 13'!K247/'Tabel 14'!$F247*1000</f>
        <v>1.5985816221243696</v>
      </c>
      <c r="M247" s="6">
        <f>'Tabel 13'!L247/'Tabel 14'!$F247*1000</f>
        <v>0</v>
      </c>
      <c r="N247" s="6">
        <f>'Tabel 13'!M247/'Tabel 14'!$F247*1000</f>
        <v>0</v>
      </c>
      <c r="O247" s="6">
        <f>'Tabel 13'!N247/'Tabel 14'!$F247*1000</f>
        <v>3.8365958930984871</v>
      </c>
      <c r="P247" s="6">
        <f>'Tabel 13'!O247/'Tabel 14'!$F247*1000</f>
        <v>3.8365958930984871</v>
      </c>
      <c r="Q247" s="6">
        <f>'Tabel 13'!P247/'Tabel 14'!$F247*1000</f>
        <v>0</v>
      </c>
      <c r="R247" s="6">
        <f>'Tabel 13'!Q247/'Tabel 14'!$F247*1000</f>
        <v>2.2961445117786399</v>
      </c>
      <c r="S247" s="6">
        <f>'Tabel 13'!R247/'Tabel 14'!$F247*1000</f>
        <v>38.947261339030099</v>
      </c>
      <c r="T247" s="6">
        <f>'Tabel 13'!S247/'Tabel 14'!$F247*1000</f>
        <v>32.393076688320178</v>
      </c>
      <c r="U247" s="6">
        <f>'Tabel 13'!T247/'Tabel 14'!$F247*1000</f>
        <v>0.61036752844748665</v>
      </c>
      <c r="V247" s="6">
        <f>'Tabel 13'!U247/'Tabel 14'!$F247*1000</f>
        <v>5.9438171222624288</v>
      </c>
      <c r="W247" s="6">
        <f>'Tabel 13'!V247/'Tabel 14'!$F247*1000</f>
        <v>0</v>
      </c>
      <c r="X247" s="6"/>
      <c r="Y247" s="6">
        <f>'Tabel 13'!X247/'Tabel 14'!$F247*1000</f>
        <v>1.3224629783028876</v>
      </c>
      <c r="AA247" s="47"/>
      <c r="AB247" s="47"/>
      <c r="AC247" s="47"/>
      <c r="AD247" s="47"/>
    </row>
    <row r="248" spans="3:30" x14ac:dyDescent="0.25">
      <c r="D248" s="1" t="s">
        <v>994</v>
      </c>
      <c r="E248" s="1" t="s">
        <v>225</v>
      </c>
      <c r="F248" s="84">
        <f>VLOOKUP(E248,'Tabel 12'!E$14:F$376,2,FALSE)</f>
        <v>16610</v>
      </c>
      <c r="H248" s="6">
        <f>'Tabel 13'!G248/'Tabel 14'!$F248*1000</f>
        <v>34.316676700782658</v>
      </c>
      <c r="I248" s="6">
        <f>'Tabel 13'!H248/'Tabel 14'!$F248*1000</f>
        <v>5.8398555087296815</v>
      </c>
      <c r="J248" s="6">
        <f>'Tabel 13'!I248/'Tabel 14'!$F248*1000</f>
        <v>1.5051173991571343</v>
      </c>
      <c r="K248" s="6">
        <f>'Tabel 13'!J248/'Tabel 14'!$F248*1000</f>
        <v>0</v>
      </c>
      <c r="L248" s="6">
        <f>'Tabel 13'!K248/'Tabel 14'!$F248*1000</f>
        <v>4.3347381095725463</v>
      </c>
      <c r="M248" s="6">
        <f>'Tabel 13'!L248/'Tabel 14'!$F248*1000</f>
        <v>0</v>
      </c>
      <c r="N248" s="6">
        <f>'Tabel 13'!M248/'Tabel 14'!$F248*1000</f>
        <v>0</v>
      </c>
      <c r="O248" s="6">
        <f>'Tabel 13'!N248/'Tabel 14'!$F248*1000</f>
        <v>0</v>
      </c>
      <c r="P248" s="6">
        <f>'Tabel 13'!O248/'Tabel 14'!$F248*1000</f>
        <v>0</v>
      </c>
      <c r="Q248" s="6">
        <f>'Tabel 13'!P248/'Tabel 14'!$F248*1000</f>
        <v>0</v>
      </c>
      <c r="R248" s="6">
        <f>'Tabel 13'!Q248/'Tabel 14'!$F248*1000</f>
        <v>7.8868151715833834</v>
      </c>
      <c r="S248" s="6">
        <f>'Tabel 13'!R248/'Tabel 14'!$F248*1000</f>
        <v>20.590006020469595</v>
      </c>
      <c r="T248" s="6">
        <f>'Tabel 13'!S248/'Tabel 14'!$F248*1000</f>
        <v>18.663455749548465</v>
      </c>
      <c r="U248" s="6">
        <f>'Tabel 13'!T248/'Tabel 14'!$F248*1000</f>
        <v>0.60204695966285371</v>
      </c>
      <c r="V248" s="6">
        <f>'Tabel 13'!U248/'Tabel 14'!$F248*1000</f>
        <v>1.3245033112582782</v>
      </c>
      <c r="W248" s="6">
        <f>'Tabel 13'!V248/'Tabel 14'!$F248*1000</f>
        <v>0</v>
      </c>
      <c r="X248" s="6"/>
      <c r="Y248" s="6">
        <f>'Tabel 13'!X248/'Tabel 14'!$F248*1000</f>
        <v>25.827814569536422</v>
      </c>
      <c r="AA248" s="47"/>
      <c r="AB248" s="47"/>
      <c r="AC248" s="47"/>
      <c r="AD248" s="47"/>
    </row>
    <row r="249" spans="3:30" x14ac:dyDescent="0.25">
      <c r="D249" s="1" t="s">
        <v>996</v>
      </c>
      <c r="E249" s="1" t="s">
        <v>221</v>
      </c>
      <c r="F249" s="84">
        <f>VLOOKUP(E249,'Tabel 12'!E$14:F$376,2,FALSE)</f>
        <v>159677</v>
      </c>
      <c r="H249" s="6">
        <f>'Tabel 13'!G249/'Tabel 14'!$F249*1000</f>
        <v>82.729510198713655</v>
      </c>
      <c r="I249" s="6">
        <f>'Tabel 13'!H249/'Tabel 14'!$F249*1000</f>
        <v>47.79022651978682</v>
      </c>
      <c r="J249" s="6">
        <f>'Tabel 13'!I249/'Tabel 14'!$F249*1000</f>
        <v>25.200874264922312</v>
      </c>
      <c r="K249" s="6">
        <f>'Tabel 13'!J249/'Tabel 14'!$F249*1000</f>
        <v>1.2713164701240629</v>
      </c>
      <c r="L249" s="6">
        <f>'Tabel 13'!K249/'Tabel 14'!$F249*1000</f>
        <v>14.316401234993142</v>
      </c>
      <c r="M249" s="6">
        <f>'Tabel 13'!L249/'Tabel 14'!$F249*1000</f>
        <v>0</v>
      </c>
      <c r="N249" s="6">
        <f>'Tabel 13'!M249/'Tabel 14'!$F249*1000</f>
        <v>7.001634549747302</v>
      </c>
      <c r="O249" s="6">
        <f>'Tabel 13'!N249/'Tabel 14'!$F249*1000</f>
        <v>12.838417555440044</v>
      </c>
      <c r="P249" s="6">
        <f>'Tabel 13'!O249/'Tabel 14'!$F249*1000</f>
        <v>12.838417555440044</v>
      </c>
      <c r="Q249" s="6">
        <f>'Tabel 13'!P249/'Tabel 14'!$F249*1000</f>
        <v>0</v>
      </c>
      <c r="R249" s="6">
        <f>'Tabel 13'!Q249/'Tabel 14'!$F249*1000</f>
        <v>0</v>
      </c>
      <c r="S249" s="6">
        <f>'Tabel 13'!R249/'Tabel 14'!$F249*1000</f>
        <v>22.100866123486792</v>
      </c>
      <c r="T249" s="6">
        <f>'Tabel 13'!S249/'Tabel 14'!$F249*1000</f>
        <v>21.424500710809948</v>
      </c>
      <c r="U249" s="6">
        <f>'Tabel 13'!T249/'Tabel 14'!$F249*1000</f>
        <v>0.67636541267684136</v>
      </c>
      <c r="V249" s="6">
        <f>'Tabel 13'!U249/'Tabel 14'!$F249*1000</f>
        <v>0</v>
      </c>
      <c r="W249" s="6">
        <f>'Tabel 13'!V249/'Tabel 14'!$F249*1000</f>
        <v>4.5654665355686799</v>
      </c>
      <c r="X249" s="6"/>
      <c r="Y249" s="6">
        <f>'Tabel 13'!X249/'Tabel 14'!$F249*1000</f>
        <v>13.859228317165277</v>
      </c>
      <c r="AA249" s="47"/>
      <c r="AB249" s="47"/>
      <c r="AC249" s="47"/>
      <c r="AD249" s="47"/>
    </row>
    <row r="250" spans="3:30" x14ac:dyDescent="0.25">
      <c r="D250" s="1" t="s">
        <v>998</v>
      </c>
      <c r="E250" s="1" t="s">
        <v>220</v>
      </c>
      <c r="F250" s="84">
        <f>VLOOKUP(E250,'Tabel 12'!E$14:F$376,2,FALSE)</f>
        <v>17544</v>
      </c>
      <c r="H250" s="6">
        <f>'Tabel 13'!G250/'Tabel 14'!$F250*1000</f>
        <v>79.514363885088926</v>
      </c>
      <c r="I250" s="6">
        <f>'Tabel 13'!H250/'Tabel 14'!$F250*1000</f>
        <v>24.566803465572278</v>
      </c>
      <c r="J250" s="6">
        <f>'Tabel 13'!I250/'Tabel 14'!$F250*1000</f>
        <v>3.8759689922480618</v>
      </c>
      <c r="K250" s="6">
        <f>'Tabel 13'!J250/'Tabel 14'!$F250*1000</f>
        <v>0</v>
      </c>
      <c r="L250" s="6">
        <f>'Tabel 13'!K250/'Tabel 14'!$F250*1000</f>
        <v>6.098951208390333</v>
      </c>
      <c r="M250" s="6">
        <f>'Tabel 13'!L250/'Tabel 14'!$F250*1000</f>
        <v>0</v>
      </c>
      <c r="N250" s="6">
        <f>'Tabel 13'!M250/'Tabel 14'!$F250*1000</f>
        <v>14.59188326493388</v>
      </c>
      <c r="O250" s="6">
        <f>'Tabel 13'!N250/'Tabel 14'!$F250*1000</f>
        <v>12.881896944824442</v>
      </c>
      <c r="P250" s="6">
        <f>'Tabel 13'!O250/'Tabel 14'!$F250*1000</f>
        <v>12.881896944824442</v>
      </c>
      <c r="Q250" s="6">
        <f>'Tabel 13'!P250/'Tabel 14'!$F250*1000</f>
        <v>0</v>
      </c>
      <c r="R250" s="6">
        <f>'Tabel 13'!Q250/'Tabel 14'!$F250*1000</f>
        <v>0</v>
      </c>
      <c r="S250" s="6">
        <f>'Tabel 13'!R250/'Tabel 14'!$F250*1000</f>
        <v>42.065663474692208</v>
      </c>
      <c r="T250" s="6">
        <f>'Tabel 13'!S250/'Tabel 14'!$F250*1000</f>
        <v>39.158686730506155</v>
      </c>
      <c r="U250" s="6">
        <f>'Tabel 13'!T250/'Tabel 14'!$F250*1000</f>
        <v>2.9069767441860463</v>
      </c>
      <c r="V250" s="6">
        <f>'Tabel 13'!U250/'Tabel 14'!$F250*1000</f>
        <v>0</v>
      </c>
      <c r="W250" s="6">
        <f>'Tabel 13'!V250/'Tabel 14'!$F250*1000</f>
        <v>0</v>
      </c>
      <c r="X250" s="6"/>
      <c r="Y250" s="6">
        <f>'Tabel 13'!X250/'Tabel 14'!$F250*1000</f>
        <v>12.824897400820793</v>
      </c>
      <c r="AA250" s="47"/>
      <c r="AB250" s="47"/>
      <c r="AC250" s="47"/>
      <c r="AD250" s="47"/>
    </row>
    <row r="251" spans="3:30" x14ac:dyDescent="0.25">
      <c r="C251" s="10" t="s">
        <v>16</v>
      </c>
      <c r="D251" s="10"/>
      <c r="E251" s="10"/>
      <c r="F251" s="86">
        <f>SUM(F216:F250)</f>
        <v>2635238</v>
      </c>
      <c r="G251" s="10"/>
      <c r="H251" s="12">
        <f>'Tabel 13'!G251/'Tabel 14'!$F251*1000</f>
        <v>161.57591838004765</v>
      </c>
      <c r="I251" s="12">
        <f>'Tabel 13'!H251/'Tabel 14'!$F251*1000</f>
        <v>94.888583118488725</v>
      </c>
      <c r="J251" s="12">
        <f>'Tabel 13'!I251/'Tabel 14'!$F251*1000</f>
        <v>43.928100611785347</v>
      </c>
      <c r="K251" s="12">
        <f>'Tabel 13'!J251/'Tabel 14'!$F251*1000</f>
        <v>6.8031805855865777</v>
      </c>
      <c r="L251" s="12">
        <f>'Tabel 13'!K251/'Tabel 14'!$F251*1000</f>
        <v>14.270058340081619</v>
      </c>
      <c r="M251" s="12">
        <f>'Tabel 13'!L251/'Tabel 14'!$F251*1000</f>
        <v>0.85722807579429261</v>
      </c>
      <c r="N251" s="12">
        <f>'Tabel 13'!M251/'Tabel 14'!$F251*1000</f>
        <v>29.030015505240893</v>
      </c>
      <c r="O251" s="12">
        <f>'Tabel 13'!N251/'Tabel 14'!$F251*1000</f>
        <v>27.441164706944875</v>
      </c>
      <c r="P251" s="12">
        <f>'Tabel 13'!O251/'Tabel 14'!$F251*1000</f>
        <v>21.059198448109811</v>
      </c>
      <c r="Q251" s="12">
        <f>'Tabel 13'!P251/'Tabel 14'!$F251*1000</f>
        <v>6.3819662588350656</v>
      </c>
      <c r="R251" s="12">
        <f>'Tabel 13'!Q251/'Tabel 14'!$F251*1000</f>
        <v>5.7216843412245879</v>
      </c>
      <c r="S251" s="12">
        <f>'Tabel 13'!R251/'Tabel 14'!$F251*1000</f>
        <v>33.524486213389459</v>
      </c>
      <c r="T251" s="12">
        <f>'Tabel 13'!S251/'Tabel 14'!$F251*1000</f>
        <v>30.172606800600175</v>
      </c>
      <c r="U251" s="12">
        <f>'Tabel 13'!T251/'Tabel 14'!$F251*1000</f>
        <v>2.6608602334969365</v>
      </c>
      <c r="V251" s="12">
        <f>'Tabel 13'!U251/'Tabel 14'!$F251*1000</f>
        <v>0.69101917929234469</v>
      </c>
      <c r="W251" s="12">
        <f>'Tabel 13'!V251/'Tabel 14'!$F251*1000</f>
        <v>0.51190822233134159</v>
      </c>
      <c r="X251" s="12"/>
      <c r="Y251" s="12">
        <f>'Tabel 13'!X251/'Tabel 14'!$F251*1000</f>
        <v>24.586014621829225</v>
      </c>
      <c r="AA251" s="47"/>
      <c r="AB251" s="47"/>
      <c r="AC251" s="47"/>
      <c r="AD251" s="47"/>
    </row>
    <row r="252" spans="3:30" x14ac:dyDescent="0.25">
      <c r="C252" s="1" t="s">
        <v>439</v>
      </c>
      <c r="D252" s="1" t="s">
        <v>669</v>
      </c>
      <c r="E252" s="1" t="s">
        <v>230</v>
      </c>
      <c r="F252" s="84">
        <f>VLOOKUP(E252,'Tabel 12'!E$14:F$376,2,FALSE)</f>
        <v>33068</v>
      </c>
      <c r="H252" s="6">
        <f>'Tabel 13'!G252/'Tabel 14'!$F252*1000</f>
        <v>38.073061570097984</v>
      </c>
      <c r="I252" s="6">
        <f>'Tabel 13'!H252/'Tabel 14'!$F252*1000</f>
        <v>11.370509253659126</v>
      </c>
      <c r="J252" s="6">
        <f>'Tabel 13'!I252/'Tabel 14'!$F252*1000</f>
        <v>4.6238054917140436</v>
      </c>
      <c r="K252" s="6">
        <f>'Tabel 13'!J252/'Tabel 14'!$F252*1000</f>
        <v>0.82254747792427729</v>
      </c>
      <c r="L252" s="6">
        <f>'Tabel 13'!K252/'Tabel 14'!$F252*1000</f>
        <v>2.6188460142736179</v>
      </c>
      <c r="M252" s="6">
        <f>'Tabel 13'!L252/'Tabel 14'!$F252*1000</f>
        <v>0.32357566227168261</v>
      </c>
      <c r="N252" s="6">
        <f>'Tabel 13'!M252/'Tabel 14'!$F252*1000</f>
        <v>2.9847586790855209</v>
      </c>
      <c r="O252" s="6">
        <f>'Tabel 13'!N252/'Tabel 14'!$F252*1000</f>
        <v>4.6570702794242163</v>
      </c>
      <c r="P252" s="6">
        <f>'Tabel 13'!O252/'Tabel 14'!$F252*1000</f>
        <v>3.3748639167775489</v>
      </c>
      <c r="Q252" s="6">
        <f>'Tabel 13'!P252/'Tabel 14'!$F252*1000</f>
        <v>1.2822063626466673</v>
      </c>
      <c r="R252" s="6">
        <f>'Tabel 13'!Q252/'Tabel 14'!$F252*1000</f>
        <v>2.9031087456150964</v>
      </c>
      <c r="S252" s="6">
        <f>'Tabel 13'!R252/'Tabel 14'!$F252*1000</f>
        <v>19.14237329139954</v>
      </c>
      <c r="T252" s="6">
        <f>'Tabel 13'!S252/'Tabel 14'!$F252*1000</f>
        <v>17.950889077053343</v>
      </c>
      <c r="U252" s="6">
        <f>'Tabel 13'!T252/'Tabel 14'!$F252*1000</f>
        <v>0.74694568767388414</v>
      </c>
      <c r="V252" s="6">
        <f>'Tabel 13'!U252/'Tabel 14'!$F252*1000</f>
        <v>0.44453852667231158</v>
      </c>
      <c r="W252" s="6">
        <f>'Tabel 13'!V252/'Tabel 14'!$F252*1000</f>
        <v>0</v>
      </c>
      <c r="X252" s="6"/>
      <c r="Y252" s="6">
        <f>'Tabel 13'!X252/'Tabel 14'!$F252*1000</f>
        <v>2.782145881214467</v>
      </c>
      <c r="AA252" s="47"/>
      <c r="AB252" s="47"/>
      <c r="AC252" s="47"/>
      <c r="AD252" s="47"/>
    </row>
    <row r="253" spans="3:30" x14ac:dyDescent="0.25">
      <c r="D253" s="1" t="s">
        <v>708</v>
      </c>
      <c r="E253" s="1" t="s">
        <v>199</v>
      </c>
      <c r="F253" s="84">
        <f>VLOOKUP(E253,'Tabel 12'!E$14:F$376,2,FALSE)</f>
        <v>23934</v>
      </c>
      <c r="H253" s="6">
        <f>'Tabel 13'!G253/'Tabel 14'!$F253*1000</f>
        <v>72.783487925127432</v>
      </c>
      <c r="I253" s="6">
        <f>'Tabel 13'!H253/'Tabel 14'!$F253*1000</f>
        <v>40.026740202222776</v>
      </c>
      <c r="J253" s="6">
        <f>'Tabel 13'!I253/'Tabel 14'!$F253*1000</f>
        <v>16.273919946519598</v>
      </c>
      <c r="K253" s="6">
        <f>'Tabel 13'!J253/'Tabel 14'!$F253*1000</f>
        <v>2.8912843653380129</v>
      </c>
      <c r="L253" s="6">
        <f>'Tabel 13'!K253/'Tabel 14'!$F253*1000</f>
        <v>9.2170134536642436</v>
      </c>
      <c r="M253" s="6">
        <f>'Tabel 13'!L253/'Tabel 14'!$F253*1000</f>
        <v>1.1406367510654298</v>
      </c>
      <c r="N253" s="6">
        <f>'Tabel 13'!M253/'Tabel 14'!$F253*1000</f>
        <v>10.503885685635497</v>
      </c>
      <c r="O253" s="6">
        <f>'Tabel 13'!N253/'Tabel 14'!$F253*1000</f>
        <v>0</v>
      </c>
      <c r="P253" s="6">
        <f>'Tabel 13'!O253/'Tabel 14'!$F253*1000</f>
        <v>0</v>
      </c>
      <c r="Q253" s="6">
        <f>'Tabel 13'!P253/'Tabel 14'!$F253*1000</f>
        <v>0</v>
      </c>
      <c r="R253" s="6">
        <f>'Tabel 13'!Q253/'Tabel 14'!$F253*1000</f>
        <v>3.175399013955043</v>
      </c>
      <c r="S253" s="6">
        <f>'Tabel 13'!R253/'Tabel 14'!$F253*1000</f>
        <v>29.581348708949612</v>
      </c>
      <c r="T253" s="6">
        <f>'Tabel 13'!S253/'Tabel 14'!$F253*1000</f>
        <v>27.742959806133534</v>
      </c>
      <c r="U253" s="6">
        <f>'Tabel 13'!T253/'Tabel 14'!$F253*1000</f>
        <v>1.1531712208573577</v>
      </c>
      <c r="V253" s="6">
        <f>'Tabel 13'!U253/'Tabel 14'!$F253*1000</f>
        <v>0.68521768195871979</v>
      </c>
      <c r="W253" s="6">
        <f>'Tabel 13'!V253/'Tabel 14'!$F253*1000</f>
        <v>0</v>
      </c>
      <c r="X253" s="6"/>
      <c r="Y253" s="6">
        <f>'Tabel 13'!X253/'Tabel 14'!$F253*1000</f>
        <v>11.74062003843904</v>
      </c>
      <c r="AA253" s="47"/>
      <c r="AB253" s="47"/>
      <c r="AC253" s="47"/>
      <c r="AD253" s="47"/>
    </row>
    <row r="254" spans="3:30" x14ac:dyDescent="0.25">
      <c r="D254" s="1" t="s">
        <v>733</v>
      </c>
      <c r="E254" s="1" t="s">
        <v>637</v>
      </c>
      <c r="F254" s="84">
        <f>VLOOKUP(E254,'Tabel 12'!E$14:F$376,2,FALSE)</f>
        <v>89105</v>
      </c>
      <c r="H254" s="6">
        <f>'Tabel 13'!G254/'Tabel 14'!$F254*1000</f>
        <v>91.521238987711129</v>
      </c>
      <c r="I254" s="6">
        <f>'Tabel 13'!H254/'Tabel 14'!$F254*1000</f>
        <v>43.027888446215144</v>
      </c>
      <c r="J254" s="6">
        <f>'Tabel 13'!I254/'Tabel 14'!$F254*1000</f>
        <v>25.908759328881654</v>
      </c>
      <c r="K254" s="6">
        <f>'Tabel 13'!J254/'Tabel 14'!$F254*1000</f>
        <v>2.7809887211716515</v>
      </c>
      <c r="L254" s="6">
        <f>'Tabel 13'!K254/'Tabel 14'!$F254*1000</f>
        <v>8.0231187924358913</v>
      </c>
      <c r="M254" s="6">
        <f>'Tabel 13'!L254/'Tabel 14'!$F254*1000</f>
        <v>0.91801806857078727</v>
      </c>
      <c r="N254" s="6">
        <f>'Tabel 13'!M254/'Tabel 14'!$F254*1000</f>
        <v>5.3970035351551537</v>
      </c>
      <c r="O254" s="6">
        <f>'Tabel 13'!N254/'Tabel 14'!$F254*1000</f>
        <v>5.0389989338420964</v>
      </c>
      <c r="P254" s="6">
        <f>'Tabel 13'!O254/'Tabel 14'!$F254*1000</f>
        <v>3.4824083945906517</v>
      </c>
      <c r="Q254" s="6">
        <f>'Tabel 13'!P254/'Tabel 14'!$F254*1000</f>
        <v>1.5565905392514447</v>
      </c>
      <c r="R254" s="6">
        <f>'Tabel 13'!Q254/'Tabel 14'!$F254*1000</f>
        <v>13.007126423881937</v>
      </c>
      <c r="S254" s="6">
        <f>'Tabel 13'!R254/'Tabel 14'!$F254*1000</f>
        <v>30.447225183771955</v>
      </c>
      <c r="T254" s="6">
        <f>'Tabel 13'!S254/'Tabel 14'!$F254*1000</f>
        <v>28.451826496829579</v>
      </c>
      <c r="U254" s="6">
        <f>'Tabel 13'!T254/'Tabel 14'!$F254*1000</f>
        <v>1.062791089164469</v>
      </c>
      <c r="V254" s="6">
        <f>'Tabel 13'!U254/'Tabel 14'!$F254*1000</f>
        <v>0.93260759777790236</v>
      </c>
      <c r="W254" s="6">
        <f>'Tabel 13'!V254/'Tabel 14'!$F254*1000</f>
        <v>0</v>
      </c>
      <c r="X254" s="6"/>
      <c r="Y254" s="6">
        <f>'Tabel 13'!X254/'Tabel 14'!$F254*1000</f>
        <v>9.8872117165142246</v>
      </c>
      <c r="AA254" s="47"/>
      <c r="AB254" s="47"/>
      <c r="AC254" s="47"/>
      <c r="AD254" s="47"/>
    </row>
    <row r="255" spans="3:30" x14ac:dyDescent="0.25">
      <c r="D255" s="1" t="s">
        <v>783</v>
      </c>
      <c r="E255" s="1" t="s">
        <v>205</v>
      </c>
      <c r="F255" s="84">
        <f>VLOOKUP(E255,'Tabel 12'!E$14:F$376,2,FALSE)</f>
        <v>39438</v>
      </c>
      <c r="H255" s="6">
        <f>'Tabel 13'!G255/'Tabel 14'!$F255*1000</f>
        <v>52.10710482275978</v>
      </c>
      <c r="I255" s="6">
        <f>'Tabel 13'!H255/'Tabel 14'!$F255*1000</f>
        <v>25.406967898980678</v>
      </c>
      <c r="J255" s="6">
        <f>'Tabel 13'!I255/'Tabel 14'!$F255*1000</f>
        <v>10.33013844515442</v>
      </c>
      <c r="K255" s="6">
        <f>'Tabel 13'!J255/'Tabel 14'!$F255*1000</f>
        <v>1.8357928901059892</v>
      </c>
      <c r="L255" s="6">
        <f>'Tabel 13'!K255/'Tabel 14'!$F255*1000</f>
        <v>5.849688118058725</v>
      </c>
      <c r="M255" s="6">
        <f>'Tabel 13'!L255/'Tabel 14'!$F255*1000</f>
        <v>0.72518890410264214</v>
      </c>
      <c r="N255" s="6">
        <f>'Tabel 13'!M255/'Tabel 14'!$F255*1000</f>
        <v>6.6661595415589021</v>
      </c>
      <c r="O255" s="6">
        <f>'Tabel 13'!N255/'Tabel 14'!$F255*1000</f>
        <v>0.78604391703433241</v>
      </c>
      <c r="P255" s="6">
        <f>'Tabel 13'!O255/'Tabel 14'!$F255*1000</f>
        <v>0.57051574623459611</v>
      </c>
      <c r="Q255" s="6">
        <f>'Tabel 13'!P255/'Tabel 14'!$F255*1000</f>
        <v>0.2155281707997363</v>
      </c>
      <c r="R255" s="6">
        <f>'Tabel 13'!Q255/'Tabel 14'!$F255*1000</f>
        <v>0</v>
      </c>
      <c r="S255" s="6">
        <f>'Tabel 13'!R255/'Tabel 14'!$F255*1000</f>
        <v>25.914093006744764</v>
      </c>
      <c r="T255" s="6">
        <f>'Tabel 13'!S255/'Tabel 14'!$F255*1000</f>
        <v>24.301435164054972</v>
      </c>
      <c r="U255" s="6">
        <f>'Tabel 13'!T255/'Tabel 14'!$F255*1000</f>
        <v>1.0117145899893503</v>
      </c>
      <c r="V255" s="6">
        <f>'Tabel 13'!U255/'Tabel 14'!$F255*1000</f>
        <v>0.60094325270044113</v>
      </c>
      <c r="W255" s="6">
        <f>'Tabel 13'!V255/'Tabel 14'!$F255*1000</f>
        <v>0</v>
      </c>
      <c r="X255" s="6"/>
      <c r="Y255" s="6">
        <f>'Tabel 13'!X255/'Tabel 14'!$F255*1000</f>
        <v>3.093463157360921</v>
      </c>
      <c r="AA255" s="47"/>
      <c r="AB255" s="47"/>
      <c r="AC255" s="47"/>
      <c r="AD255" s="47"/>
    </row>
    <row r="256" spans="3:30" x14ac:dyDescent="0.25">
      <c r="D256" s="1" t="s">
        <v>887</v>
      </c>
      <c r="E256" s="1" t="s">
        <v>233</v>
      </c>
      <c r="F256" s="84">
        <f>VLOOKUP(E256,'Tabel 12'!E$14:F$376,2,FALSE)</f>
        <v>14280</v>
      </c>
      <c r="H256" s="6">
        <f>'Tabel 13'!G256/'Tabel 14'!$F256*1000</f>
        <v>39.845938375350137</v>
      </c>
      <c r="I256" s="6">
        <f>'Tabel 13'!H256/'Tabel 14'!$F256*1000</f>
        <v>6.0924369747899156</v>
      </c>
      <c r="J256" s="6">
        <f>'Tabel 13'!I256/'Tabel 14'!$F256*1000</f>
        <v>1.4495798319327731</v>
      </c>
      <c r="K256" s="6">
        <f>'Tabel 13'!J256/'Tabel 14'!$F256*1000</f>
        <v>0.67927170868347331</v>
      </c>
      <c r="L256" s="6">
        <f>'Tabel 13'!K256/'Tabel 14'!$F256*1000</f>
        <v>2.0938375350140057</v>
      </c>
      <c r="M256" s="6">
        <f>'Tabel 13'!L256/'Tabel 14'!$F256*1000</f>
        <v>0.23809523809523808</v>
      </c>
      <c r="N256" s="6">
        <f>'Tabel 13'!M256/'Tabel 14'!$F256*1000</f>
        <v>1.6316526610644257</v>
      </c>
      <c r="O256" s="6">
        <f>'Tabel 13'!N256/'Tabel 14'!$F256*1000</f>
        <v>2.7310924369747895</v>
      </c>
      <c r="P256" s="6">
        <f>'Tabel 13'!O256/'Tabel 14'!$F256*1000</f>
        <v>2.0728291316526608</v>
      </c>
      <c r="Q256" s="6">
        <f>'Tabel 13'!P256/'Tabel 14'!$F256*1000</f>
        <v>0.65826330532212884</v>
      </c>
      <c r="R256" s="6">
        <f>'Tabel 13'!Q256/'Tabel 14'!$F256*1000</f>
        <v>3.5714285714285712</v>
      </c>
      <c r="S256" s="6">
        <f>'Tabel 13'!R256/'Tabel 14'!$F256*1000</f>
        <v>27.450980392156861</v>
      </c>
      <c r="T256" s="6">
        <f>'Tabel 13'!S256/'Tabel 14'!$F256*1000</f>
        <v>24.852941176470587</v>
      </c>
      <c r="U256" s="6">
        <f>'Tabel 13'!T256/'Tabel 14'!$F256*1000</f>
        <v>0.79831932773109249</v>
      </c>
      <c r="V256" s="6">
        <f>'Tabel 13'!U256/'Tabel 14'!$F256*1000</f>
        <v>1.7997198879551821</v>
      </c>
      <c r="W256" s="6">
        <f>'Tabel 13'!V256/'Tabel 14'!$F256*1000</f>
        <v>0</v>
      </c>
      <c r="X256" s="6"/>
      <c r="Y256" s="6">
        <f>'Tabel 13'!X256/'Tabel 14'!$F256*1000</f>
        <v>0.91036414565826329</v>
      </c>
      <c r="AA256" s="47"/>
      <c r="AB256" s="47"/>
      <c r="AC256" s="47"/>
      <c r="AD256" s="47"/>
    </row>
    <row r="257" spans="2:30" x14ac:dyDescent="0.25">
      <c r="D257" s="1" t="s">
        <v>913</v>
      </c>
      <c r="E257" s="1" t="s">
        <v>234</v>
      </c>
      <c r="F257" s="84">
        <f>VLOOKUP(E257,'Tabel 12'!E$14:F$376,2,FALSE)</f>
        <v>47454</v>
      </c>
      <c r="H257" s="6">
        <f>'Tabel 13'!G257/'Tabel 14'!$F257*1000</f>
        <v>39.090487630126013</v>
      </c>
      <c r="I257" s="6">
        <f>'Tabel 13'!H257/'Tabel 14'!$F257*1000</f>
        <v>14.730054368441017</v>
      </c>
      <c r="J257" s="6">
        <f>'Tabel 13'!I257/'Tabel 14'!$F257*1000</f>
        <v>5.9889577274834576</v>
      </c>
      <c r="K257" s="6">
        <f>'Tabel 13'!J257/'Tabel 14'!$F257*1000</f>
        <v>1.0641884772621908</v>
      </c>
      <c r="L257" s="6">
        <f>'Tabel 13'!K257/'Tabel 14'!$F257*1000</f>
        <v>3.3927593037467862</v>
      </c>
      <c r="M257" s="6">
        <f>'Tabel 13'!L257/'Tabel 14'!$F257*1000</f>
        <v>0.41935347915876425</v>
      </c>
      <c r="N257" s="6">
        <f>'Tabel 13'!M257/'Tabel 14'!$F257*1000</f>
        <v>3.8647953807898174</v>
      </c>
      <c r="O257" s="6">
        <f>'Tabel 13'!N257/'Tabel 14'!$F257*1000</f>
        <v>3.7931470476672144</v>
      </c>
      <c r="P257" s="6">
        <f>'Tabel 13'!O257/'Tabel 14'!$F257*1000</f>
        <v>2.7500316095587309</v>
      </c>
      <c r="Q257" s="6">
        <f>'Tabel 13'!P257/'Tabel 14'!$F257*1000</f>
        <v>1.0431154381084839</v>
      </c>
      <c r="R257" s="6">
        <f>'Tabel 13'!Q257/'Tabel 14'!$F257*1000</f>
        <v>0</v>
      </c>
      <c r="S257" s="6">
        <f>'Tabel 13'!R257/'Tabel 14'!$F257*1000</f>
        <v>20.567286214017788</v>
      </c>
      <c r="T257" s="6">
        <f>'Tabel 13'!S257/'Tabel 14'!$F257*1000</f>
        <v>19.288152737387787</v>
      </c>
      <c r="U257" s="6">
        <f>'Tabel 13'!T257/'Tabel 14'!$F257*1000</f>
        <v>0.80288279175622712</v>
      </c>
      <c r="V257" s="6">
        <f>'Tabel 13'!U257/'Tabel 14'!$F257*1000</f>
        <v>0.47625068487377253</v>
      </c>
      <c r="W257" s="6">
        <f>'Tabel 13'!V257/'Tabel 14'!$F257*1000</f>
        <v>0</v>
      </c>
      <c r="X257" s="6"/>
      <c r="Y257" s="6">
        <f>'Tabel 13'!X257/'Tabel 14'!$F257*1000</f>
        <v>1.74906224975766</v>
      </c>
      <c r="AA257" s="47"/>
      <c r="AB257" s="47"/>
      <c r="AC257" s="47"/>
      <c r="AD257" s="47"/>
    </row>
    <row r="258" spans="2:30" x14ac:dyDescent="0.25">
      <c r="D258" s="1" t="s">
        <v>947</v>
      </c>
      <c r="E258" s="1" t="s">
        <v>235</v>
      </c>
      <c r="F258" s="84">
        <f>VLOOKUP(E258,'Tabel 12'!E$14:F$376,2,FALSE)</f>
        <v>31436</v>
      </c>
      <c r="H258" s="6">
        <f>'Tabel 13'!G258/'Tabel 14'!$F258*1000</f>
        <v>32.669550833439374</v>
      </c>
      <c r="I258" s="6">
        <f>'Tabel 13'!H258/'Tabel 14'!$F258*1000</f>
        <v>7.189209823132714</v>
      </c>
      <c r="J258" s="6">
        <f>'Tabel 13'!I258/'Tabel 14'!$F258*1000</f>
        <v>2.9233999236544093</v>
      </c>
      <c r="K258" s="6">
        <f>'Tabel 13'!J258/'Tabel 14'!$F258*1000</f>
        <v>0.51851380582771345</v>
      </c>
      <c r="L258" s="6">
        <f>'Tabel 13'!K258/'Tabel 14'!$F258*1000</f>
        <v>1.6541544725792086</v>
      </c>
      <c r="M258" s="6">
        <f>'Tabel 13'!L258/'Tabel 14'!$F258*1000</f>
        <v>0.20358824277897952</v>
      </c>
      <c r="N258" s="6">
        <f>'Tabel 13'!M258/'Tabel 14'!$F258*1000</f>
        <v>1.8863723119989819</v>
      </c>
      <c r="O258" s="6">
        <f>'Tabel 13'!N258/'Tabel 14'!$F258*1000</f>
        <v>0.79526657335538875</v>
      </c>
      <c r="P258" s="6">
        <f>'Tabel 13'!O258/'Tabel 14'!$F258*1000</f>
        <v>0.57577299910930146</v>
      </c>
      <c r="Q258" s="6">
        <f>'Tabel 13'!P258/'Tabel 14'!$F258*1000</f>
        <v>0.21949357424608731</v>
      </c>
      <c r="R258" s="6">
        <f>'Tabel 13'!Q258/'Tabel 14'!$F258*1000</f>
        <v>1.3678585061712685</v>
      </c>
      <c r="S258" s="6">
        <f>'Tabel 13'!R258/'Tabel 14'!$F258*1000</f>
        <v>23.317215930779998</v>
      </c>
      <c r="T258" s="6">
        <f>'Tabel 13'!S258/'Tabel 14'!$F258*1000</f>
        <v>21.866649700979771</v>
      </c>
      <c r="U258" s="6">
        <f>'Tabel 13'!T258/'Tabel 14'!$F258*1000</f>
        <v>0.90978495991856478</v>
      </c>
      <c r="V258" s="6">
        <f>'Tabel 13'!U258/'Tabel 14'!$F258*1000</f>
        <v>0.54078126988166442</v>
      </c>
      <c r="W258" s="6">
        <f>'Tabel 13'!V258/'Tabel 14'!$F258*1000</f>
        <v>0</v>
      </c>
      <c r="X258" s="6"/>
      <c r="Y258" s="6">
        <f>'Tabel 13'!X258/'Tabel 14'!$F258*1000</f>
        <v>3.6900369003690034</v>
      </c>
      <c r="AA258" s="47"/>
      <c r="AB258" s="47"/>
      <c r="AC258" s="47"/>
      <c r="AD258" s="47"/>
    </row>
    <row r="259" spans="2:30" x14ac:dyDescent="0.25">
      <c r="D259" s="1" t="s">
        <v>976</v>
      </c>
      <c r="E259" s="1" t="s">
        <v>224</v>
      </c>
      <c r="F259" s="84">
        <f>VLOOKUP(E259,'Tabel 12'!E$14:F$376,2,FALSE)</f>
        <v>17616</v>
      </c>
      <c r="H259" s="6">
        <f>'Tabel 13'!G259/'Tabel 14'!$F259*1000</f>
        <v>42.915531335149865</v>
      </c>
      <c r="I259" s="6">
        <f>'Tabel 13'!H259/'Tabel 14'!$F259*1000</f>
        <v>10.161217075386013</v>
      </c>
      <c r="J259" s="6">
        <f>'Tabel 13'!I259/'Tabel 14'!$F259*1000</f>
        <v>2.4182561307901911</v>
      </c>
      <c r="K259" s="6">
        <f>'Tabel 13'!J259/'Tabel 14'!$F259*1000</f>
        <v>1.1353315168029066</v>
      </c>
      <c r="L259" s="6">
        <f>'Tabel 13'!K259/'Tabel 14'!$F259*1000</f>
        <v>3.4968210717529518</v>
      </c>
      <c r="M259" s="6">
        <f>'Tabel 13'!L259/'Tabel 14'!$F259*1000</f>
        <v>0.39168937329700276</v>
      </c>
      <c r="N259" s="6">
        <f>'Tabel 13'!M259/'Tabel 14'!$F259*1000</f>
        <v>2.7191189827429607</v>
      </c>
      <c r="O259" s="6">
        <f>'Tabel 13'!N259/'Tabel 14'!$F259*1000</f>
        <v>1.0785649409627611</v>
      </c>
      <c r="P259" s="6">
        <f>'Tabel 13'!O259/'Tabel 14'!$F259*1000</f>
        <v>0.81743869209809272</v>
      </c>
      <c r="Q259" s="6">
        <f>'Tabel 13'!P259/'Tabel 14'!$F259*1000</f>
        <v>0.26112624886466851</v>
      </c>
      <c r="R259" s="6">
        <f>'Tabel 13'!Q259/'Tabel 14'!$F259*1000</f>
        <v>6.8119891008174385</v>
      </c>
      <c r="S259" s="6">
        <f>'Tabel 13'!R259/'Tabel 14'!$F259*1000</f>
        <v>24.86376021798365</v>
      </c>
      <c r="T259" s="6">
        <f>'Tabel 13'!S259/'Tabel 14'!$F259*1000</f>
        <v>22.513623978201636</v>
      </c>
      <c r="U259" s="6">
        <f>'Tabel 13'!T259/'Tabel 14'!$F259*1000</f>
        <v>0.7209355131698455</v>
      </c>
      <c r="V259" s="6">
        <f>'Tabel 13'!U259/'Tabel 14'!$F259*1000</f>
        <v>1.6348773841961854</v>
      </c>
      <c r="W259" s="6">
        <f>'Tabel 13'!V259/'Tabel 14'!$F259*1000</f>
        <v>0</v>
      </c>
      <c r="X259" s="6"/>
      <c r="Y259" s="6">
        <f>'Tabel 13'!X259/'Tabel 14'!$F259*1000</f>
        <v>12.318346957311535</v>
      </c>
      <c r="AA259" s="47"/>
      <c r="AB259" s="47"/>
      <c r="AC259" s="47"/>
      <c r="AD259" s="47"/>
    </row>
    <row r="260" spans="2:30" x14ac:dyDescent="0.25">
      <c r="D260" s="1" t="s">
        <v>988</v>
      </c>
      <c r="E260" s="1" t="s">
        <v>227</v>
      </c>
      <c r="F260" s="84">
        <f>VLOOKUP(E260,'Tabel 12'!E$14:F$376,2,FALSE)</f>
        <v>24654</v>
      </c>
      <c r="H260" s="6">
        <f>'Tabel 13'!G260/'Tabel 14'!$F260*1000</f>
        <v>24.012330656282955</v>
      </c>
      <c r="I260" s="6">
        <f>'Tabel 13'!H260/'Tabel 14'!$F260*1000</f>
        <v>5.1107325383304936</v>
      </c>
      <c r="J260" s="6">
        <f>'Tabel 13'!I260/'Tabel 14'!$F260*1000</f>
        <v>2.0767421108136612</v>
      </c>
      <c r="K260" s="6">
        <f>'Tabel 13'!J260/'Tabel 14'!$F260*1000</f>
        <v>0.36910846110164675</v>
      </c>
      <c r="L260" s="6">
        <f>'Tabel 13'!K260/'Tabel 14'!$F260*1000</f>
        <v>1.1762797112030501</v>
      </c>
      <c r="M260" s="6">
        <f>'Tabel 13'!L260/'Tabel 14'!$F260*1000</f>
        <v>0.14602092966658553</v>
      </c>
      <c r="N260" s="6">
        <f>'Tabel 13'!M260/'Tabel 14'!$F260*1000</f>
        <v>1.3425813255455503</v>
      </c>
      <c r="O260" s="6">
        <f>'Tabel 13'!N260/'Tabel 14'!$F260*1000</f>
        <v>0.85178875638841567</v>
      </c>
      <c r="P260" s="6">
        <f>'Tabel 13'!O260/'Tabel 14'!$F260*1000</f>
        <v>0.61653281414780559</v>
      </c>
      <c r="Q260" s="6">
        <f>'Tabel 13'!P260/'Tabel 14'!$F260*1000</f>
        <v>0.23525594224061006</v>
      </c>
      <c r="R260" s="6">
        <f>'Tabel 13'!Q260/'Tabel 14'!$F260*1000</f>
        <v>0.68954327898109835</v>
      </c>
      <c r="S260" s="6">
        <f>'Tabel 13'!R260/'Tabel 14'!$F260*1000</f>
        <v>17.360266082582946</v>
      </c>
      <c r="T260" s="6">
        <f>'Tabel 13'!S260/'Tabel 14'!$F260*1000</f>
        <v>16.281333657824288</v>
      </c>
      <c r="U260" s="6">
        <f>'Tabel 13'!T260/'Tabel 14'!$F260*1000</f>
        <v>0.67737486817554959</v>
      </c>
      <c r="V260" s="6">
        <f>'Tabel 13'!U260/'Tabel 14'!$F260*1000</f>
        <v>0.40155755658311026</v>
      </c>
      <c r="W260" s="6">
        <f>'Tabel 13'!V260/'Tabel 14'!$F260*1000</f>
        <v>0</v>
      </c>
      <c r="X260" s="6"/>
      <c r="Y260" s="6">
        <f>'Tabel 13'!X260/'Tabel 14'!$F260*1000</f>
        <v>1.1357183418512209</v>
      </c>
      <c r="AA260" s="47"/>
      <c r="AB260" s="47"/>
      <c r="AC260" s="47"/>
      <c r="AD260" s="47"/>
    </row>
    <row r="261" spans="2:30" x14ac:dyDescent="0.25">
      <c r="C261" s="10" t="s">
        <v>18</v>
      </c>
      <c r="D261" s="10"/>
      <c r="E261" s="10"/>
      <c r="F261" s="86">
        <f>SUM(F252:F260)</f>
        <v>320985</v>
      </c>
      <c r="G261" s="10"/>
      <c r="H261" s="12">
        <f>'Tabel 13'!G261/'Tabel 14'!$F261*1000</f>
        <v>56.10854089754973</v>
      </c>
      <c r="I261" s="12">
        <f>'Tabel 13'!H261/'Tabel 14'!$F261*1000</f>
        <v>23.325077495833138</v>
      </c>
      <c r="J261" s="12">
        <f>'Tabel 13'!I261/'Tabel 14'!$F261*1000</f>
        <v>11.679673504992444</v>
      </c>
      <c r="K261" s="12">
        <f>'Tabel 13'!J261/'Tabel 14'!$F261*1000</f>
        <v>1.6268672990949733</v>
      </c>
      <c r="L261" s="12">
        <f>'Tabel 13'!K261/'Tabel 14'!$F261*1000</f>
        <v>4.9419754817203296</v>
      </c>
      <c r="M261" s="12">
        <f>'Tabel 13'!L261/'Tabel 14'!$F261*1000</f>
        <v>0.5875663971836691</v>
      </c>
      <c r="N261" s="12">
        <f>'Tabel 13'!M261/'Tabel 14'!$F261*1000</f>
        <v>4.4889948128417219</v>
      </c>
      <c r="O261" s="12">
        <f>'Tabel 13'!N261/'Tabel 14'!$F261*1000</f>
        <v>2.859946726482546</v>
      </c>
      <c r="P261" s="12">
        <f>'Tabel 13'!O261/'Tabel 14'!$F261*1000</f>
        <v>2.0318706481611293</v>
      </c>
      <c r="Q261" s="12">
        <f>'Tabel 13'!P261/'Tabel 14'!$F261*1000</f>
        <v>0.82807607832141694</v>
      </c>
      <c r="R261" s="12">
        <f>'Tabel 13'!Q261/'Tabel 14'!$F261*1000</f>
        <v>4.8662710095487327</v>
      </c>
      <c r="S261" s="12">
        <f>'Tabel 13'!R261/'Tabel 14'!$F261*1000</f>
        <v>25.057245665685311</v>
      </c>
      <c r="T261" s="12">
        <f>'Tabel 13'!S261/'Tabel 14'!$F261*1000</f>
        <v>23.386762621306289</v>
      </c>
      <c r="U261" s="12">
        <f>'Tabel 13'!T261/'Tabel 14'!$F261*1000</f>
        <v>0.91717681511597104</v>
      </c>
      <c r="V261" s="12">
        <f>'Tabel 13'!U261/'Tabel 14'!$F261*1000</f>
        <v>0.7536177703007928</v>
      </c>
      <c r="W261" s="12">
        <f>'Tabel 13'!V261/'Tabel 14'!$F261*1000</f>
        <v>0</v>
      </c>
      <c r="X261" s="12"/>
      <c r="Y261" s="12">
        <f>'Tabel 13'!X261/'Tabel 14'!$F261*1000</f>
        <v>5.7105472218327957</v>
      </c>
      <c r="AA261" s="47"/>
      <c r="AB261" s="47"/>
      <c r="AC261" s="47"/>
      <c r="AD261" s="47"/>
    </row>
    <row r="262" spans="2:30" x14ac:dyDescent="0.25">
      <c r="B262" s="7" t="s">
        <v>361</v>
      </c>
      <c r="C262" s="7"/>
      <c r="E262" s="7"/>
      <c r="F262" s="85">
        <f>SUM(F251,F261)</f>
        <v>2956223</v>
      </c>
      <c r="G262" s="7"/>
      <c r="H262" s="9">
        <f>'Tabel 13'!G262/'Tabel 14'!$F262*1000</f>
        <v>150.12433094526358</v>
      </c>
      <c r="I262" s="9">
        <f>'Tabel 13'!H262/'Tabel 14'!$F262*1000</f>
        <v>87.118258669931194</v>
      </c>
      <c r="J262" s="9">
        <f>'Tabel 13'!I262/'Tabel 14'!$F262*1000</f>
        <v>40.42658486859753</v>
      </c>
      <c r="K262" s="9">
        <f>'Tabel 13'!J262/'Tabel 14'!$F262*1000</f>
        <v>6.2411394539586498</v>
      </c>
      <c r="L262" s="9">
        <f>'Tabel 13'!K262/'Tabel 14'!$F262*1000</f>
        <v>13.25722044649541</v>
      </c>
      <c r="M262" s="9">
        <f>'Tabel 13'!L262/'Tabel 14'!$F262*1000</f>
        <v>0.82794836519437132</v>
      </c>
      <c r="N262" s="9">
        <f>'Tabel 13'!M262/'Tabel 14'!$F262*1000</f>
        <v>26.365365535685232</v>
      </c>
      <c r="O262" s="9">
        <f>'Tabel 13'!N262/'Tabel 14'!$F262*1000</f>
        <v>24.772150138876533</v>
      </c>
      <c r="P262" s="9">
        <f>'Tabel 13'!O262/'Tabel 14'!$F262*1000</f>
        <v>18.993222094544286</v>
      </c>
      <c r="Q262" s="9">
        <f>'Tabel 13'!P262/'Tabel 14'!$F262*1000</f>
        <v>5.7789280443322433</v>
      </c>
      <c r="R262" s="9">
        <f>'Tabel 13'!Q262/'Tabel 14'!$F262*1000</f>
        <v>5.6288040516564548</v>
      </c>
      <c r="S262" s="9">
        <f>'Tabel 13'!R262/'Tabel 14'!$F262*1000</f>
        <v>32.605118084799422</v>
      </c>
      <c r="T262" s="9">
        <f>'Tabel 13'!S262/'Tabel 14'!$F262*1000</f>
        <v>29.43580372657949</v>
      </c>
      <c r="U262" s="9">
        <f>'Tabel 13'!T262/'Tabel 14'!$F262*1000</f>
        <v>2.4715320867201154</v>
      </c>
      <c r="V262" s="9">
        <f>'Tabel 13'!U262/'Tabel 14'!$F262*1000</f>
        <v>0.69781609844724168</v>
      </c>
      <c r="W262" s="9">
        <f>'Tabel 13'!V262/'Tabel 14'!$F262*1000</f>
        <v>0.45632552077431232</v>
      </c>
      <c r="X262" s="9"/>
      <c r="Y262" s="9">
        <f>'Tabel 13'!X262/'Tabel 14'!$F262*1000</f>
        <v>22.536527183504088</v>
      </c>
      <c r="AA262" s="47"/>
      <c r="AB262" s="47"/>
      <c r="AC262" s="47"/>
      <c r="AD262" s="47"/>
    </row>
    <row r="263" spans="2:30" x14ac:dyDescent="0.25">
      <c r="B263" s="1" t="s">
        <v>236</v>
      </c>
      <c r="C263" s="1" t="s">
        <v>437</v>
      </c>
      <c r="D263" s="1" t="s">
        <v>712</v>
      </c>
      <c r="E263" s="1" t="s">
        <v>238</v>
      </c>
      <c r="F263" s="84">
        <f>VLOOKUP(E263,'Tabel 12'!E$14:F$376,2,FALSE)</f>
        <v>24526</v>
      </c>
      <c r="H263" s="6">
        <f>'Tabel 13'!G263/'Tabel 14'!$F263*1000</f>
        <v>53.004974312973985</v>
      </c>
      <c r="I263" s="6">
        <f>'Tabel 13'!H263/'Tabel 14'!$F263*1000</f>
        <v>27.15485607110821</v>
      </c>
      <c r="J263" s="6">
        <f>'Tabel 13'!I263/'Tabel 14'!$F263*1000</f>
        <v>9.3370300905161869</v>
      </c>
      <c r="K263" s="6">
        <f>'Tabel 13'!J263/'Tabel 14'!$F263*1000</f>
        <v>2.7725678871401778</v>
      </c>
      <c r="L263" s="6">
        <f>'Tabel 13'!K263/'Tabel 14'!$F263*1000</f>
        <v>14.596754464649759</v>
      </c>
      <c r="M263" s="6">
        <f>'Tabel 13'!L263/'Tabel 14'!$F263*1000</f>
        <v>0.12231917149147843</v>
      </c>
      <c r="N263" s="6">
        <f>'Tabel 13'!M263/'Tabel 14'!$F263*1000</f>
        <v>0.32618445731060919</v>
      </c>
      <c r="O263" s="6">
        <f>'Tabel 13'!N263/'Tabel 14'!$F263*1000</f>
        <v>2.1609720296827857</v>
      </c>
      <c r="P263" s="6">
        <f>'Tabel 13'!O263/'Tabel 14'!$F263*1000</f>
        <v>2.1609720296827857</v>
      </c>
      <c r="Q263" s="6">
        <f>'Tabel 13'!P263/'Tabel 14'!$F263*1000</f>
        <v>0</v>
      </c>
      <c r="R263" s="6">
        <f>'Tabel 13'!Q263/'Tabel 14'!$F263*1000</f>
        <v>4.3627171165293976</v>
      </c>
      <c r="S263" s="6">
        <f>'Tabel 13'!R263/'Tabel 14'!$F263*1000</f>
        <v>19.326429095653591</v>
      </c>
      <c r="T263" s="6">
        <f>'Tabel 13'!S263/'Tabel 14'!$F263*1000</f>
        <v>18.755606295360025</v>
      </c>
      <c r="U263" s="6">
        <f>'Tabel 13'!T263/'Tabel 14'!$F263*1000</f>
        <v>0.57082280029356602</v>
      </c>
      <c r="V263" s="6">
        <f>'Tabel 13'!U263/'Tabel 14'!$F263*1000</f>
        <v>0</v>
      </c>
      <c r="W263" s="6">
        <f>'Tabel 13'!V263/'Tabel 14'!$F263*1000</f>
        <v>0</v>
      </c>
      <c r="X263" s="6"/>
      <c r="Y263" s="6">
        <f>'Tabel 13'!X263/'Tabel 14'!$F263*1000</f>
        <v>1.1008725434233058</v>
      </c>
      <c r="AA263" s="47"/>
      <c r="AB263" s="47"/>
      <c r="AC263" s="47"/>
      <c r="AD263" s="47"/>
    </row>
    <row r="264" spans="2:30" x14ac:dyDescent="0.25">
      <c r="D264" s="1" t="s">
        <v>727</v>
      </c>
      <c r="E264" s="1" t="s">
        <v>239</v>
      </c>
      <c r="F264" s="84">
        <f>VLOOKUP(E264,'Tabel 12'!E$14:F$376,2,FALSE)</f>
        <v>29609</v>
      </c>
      <c r="H264" s="6">
        <f>'Tabel 13'!G264/'Tabel 14'!$F264*1000</f>
        <v>47.688202911276974</v>
      </c>
      <c r="I264" s="6">
        <f>'Tabel 13'!H264/'Tabel 14'!$F264*1000</f>
        <v>9.6929987503799513</v>
      </c>
      <c r="J264" s="6">
        <f>'Tabel 13'!I264/'Tabel 14'!$F264*1000</f>
        <v>0</v>
      </c>
      <c r="K264" s="6">
        <f>'Tabel 13'!J264/'Tabel 14'!$F264*1000</f>
        <v>0.64169678138403863</v>
      </c>
      <c r="L264" s="6">
        <f>'Tabel 13'!K264/'Tabel 14'!$F264*1000</f>
        <v>9.0513019689959133</v>
      </c>
      <c r="M264" s="6">
        <f>'Tabel 13'!L264/'Tabel 14'!$F264*1000</f>
        <v>0</v>
      </c>
      <c r="N264" s="6">
        <f>'Tabel 13'!M264/'Tabel 14'!$F264*1000</f>
        <v>0</v>
      </c>
      <c r="O264" s="6">
        <f>'Tabel 13'!N264/'Tabel 14'!$F264*1000</f>
        <v>0</v>
      </c>
      <c r="P264" s="6">
        <f>'Tabel 13'!O264/'Tabel 14'!$F264*1000</f>
        <v>0</v>
      </c>
      <c r="Q264" s="6">
        <f>'Tabel 13'!P264/'Tabel 14'!$F264*1000</f>
        <v>0</v>
      </c>
      <c r="R264" s="6">
        <f>'Tabel 13'!Q264/'Tabel 14'!$F264*1000</f>
        <v>0.81056435543246985</v>
      </c>
      <c r="S264" s="6">
        <f>'Tabel 13'!R264/'Tabel 14'!$F264*1000</f>
        <v>37.184639805464556</v>
      </c>
      <c r="T264" s="6">
        <f>'Tabel 13'!S264/'Tabel 14'!$F264*1000</f>
        <v>28.471072984565502</v>
      </c>
      <c r="U264" s="6">
        <f>'Tabel 13'!T264/'Tabel 14'!$F264*1000</f>
        <v>0</v>
      </c>
      <c r="V264" s="6">
        <f>'Tabel 13'!U264/'Tabel 14'!$F264*1000</f>
        <v>8.7135668208990502</v>
      </c>
      <c r="W264" s="6">
        <f>'Tabel 13'!V264/'Tabel 14'!$F264*1000</f>
        <v>0</v>
      </c>
      <c r="X264" s="6"/>
      <c r="Y264" s="6">
        <f>'Tabel 13'!X264/'Tabel 14'!$F264*1000</f>
        <v>2.0939579182005472</v>
      </c>
      <c r="AA264" s="47"/>
      <c r="AB264" s="47"/>
      <c r="AC264" s="47"/>
      <c r="AD264" s="47"/>
    </row>
    <row r="265" spans="2:30" x14ac:dyDescent="0.25">
      <c r="D265" s="1" t="s">
        <v>731</v>
      </c>
      <c r="E265" s="1" t="s">
        <v>240</v>
      </c>
      <c r="F265" s="84">
        <f>VLOOKUP(E265,'Tabel 12'!E$14:F$376,2,FALSE)</f>
        <v>102805</v>
      </c>
      <c r="H265" s="6">
        <f>'Tabel 13'!G265/'Tabel 14'!$F265*1000</f>
        <v>222.63508584212829</v>
      </c>
      <c r="I265" s="6">
        <f>'Tabel 13'!H265/'Tabel 14'!$F265*1000</f>
        <v>85.637858080832643</v>
      </c>
      <c r="J265" s="6">
        <f>'Tabel 13'!I265/'Tabel 14'!$F265*1000</f>
        <v>47.225329507319685</v>
      </c>
      <c r="K265" s="6">
        <f>'Tabel 13'!J265/'Tabel 14'!$F265*1000</f>
        <v>3.3364135985603811</v>
      </c>
      <c r="L265" s="6">
        <f>'Tabel 13'!K265/'Tabel 14'!$F265*1000</f>
        <v>15.466173824230339</v>
      </c>
      <c r="M265" s="6">
        <f>'Tabel 13'!L265/'Tabel 14'!$F265*1000</f>
        <v>0</v>
      </c>
      <c r="N265" s="6">
        <f>'Tabel 13'!M265/'Tabel 14'!$F265*1000</f>
        <v>19.609941150722243</v>
      </c>
      <c r="O265" s="6">
        <f>'Tabel 13'!N265/'Tabel 14'!$F265*1000</f>
        <v>28.276834784300377</v>
      </c>
      <c r="P265" s="6">
        <f>'Tabel 13'!O265/'Tabel 14'!$F265*1000</f>
        <v>17.148971353533391</v>
      </c>
      <c r="Q265" s="6">
        <f>'Tabel 13'!P265/'Tabel 14'!$F265*1000</f>
        <v>11.127863430766986</v>
      </c>
      <c r="R265" s="6">
        <f>'Tabel 13'!Q265/'Tabel 14'!$F265*1000</f>
        <v>57.565293516852293</v>
      </c>
      <c r="S265" s="6">
        <f>'Tabel 13'!R265/'Tabel 14'!$F265*1000</f>
        <v>51.155099460142992</v>
      </c>
      <c r="T265" s="6">
        <f>'Tabel 13'!S265/'Tabel 14'!$F265*1000</f>
        <v>44.423909342930791</v>
      </c>
      <c r="U265" s="6">
        <f>'Tabel 13'!T265/'Tabel 14'!$F265*1000</f>
        <v>0.62253781430864263</v>
      </c>
      <c r="V265" s="6">
        <f>'Tabel 13'!U265/'Tabel 14'!$F265*1000</f>
        <v>6.1086523029035558</v>
      </c>
      <c r="W265" s="6">
        <f>'Tabel 13'!V265/'Tabel 14'!$F265*1000</f>
        <v>0</v>
      </c>
      <c r="X265" s="6"/>
      <c r="Y265" s="6">
        <f>'Tabel 13'!X265/'Tabel 14'!$F265*1000</f>
        <v>36.379553523661301</v>
      </c>
      <c r="AA265" s="47"/>
      <c r="AB265" s="47"/>
      <c r="AC265" s="47"/>
      <c r="AD265" s="47"/>
    </row>
    <row r="266" spans="2:30" x14ac:dyDescent="0.25">
      <c r="D266" s="1" t="s">
        <v>734</v>
      </c>
      <c r="E266" s="1" t="s">
        <v>252</v>
      </c>
      <c r="F266" s="84">
        <f>VLOOKUP(E266,'Tabel 12'!E$14:F$376,2,FALSE)</f>
        <v>26745</v>
      </c>
      <c r="H266" s="6">
        <f>'Tabel 13'!G266/'Tabel 14'!$F266*1000</f>
        <v>40.306599364367173</v>
      </c>
      <c r="I266" s="6">
        <f>'Tabel 13'!H266/'Tabel 14'!$F266*1000</f>
        <v>7.777154608338007</v>
      </c>
      <c r="J266" s="6">
        <f>'Tabel 13'!I266/'Tabel 14'!$F266*1000</f>
        <v>2.4303608151056273</v>
      </c>
      <c r="K266" s="6">
        <f>'Tabel 13'!J266/'Tabel 14'!$F266*1000</f>
        <v>0</v>
      </c>
      <c r="L266" s="6">
        <f>'Tabel 13'!K266/'Tabel 14'!$F266*1000</f>
        <v>2.7668723125817909</v>
      </c>
      <c r="M266" s="6">
        <f>'Tabel 13'!L266/'Tabel 14'!$F266*1000</f>
        <v>0</v>
      </c>
      <c r="N266" s="6">
        <f>'Tabel 13'!M266/'Tabel 14'!$F266*1000</f>
        <v>2.5799214806505888</v>
      </c>
      <c r="O266" s="6">
        <f>'Tabel 13'!N266/'Tabel 14'!$F266*1000</f>
        <v>11.030099083940923</v>
      </c>
      <c r="P266" s="6">
        <f>'Tabel 13'!O266/'Tabel 14'!$F266*1000</f>
        <v>11.030099083940923</v>
      </c>
      <c r="Q266" s="6">
        <f>'Tabel 13'!P266/'Tabel 14'!$F266*1000</f>
        <v>0</v>
      </c>
      <c r="R266" s="6">
        <f>'Tabel 13'!Q266/'Tabel 14'!$F266*1000</f>
        <v>2.4303608151056273</v>
      </c>
      <c r="S266" s="6">
        <f>'Tabel 13'!R266/'Tabel 14'!$F266*1000</f>
        <v>19.068984856982613</v>
      </c>
      <c r="T266" s="6">
        <f>'Tabel 13'!S266/'Tabel 14'!$F266*1000</f>
        <v>18.358571695644045</v>
      </c>
      <c r="U266" s="6">
        <f>'Tabel 13'!T266/'Tabel 14'!$F266*1000</f>
        <v>0.5608524957936063</v>
      </c>
      <c r="V266" s="6">
        <f>'Tabel 13'!U266/'Tabel 14'!$F266*1000</f>
        <v>0.14956066554496167</v>
      </c>
      <c r="W266" s="6">
        <f>'Tabel 13'!V266/'Tabel 14'!$F266*1000</f>
        <v>0</v>
      </c>
      <c r="X266" s="6"/>
      <c r="Y266" s="6">
        <f>'Tabel 13'!X266/'Tabel 14'!$F266*1000</f>
        <v>3.1407739764441955</v>
      </c>
      <c r="AA266" s="47"/>
      <c r="AB266" s="47"/>
      <c r="AC266" s="47"/>
      <c r="AD266" s="47"/>
    </row>
    <row r="267" spans="2:30" x14ac:dyDescent="0.25">
      <c r="D267" s="1" t="s">
        <v>755</v>
      </c>
      <c r="E267" s="1" t="s">
        <v>254</v>
      </c>
      <c r="F267" s="84">
        <f>VLOOKUP(E267,'Tabel 12'!E$14:F$376,2,FALSE)</f>
        <v>161303</v>
      </c>
      <c r="H267" s="6">
        <f>'Tabel 13'!G267/'Tabel 14'!$F267*1000</f>
        <v>167.68442000458765</v>
      </c>
      <c r="I267" s="6">
        <f>'Tabel 13'!H267/'Tabel 14'!$F267*1000</f>
        <v>134.31244304197691</v>
      </c>
      <c r="J267" s="6">
        <f>'Tabel 13'!I267/'Tabel 14'!$F267*1000</f>
        <v>79.025188620174447</v>
      </c>
      <c r="K267" s="6">
        <f>'Tabel 13'!J267/'Tabel 14'!$F267*1000</f>
        <v>7.2534298804113995</v>
      </c>
      <c r="L267" s="6">
        <f>'Tabel 13'!K267/'Tabel 14'!$F267*1000</f>
        <v>16.496903343397211</v>
      </c>
      <c r="M267" s="6">
        <f>'Tabel 13'!L267/'Tabel 14'!$F267*1000</f>
        <v>3.0749583082769694</v>
      </c>
      <c r="N267" s="6">
        <f>'Tabel 13'!M267/'Tabel 14'!$F267*1000</f>
        <v>28.461962889716865</v>
      </c>
      <c r="O267" s="6">
        <f>'Tabel 13'!N267/'Tabel 14'!$F267*1000</f>
        <v>14.500660248104499</v>
      </c>
      <c r="P267" s="6">
        <f>'Tabel 13'!O267/'Tabel 14'!$F267*1000</f>
        <v>11.314110710898124</v>
      </c>
      <c r="Q267" s="6">
        <f>'Tabel 13'!P267/'Tabel 14'!$F267*1000</f>
        <v>3.1865495372063757</v>
      </c>
      <c r="R267" s="6">
        <f>'Tabel 13'!Q267/'Tabel 14'!$F267*1000</f>
        <v>0</v>
      </c>
      <c r="S267" s="6">
        <f>'Tabel 13'!R267/'Tabel 14'!$F267*1000</f>
        <v>18.871316714506243</v>
      </c>
      <c r="T267" s="6">
        <f>'Tabel 13'!S267/'Tabel 14'!$F267*1000</f>
        <v>18.871316714506243</v>
      </c>
      <c r="U267" s="6">
        <f>'Tabel 13'!T267/'Tabel 14'!$F267*1000</f>
        <v>0</v>
      </c>
      <c r="V267" s="6">
        <f>'Tabel 13'!U267/'Tabel 14'!$F267*1000</f>
        <v>0</v>
      </c>
      <c r="W267" s="6">
        <f>'Tabel 13'!V267/'Tabel 14'!$F267*1000</f>
        <v>0</v>
      </c>
      <c r="X267" s="6"/>
      <c r="Y267" s="6">
        <f>'Tabel 13'!X267/'Tabel 14'!$F267*1000</f>
        <v>34.816463425974717</v>
      </c>
      <c r="AA267" s="47"/>
      <c r="AB267" s="47"/>
      <c r="AC267" s="47"/>
      <c r="AD267" s="47"/>
    </row>
    <row r="268" spans="2:30" x14ac:dyDescent="0.25">
      <c r="D268" s="1" t="s">
        <v>778</v>
      </c>
      <c r="E268" s="1" t="s">
        <v>242</v>
      </c>
      <c r="F268" s="84">
        <f>VLOOKUP(E268,'Tabel 12'!E$14:F$376,2,FALSE)</f>
        <v>62505</v>
      </c>
      <c r="H268" s="6">
        <f>'Tabel 13'!G268/'Tabel 14'!$F268*1000</f>
        <v>79.593632509399242</v>
      </c>
      <c r="I268" s="6">
        <f>'Tabel 13'!H268/'Tabel 14'!$F268*1000</f>
        <v>43.740500759939202</v>
      </c>
      <c r="J268" s="6">
        <f>'Tabel 13'!I268/'Tabel 14'!$F268*1000</f>
        <v>33.309335253179746</v>
      </c>
      <c r="K268" s="6">
        <f>'Tabel 13'!J268/'Tabel 14'!$F268*1000</f>
        <v>3.6957043436525079</v>
      </c>
      <c r="L268" s="6">
        <f>'Tabel 13'!K268/'Tabel 14'!$F268*1000</f>
        <v>6.7194624430045602</v>
      </c>
      <c r="M268" s="6">
        <f>'Tabel 13'!L268/'Tabel 14'!$F268*1000</f>
        <v>1.5998720102391808E-2</v>
      </c>
      <c r="N268" s="6">
        <f>'Tabel 13'!M268/'Tabel 14'!$F268*1000</f>
        <v>0</v>
      </c>
      <c r="O268" s="6">
        <f>'Tabel 13'!N268/'Tabel 14'!$F268*1000</f>
        <v>3.8556915446764259</v>
      </c>
      <c r="P268" s="6">
        <f>'Tabel 13'!O268/'Tabel 14'!$F268*1000</f>
        <v>0.95992320614350857</v>
      </c>
      <c r="Q268" s="6">
        <f>'Tabel 13'!P268/'Tabel 14'!$F268*1000</f>
        <v>2.8957683385329172</v>
      </c>
      <c r="R268" s="6">
        <f>'Tabel 13'!Q268/'Tabel 14'!$F268*1000</f>
        <v>3.1677465802735782</v>
      </c>
      <c r="S268" s="6">
        <f>'Tabel 13'!R268/'Tabel 14'!$F268*1000</f>
        <v>28.829693624510043</v>
      </c>
      <c r="T268" s="6">
        <f>'Tabel 13'!S268/'Tabel 14'!$F268*1000</f>
        <v>28.141748660107194</v>
      </c>
      <c r="U268" s="6">
        <f>'Tabel 13'!T268/'Tabel 14'!$F268*1000</f>
        <v>0.68794496440284769</v>
      </c>
      <c r="V268" s="6">
        <f>'Tabel 13'!U268/'Tabel 14'!$F268*1000</f>
        <v>0</v>
      </c>
      <c r="W268" s="6">
        <f>'Tabel 13'!V268/'Tabel 14'!$F268*1000</f>
        <v>0</v>
      </c>
      <c r="X268" s="6"/>
      <c r="Y268" s="6">
        <f>'Tabel 13'!X268/'Tabel 14'!$F268*1000</f>
        <v>21.230301575873927</v>
      </c>
      <c r="AA268" s="47"/>
      <c r="AB268" s="47"/>
      <c r="AC268" s="47"/>
      <c r="AD268" s="47"/>
    </row>
    <row r="269" spans="2:30" x14ac:dyDescent="0.25">
      <c r="C269" s="10"/>
      <c r="D269" s="1" t="s">
        <v>791</v>
      </c>
      <c r="E269" s="1" t="s">
        <v>243</v>
      </c>
      <c r="F269" s="84">
        <f>VLOOKUP(E269,'Tabel 12'!E$14:F$376,2,FALSE)</f>
        <v>36245</v>
      </c>
      <c r="H269" s="6">
        <f>'Tabel 13'!G269/'Tabel 14'!$F269*1000</f>
        <v>104.81445716650572</v>
      </c>
      <c r="I269" s="6">
        <f>'Tabel 13'!H269/'Tabel 14'!$F269*1000</f>
        <v>54.352324458546008</v>
      </c>
      <c r="J269" s="6">
        <f>'Tabel 13'!I269/'Tabel 14'!$F269*1000</f>
        <v>53.276313974341285</v>
      </c>
      <c r="K269" s="6">
        <f>'Tabel 13'!J269/'Tabel 14'!$F269*1000</f>
        <v>0</v>
      </c>
      <c r="L269" s="6">
        <f>'Tabel 13'!K269/'Tabel 14'!$F269*1000</f>
        <v>0.66216029797213416</v>
      </c>
      <c r="M269" s="6">
        <f>'Tabel 13'!L269/'Tabel 14'!$F269*1000</f>
        <v>0</v>
      </c>
      <c r="N269" s="6">
        <f>'Tabel 13'!M269/'Tabel 14'!$F269*1000</f>
        <v>0.41385018623258385</v>
      </c>
      <c r="O269" s="6">
        <f>'Tabel 13'!N269/'Tabel 14'!$F269*1000</f>
        <v>0.13795006207752791</v>
      </c>
      <c r="P269" s="6">
        <f>'Tabel 13'!O269/'Tabel 14'!$F269*1000</f>
        <v>0.13795006207752791</v>
      </c>
      <c r="Q269" s="6">
        <f>'Tabel 13'!P269/'Tabel 14'!$F269*1000</f>
        <v>0</v>
      </c>
      <c r="R269" s="6">
        <f>'Tabel 13'!Q269/'Tabel 14'!$F269*1000</f>
        <v>0.88288039729617873</v>
      </c>
      <c r="S269" s="6">
        <f>'Tabel 13'!R269/'Tabel 14'!$F269*1000</f>
        <v>49.441302248586013</v>
      </c>
      <c r="T269" s="6">
        <f>'Tabel 13'!S269/'Tabel 14'!$F269*1000</f>
        <v>48.448061801627816</v>
      </c>
      <c r="U269" s="6">
        <f>'Tabel 13'!T269/'Tabel 14'!$F269*1000</f>
        <v>0.99324044695820124</v>
      </c>
      <c r="V269" s="6">
        <f>'Tabel 13'!U269/'Tabel 14'!$F269*1000</f>
        <v>0</v>
      </c>
      <c r="W269" s="6">
        <f>'Tabel 13'!V269/'Tabel 14'!$F269*1000</f>
        <v>0</v>
      </c>
      <c r="X269" s="6"/>
      <c r="Y269" s="6">
        <f>'Tabel 13'!X269/'Tabel 14'!$F269*1000</f>
        <v>39.78479790315906</v>
      </c>
      <c r="AA269" s="47"/>
      <c r="AB269" s="47"/>
      <c r="AC269" s="47"/>
      <c r="AD269" s="47"/>
    </row>
    <row r="270" spans="2:30" x14ac:dyDescent="0.25">
      <c r="B270" s="7"/>
      <c r="C270" s="7"/>
      <c r="D270" s="1" t="s">
        <v>794</v>
      </c>
      <c r="E270" s="1" t="s">
        <v>244</v>
      </c>
      <c r="F270" s="84">
        <f>VLOOKUP(E270,'Tabel 12'!E$14:F$376,2,FALSE)</f>
        <v>82343</v>
      </c>
      <c r="H270" s="6">
        <f>'Tabel 13'!G270/'Tabel 14'!$F270*1000</f>
        <v>150.84463767411924</v>
      </c>
      <c r="I270" s="6">
        <f>'Tabel 13'!H270/'Tabel 14'!$F270*1000</f>
        <v>103.51821041254266</v>
      </c>
      <c r="J270" s="6">
        <f>'Tabel 13'!I270/'Tabel 14'!$F270*1000</f>
        <v>92.709762821369154</v>
      </c>
      <c r="K270" s="6">
        <f>'Tabel 13'!J270/'Tabel 14'!$F270*1000</f>
        <v>4.8091519619154024</v>
      </c>
      <c r="L270" s="6">
        <f>'Tabel 13'!K270/'Tabel 14'!$F270*1000</f>
        <v>5.9992956292581034</v>
      </c>
      <c r="M270" s="6">
        <f>'Tabel 13'!L270/'Tabel 14'!$F270*1000</f>
        <v>0</v>
      </c>
      <c r="N270" s="6">
        <f>'Tabel 13'!M270/'Tabel 14'!$F270*1000</f>
        <v>0</v>
      </c>
      <c r="O270" s="6">
        <f>'Tabel 13'!N270/'Tabel 14'!$F270*1000</f>
        <v>4.5055438835116526</v>
      </c>
      <c r="P270" s="6">
        <f>'Tabel 13'!O270/'Tabel 14'!$F270*1000</f>
        <v>4.5055438835116526</v>
      </c>
      <c r="Q270" s="6">
        <f>'Tabel 13'!P270/'Tabel 14'!$F270*1000</f>
        <v>0</v>
      </c>
      <c r="R270" s="6">
        <f>'Tabel 13'!Q270/'Tabel 14'!$F270*1000</f>
        <v>5.0641827477745531</v>
      </c>
      <c r="S270" s="6">
        <f>'Tabel 13'!R270/'Tabel 14'!$F270*1000</f>
        <v>37.756700630290375</v>
      </c>
      <c r="T270" s="6">
        <f>'Tabel 13'!S270/'Tabel 14'!$F270*1000</f>
        <v>35.194248448562718</v>
      </c>
      <c r="U270" s="6">
        <f>'Tabel 13'!T270/'Tabel 14'!$F270*1000</f>
        <v>2.5624521817276515</v>
      </c>
      <c r="V270" s="6">
        <f>'Tabel 13'!U270/'Tabel 14'!$F270*1000</f>
        <v>0</v>
      </c>
      <c r="W270" s="6">
        <f>'Tabel 13'!V270/'Tabel 14'!$F270*1000</f>
        <v>0</v>
      </c>
      <c r="X270" s="6"/>
      <c r="Y270" s="6">
        <f>'Tabel 13'!X270/'Tabel 14'!$F270*1000</f>
        <v>32.170311987661371</v>
      </c>
      <c r="AA270" s="47"/>
      <c r="AB270" s="47"/>
      <c r="AC270" s="47"/>
      <c r="AD270" s="47"/>
    </row>
    <row r="271" spans="2:30" x14ac:dyDescent="0.25">
      <c r="D271" s="1" t="s">
        <v>813</v>
      </c>
      <c r="E271" s="1" t="s">
        <v>245</v>
      </c>
      <c r="F271" s="84">
        <f>VLOOKUP(E271,'Tabel 12'!E$14:F$376,2,FALSE)</f>
        <v>55616</v>
      </c>
      <c r="H271" s="6">
        <f>'Tabel 13'!G271/'Tabel 14'!$F271*1000</f>
        <v>199.61881472957421</v>
      </c>
      <c r="I271" s="6">
        <f>'Tabel 13'!H271/'Tabel 14'!$F271*1000</f>
        <v>101.62543153049482</v>
      </c>
      <c r="J271" s="6">
        <f>'Tabel 13'!I271/'Tabel 14'!$F271*1000</f>
        <v>25.730005753739931</v>
      </c>
      <c r="K271" s="6">
        <f>'Tabel 13'!J271/'Tabel 14'!$F271*1000</f>
        <v>3.5960874568469504E-2</v>
      </c>
      <c r="L271" s="6">
        <f>'Tabel 13'!K271/'Tabel 14'!$F271*1000</f>
        <v>58.202675489067893</v>
      </c>
      <c r="M271" s="6">
        <f>'Tabel 13'!L271/'Tabel 14'!$F271*1000</f>
        <v>0</v>
      </c>
      <c r="N271" s="6">
        <f>'Tabel 13'!M271/'Tabel 14'!$F271*1000</f>
        <v>17.656789413118528</v>
      </c>
      <c r="O271" s="6">
        <f>'Tabel 13'!N271/'Tabel 14'!$F271*1000</f>
        <v>49.410241657077101</v>
      </c>
      <c r="P271" s="6">
        <f>'Tabel 13'!O271/'Tabel 14'!$F271*1000</f>
        <v>8.8283947065592638</v>
      </c>
      <c r="Q271" s="6">
        <f>'Tabel 13'!P271/'Tabel 14'!$F271*1000</f>
        <v>40.581846950517836</v>
      </c>
      <c r="R271" s="6">
        <f>'Tabel 13'!Q271/'Tabel 14'!$F271*1000</f>
        <v>12.568325661680092</v>
      </c>
      <c r="S271" s="6">
        <f>'Tabel 13'!R271/'Tabel 14'!$F271*1000</f>
        <v>36.01481588032221</v>
      </c>
      <c r="T271" s="6">
        <f>'Tabel 13'!S271/'Tabel 14'!$F271*1000</f>
        <v>33.317750287686998</v>
      </c>
      <c r="U271" s="6">
        <f>'Tabel 13'!T271/'Tabel 14'!$F271*1000</f>
        <v>1.7441024165707708</v>
      </c>
      <c r="V271" s="6">
        <f>'Tabel 13'!U271/'Tabel 14'!$F271*1000</f>
        <v>0.95296317606444192</v>
      </c>
      <c r="W271" s="6">
        <f>'Tabel 13'!V271/'Tabel 14'!$F271*1000</f>
        <v>0</v>
      </c>
      <c r="X271" s="6"/>
      <c r="Y271" s="6">
        <f>'Tabel 13'!X271/'Tabel 14'!$F271*1000</f>
        <v>20.407796317606444</v>
      </c>
      <c r="AA271" s="47"/>
      <c r="AB271" s="47"/>
      <c r="AC271" s="47"/>
      <c r="AD271" s="47"/>
    </row>
    <row r="272" spans="2:30" x14ac:dyDescent="0.25">
      <c r="D272" s="1" t="s">
        <v>876</v>
      </c>
      <c r="E272" s="1" t="s">
        <v>246</v>
      </c>
      <c r="F272" s="84">
        <f>VLOOKUP(E272,'Tabel 12'!E$14:F$376,2,FALSE)</f>
        <v>31919</v>
      </c>
      <c r="H272" s="6">
        <f>'Tabel 13'!G272/'Tabel 14'!$F272*1000</f>
        <v>103.63733199661644</v>
      </c>
      <c r="I272" s="6">
        <f>'Tabel 13'!H272/'Tabel 14'!$F272*1000</f>
        <v>53.855070647576675</v>
      </c>
      <c r="J272" s="6">
        <f>'Tabel 13'!I272/'Tabel 14'!$F272*1000</f>
        <v>36.968576709796679</v>
      </c>
      <c r="K272" s="6">
        <f>'Tabel 13'!J272/'Tabel 14'!$F272*1000</f>
        <v>1.5038065102290172</v>
      </c>
      <c r="L272" s="6">
        <f>'Tabel 13'!K272/'Tabel 14'!$F272*1000</f>
        <v>13.1583069645039</v>
      </c>
      <c r="M272" s="6">
        <f>'Tabel 13'!L272/'Tabel 14'!$F272*1000</f>
        <v>0</v>
      </c>
      <c r="N272" s="6">
        <f>'Tabel 13'!M272/'Tabel 14'!$F272*1000</f>
        <v>2.2243804630470878</v>
      </c>
      <c r="O272" s="6">
        <f>'Tabel 13'!N272/'Tabel 14'!$F272*1000</f>
        <v>0</v>
      </c>
      <c r="P272" s="6">
        <f>'Tabel 13'!O272/'Tabel 14'!$F272*1000</f>
        <v>0</v>
      </c>
      <c r="Q272" s="6">
        <f>'Tabel 13'!P272/'Tabel 14'!$F272*1000</f>
        <v>0</v>
      </c>
      <c r="R272" s="6">
        <f>'Tabel 13'!Q272/'Tabel 14'!$F272*1000</f>
        <v>17.168457658447949</v>
      </c>
      <c r="S272" s="6">
        <f>'Tabel 13'!R272/'Tabel 14'!$F272*1000</f>
        <v>32.613803690591809</v>
      </c>
      <c r="T272" s="6">
        <f>'Tabel 13'!S272/'Tabel 14'!$F272*1000</f>
        <v>30.326764622951845</v>
      </c>
      <c r="U272" s="6">
        <f>'Tabel 13'!T272/'Tabel 14'!$F272*1000</f>
        <v>0.68924465052163286</v>
      </c>
      <c r="V272" s="6">
        <f>'Tabel 13'!U272/'Tabel 14'!$F272*1000</f>
        <v>1.5977944171183307</v>
      </c>
      <c r="W272" s="6">
        <f>'Tabel 13'!V272/'Tabel 14'!$F272*1000</f>
        <v>0</v>
      </c>
      <c r="X272" s="6"/>
      <c r="Y272" s="6">
        <f>'Tabel 13'!X272/'Tabel 14'!$F272*1000</f>
        <v>9.3674613866349183</v>
      </c>
      <c r="AA272" s="47"/>
      <c r="AB272" s="47"/>
      <c r="AC272" s="47"/>
      <c r="AD272" s="47"/>
    </row>
    <row r="273" spans="3:30" x14ac:dyDescent="0.25">
      <c r="D273" s="1" t="s">
        <v>877</v>
      </c>
      <c r="E273" s="1" t="s">
        <v>251</v>
      </c>
      <c r="F273" s="84">
        <f>VLOOKUP(E273,'Tabel 12'!E$14:F$376,2,FALSE)</f>
        <v>18681</v>
      </c>
      <c r="H273" s="6">
        <f>'Tabel 13'!G273/'Tabel 14'!$F273*1000</f>
        <v>41.753653444676409</v>
      </c>
      <c r="I273" s="6">
        <f>'Tabel 13'!H273/'Tabel 14'!$F273*1000</f>
        <v>11.509019859750548</v>
      </c>
      <c r="J273" s="6">
        <f>'Tabel 13'!I273/'Tabel 14'!$F273*1000</f>
        <v>6.4771693164177506</v>
      </c>
      <c r="K273" s="6">
        <f>'Tabel 13'!J273/'Tabel 14'!$F273*1000</f>
        <v>0</v>
      </c>
      <c r="L273" s="6">
        <f>'Tabel 13'!K273/'Tabel 14'!$F273*1000</f>
        <v>1.8200310475884589</v>
      </c>
      <c r="M273" s="6">
        <f>'Tabel 13'!L273/'Tabel 14'!$F273*1000</f>
        <v>0</v>
      </c>
      <c r="N273" s="6">
        <f>'Tabel 13'!M273/'Tabel 14'!$F273*1000</f>
        <v>3.2118194957443391</v>
      </c>
      <c r="O273" s="6">
        <f>'Tabel 13'!N273/'Tabel 14'!$F273*1000</f>
        <v>4.0683046946094965</v>
      </c>
      <c r="P273" s="6">
        <f>'Tabel 13'!O273/'Tabel 14'!$F273*1000</f>
        <v>4.0147743696804241</v>
      </c>
      <c r="Q273" s="6">
        <f>'Tabel 13'!P273/'Tabel 14'!$F273*1000</f>
        <v>5.3530324929072323E-2</v>
      </c>
      <c r="R273" s="6">
        <f>'Tabel 13'!Q273/'Tabel 14'!$F273*1000</f>
        <v>0</v>
      </c>
      <c r="S273" s="6">
        <f>'Tabel 13'!R273/'Tabel 14'!$F273*1000</f>
        <v>26.176328890316366</v>
      </c>
      <c r="T273" s="6">
        <f>'Tabel 13'!S273/'Tabel 14'!$F273*1000</f>
        <v>25.641025641025639</v>
      </c>
      <c r="U273" s="6">
        <f>'Tabel 13'!T273/'Tabel 14'!$F273*1000</f>
        <v>0.53530324929072315</v>
      </c>
      <c r="V273" s="6">
        <f>'Tabel 13'!U273/'Tabel 14'!$F273*1000</f>
        <v>0</v>
      </c>
      <c r="W273" s="6">
        <f>'Tabel 13'!V273/'Tabel 14'!$F273*1000</f>
        <v>0</v>
      </c>
      <c r="X273" s="6"/>
      <c r="Y273" s="6">
        <f>'Tabel 13'!X273/'Tabel 14'!$F273*1000</f>
        <v>2.9441678710989776</v>
      </c>
      <c r="AA273" s="47"/>
      <c r="AB273" s="47"/>
      <c r="AC273" s="47"/>
      <c r="AD273" s="47"/>
    </row>
    <row r="274" spans="3:30" x14ac:dyDescent="0.25">
      <c r="D274" s="1" t="s">
        <v>878</v>
      </c>
      <c r="E274" s="1" t="s">
        <v>247</v>
      </c>
      <c r="F274" s="84">
        <f>VLOOKUP(E274,'Tabel 12'!E$14:F$376,2,FALSE)</f>
        <v>18947</v>
      </c>
      <c r="H274" s="6">
        <f>'Tabel 13'!G274/'Tabel 14'!$F274*1000</f>
        <v>38.581305747611758</v>
      </c>
      <c r="I274" s="6">
        <f>'Tabel 13'!H274/'Tabel 14'!$F274*1000</f>
        <v>5.8056684435530688</v>
      </c>
      <c r="J274" s="6">
        <f>'Tabel 13'!I274/'Tabel 14'!$F274*1000</f>
        <v>3.9056314983902465</v>
      </c>
      <c r="K274" s="6">
        <f>'Tabel 13'!J274/'Tabel 14'!$F274*1000</f>
        <v>0</v>
      </c>
      <c r="L274" s="6">
        <f>'Tabel 13'!K274/'Tabel 14'!$F274*1000</f>
        <v>1.9000369451628227</v>
      </c>
      <c r="M274" s="6">
        <f>'Tabel 13'!L274/'Tabel 14'!$F274*1000</f>
        <v>0</v>
      </c>
      <c r="N274" s="6">
        <f>'Tabel 13'!M274/'Tabel 14'!$F274*1000</f>
        <v>0</v>
      </c>
      <c r="O274" s="6">
        <f>'Tabel 13'!N274/'Tabel 14'!$F274*1000</f>
        <v>1.425027708872117</v>
      </c>
      <c r="P274" s="6">
        <f>'Tabel 13'!O274/'Tabel 14'!$F274*1000</f>
        <v>1.425027708872117</v>
      </c>
      <c r="Q274" s="6">
        <f>'Tabel 13'!P274/'Tabel 14'!$F274*1000</f>
        <v>0</v>
      </c>
      <c r="R274" s="6">
        <f>'Tabel 13'!Q274/'Tabel 14'!$F274*1000</f>
        <v>0</v>
      </c>
      <c r="S274" s="6">
        <f>'Tabel 13'!R274/'Tabel 14'!$F274*1000</f>
        <v>31.350609595186576</v>
      </c>
      <c r="T274" s="6">
        <f>'Tabel 13'!S274/'Tabel 14'!$F274*1000</f>
        <v>25.808835171795007</v>
      </c>
      <c r="U274" s="6">
        <f>'Tabel 13'!T274/'Tabel 14'!$F274*1000</f>
        <v>0</v>
      </c>
      <c r="V274" s="6">
        <f>'Tabel 13'!U274/'Tabel 14'!$F274*1000</f>
        <v>5.5417744233915656</v>
      </c>
      <c r="W274" s="6">
        <f>'Tabel 13'!V274/'Tabel 14'!$F274*1000</f>
        <v>1.5833641209690188</v>
      </c>
      <c r="X274" s="6"/>
      <c r="Y274" s="6">
        <f>'Tabel 13'!X274/'Tabel 14'!$F274*1000</f>
        <v>18.842033039531323</v>
      </c>
      <c r="AA274" s="47"/>
      <c r="AB274" s="47"/>
      <c r="AC274" s="47"/>
      <c r="AD274" s="47"/>
    </row>
    <row r="275" spans="3:30" x14ac:dyDescent="0.25">
      <c r="D275" s="1" t="s">
        <v>896</v>
      </c>
      <c r="E275" s="1" t="s">
        <v>248</v>
      </c>
      <c r="F275" s="84">
        <f>VLOOKUP(E275,'Tabel 12'!E$14:F$376,2,FALSE)</f>
        <v>38498</v>
      </c>
      <c r="H275" s="6">
        <f>'Tabel 13'!G275/'Tabel 14'!$F275*1000</f>
        <v>50.85978492389215</v>
      </c>
      <c r="I275" s="6">
        <f>'Tabel 13'!H275/'Tabel 14'!$F275*1000</f>
        <v>17.741181360070652</v>
      </c>
      <c r="J275" s="6">
        <f>'Tabel 13'!I275/'Tabel 14'!$F275*1000</f>
        <v>14.779988570834849</v>
      </c>
      <c r="K275" s="6">
        <f>'Tabel 13'!J275/'Tabel 14'!$F275*1000</f>
        <v>0.9610888877344278</v>
      </c>
      <c r="L275" s="6">
        <f>'Tabel 13'!K275/'Tabel 14'!$F275*1000</f>
        <v>1.9221777754688556</v>
      </c>
      <c r="M275" s="6">
        <f>'Tabel 13'!L275/'Tabel 14'!$F275*1000</f>
        <v>0</v>
      </c>
      <c r="N275" s="6">
        <f>'Tabel 13'!M275/'Tabel 14'!$F275*1000</f>
        <v>7.7926126032521165E-2</v>
      </c>
      <c r="O275" s="6">
        <f>'Tabel 13'!N275/'Tabel 14'!$F275*1000</f>
        <v>0.54548288222764818</v>
      </c>
      <c r="P275" s="6">
        <f>'Tabel 13'!O275/'Tabel 14'!$F275*1000</f>
        <v>0.51950750688347447</v>
      </c>
      <c r="Q275" s="6">
        <f>'Tabel 13'!P275/'Tabel 14'!$F275*1000</f>
        <v>2.5975375344173723E-2</v>
      </c>
      <c r="R275" s="6">
        <f>'Tabel 13'!Q275/'Tabel 14'!$F275*1000</f>
        <v>0.54548288222764818</v>
      </c>
      <c r="S275" s="6">
        <f>'Tabel 13'!R275/'Tabel 14'!$F275*1000</f>
        <v>32.027637799366204</v>
      </c>
      <c r="T275" s="6">
        <f>'Tabel 13'!S275/'Tabel 14'!$F275*1000</f>
        <v>31.430204166450203</v>
      </c>
      <c r="U275" s="6">
        <f>'Tabel 13'!T275/'Tabel 14'!$F275*1000</f>
        <v>0.5974336329159956</v>
      </c>
      <c r="V275" s="6">
        <f>'Tabel 13'!U275/'Tabel 14'!$F275*1000</f>
        <v>0</v>
      </c>
      <c r="W275" s="6">
        <f>'Tabel 13'!V275/'Tabel 14'!$F275*1000</f>
        <v>0</v>
      </c>
      <c r="X275" s="6"/>
      <c r="Y275" s="6">
        <f>'Tabel 13'!X275/'Tabel 14'!$F275*1000</f>
        <v>3.3767987947425842</v>
      </c>
      <c r="AA275" s="47"/>
      <c r="AB275" s="47"/>
      <c r="AC275" s="47"/>
      <c r="AD275" s="47"/>
    </row>
    <row r="276" spans="3:30" x14ac:dyDescent="0.25">
      <c r="D276" s="1" t="s">
        <v>904</v>
      </c>
      <c r="E276" s="1" t="s">
        <v>261</v>
      </c>
      <c r="F276" s="84">
        <f>VLOOKUP(E276,'Tabel 12'!E$14:F$376,2,FALSE)</f>
        <v>38494</v>
      </c>
      <c r="H276" s="6">
        <f>'Tabel 13'!G276/'Tabel 14'!$F276*1000</f>
        <v>78.739543825011694</v>
      </c>
      <c r="I276" s="6">
        <f>'Tabel 13'!H276/'Tabel 14'!$F276*1000</f>
        <v>42.240349145321346</v>
      </c>
      <c r="J276" s="6">
        <f>'Tabel 13'!I276/'Tabel 14'!$F276*1000</f>
        <v>26.523614069725152</v>
      </c>
      <c r="K276" s="6">
        <f>'Tabel 13'!J276/'Tabel 14'!$F276*1000</f>
        <v>0</v>
      </c>
      <c r="L276" s="6">
        <f>'Tabel 13'!K276/'Tabel 14'!$F276*1000</f>
        <v>12.599366134982075</v>
      </c>
      <c r="M276" s="6">
        <f>'Tabel 13'!L276/'Tabel 14'!$F276*1000</f>
        <v>0</v>
      </c>
      <c r="N276" s="6">
        <f>'Tabel 13'!M276/'Tabel 14'!$F276*1000</f>
        <v>3.1173689406141221</v>
      </c>
      <c r="O276" s="6">
        <f>'Tabel 13'!N276/'Tabel 14'!$F276*1000</f>
        <v>6.1308255832077725</v>
      </c>
      <c r="P276" s="6">
        <f>'Tabel 13'!O276/'Tabel 14'!$F276*1000</f>
        <v>6.1308255832077725</v>
      </c>
      <c r="Q276" s="6">
        <f>'Tabel 13'!P276/'Tabel 14'!$F276*1000</f>
        <v>0</v>
      </c>
      <c r="R276" s="6">
        <f>'Tabel 13'!Q276/'Tabel 14'!$F276*1000</f>
        <v>5.2475710500337716</v>
      </c>
      <c r="S276" s="6">
        <f>'Tabel 13'!R276/'Tabel 14'!$F276*1000</f>
        <v>25.120798046448797</v>
      </c>
      <c r="T276" s="6">
        <f>'Tabel 13'!S276/'Tabel 14'!$F276*1000</f>
        <v>24.341455811295269</v>
      </c>
      <c r="U276" s="6">
        <f>'Tabel 13'!T276/'Tabel 14'!$F276*1000</f>
        <v>0.77934223515353052</v>
      </c>
      <c r="V276" s="6">
        <f>'Tabel 13'!U276/'Tabel 14'!$F276*1000</f>
        <v>0</v>
      </c>
      <c r="W276" s="6">
        <f>'Tabel 13'!V276/'Tabel 14'!$F276*1000</f>
        <v>0</v>
      </c>
      <c r="X276" s="6"/>
      <c r="Y276" s="6">
        <f>'Tabel 13'!X276/'Tabel 14'!$F276*1000</f>
        <v>16.262274640203668</v>
      </c>
      <c r="AA276" s="47"/>
      <c r="AB276" s="47"/>
      <c r="AC276" s="47"/>
      <c r="AD276" s="47"/>
    </row>
    <row r="277" spans="3:30" x14ac:dyDescent="0.25">
      <c r="D277" s="1" t="s">
        <v>928</v>
      </c>
      <c r="E277" s="1" t="s">
        <v>256</v>
      </c>
      <c r="F277" s="84">
        <f>VLOOKUP(E277,'Tabel 12'!E$14:F$376,2,FALSE)</f>
        <v>17637</v>
      </c>
      <c r="H277" s="6">
        <f>'Tabel 13'!G277/'Tabel 14'!$F277*1000</f>
        <v>36.967738277484834</v>
      </c>
      <c r="I277" s="6">
        <f>'Tabel 13'!H277/'Tabel 14'!$F277*1000</f>
        <v>4.8761127175823553</v>
      </c>
      <c r="J277" s="6">
        <f>'Tabel 13'!I277/'Tabel 14'!$F277*1000</f>
        <v>0</v>
      </c>
      <c r="K277" s="6">
        <f>'Tabel 13'!J277/'Tabel 14'!$F277*1000</f>
        <v>0</v>
      </c>
      <c r="L277" s="6">
        <f>'Tabel 13'!K277/'Tabel 14'!$F277*1000</f>
        <v>4.8761127175823553</v>
      </c>
      <c r="M277" s="6">
        <f>'Tabel 13'!L277/'Tabel 14'!$F277*1000</f>
        <v>0</v>
      </c>
      <c r="N277" s="6">
        <f>'Tabel 13'!M277/'Tabel 14'!$F277*1000</f>
        <v>0</v>
      </c>
      <c r="O277" s="6">
        <f>'Tabel 13'!N277/'Tabel 14'!$F277*1000</f>
        <v>3.5153370754663493</v>
      </c>
      <c r="P277" s="6">
        <f>'Tabel 13'!O277/'Tabel 14'!$F277*1000</f>
        <v>3.5153370754663493</v>
      </c>
      <c r="Q277" s="6">
        <f>'Tabel 13'!P277/'Tabel 14'!$F277*1000</f>
        <v>0</v>
      </c>
      <c r="R277" s="6">
        <f>'Tabel 13'!Q277/'Tabel 14'!$F277*1000</f>
        <v>4.5359188070533536</v>
      </c>
      <c r="S277" s="6">
        <f>'Tabel 13'!R277/'Tabel 14'!$F277*1000</f>
        <v>24.040369677382774</v>
      </c>
      <c r="T277" s="6">
        <f>'Tabel 13'!S277/'Tabel 14'!$F277*1000</f>
        <v>22.963088960707605</v>
      </c>
      <c r="U277" s="6">
        <f>'Tabel 13'!T277/'Tabel 14'!$F277*1000</f>
        <v>0.51029086579350225</v>
      </c>
      <c r="V277" s="6">
        <f>'Tabel 13'!U277/'Tabel 14'!$F277*1000</f>
        <v>0.5669898508816692</v>
      </c>
      <c r="W277" s="6">
        <f>'Tabel 13'!V277/'Tabel 14'!$F277*1000</f>
        <v>0</v>
      </c>
      <c r="X277" s="6"/>
      <c r="Y277" s="6">
        <f>'Tabel 13'!X277/'Tabel 14'!$F277*1000</f>
        <v>1.360775642116006</v>
      </c>
      <c r="AA277" s="47"/>
      <c r="AB277" s="47"/>
      <c r="AC277" s="47"/>
      <c r="AD277" s="47"/>
    </row>
    <row r="278" spans="3:30" x14ac:dyDescent="0.25">
      <c r="D278" s="1" t="s">
        <v>931</v>
      </c>
      <c r="E278" s="1" t="s">
        <v>250</v>
      </c>
      <c r="F278" s="84">
        <f>VLOOKUP(E278,'Tabel 12'!E$14:F$376,2,FALSE)</f>
        <v>45374</v>
      </c>
      <c r="H278" s="6">
        <f>'Tabel 13'!G278/'Tabel 14'!$F278*1000</f>
        <v>64.177722925023147</v>
      </c>
      <c r="I278" s="6">
        <f>'Tabel 13'!H278/'Tabel 14'!$F278*1000</f>
        <v>27.681050822056687</v>
      </c>
      <c r="J278" s="6">
        <f>'Tabel 13'!I278/'Tabel 14'!$F278*1000</f>
        <v>12.319830740071406</v>
      </c>
      <c r="K278" s="6">
        <f>'Tabel 13'!J278/'Tabel 14'!$F278*1000</f>
        <v>2.7989597566888529</v>
      </c>
      <c r="L278" s="6">
        <f>'Tabel 13'!K278/'Tabel 14'!$F278*1000</f>
        <v>3.8347952571957511</v>
      </c>
      <c r="M278" s="6">
        <f>'Tabel 13'!L278/'Tabel 14'!$F278*1000</f>
        <v>0</v>
      </c>
      <c r="N278" s="6">
        <f>'Tabel 13'!M278/'Tabel 14'!$F278*1000</f>
        <v>8.727465068100674</v>
      </c>
      <c r="O278" s="6">
        <f>'Tabel 13'!N278/'Tabel 14'!$F278*1000</f>
        <v>6.1709348966368403</v>
      </c>
      <c r="P278" s="6">
        <f>'Tabel 13'!O278/'Tabel 14'!$F278*1000</f>
        <v>6.1268567902322921</v>
      </c>
      <c r="Q278" s="6">
        <f>'Tabel 13'!P278/'Tabel 14'!$F278*1000</f>
        <v>4.4078106404548859E-2</v>
      </c>
      <c r="R278" s="6">
        <f>'Tabel 13'!Q278/'Tabel 14'!$F278*1000</f>
        <v>7.2949266099528369</v>
      </c>
      <c r="S278" s="6">
        <f>'Tabel 13'!R278/'Tabel 14'!$F278*1000</f>
        <v>23.030810596376782</v>
      </c>
      <c r="T278" s="6">
        <f>'Tabel 13'!S278/'Tabel 14'!$F278*1000</f>
        <v>22.281482787499449</v>
      </c>
      <c r="U278" s="6">
        <f>'Tabel 13'!T278/'Tabel 14'!$F278*1000</f>
        <v>0.74932780887733064</v>
      </c>
      <c r="V278" s="6">
        <f>'Tabel 13'!U278/'Tabel 14'!$F278*1000</f>
        <v>0</v>
      </c>
      <c r="W278" s="6">
        <f>'Tabel 13'!V278/'Tabel 14'!$F278*1000</f>
        <v>0</v>
      </c>
      <c r="X278" s="6"/>
      <c r="Y278" s="6">
        <f>'Tabel 13'!X278/'Tabel 14'!$F278*1000</f>
        <v>2.2259443734297175</v>
      </c>
      <c r="AA278" s="47"/>
      <c r="AB278" s="47"/>
      <c r="AC278" s="47"/>
      <c r="AD278" s="47"/>
    </row>
    <row r="279" spans="3:30" x14ac:dyDescent="0.25">
      <c r="D279" s="1" t="s">
        <v>942</v>
      </c>
      <c r="E279" s="1" t="s">
        <v>249</v>
      </c>
      <c r="F279" s="84">
        <f>VLOOKUP(E279,'Tabel 12'!E$14:F$376,2,FALSE)</f>
        <v>21410</v>
      </c>
      <c r="H279" s="6">
        <f>'Tabel 13'!G279/'Tabel 14'!$F279*1000</f>
        <v>32.788416627744049</v>
      </c>
      <c r="I279" s="6">
        <f>'Tabel 13'!H279/'Tabel 14'!$F279*1000</f>
        <v>9.061186361513311</v>
      </c>
      <c r="J279" s="6">
        <f>'Tabel 13'!I279/'Tabel 14'!$F279*1000</f>
        <v>7.8935077066791228</v>
      </c>
      <c r="K279" s="6">
        <f>'Tabel 13'!J279/'Tabel 14'!$F279*1000</f>
        <v>0</v>
      </c>
      <c r="L279" s="6">
        <f>'Tabel 13'!K279/'Tabel 14'!$F279*1000</f>
        <v>0.60719290051377861</v>
      </c>
      <c r="M279" s="6">
        <f>'Tabel 13'!L279/'Tabel 14'!$F279*1000</f>
        <v>0</v>
      </c>
      <c r="N279" s="6">
        <f>'Tabel 13'!M279/'Tabel 14'!$F279*1000</f>
        <v>0.56048575432041103</v>
      </c>
      <c r="O279" s="6">
        <f>'Tabel 13'!N279/'Tabel 14'!$F279*1000</f>
        <v>0.93414292386735165</v>
      </c>
      <c r="P279" s="6">
        <f>'Tabel 13'!O279/'Tabel 14'!$F279*1000</f>
        <v>0.93414292386735165</v>
      </c>
      <c r="Q279" s="6">
        <f>'Tabel 13'!P279/'Tabel 14'!$F279*1000</f>
        <v>0</v>
      </c>
      <c r="R279" s="6">
        <f>'Tabel 13'!Q279/'Tabel 14'!$F279*1000</f>
        <v>1.3078000934142924</v>
      </c>
      <c r="S279" s="6">
        <f>'Tabel 13'!R279/'Tabel 14'!$F279*1000</f>
        <v>21.485287248949088</v>
      </c>
      <c r="T279" s="6">
        <f>'Tabel 13'!S279/'Tabel 14'!$F279*1000</f>
        <v>20.831387202241942</v>
      </c>
      <c r="U279" s="6">
        <f>'Tabel 13'!T279/'Tabel 14'!$F279*1000</f>
        <v>0.51377860812704346</v>
      </c>
      <c r="V279" s="6">
        <f>'Tabel 13'!U279/'Tabel 14'!$F279*1000</f>
        <v>0.14012143858010276</v>
      </c>
      <c r="W279" s="6">
        <f>'Tabel 13'!V279/'Tabel 14'!$F279*1000</f>
        <v>0</v>
      </c>
      <c r="X279" s="6"/>
      <c r="Y279" s="6">
        <f>'Tabel 13'!X279/'Tabel 14'!$F279*1000</f>
        <v>2.2419430172816441</v>
      </c>
      <c r="AA279" s="47"/>
      <c r="AB279" s="47"/>
      <c r="AC279" s="47"/>
      <c r="AD279" s="47"/>
    </row>
    <row r="280" spans="3:30" x14ac:dyDescent="0.25">
      <c r="D280" s="1" t="s">
        <v>1007</v>
      </c>
      <c r="E280" s="1" t="s">
        <v>253</v>
      </c>
      <c r="F280" s="84">
        <f>VLOOKUP(E280,'Tabel 12'!E$14:F$376,2,FALSE)</f>
        <v>23369</v>
      </c>
      <c r="H280" s="6">
        <f>'Tabel 13'!G280/'Tabel 14'!$F280*1000</f>
        <v>36.54413967221533</v>
      </c>
      <c r="I280" s="6">
        <f>'Tabel 13'!H280/'Tabel 14'!$F280*1000</f>
        <v>6.4187598955881731</v>
      </c>
      <c r="J280" s="6">
        <f>'Tabel 13'!I280/'Tabel 14'!$F280*1000</f>
        <v>0</v>
      </c>
      <c r="K280" s="6">
        <f>'Tabel 13'!J280/'Tabel 14'!$F280*1000</f>
        <v>0.5562925242843082</v>
      </c>
      <c r="L280" s="6">
        <f>'Tabel 13'!K280/'Tabel 14'!$F280*1000</f>
        <v>1.7544610381274339</v>
      </c>
      <c r="M280" s="6">
        <f>'Tabel 13'!L280/'Tabel 14'!$F280*1000</f>
        <v>0</v>
      </c>
      <c r="N280" s="6">
        <f>'Tabel 13'!M280/'Tabel 14'!$F280*1000</f>
        <v>4.10800633317643</v>
      </c>
      <c r="O280" s="6">
        <f>'Tabel 13'!N280/'Tabel 14'!$F280*1000</f>
        <v>8.1304292010783517</v>
      </c>
      <c r="P280" s="6">
        <f>'Tabel 13'!O280/'Tabel 14'!$F280*1000</f>
        <v>7.4457614788822797</v>
      </c>
      <c r="Q280" s="6">
        <f>'Tabel 13'!P280/'Tabel 14'!$F280*1000</f>
        <v>0.68466772219607175</v>
      </c>
      <c r="R280" s="6">
        <f>'Tabel 13'!Q280/'Tabel 14'!$F280*1000</f>
        <v>1.1125850485686164</v>
      </c>
      <c r="S280" s="6">
        <f>'Tabel 13'!R280/'Tabel 14'!$F280*1000</f>
        <v>20.882365526980188</v>
      </c>
      <c r="T280" s="6">
        <f>'Tabel 13'!S280/'Tabel 14'!$F280*1000</f>
        <v>20.0265308742351</v>
      </c>
      <c r="U280" s="6">
        <f>'Tabel 13'!T280/'Tabel 14'!$F280*1000</f>
        <v>0.85583465274508963</v>
      </c>
      <c r="V280" s="6">
        <f>'Tabel 13'!U280/'Tabel 14'!$F280*1000</f>
        <v>0</v>
      </c>
      <c r="W280" s="6">
        <f>'Tabel 13'!V280/'Tabel 14'!$F280*1000</f>
        <v>0.77025118747058074</v>
      </c>
      <c r="X280" s="6"/>
      <c r="Y280" s="6">
        <f>'Tabel 13'!X280/'Tabel 14'!$F280*1000</f>
        <v>2.0112114339509608</v>
      </c>
      <c r="AA280" s="47"/>
      <c r="AB280" s="47"/>
      <c r="AC280" s="47"/>
      <c r="AD280" s="47"/>
    </row>
    <row r="281" spans="3:30" x14ac:dyDescent="0.25">
      <c r="D281" s="1" t="s">
        <v>1009</v>
      </c>
      <c r="E281" s="1" t="s">
        <v>258</v>
      </c>
      <c r="F281" s="84">
        <f>VLOOKUP(E281,'Tabel 12'!E$14:F$376,2,FALSE)</f>
        <v>132493</v>
      </c>
      <c r="H281" s="6">
        <f>'Tabel 13'!G281/'Tabel 14'!$F281*1000</f>
        <v>158.91405583691215</v>
      </c>
      <c r="I281" s="6">
        <f>'Tabel 13'!H281/'Tabel 14'!$F281*1000</f>
        <v>82.276044772176647</v>
      </c>
      <c r="J281" s="6">
        <f>'Tabel 13'!I281/'Tabel 14'!$F281*1000</f>
        <v>54.417969251205726</v>
      </c>
      <c r="K281" s="6">
        <f>'Tabel 13'!J281/'Tabel 14'!$F281*1000</f>
        <v>3.9171880778607173</v>
      </c>
      <c r="L281" s="6">
        <f>'Tabel 13'!K281/'Tabel 14'!$F281*1000</f>
        <v>15.208350629844595</v>
      </c>
      <c r="M281" s="6">
        <f>'Tabel 13'!L281/'Tabel 14'!$F281*1000</f>
        <v>0.75475685507913626</v>
      </c>
      <c r="N281" s="6">
        <f>'Tabel 13'!M281/'Tabel 14'!$F281*1000</f>
        <v>7.9777799581864706</v>
      </c>
      <c r="O281" s="6">
        <f>'Tabel 13'!N281/'Tabel 14'!$F281*1000</f>
        <v>27.835432815318544</v>
      </c>
      <c r="P281" s="6">
        <f>'Tabel 13'!O281/'Tabel 14'!$F281*1000</f>
        <v>16.385771323768047</v>
      </c>
      <c r="Q281" s="6">
        <f>'Tabel 13'!P281/'Tabel 14'!$F281*1000</f>
        <v>11.449661491550497</v>
      </c>
      <c r="R281" s="6">
        <f>'Tabel 13'!Q281/'Tabel 14'!$F281*1000</f>
        <v>10.166574837915965</v>
      </c>
      <c r="S281" s="6">
        <f>'Tabel 13'!R281/'Tabel 14'!$F281*1000</f>
        <v>38.636003411500987</v>
      </c>
      <c r="T281" s="6">
        <f>'Tabel 13'!S281/'Tabel 14'!$F281*1000</f>
        <v>37.94917467337897</v>
      </c>
      <c r="U281" s="6">
        <f>'Tabel 13'!T281/'Tabel 14'!$F281*1000</f>
        <v>0.68682873812201406</v>
      </c>
      <c r="V281" s="6">
        <f>'Tabel 13'!U281/'Tabel 14'!$F281*1000</f>
        <v>0</v>
      </c>
      <c r="W281" s="6">
        <f>'Tabel 13'!V281/'Tabel 14'!$F281*1000</f>
        <v>3.8266172552512208</v>
      </c>
      <c r="X281" s="6"/>
      <c r="Y281" s="6">
        <f>'Tabel 13'!X281/'Tabel 14'!$F281*1000</f>
        <v>4.2039956827907883</v>
      </c>
      <c r="AA281" s="47"/>
      <c r="AB281" s="47"/>
      <c r="AC281" s="47"/>
      <c r="AD281" s="47"/>
    </row>
    <row r="282" spans="3:30" x14ac:dyDescent="0.25">
      <c r="C282" s="10" t="s">
        <v>16</v>
      </c>
      <c r="D282" s="10"/>
      <c r="E282" s="10"/>
      <c r="F282" s="86">
        <f>SUM(F263:F281)</f>
        <v>968519</v>
      </c>
      <c r="G282" s="10"/>
      <c r="H282" s="12">
        <f>'Tabel 13'!G282/'Tabel 14'!$F282*1000</f>
        <v>125.97171557811463</v>
      </c>
      <c r="I282" s="12">
        <f>'Tabel 13'!H282/'Tabel 14'!$F282*1000</f>
        <v>69.642412797270893</v>
      </c>
      <c r="J282" s="12">
        <f>'Tabel 13'!I282/'Tabel 14'!$F282*1000</f>
        <v>43.238181181783737</v>
      </c>
      <c r="K282" s="12">
        <f>'Tabel 13'!J282/'Tabel 14'!$F282*1000</f>
        <v>3.0696351852674031</v>
      </c>
      <c r="L282" s="12">
        <f>'Tabel 13'!K282/'Tabel 14'!$F282*1000</f>
        <v>12.910433352365828</v>
      </c>
      <c r="M282" s="12">
        <f>'Tabel 13'!L282/'Tabel 14'!$F282*1000</f>
        <v>0.61950256009432958</v>
      </c>
      <c r="N282" s="12">
        <f>'Tabel 13'!M282/'Tabel 14'!$F282*1000</f>
        <v>9.80466051775959</v>
      </c>
      <c r="O282" s="12">
        <f>'Tabel 13'!N282/'Tabel 14'!$F282*1000</f>
        <v>13.999725353865026</v>
      </c>
      <c r="P282" s="12">
        <f>'Tabel 13'!O282/'Tabel 14'!$F282*1000</f>
        <v>8.1836288188460937</v>
      </c>
      <c r="Q282" s="12">
        <f>'Tabel 13'!P282/'Tabel 14'!$F282*1000</f>
        <v>5.8160965350189304</v>
      </c>
      <c r="R282" s="12">
        <f>'Tabel 13'!Q282/'Tabel 14'!$F282*1000</f>
        <v>10.369440351712253</v>
      </c>
      <c r="S282" s="12">
        <f>'Tabel 13'!R282/'Tabel 14'!$F282*1000</f>
        <v>31.960137075266466</v>
      </c>
      <c r="T282" s="12">
        <f>'Tabel 13'!S282/'Tabel 14'!$F282*1000</f>
        <v>30.058264215776873</v>
      </c>
      <c r="U282" s="12">
        <f>'Tabel 13'!T282/'Tabel 14'!$F282*1000</f>
        <v>0.75372811478143431</v>
      </c>
      <c r="V282" s="12">
        <f>'Tabel 13'!U282/'Tabel 14'!$F282*1000</f>
        <v>1.1481447447081576</v>
      </c>
      <c r="W282" s="12">
        <f>'Tabel 13'!V282/'Tabel 14'!$F282*1000</f>
        <v>0.57303986808725482</v>
      </c>
      <c r="X282" s="12"/>
      <c r="Y282" s="12">
        <f>'Tabel 13'!X282/'Tabel 14'!$F282*1000</f>
        <v>18.921673193814474</v>
      </c>
      <c r="AA282" s="47"/>
      <c r="AB282" s="47"/>
      <c r="AC282" s="47"/>
      <c r="AD282" s="47"/>
    </row>
    <row r="283" spans="3:30" x14ac:dyDescent="0.25">
      <c r="C283" s="1" t="s">
        <v>439</v>
      </c>
      <c r="D283" s="1" t="s">
        <v>675</v>
      </c>
      <c r="E283" s="1" t="s">
        <v>237</v>
      </c>
      <c r="F283" s="84">
        <f>VLOOKUP(E283,'Tabel 12'!E$14:F$376,2,FALSE)</f>
        <v>73972</v>
      </c>
      <c r="H283" s="6">
        <f>'Tabel 13'!G283/'Tabel 14'!$F283*1000</f>
        <v>83.382901638457795</v>
      </c>
      <c r="I283" s="6">
        <f>'Tabel 13'!H283/'Tabel 14'!$F283*1000</f>
        <v>49.964851565457202</v>
      </c>
      <c r="J283" s="6">
        <f>'Tabel 13'!I283/'Tabel 14'!$F283*1000</f>
        <v>30.085708105769751</v>
      </c>
      <c r="K283" s="6">
        <f>'Tabel 13'!J283/'Tabel 14'!$F283*1000</f>
        <v>3.2296003893365057</v>
      </c>
      <c r="L283" s="6">
        <f>'Tabel 13'!K283/'Tabel 14'!$F283*1000</f>
        <v>9.3170388795760566</v>
      </c>
      <c r="M283" s="6">
        <f>'Tabel 13'!L283/'Tabel 14'!$F283*1000</f>
        <v>1.0666198020872764</v>
      </c>
      <c r="N283" s="6">
        <f>'Tabel 13'!M283/'Tabel 14'!$F283*1000</f>
        <v>6.2672362515546425</v>
      </c>
      <c r="O283" s="6">
        <f>'Tabel 13'!N283/'Tabel 14'!$F283*1000</f>
        <v>0.71648731952630729</v>
      </c>
      <c r="P283" s="6">
        <f>'Tabel 13'!O283/'Tabel 14'!$F283*1000</f>
        <v>0.49478180933326121</v>
      </c>
      <c r="Q283" s="6">
        <f>'Tabel 13'!P283/'Tabel 14'!$F283*1000</f>
        <v>0.22170551019304602</v>
      </c>
      <c r="R283" s="6">
        <f>'Tabel 13'!Q283/'Tabel 14'!$F283*1000</f>
        <v>0.75704320553723037</v>
      </c>
      <c r="S283" s="6">
        <f>'Tabel 13'!R283/'Tabel 14'!$F283*1000</f>
        <v>31.944519547937055</v>
      </c>
      <c r="T283" s="6">
        <f>'Tabel 13'!S283/'Tabel 14'!$F283*1000</f>
        <v>29.850483966906395</v>
      </c>
      <c r="U283" s="6">
        <f>'Tabel 13'!T283/'Tabel 14'!$F283*1000</f>
        <v>1.115286865300384</v>
      </c>
      <c r="V283" s="6">
        <f>'Tabel 13'!U283/'Tabel 14'!$F283*1000</f>
        <v>0.97874871573027644</v>
      </c>
      <c r="W283" s="6">
        <f>'Tabel 13'!V283/'Tabel 14'!$F283*1000</f>
        <v>0</v>
      </c>
      <c r="X283" s="6"/>
      <c r="Y283" s="6">
        <f>'Tabel 13'!X283/'Tabel 14'!$F283*1000</f>
        <v>3.5013248256096903</v>
      </c>
      <c r="AA283" s="47"/>
      <c r="AB283" s="47"/>
      <c r="AC283" s="47"/>
      <c r="AD283" s="47"/>
    </row>
    <row r="284" spans="3:30" x14ac:dyDescent="0.25">
      <c r="D284" s="1" t="s">
        <v>774</v>
      </c>
      <c r="E284" s="1" t="s">
        <v>241</v>
      </c>
      <c r="F284" s="84">
        <f>VLOOKUP(E284,'Tabel 12'!E$14:F$376,2,FALSE)</f>
        <v>24503</v>
      </c>
      <c r="H284" s="6">
        <f>'Tabel 13'!G284/'Tabel 14'!$F284*1000</f>
        <v>51.748765457290943</v>
      </c>
      <c r="I284" s="6">
        <f>'Tabel 13'!H284/'Tabel 14'!$F284*1000</f>
        <v>25.874382728645472</v>
      </c>
      <c r="J284" s="6">
        <f>'Tabel 13'!I284/'Tabel 14'!$F284*1000</f>
        <v>10.521160674203159</v>
      </c>
      <c r="K284" s="6">
        <f>'Tabel 13'!J284/'Tabel 14'!$F284*1000</f>
        <v>1.8691588785046727</v>
      </c>
      <c r="L284" s="6">
        <f>'Tabel 13'!K284/'Tabel 14'!$F284*1000</f>
        <v>5.9584540668489572</v>
      </c>
      <c r="M284" s="6">
        <f>'Tabel 13'!L284/'Tabel 14'!$F284*1000</f>
        <v>0.7386850589723708</v>
      </c>
      <c r="N284" s="6">
        <f>'Tabel 13'!M284/'Tabel 14'!$F284*1000</f>
        <v>6.7910051830388118</v>
      </c>
      <c r="O284" s="6">
        <f>'Tabel 13'!N284/'Tabel 14'!$F284*1000</f>
        <v>3.0608496918744645</v>
      </c>
      <c r="P284" s="6">
        <f>'Tabel 13'!O284/'Tabel 14'!$F284*1000</f>
        <v>2.2201363098396114</v>
      </c>
      <c r="Q284" s="6">
        <f>'Tabel 13'!P284/'Tabel 14'!$F284*1000</f>
        <v>0.84071338203485291</v>
      </c>
      <c r="R284" s="6">
        <f>'Tabel 13'!Q284/'Tabel 14'!$F284*1000</f>
        <v>3.14247235032445</v>
      </c>
      <c r="S284" s="6">
        <f>'Tabel 13'!R284/'Tabel 14'!$F284*1000</f>
        <v>19.671060686446555</v>
      </c>
      <c r="T284" s="6">
        <f>'Tabel 13'!S284/'Tabel 14'!$F284*1000</f>
        <v>18.446720809696771</v>
      </c>
      <c r="U284" s="6">
        <f>'Tabel 13'!T284/'Tabel 14'!$F284*1000</f>
        <v>0.76725298942986575</v>
      </c>
      <c r="V284" s="6">
        <f>'Tabel 13'!U284/'Tabel 14'!$F284*1000</f>
        <v>0.45708688731992003</v>
      </c>
      <c r="W284" s="6">
        <f>'Tabel 13'!V284/'Tabel 14'!$F284*1000</f>
        <v>0</v>
      </c>
      <c r="X284" s="6"/>
      <c r="Y284" s="6">
        <f>'Tabel 13'!X284/'Tabel 14'!$F284*1000</f>
        <v>14.243153899522508</v>
      </c>
      <c r="AA284" s="47"/>
      <c r="AB284" s="47"/>
      <c r="AC284" s="47"/>
      <c r="AD284" s="47"/>
    </row>
    <row r="285" spans="3:30" x14ac:dyDescent="0.25">
      <c r="D285" s="1" t="s">
        <v>802</v>
      </c>
      <c r="E285" s="1" t="s">
        <v>260</v>
      </c>
      <c r="F285" s="84">
        <f>VLOOKUP(E285,'Tabel 12'!E$14:F$376,2,FALSE)</f>
        <v>35459</v>
      </c>
      <c r="H285" s="6">
        <f>'Tabel 13'!G285/'Tabel 14'!$F285*1000</f>
        <v>89.088806790941646</v>
      </c>
      <c r="I285" s="6">
        <f>'Tabel 13'!H285/'Tabel 14'!$F285*1000</f>
        <v>59.618150540060356</v>
      </c>
      <c r="J285" s="6">
        <f>'Tabel 13'!I285/'Tabel 14'!$F285*1000</f>
        <v>24.242082405031162</v>
      </c>
      <c r="K285" s="6">
        <f>'Tabel 13'!J285/'Tabel 14'!$F285*1000</f>
        <v>4.3035618601765417</v>
      </c>
      <c r="L285" s="6">
        <f>'Tabel 13'!K285/'Tabel 14'!$F285*1000</f>
        <v>13.728531543472743</v>
      </c>
      <c r="M285" s="6">
        <f>'Tabel 13'!L285/'Tabel 14'!$F285*1000</f>
        <v>1.6977354127301953</v>
      </c>
      <c r="N285" s="6">
        <f>'Tabel 13'!M285/'Tabel 14'!$F285*1000</f>
        <v>15.643419160156803</v>
      </c>
      <c r="O285" s="6">
        <f>'Tabel 13'!N285/'Tabel 14'!$F285*1000</f>
        <v>1.2408697368792125</v>
      </c>
      <c r="P285" s="6">
        <f>'Tabel 13'!O285/'Tabel 14'!$F285*1000</f>
        <v>0.89963055923742918</v>
      </c>
      <c r="Q285" s="6">
        <f>'Tabel 13'!P285/'Tabel 14'!$F285*1000</f>
        <v>0.34123917764178346</v>
      </c>
      <c r="R285" s="6">
        <f>'Tabel 13'!Q285/'Tabel 14'!$F285*1000</f>
        <v>5.3583011365238722</v>
      </c>
      <c r="S285" s="6">
        <f>'Tabel 13'!R285/'Tabel 14'!$F285*1000</f>
        <v>22.871485377478216</v>
      </c>
      <c r="T285" s="6">
        <f>'Tabel 13'!S285/'Tabel 14'!$F285*1000</f>
        <v>21.447305338560028</v>
      </c>
      <c r="U285" s="6">
        <f>'Tabel 13'!T285/'Tabel 14'!$F285*1000</f>
        <v>0.89117008375870732</v>
      </c>
      <c r="V285" s="6">
        <f>'Tabel 13'!U285/'Tabel 14'!$F285*1000</f>
        <v>0.53018979666657273</v>
      </c>
      <c r="W285" s="6">
        <f>'Tabel 13'!V285/'Tabel 14'!$F285*1000</f>
        <v>0</v>
      </c>
      <c r="X285" s="6"/>
      <c r="Y285" s="6">
        <f>'Tabel 13'!X285/'Tabel 14'!$F285*1000</f>
        <v>9.8423531402464821</v>
      </c>
      <c r="AA285" s="47"/>
      <c r="AB285" s="47"/>
      <c r="AC285" s="47"/>
      <c r="AD285" s="47"/>
    </row>
    <row r="286" spans="3:30" x14ac:dyDescent="0.25">
      <c r="D286" s="1" t="s">
        <v>838</v>
      </c>
      <c r="E286" s="1" t="s">
        <v>255</v>
      </c>
      <c r="F286" s="84">
        <f>VLOOKUP(E286,'Tabel 12'!E$14:F$376,2,FALSE)</f>
        <v>23366</v>
      </c>
      <c r="H286" s="6">
        <f>'Tabel 13'!G286/'Tabel 14'!$F286*1000</f>
        <v>37.747153984421807</v>
      </c>
      <c r="I286" s="6">
        <f>'Tabel 13'!H286/'Tabel 14'!$F286*1000</f>
        <v>15.107421039116666</v>
      </c>
      <c r="J286" s="6">
        <f>'Tabel 13'!I286/'Tabel 14'!$F286*1000</f>
        <v>6.1414020371479925</v>
      </c>
      <c r="K286" s="6">
        <f>'Tabel 13'!J286/'Tabel 14'!$F286*1000</f>
        <v>1.0913292818625353</v>
      </c>
      <c r="L286" s="6">
        <f>'Tabel 13'!K286/'Tabel 14'!$F286*1000</f>
        <v>3.4794145339382005</v>
      </c>
      <c r="M286" s="6">
        <f>'Tabel 13'!L286/'Tabel 14'!$F286*1000</f>
        <v>0.43225199007104337</v>
      </c>
      <c r="N286" s="6">
        <f>'Tabel 13'!M286/'Tabel 14'!$F286*1000</f>
        <v>3.9630231960968927</v>
      </c>
      <c r="O286" s="6">
        <f>'Tabel 13'!N286/'Tabel 14'!$F286*1000</f>
        <v>1.4123084824103398</v>
      </c>
      <c r="P286" s="6">
        <f>'Tabel 13'!O286/'Tabel 14'!$F286*1000</f>
        <v>1.0228537190790037</v>
      </c>
      <c r="Q286" s="6">
        <f>'Tabel 13'!P286/'Tabel 14'!$F286*1000</f>
        <v>0.38945476333133611</v>
      </c>
      <c r="R286" s="6">
        <f>'Tabel 13'!Q286/'Tabel 14'!$F286*1000</f>
        <v>-4.2797226739707268E-2</v>
      </c>
      <c r="S286" s="6">
        <f>'Tabel 13'!R286/'Tabel 14'!$F286*1000</f>
        <v>21.270221689634511</v>
      </c>
      <c r="T286" s="6">
        <f>'Tabel 13'!S286/'Tabel 14'!$F286*1000</f>
        <v>19.947787383377555</v>
      </c>
      <c r="U286" s="6">
        <f>'Tabel 13'!T286/'Tabel 14'!$F286*1000</f>
        <v>0.83026619875032093</v>
      </c>
      <c r="V286" s="6">
        <f>'Tabel 13'!U286/'Tabel 14'!$F286*1000</f>
        <v>0.49216810750663353</v>
      </c>
      <c r="W286" s="6">
        <f>'Tabel 13'!V286/'Tabel 14'!$F286*1000</f>
        <v>0</v>
      </c>
      <c r="X286" s="6"/>
      <c r="Y286" s="6">
        <f>'Tabel 13'!X286/'Tabel 14'!$F286*1000</f>
        <v>1.9258752032868272</v>
      </c>
      <c r="AA286" s="47"/>
      <c r="AB286" s="47"/>
      <c r="AC286" s="47"/>
      <c r="AD286" s="47"/>
    </row>
    <row r="287" spans="3:30" x14ac:dyDescent="0.25">
      <c r="D287" s="1" t="s">
        <v>943</v>
      </c>
      <c r="E287" s="1" t="s">
        <v>259</v>
      </c>
      <c r="F287" s="84">
        <f>VLOOKUP(E287,'Tabel 12'!E$14:F$376,2,FALSE)</f>
        <v>33865</v>
      </c>
      <c r="H287" s="6">
        <f>'Tabel 13'!G287/'Tabel 14'!$F287*1000</f>
        <v>52.354938727299569</v>
      </c>
      <c r="I287" s="6">
        <f>'Tabel 13'!H287/'Tabel 14'!$F287*1000</f>
        <v>18.012697475269455</v>
      </c>
      <c r="J287" s="6">
        <f>'Tabel 13'!I287/'Tabel 14'!$F287*1000</f>
        <v>7.3231950391259417</v>
      </c>
      <c r="K287" s="6">
        <f>'Tabel 13'!J287/'Tabel 14'!$F287*1000</f>
        <v>1.2992765391997638</v>
      </c>
      <c r="L287" s="6">
        <f>'Tabel 13'!K287/'Tabel 14'!$F287*1000</f>
        <v>4.1488262217628815</v>
      </c>
      <c r="M287" s="6">
        <f>'Tabel 13'!L287/'Tabel 14'!$F287*1000</f>
        <v>0.51380481322899751</v>
      </c>
      <c r="N287" s="6">
        <f>'Tabel 13'!M287/'Tabel 14'!$F287*1000</f>
        <v>4.7275948619518671</v>
      </c>
      <c r="O287" s="6">
        <f>'Tabel 13'!N287/'Tabel 14'!$F287*1000</f>
        <v>2.6576111029086076</v>
      </c>
      <c r="P287" s="6">
        <f>'Tabel 13'!O287/'Tabel 14'!$F287*1000</f>
        <v>1.9252915989960135</v>
      </c>
      <c r="Q287" s="6">
        <f>'Tabel 13'!P287/'Tabel 14'!$F287*1000</f>
        <v>0.73231950391259415</v>
      </c>
      <c r="R287" s="6">
        <f>'Tabel 13'!Q287/'Tabel 14'!$F287*1000</f>
        <v>1.653624686254245</v>
      </c>
      <c r="S287" s="6">
        <f>'Tabel 13'!R287/'Tabel 14'!$F287*1000</f>
        <v>30.031005462867267</v>
      </c>
      <c r="T287" s="6">
        <f>'Tabel 13'!S287/'Tabel 14'!$F287*1000</f>
        <v>28.161818987154881</v>
      </c>
      <c r="U287" s="6">
        <f>'Tabel 13'!T287/'Tabel 14'!$F287*1000</f>
        <v>1.1723017865052414</v>
      </c>
      <c r="V287" s="6">
        <f>'Tabel 13'!U287/'Tabel 14'!$F287*1000</f>
        <v>0.69688468920714608</v>
      </c>
      <c r="W287" s="6">
        <f>'Tabel 13'!V287/'Tabel 14'!$F287*1000</f>
        <v>0</v>
      </c>
      <c r="X287" s="6"/>
      <c r="Y287" s="6">
        <f>'Tabel 13'!X287/'Tabel 14'!$F287*1000</f>
        <v>8.3862394802893849</v>
      </c>
      <c r="AA287" s="47"/>
      <c r="AB287" s="47"/>
      <c r="AC287" s="47"/>
      <c r="AD287" s="47"/>
    </row>
    <row r="288" spans="3:30" x14ac:dyDescent="0.25">
      <c r="C288" s="10"/>
      <c r="D288" s="1" t="s">
        <v>986</v>
      </c>
      <c r="E288" s="1" t="s">
        <v>257</v>
      </c>
      <c r="F288" s="84">
        <f>VLOOKUP(E288,'Tabel 12'!E$14:F$376,2,FALSE)</f>
        <v>24867</v>
      </c>
      <c r="H288" s="6">
        <f>'Tabel 13'!G288/'Tabel 14'!$F288*1000</f>
        <v>46.125387059154704</v>
      </c>
      <c r="I288" s="6">
        <f>'Tabel 13'!H288/'Tabel 14'!$F288*1000</f>
        <v>22.519805364539351</v>
      </c>
      <c r="J288" s="6">
        <f>'Tabel 13'!I288/'Tabel 14'!$F288*1000</f>
        <v>9.1567137169743038</v>
      </c>
      <c r="K288" s="6">
        <f>'Tabel 13'!J288/'Tabel 14'!$F288*1000</f>
        <v>1.62464310129891</v>
      </c>
      <c r="L288" s="6">
        <f>'Tabel 13'!K288/'Tabel 14'!$F288*1000</f>
        <v>5.1875980214742432</v>
      </c>
      <c r="M288" s="6">
        <f>'Tabel 13'!L288/'Tabel 14'!$F288*1000</f>
        <v>0.64342301041541006</v>
      </c>
      <c r="N288" s="6">
        <f>'Tabel 13'!M288/'Tabel 14'!$F288*1000</f>
        <v>5.9074275143764829</v>
      </c>
      <c r="O288" s="6">
        <f>'Tabel 13'!N288/'Tabel 14'!$F288*1000</f>
        <v>0.56299513411348368</v>
      </c>
      <c r="P288" s="6">
        <f>'Tabel 13'!O288/'Tabel 14'!$F288*1000</f>
        <v>0.4061607753247275</v>
      </c>
      <c r="Q288" s="6">
        <f>'Tabel 13'!P288/'Tabel 14'!$F288*1000</f>
        <v>0.15683435878875618</v>
      </c>
      <c r="R288" s="6">
        <f>'Tabel 13'!Q288/'Tabel 14'!$F288*1000</f>
        <v>1.1662042063779308</v>
      </c>
      <c r="S288" s="6">
        <f>'Tabel 13'!R288/'Tabel 14'!$F288*1000</f>
        <v>21.876382354123937</v>
      </c>
      <c r="T288" s="6">
        <f>'Tabel 13'!S288/'Tabel 14'!$F288*1000</f>
        <v>20.517151244621388</v>
      </c>
      <c r="U288" s="6">
        <f>'Tabel 13'!T288/'Tabel 14'!$F288*1000</f>
        <v>0.85253548880041818</v>
      </c>
      <c r="V288" s="6">
        <f>'Tabel 13'!U288/'Tabel 14'!$F288*1000</f>
        <v>0.50669562070213536</v>
      </c>
      <c r="W288" s="6">
        <f>'Tabel 13'!V288/'Tabel 14'!$F288*1000</f>
        <v>0</v>
      </c>
      <c r="X288" s="6"/>
      <c r="Y288" s="6">
        <f>'Tabel 13'!X288/'Tabel 14'!$F288*1000</f>
        <v>1.2064181445288937</v>
      </c>
      <c r="AA288" s="47"/>
      <c r="AB288" s="47"/>
      <c r="AC288" s="47"/>
      <c r="AD288" s="47"/>
    </row>
    <row r="289" spans="2:30" x14ac:dyDescent="0.25">
      <c r="C289" s="10" t="s">
        <v>18</v>
      </c>
      <c r="D289" s="10"/>
      <c r="E289" s="10"/>
      <c r="F289" s="86">
        <f>SUM(F283:F288)</f>
        <v>216032</v>
      </c>
      <c r="G289" s="10"/>
      <c r="H289" s="12">
        <f>'Tabel 13'!G289/'Tabel 14'!$F289*1000</f>
        <v>66.642904754851131</v>
      </c>
      <c r="I289" s="12">
        <f>'Tabel 13'!H289/'Tabel 14'!$F289*1000</f>
        <v>36.87879573396534</v>
      </c>
      <c r="J289" s="12">
        <f>'Tabel 13'!I289/'Tabel 14'!$F289*1000</f>
        <v>18.340338468375055</v>
      </c>
      <c r="K289" s="12">
        <f>'Tabel 13'!J289/'Tabel 14'!$F289*1000</f>
        <v>2.5329580802844021</v>
      </c>
      <c r="L289" s="12">
        <f>'Tabel 13'!K289/'Tabel 14'!$F289*1000</f>
        <v>7.7432972892904752</v>
      </c>
      <c r="M289" s="12">
        <f>'Tabel 13'!L289/'Tabel 14'!$F289*1000</f>
        <v>0.92902903273589088</v>
      </c>
      <c r="N289" s="12">
        <f>'Tabel 13'!M289/'Tabel 14'!$F289*1000</f>
        <v>7.3336357576655304</v>
      </c>
      <c r="O289" s="12">
        <f>'Tabel 13'!N289/'Tabel 14'!$F289*1000</f>
        <v>1.4303436527921789</v>
      </c>
      <c r="P289" s="12">
        <f>'Tabel 13'!O289/'Tabel 14'!$F289*1000</f>
        <v>1.0280884313435046</v>
      </c>
      <c r="Q289" s="12">
        <f>'Tabel 13'!P289/'Tabel 14'!$F289*1000</f>
        <v>0.40225522144867432</v>
      </c>
      <c r="R289" s="12">
        <f>'Tabel 13'!Q289/'Tabel 14'!$F289*1000</f>
        <v>1.8839801510887275</v>
      </c>
      <c r="S289" s="12">
        <f>'Tabel 13'!R289/'Tabel 14'!$F289*1000</f>
        <v>26.449785217004891</v>
      </c>
      <c r="T289" s="12">
        <f>'Tabel 13'!S289/'Tabel 14'!$F289*1000</f>
        <v>24.767627018219521</v>
      </c>
      <c r="U289" s="12">
        <f>'Tabel 13'!T289/'Tabel 14'!$F289*1000</f>
        <v>0.98689083098800179</v>
      </c>
      <c r="V289" s="12">
        <f>'Tabel 13'!U289/'Tabel 14'!$F289*1000</f>
        <v>0.69480447341134643</v>
      </c>
      <c r="W289" s="12">
        <f>'Tabel 13'!V289/'Tabel 14'!$F289*1000</f>
        <v>0</v>
      </c>
      <c r="X289" s="12"/>
      <c r="Y289" s="12">
        <f>'Tabel 13'!X289/'Tabel 14'!$F289*1000</f>
        <v>6.0916901199822249</v>
      </c>
      <c r="AA289" s="47"/>
      <c r="AB289" s="47"/>
      <c r="AC289" s="47"/>
      <c r="AD289" s="47"/>
    </row>
    <row r="290" spans="2:30" x14ac:dyDescent="0.25">
      <c r="B290" s="7" t="s">
        <v>362</v>
      </c>
      <c r="C290" s="7"/>
      <c r="D290" s="7"/>
      <c r="E290" s="7"/>
      <c r="F290" s="85">
        <f>SUM(F282,F289)</f>
        <v>1184551</v>
      </c>
      <c r="G290" s="7"/>
      <c r="H290" s="9">
        <f>'Tabel 13'!G290/'Tabel 14'!$F290*1000</f>
        <v>115.15164817724184</v>
      </c>
      <c r="I290" s="9">
        <f>'Tabel 13'!H290/'Tabel 14'!$F290*1000</f>
        <v>63.667161650279304</v>
      </c>
      <c r="J290" s="9">
        <f>'Tabel 13'!I290/'Tabel 14'!$F290*1000</f>
        <v>38.697447387237865</v>
      </c>
      <c r="K290" s="9">
        <f>'Tabel 13'!J290/'Tabel 14'!$F290*1000</f>
        <v>2.9717589196243974</v>
      </c>
      <c r="L290" s="9">
        <f>'Tabel 13'!K290/'Tabel 14'!$F290*1000</f>
        <v>11.968079044296108</v>
      </c>
      <c r="M290" s="9">
        <f>'Tabel 13'!L290/'Tabel 14'!$F290*1000</f>
        <v>0.67595232286326212</v>
      </c>
      <c r="N290" s="9">
        <f>'Tabel 13'!M290/'Tabel 14'!$F290*1000</f>
        <v>9.3540083964303768</v>
      </c>
      <c r="O290" s="9">
        <f>'Tabel 13'!N290/'Tabel 14'!$F290*1000</f>
        <v>11.707389550977544</v>
      </c>
      <c r="P290" s="9">
        <f>'Tabel 13'!O290/'Tabel 14'!$F290*1000</f>
        <v>6.8786400923219011</v>
      </c>
      <c r="Q290" s="9">
        <f>'Tabel 13'!P290/'Tabel 14'!$F290*1000</f>
        <v>4.8287494586556425</v>
      </c>
      <c r="R290" s="9">
        <f>'Tabel 13'!Q290/'Tabel 14'!$F290*1000</f>
        <v>8.821908047859484</v>
      </c>
      <c r="S290" s="9">
        <f>'Tabel 13'!R290/'Tabel 14'!$F290*1000</f>
        <v>30.955188928125509</v>
      </c>
      <c r="T290" s="9">
        <f>'Tabel 13'!S290/'Tabel 14'!$F290*1000</f>
        <v>29.093386439249976</v>
      </c>
      <c r="U290" s="9">
        <f>'Tabel 13'!T290/'Tabel 14'!$F290*1000</f>
        <v>0.79625106897043696</v>
      </c>
      <c r="V290" s="9">
        <f>'Tabel 13'!U290/'Tabel 14'!$F290*1000</f>
        <v>1.065466999732388</v>
      </c>
      <c r="W290" s="9">
        <f>'Tabel 13'!V290/'Tabel 14'!$F290*1000</f>
        <v>0.4685319585226807</v>
      </c>
      <c r="X290" s="9"/>
      <c r="Y290" s="9">
        <f>'Tabel 13'!X290/'Tabel 14'!$F290*1000</f>
        <v>16.581810323067558</v>
      </c>
      <c r="AA290" s="47"/>
      <c r="AB290" s="47"/>
      <c r="AC290" s="47"/>
      <c r="AD290" s="47"/>
    </row>
    <row r="291" spans="2:30" x14ac:dyDescent="0.25">
      <c r="B291" s="1" t="s">
        <v>262</v>
      </c>
      <c r="C291" s="1" t="s">
        <v>437</v>
      </c>
      <c r="D291" s="1" t="s">
        <v>689</v>
      </c>
      <c r="E291" s="1" t="s">
        <v>263</v>
      </c>
      <c r="F291" s="84">
        <f>VLOOKUP(E291,'Tabel 12'!E$14:F$376,2,FALSE)</f>
        <v>25008</v>
      </c>
      <c r="H291" s="6">
        <f>'Tabel 13'!G291/'Tabel 14'!$F291*1000</f>
        <v>65.978886756237998</v>
      </c>
      <c r="I291" s="6">
        <f>'Tabel 13'!H291/'Tabel 14'!$F291*1000</f>
        <v>41.906589891234802</v>
      </c>
      <c r="J291" s="6">
        <f>'Tabel 13'!I291/'Tabel 14'!$F291*1000</f>
        <v>31.909788867562376</v>
      </c>
      <c r="K291" s="6">
        <f>'Tabel 13'!J291/'Tabel 14'!$F291*1000</f>
        <v>0</v>
      </c>
      <c r="L291" s="6">
        <f>'Tabel 13'!K291/'Tabel 14'!$F291*1000</f>
        <v>9.1970569417786319</v>
      </c>
      <c r="M291" s="6">
        <f>'Tabel 13'!L291/'Tabel 14'!$F291*1000</f>
        <v>0</v>
      </c>
      <c r="N291" s="6">
        <f>'Tabel 13'!M291/'Tabel 14'!$F291*1000</f>
        <v>0.79974408189379398</v>
      </c>
      <c r="O291" s="6">
        <f>'Tabel 13'!N291/'Tabel 14'!$F291*1000</f>
        <v>2.3192578374920028</v>
      </c>
      <c r="P291" s="6">
        <f>'Tabel 13'!O291/'Tabel 14'!$F291*1000</f>
        <v>2.3192578374920028</v>
      </c>
      <c r="Q291" s="6">
        <f>'Tabel 13'!P291/'Tabel 14'!$F291*1000</f>
        <v>0</v>
      </c>
      <c r="R291" s="6">
        <f>'Tabel 13'!Q291/'Tabel 14'!$F291*1000</f>
        <v>0.55982085732565579</v>
      </c>
      <c r="S291" s="6">
        <f>'Tabel 13'!R291/'Tabel 14'!$F291*1000</f>
        <v>21.193218170185538</v>
      </c>
      <c r="T291" s="6">
        <f>'Tabel 13'!S291/'Tabel 14'!$F291*1000</f>
        <v>19.71369161868202</v>
      </c>
      <c r="U291" s="6">
        <f>'Tabel 13'!T291/'Tabel 14'!$F291*1000</f>
        <v>1.479526551503519</v>
      </c>
      <c r="V291" s="6">
        <f>'Tabel 13'!U291/'Tabel 14'!$F291*1000</f>
        <v>0</v>
      </c>
      <c r="W291" s="6">
        <f>'Tabel 13'!V291/'Tabel 14'!$F291*1000</f>
        <v>0</v>
      </c>
      <c r="X291" s="6"/>
      <c r="Y291" s="6">
        <f>'Tabel 13'!X291/'Tabel 14'!$F291*1000</f>
        <v>9.0371081253998717</v>
      </c>
      <c r="AA291" s="47"/>
      <c r="AB291" s="47"/>
      <c r="AC291" s="47"/>
      <c r="AD291" s="47"/>
    </row>
    <row r="292" spans="2:30" x14ac:dyDescent="0.25">
      <c r="D292" s="1" t="s">
        <v>719</v>
      </c>
      <c r="E292" s="1" t="s">
        <v>265</v>
      </c>
      <c r="F292" s="84">
        <v>16022</v>
      </c>
      <c r="H292" s="6">
        <f>'Tabel 13'!G292/'Tabel 14'!$F292*1000</f>
        <v>49.806516040444386</v>
      </c>
      <c r="I292" s="6">
        <f>'Tabel 13'!H292/'Tabel 14'!$F292*1000</f>
        <v>29.521907377356136</v>
      </c>
      <c r="J292" s="6">
        <f>'Tabel 13'!I292/'Tabel 14'!$F292*1000</f>
        <v>6.9279740357009105</v>
      </c>
      <c r="K292" s="6">
        <f>'Tabel 13'!J292/'Tabel 14'!$F292*1000</f>
        <v>18.537011609037574</v>
      </c>
      <c r="L292" s="6">
        <f>'Tabel 13'!K292/'Tabel 14'!$F292*1000</f>
        <v>2.0596679565597307</v>
      </c>
      <c r="M292" s="6">
        <f>'Tabel 13'!L292/'Tabel 14'!$F292*1000</f>
        <v>0</v>
      </c>
      <c r="N292" s="6">
        <f>'Tabel 13'!M292/'Tabel 14'!$F292*1000</f>
        <v>1.9972537760579203</v>
      </c>
      <c r="O292" s="6">
        <f>'Tabel 13'!N292/'Tabel 14'!$F292*1000</f>
        <v>1.5603545125452503</v>
      </c>
      <c r="P292" s="6">
        <f>'Tabel 13'!O292/'Tabel 14'!$F292*1000</f>
        <v>0</v>
      </c>
      <c r="Q292" s="6">
        <f>'Tabel 13'!P292/'Tabel 14'!$F292*1000</f>
        <v>1.5603545125452503</v>
      </c>
      <c r="R292" s="6">
        <f>'Tabel 13'!Q292/'Tabel 14'!$F292*1000</f>
        <v>1.2482836100362003</v>
      </c>
      <c r="S292" s="6">
        <f>'Tabel 13'!R292/'Tabel 14'!$F292*1000</f>
        <v>17.475970540506804</v>
      </c>
      <c r="T292" s="6">
        <f>'Tabel 13'!S292/'Tabel 14'!$F292*1000</f>
        <v>17.475970540506804</v>
      </c>
      <c r="U292" s="6">
        <f>'Tabel 13'!T292/'Tabel 14'!$F292*1000</f>
        <v>0</v>
      </c>
      <c r="V292" s="6">
        <f>'Tabel 13'!U292/'Tabel 14'!$F292*1000</f>
        <v>0</v>
      </c>
      <c r="W292" s="6">
        <f>'Tabel 13'!V292/'Tabel 14'!$F292*1000</f>
        <v>0</v>
      </c>
      <c r="X292" s="6"/>
      <c r="Y292" s="6">
        <f>'Tabel 13'!X292/'Tabel 14'!$F292*1000</f>
        <v>4.368992635126701</v>
      </c>
      <c r="AA292" s="47"/>
      <c r="AB292" s="47"/>
      <c r="AC292" s="47"/>
      <c r="AD292" s="47"/>
    </row>
    <row r="293" spans="2:30" x14ac:dyDescent="0.25">
      <c r="D293" s="1" t="s">
        <v>720</v>
      </c>
      <c r="E293" s="1" t="s">
        <v>266</v>
      </c>
      <c r="F293" s="84">
        <f>VLOOKUP(E293,'Tabel 12'!E$14:F$376,2,FALSE)</f>
        <v>22510</v>
      </c>
      <c r="H293" s="6">
        <f>'Tabel 13'!G293/'Tabel 14'!$F293*1000</f>
        <v>52.55442025766326</v>
      </c>
      <c r="I293" s="6">
        <f>'Tabel 13'!H293/'Tabel 14'!$F293*1000</f>
        <v>5.2421146157263436</v>
      </c>
      <c r="J293" s="6">
        <f>'Tabel 13'!I293/'Tabel 14'!$F293*1000</f>
        <v>0.93291870279875611</v>
      </c>
      <c r="K293" s="6">
        <f>'Tabel 13'!J293/'Tabel 14'!$F293*1000</f>
        <v>0</v>
      </c>
      <c r="L293" s="6">
        <f>'Tabel 13'!K293/'Tabel 14'!$F293*1000</f>
        <v>1.0661928031985786</v>
      </c>
      <c r="M293" s="6">
        <f>'Tabel 13'!L293/'Tabel 14'!$F293*1000</f>
        <v>0</v>
      </c>
      <c r="N293" s="6">
        <f>'Tabel 13'!M293/'Tabel 14'!$F293*1000</f>
        <v>3.2430031097290093</v>
      </c>
      <c r="O293" s="6">
        <f>'Tabel 13'!N293/'Tabel 14'!$F293*1000</f>
        <v>11.728120835184363</v>
      </c>
      <c r="P293" s="6">
        <f>'Tabel 13'!O293/'Tabel 14'!$F293*1000</f>
        <v>11.728120835184363</v>
      </c>
      <c r="Q293" s="6">
        <f>'Tabel 13'!P293/'Tabel 14'!$F293*1000</f>
        <v>0</v>
      </c>
      <c r="R293" s="6">
        <f>'Tabel 13'!Q293/'Tabel 14'!$F293*1000</f>
        <v>15.193247445579741</v>
      </c>
      <c r="S293" s="6">
        <f>'Tabel 13'!R293/'Tabel 14'!$F293*1000</f>
        <v>20.39093736117281</v>
      </c>
      <c r="T293" s="6">
        <f>'Tabel 13'!S293/'Tabel 14'!$F293*1000</f>
        <v>17.947578853842735</v>
      </c>
      <c r="U293" s="6">
        <f>'Tabel 13'!T293/'Tabel 14'!$F293*1000</f>
        <v>1.0661928031985786</v>
      </c>
      <c r="V293" s="6">
        <f>'Tabel 13'!U293/'Tabel 14'!$F293*1000</f>
        <v>1.3771657041314971</v>
      </c>
      <c r="W293" s="6">
        <f>'Tabel 13'!V293/'Tabel 14'!$F293*1000</f>
        <v>0</v>
      </c>
      <c r="X293" s="6"/>
      <c r="Y293" s="6">
        <f>'Tabel 13'!X293/'Tabel 14'!$F293*1000</f>
        <v>3.4651266103953797</v>
      </c>
      <c r="AA293" s="47"/>
      <c r="AB293" s="47"/>
      <c r="AC293" s="47"/>
      <c r="AD293" s="47"/>
    </row>
    <row r="294" spans="2:30" x14ac:dyDescent="0.25">
      <c r="D294" s="1" t="s">
        <v>908</v>
      </c>
      <c r="E294" s="1" t="s">
        <v>281</v>
      </c>
      <c r="F294" s="84">
        <f>VLOOKUP(E294,'Tabel 12'!E$14:F$376,2,FALSE)</f>
        <v>45557</v>
      </c>
      <c r="H294" s="6">
        <f>'Tabel 13'!G294/'Tabel 14'!$F294*1000</f>
        <v>30.357574028140572</v>
      </c>
      <c r="I294" s="6">
        <f>'Tabel 13'!H294/'Tabel 14'!$F294*1000</f>
        <v>5.6632350681563759</v>
      </c>
      <c r="J294" s="6">
        <f>'Tabel 13'!I294/'Tabel 14'!$F294*1000</f>
        <v>1.3609324582391289</v>
      </c>
      <c r="K294" s="6">
        <f>'Tabel 13'!J294/'Tabel 14'!$F294*1000</f>
        <v>0</v>
      </c>
      <c r="L294" s="6">
        <f>'Tabel 13'!K294/'Tabel 14'!$F294*1000</f>
        <v>1.7560418815988763</v>
      </c>
      <c r="M294" s="6">
        <f>'Tabel 13'!L294/'Tabel 14'!$F294*1000</f>
        <v>0</v>
      </c>
      <c r="N294" s="6">
        <f>'Tabel 13'!M294/'Tabel 14'!$F294*1000</f>
        <v>2.5462607283183702</v>
      </c>
      <c r="O294" s="6">
        <f>'Tabel 13'!N294/'Tabel 14'!$F294*1000</f>
        <v>0</v>
      </c>
      <c r="P294" s="6">
        <f>'Tabel 13'!O294/'Tabel 14'!$F294*1000</f>
        <v>0</v>
      </c>
      <c r="Q294" s="6">
        <f>'Tabel 13'!P294/'Tabel 14'!$F294*1000</f>
        <v>0</v>
      </c>
      <c r="R294" s="6">
        <f>'Tabel 13'!Q294/'Tabel 14'!$F294*1000</f>
        <v>6.058344491516122</v>
      </c>
      <c r="S294" s="6">
        <f>'Tabel 13'!R294/'Tabel 14'!$F294*1000</f>
        <v>18.635994468468073</v>
      </c>
      <c r="T294" s="6">
        <f>'Tabel 13'!S294/'Tabel 14'!$F294*1000</f>
        <v>16.133634787189674</v>
      </c>
      <c r="U294" s="6">
        <f>'Tabel 13'!T294/'Tabel 14'!$F294*1000</f>
        <v>1.1414272230392695</v>
      </c>
      <c r="V294" s="6">
        <f>'Tabel 13'!U294/'Tabel 14'!$F294*1000</f>
        <v>1.3609324582391289</v>
      </c>
      <c r="W294" s="6">
        <f>'Tabel 13'!V294/'Tabel 14'!$F294*1000</f>
        <v>0</v>
      </c>
      <c r="X294" s="6"/>
      <c r="Y294" s="6">
        <f>'Tabel 13'!X294/'Tabel 14'!$F294*1000</f>
        <v>1.2292293171192135</v>
      </c>
      <c r="AA294" s="47"/>
      <c r="AB294" s="47"/>
      <c r="AC294" s="47"/>
      <c r="AD294" s="47"/>
    </row>
    <row r="295" spans="2:30" x14ac:dyDescent="0.25">
      <c r="D295" s="1" t="s">
        <v>747</v>
      </c>
      <c r="E295" s="1" t="s">
        <v>267</v>
      </c>
      <c r="F295" s="84">
        <f>VLOOKUP(E295,'Tabel 12'!E$14:F$376,2,FALSE)</f>
        <v>9600</v>
      </c>
      <c r="H295" s="6">
        <f>'Tabel 13'!G295/'Tabel 14'!$F295*1000</f>
        <v>39.791666666666671</v>
      </c>
      <c r="I295" s="6">
        <f>'Tabel 13'!H295/'Tabel 14'!$F295*1000</f>
        <v>8.0208333333333321</v>
      </c>
      <c r="J295" s="6">
        <f>'Tabel 13'!I295/'Tabel 14'!$F295*1000</f>
        <v>0</v>
      </c>
      <c r="K295" s="6">
        <f>'Tabel 13'!J295/'Tabel 14'!$F295*1000</f>
        <v>0</v>
      </c>
      <c r="L295" s="6">
        <f>'Tabel 13'!K295/'Tabel 14'!$F295*1000</f>
        <v>0</v>
      </c>
      <c r="M295" s="6">
        <f>'Tabel 13'!L295/'Tabel 14'!$F295*1000</f>
        <v>0</v>
      </c>
      <c r="N295" s="6">
        <f>'Tabel 13'!M295/'Tabel 14'!$F295*1000</f>
        <v>8.0208333333333321</v>
      </c>
      <c r="O295" s="6">
        <f>'Tabel 13'!N295/'Tabel 14'!$F295*1000</f>
        <v>0</v>
      </c>
      <c r="P295" s="6">
        <f>'Tabel 13'!O295/'Tabel 14'!$F295*1000</f>
        <v>0</v>
      </c>
      <c r="Q295" s="6">
        <f>'Tabel 13'!P295/'Tabel 14'!$F295*1000</f>
        <v>0</v>
      </c>
      <c r="R295" s="6">
        <f>'Tabel 13'!Q295/'Tabel 14'!$F295*1000</f>
        <v>0.10416666666666667</v>
      </c>
      <c r="S295" s="6">
        <f>'Tabel 13'!R295/'Tabel 14'!$F295*1000</f>
        <v>31.666666666666668</v>
      </c>
      <c r="T295" s="6">
        <f>'Tabel 13'!S295/'Tabel 14'!$F295*1000</f>
        <v>31.145833333333336</v>
      </c>
      <c r="U295" s="6">
        <f>'Tabel 13'!T295/'Tabel 14'!$F295*1000</f>
        <v>0.52083333333333337</v>
      </c>
      <c r="V295" s="6">
        <f>'Tabel 13'!U295/'Tabel 14'!$F295*1000</f>
        <v>0</v>
      </c>
      <c r="W295" s="6">
        <f>'Tabel 13'!V295/'Tabel 14'!$F295*1000</f>
        <v>0</v>
      </c>
      <c r="X295" s="6"/>
      <c r="Y295" s="6">
        <f>'Tabel 13'!X295/'Tabel 14'!$F295*1000</f>
        <v>1.1458333333333333</v>
      </c>
      <c r="AA295" s="47"/>
      <c r="AB295" s="47"/>
      <c r="AC295" s="47"/>
      <c r="AD295" s="47"/>
    </row>
    <row r="296" spans="2:30" x14ac:dyDescent="0.25">
      <c r="D296" s="1" t="s">
        <v>808</v>
      </c>
      <c r="E296" s="1" t="s">
        <v>268</v>
      </c>
      <c r="F296" s="84">
        <f>VLOOKUP(E296,'Tabel 12'!E$14:F$376,2,FALSE)</f>
        <v>50580</v>
      </c>
      <c r="H296" s="6">
        <f>'Tabel 13'!G296/'Tabel 14'!$F296*1000</f>
        <v>75.662317121391851</v>
      </c>
      <c r="I296" s="6">
        <f>'Tabel 13'!H296/'Tabel 14'!$F296*1000</f>
        <v>28.786081455120602</v>
      </c>
      <c r="J296" s="6">
        <f>'Tabel 13'!I296/'Tabel 14'!$F296*1000</f>
        <v>22.558323448003165</v>
      </c>
      <c r="K296" s="6">
        <f>'Tabel 13'!J296/'Tabel 14'!$F296*1000</f>
        <v>0</v>
      </c>
      <c r="L296" s="6">
        <f>'Tabel 13'!K296/'Tabel 14'!$F296*1000</f>
        <v>3.4598655595096877</v>
      </c>
      <c r="M296" s="6">
        <f>'Tabel 13'!L296/'Tabel 14'!$F296*1000</f>
        <v>0</v>
      </c>
      <c r="N296" s="6">
        <f>'Tabel 13'!M296/'Tabel 14'!$F296*1000</f>
        <v>2.7678924476077502</v>
      </c>
      <c r="O296" s="6">
        <f>'Tabel 13'!N296/'Tabel 14'!$F296*1000</f>
        <v>2.8074337682878605</v>
      </c>
      <c r="P296" s="6">
        <f>'Tabel 13'!O296/'Tabel 14'!$F296*1000</f>
        <v>2.8074337682878605</v>
      </c>
      <c r="Q296" s="6">
        <f>'Tabel 13'!P296/'Tabel 14'!$F296*1000</f>
        <v>0</v>
      </c>
      <c r="R296" s="6">
        <f>'Tabel 13'!Q296/'Tabel 14'!$F296*1000</f>
        <v>25.523922499011469</v>
      </c>
      <c r="S296" s="6">
        <f>'Tabel 13'!R296/'Tabel 14'!$F296*1000</f>
        <v>18.544879398971926</v>
      </c>
      <c r="T296" s="6">
        <f>'Tabel 13'!S296/'Tabel 14'!$F296*1000</f>
        <v>17.793594306049823</v>
      </c>
      <c r="U296" s="6">
        <f>'Tabel 13'!T296/'Tabel 14'!$F296*1000</f>
        <v>0.75128509292210355</v>
      </c>
      <c r="V296" s="6">
        <f>'Tabel 13'!U296/'Tabel 14'!$F296*1000</f>
        <v>0</v>
      </c>
      <c r="W296" s="6">
        <f>'Tabel 13'!V296/'Tabel 14'!$F296*1000</f>
        <v>1.324634242783709</v>
      </c>
      <c r="X296" s="6"/>
      <c r="Y296" s="6">
        <f>'Tabel 13'!X296/'Tabel 14'!$F296*1000</f>
        <v>23.625939106366154</v>
      </c>
      <c r="AA296" s="47"/>
      <c r="AB296" s="47"/>
      <c r="AC296" s="47"/>
      <c r="AD296" s="47"/>
    </row>
    <row r="297" spans="2:30" x14ac:dyDescent="0.25">
      <c r="D297" s="1" t="s">
        <v>832</v>
      </c>
      <c r="E297" s="1" t="s">
        <v>269</v>
      </c>
      <c r="F297" s="84">
        <f>VLOOKUP(E297,'Tabel 12'!E$14:F$376,2,FALSE)</f>
        <v>31488</v>
      </c>
      <c r="H297" s="6">
        <f>'Tabel 13'!G297/'Tabel 14'!$F297*1000</f>
        <v>31.472306910569106</v>
      </c>
      <c r="I297" s="6">
        <f>'Tabel 13'!H297/'Tabel 14'!$F297*1000</f>
        <v>11.591717479674797</v>
      </c>
      <c r="J297" s="6">
        <f>'Tabel 13'!I297/'Tabel 14'!$F297*1000</f>
        <v>0</v>
      </c>
      <c r="K297" s="6">
        <f>'Tabel 13'!J297/'Tabel 14'!$F297*1000</f>
        <v>0</v>
      </c>
      <c r="L297" s="6">
        <f>'Tabel 13'!K297/'Tabel 14'!$F297*1000</f>
        <v>6.8279979674796749</v>
      </c>
      <c r="M297" s="6">
        <f>'Tabel 13'!L297/'Tabel 14'!$F297*1000</f>
        <v>0</v>
      </c>
      <c r="N297" s="6">
        <f>'Tabel 13'!M297/'Tabel 14'!$F297*1000</f>
        <v>4.7637195121951219</v>
      </c>
      <c r="O297" s="6">
        <f>'Tabel 13'!N297/'Tabel 14'!$F297*1000</f>
        <v>0</v>
      </c>
      <c r="P297" s="6">
        <f>'Tabel 13'!O297/'Tabel 14'!$F297*1000</f>
        <v>0</v>
      </c>
      <c r="Q297" s="6">
        <f>'Tabel 13'!P297/'Tabel 14'!$F297*1000</f>
        <v>0</v>
      </c>
      <c r="R297" s="6">
        <f>'Tabel 13'!Q297/'Tabel 14'!$F297*1000</f>
        <v>3.4616361788617889</v>
      </c>
      <c r="S297" s="6">
        <f>'Tabel 13'!R297/'Tabel 14'!$F297*1000</f>
        <v>16.418953252032519</v>
      </c>
      <c r="T297" s="6">
        <f>'Tabel 13'!S297/'Tabel 14'!$F297*1000</f>
        <v>13.719512195121951</v>
      </c>
      <c r="U297" s="6">
        <f>'Tabel 13'!T297/'Tabel 14'!$F297*1000</f>
        <v>0.79395325203252032</v>
      </c>
      <c r="V297" s="6">
        <f>'Tabel 13'!U297/'Tabel 14'!$F297*1000</f>
        <v>1.9054878048780488</v>
      </c>
      <c r="W297" s="6">
        <f>'Tabel 13'!V297/'Tabel 14'!$F297*1000</f>
        <v>0</v>
      </c>
      <c r="X297" s="6"/>
      <c r="Y297" s="6">
        <f>'Tabel 13'!X297/'Tabel 14'!$F297*1000</f>
        <v>1.9054878048780488</v>
      </c>
      <c r="AA297" s="47"/>
      <c r="AB297" s="47"/>
      <c r="AC297" s="47"/>
      <c r="AD297" s="47"/>
    </row>
    <row r="298" spans="2:30" x14ac:dyDescent="0.25">
      <c r="C298" s="10"/>
      <c r="D298" s="1" t="s">
        <v>837</v>
      </c>
      <c r="E298" s="1" t="s">
        <v>270</v>
      </c>
      <c r="F298" s="84">
        <f>VLOOKUP(E298,'Tabel 12'!E$14:F$376,2,FALSE)</f>
        <v>14707</v>
      </c>
      <c r="H298" s="6">
        <f>'Tabel 13'!G298/'Tabel 14'!$F298*1000</f>
        <v>23.322227510709187</v>
      </c>
      <c r="I298" s="6">
        <f>'Tabel 13'!H298/'Tabel 14'!$F298*1000</f>
        <v>8.6353437138777451</v>
      </c>
      <c r="J298" s="6">
        <f>'Tabel 13'!I298/'Tabel 14'!$F298*1000</f>
        <v>0</v>
      </c>
      <c r="K298" s="6">
        <f>'Tabel 13'!J298/'Tabel 14'!$F298*1000</f>
        <v>0</v>
      </c>
      <c r="L298" s="6">
        <f>'Tabel 13'!K298/'Tabel 14'!$F298*1000</f>
        <v>8.6353437138777451</v>
      </c>
      <c r="M298" s="6">
        <f>'Tabel 13'!L298/'Tabel 14'!$F298*1000</f>
        <v>0</v>
      </c>
      <c r="N298" s="6">
        <f>'Tabel 13'!M298/'Tabel 14'!$F298*1000</f>
        <v>0</v>
      </c>
      <c r="O298" s="6">
        <f>'Tabel 13'!N298/'Tabel 14'!$F298*1000</f>
        <v>4.7596382674916704</v>
      </c>
      <c r="P298" s="6">
        <f>'Tabel 13'!O298/'Tabel 14'!$F298*1000</f>
        <v>0</v>
      </c>
      <c r="Q298" s="6">
        <f>'Tabel 13'!P298/'Tabel 14'!$F298*1000</f>
        <v>4.7596382674916704</v>
      </c>
      <c r="R298" s="6">
        <f>'Tabel 13'!Q298/'Tabel 14'!$F298*1000</f>
        <v>1.9038553069966682</v>
      </c>
      <c r="S298" s="6">
        <f>'Tabel 13'!R298/'Tabel 14'!$F298*1000</f>
        <v>8.0233902223431031</v>
      </c>
      <c r="T298" s="6">
        <f>'Tabel 13'!S298/'Tabel 14'!$F298*1000</f>
        <v>8.0233902223431031</v>
      </c>
      <c r="U298" s="6">
        <f>'Tabel 13'!T298/'Tabel 14'!$F298*1000</f>
        <v>0</v>
      </c>
      <c r="V298" s="6">
        <f>'Tabel 13'!U298/'Tabel 14'!$F298*1000</f>
        <v>0</v>
      </c>
      <c r="W298" s="6">
        <f>'Tabel 13'!V298/'Tabel 14'!$F298*1000</f>
        <v>0</v>
      </c>
      <c r="X298" s="6"/>
      <c r="Y298" s="6">
        <f>'Tabel 13'!X298/'Tabel 14'!$F298*1000</f>
        <v>0.67994832392738158</v>
      </c>
      <c r="AA298" s="47"/>
      <c r="AB298" s="47"/>
      <c r="AC298" s="47"/>
      <c r="AD298" s="47"/>
    </row>
    <row r="299" spans="2:30" x14ac:dyDescent="0.25">
      <c r="B299" s="7"/>
      <c r="C299" s="7"/>
      <c r="D299" s="1" t="s">
        <v>855</v>
      </c>
      <c r="E299" s="1" t="s">
        <v>283</v>
      </c>
      <c r="F299" s="84">
        <f>VLOOKUP(E299,'Tabel 12'!E$14:F$376,2,FALSE)</f>
        <v>13922</v>
      </c>
      <c r="H299" s="6">
        <f>'Tabel 13'!G299/'Tabel 14'!$F299*1000</f>
        <v>53.656083895991955</v>
      </c>
      <c r="I299" s="6">
        <f>'Tabel 13'!H299/'Tabel 14'!$F299*1000</f>
        <v>29.808935497773305</v>
      </c>
      <c r="J299" s="6">
        <f>'Tabel 13'!I299/'Tabel 14'!$F299*1000</f>
        <v>0</v>
      </c>
      <c r="K299" s="6">
        <f>'Tabel 13'!J299/'Tabel 14'!$F299*1000</f>
        <v>0</v>
      </c>
      <c r="L299" s="6">
        <f>'Tabel 13'!K299/'Tabel 14'!$F299*1000</f>
        <v>2.6576641287171383</v>
      </c>
      <c r="M299" s="6">
        <f>'Tabel 13'!L299/'Tabel 14'!$F299*1000</f>
        <v>0</v>
      </c>
      <c r="N299" s="6">
        <f>'Tabel 13'!M299/'Tabel 14'!$F299*1000</f>
        <v>27.151271369056168</v>
      </c>
      <c r="O299" s="6">
        <f>'Tabel 13'!N299/'Tabel 14'!$F299*1000</f>
        <v>0</v>
      </c>
      <c r="P299" s="6">
        <f>'Tabel 13'!O299/'Tabel 14'!$F299*1000</f>
        <v>0</v>
      </c>
      <c r="Q299" s="6">
        <f>'Tabel 13'!P299/'Tabel 14'!$F299*1000</f>
        <v>0</v>
      </c>
      <c r="R299" s="6">
        <f>'Tabel 13'!Q299/'Tabel 14'!$F299*1000</f>
        <v>2.2266915673035483</v>
      </c>
      <c r="S299" s="6">
        <f>'Tabel 13'!R299/'Tabel 14'!$F299*1000</f>
        <v>21.620456830915096</v>
      </c>
      <c r="T299" s="6">
        <f>'Tabel 13'!S299/'Tabel 14'!$F299*1000</f>
        <v>21.045826749030311</v>
      </c>
      <c r="U299" s="6">
        <f>'Tabel 13'!T299/'Tabel 14'!$F299*1000</f>
        <v>0.57463008188478659</v>
      </c>
      <c r="V299" s="6">
        <f>'Tabel 13'!U299/'Tabel 14'!$F299*1000</f>
        <v>0</v>
      </c>
      <c r="W299" s="6">
        <f>'Tabel 13'!V299/'Tabel 14'!$F299*1000</f>
        <v>0</v>
      </c>
      <c r="X299" s="6"/>
      <c r="Y299" s="6">
        <f>'Tabel 13'!X299/'Tabel 14'!$F299*1000</f>
        <v>13.647464444763685</v>
      </c>
      <c r="AA299" s="47"/>
      <c r="AB299" s="47"/>
      <c r="AC299" s="47"/>
      <c r="AD299" s="47"/>
    </row>
    <row r="300" spans="2:30" x14ac:dyDescent="0.25">
      <c r="D300" s="1" t="s">
        <v>899</v>
      </c>
      <c r="E300" s="1" t="s">
        <v>271</v>
      </c>
      <c r="F300" s="84">
        <f>VLOOKUP(E300,'Tabel 12'!E$14:F$376,2,FALSE)</f>
        <v>5747</v>
      </c>
      <c r="H300" s="6">
        <f>'Tabel 13'!G300/'Tabel 14'!$F300*1000</f>
        <v>19.488428745432397</v>
      </c>
      <c r="I300" s="6">
        <f>'Tabel 13'!H300/'Tabel 14'!$F300*1000</f>
        <v>2.6100574212632677</v>
      </c>
      <c r="J300" s="6">
        <f>'Tabel 13'!I300/'Tabel 14'!$F300*1000</f>
        <v>1.5660344527579606</v>
      </c>
      <c r="K300" s="6">
        <f>'Tabel 13'!J300/'Tabel 14'!$F300*1000</f>
        <v>0.52201148425265353</v>
      </c>
      <c r="L300" s="6">
        <f>'Tabel 13'!K300/'Tabel 14'!$F300*1000</f>
        <v>0.17400382808421785</v>
      </c>
      <c r="M300" s="6">
        <f>'Tabel 13'!L300/'Tabel 14'!$F300*1000</f>
        <v>0</v>
      </c>
      <c r="N300" s="6">
        <f>'Tabel 13'!M300/'Tabel 14'!$F300*1000</f>
        <v>0.34800765616843571</v>
      </c>
      <c r="O300" s="6">
        <f>'Tabel 13'!N300/'Tabel 14'!$F300*1000</f>
        <v>0</v>
      </c>
      <c r="P300" s="6">
        <f>'Tabel 13'!O300/'Tabel 14'!$F300*1000</f>
        <v>0</v>
      </c>
      <c r="Q300" s="6">
        <f>'Tabel 13'!P300/'Tabel 14'!$F300*1000</f>
        <v>0</v>
      </c>
      <c r="R300" s="6">
        <f>'Tabel 13'!Q300/'Tabel 14'!$F300*1000</f>
        <v>2.0880459370106141</v>
      </c>
      <c r="S300" s="6">
        <f>'Tabel 13'!R300/'Tabel 14'!$F300*1000</f>
        <v>14.790325387158518</v>
      </c>
      <c r="T300" s="6">
        <f>'Tabel 13'!S300/'Tabel 14'!$F300*1000</f>
        <v>14.094310074821646</v>
      </c>
      <c r="U300" s="6">
        <f>'Tabel 13'!T300/'Tabel 14'!$F300*1000</f>
        <v>0.69601531233687142</v>
      </c>
      <c r="V300" s="6">
        <f>'Tabel 13'!U300/'Tabel 14'!$F300*1000</f>
        <v>0</v>
      </c>
      <c r="W300" s="6">
        <f>'Tabel 13'!V300/'Tabel 14'!$F300*1000</f>
        <v>1.0440229685053071</v>
      </c>
      <c r="X300" s="6"/>
      <c r="Y300" s="6">
        <f>'Tabel 13'!X300/'Tabel 14'!$F300*1000</f>
        <v>1.2180267965895248</v>
      </c>
      <c r="AA300" s="47"/>
      <c r="AB300" s="47"/>
      <c r="AC300" s="47"/>
      <c r="AD300" s="47"/>
    </row>
    <row r="301" spans="2:30" x14ac:dyDescent="0.25">
      <c r="D301" s="1" t="s">
        <v>902</v>
      </c>
      <c r="E301" s="1" t="s">
        <v>284</v>
      </c>
      <c r="F301" s="84">
        <f>VLOOKUP(E301,'Tabel 12'!E$14:F$376,2,FALSE)</f>
        <v>20332</v>
      </c>
      <c r="H301" s="6">
        <f>'Tabel 13'!G301/'Tabel 14'!$F301*1000</f>
        <v>51.052528034625219</v>
      </c>
      <c r="I301" s="6">
        <f>'Tabel 13'!H301/'Tabel 14'!$F301*1000</f>
        <v>12.049970489868187</v>
      </c>
      <c r="J301" s="6">
        <f>'Tabel 13'!I301/'Tabel 14'!$F301*1000</f>
        <v>0.63938618925831203</v>
      </c>
      <c r="K301" s="6">
        <f>'Tabel 13'!J301/'Tabel 14'!$F301*1000</f>
        <v>2.3116269919338972</v>
      </c>
      <c r="L301" s="6">
        <f>'Tabel 13'!K301/'Tabel 14'!$F301*1000</f>
        <v>0.93448750737753294</v>
      </c>
      <c r="M301" s="6">
        <f>'Tabel 13'!L301/'Tabel 14'!$F301*1000</f>
        <v>0</v>
      </c>
      <c r="N301" s="6">
        <f>'Tabel 13'!M301/'Tabel 14'!$F301*1000</f>
        <v>8.1644698012984467</v>
      </c>
      <c r="O301" s="6">
        <f>'Tabel 13'!N301/'Tabel 14'!$F301*1000</f>
        <v>18.09954751131222</v>
      </c>
      <c r="P301" s="6">
        <f>'Tabel 13'!O301/'Tabel 14'!$F301*1000</f>
        <v>17.951996852252606</v>
      </c>
      <c r="Q301" s="6">
        <f>'Tabel 13'!P301/'Tabel 14'!$F301*1000</f>
        <v>0.14755065905961046</v>
      </c>
      <c r="R301" s="6">
        <f>'Tabel 13'!Q301/'Tabel 14'!$F301*1000</f>
        <v>0.88530395435766285</v>
      </c>
      <c r="S301" s="6">
        <f>'Tabel 13'!R301/'Tabel 14'!$F301*1000</f>
        <v>20.017706079087151</v>
      </c>
      <c r="T301" s="6">
        <f>'Tabel 13'!S301/'Tabel 14'!$F301*1000</f>
        <v>19.820971867007675</v>
      </c>
      <c r="U301" s="6">
        <f>'Tabel 13'!T301/'Tabel 14'!$F301*1000</f>
        <v>4.9183553019870152E-2</v>
      </c>
      <c r="V301" s="6">
        <f>'Tabel 13'!U301/'Tabel 14'!$F301*1000</f>
        <v>0.14755065905961046</v>
      </c>
      <c r="W301" s="6">
        <f>'Tabel 13'!V301/'Tabel 14'!$F301*1000</f>
        <v>0</v>
      </c>
      <c r="X301" s="6"/>
      <c r="Y301" s="6">
        <f>'Tabel 13'!X301/'Tabel 14'!$F301*1000</f>
        <v>12.83690733818611</v>
      </c>
      <c r="AA301" s="47"/>
      <c r="AB301" s="47"/>
      <c r="AC301" s="47"/>
      <c r="AD301" s="47"/>
    </row>
    <row r="302" spans="2:30" x14ac:dyDescent="0.25">
      <c r="D302" s="1" t="s">
        <v>924</v>
      </c>
      <c r="E302" s="1" t="s">
        <v>272</v>
      </c>
      <c r="F302" s="84">
        <f>VLOOKUP(E302,'Tabel 12'!E$14:F$376,2,FALSE)</f>
        <v>47432</v>
      </c>
      <c r="H302" s="6">
        <f>'Tabel 13'!G302/'Tabel 14'!$F302*1000</f>
        <v>65.841625906560964</v>
      </c>
      <c r="I302" s="6">
        <f>'Tabel 13'!H302/'Tabel 14'!$F302*1000</f>
        <v>55.595378647326697</v>
      </c>
      <c r="J302" s="6">
        <f>'Tabel 13'!I302/'Tabel 14'!$F302*1000</f>
        <v>2.1504469556417609</v>
      </c>
      <c r="K302" s="6">
        <f>'Tabel 13'!J302/'Tabel 14'!$F302*1000</f>
        <v>0.37949063923089899</v>
      </c>
      <c r="L302" s="6">
        <f>'Tabel 13'!K302/'Tabel 14'!$F302*1000</f>
        <v>2.1715297689323663</v>
      </c>
      <c r="M302" s="6">
        <f>'Tabel 13'!L302/'Tabel 14'!$F302*1000</f>
        <v>0</v>
      </c>
      <c r="N302" s="6">
        <f>'Tabel 13'!M302/'Tabel 14'!$F302*1000</f>
        <v>50.893911283521675</v>
      </c>
      <c r="O302" s="6">
        <f>'Tabel 13'!N302/'Tabel 14'!$F302*1000</f>
        <v>8.3277112497891714</v>
      </c>
      <c r="P302" s="6">
        <f>'Tabel 13'!O302/'Tabel 14'!$F302*1000</f>
        <v>0.42165626581210996</v>
      </c>
      <c r="Q302" s="6">
        <f>'Tabel 13'!P302/'Tabel 14'!$F302*1000</f>
        <v>7.9060549839770626</v>
      </c>
      <c r="R302" s="6">
        <f>'Tabel 13'!Q302/'Tabel 14'!$F302*1000</f>
        <v>0.31624219935908249</v>
      </c>
      <c r="S302" s="6">
        <f>'Tabel 13'!R302/'Tabel 14'!$F302*1000</f>
        <v>1.6022938100860178</v>
      </c>
      <c r="T302" s="6">
        <f>'Tabel 13'!S302/'Tabel 14'!$F302*1000</f>
        <v>0</v>
      </c>
      <c r="U302" s="6">
        <f>'Tabel 13'!T302/'Tabel 14'!$F302*1000</f>
        <v>0.63248439871816498</v>
      </c>
      <c r="V302" s="6">
        <f>'Tabel 13'!U302/'Tabel 14'!$F302*1000</f>
        <v>0.96980941136785292</v>
      </c>
      <c r="W302" s="6">
        <f>'Tabel 13'!V302/'Tabel 14'!$F302*1000</f>
        <v>0</v>
      </c>
      <c r="X302" s="6"/>
      <c r="Y302" s="6">
        <f>'Tabel 13'!X302/'Tabel 14'!$F302*1000</f>
        <v>10.752234778208804</v>
      </c>
      <c r="AA302" s="47"/>
      <c r="AB302" s="47"/>
      <c r="AC302" s="47"/>
      <c r="AD302" s="47"/>
    </row>
    <row r="303" spans="2:30" x14ac:dyDescent="0.25">
      <c r="D303" s="1" t="s">
        <v>949</v>
      </c>
      <c r="E303" s="1" t="s">
        <v>262</v>
      </c>
      <c r="F303" s="84">
        <f>VLOOKUP(E303,'Tabel 12'!E$14:F$376,2,FALSE)</f>
        <v>367951</v>
      </c>
      <c r="H303" s="6">
        <f>'Tabel 13'!G303/'Tabel 14'!$F303*1000</f>
        <v>243.23619177553533</v>
      </c>
      <c r="I303" s="6">
        <f>'Tabel 13'!H303/'Tabel 14'!$F303*1000</f>
        <v>161.54868447157367</v>
      </c>
      <c r="J303" s="6">
        <f>'Tabel 13'!I303/'Tabel 14'!$F303*1000</f>
        <v>81.323328377963364</v>
      </c>
      <c r="K303" s="6">
        <f>'Tabel 13'!J303/'Tabel 14'!$F303*1000</f>
        <v>38.081157545434039</v>
      </c>
      <c r="L303" s="6">
        <f>'Tabel 13'!K303/'Tabel 14'!$F303*1000</f>
        <v>4.6826887275751385</v>
      </c>
      <c r="M303" s="6">
        <f>'Tabel 13'!L303/'Tabel 14'!$F303*1000</f>
        <v>2.9487621993145829</v>
      </c>
      <c r="N303" s="6">
        <f>'Tabel 13'!M303/'Tabel 14'!$F303*1000</f>
        <v>34.512747621286536</v>
      </c>
      <c r="O303" s="6">
        <f>'Tabel 13'!N303/'Tabel 14'!$F303*1000</f>
        <v>13.572459376384357</v>
      </c>
      <c r="P303" s="6">
        <f>'Tabel 13'!O303/'Tabel 14'!$F303*1000</f>
        <v>4.0902185345331308</v>
      </c>
      <c r="Q303" s="6">
        <f>'Tabel 13'!P303/'Tabel 14'!$F303*1000</f>
        <v>9.4822408418512261</v>
      </c>
      <c r="R303" s="6">
        <f>'Tabel 13'!Q303/'Tabel 14'!$F303*1000</f>
        <v>18.730754910300554</v>
      </c>
      <c r="S303" s="6">
        <f>'Tabel 13'!R303/'Tabel 14'!$F303*1000</f>
        <v>49.384293017276761</v>
      </c>
      <c r="T303" s="6">
        <f>'Tabel 13'!S303/'Tabel 14'!$F303*1000</f>
        <v>47.498172310987059</v>
      </c>
      <c r="U303" s="6">
        <f>'Tabel 13'!T303/'Tabel 14'!$F303*1000</f>
        <v>1.8861207062896963</v>
      </c>
      <c r="V303" s="6">
        <f>'Tabel 13'!U303/'Tabel 14'!$F303*1000</f>
        <v>0</v>
      </c>
      <c r="W303" s="6">
        <f>'Tabel 13'!V303/'Tabel 14'!$F303*1000</f>
        <v>0</v>
      </c>
      <c r="X303" s="6"/>
      <c r="Y303" s="6">
        <f>'Tabel 13'!X303/'Tabel 14'!$F303*1000</f>
        <v>4.2478482189204545</v>
      </c>
      <c r="AA303" s="47"/>
      <c r="AB303" s="47"/>
      <c r="AC303" s="47"/>
      <c r="AD303" s="47"/>
    </row>
    <row r="304" spans="2:30" x14ac:dyDescent="0.25">
      <c r="D304" s="1" t="s">
        <v>955</v>
      </c>
      <c r="E304" s="1" t="s">
        <v>273</v>
      </c>
      <c r="F304" s="84">
        <f>VLOOKUP(E304,'Tabel 12'!E$14:F$376,2,FALSE)</f>
        <v>68529</v>
      </c>
      <c r="H304" s="6">
        <f>'Tabel 13'!G304/'Tabel 14'!$F304*1000</f>
        <v>102.1319441404369</v>
      </c>
      <c r="I304" s="6">
        <f>'Tabel 13'!H304/'Tabel 14'!$F304*1000</f>
        <v>57.099913905062088</v>
      </c>
      <c r="J304" s="6">
        <f>'Tabel 13'!I304/'Tabel 14'!$F304*1000</f>
        <v>26.631061302514265</v>
      </c>
      <c r="K304" s="6">
        <f>'Tabel 13'!J304/'Tabel 14'!$F304*1000</f>
        <v>0</v>
      </c>
      <c r="L304" s="6">
        <f>'Tabel 13'!K304/'Tabel 14'!$F304*1000</f>
        <v>30.468852602547827</v>
      </c>
      <c r="M304" s="6">
        <f>'Tabel 13'!L304/'Tabel 14'!$F304*1000</f>
        <v>0</v>
      </c>
      <c r="N304" s="6">
        <f>'Tabel 13'!M304/'Tabel 14'!$F304*1000</f>
        <v>0</v>
      </c>
      <c r="O304" s="6">
        <f>'Tabel 13'!N304/'Tabel 14'!$F304*1000</f>
        <v>5.5742824205810679</v>
      </c>
      <c r="P304" s="6">
        <f>'Tabel 13'!O304/'Tabel 14'!$F304*1000</f>
        <v>5.3408046228603947</v>
      </c>
      <c r="Q304" s="6">
        <f>'Tabel 13'!P304/'Tabel 14'!$F304*1000</f>
        <v>0.23347779772067298</v>
      </c>
      <c r="R304" s="6">
        <f>'Tabel 13'!Q304/'Tabel 14'!$F304*1000</f>
        <v>1.1965737133184491</v>
      </c>
      <c r="S304" s="6">
        <f>'Tabel 13'!R304/'Tabel 14'!$F304*1000</f>
        <v>38.261174101475291</v>
      </c>
      <c r="T304" s="6">
        <f>'Tabel 13'!S304/'Tabel 14'!$F304*1000</f>
        <v>37.516963621240642</v>
      </c>
      <c r="U304" s="6">
        <f>'Tabel 13'!T304/'Tabel 14'!$F304*1000</f>
        <v>0.7442104802346452</v>
      </c>
      <c r="V304" s="6">
        <f>'Tabel 13'!U304/'Tabel 14'!$F304*1000</f>
        <v>0</v>
      </c>
      <c r="W304" s="6">
        <f>'Tabel 13'!V304/'Tabel 14'!$F304*1000</f>
        <v>0</v>
      </c>
      <c r="X304" s="6"/>
      <c r="Y304" s="6">
        <f>'Tabel 13'!X304/'Tabel 14'!$F304*1000</f>
        <v>24.281690962949991</v>
      </c>
      <c r="AA304" s="47"/>
      <c r="AB304" s="47"/>
      <c r="AC304" s="47"/>
      <c r="AD304" s="47"/>
    </row>
    <row r="305" spans="2:30" x14ac:dyDescent="0.25">
      <c r="D305" s="1" t="s">
        <v>992</v>
      </c>
      <c r="E305" s="1" t="s">
        <v>280</v>
      </c>
      <c r="F305" s="84">
        <f>VLOOKUP(E305,'Tabel 12'!E$14:F$376,2,FALSE)</f>
        <v>53237</v>
      </c>
      <c r="H305" s="6">
        <f>'Tabel 13'!G305/'Tabel 14'!$F305*1000</f>
        <v>76.563292446982359</v>
      </c>
      <c r="I305" s="6">
        <f>'Tabel 13'!H305/'Tabel 14'!$F305*1000</f>
        <v>31.519431974003044</v>
      </c>
      <c r="J305" s="6">
        <f>'Tabel 13'!I305/'Tabel 14'!$F305*1000</f>
        <v>31.519431974003044</v>
      </c>
      <c r="K305" s="6">
        <f>'Tabel 13'!J305/'Tabel 14'!$F305*1000</f>
        <v>0</v>
      </c>
      <c r="L305" s="6">
        <f>'Tabel 13'!K305/'Tabel 14'!$F305*1000</f>
        <v>0</v>
      </c>
      <c r="M305" s="6">
        <f>'Tabel 13'!L305/'Tabel 14'!$F305*1000</f>
        <v>0</v>
      </c>
      <c r="N305" s="6">
        <f>'Tabel 13'!M305/'Tabel 14'!$F305*1000</f>
        <v>0</v>
      </c>
      <c r="O305" s="6">
        <f>'Tabel 13'!N305/'Tabel 14'!$F305*1000</f>
        <v>10.518999943648215</v>
      </c>
      <c r="P305" s="6">
        <f>'Tabel 13'!O305/'Tabel 14'!$F305*1000</f>
        <v>4.8650374739372992</v>
      </c>
      <c r="Q305" s="6">
        <f>'Tabel 13'!P305/'Tabel 14'!$F305*1000</f>
        <v>5.6539624697109154</v>
      </c>
      <c r="R305" s="6">
        <f>'Tabel 13'!Q305/'Tabel 14'!$F305*1000</f>
        <v>8.4715517403309732</v>
      </c>
      <c r="S305" s="6">
        <f>'Tabel 13'!R305/'Tabel 14'!$F305*1000</f>
        <v>26.05330878900013</v>
      </c>
      <c r="T305" s="6">
        <f>'Tabel 13'!S305/'Tabel 14'!$F305*1000</f>
        <v>24.475458797452902</v>
      </c>
      <c r="U305" s="6">
        <f>'Tabel 13'!T305/'Tabel 14'!$F305*1000</f>
        <v>0</v>
      </c>
      <c r="V305" s="6">
        <f>'Tabel 13'!U305/'Tabel 14'!$F305*1000</f>
        <v>1.5778499915472322</v>
      </c>
      <c r="W305" s="6">
        <f>'Tabel 13'!V305/'Tabel 14'!$F305*1000</f>
        <v>0</v>
      </c>
      <c r="X305" s="6"/>
      <c r="Y305" s="6">
        <f>'Tabel 13'!X305/'Tabel 14'!$F305*1000</f>
        <v>10.932246370005823</v>
      </c>
      <c r="AA305" s="47"/>
      <c r="AB305" s="47"/>
      <c r="AC305" s="47"/>
      <c r="AD305" s="47"/>
    </row>
    <row r="306" spans="2:30" x14ac:dyDescent="0.25">
      <c r="D306" s="1" t="s">
        <v>995</v>
      </c>
      <c r="E306" s="1" t="s">
        <v>274</v>
      </c>
      <c r="F306" s="84">
        <f>VLOOKUP(E306,'Tabel 12'!E$14:F$376,2,FALSE)</f>
        <v>14353</v>
      </c>
      <c r="H306" s="6">
        <f>'Tabel 13'!G306/'Tabel 14'!$F306*1000</f>
        <v>38.876889848812098</v>
      </c>
      <c r="I306" s="6">
        <f>'Tabel 13'!H306/'Tabel 14'!$F306*1000</f>
        <v>15.11879049676026</v>
      </c>
      <c r="J306" s="6">
        <f>'Tabel 13'!I306/'Tabel 14'!$F306*1000</f>
        <v>4.5983418100745492</v>
      </c>
      <c r="K306" s="6">
        <f>'Tabel 13'!J306/'Tabel 14'!$F306*1000</f>
        <v>3.6229359715738871</v>
      </c>
      <c r="L306" s="6">
        <f>'Tabel 13'!K306/'Tabel 14'!$F306*1000</f>
        <v>0.2090155368215704</v>
      </c>
      <c r="M306" s="6">
        <f>'Tabel 13'!L306/'Tabel 14'!$F306*1000</f>
        <v>0</v>
      </c>
      <c r="N306" s="6">
        <f>'Tabel 13'!M306/'Tabel 14'!$F306*1000</f>
        <v>6.6884971782902527</v>
      </c>
      <c r="O306" s="6">
        <f>'Tabel 13'!N306/'Tabel 14'!$F306*1000</f>
        <v>4.6680136556817393</v>
      </c>
      <c r="P306" s="6">
        <f>'Tabel 13'!O306/'Tabel 14'!$F306*1000</f>
        <v>2.647530133073225</v>
      </c>
      <c r="Q306" s="6">
        <f>'Tabel 13'!P306/'Tabel 14'!$F306*1000</f>
        <v>2.0204835226085138</v>
      </c>
      <c r="R306" s="6">
        <f>'Tabel 13'!Q306/'Tabel 14'!$F306*1000</f>
        <v>0</v>
      </c>
      <c r="S306" s="6">
        <f>'Tabel 13'!R306/'Tabel 14'!$F306*1000</f>
        <v>19.090085696370096</v>
      </c>
      <c r="T306" s="6">
        <f>'Tabel 13'!S306/'Tabel 14'!$F306*1000</f>
        <v>18.602382777119765</v>
      </c>
      <c r="U306" s="6">
        <f>'Tabel 13'!T306/'Tabel 14'!$F306*1000</f>
        <v>0.48770291925033094</v>
      </c>
      <c r="V306" s="6">
        <f>'Tabel 13'!U306/'Tabel 14'!$F306*1000</f>
        <v>0</v>
      </c>
      <c r="W306" s="6">
        <f>'Tabel 13'!V306/'Tabel 14'!$F306*1000</f>
        <v>0.48770291925033094</v>
      </c>
      <c r="X306" s="6"/>
      <c r="Y306" s="6">
        <f>'Tabel 13'!X306/'Tabel 14'!$F306*1000</f>
        <v>0.90573399289347178</v>
      </c>
      <c r="AA306" s="47"/>
      <c r="AB306" s="47"/>
      <c r="AC306" s="47"/>
      <c r="AD306" s="47"/>
    </row>
    <row r="307" spans="2:30" x14ac:dyDescent="0.25">
      <c r="C307" s="10" t="s">
        <v>16</v>
      </c>
      <c r="D307" s="10"/>
      <c r="E307" s="10"/>
      <c r="F307" s="86">
        <f>SUM(F291:F306)</f>
        <v>806975</v>
      </c>
      <c r="G307" s="10"/>
      <c r="H307" s="12">
        <f>'Tabel 13'!G307/'Tabel 14'!$F307*1000</f>
        <v>144.62529818148025</v>
      </c>
      <c r="I307" s="12">
        <f>'Tabel 13'!H307/'Tabel 14'!$F307*1000</f>
        <v>89.821865609219614</v>
      </c>
      <c r="J307" s="12">
        <f>'Tabel 13'!I307/'Tabel 14'!$F307*1000</f>
        <v>44.300009293968209</v>
      </c>
      <c r="K307" s="12">
        <f>'Tabel 13'!J307/'Tabel 14'!$F307*1000</f>
        <v>17.880355649183681</v>
      </c>
      <c r="L307" s="12">
        <f>'Tabel 13'!K307/'Tabel 14'!$F307*1000</f>
        <v>6.0200130115555011</v>
      </c>
      <c r="M307" s="12">
        <f>'Tabel 13'!L307/'Tabel 14'!$F307*1000</f>
        <v>1.3445274017162863</v>
      </c>
      <c r="N307" s="12">
        <f>'Tabel 13'!M307/'Tabel 14'!$F307*1000</f>
        <v>20.276960252795938</v>
      </c>
      <c r="O307" s="12">
        <f>'Tabel 13'!N307/'Tabel 14'!$F307*1000</f>
        <v>9.0771089562873684</v>
      </c>
      <c r="P307" s="12">
        <f>'Tabel 13'!O307/'Tabel 14'!$F307*1000</f>
        <v>3.7386536138046411</v>
      </c>
      <c r="Q307" s="12">
        <f>'Tabel 13'!P307/'Tabel 14'!$F307*1000</f>
        <v>5.3384553424827281</v>
      </c>
      <c r="R307" s="12">
        <f>'Tabel 13'!Q307/'Tabel 14'!$F307*1000</f>
        <v>11.873973791009634</v>
      </c>
      <c r="S307" s="12">
        <f>'Tabel 13'!R307/'Tabel 14'!$F307*1000</f>
        <v>33.852349824963603</v>
      </c>
      <c r="T307" s="12">
        <f>'Tabel 13'!S307/'Tabel 14'!$F307*1000</f>
        <v>32.288484773382073</v>
      </c>
      <c r="U307" s="12">
        <f>'Tabel 13'!T307/'Tabel 14'!$F307*1000</f>
        <v>1.2094550636636823</v>
      </c>
      <c r="V307" s="12">
        <f>'Tabel 13'!U307/'Tabel 14'!$F307*1000</f>
        <v>0.35440998791784128</v>
      </c>
      <c r="W307" s="12">
        <f>'Tabel 13'!V307/'Tabel 14'!$F307*1000</f>
        <v>9.9135660956039526E-2</v>
      </c>
      <c r="X307" s="12"/>
      <c r="Y307" s="12">
        <f>'Tabel 13'!X307/'Tabel 14'!$F307*1000</f>
        <v>8.0498156696304104</v>
      </c>
      <c r="AA307" s="47"/>
      <c r="AB307" s="47"/>
      <c r="AC307" s="47"/>
      <c r="AD307" s="47"/>
    </row>
    <row r="308" spans="2:30" x14ac:dyDescent="0.25">
      <c r="D308" s="1" t="s">
        <v>681</v>
      </c>
      <c r="E308" s="1" t="s">
        <v>282</v>
      </c>
      <c r="F308" s="84">
        <f>VLOOKUP(E308,'Tabel 12'!E$14:F$376,2,FALSE)</f>
        <v>160747</v>
      </c>
      <c r="H308" s="6">
        <f>'Tabel 13'!G308/'Tabel 14'!$F308*1000</f>
        <v>195.7859244651533</v>
      </c>
      <c r="I308" s="6">
        <f>'Tabel 13'!H308/'Tabel 14'!$F308*1000</f>
        <v>124.17650096113769</v>
      </c>
      <c r="J308" s="6">
        <f>'Tabel 13'!I308/'Tabel 14'!$F308*1000</f>
        <v>67.114160761942685</v>
      </c>
      <c r="K308" s="6">
        <f>'Tabel 13'!J308/'Tabel 14'!$F308*1000</f>
        <v>12.307539176469858</v>
      </c>
      <c r="L308" s="6">
        <f>'Tabel 13'!K308/'Tabel 14'!$F308*1000</f>
        <v>23.573068237665399</v>
      </c>
      <c r="M308" s="6">
        <f>'Tabel 13'!L308/'Tabel 14'!$F308*1000</f>
        <v>2.1935090546013303</v>
      </c>
      <c r="N308" s="6">
        <f>'Tabel 13'!M308/'Tabel 14'!$F308*1000</f>
        <v>18.988845826049634</v>
      </c>
      <c r="O308" s="6">
        <f>'Tabel 13'!N308/'Tabel 14'!$F308*1000</f>
        <v>36.927594294139233</v>
      </c>
      <c r="P308" s="6">
        <f>'Tabel 13'!O308/'Tabel 14'!$F308*1000</f>
        <v>25.155679421699936</v>
      </c>
      <c r="Q308" s="6">
        <f>'Tabel 13'!P308/'Tabel 14'!$F308*1000</f>
        <v>11.7719148724393</v>
      </c>
      <c r="R308" s="6">
        <f>'Tabel 13'!Q308/'Tabel 14'!$F308*1000</f>
        <v>3.004721705537273</v>
      </c>
      <c r="S308" s="6">
        <f>'Tabel 13'!R308/'Tabel 14'!$F308*1000</f>
        <v>31.677107504339116</v>
      </c>
      <c r="T308" s="6">
        <f>'Tabel 13'!S308/'Tabel 14'!$F308*1000</f>
        <v>30.853452941579004</v>
      </c>
      <c r="U308" s="6">
        <f>'Tabel 13'!T308/'Tabel 14'!$F308*1000</f>
        <v>0.66564228259314329</v>
      </c>
      <c r="V308" s="6">
        <f>'Tabel 13'!U308/'Tabel 14'!$F308*1000</f>
        <v>0.15801228016697044</v>
      </c>
      <c r="W308" s="6">
        <f>'Tabel 13'!V308/'Tabel 14'!$F308*1000</f>
        <v>0</v>
      </c>
      <c r="X308" s="6"/>
      <c r="Y308" s="6">
        <f>'Tabel 13'!X308/'Tabel 14'!$F308*1000</f>
        <v>30.240066688647378</v>
      </c>
      <c r="AA308" s="47"/>
      <c r="AB308" s="47"/>
      <c r="AC308" s="47"/>
      <c r="AD308" s="47"/>
    </row>
    <row r="309" spans="2:30" x14ac:dyDescent="0.25">
      <c r="D309" s="1" t="s">
        <v>705</v>
      </c>
      <c r="E309" s="1" t="s">
        <v>264</v>
      </c>
      <c r="F309" s="84">
        <f>VLOOKUP(E309,'Tabel 12'!E$14:F$376,2,FALSE)</f>
        <v>43882</v>
      </c>
      <c r="H309" s="6">
        <f>'Tabel 13'!G309/'Tabel 14'!$F309*1000</f>
        <v>63.465657900733788</v>
      </c>
      <c r="I309" s="6">
        <f>'Tabel 13'!H309/'Tabel 14'!$F309*1000</f>
        <v>26.594047673305685</v>
      </c>
      <c r="J309" s="6">
        <f>'Tabel 13'!I309/'Tabel 14'!$F309*1000</f>
        <v>10.813089649514607</v>
      </c>
      <c r="K309" s="6">
        <f>'Tabel 13'!J309/'Tabel 14'!$F309*1000</f>
        <v>1.9210610273004876</v>
      </c>
      <c r="L309" s="6">
        <f>'Tabel 13'!K309/'Tabel 14'!$F309*1000</f>
        <v>6.1232395971013167</v>
      </c>
      <c r="M309" s="6">
        <f>'Tabel 13'!L309/'Tabel 14'!$F309*1000</f>
        <v>0.75885328836424959</v>
      </c>
      <c r="N309" s="6">
        <f>'Tabel 13'!M309/'Tabel 14'!$F309*1000</f>
        <v>6.9778041110250211</v>
      </c>
      <c r="O309" s="6">
        <f>'Tabel 13'!N309/'Tabel 14'!$F309*1000</f>
        <v>8.5000683651611144</v>
      </c>
      <c r="P309" s="6">
        <f>'Tabel 13'!O309/'Tabel 14'!$F309*1000</f>
        <v>6.1619798550658578</v>
      </c>
      <c r="Q309" s="6">
        <f>'Tabel 13'!P309/'Tabel 14'!$F309*1000</f>
        <v>2.3380885100952553</v>
      </c>
      <c r="R309" s="6">
        <f>'Tabel 13'!Q309/'Tabel 14'!$F309*1000</f>
        <v>2.9624903149355091</v>
      </c>
      <c r="S309" s="6">
        <f>'Tabel 13'!R309/'Tabel 14'!$F309*1000</f>
        <v>25.40905154733148</v>
      </c>
      <c r="T309" s="6">
        <f>'Tabel 13'!S309/'Tabel 14'!$F309*1000</f>
        <v>23.827537486896674</v>
      </c>
      <c r="U309" s="6">
        <f>'Tabel 13'!T309/'Tabel 14'!$F309*1000</f>
        <v>0.99129483615149716</v>
      </c>
      <c r="V309" s="6">
        <f>'Tabel 13'!U309/'Tabel 14'!$F309*1000</f>
        <v>0.5902192242833052</v>
      </c>
      <c r="W309" s="6">
        <f>'Tabel 13'!V309/'Tabel 14'!$F309*1000</f>
        <v>0</v>
      </c>
      <c r="X309" s="6"/>
      <c r="Y309" s="6">
        <f>'Tabel 13'!X309/'Tabel 14'!$F309*1000</f>
        <v>0.29624903149355086</v>
      </c>
      <c r="AA309" s="47"/>
      <c r="AB309" s="47"/>
      <c r="AC309" s="47"/>
      <c r="AD309" s="47"/>
    </row>
    <row r="310" spans="2:30" x14ac:dyDescent="0.25">
      <c r="D310" s="1" t="s">
        <v>811</v>
      </c>
      <c r="E310" s="1" t="s">
        <v>276</v>
      </c>
      <c r="F310" s="84">
        <f>VLOOKUP(E310,'Tabel 12'!E$14:F$376,2,FALSE)</f>
        <v>33484</v>
      </c>
      <c r="H310" s="6">
        <f>'Tabel 13'!G310/'Tabel 14'!$F310*1000</f>
        <v>104.73659061044081</v>
      </c>
      <c r="I310" s="6">
        <f>'Tabel 13'!H310/'Tabel 14'!$F310*1000</f>
        <v>42.617369489905627</v>
      </c>
      <c r="J310" s="6">
        <f>'Tabel 13'!I310/'Tabel 14'!$F310*1000</f>
        <v>17.327678891410823</v>
      </c>
      <c r="K310" s="6">
        <f>'Tabel 13'!J310/'Tabel 14'!$F310*1000</f>
        <v>3.0760960458726556</v>
      </c>
      <c r="L310" s="6">
        <f>'Tabel 13'!K310/'Tabel 14'!$F310*1000</f>
        <v>9.8136423366383951</v>
      </c>
      <c r="M310" s="6">
        <f>'Tabel 13'!L310/'Tabel 14'!$F310*1000</f>
        <v>1.2155059132720105</v>
      </c>
      <c r="N310" s="6">
        <f>'Tabel 13'!M310/'Tabel 14'!$F310*1000</f>
        <v>11.181459801696333</v>
      </c>
      <c r="O310" s="6">
        <f>'Tabel 13'!N310/'Tabel 14'!$F310*1000</f>
        <v>13.439254569346554</v>
      </c>
      <c r="P310" s="6">
        <f>'Tabel 13'!O310/'Tabel 14'!$F310*1000</f>
        <v>9.7419663122685449</v>
      </c>
      <c r="Q310" s="6">
        <f>'Tabel 13'!P310/'Tabel 14'!$F310*1000</f>
        <v>3.6972882570780072</v>
      </c>
      <c r="R310" s="6">
        <f>'Tabel 13'!Q310/'Tabel 14'!$F310*1000</f>
        <v>9.7061283000836234</v>
      </c>
      <c r="S310" s="6">
        <f>'Tabel 13'!R310/'Tabel 14'!$F310*1000</f>
        <v>38.973838251105008</v>
      </c>
      <c r="T310" s="6">
        <f>'Tabel 13'!S310/'Tabel 14'!$F310*1000</f>
        <v>36.548799426591806</v>
      </c>
      <c r="U310" s="6">
        <f>'Tabel 13'!T310/'Tabel 14'!$F310*1000</f>
        <v>1.5201290168438657</v>
      </c>
      <c r="V310" s="6">
        <f>'Tabel 13'!U310/'Tabel 14'!$F310*1000</f>
        <v>0.9049098076693346</v>
      </c>
      <c r="W310" s="6">
        <f>'Tabel 13'!V310/'Tabel 14'!$F310*1000</f>
        <v>0</v>
      </c>
      <c r="X310" s="6"/>
      <c r="Y310" s="6">
        <f>'Tabel 13'!X310/'Tabel 14'!$F310*1000</f>
        <v>13.558714609962967</v>
      </c>
      <c r="AA310" s="47"/>
      <c r="AB310" s="47"/>
      <c r="AC310" s="47"/>
      <c r="AD310" s="47"/>
    </row>
    <row r="311" spans="2:30" x14ac:dyDescent="0.25">
      <c r="D311" s="1" t="s">
        <v>859</v>
      </c>
      <c r="E311" s="1" t="s">
        <v>278</v>
      </c>
      <c r="F311" s="84">
        <f>VLOOKUP(E311,'Tabel 12'!E$14:F$376,2,FALSE)</f>
        <v>65437</v>
      </c>
      <c r="H311" s="6">
        <f>'Tabel 13'!G311/'Tabel 14'!$F311*1000</f>
        <v>122.33140272322998</v>
      </c>
      <c r="I311" s="6">
        <f>'Tabel 13'!H311/'Tabel 14'!$F311*1000</f>
        <v>78.548833228907199</v>
      </c>
      <c r="J311" s="6">
        <f>'Tabel 13'!I311/'Tabel 14'!$F311*1000</f>
        <v>47.29740055320385</v>
      </c>
      <c r="K311" s="6">
        <f>'Tabel 13'!J311/'Tabel 14'!$F311*1000</f>
        <v>5.0766385989577758</v>
      </c>
      <c r="L311" s="6">
        <f>'Tabel 13'!K311/'Tabel 14'!$F311*1000</f>
        <v>14.646148203615692</v>
      </c>
      <c r="M311" s="6">
        <f>'Tabel 13'!L311/'Tabel 14'!$F311*1000</f>
        <v>1.6764215963445757</v>
      </c>
      <c r="N311" s="6">
        <f>'Tabel 13'!M311/'Tabel 14'!$F311*1000</f>
        <v>9.8522242767853054</v>
      </c>
      <c r="O311" s="6">
        <f>'Tabel 13'!N311/'Tabel 14'!$F311*1000</f>
        <v>6.1280315417882854</v>
      </c>
      <c r="P311" s="6">
        <f>'Tabel 13'!O311/'Tabel 14'!$F311*1000</f>
        <v>4.2346073322432263</v>
      </c>
      <c r="Q311" s="6">
        <f>'Tabel 13'!P311/'Tabel 14'!$F311*1000</f>
        <v>1.8934242095450586</v>
      </c>
      <c r="R311" s="6">
        <f>'Tabel 13'!Q311/'Tabel 14'!$F311*1000</f>
        <v>3.8051866680929751</v>
      </c>
      <c r="S311" s="6">
        <f>'Tabel 13'!R311/'Tabel 14'!$F311*1000</f>
        <v>33.849351284441525</v>
      </c>
      <c r="T311" s="6">
        <f>'Tabel 13'!S311/'Tabel 14'!$F311*1000</f>
        <v>31.630423155095748</v>
      </c>
      <c r="U311" s="6">
        <f>'Tabel 13'!T311/'Tabel 14'!$F311*1000</f>
        <v>1.1812888732674176</v>
      </c>
      <c r="V311" s="6">
        <f>'Tabel 13'!U311/'Tabel 14'!$F311*1000</f>
        <v>1.0361110686614605</v>
      </c>
      <c r="W311" s="6">
        <f>'Tabel 13'!V311/'Tabel 14'!$F311*1000</f>
        <v>0</v>
      </c>
      <c r="X311" s="6"/>
      <c r="Y311" s="6">
        <f>'Tabel 13'!X311/'Tabel 14'!$F311*1000</f>
        <v>28.913305927838991</v>
      </c>
      <c r="AA311" s="47"/>
      <c r="AB311" s="47"/>
      <c r="AC311" s="47"/>
      <c r="AD311" s="47"/>
    </row>
    <row r="312" spans="2:30" x14ac:dyDescent="0.25">
      <c r="D312" s="1" t="s">
        <v>888</v>
      </c>
      <c r="E312" s="1" t="s">
        <v>279</v>
      </c>
      <c r="F312" s="84">
        <f>VLOOKUP(E312,'Tabel 12'!E$14:F$376,2,FALSE)</f>
        <v>10233</v>
      </c>
      <c r="H312" s="6">
        <f>'Tabel 13'!G312/'Tabel 14'!$F312*1000</f>
        <v>38.014267565718754</v>
      </c>
      <c r="I312" s="6">
        <f>'Tabel 13'!H312/'Tabel 14'!$F312*1000</f>
        <v>3.8111990618586926</v>
      </c>
      <c r="J312" s="6">
        <f>'Tabel 13'!I312/'Tabel 14'!$F312*1000</f>
        <v>0.90882439167399598</v>
      </c>
      <c r="K312" s="6">
        <f>'Tabel 13'!J312/'Tabel 14'!$F312*1000</f>
        <v>0.42998143261995508</v>
      </c>
      <c r="L312" s="6">
        <f>'Tabel 13'!K312/'Tabel 14'!$F312*1000</f>
        <v>1.3094889084334995</v>
      </c>
      <c r="M312" s="6">
        <f>'Tabel 13'!L312/'Tabel 14'!$F312*1000</f>
        <v>0.14658457930225741</v>
      </c>
      <c r="N312" s="6">
        <f>'Tabel 13'!M312/'Tabel 14'!$F312*1000</f>
        <v>1.0163197498289847</v>
      </c>
      <c r="O312" s="6">
        <f>'Tabel 13'!N312/'Tabel 14'!$F312*1000</f>
        <v>2.1499071630997753</v>
      </c>
      <c r="P312" s="6">
        <f>'Tabel 13'!O312/'Tabel 14'!$F312*1000</f>
        <v>1.6319749828984658</v>
      </c>
      <c r="Q312" s="6">
        <f>'Tabel 13'!P312/'Tabel 14'!$F312*1000</f>
        <v>0.51793218020130949</v>
      </c>
      <c r="R312" s="6">
        <f>'Tabel 13'!Q312/'Tabel 14'!$F312*1000</f>
        <v>6.1565523306948107</v>
      </c>
      <c r="S312" s="6">
        <f>'Tabel 13'!R312/'Tabel 14'!$F312*1000</f>
        <v>25.896609010065475</v>
      </c>
      <c r="T312" s="6">
        <f>'Tabel 13'!S312/'Tabel 14'!$F312*1000</f>
        <v>23.44376038307437</v>
      </c>
      <c r="U312" s="6">
        <f>'Tabel 13'!T312/'Tabel 14'!$F312*1000</f>
        <v>0.75246750708492127</v>
      </c>
      <c r="V312" s="6">
        <f>'Tabel 13'!U312/'Tabel 14'!$F312*1000</f>
        <v>1.7003811199061858</v>
      </c>
      <c r="W312" s="6">
        <f>'Tabel 13'!V312/'Tabel 14'!$F312*1000</f>
        <v>0</v>
      </c>
      <c r="X312" s="6"/>
      <c r="Y312" s="6">
        <f>'Tabel 13'!X312/'Tabel 14'!$F312*1000</f>
        <v>8.4041825466627582</v>
      </c>
      <c r="AA312" s="47"/>
      <c r="AB312" s="47"/>
      <c r="AC312" s="47"/>
      <c r="AD312" s="47"/>
    </row>
    <row r="313" spans="2:30" x14ac:dyDescent="0.25">
      <c r="D313" s="1" t="s">
        <v>933</v>
      </c>
      <c r="E313" s="1" t="s">
        <v>286</v>
      </c>
      <c r="F313" s="84">
        <f>VLOOKUP(E313,'Tabel 12'!E$14:F$376,2,FALSE)</f>
        <v>65765</v>
      </c>
      <c r="H313" s="6">
        <f>'Tabel 13'!G313/'Tabel 14'!$F313*1000</f>
        <v>46.042727894776853</v>
      </c>
      <c r="I313" s="6">
        <f>'Tabel 13'!H313/'Tabel 14'!$F313*1000</f>
        <v>9.3514787500950352</v>
      </c>
      <c r="J313" s="6">
        <f>'Tabel 13'!I313/'Tabel 14'!$F313*1000</f>
        <v>5.6306546035125074</v>
      </c>
      <c r="K313" s="6">
        <f>'Tabel 13'!J313/'Tabel 14'!$F313*1000</f>
        <v>0.60366456321751694</v>
      </c>
      <c r="L313" s="6">
        <f>'Tabel 13'!K313/'Tabel 14'!$F313*1000</f>
        <v>1.7440888010339848</v>
      </c>
      <c r="M313" s="6">
        <f>'Tabel 13'!L313/'Tabel 14'!$F313*1000</f>
        <v>0.19919410020527634</v>
      </c>
      <c r="N313" s="6">
        <f>'Tabel 13'!M313/'Tabel 14'!$F313*1000</f>
        <v>1.1723561164753287</v>
      </c>
      <c r="O313" s="6">
        <f>'Tabel 13'!N313/'Tabel 14'!$F313*1000</f>
        <v>12.909602372082414</v>
      </c>
      <c r="P313" s="6">
        <f>'Tabel 13'!O313/'Tabel 14'!$F313*1000</f>
        <v>8.9226792366760428</v>
      </c>
      <c r="Q313" s="6">
        <f>'Tabel 13'!P313/'Tabel 14'!$F313*1000</f>
        <v>3.986923135406371</v>
      </c>
      <c r="R313" s="6">
        <f>'Tabel 13'!Q313/'Tabel 14'!$F313*1000</f>
        <v>5.2307458374515319</v>
      </c>
      <c r="S313" s="6">
        <f>'Tabel 13'!R313/'Tabel 14'!$F313*1000</f>
        <v>18.550900935147876</v>
      </c>
      <c r="T313" s="6">
        <f>'Tabel 13'!S313/'Tabel 14'!$F313*1000</f>
        <v>17.334448414810311</v>
      </c>
      <c r="U313" s="6">
        <f>'Tabel 13'!T313/'Tabel 14'!$F313*1000</f>
        <v>0.64776096707975372</v>
      </c>
      <c r="V313" s="6">
        <f>'Tabel 13'!U313/'Tabel 14'!$F313*1000</f>
        <v>0.56869155325781195</v>
      </c>
      <c r="W313" s="6">
        <f>'Tabel 13'!V313/'Tabel 14'!$F313*1000</f>
        <v>0</v>
      </c>
      <c r="X313" s="6"/>
      <c r="Y313" s="6">
        <f>'Tabel 13'!X313/'Tabel 14'!$F313*1000</f>
        <v>9.1538052155401797</v>
      </c>
      <c r="AA313" s="47"/>
      <c r="AB313" s="47"/>
      <c r="AC313" s="47"/>
      <c r="AD313" s="47"/>
    </row>
    <row r="314" spans="2:30" x14ac:dyDescent="0.25">
      <c r="D314" s="1" t="s">
        <v>950</v>
      </c>
      <c r="E314" s="1" t="s">
        <v>285</v>
      </c>
      <c r="F314" s="84">
        <f>VLOOKUP(E314,'Tabel 12'!E$14:F$376,2,FALSE)</f>
        <v>50422</v>
      </c>
      <c r="H314" s="6">
        <f>'Tabel 13'!G314/'Tabel 14'!$F314*1000</f>
        <v>45.555511483082782</v>
      </c>
      <c r="I314" s="6">
        <f>'Tabel 13'!H314/'Tabel 14'!$F314*1000</f>
        <v>10.134465114434176</v>
      </c>
      <c r="J314" s="6">
        <f>'Tabel 13'!I314/'Tabel 14'!$F314*1000</f>
        <v>6.1024949426837489</v>
      </c>
      <c r="K314" s="6">
        <f>'Tabel 13'!J314/'Tabel 14'!$F314*1000</f>
        <v>0.6544762206973147</v>
      </c>
      <c r="L314" s="6">
        <f>'Tabel 13'!K314/'Tabel 14'!$F314*1000</f>
        <v>1.890047994922851</v>
      </c>
      <c r="M314" s="6">
        <f>'Tabel 13'!L314/'Tabel 14'!$F314*1000</f>
        <v>0.21617547895759787</v>
      </c>
      <c r="N314" s="6">
        <f>'Tabel 13'!M314/'Tabel 14'!$F314*1000</f>
        <v>1.2712704771726626</v>
      </c>
      <c r="O314" s="6">
        <f>'Tabel 13'!N314/'Tabel 14'!$F314*1000</f>
        <v>6.4257665304827256</v>
      </c>
      <c r="P314" s="6">
        <f>'Tabel 13'!O314/'Tabel 14'!$F314*1000</f>
        <v>4.440521994367538</v>
      </c>
      <c r="Q314" s="6">
        <f>'Tabel 13'!P314/'Tabel 14'!$F314*1000</f>
        <v>1.9852445361151876</v>
      </c>
      <c r="R314" s="6">
        <f>'Tabel 13'!Q314/'Tabel 14'!$F314*1000</f>
        <v>6.9612470746896191</v>
      </c>
      <c r="S314" s="6">
        <f>'Tabel 13'!R314/'Tabel 14'!$F314*1000</f>
        <v>22.034032763476262</v>
      </c>
      <c r="T314" s="6">
        <f>'Tabel 13'!S314/'Tabel 14'!$F314*1000</f>
        <v>20.590218555392489</v>
      </c>
      <c r="U314" s="6">
        <f>'Tabel 13'!T314/'Tabel 14'!$F314*1000</f>
        <v>0.76950537463805468</v>
      </c>
      <c r="V314" s="6">
        <f>'Tabel 13'!U314/'Tabel 14'!$F314*1000</f>
        <v>0.67430883344571813</v>
      </c>
      <c r="W314" s="6">
        <f>'Tabel 13'!V314/'Tabel 14'!$F314*1000</f>
        <v>0</v>
      </c>
      <c r="X314" s="6"/>
      <c r="Y314" s="6">
        <f>'Tabel 13'!X314/'Tabel 14'!$F314*1000</f>
        <v>2.7170679465312761</v>
      </c>
      <c r="AA314" s="47"/>
      <c r="AB314" s="47"/>
      <c r="AC314" s="47"/>
      <c r="AD314" s="47"/>
    </row>
    <row r="315" spans="2:30" x14ac:dyDescent="0.25">
      <c r="D315" s="1" t="s">
        <v>961</v>
      </c>
      <c r="E315" s="1" t="s">
        <v>287</v>
      </c>
      <c r="F315" s="84">
        <f>VLOOKUP(E315,'Tabel 12'!E$14:F$376,2,FALSE)</f>
        <v>60045</v>
      </c>
      <c r="H315" s="6">
        <f>'Tabel 13'!G315/'Tabel 14'!$F315*1000</f>
        <v>70.313931218252975</v>
      </c>
      <c r="I315" s="6">
        <f>'Tabel 13'!H315/'Tabel 14'!$F315*1000</f>
        <v>27.562661337330336</v>
      </c>
      <c r="J315" s="6">
        <f>'Tabel 13'!I315/'Tabel 14'!$F315*1000</f>
        <v>16.595886418519445</v>
      </c>
      <c r="K315" s="6">
        <f>'Tabel 13'!J315/'Tabel 14'!$F315*1000</f>
        <v>1.7819968357065534</v>
      </c>
      <c r="L315" s="6">
        <f>'Tabel 13'!K315/'Tabel 14'!$F315*1000</f>
        <v>5.1394787242901163</v>
      </c>
      <c r="M315" s="6">
        <f>'Tabel 13'!L315/'Tabel 14'!$F315*1000</f>
        <v>0.58789241402281611</v>
      </c>
      <c r="N315" s="6">
        <f>'Tabel 13'!M315/'Tabel 14'!$F315*1000</f>
        <v>3.4574069447914062</v>
      </c>
      <c r="O315" s="6">
        <f>'Tabel 13'!N315/'Tabel 14'!$F315*1000</f>
        <v>14.089432925306021</v>
      </c>
      <c r="P315" s="6">
        <f>'Tabel 13'!O315/'Tabel 14'!$F315*1000</f>
        <v>9.7376967274544093</v>
      </c>
      <c r="Q315" s="6">
        <f>'Tabel 13'!P315/'Tabel 14'!$F315*1000</f>
        <v>4.3517361978516114</v>
      </c>
      <c r="R315" s="6">
        <f>'Tabel 13'!Q315/'Tabel 14'!$F315*1000</f>
        <v>7.6609209759347161</v>
      </c>
      <c r="S315" s="6">
        <f>'Tabel 13'!R315/'Tabel 14'!$F315*1000</f>
        <v>21.000915979681903</v>
      </c>
      <c r="T315" s="6">
        <f>'Tabel 13'!S315/'Tabel 14'!$F315*1000</f>
        <v>19.625281039220585</v>
      </c>
      <c r="U315" s="6">
        <f>'Tabel 13'!T315/'Tabel 14'!$F315*1000</f>
        <v>0.73278374552419023</v>
      </c>
      <c r="V315" s="6">
        <f>'Tabel 13'!U315/'Tabel 14'!$F315*1000</f>
        <v>0.6428511949371305</v>
      </c>
      <c r="W315" s="6">
        <f>'Tabel 13'!V315/'Tabel 14'!$F315*1000</f>
        <v>0</v>
      </c>
      <c r="X315" s="6"/>
      <c r="Y315" s="6">
        <f>'Tabel 13'!X315/'Tabel 14'!$F315*1000</f>
        <v>7.7441918561079186</v>
      </c>
      <c r="AA315" s="47"/>
      <c r="AB315" s="47"/>
      <c r="AC315" s="47"/>
      <c r="AD315" s="47"/>
    </row>
    <row r="316" spans="2:30" x14ac:dyDescent="0.25">
      <c r="D316" s="1" t="s">
        <v>989</v>
      </c>
      <c r="E316" s="1" t="s">
        <v>275</v>
      </c>
      <c r="F316" s="84">
        <f>VLOOKUP(E316,'Tabel 12'!E$14:F$376,2,FALSE)</f>
        <v>23993</v>
      </c>
      <c r="H316" s="6">
        <f>'Tabel 13'!G316/'Tabel 14'!$F316*1000</f>
        <v>21.506272662859999</v>
      </c>
      <c r="I316" s="6">
        <f>'Tabel 13'!H316/'Tabel 14'!$F316*1000</f>
        <v>10.086275163589381</v>
      </c>
      <c r="J316" s="6">
        <f>'Tabel 13'!I316/'Tabel 14'!$F316*1000</f>
        <v>4.1011961822198142</v>
      </c>
      <c r="K316" s="6">
        <f>'Tabel 13'!J316/'Tabel 14'!$F316*1000</f>
        <v>0.72937940232567833</v>
      </c>
      <c r="L316" s="6">
        <f>'Tabel 13'!K316/'Tabel 14'!$F316*1000</f>
        <v>2.321510440545159</v>
      </c>
      <c r="M316" s="6">
        <f>'Tabel 13'!L316/'Tabel 14'!$F316*1000</f>
        <v>0.28758387863126744</v>
      </c>
      <c r="N316" s="6">
        <f>'Tabel 13'!M316/'Tabel 14'!$F316*1000</f>
        <v>2.6466052598674614</v>
      </c>
      <c r="O316" s="6">
        <f>'Tabel 13'!N316/'Tabel 14'!$F316*1000</f>
        <v>2.4590505564122869</v>
      </c>
      <c r="P316" s="6">
        <f>'Tabel 13'!O316/'Tabel 14'!$F316*1000</f>
        <v>1.7838536239736589</v>
      </c>
      <c r="Q316" s="6">
        <f>'Tabel 13'!P316/'Tabel 14'!$F316*1000</f>
        <v>0.67519693243862788</v>
      </c>
      <c r="R316" s="6">
        <f>'Tabel 13'!Q316/'Tabel 14'!$F316*1000</f>
        <v>7.9606551910974037</v>
      </c>
      <c r="S316" s="6">
        <f>'Tabel 13'!R316/'Tabel 14'!$F316*1000</f>
        <v>1.0002917517609304</v>
      </c>
      <c r="T316" s="6">
        <f>'Tabel 13'!S316/'Tabel 14'!$F316*1000</f>
        <v>0.9377735172758721</v>
      </c>
      <c r="U316" s="6">
        <f>'Tabel 13'!T316/'Tabel 14'!$F316*1000</f>
        <v>3.7510940691034889E-2</v>
      </c>
      <c r="V316" s="6">
        <f>'Tabel 13'!U316/'Tabel 14'!$F316*1000</f>
        <v>2.5007293794023253E-2</v>
      </c>
      <c r="W316" s="6">
        <f>'Tabel 13'!V316/'Tabel 14'!$F316*1000</f>
        <v>0</v>
      </c>
      <c r="X316" s="6"/>
      <c r="Y316" s="6">
        <f>'Tabel 13'!X316/'Tabel 14'!$F316*1000</f>
        <v>2.6674446713624804</v>
      </c>
      <c r="AA316" s="47"/>
      <c r="AB316" s="47"/>
      <c r="AC316" s="47"/>
      <c r="AD316" s="47"/>
    </row>
    <row r="317" spans="2:30" x14ac:dyDescent="0.25">
      <c r="D317" s="1" t="s">
        <v>1000</v>
      </c>
      <c r="E317" s="1" t="s">
        <v>277</v>
      </c>
      <c r="F317" s="84">
        <f>VLOOKUP(E317,'Tabel 12'!E$14:F$376,2,FALSE)</f>
        <v>66674</v>
      </c>
      <c r="H317" s="6">
        <f>'Tabel 13'!G317/'Tabel 14'!$F317*1000</f>
        <v>100.62393136754957</v>
      </c>
      <c r="I317" s="6">
        <f>'Tabel 13'!H317/'Tabel 14'!$F317*1000</f>
        <v>27.281998980112188</v>
      </c>
      <c r="J317" s="6">
        <f>'Tabel 13'!I317/'Tabel 14'!$F317*1000</f>
        <v>16.427692953775082</v>
      </c>
      <c r="K317" s="6">
        <f>'Tabel 13'!J317/'Tabel 14'!$F317*1000</f>
        <v>1.7638059813420524</v>
      </c>
      <c r="L317" s="6">
        <f>'Tabel 13'!K317/'Tabel 14'!$F317*1000</f>
        <v>5.0874403815580287</v>
      </c>
      <c r="M317" s="6">
        <f>'Tabel 13'!L317/'Tabel 14'!$F317*1000</f>
        <v>0.58193598704142535</v>
      </c>
      <c r="N317" s="6">
        <f>'Tabel 13'!M317/'Tabel 14'!$F317*1000</f>
        <v>3.4226235114137444</v>
      </c>
      <c r="O317" s="6">
        <f>'Tabel 13'!N317/'Tabel 14'!$F317*1000</f>
        <v>0</v>
      </c>
      <c r="P317" s="6">
        <f>'Tabel 13'!O317/'Tabel 14'!$F317*1000</f>
        <v>0</v>
      </c>
      <c r="Q317" s="6">
        <f>'Tabel 13'!P317/'Tabel 14'!$F317*1000</f>
        <v>0</v>
      </c>
      <c r="R317" s="6">
        <f>'Tabel 13'!Q317/'Tabel 14'!$F317*1000</f>
        <v>28.361880193178749</v>
      </c>
      <c r="S317" s="6">
        <f>'Tabel 13'!R317/'Tabel 14'!$F317*1000</f>
        <v>44.980052194258633</v>
      </c>
      <c r="T317" s="6">
        <f>'Tabel 13'!S317/'Tabel 14'!$F317*1000</f>
        <v>42.032876383597802</v>
      </c>
      <c r="U317" s="6">
        <f>'Tabel 13'!T317/'Tabel 14'!$F317*1000</f>
        <v>1.57032726400096</v>
      </c>
      <c r="V317" s="6">
        <f>'Tabel 13'!U317/'Tabel 14'!$F317*1000</f>
        <v>1.3768485466598672</v>
      </c>
      <c r="W317" s="6">
        <f>'Tabel 13'!V317/'Tabel 14'!$F317*1000</f>
        <v>0</v>
      </c>
      <c r="X317" s="6"/>
      <c r="Y317" s="6">
        <f>'Tabel 13'!X317/'Tabel 14'!$F317*1000</f>
        <v>4.7544770075291716</v>
      </c>
      <c r="AA317" s="47"/>
      <c r="AB317" s="47"/>
      <c r="AC317" s="47"/>
      <c r="AD317" s="47"/>
    </row>
    <row r="318" spans="2:30" x14ac:dyDescent="0.25">
      <c r="C318" s="1" t="s">
        <v>18</v>
      </c>
      <c r="D318" s="10"/>
      <c r="F318" s="84">
        <f>SUM(F308:F317)</f>
        <v>580682</v>
      </c>
      <c r="H318" s="6">
        <f>'Tabel 13'!G318/'Tabel 14'!$F318*1000</f>
        <v>108.37256880702347</v>
      </c>
      <c r="I318" s="6">
        <f>'Tabel 13'!H318/'Tabel 14'!$F318*1000</f>
        <v>56.099551906206834</v>
      </c>
      <c r="J318" s="6">
        <f>'Tabel 13'!I318/'Tabel 14'!$F318*1000</f>
        <v>30.680475716485102</v>
      </c>
      <c r="K318" s="6">
        <f>'Tabel 13'!J318/'Tabel 14'!$F318*1000</f>
        <v>4.8513644301011567</v>
      </c>
      <c r="L318" s="6">
        <f>'Tabel 13'!K318/'Tabel 14'!$F318*1000</f>
        <v>10.800920297167814</v>
      </c>
      <c r="M318" s="6">
        <f>'Tabel 13'!L318/'Tabel 14'!$F318*1000</f>
        <v>1.1069742130804812</v>
      </c>
      <c r="N318" s="6">
        <f>'Tabel 13'!M318/'Tabel 14'!$F318*1000</f>
        <v>8.6598172493722902</v>
      </c>
      <c r="O318" s="6">
        <f>'Tabel 13'!N318/'Tabel 14'!$F318*1000</f>
        <v>15.946766044065425</v>
      </c>
      <c r="P318" s="6">
        <f>'Tabel 13'!O318/'Tabel 14'!$F318*1000</f>
        <v>10.973820438725497</v>
      </c>
      <c r="Q318" s="6">
        <f>'Tabel 13'!P318/'Tabel 14'!$F318*1000</f>
        <v>4.9729456053399277</v>
      </c>
      <c r="R318" s="6">
        <f>'Tabel 13'!Q318/'Tabel 14'!$F318*1000</f>
        <v>7.7271208682204717</v>
      </c>
      <c r="S318" s="6">
        <f>'Tabel 13'!R318/'Tabel 14'!$F318*1000</f>
        <v>28.599129988530727</v>
      </c>
      <c r="T318" s="6">
        <f>'Tabel 13'!S318/'Tabel 14'!$F318*1000</f>
        <v>27.072132423598461</v>
      </c>
      <c r="U318" s="6">
        <f>'Tabel 13'!T318/'Tabel 14'!$F318*1000</f>
        <v>0.89102124742974642</v>
      </c>
      <c r="V318" s="6">
        <f>'Tabel 13'!U318/'Tabel 14'!$F318*1000</f>
        <v>0.6358041062061508</v>
      </c>
      <c r="W318" s="6">
        <f>'Tabel 13'!V318/'Tabel 14'!$F318*1000</f>
        <v>0</v>
      </c>
      <c r="X318" s="6"/>
      <c r="Y318" s="6">
        <f>'Tabel 13'!X318/'Tabel 14'!$F318*1000</f>
        <v>15.31130636045202</v>
      </c>
      <c r="AA318" s="47"/>
      <c r="AB318" s="47"/>
      <c r="AC318" s="47"/>
      <c r="AD318" s="47"/>
    </row>
    <row r="319" spans="2:30" x14ac:dyDescent="0.25">
      <c r="B319" s="7" t="s">
        <v>363</v>
      </c>
      <c r="C319" s="7"/>
      <c r="D319" s="10"/>
      <c r="E319" s="7"/>
      <c r="F319" s="85">
        <f>SUM(F307,F318)</f>
        <v>1387657</v>
      </c>
      <c r="G319" s="7"/>
      <c r="H319" s="9">
        <f>'Tabel 13'!G319/'Tabel 14'!$F319*1000</f>
        <v>129.45490131927414</v>
      </c>
      <c r="I319" s="9">
        <f>'Tabel 13'!H319/'Tabel 14'!$F319*1000</f>
        <v>75.71035205385769</v>
      </c>
      <c r="J319" s="9">
        <f>'Tabel 13'!I319/'Tabel 14'!$F319*1000</f>
        <v>38.600749320617417</v>
      </c>
      <c r="K319" s="9">
        <f>'Tabel 13'!J319/'Tabel 14'!$F319*1000</f>
        <v>12.428215329868978</v>
      </c>
      <c r="L319" s="9">
        <f>'Tabel 13'!K319/'Tabel 14'!$F319*1000</f>
        <v>8.0206419886182232</v>
      </c>
      <c r="M319" s="9">
        <f>'Tabel 13'!L319/'Tabel 14'!$F319*1000</f>
        <v>1.2451203719651183</v>
      </c>
      <c r="N319" s="9">
        <f>'Tabel 13'!M319/'Tabel 14'!$F319*1000</f>
        <v>15.415625042787951</v>
      </c>
      <c r="O319" s="9">
        <f>'Tabel 13'!N319/'Tabel 14'!$F319*1000</f>
        <v>11.951800769210259</v>
      </c>
      <c r="P319" s="9">
        <f>'Tabel 13'!O319/'Tabel 14'!$F319*1000</f>
        <v>6.7662974351731009</v>
      </c>
      <c r="Q319" s="9">
        <f>'Tabel 13'!P319/'Tabel 14'!$F319*1000</f>
        <v>5.1855033340371577</v>
      </c>
      <c r="R319" s="9">
        <f>'Tabel 13'!Q319/'Tabel 14'!$F319*1000</f>
        <v>10.138672597046677</v>
      </c>
      <c r="S319" s="9">
        <f>'Tabel 13'!R319/'Tabel 14'!$F319*1000</f>
        <v>31.654075899159523</v>
      </c>
      <c r="T319" s="9">
        <f>'Tabel 13'!S319/'Tabel 14'!$F319*1000</f>
        <v>30.105638497121411</v>
      </c>
      <c r="U319" s="9">
        <f>'Tabel 13'!T319/'Tabel 14'!$F319*1000</f>
        <v>1.0762025486125175</v>
      </c>
      <c r="V319" s="9">
        <f>'Tabel 13'!U319/'Tabel 14'!$F319*1000</f>
        <v>0.47216278950778184</v>
      </c>
      <c r="W319" s="9">
        <f>'Tabel 13'!V319/'Tabel 14'!$F319*1000</f>
        <v>5.765113425003441E-2</v>
      </c>
      <c r="X319" s="9"/>
      <c r="Y319" s="9">
        <f>'Tabel 13'!X319/'Tabel 14'!$F319*1000</f>
        <v>11.088475033815994</v>
      </c>
      <c r="AA319" s="47"/>
      <c r="AB319" s="47"/>
      <c r="AC319" s="47"/>
      <c r="AD319" s="47"/>
    </row>
    <row r="320" spans="2:30" x14ac:dyDescent="0.25">
      <c r="B320" s="1" t="s">
        <v>288</v>
      </c>
      <c r="D320" s="1" t="s">
        <v>713</v>
      </c>
      <c r="E320" s="1" t="s">
        <v>298</v>
      </c>
      <c r="F320" s="84">
        <f>VLOOKUP(E320,'Tabel 12'!E$14:F$376,2,FALSE)</f>
        <v>23155</v>
      </c>
      <c r="H320" s="6">
        <f>'Tabel 13'!G320/'Tabel 14'!$F320*1000</f>
        <v>57.438998056575258</v>
      </c>
      <c r="I320" s="6">
        <f>'Tabel 13'!H320/'Tabel 14'!$F320*1000</f>
        <v>9.5443748650399485</v>
      </c>
      <c r="J320" s="6">
        <f>'Tabel 13'!I320/'Tabel 14'!$F320*1000</f>
        <v>0</v>
      </c>
      <c r="K320" s="6">
        <f>'Tabel 13'!J320/'Tabel 14'!$F320*1000</f>
        <v>0</v>
      </c>
      <c r="L320" s="6">
        <f>'Tabel 13'!K320/'Tabel 14'!$F320*1000</f>
        <v>1.4251781472684086</v>
      </c>
      <c r="M320" s="6">
        <f>'Tabel 13'!L320/'Tabel 14'!$F320*1000</f>
        <v>0</v>
      </c>
      <c r="N320" s="6">
        <f>'Tabel 13'!M320/'Tabel 14'!$F320*1000</f>
        <v>8.1191967177715387</v>
      </c>
      <c r="O320" s="6">
        <f>'Tabel 13'!N320/'Tabel 14'!$F320*1000</f>
        <v>1.3388037141006262</v>
      </c>
      <c r="P320" s="6">
        <f>'Tabel 13'!O320/'Tabel 14'!$F320*1000</f>
        <v>1.3388037141006262</v>
      </c>
      <c r="Q320" s="6">
        <f>'Tabel 13'!P320/'Tabel 14'!$F320*1000</f>
        <v>0</v>
      </c>
      <c r="R320" s="6">
        <f>'Tabel 13'!Q320/'Tabel 14'!$F320*1000</f>
        <v>15.633772403368603</v>
      </c>
      <c r="S320" s="6">
        <f>'Tabel 13'!R320/'Tabel 14'!$F320*1000</f>
        <v>30.922047074066079</v>
      </c>
      <c r="T320" s="6">
        <f>'Tabel 13'!S320/'Tabel 14'!$F320*1000</f>
        <v>30.317426041891601</v>
      </c>
      <c r="U320" s="6">
        <f>'Tabel 13'!T320/'Tabel 14'!$F320*1000</f>
        <v>0.60462103217447638</v>
      </c>
      <c r="V320" s="6">
        <f>'Tabel 13'!U320/'Tabel 14'!$F320*1000</f>
        <v>0</v>
      </c>
      <c r="W320" s="6">
        <f>'Tabel 13'!V320/'Tabel 14'!$F320*1000</f>
        <v>0</v>
      </c>
      <c r="X320" s="6"/>
      <c r="Y320" s="6">
        <f>'Tabel 13'!X320/'Tabel 14'!$F320*1000</f>
        <v>3.6277261930468581</v>
      </c>
      <c r="AA320" s="47"/>
      <c r="AB320" s="47"/>
      <c r="AC320" s="47"/>
      <c r="AD320" s="47"/>
    </row>
    <row r="321" spans="2:30" x14ac:dyDescent="0.25">
      <c r="D321" s="1" t="s">
        <v>766</v>
      </c>
      <c r="E321" s="1" t="s">
        <v>289</v>
      </c>
      <c r="F321" s="84">
        <f>VLOOKUP(E321,'Tabel 12'!E$14:F$376,2,FALSE)</f>
        <v>39430</v>
      </c>
      <c r="H321" s="6">
        <f>'Tabel 13'!G321/'Tabel 14'!$F321*1000</f>
        <v>111.71696677656607</v>
      </c>
      <c r="I321" s="6">
        <f>'Tabel 13'!H321/'Tabel 14'!$F321*1000</f>
        <v>59.041339081917322</v>
      </c>
      <c r="J321" s="6">
        <f>'Tabel 13'!I321/'Tabel 14'!$F321*1000</f>
        <v>36.216079127567845</v>
      </c>
      <c r="K321" s="6">
        <f>'Tabel 13'!J321/'Tabel 14'!$F321*1000</f>
        <v>1.8260207963479582</v>
      </c>
      <c r="L321" s="6">
        <f>'Tabel 13'!K321/'Tabel 14'!$F321*1000</f>
        <v>1.2427085975145828</v>
      </c>
      <c r="M321" s="6">
        <f>'Tabel 13'!L321/'Tabel 14'!$F321*1000</f>
        <v>0</v>
      </c>
      <c r="N321" s="6">
        <f>'Tabel 13'!M321/'Tabel 14'!$F321*1000</f>
        <v>19.75653056048694</v>
      </c>
      <c r="O321" s="6">
        <f>'Tabel 13'!N321/'Tabel 14'!$F321*1000</f>
        <v>20.238397159523206</v>
      </c>
      <c r="P321" s="6">
        <f>'Tabel 13'!O321/'Tabel 14'!$F321*1000</f>
        <v>6.9490235861019531</v>
      </c>
      <c r="Q321" s="6">
        <f>'Tabel 13'!P321/'Tabel 14'!$F321*1000</f>
        <v>13.289373573421253</v>
      </c>
      <c r="R321" s="6">
        <f>'Tabel 13'!Q321/'Tabel 14'!$F321*1000</f>
        <v>7.7605883844788233</v>
      </c>
      <c r="S321" s="6">
        <f>'Tabel 13'!R321/'Tabel 14'!$F321*1000</f>
        <v>24.676642150646718</v>
      </c>
      <c r="T321" s="6">
        <f>'Tabel 13'!S321/'Tabel 14'!$F321*1000</f>
        <v>23.966522952066953</v>
      </c>
      <c r="U321" s="6">
        <f>'Tabel 13'!T321/'Tabel 14'!$F321*1000</f>
        <v>0.71011919857976158</v>
      </c>
      <c r="V321" s="6">
        <f>'Tabel 13'!U321/'Tabel 14'!$F321*1000</f>
        <v>0</v>
      </c>
      <c r="W321" s="6">
        <f>'Tabel 13'!V321/'Tabel 14'!$F321*1000</f>
        <v>0</v>
      </c>
      <c r="X321" s="6"/>
      <c r="Y321" s="6">
        <f>'Tabel 13'!X321/'Tabel 14'!$F321*1000</f>
        <v>2.7643925944712149</v>
      </c>
      <c r="AA321" s="47"/>
      <c r="AB321" s="47"/>
      <c r="AC321" s="47"/>
      <c r="AD321" s="47"/>
    </row>
    <row r="322" spans="2:30" x14ac:dyDescent="0.25">
      <c r="D322" s="1" t="s">
        <v>810</v>
      </c>
      <c r="E322" s="1" t="s">
        <v>290</v>
      </c>
      <c r="F322" s="84">
        <f>VLOOKUP(E322,'Tabel 12'!E$14:F$376,2,FALSE)</f>
        <v>27596</v>
      </c>
      <c r="H322" s="6">
        <f>'Tabel 13'!G322/'Tabel 14'!$F322*1000</f>
        <v>49.246267575010869</v>
      </c>
      <c r="I322" s="6">
        <f>'Tabel 13'!H322/'Tabel 14'!$F322*1000</f>
        <v>24.025221046528483</v>
      </c>
      <c r="J322" s="6">
        <f>'Tabel 13'!I322/'Tabel 14'!$F322*1000</f>
        <v>6.9937672126395132</v>
      </c>
      <c r="K322" s="6">
        <f>'Tabel 13'!J322/'Tabel 14'!$F322*1000</f>
        <v>0.36237135816785043</v>
      </c>
      <c r="L322" s="6">
        <f>'Tabel 13'!K322/'Tabel 14'!$F322*1000</f>
        <v>15.835628351935062</v>
      </c>
      <c r="M322" s="6">
        <f>'Tabel 13'!L322/'Tabel 14'!$F322*1000</f>
        <v>0.18118567908392522</v>
      </c>
      <c r="N322" s="6">
        <f>'Tabel 13'!M322/'Tabel 14'!$F322*1000</f>
        <v>0.65226844470213075</v>
      </c>
      <c r="O322" s="6">
        <f>'Tabel 13'!N322/'Tabel 14'!$F322*1000</f>
        <v>0.94216553123641111</v>
      </c>
      <c r="P322" s="6">
        <f>'Tabel 13'!O322/'Tabel 14'!$F322*1000</f>
        <v>0.57979417306856074</v>
      </c>
      <c r="Q322" s="6">
        <f>'Tabel 13'!P322/'Tabel 14'!$F322*1000</f>
        <v>0.36237135816785043</v>
      </c>
      <c r="R322" s="6">
        <f>'Tabel 13'!Q322/'Tabel 14'!$F322*1000</f>
        <v>0.83345412378605588</v>
      </c>
      <c r="S322" s="6">
        <f>'Tabel 13'!R322/'Tabel 14'!$F322*1000</f>
        <v>23.445426873459922</v>
      </c>
      <c r="T322" s="6">
        <f>'Tabel 13'!S322/'Tabel 14'!$F322*1000</f>
        <v>22.285838527322799</v>
      </c>
      <c r="U322" s="6">
        <f>'Tabel 13'!T322/'Tabel 14'!$F322*1000</f>
        <v>1.1595883461371215</v>
      </c>
      <c r="V322" s="6">
        <f>'Tabel 13'!U322/'Tabel 14'!$F322*1000</f>
        <v>0</v>
      </c>
      <c r="W322" s="6">
        <f>'Tabel 13'!V322/'Tabel 14'!$F322*1000</f>
        <v>0</v>
      </c>
      <c r="X322" s="6"/>
      <c r="Y322" s="6">
        <f>'Tabel 13'!X322/'Tabel 14'!$F322*1000</f>
        <v>4.3846934338309893</v>
      </c>
      <c r="AA322" s="47"/>
      <c r="AB322" s="47"/>
      <c r="AC322" s="47"/>
      <c r="AD322" s="47"/>
    </row>
    <row r="323" spans="2:30" x14ac:dyDescent="0.25">
      <c r="D323" s="1" t="s">
        <v>814</v>
      </c>
      <c r="E323" s="1" t="s">
        <v>291</v>
      </c>
      <c r="F323" s="84">
        <f>VLOOKUP(E323,'Tabel 12'!E$14:F$376,2,FALSE)</f>
        <v>13047</v>
      </c>
      <c r="H323" s="6">
        <f>'Tabel 13'!G323/'Tabel 14'!$F323*1000</f>
        <v>68.674791139725599</v>
      </c>
      <c r="I323" s="6">
        <f>'Tabel 13'!H323/'Tabel 14'!$F323*1000</f>
        <v>17.321989729439718</v>
      </c>
      <c r="J323" s="6">
        <f>'Tabel 13'!I323/'Tabel 14'!$F323*1000</f>
        <v>5.3652180577910631</v>
      </c>
      <c r="K323" s="6">
        <f>'Tabel 13'!J323/'Tabel 14'!$F323*1000</f>
        <v>0.22993791676247413</v>
      </c>
      <c r="L323" s="6">
        <f>'Tabel 13'!K323/'Tabel 14'!$F323*1000</f>
        <v>11.726833754886181</v>
      </c>
      <c r="M323" s="6">
        <f>'Tabel 13'!L323/'Tabel 14'!$F323*1000</f>
        <v>0</v>
      </c>
      <c r="N323" s="6">
        <f>'Tabel 13'!M323/'Tabel 14'!$F323*1000</f>
        <v>0</v>
      </c>
      <c r="O323" s="6">
        <f>'Tabel 13'!N323/'Tabel 14'!$F323*1000</f>
        <v>8.8142868092281752</v>
      </c>
      <c r="P323" s="6">
        <f>'Tabel 13'!O323/'Tabel 14'!$F323*1000</f>
        <v>8.8142868092281752</v>
      </c>
      <c r="Q323" s="6">
        <f>'Tabel 13'!P323/'Tabel 14'!$F323*1000</f>
        <v>0</v>
      </c>
      <c r="R323" s="6">
        <f>'Tabel 13'!Q323/'Tabel 14'!$F323*1000</f>
        <v>11.420249865869549</v>
      </c>
      <c r="S323" s="6">
        <f>'Tabel 13'!R323/'Tabel 14'!$F323*1000</f>
        <v>31.118264735188166</v>
      </c>
      <c r="T323" s="6">
        <f>'Tabel 13'!S323/'Tabel 14'!$F323*1000</f>
        <v>31.118264735188166</v>
      </c>
      <c r="U323" s="6">
        <f>'Tabel 13'!T323/'Tabel 14'!$F323*1000</f>
        <v>0</v>
      </c>
      <c r="V323" s="6">
        <f>'Tabel 13'!U323/'Tabel 14'!$F323*1000</f>
        <v>0</v>
      </c>
      <c r="W323" s="6">
        <f>'Tabel 13'!V323/'Tabel 14'!$F323*1000</f>
        <v>0</v>
      </c>
      <c r="X323" s="6"/>
      <c r="Y323" s="6">
        <f>'Tabel 13'!X323/'Tabel 14'!$F323*1000</f>
        <v>1.2263355560665286</v>
      </c>
      <c r="AA323" s="47"/>
      <c r="AB323" s="47"/>
      <c r="AC323" s="47"/>
      <c r="AD323" s="47"/>
    </row>
    <row r="324" spans="2:30" x14ac:dyDescent="0.25">
      <c r="D324" s="1" t="s">
        <v>848</v>
      </c>
      <c r="E324" s="1" t="s">
        <v>292</v>
      </c>
      <c r="F324" s="84">
        <f>VLOOKUP(E324,'Tabel 12'!E$14:F$376,2,FALSE)</f>
        <v>49965</v>
      </c>
      <c r="H324" s="6">
        <f>'Tabel 13'!G324/'Tabel 14'!$F324*1000</f>
        <v>171.25988191734214</v>
      </c>
      <c r="I324" s="6">
        <f>'Tabel 13'!H324/'Tabel 14'!$F324*1000</f>
        <v>87.481236865806068</v>
      </c>
      <c r="J324" s="6">
        <f>'Tabel 13'!I324/'Tabel 14'!$F324*1000</f>
        <v>54.25798058641049</v>
      </c>
      <c r="K324" s="6">
        <f>'Tabel 13'!J324/'Tabel 14'!$F324*1000</f>
        <v>8.3858701090763539</v>
      </c>
      <c r="L324" s="6">
        <f>'Tabel 13'!K324/'Tabel 14'!$F324*1000</f>
        <v>7.9055338737115992</v>
      </c>
      <c r="M324" s="6">
        <f>'Tabel 13'!L324/'Tabel 14'!$F324*1000</f>
        <v>1.1407985589912939</v>
      </c>
      <c r="N324" s="6">
        <f>'Tabel 13'!M324/'Tabel 14'!$F324*1000</f>
        <v>15.791053737616332</v>
      </c>
      <c r="O324" s="6">
        <f>'Tabel 13'!N324/'Tabel 14'!$F324*1000</f>
        <v>25.177624337035926</v>
      </c>
      <c r="P324" s="6">
        <f>'Tabel 13'!O324/'Tabel 14'!$F324*1000</f>
        <v>5.483838687080957</v>
      </c>
      <c r="Q324" s="6">
        <f>'Tabel 13'!P324/'Tabel 14'!$F324*1000</f>
        <v>19.693785649954972</v>
      </c>
      <c r="R324" s="6">
        <f>'Tabel 13'!Q324/'Tabel 14'!$F324*1000</f>
        <v>21.475032522765936</v>
      </c>
      <c r="S324" s="6">
        <f>'Tabel 13'!R324/'Tabel 14'!$F324*1000</f>
        <v>37.125988191734208</v>
      </c>
      <c r="T324" s="6">
        <f>'Tabel 13'!S324/'Tabel 14'!$F324*1000</f>
        <v>36.545581907335134</v>
      </c>
      <c r="U324" s="6">
        <f>'Tabel 13'!T324/'Tabel 14'!$F324*1000</f>
        <v>0</v>
      </c>
      <c r="V324" s="6">
        <f>'Tabel 13'!U324/'Tabel 14'!$F324*1000</f>
        <v>0.58040628439907938</v>
      </c>
      <c r="W324" s="6">
        <f>'Tabel 13'!V324/'Tabel 14'!$F324*1000</f>
        <v>0</v>
      </c>
      <c r="X324" s="6"/>
      <c r="Y324" s="6">
        <f>'Tabel 13'!X324/'Tabel 14'!$F324*1000</f>
        <v>25.998198739117381</v>
      </c>
      <c r="AA324" s="47"/>
      <c r="AB324" s="47"/>
      <c r="AC324" s="47"/>
      <c r="AD324" s="47"/>
    </row>
    <row r="325" spans="2:30" x14ac:dyDescent="0.25">
      <c r="D325" s="1" t="s">
        <v>897</v>
      </c>
      <c r="E325" s="1" t="s">
        <v>293</v>
      </c>
      <c r="F325" s="84">
        <f>VLOOKUP(E325,'Tabel 12'!E$14:F$376,2,FALSE)</f>
        <v>23262</v>
      </c>
      <c r="H325" s="6">
        <f>'Tabel 13'!G325/'Tabel 14'!$F325*1000</f>
        <v>45.052016163700458</v>
      </c>
      <c r="I325" s="6">
        <f>'Tabel 13'!H325/'Tabel 14'!$F325*1000</f>
        <v>12.251741036884189</v>
      </c>
      <c r="J325" s="6">
        <f>'Tabel 13'!I325/'Tabel 14'!$F325*1000</f>
        <v>1.2896569512509672</v>
      </c>
      <c r="K325" s="6">
        <f>'Tabel 13'!J325/'Tabel 14'!$F325*1000</f>
        <v>0</v>
      </c>
      <c r="L325" s="6">
        <f>'Tabel 13'!K325/'Tabel 14'!$F325*1000</f>
        <v>5.8464448456710514</v>
      </c>
      <c r="M325" s="6">
        <f>'Tabel 13'!L325/'Tabel 14'!$F325*1000</f>
        <v>0</v>
      </c>
      <c r="N325" s="6">
        <f>'Tabel 13'!M325/'Tabel 14'!$F325*1000</f>
        <v>5.11563923996217</v>
      </c>
      <c r="O325" s="6">
        <f>'Tabel 13'!N325/'Tabel 14'!$F325*1000</f>
        <v>2.6223024675436335</v>
      </c>
      <c r="P325" s="6">
        <f>'Tabel 13'!O325/'Tabel 14'!$F325*1000</f>
        <v>2.3643710772934399</v>
      </c>
      <c r="Q325" s="6">
        <f>'Tabel 13'!P325/'Tabel 14'!$F325*1000</f>
        <v>0.25793139025019346</v>
      </c>
      <c r="R325" s="6">
        <f>'Tabel 13'!Q325/'Tabel 14'!$F325*1000</f>
        <v>5.6744905855042562</v>
      </c>
      <c r="S325" s="6">
        <f>'Tabel 13'!R325/'Tabel 14'!$F325*1000</f>
        <v>24.503482073768378</v>
      </c>
      <c r="T325" s="6">
        <f>'Tabel 13'!S325/'Tabel 14'!$F325*1000</f>
        <v>24.503482073768378</v>
      </c>
      <c r="U325" s="6">
        <f>'Tabel 13'!T325/'Tabel 14'!$F325*1000</f>
        <v>0</v>
      </c>
      <c r="V325" s="6">
        <f>'Tabel 13'!U325/'Tabel 14'!$F325*1000</f>
        <v>0</v>
      </c>
      <c r="W325" s="6">
        <f>'Tabel 13'!V325/'Tabel 14'!$F325*1000</f>
        <v>0.47287421545868796</v>
      </c>
      <c r="X325" s="6"/>
      <c r="Y325" s="6">
        <f>'Tabel 13'!X325/'Tabel 14'!$F325*1000</f>
        <v>6.8351818416301269</v>
      </c>
      <c r="AA325" s="47"/>
      <c r="AB325" s="47"/>
      <c r="AC325" s="47"/>
      <c r="AD325" s="47"/>
    </row>
    <row r="326" spans="2:30" x14ac:dyDescent="0.25">
      <c r="C326" s="10"/>
      <c r="D326" s="1" t="s">
        <v>917</v>
      </c>
      <c r="E326" s="1" t="s">
        <v>297</v>
      </c>
      <c r="F326" s="84">
        <f>VLOOKUP(E326,'Tabel 12'!E$14:F$376,2,FALSE)</f>
        <v>34549</v>
      </c>
      <c r="H326" s="6">
        <f>'Tabel 13'!G326/'Tabel 14'!$F326*1000</f>
        <v>152.24753249008654</v>
      </c>
      <c r="I326" s="6">
        <f>'Tabel 13'!H326/'Tabel 14'!$F326*1000</f>
        <v>37.7434947465918</v>
      </c>
      <c r="J326" s="6">
        <f>'Tabel 13'!I326/'Tabel 14'!$F326*1000</f>
        <v>4.6311036498885638</v>
      </c>
      <c r="K326" s="6">
        <f>'Tabel 13'!J326/'Tabel 14'!$F326*1000</f>
        <v>1.5051086862137832</v>
      </c>
      <c r="L326" s="6">
        <f>'Tabel 13'!K326/'Tabel 14'!$F326*1000</f>
        <v>9.43587368664795</v>
      </c>
      <c r="M326" s="6">
        <f>'Tabel 13'!L326/'Tabel 14'!$F326*1000</f>
        <v>0.28944397811803524</v>
      </c>
      <c r="N326" s="6">
        <f>'Tabel 13'!M326/'Tabel 14'!$F326*1000</f>
        <v>21.881964745723465</v>
      </c>
      <c r="O326" s="6">
        <f>'Tabel 13'!N326/'Tabel 14'!$F326*1000</f>
        <v>75.429100697559974</v>
      </c>
      <c r="P326" s="6">
        <f>'Tabel 13'!O326/'Tabel 14'!$F326*1000</f>
        <v>59.017627138267386</v>
      </c>
      <c r="Q326" s="6">
        <f>'Tabel 13'!P326/'Tabel 14'!$F326*1000</f>
        <v>16.411473559292599</v>
      </c>
      <c r="R326" s="6">
        <f>'Tabel 13'!Q326/'Tabel 14'!$F326*1000</f>
        <v>12.127702683145678</v>
      </c>
      <c r="S326" s="6">
        <f>'Tabel 13'!R326/'Tabel 14'!$F326*1000</f>
        <v>26.947234362789082</v>
      </c>
      <c r="T326" s="6">
        <f>'Tabel 13'!S326/'Tabel 14'!$F326*1000</f>
        <v>26.078902428434976</v>
      </c>
      <c r="U326" s="6">
        <f>'Tabel 13'!T326/'Tabel 14'!$F326*1000</f>
        <v>0.86833193435410572</v>
      </c>
      <c r="V326" s="6">
        <f>'Tabel 13'!U326/'Tabel 14'!$F326*1000</f>
        <v>0</v>
      </c>
      <c r="W326" s="6">
        <f>'Tabel 13'!V326/'Tabel 14'!$F326*1000</f>
        <v>1.0709427190367304</v>
      </c>
      <c r="X326" s="6"/>
      <c r="Y326" s="6">
        <f>'Tabel 13'!X326/'Tabel 14'!$F326*1000</f>
        <v>10.10159483631943</v>
      </c>
      <c r="AA326" s="47"/>
      <c r="AB326" s="47"/>
      <c r="AC326" s="47"/>
      <c r="AD326" s="47"/>
    </row>
    <row r="327" spans="2:30" x14ac:dyDescent="0.25">
      <c r="B327" s="7"/>
      <c r="C327" s="7"/>
      <c r="D327" s="1" t="s">
        <v>922</v>
      </c>
      <c r="E327" s="1" t="s">
        <v>301</v>
      </c>
      <c r="F327" s="84">
        <f>VLOOKUP(E327,'Tabel 12'!E$14:F$376,2,FALSE)</f>
        <v>23248</v>
      </c>
      <c r="H327" s="6">
        <f>'Tabel 13'!G327/'Tabel 14'!$F327*1000</f>
        <v>104.18100481761871</v>
      </c>
      <c r="I327" s="6">
        <f>'Tabel 13'!H327/'Tabel 14'!$F327*1000</f>
        <v>31.443565037852721</v>
      </c>
      <c r="J327" s="6">
        <f>'Tabel 13'!I327/'Tabel 14'!$F327*1000</f>
        <v>11.398830006882314</v>
      </c>
      <c r="K327" s="6">
        <f>'Tabel 13'!J327/'Tabel 14'!$F327*1000</f>
        <v>9.6782518926359256</v>
      </c>
      <c r="L327" s="6">
        <f>'Tabel 13'!K327/'Tabel 14'!$F327*1000</f>
        <v>10.36648313833448</v>
      </c>
      <c r="M327" s="6">
        <f>'Tabel 13'!L327/'Tabel 14'!$F327*1000</f>
        <v>0</v>
      </c>
      <c r="N327" s="6">
        <f>'Tabel 13'!M327/'Tabel 14'!$F327*1000</f>
        <v>0</v>
      </c>
      <c r="O327" s="6">
        <f>'Tabel 13'!N327/'Tabel 14'!$F327*1000</f>
        <v>27.701307639366828</v>
      </c>
      <c r="P327" s="6">
        <f>'Tabel 13'!O327/'Tabel 14'!$F327*1000</f>
        <v>27.701307639366828</v>
      </c>
      <c r="Q327" s="6">
        <f>'Tabel 13'!P327/'Tabel 14'!$F327*1000</f>
        <v>0</v>
      </c>
      <c r="R327" s="6">
        <f>'Tabel 13'!Q327/'Tabel 14'!$F327*1000</f>
        <v>15.872333103922918</v>
      </c>
      <c r="S327" s="6">
        <f>'Tabel 13'!R327/'Tabel 14'!$F327*1000</f>
        <v>29.163799036476256</v>
      </c>
      <c r="T327" s="6">
        <f>'Tabel 13'!S327/'Tabel 14'!$F327*1000</f>
        <v>26.2388162422574</v>
      </c>
      <c r="U327" s="6">
        <f>'Tabel 13'!T327/'Tabel 14'!$F327*1000</f>
        <v>2.9249827942188573</v>
      </c>
      <c r="V327" s="6">
        <f>'Tabel 13'!U327/'Tabel 14'!$F327*1000</f>
        <v>0</v>
      </c>
      <c r="W327" s="6">
        <f>'Tabel 13'!V327/'Tabel 14'!$F327*1000</f>
        <v>0</v>
      </c>
      <c r="X327" s="6"/>
      <c r="Y327" s="6">
        <f>'Tabel 13'!X327/'Tabel 14'!$F327*1000</f>
        <v>3.3121128699242943</v>
      </c>
      <c r="AA327" s="47"/>
      <c r="AB327" s="47"/>
      <c r="AC327" s="47"/>
      <c r="AD327" s="47"/>
    </row>
    <row r="328" spans="2:30" x14ac:dyDescent="0.25">
      <c r="D328" s="1" t="s">
        <v>935</v>
      </c>
      <c r="E328" s="1" t="s">
        <v>294</v>
      </c>
      <c r="F328" s="84">
        <f>VLOOKUP(E328,'Tabel 12'!E$14:F$376,2,FALSE)</f>
        <v>54985</v>
      </c>
      <c r="H328" s="6">
        <f>'Tabel 13'!G328/'Tabel 14'!$F328*1000</f>
        <v>143.56642720742022</v>
      </c>
      <c r="I328" s="6">
        <f>'Tabel 13'!H328/'Tabel 14'!$F328*1000</f>
        <v>60.398290442848051</v>
      </c>
      <c r="J328" s="6">
        <f>'Tabel 13'!I328/'Tabel 14'!$F328*1000</f>
        <v>33.372738019459852</v>
      </c>
      <c r="K328" s="6">
        <f>'Tabel 13'!J328/'Tabel 14'!$F328*1000</f>
        <v>4.7103755569700834</v>
      </c>
      <c r="L328" s="6">
        <f>'Tabel 13'!K328/'Tabel 14'!$F328*1000</f>
        <v>22.315176866418113</v>
      </c>
      <c r="M328" s="6">
        <f>'Tabel 13'!L328/'Tabel 14'!$F328*1000</f>
        <v>0</v>
      </c>
      <c r="N328" s="6">
        <f>'Tabel 13'!M328/'Tabel 14'!$F328*1000</f>
        <v>0</v>
      </c>
      <c r="O328" s="6">
        <f>'Tabel 13'!N328/'Tabel 14'!$F328*1000</f>
        <v>37.646630899336181</v>
      </c>
      <c r="P328" s="6">
        <f>'Tabel 13'!O328/'Tabel 14'!$F328*1000</f>
        <v>26.661816859143403</v>
      </c>
      <c r="Q328" s="6">
        <f>'Tabel 13'!P328/'Tabel 14'!$F328*1000</f>
        <v>10.984814040192781</v>
      </c>
      <c r="R328" s="6">
        <f>'Tabel 13'!Q328/'Tabel 14'!$F328*1000</f>
        <v>9.1115758843320904</v>
      </c>
      <c r="S328" s="6">
        <f>'Tabel 13'!R328/'Tabel 14'!$F328*1000</f>
        <v>36.409929980903883</v>
      </c>
      <c r="T328" s="6">
        <f>'Tabel 13'!S328/'Tabel 14'!$F328*1000</f>
        <v>35.682458852414292</v>
      </c>
      <c r="U328" s="6">
        <f>'Tabel 13'!T328/'Tabel 14'!$F328*1000</f>
        <v>0.72747112848958806</v>
      </c>
      <c r="V328" s="6">
        <f>'Tabel 13'!U328/'Tabel 14'!$F328*1000</f>
        <v>0</v>
      </c>
      <c r="W328" s="6">
        <f>'Tabel 13'!V328/'Tabel 14'!$F328*1000</f>
        <v>0</v>
      </c>
      <c r="X328" s="6"/>
      <c r="Y328" s="6">
        <f>'Tabel 13'!X328/'Tabel 14'!$F328*1000</f>
        <v>32.408838774211148</v>
      </c>
      <c r="AA328" s="47"/>
      <c r="AB328" s="47"/>
      <c r="AC328" s="47"/>
      <c r="AD328" s="47"/>
    </row>
    <row r="329" spans="2:30" x14ac:dyDescent="0.25">
      <c r="C329" s="10" t="s">
        <v>16</v>
      </c>
      <c r="D329" s="10"/>
      <c r="E329" s="10"/>
      <c r="F329" s="86">
        <f>SUM(F320:F328)</f>
        <v>289237</v>
      </c>
      <c r="G329" s="10"/>
      <c r="H329" s="12">
        <f>'Tabel 13'!G329/'Tabel 14'!$F329*1000</f>
        <v>114.68449748821901</v>
      </c>
      <c r="I329" s="12">
        <f>'Tabel 13'!H329/'Tabel 14'!$F329*1000</f>
        <v>46.501657810031219</v>
      </c>
      <c r="J329" s="12">
        <f>'Tabel 13'!I329/'Tabel 14'!$F329*1000</f>
        <v>23.136735618195459</v>
      </c>
      <c r="K329" s="12">
        <f>'Tabel 13'!J329/'Tabel 14'!$F329*1000</f>
        <v>3.5956672209986968</v>
      </c>
      <c r="L329" s="12">
        <f>'Tabel 13'!K329/'Tabel 14'!$F329*1000</f>
        <v>10.361744866666436</v>
      </c>
      <c r="M329" s="12">
        <f>'Tabel 13'!L329/'Tabel 14'!$F329*1000</f>
        <v>0.24893080760760206</v>
      </c>
      <c r="N329" s="12">
        <f>'Tabel 13'!M329/'Tabel 14'!$F329*1000</f>
        <v>9.1585792965630262</v>
      </c>
      <c r="O329" s="12">
        <f>'Tabel 13'!N329/'Tabel 14'!$F329*1000</f>
        <v>26.307146042864503</v>
      </c>
      <c r="P329" s="12">
        <f>'Tabel 13'!O329/'Tabel 14'!$F329*1000</f>
        <v>16.98952761921884</v>
      </c>
      <c r="Q329" s="12">
        <f>'Tabel 13'!P329/'Tabel 14'!$F329*1000</f>
        <v>9.3176184236456621</v>
      </c>
      <c r="R329" s="12">
        <f>'Tabel 13'!Q329/'Tabel 14'!$F329*1000</f>
        <v>11.526879341163129</v>
      </c>
      <c r="S329" s="12">
        <f>'Tabel 13'!R329/'Tabel 14'!$F329*1000</f>
        <v>30.348814294160153</v>
      </c>
      <c r="T329" s="12">
        <f>'Tabel 13'!S329/'Tabel 14'!$F329*1000</f>
        <v>29.515587563140262</v>
      </c>
      <c r="U329" s="12">
        <f>'Tabel 13'!T329/'Tabel 14'!$F329*1000</f>
        <v>0.73296293351127273</v>
      </c>
      <c r="V329" s="12">
        <f>'Tabel 13'!U329/'Tabel 14'!$F329*1000</f>
        <v>0.10026379750861751</v>
      </c>
      <c r="W329" s="12">
        <f>'Tabel 13'!V329/'Tabel 14'!$F329*1000</f>
        <v>0.16595387173840137</v>
      </c>
      <c r="X329" s="12"/>
      <c r="Y329" s="12">
        <f>'Tabel 13'!X329/'Tabel 14'!$F329*1000</f>
        <v>13.815659822221916</v>
      </c>
      <c r="AA329" s="47"/>
      <c r="AB329" s="47"/>
      <c r="AC329" s="47"/>
      <c r="AD329" s="47"/>
    </row>
    <row r="330" spans="2:30" x14ac:dyDescent="0.25">
      <c r="D330" s="1" t="s">
        <v>865</v>
      </c>
      <c r="E330" s="1" t="s">
        <v>300</v>
      </c>
      <c r="F330" s="84">
        <f>VLOOKUP(E330,'Tabel 12'!E$14:F$376,2,FALSE)</f>
        <v>7861</v>
      </c>
      <c r="H330" s="6">
        <f>'Tabel 13'!G330/'Tabel 14'!$F330*1000</f>
        <v>61.951405673578421</v>
      </c>
      <c r="I330" s="6">
        <f>'Tabel 13'!H330/'Tabel 14'!$F330*1000</f>
        <v>35.87329856252385</v>
      </c>
      <c r="J330" s="6">
        <f>'Tabel 13'!I330/'Tabel 14'!$F330*1000</f>
        <v>27.095789339778655</v>
      </c>
      <c r="K330" s="6">
        <f>'Tabel 13'!J330/'Tabel 14'!$F330*1000</f>
        <v>0.38163083577153034</v>
      </c>
      <c r="L330" s="6">
        <f>'Tabel 13'!K330/'Tabel 14'!$F330*1000</f>
        <v>0.15265233430861214</v>
      </c>
      <c r="M330" s="6">
        <f>'Tabel 13'!L330/'Tabel 14'!$F330*1000</f>
        <v>0.13993130644956114</v>
      </c>
      <c r="N330" s="6">
        <f>'Tabel 13'!M330/'Tabel 14'!$F330*1000</f>
        <v>8.1032947462154947</v>
      </c>
      <c r="O330" s="6">
        <f>'Tabel 13'!N330/'Tabel 14'!$F330*1000</f>
        <v>7.3781961582495859</v>
      </c>
      <c r="P330" s="6">
        <f>'Tabel 13'!O330/'Tabel 14'!$F330*1000</f>
        <v>1.7809439002671414</v>
      </c>
      <c r="Q330" s="6">
        <f>'Tabel 13'!P330/'Tabel 14'!$F330*1000</f>
        <v>5.5972522579824453</v>
      </c>
      <c r="R330" s="6">
        <f>'Tabel 13'!Q330/'Tabel 14'!$F330*1000</f>
        <v>0.63605139295255064</v>
      </c>
      <c r="S330" s="6">
        <f>'Tabel 13'!R330/'Tabel 14'!$F330*1000</f>
        <v>18.063859559852435</v>
      </c>
      <c r="T330" s="6">
        <f>'Tabel 13'!S330/'Tabel 14'!$F330*1000</f>
        <v>17.046177331128355</v>
      </c>
      <c r="U330" s="6">
        <f>'Tabel 13'!T330/'Tabel 14'!$F330*1000</f>
        <v>0.53428317008014259</v>
      </c>
      <c r="V330" s="6">
        <f>'Tabel 13'!U330/'Tabel 14'!$F330*1000</f>
        <v>0.4833990586439384</v>
      </c>
      <c r="W330" s="6">
        <f>'Tabel 13'!V330/'Tabel 14'!$F330*1000</f>
        <v>0</v>
      </c>
      <c r="X330" s="6"/>
      <c r="Y330" s="6">
        <f>'Tabel 13'!X330/'Tabel 14'!$F330*1000</f>
        <v>2.7986261289912227</v>
      </c>
      <c r="AA330" s="47"/>
      <c r="AB330" s="47"/>
      <c r="AC330" s="47"/>
      <c r="AD330" s="47"/>
    </row>
    <row r="331" spans="2:30" x14ac:dyDescent="0.25">
      <c r="D331" s="1" t="s">
        <v>939</v>
      </c>
      <c r="E331" s="1" t="s">
        <v>295</v>
      </c>
      <c r="F331" s="84">
        <f>VLOOKUP(E331,'Tabel 12'!E$14:F$376,2,FALSE)</f>
        <v>26829</v>
      </c>
      <c r="H331" s="6">
        <f>'Tabel 13'!G331/'Tabel 14'!$F331*1000</f>
        <v>75.776212307577623</v>
      </c>
      <c r="I331" s="6">
        <f>'Tabel 13'!H331/'Tabel 14'!$F331*1000</f>
        <v>14.126504901412652</v>
      </c>
      <c r="J331" s="6">
        <f>'Tabel 13'!I331/'Tabel 14'!$F331*1000</f>
        <v>5.7437847105743778</v>
      </c>
      <c r="K331" s="6">
        <f>'Tabel 13'!J331/'Tabel 14'!$F331*1000</f>
        <v>1.0212829401021282</v>
      </c>
      <c r="L331" s="6">
        <f>'Tabel 13'!K331/'Tabel 14'!$F331*1000</f>
        <v>3.2539416303253943</v>
      </c>
      <c r="M331" s="6">
        <f>'Tabel 13'!L331/'Tabel 14'!$F331*1000</f>
        <v>0.40254948004025498</v>
      </c>
      <c r="N331" s="6">
        <f>'Tabel 13'!M331/'Tabel 14'!$F331*1000</f>
        <v>3.7049461403704949</v>
      </c>
      <c r="O331" s="6">
        <f>'Tabel 13'!N331/'Tabel 14'!$F331*1000</f>
        <v>15.207424801520743</v>
      </c>
      <c r="P331" s="6">
        <f>'Tabel 13'!O331/'Tabel 14'!$F331*1000</f>
        <v>11.021655671102165</v>
      </c>
      <c r="Q331" s="6">
        <f>'Tabel 13'!P331/'Tabel 14'!$F331*1000</f>
        <v>4.1857691304185769</v>
      </c>
      <c r="R331" s="6">
        <f>'Tabel 13'!Q331/'Tabel 14'!$F331*1000</f>
        <v>22.512952402251294</v>
      </c>
      <c r="S331" s="6">
        <f>'Tabel 13'!R331/'Tabel 14'!$F331*1000</f>
        <v>23.929330202392933</v>
      </c>
      <c r="T331" s="6">
        <f>'Tabel 13'!S331/'Tabel 14'!$F331*1000</f>
        <v>22.442133512244215</v>
      </c>
      <c r="U331" s="6">
        <f>'Tabel 13'!T331/'Tabel 14'!$F331*1000</f>
        <v>0.93182750009318283</v>
      </c>
      <c r="V331" s="6">
        <f>'Tabel 13'!U331/'Tabel 14'!$F331*1000</f>
        <v>0.55536919005553698</v>
      </c>
      <c r="W331" s="6">
        <f>'Tabel 13'!V331/'Tabel 14'!$F331*1000</f>
        <v>0</v>
      </c>
      <c r="X331" s="6"/>
      <c r="Y331" s="6">
        <f>'Tabel 13'!X331/'Tabel 14'!$F331*1000</f>
        <v>7.1937083007193703</v>
      </c>
      <c r="AA331" s="47"/>
      <c r="AB331" s="47"/>
      <c r="AC331" s="47"/>
      <c r="AD331" s="47"/>
    </row>
    <row r="332" spans="2:30" x14ac:dyDescent="0.25">
      <c r="D332" s="1" t="s">
        <v>956</v>
      </c>
      <c r="E332" s="1" t="s">
        <v>296</v>
      </c>
      <c r="F332" s="84">
        <f>VLOOKUP(E332,'Tabel 12'!E$14:F$376,2,FALSE)</f>
        <v>22050</v>
      </c>
      <c r="H332" s="6">
        <f>'Tabel 13'!G332/'Tabel 14'!$F332*1000</f>
        <v>110.29478458049887</v>
      </c>
      <c r="I332" s="6">
        <f>'Tabel 13'!H332/'Tabel 14'!$F332*1000</f>
        <v>40.498866213151928</v>
      </c>
      <c r="J332" s="6">
        <f>'Tabel 13'!I332/'Tabel 14'!$F332*1000</f>
        <v>16.467120181405896</v>
      </c>
      <c r="K332" s="6">
        <f>'Tabel 13'!J332/'Tabel 14'!$F332*1000</f>
        <v>2.925170068027211</v>
      </c>
      <c r="L332" s="6">
        <f>'Tabel 13'!K332/'Tabel 14'!$F332*1000</f>
        <v>9.3242630385487519</v>
      </c>
      <c r="M332" s="6">
        <f>'Tabel 13'!L332/'Tabel 14'!$F332*1000</f>
        <v>1.1519274376417232</v>
      </c>
      <c r="N332" s="6">
        <f>'Tabel 13'!M332/'Tabel 14'!$F332*1000</f>
        <v>10.625850340136056</v>
      </c>
      <c r="O332" s="6">
        <f>'Tabel 13'!N332/'Tabel 14'!$F332*1000</f>
        <v>35.102040816326529</v>
      </c>
      <c r="P332" s="6">
        <f>'Tabel 13'!O332/'Tabel 14'!$F332*1000</f>
        <v>25.442176870748302</v>
      </c>
      <c r="Q332" s="6">
        <f>'Tabel 13'!P332/'Tabel 14'!$F332*1000</f>
        <v>9.6598639455782322</v>
      </c>
      <c r="R332" s="6">
        <f>'Tabel 13'!Q332/'Tabel 14'!$F332*1000</f>
        <v>21.043083900226758</v>
      </c>
      <c r="S332" s="6">
        <f>'Tabel 13'!R332/'Tabel 14'!$F332*1000</f>
        <v>13.650793650793652</v>
      </c>
      <c r="T332" s="6">
        <f>'Tabel 13'!S332/'Tabel 14'!$F332*1000</f>
        <v>12.802721088435375</v>
      </c>
      <c r="U332" s="6">
        <f>'Tabel 13'!T332/'Tabel 14'!$F332*1000</f>
        <v>0.53061224489795922</v>
      </c>
      <c r="V332" s="6">
        <f>'Tabel 13'!U332/'Tabel 14'!$F332*1000</f>
        <v>0.31746031746031744</v>
      </c>
      <c r="W332" s="6">
        <f>'Tabel 13'!V332/'Tabel 14'!$F332*1000</f>
        <v>0</v>
      </c>
      <c r="X332" s="6"/>
      <c r="Y332" s="6">
        <f>'Tabel 13'!X332/'Tabel 14'!$F332*1000</f>
        <v>9.6598639455782322</v>
      </c>
      <c r="AA332" s="47"/>
      <c r="AB332" s="47"/>
      <c r="AC332" s="47"/>
      <c r="AD332" s="47"/>
    </row>
    <row r="333" spans="2:30" x14ac:dyDescent="0.25">
      <c r="D333" s="1" t="s">
        <v>964</v>
      </c>
      <c r="E333" s="1" t="s">
        <v>299</v>
      </c>
      <c r="F333" s="84">
        <f>VLOOKUP(E333,'Tabel 12'!E$14:F$376,2,FALSE)</f>
        <v>45165</v>
      </c>
      <c r="H333" s="6">
        <f>'Tabel 13'!G333/'Tabel 14'!$F333*1000</f>
        <v>58.341636222738842</v>
      </c>
      <c r="I333" s="6">
        <f>'Tabel 13'!H333/'Tabel 14'!$F333*1000</f>
        <v>12.996789549429868</v>
      </c>
      <c r="J333" s="6">
        <f>'Tabel 13'!I333/'Tabel 14'!$F333*1000</f>
        <v>5.2850658695892836</v>
      </c>
      <c r="K333" s="6">
        <f>'Tabel 13'!J333/'Tabel 14'!$F333*1000</f>
        <v>0.93878002878334987</v>
      </c>
      <c r="L333" s="6">
        <f>'Tabel 13'!K333/'Tabel 14'!$F333*1000</f>
        <v>2.9934683936676625</v>
      </c>
      <c r="M333" s="6">
        <f>'Tabel 13'!L333/'Tabel 14'!$F333*1000</f>
        <v>0.36975534152551753</v>
      </c>
      <c r="N333" s="6">
        <f>'Tabel 13'!M333/'Tabel 14'!$F333*1000</f>
        <v>3.4097199158640543</v>
      </c>
      <c r="O333" s="6">
        <f>'Tabel 13'!N333/'Tabel 14'!$F333*1000</f>
        <v>21.764640761651723</v>
      </c>
      <c r="P333" s="6">
        <f>'Tabel 13'!O333/'Tabel 14'!$F333*1000</f>
        <v>15.775489870474924</v>
      </c>
      <c r="Q333" s="6">
        <f>'Tabel 13'!P333/'Tabel 14'!$F333*1000</f>
        <v>5.9891508911767959</v>
      </c>
      <c r="R333" s="6">
        <f>'Tabel 13'!Q333/'Tabel 14'!$F333*1000</f>
        <v>6.6423115244104949</v>
      </c>
      <c r="S333" s="6">
        <f>'Tabel 13'!R333/'Tabel 14'!$F333*1000</f>
        <v>16.937894387246761</v>
      </c>
      <c r="T333" s="6">
        <f>'Tabel 13'!S333/'Tabel 14'!$F333*1000</f>
        <v>15.883980958706964</v>
      </c>
      <c r="U333" s="6">
        <f>'Tabel 13'!T333/'Tabel 14'!$F333*1000</f>
        <v>0.65980294475810919</v>
      </c>
      <c r="V333" s="6">
        <f>'Tabel 13'!U333/'Tabel 14'!$F333*1000</f>
        <v>0.3918963799402192</v>
      </c>
      <c r="W333" s="6">
        <f>'Tabel 13'!V333/'Tabel 14'!$F333*1000</f>
        <v>0</v>
      </c>
      <c r="X333" s="6"/>
      <c r="Y333" s="6">
        <f>'Tabel 13'!X333/'Tabel 14'!$F333*1000</f>
        <v>4.8931694896490647</v>
      </c>
      <c r="AA333" s="47"/>
      <c r="AB333" s="47"/>
      <c r="AC333" s="47"/>
      <c r="AD333" s="47"/>
    </row>
    <row r="334" spans="2:30" x14ac:dyDescent="0.25">
      <c r="C334" s="10" t="s">
        <v>18</v>
      </c>
      <c r="E334" s="10"/>
      <c r="F334" s="86">
        <f>SUM(F330:F333)</f>
        <v>101905</v>
      </c>
      <c r="G334" s="10"/>
      <c r="H334" s="12">
        <f>'Tabel 13'!G334/'Tabel 14'!$F334*1000</f>
        <v>74.451695206319613</v>
      </c>
      <c r="I334" s="12">
        <f>'Tabel 13'!H334/'Tabel 14'!$F334*1000</f>
        <v>21.009763995878515</v>
      </c>
      <c r="J334" s="12">
        <f>'Tabel 13'!I334/'Tabel 14'!$F334*1000</f>
        <v>9.5078749816005104</v>
      </c>
      <c r="K334" s="12">
        <f>'Tabel 13'!J334/'Tabel 14'!$F334*1000</f>
        <v>1.3473333006231296</v>
      </c>
      <c r="L334" s="12">
        <f>'Tabel 13'!K334/'Tabel 14'!$F334*1000</f>
        <v>4.2127471664785832</v>
      </c>
      <c r="M334" s="12">
        <f>'Tabel 13'!L334/'Tabel 14'!$F334*1000</f>
        <v>0.52990530395957014</v>
      </c>
      <c r="N334" s="12">
        <f>'Tabel 13'!M334/'Tabel 14'!$F334*1000</f>
        <v>5.4109219370982782</v>
      </c>
      <c r="O334" s="12">
        <f>'Tabel 13'!N334/'Tabel 14'!$F334*1000</f>
        <v>21.814435013002306</v>
      </c>
      <c r="P334" s="12">
        <f>'Tabel 13'!O334/'Tabel 14'!$F334*1000</f>
        <v>15.536038467199843</v>
      </c>
      <c r="Q334" s="12">
        <f>'Tabel 13'!P334/'Tabel 14'!$F334*1000</f>
        <v>6.2783965458024626</v>
      </c>
      <c r="R334" s="12">
        <f>'Tabel 13'!Q334/'Tabel 14'!$F334*1000</f>
        <v>13.473333006231293</v>
      </c>
      <c r="S334" s="12">
        <f>'Tabel 13'!R334/'Tabel 14'!$F334*1000</f>
        <v>18.154163191207498</v>
      </c>
      <c r="T334" s="12">
        <f>'Tabel 13'!S334/'Tabel 14'!$F334*1000</f>
        <v>17.033511603944852</v>
      </c>
      <c r="U334" s="12">
        <f>'Tabel 13'!T334/'Tabel 14'!$F334*1000</f>
        <v>0.69378342573965945</v>
      </c>
      <c r="V334" s="12">
        <f>'Tabel 13'!U334/'Tabel 14'!$F334*1000</f>
        <v>0.42588685540454341</v>
      </c>
      <c r="W334" s="12">
        <f>'Tabel 13'!V334/'Tabel 14'!$F334*1000</f>
        <v>0</v>
      </c>
      <c r="X334" s="12"/>
      <c r="Y334" s="12">
        <f>'Tabel 13'!X334/'Tabel 14'!$F334*1000</f>
        <v>6.3686767086992795</v>
      </c>
      <c r="AA334" s="47"/>
      <c r="AB334" s="47"/>
      <c r="AC334" s="47"/>
      <c r="AD334" s="47"/>
    </row>
    <row r="335" spans="2:30" x14ac:dyDescent="0.25">
      <c r="B335" s="7" t="s">
        <v>364</v>
      </c>
      <c r="C335" s="7"/>
      <c r="D335" s="7"/>
      <c r="E335" s="7"/>
      <c r="F335" s="85">
        <f>SUM(F329,F334)</f>
        <v>391142</v>
      </c>
      <c r="G335" s="7"/>
      <c r="H335" s="9">
        <f>'Tabel 13'!G335/'Tabel 14'!$F335*1000</f>
        <v>104.20256582008579</v>
      </c>
      <c r="I335" s="9">
        <f>'Tabel 13'!H335/'Tabel 14'!$F335*1000</f>
        <v>39.860204222507427</v>
      </c>
      <c r="J335" s="9">
        <f>'Tabel 13'!I335/'Tabel 14'!$F335*1000</f>
        <v>19.585981561683479</v>
      </c>
      <c r="K335" s="9">
        <f>'Tabel 13'!J335/'Tabel 14'!$F335*1000</f>
        <v>3.0099043314192797</v>
      </c>
      <c r="L335" s="9">
        <f>'Tabel 13'!K335/'Tabel 14'!$F335*1000</f>
        <v>8.759734316437509</v>
      </c>
      <c r="M335" s="9">
        <f>'Tabel 13'!L335/'Tabel 14'!$F335*1000</f>
        <v>0.32213364967198616</v>
      </c>
      <c r="N335" s="9">
        <f>'Tabel 13'!M335/'Tabel 14'!$F335*1000</f>
        <v>8.1821947016684469</v>
      </c>
      <c r="O335" s="9">
        <f>'Tabel 13'!N335/'Tabel 14'!$F335*1000</f>
        <v>25.13665113948387</v>
      </c>
      <c r="P335" s="9">
        <f>'Tabel 13'!O335/'Tabel 14'!$F335*1000</f>
        <v>16.610847211498637</v>
      </c>
      <c r="Q335" s="9">
        <f>'Tabel 13'!P335/'Tabel 14'!$F335*1000</f>
        <v>8.5258039279852333</v>
      </c>
      <c r="R335" s="9">
        <f>'Tabel 13'!Q335/'Tabel 14'!$F335*1000</f>
        <v>12.033992769889196</v>
      </c>
      <c r="S335" s="9">
        <f>'Tabel 13'!R335/'Tabel 14'!$F335*1000</f>
        <v>27.171717688205305</v>
      </c>
      <c r="T335" s="9">
        <f>'Tabel 13'!S335/'Tabel 14'!$F335*1000</f>
        <v>26.263607590082373</v>
      </c>
      <c r="U335" s="9">
        <f>'Tabel 13'!T335/'Tabel 14'!$F335*1000</f>
        <v>0.72275541874817828</v>
      </c>
      <c r="V335" s="9">
        <f>'Tabel 13'!U335/'Tabel 14'!$F335*1000</f>
        <v>0.18509901774803014</v>
      </c>
      <c r="W335" s="9">
        <f>'Tabel 13'!V335/'Tabel 14'!$F335*1000</f>
        <v>0.12271758082742329</v>
      </c>
      <c r="X335" s="9"/>
      <c r="Y335" s="9">
        <f>'Tabel 13'!X335/'Tabel 14'!$F335*1000</f>
        <v>11.875482561320441</v>
      </c>
      <c r="AA335" s="47"/>
      <c r="AB335" s="47"/>
      <c r="AC335" s="47"/>
      <c r="AD335" s="47"/>
    </row>
    <row r="336" spans="2:30" x14ac:dyDescent="0.25">
      <c r="D336" s="1" t="s">
        <v>672</v>
      </c>
      <c r="E336" s="1" t="s">
        <v>303</v>
      </c>
      <c r="F336" s="84">
        <f>VLOOKUP(E336,'Tabel 12'!E$14:F$376,2,FALSE)</f>
        <v>20368</v>
      </c>
      <c r="H336" s="6">
        <f>'Tabel 13'!G336/'Tabel 14'!$F336*1000</f>
        <v>72.908483896307942</v>
      </c>
      <c r="I336" s="6">
        <f>'Tabel 13'!H336/'Tabel 14'!$F336*1000</f>
        <v>44.972505891594658</v>
      </c>
      <c r="J336" s="6">
        <f>'Tabel 13'!I336/'Tabel 14'!$F336*1000</f>
        <v>0</v>
      </c>
      <c r="K336" s="6">
        <f>'Tabel 13'!J336/'Tabel 14'!$F336*1000</f>
        <v>0</v>
      </c>
      <c r="L336" s="6">
        <f>'Tabel 13'!K336/'Tabel 14'!$F336*1000</f>
        <v>0.78554595443833475</v>
      </c>
      <c r="M336" s="6">
        <f>'Tabel 13'!L336/'Tabel 14'!$F336*1000</f>
        <v>19.736842105263158</v>
      </c>
      <c r="N336" s="6">
        <f>'Tabel 13'!M336/'Tabel 14'!$F336*1000</f>
        <v>24.450117831893166</v>
      </c>
      <c r="O336" s="6">
        <f>'Tabel 13'!N336/'Tabel 14'!$F336*1000</f>
        <v>0</v>
      </c>
      <c r="P336" s="6">
        <f>'Tabel 13'!O336/'Tabel 14'!$F336*1000</f>
        <v>0</v>
      </c>
      <c r="Q336" s="6">
        <f>'Tabel 13'!P336/'Tabel 14'!$F336*1000</f>
        <v>0</v>
      </c>
      <c r="R336" s="6">
        <f>'Tabel 13'!Q336/'Tabel 14'!$F336*1000</f>
        <v>2.7494108405341713</v>
      </c>
      <c r="S336" s="6">
        <f>'Tabel 13'!R336/'Tabel 14'!$F336*1000</f>
        <v>25.186567164179106</v>
      </c>
      <c r="T336" s="6">
        <f>'Tabel 13'!S336/'Tabel 14'!$F336*1000</f>
        <v>22.73173605655931</v>
      </c>
      <c r="U336" s="6">
        <f>'Tabel 13'!T336/'Tabel 14'!$F336*1000</f>
        <v>0.54006284367635504</v>
      </c>
      <c r="V336" s="6">
        <f>'Tabel 13'!U336/'Tabel 14'!$F336*1000</f>
        <v>1.9147682639434407</v>
      </c>
      <c r="W336" s="6">
        <f>'Tabel 13'!V336/'Tabel 14'!$F336*1000</f>
        <v>2.6021209740769833</v>
      </c>
      <c r="X336" s="6"/>
      <c r="Y336" s="6">
        <f>'Tabel 13'!X336/'Tabel 14'!$F336*1000</f>
        <v>14.090730557737627</v>
      </c>
      <c r="AA336" s="47"/>
      <c r="AB336" s="47"/>
      <c r="AC336" s="47"/>
      <c r="AD336" s="47"/>
    </row>
    <row r="337" spans="2:30" x14ac:dyDescent="0.25">
      <c r="C337" s="10"/>
      <c r="D337" s="1" t="s">
        <v>677</v>
      </c>
      <c r="E337" s="1" t="s">
        <v>304</v>
      </c>
      <c r="F337" s="84">
        <f>VLOOKUP(E337,'Tabel 12'!E$14:F$376,2,FALSE)</f>
        <v>114174</v>
      </c>
      <c r="H337" s="6">
        <f>'Tabel 13'!G337/'Tabel 14'!$F337*1000</f>
        <v>91.66710459474136</v>
      </c>
      <c r="I337" s="6">
        <f>'Tabel 13'!H337/'Tabel 14'!$F337*1000</f>
        <v>47.348783435808507</v>
      </c>
      <c r="J337" s="6">
        <f>'Tabel 13'!I337/'Tabel 14'!$F337*1000</f>
        <v>31.233030287105645</v>
      </c>
      <c r="K337" s="6">
        <f>'Tabel 13'!J337/'Tabel 14'!$F337*1000</f>
        <v>0</v>
      </c>
      <c r="L337" s="6">
        <f>'Tabel 13'!K337/'Tabel 14'!$F337*1000</f>
        <v>14.355282288436946</v>
      </c>
      <c r="M337" s="6">
        <f>'Tabel 13'!L337/'Tabel 14'!$F337*1000</f>
        <v>0</v>
      </c>
      <c r="N337" s="6">
        <f>'Tabel 13'!M337/'Tabel 14'!$F337*1000</f>
        <v>1.76047086026591</v>
      </c>
      <c r="O337" s="6">
        <f>'Tabel 13'!N337/'Tabel 14'!$F337*1000</f>
        <v>3.8800427417800898</v>
      </c>
      <c r="P337" s="6">
        <f>'Tabel 13'!O337/'Tabel 14'!$F337*1000</f>
        <v>0.15765410688948447</v>
      </c>
      <c r="Q337" s="6">
        <f>'Tabel 13'!P337/'Tabel 14'!$F337*1000</f>
        <v>3.7223886348906055</v>
      </c>
      <c r="R337" s="6">
        <f>'Tabel 13'!Q337/'Tabel 14'!$F337*1000</f>
        <v>8.0753936973391482</v>
      </c>
      <c r="S337" s="6">
        <f>'Tabel 13'!R337/'Tabel 14'!$F337*1000</f>
        <v>32.362884719813621</v>
      </c>
      <c r="T337" s="6">
        <f>'Tabel 13'!S337/'Tabel 14'!$F337*1000</f>
        <v>31.040341934240718</v>
      </c>
      <c r="U337" s="6">
        <f>'Tabel 13'!T337/'Tabel 14'!$F337*1000</f>
        <v>1.2875085395974566</v>
      </c>
      <c r="V337" s="6">
        <f>'Tabel 13'!U337/'Tabel 14'!$F337*1000</f>
        <v>3.5034245975440997E-2</v>
      </c>
      <c r="W337" s="6">
        <f>'Tabel 13'!V337/'Tabel 14'!$F337*1000</f>
        <v>0</v>
      </c>
      <c r="X337" s="6"/>
      <c r="Y337" s="6">
        <f>'Tabel 13'!X337/'Tabel 14'!$F337*1000</f>
        <v>14.880795978068562</v>
      </c>
      <c r="AA337" s="47"/>
      <c r="AB337" s="47"/>
      <c r="AC337" s="47"/>
      <c r="AD337" s="47"/>
    </row>
    <row r="338" spans="2:30" x14ac:dyDescent="0.25">
      <c r="D338" s="1" t="s">
        <v>690</v>
      </c>
      <c r="E338" s="1" t="s">
        <v>305</v>
      </c>
      <c r="F338" s="84">
        <f>VLOOKUP(E338,'Tabel 12'!E$14:F$376,2,FALSE)</f>
        <v>48805</v>
      </c>
      <c r="H338" s="6">
        <f>'Tabel 13'!G338/'Tabel 14'!$F338*1000</f>
        <v>70.668988833111356</v>
      </c>
      <c r="I338" s="6">
        <f>'Tabel 13'!H338/'Tabel 14'!$F338*1000</f>
        <v>33.049892429054402</v>
      </c>
      <c r="J338" s="6">
        <f>'Tabel 13'!I338/'Tabel 14'!$F338*1000</f>
        <v>19.014445241266266</v>
      </c>
      <c r="K338" s="6">
        <f>'Tabel 13'!J338/'Tabel 14'!$F338*1000</f>
        <v>4.0569613769081041</v>
      </c>
      <c r="L338" s="6">
        <f>'Tabel 13'!K338/'Tabel 14'!$F338*1000</f>
        <v>9.3433049892429043</v>
      </c>
      <c r="M338" s="6">
        <f>'Tabel 13'!L338/'Tabel 14'!$F338*1000</f>
        <v>0</v>
      </c>
      <c r="N338" s="6">
        <f>'Tabel 13'!M338/'Tabel 14'!$F338*1000</f>
        <v>0.6351808216371273</v>
      </c>
      <c r="O338" s="6">
        <f>'Tabel 13'!N338/'Tabel 14'!$F338*1000</f>
        <v>0.84007786087491032</v>
      </c>
      <c r="P338" s="6">
        <f>'Tabel 13'!O338/'Tabel 14'!$F338*1000</f>
        <v>0.84007786087491032</v>
      </c>
      <c r="Q338" s="6">
        <f>'Tabel 13'!P338/'Tabel 14'!$F338*1000</f>
        <v>0</v>
      </c>
      <c r="R338" s="6">
        <f>'Tabel 13'!Q338/'Tabel 14'!$F338*1000</f>
        <v>1.4137895707407029</v>
      </c>
      <c r="S338" s="6">
        <f>'Tabel 13'!R338/'Tabel 14'!$F338*1000</f>
        <v>35.365228972441351</v>
      </c>
      <c r="T338" s="6">
        <f>'Tabel 13'!S338/'Tabel 14'!$F338*1000</f>
        <v>23.727077143735272</v>
      </c>
      <c r="U338" s="6">
        <f>'Tabel 13'!T338/'Tabel 14'!$F338*1000</f>
        <v>11.064440118840283</v>
      </c>
      <c r="V338" s="6">
        <f>'Tabel 13'!U338/'Tabel 14'!$F338*1000</f>
        <v>0.57371170986579245</v>
      </c>
      <c r="W338" s="6">
        <f>'Tabel 13'!V338/'Tabel 14'!$F338*1000</f>
        <v>0</v>
      </c>
      <c r="X338" s="6"/>
      <c r="Y338" s="6">
        <f>'Tabel 13'!X338/'Tabel 14'!$F338*1000</f>
        <v>11.20786804630673</v>
      </c>
      <c r="AA338" s="47"/>
      <c r="AB338" s="47"/>
      <c r="AC338" s="47"/>
      <c r="AD338" s="47"/>
    </row>
    <row r="339" spans="2:30" x14ac:dyDescent="0.25">
      <c r="D339" s="1" t="s">
        <v>709</v>
      </c>
      <c r="E339" s="1" t="s">
        <v>343</v>
      </c>
      <c r="F339" s="84">
        <f>VLOOKUP(E339,'Tabel 12'!E$14:F$376,2,FALSE)</f>
        <v>36329</v>
      </c>
      <c r="H339" s="6">
        <f>'Tabel 13'!G339/'Tabel 14'!$F339*1000</f>
        <v>24.746070632277242</v>
      </c>
      <c r="I339" s="6">
        <f>'Tabel 13'!H339/'Tabel 14'!$F339*1000</f>
        <v>2.6425169974400617</v>
      </c>
      <c r="J339" s="6">
        <f>'Tabel 13'!I339/'Tabel 14'!$F339*1000</f>
        <v>0</v>
      </c>
      <c r="K339" s="6">
        <f>'Tabel 13'!J339/'Tabel 14'!$F339*1000</f>
        <v>0</v>
      </c>
      <c r="L339" s="6">
        <f>'Tabel 13'!K339/'Tabel 14'!$F339*1000</f>
        <v>2.6425169974400617</v>
      </c>
      <c r="M339" s="6">
        <f>'Tabel 13'!L339/'Tabel 14'!$F339*1000</f>
        <v>0</v>
      </c>
      <c r="N339" s="6">
        <f>'Tabel 13'!M339/'Tabel 14'!$F339*1000</f>
        <v>0</v>
      </c>
      <c r="O339" s="6">
        <f>'Tabel 13'!N339/'Tabel 14'!$F339*1000</f>
        <v>2.3397285914833881</v>
      </c>
      <c r="P339" s="6">
        <f>'Tabel 13'!O339/'Tabel 14'!$F339*1000</f>
        <v>2.2571499353133864</v>
      </c>
      <c r="Q339" s="6">
        <f>'Tabel 13'!P339/'Tabel 14'!$F339*1000</f>
        <v>8.2578656170001929E-2</v>
      </c>
      <c r="R339" s="6">
        <f>'Tabel 13'!Q339/'Tabel 14'!$F339*1000</f>
        <v>3.5784084340334168</v>
      </c>
      <c r="S339" s="6">
        <f>'Tabel 13'!R339/'Tabel 14'!$F339*1000</f>
        <v>16.185416609320377</v>
      </c>
      <c r="T339" s="6">
        <f>'Tabel 13'!S339/'Tabel 14'!$F339*1000</f>
        <v>15.634892234853696</v>
      </c>
      <c r="U339" s="6">
        <f>'Tabel 13'!T339/'Tabel 14'!$F339*1000</f>
        <v>0.55052437446667946</v>
      </c>
      <c r="V339" s="6">
        <f>'Tabel 13'!U339/'Tabel 14'!$F339*1000</f>
        <v>0</v>
      </c>
      <c r="W339" s="6">
        <f>'Tabel 13'!V339/'Tabel 14'!$F339*1000</f>
        <v>0</v>
      </c>
      <c r="X339" s="6"/>
      <c r="Y339" s="6">
        <f>'Tabel 13'!X339/'Tabel 14'!$F339*1000</f>
        <v>1.045996311486691</v>
      </c>
      <c r="AA339" s="47"/>
      <c r="AB339" s="47"/>
      <c r="AC339" s="47"/>
      <c r="AD339" s="47"/>
    </row>
    <row r="340" spans="2:30" x14ac:dyDescent="0.25">
      <c r="D340" s="1" t="s">
        <v>722</v>
      </c>
      <c r="E340" s="1" t="s">
        <v>306</v>
      </c>
      <c r="F340" s="84">
        <f>VLOOKUP(E340,'Tabel 12'!E$14:F$376,2,FALSE)</f>
        <v>67531</v>
      </c>
      <c r="H340" s="6">
        <f>'Tabel 13'!G340/'Tabel 14'!$F340*1000</f>
        <v>62.475011476210931</v>
      </c>
      <c r="I340" s="6">
        <f>'Tabel 13'!H340/'Tabel 14'!$F340*1000</f>
        <v>37.65677984925442</v>
      </c>
      <c r="J340" s="6">
        <f>'Tabel 13'!I340/'Tabel 14'!$F340*1000</f>
        <v>30.223156772445247</v>
      </c>
      <c r="K340" s="6">
        <f>'Tabel 13'!J340/'Tabel 14'!$F340*1000</f>
        <v>0</v>
      </c>
      <c r="L340" s="6">
        <f>'Tabel 13'!K340/'Tabel 14'!$F340*1000</f>
        <v>7.4336230768091687</v>
      </c>
      <c r="M340" s="6">
        <f>'Tabel 13'!L340/'Tabel 14'!$F340*1000</f>
        <v>0</v>
      </c>
      <c r="N340" s="6">
        <f>'Tabel 13'!M340/'Tabel 14'!$F340*1000</f>
        <v>0</v>
      </c>
      <c r="O340" s="6">
        <f>'Tabel 13'!N340/'Tabel 14'!$F340*1000</f>
        <v>1.480801409722942E-2</v>
      </c>
      <c r="P340" s="6">
        <f>'Tabel 13'!O340/'Tabel 14'!$F340*1000</f>
        <v>1.480801409722942E-2</v>
      </c>
      <c r="Q340" s="6">
        <f>'Tabel 13'!P340/'Tabel 14'!$F340*1000</f>
        <v>0</v>
      </c>
      <c r="R340" s="6">
        <f>'Tabel 13'!Q340/'Tabel 14'!$F340*1000</f>
        <v>4.871836637988479</v>
      </c>
      <c r="S340" s="6">
        <f>'Tabel 13'!R340/'Tabel 14'!$F340*1000</f>
        <v>19.9315869748708</v>
      </c>
      <c r="T340" s="6">
        <f>'Tabel 13'!S340/'Tabel 14'!$F340*1000</f>
        <v>18.1694332973005</v>
      </c>
      <c r="U340" s="6">
        <f>'Tabel 13'!T340/'Tabel 14'!$F340*1000</f>
        <v>1.7621536775703011</v>
      </c>
      <c r="V340" s="6">
        <f>'Tabel 13'!U340/'Tabel 14'!$F340*1000</f>
        <v>0</v>
      </c>
      <c r="W340" s="6">
        <f>'Tabel 13'!V340/'Tabel 14'!$F340*1000</f>
        <v>0</v>
      </c>
      <c r="X340" s="6"/>
      <c r="Y340" s="6">
        <f>'Tabel 13'!X340/'Tabel 14'!$F340*1000</f>
        <v>13.54933289896492</v>
      </c>
      <c r="AA340" s="47"/>
      <c r="AB340" s="47"/>
      <c r="AC340" s="47"/>
      <c r="AD340" s="47"/>
    </row>
    <row r="341" spans="2:30" x14ac:dyDescent="0.25">
      <c r="D341" s="1" t="s">
        <v>729</v>
      </c>
      <c r="E341" s="1" t="s">
        <v>307</v>
      </c>
      <c r="F341" s="84">
        <f>VLOOKUP(E341,'Tabel 12'!E$14:F$376,2,FALSE)</f>
        <v>106083</v>
      </c>
      <c r="H341" s="6">
        <f>'Tabel 13'!G341/'Tabel 14'!$F341*1000</f>
        <v>196.16715213559195</v>
      </c>
      <c r="I341" s="6">
        <f>'Tabel 13'!H341/'Tabel 14'!$F341*1000</f>
        <v>52.949105888785198</v>
      </c>
      <c r="J341" s="6">
        <f>'Tabel 13'!I341/'Tabel 14'!$F341*1000</f>
        <v>21.586870657881093</v>
      </c>
      <c r="K341" s="6">
        <f>'Tabel 13'!J341/'Tabel 14'!$F341*1000</f>
        <v>3.3087299567319928</v>
      </c>
      <c r="L341" s="6">
        <f>'Tabel 13'!K341/'Tabel 14'!$F341*1000</f>
        <v>28.05350527417211</v>
      </c>
      <c r="M341" s="6">
        <f>'Tabel 13'!L341/'Tabel 14'!$F341*1000</f>
        <v>0</v>
      </c>
      <c r="N341" s="6">
        <f>'Tabel 13'!M341/'Tabel 14'!$F341*1000</f>
        <v>0</v>
      </c>
      <c r="O341" s="6">
        <f>'Tabel 13'!N341/'Tabel 14'!$F341*1000</f>
        <v>89.63735942610974</v>
      </c>
      <c r="P341" s="6">
        <f>'Tabel 13'!O341/'Tabel 14'!$F341*1000</f>
        <v>70.001791050403924</v>
      </c>
      <c r="Q341" s="6">
        <f>'Tabel 13'!P341/'Tabel 14'!$F341*1000</f>
        <v>19.635568375705816</v>
      </c>
      <c r="R341" s="6">
        <f>'Tabel 13'!Q341/'Tabel 14'!$F341*1000</f>
        <v>12.207422489937125</v>
      </c>
      <c r="S341" s="6">
        <f>'Tabel 13'!R341/'Tabel 14'!$F341*1000</f>
        <v>41.373264330759881</v>
      </c>
      <c r="T341" s="6">
        <f>'Tabel 13'!S341/'Tabel 14'!$F341*1000</f>
        <v>39.252283589265012</v>
      </c>
      <c r="U341" s="6">
        <f>'Tabel 13'!T341/'Tabel 14'!$F341*1000</f>
        <v>2.1209807414948676</v>
      </c>
      <c r="V341" s="6">
        <f>'Tabel 13'!U341/'Tabel 14'!$F341*1000</f>
        <v>0</v>
      </c>
      <c r="W341" s="6">
        <f>'Tabel 13'!V341/'Tabel 14'!$F341*1000</f>
        <v>0</v>
      </c>
      <c r="X341" s="6"/>
      <c r="Y341" s="6">
        <f>'Tabel 13'!X341/'Tabel 14'!$F341*1000</f>
        <v>22.340997143745934</v>
      </c>
      <c r="AA341" s="47"/>
      <c r="AB341" s="47"/>
      <c r="AC341" s="47"/>
      <c r="AD341" s="47"/>
    </row>
    <row r="342" spans="2:30" x14ac:dyDescent="0.25">
      <c r="C342" s="10"/>
      <c r="D342" s="1" t="s">
        <v>738</v>
      </c>
      <c r="E342" s="1" t="s">
        <v>308</v>
      </c>
      <c r="F342" s="84">
        <f>VLOOKUP(E342,'Tabel 12'!E$14:F$376,2,FALSE)</f>
        <v>121449</v>
      </c>
      <c r="H342" s="6">
        <f>'Tabel 13'!G342/'Tabel 14'!$F342*1000</f>
        <v>214.10633269932237</v>
      </c>
      <c r="I342" s="6">
        <f>'Tabel 13'!H342/'Tabel 14'!$F342*1000</f>
        <v>86.859504812719749</v>
      </c>
      <c r="J342" s="6">
        <f>'Tabel 13'!I342/'Tabel 14'!$F342*1000</f>
        <v>32.318092367989856</v>
      </c>
      <c r="K342" s="6">
        <f>'Tabel 13'!J342/'Tabel 14'!$F342*1000</f>
        <v>20.173076764732521</v>
      </c>
      <c r="L342" s="6">
        <f>'Tabel 13'!K342/'Tabel 14'!$F342*1000</f>
        <v>19.991930769294104</v>
      </c>
      <c r="M342" s="6">
        <f>'Tabel 13'!L342/'Tabel 14'!$F342*1000</f>
        <v>0</v>
      </c>
      <c r="N342" s="6">
        <f>'Tabel 13'!M342/'Tabel 14'!$F342*1000</f>
        <v>14.376404910703258</v>
      </c>
      <c r="O342" s="6">
        <f>'Tabel 13'!N342/'Tabel 14'!$F342*1000</f>
        <v>95.373366598325219</v>
      </c>
      <c r="P342" s="6">
        <f>'Tabel 13'!O342/'Tabel 14'!$F342*1000</f>
        <v>94.953437245263444</v>
      </c>
      <c r="Q342" s="6">
        <f>'Tabel 13'!P342/'Tabel 14'!$F342*1000</f>
        <v>0.41992935306177903</v>
      </c>
      <c r="R342" s="6">
        <f>'Tabel 13'!Q342/'Tabel 14'!$F342*1000</f>
        <v>3.2523940090078964</v>
      </c>
      <c r="S342" s="6">
        <f>'Tabel 13'!R342/'Tabel 14'!$F342*1000</f>
        <v>28.621067279269486</v>
      </c>
      <c r="T342" s="6">
        <f>'Tabel 13'!S342/'Tabel 14'!$F342*1000</f>
        <v>25.253398545891692</v>
      </c>
      <c r="U342" s="6">
        <f>'Tabel 13'!T342/'Tabel 14'!$F342*1000</f>
        <v>3.3264991889599749</v>
      </c>
      <c r="V342" s="6">
        <f>'Tabel 13'!U342/'Tabel 14'!$F342*1000</f>
        <v>4.1169544417821474E-2</v>
      </c>
      <c r="W342" s="6">
        <f>'Tabel 13'!V342/'Tabel 14'!$F342*1000</f>
        <v>0</v>
      </c>
      <c r="X342" s="6"/>
      <c r="Y342" s="6">
        <f>'Tabel 13'!X342/'Tabel 14'!$F342*1000</f>
        <v>35.652825465833395</v>
      </c>
      <c r="AA342" s="47"/>
      <c r="AB342" s="47"/>
      <c r="AC342" s="47"/>
      <c r="AD342" s="47"/>
    </row>
    <row r="343" spans="2:30" x14ac:dyDescent="0.25">
      <c r="B343" s="7"/>
      <c r="C343" s="7"/>
      <c r="D343" s="1" t="s">
        <v>765</v>
      </c>
      <c r="E343" s="1" t="s">
        <v>345</v>
      </c>
      <c r="F343" s="84">
        <f>VLOOKUP(E343,'Tabel 12'!E$14:F$376,2,FALSE)</f>
        <v>51557</v>
      </c>
      <c r="H343" s="6">
        <f>'Tabel 13'!G343/'Tabel 14'!$F343*1000</f>
        <v>57.043660414686656</v>
      </c>
      <c r="I343" s="6">
        <f>'Tabel 13'!H343/'Tabel 14'!$F343*1000</f>
        <v>10.338072424694998</v>
      </c>
      <c r="J343" s="6">
        <f>'Tabel 13'!I343/'Tabel 14'!$F343*1000</f>
        <v>4.5968539674534981</v>
      </c>
      <c r="K343" s="6">
        <f>'Tabel 13'!J343/'Tabel 14'!$F343*1000</f>
        <v>0</v>
      </c>
      <c r="L343" s="6">
        <f>'Tabel 13'!K343/'Tabel 14'!$F343*1000</f>
        <v>5.7412184572414997</v>
      </c>
      <c r="M343" s="6">
        <f>'Tabel 13'!L343/'Tabel 14'!$F343*1000</f>
        <v>0</v>
      </c>
      <c r="N343" s="6">
        <f>'Tabel 13'!M343/'Tabel 14'!$F343*1000</f>
        <v>0</v>
      </c>
      <c r="O343" s="6">
        <f>'Tabel 13'!N343/'Tabel 14'!$F343*1000</f>
        <v>12.122505188432219</v>
      </c>
      <c r="P343" s="6">
        <f>'Tabel 13'!O343/'Tabel 14'!$F343*1000</f>
        <v>0</v>
      </c>
      <c r="Q343" s="6">
        <f>'Tabel 13'!P343/'Tabel 14'!$F343*1000</f>
        <v>12.122505188432219</v>
      </c>
      <c r="R343" s="6">
        <f>'Tabel 13'!Q343/'Tabel 14'!$F343*1000</f>
        <v>10.318676416393506</v>
      </c>
      <c r="S343" s="6">
        <f>'Tabel 13'!R343/'Tabel 14'!$F343*1000</f>
        <v>24.264406385165934</v>
      </c>
      <c r="T343" s="6">
        <f>'Tabel 13'!S343/'Tabel 14'!$F343*1000</f>
        <v>24.264406385165934</v>
      </c>
      <c r="U343" s="6">
        <f>'Tabel 13'!T343/'Tabel 14'!$F343*1000</f>
        <v>0</v>
      </c>
      <c r="V343" s="6">
        <f>'Tabel 13'!U343/'Tabel 14'!$F343*1000</f>
        <v>0</v>
      </c>
      <c r="W343" s="6">
        <f>'Tabel 13'!V343/'Tabel 14'!$F343*1000</f>
        <v>0</v>
      </c>
      <c r="X343" s="6"/>
      <c r="Y343" s="6">
        <f>'Tabel 13'!X343/'Tabel 14'!$F343*1000</f>
        <v>8.3790755862443511</v>
      </c>
      <c r="AA343" s="47"/>
      <c r="AB343" s="47"/>
      <c r="AC343" s="47"/>
      <c r="AD343" s="47"/>
    </row>
    <row r="344" spans="2:30" x14ac:dyDescent="0.25">
      <c r="D344" s="1" t="s">
        <v>769</v>
      </c>
      <c r="E344" s="1" t="s">
        <v>309</v>
      </c>
      <c r="F344" s="84">
        <f>VLOOKUP(E344,'Tabel 12'!E$14:F$376,2,FALSE)</f>
        <v>38477</v>
      </c>
      <c r="H344" s="6">
        <f>'Tabel 13'!G344/'Tabel 14'!$F344*1000</f>
        <v>146.9709176910882</v>
      </c>
      <c r="I344" s="6">
        <f>'Tabel 13'!H344/'Tabel 14'!$F344*1000</f>
        <v>66.819138706240096</v>
      </c>
      <c r="J344" s="6">
        <f>'Tabel 13'!I344/'Tabel 14'!$F344*1000</f>
        <v>10.369831327806223</v>
      </c>
      <c r="K344" s="6">
        <f>'Tabel 13'!J344/'Tabel 14'!$F344*1000</f>
        <v>11.487382072406891</v>
      </c>
      <c r="L344" s="6">
        <f>'Tabel 13'!K344/'Tabel 14'!$F344*1000</f>
        <v>8.4985835694051008</v>
      </c>
      <c r="M344" s="6">
        <f>'Tabel 13'!L344/'Tabel 14'!$F344*1000</f>
        <v>2.7029134288016219</v>
      </c>
      <c r="N344" s="6">
        <f>'Tabel 13'!M344/'Tabel 14'!$F344*1000</f>
        <v>33.760428307820256</v>
      </c>
      <c r="O344" s="6">
        <f>'Tabel 13'!N344/'Tabel 14'!$F344*1000</f>
        <v>42.518907399225512</v>
      </c>
      <c r="P344" s="6">
        <f>'Tabel 13'!O344/'Tabel 14'!$F344*1000</f>
        <v>23.676482054214205</v>
      </c>
      <c r="Q344" s="6">
        <f>'Tabel 13'!P344/'Tabel 14'!$F344*1000</f>
        <v>18.842425345011307</v>
      </c>
      <c r="R344" s="6">
        <f>'Tabel 13'!Q344/'Tabel 14'!$F344*1000</f>
        <v>19.076331314811448</v>
      </c>
      <c r="S344" s="6">
        <f>'Tabel 13'!R344/'Tabel 14'!$F344*1000</f>
        <v>18.556540270811134</v>
      </c>
      <c r="T344" s="6">
        <f>'Tabel 13'!S344/'Tabel 14'!$F344*1000</f>
        <v>18.556540270811134</v>
      </c>
      <c r="U344" s="6">
        <f>'Tabel 13'!T344/'Tabel 14'!$F344*1000</f>
        <v>0</v>
      </c>
      <c r="V344" s="6">
        <f>'Tabel 13'!U344/'Tabel 14'!$F344*1000</f>
        <v>0</v>
      </c>
      <c r="W344" s="6">
        <f>'Tabel 13'!V344/'Tabel 14'!$F344*1000</f>
        <v>0.36385373080021832</v>
      </c>
      <c r="X344" s="6"/>
      <c r="Y344" s="6">
        <f>'Tabel 13'!X344/'Tabel 14'!$F344*1000</f>
        <v>16.399407438209842</v>
      </c>
      <c r="AA344" s="47"/>
      <c r="AB344" s="47"/>
      <c r="AC344" s="47"/>
      <c r="AD344" s="47"/>
    </row>
    <row r="345" spans="2:30" x14ac:dyDescent="0.25">
      <c r="D345" s="1" t="s">
        <v>770</v>
      </c>
      <c r="E345" s="1" t="s">
        <v>310</v>
      </c>
      <c r="F345" s="84">
        <f>VLOOKUP(E345,'Tabel 12'!E$14:F$376,2,FALSE)</f>
        <v>75304</v>
      </c>
      <c r="H345" s="6">
        <f>'Tabel 13'!G345/'Tabel 14'!$F345*1000</f>
        <v>140.55030277276106</v>
      </c>
      <c r="I345" s="6">
        <f>'Tabel 13'!H345/'Tabel 14'!$F345*1000</f>
        <v>62.413683204079469</v>
      </c>
      <c r="J345" s="6">
        <f>'Tabel 13'!I345/'Tabel 14'!$F345*1000</f>
        <v>44.698820779772653</v>
      </c>
      <c r="K345" s="6">
        <f>'Tabel 13'!J345/'Tabel 14'!$F345*1000</f>
        <v>3.8510570487623497</v>
      </c>
      <c r="L345" s="6">
        <f>'Tabel 13'!K345/'Tabel 14'!$F345*1000</f>
        <v>12.217146499521938</v>
      </c>
      <c r="M345" s="6">
        <f>'Tabel 13'!L345/'Tabel 14'!$F345*1000</f>
        <v>0</v>
      </c>
      <c r="N345" s="6">
        <f>'Tabel 13'!M345/'Tabel 14'!$F345*1000</f>
        <v>1.646658876022522</v>
      </c>
      <c r="O345" s="6">
        <f>'Tabel 13'!N345/'Tabel 14'!$F345*1000</f>
        <v>37.793477106129821</v>
      </c>
      <c r="P345" s="6">
        <f>'Tabel 13'!O345/'Tabel 14'!$F345*1000</f>
        <v>29.520344204823118</v>
      </c>
      <c r="Q345" s="6">
        <f>'Tabel 13'!P345/'Tabel 14'!$F345*1000</f>
        <v>8.2731329013067043</v>
      </c>
      <c r="R345" s="6">
        <f>'Tabel 13'!Q345/'Tabel 14'!$F345*1000</f>
        <v>8.4324869860830756</v>
      </c>
      <c r="S345" s="6">
        <f>'Tabel 13'!R345/'Tabel 14'!$F345*1000</f>
        <v>31.910655476468715</v>
      </c>
      <c r="T345" s="6">
        <f>'Tabel 13'!S345/'Tabel 14'!$F345*1000</f>
        <v>31.220121109104429</v>
      </c>
      <c r="U345" s="6">
        <f>'Tabel 13'!T345/'Tabel 14'!$F345*1000</f>
        <v>0.69053436736428342</v>
      </c>
      <c r="V345" s="6">
        <f>'Tabel 13'!U345/'Tabel 14'!$F345*1000</f>
        <v>0</v>
      </c>
      <c r="W345" s="6">
        <f>'Tabel 13'!V345/'Tabel 14'!$F345*1000</f>
        <v>0</v>
      </c>
      <c r="X345" s="6"/>
      <c r="Y345" s="6">
        <f>'Tabel 13'!X345/'Tabel 14'!$F345*1000</f>
        <v>4.1432062041857005</v>
      </c>
      <c r="AA345" s="47"/>
      <c r="AB345" s="47"/>
      <c r="AC345" s="47"/>
      <c r="AD345" s="47"/>
    </row>
    <row r="346" spans="2:30" x14ac:dyDescent="0.25">
      <c r="D346" s="1" t="s">
        <v>780</v>
      </c>
      <c r="E346" s="1" t="s">
        <v>312</v>
      </c>
      <c r="F346" s="84">
        <f>VLOOKUP(E346,'Tabel 12'!E$14:F$376,2,FALSE)</f>
        <v>18681</v>
      </c>
      <c r="H346" s="6">
        <f>'Tabel 13'!G346/'Tabel 14'!$F346*1000</f>
        <v>29.655800010706063</v>
      </c>
      <c r="I346" s="6">
        <f>'Tabel 13'!H346/'Tabel 14'!$F346*1000</f>
        <v>1.0706064985814463</v>
      </c>
      <c r="J346" s="6">
        <f>'Tabel 13'!I346/'Tabel 14'!$F346*1000</f>
        <v>0</v>
      </c>
      <c r="K346" s="6">
        <f>'Tabel 13'!J346/'Tabel 14'!$F346*1000</f>
        <v>0</v>
      </c>
      <c r="L346" s="6">
        <f>'Tabel 13'!K346/'Tabel 14'!$F346*1000</f>
        <v>1.0706064985814463</v>
      </c>
      <c r="M346" s="6">
        <f>'Tabel 13'!L346/'Tabel 14'!$F346*1000</f>
        <v>0</v>
      </c>
      <c r="N346" s="6">
        <f>'Tabel 13'!M346/'Tabel 14'!$F346*1000</f>
        <v>0</v>
      </c>
      <c r="O346" s="6">
        <f>'Tabel 13'!N346/'Tabel 14'!$F346*1000</f>
        <v>0.96354584872330173</v>
      </c>
      <c r="P346" s="6">
        <f>'Tabel 13'!O346/'Tabel 14'!$F346*1000</f>
        <v>0.96354584872330173</v>
      </c>
      <c r="Q346" s="6">
        <f>'Tabel 13'!P346/'Tabel 14'!$F346*1000</f>
        <v>0</v>
      </c>
      <c r="R346" s="6">
        <f>'Tabel 13'!Q346/'Tabel 14'!$F346*1000</f>
        <v>0.37471227450350619</v>
      </c>
      <c r="S346" s="6">
        <f>'Tabel 13'!R346/'Tabel 14'!$F346*1000</f>
        <v>27.246935388897811</v>
      </c>
      <c r="T346" s="6">
        <f>'Tabel 13'!S346/'Tabel 14'!$F346*1000</f>
        <v>27.246935388897811</v>
      </c>
      <c r="U346" s="6">
        <f>'Tabel 13'!T346/'Tabel 14'!$F346*1000</f>
        <v>0</v>
      </c>
      <c r="V346" s="6">
        <f>'Tabel 13'!U346/'Tabel 14'!$F346*1000</f>
        <v>0</v>
      </c>
      <c r="W346" s="6">
        <f>'Tabel 13'!V346/'Tabel 14'!$F346*1000</f>
        <v>0</v>
      </c>
      <c r="X346" s="6"/>
      <c r="Y346" s="6">
        <f>'Tabel 13'!X346/'Tabel 14'!$F346*1000</f>
        <v>3.6400620951769178</v>
      </c>
      <c r="AA346" s="47"/>
      <c r="AB346" s="47"/>
      <c r="AC346" s="47"/>
      <c r="AD346" s="47"/>
    </row>
    <row r="347" spans="2:30" x14ac:dyDescent="0.25">
      <c r="D347" s="1" t="s">
        <v>793</v>
      </c>
      <c r="E347" s="1" t="s">
        <v>313</v>
      </c>
      <c r="F347" s="84">
        <f>VLOOKUP(E347,'Tabel 12'!E$14:F$376,2,FALSE)</f>
        <v>32185</v>
      </c>
      <c r="H347" s="6">
        <f>'Tabel 13'!G347/'Tabel 14'!$F347*1000</f>
        <v>53.006058723007612</v>
      </c>
      <c r="I347" s="6">
        <f>'Tabel 13'!H347/'Tabel 14'!$F347*1000</f>
        <v>32.095696753145873</v>
      </c>
      <c r="J347" s="6">
        <f>'Tabel 13'!I347/'Tabel 14'!$F347*1000</f>
        <v>27.466210967842162</v>
      </c>
      <c r="K347" s="6">
        <f>'Tabel 13'!J347/'Tabel 14'!$F347*1000</f>
        <v>0</v>
      </c>
      <c r="L347" s="6">
        <f>'Tabel 13'!K347/'Tabel 14'!$F347*1000</f>
        <v>0.93211123194034484</v>
      </c>
      <c r="M347" s="6">
        <f>'Tabel 13'!L347/'Tabel 14'!$F347*1000</f>
        <v>0</v>
      </c>
      <c r="N347" s="6">
        <f>'Tabel 13'!M347/'Tabel 14'!$F347*1000</f>
        <v>3.697374553363368</v>
      </c>
      <c r="O347" s="6">
        <f>'Tabel 13'!N347/'Tabel 14'!$F347*1000</f>
        <v>0</v>
      </c>
      <c r="P347" s="6">
        <f>'Tabel 13'!O347/'Tabel 14'!$F347*1000</f>
        <v>0</v>
      </c>
      <c r="Q347" s="6">
        <f>'Tabel 13'!P347/'Tabel 14'!$F347*1000</f>
        <v>0</v>
      </c>
      <c r="R347" s="6">
        <f>'Tabel 13'!Q347/'Tabel 14'!$F347*1000</f>
        <v>0.18642224638806898</v>
      </c>
      <c r="S347" s="6">
        <f>'Tabel 13'!R347/'Tabel 14'!$F347*1000</f>
        <v>20.723939723473666</v>
      </c>
      <c r="T347" s="6">
        <f>'Tabel 13'!S347/'Tabel 14'!$F347*1000</f>
        <v>20.288954481901506</v>
      </c>
      <c r="U347" s="6">
        <f>'Tabel 13'!T347/'Tabel 14'!$F347*1000</f>
        <v>0.43498524157216095</v>
      </c>
      <c r="V347" s="6">
        <f>'Tabel 13'!U347/'Tabel 14'!$F347*1000</f>
        <v>0</v>
      </c>
      <c r="W347" s="6">
        <f>'Tabel 13'!V347/'Tabel 14'!$F347*1000</f>
        <v>0</v>
      </c>
      <c r="X347" s="6"/>
      <c r="Y347" s="6">
        <f>'Tabel 13'!X347/'Tabel 14'!$F347*1000</f>
        <v>15.100201957433589</v>
      </c>
      <c r="AA347" s="47"/>
      <c r="AB347" s="47"/>
      <c r="AC347" s="47"/>
      <c r="AD347" s="47"/>
    </row>
    <row r="348" spans="2:30" x14ac:dyDescent="0.25">
      <c r="D348" s="1" t="s">
        <v>798</v>
      </c>
      <c r="E348" s="1" t="s">
        <v>314</v>
      </c>
      <c r="F348" s="84">
        <f>VLOOKUP(E348,'Tabel 12'!E$14:F$376,2,FALSE)</f>
        <v>22452</v>
      </c>
      <c r="H348" s="6">
        <f>'Tabel 13'!G348/'Tabel 14'!$F348*1000</f>
        <v>45.207553892748976</v>
      </c>
      <c r="I348" s="6">
        <f>'Tabel 13'!H348/'Tabel 14'!$F348*1000</f>
        <v>17.2813112417602</v>
      </c>
      <c r="J348" s="6">
        <f>'Tabel 13'!I348/'Tabel 14'!$F348*1000</f>
        <v>0</v>
      </c>
      <c r="K348" s="6">
        <f>'Tabel 13'!J348/'Tabel 14'!$F348*1000</f>
        <v>2.0042757883484765</v>
      </c>
      <c r="L348" s="6">
        <f>'Tabel 13'!K348/'Tabel 14'!$F348*1000</f>
        <v>0.75717085337609114</v>
      </c>
      <c r="M348" s="6">
        <f>'Tabel 13'!L348/'Tabel 14'!$F348*1000</f>
        <v>0</v>
      </c>
      <c r="N348" s="6">
        <f>'Tabel 13'!M348/'Tabel 14'!$F348*1000</f>
        <v>14.51986460003563</v>
      </c>
      <c r="O348" s="6">
        <f>'Tabel 13'!N348/'Tabel 14'!$F348*1000</f>
        <v>0</v>
      </c>
      <c r="P348" s="6">
        <f>'Tabel 13'!O348/'Tabel 14'!$F348*1000</f>
        <v>0</v>
      </c>
      <c r="Q348" s="6">
        <f>'Tabel 13'!P348/'Tabel 14'!$F348*1000</f>
        <v>0</v>
      </c>
      <c r="R348" s="6">
        <f>'Tabel 13'!Q348/'Tabel 14'!$F348*1000</f>
        <v>4.0085515766969531</v>
      </c>
      <c r="S348" s="6">
        <f>'Tabel 13'!R348/'Tabel 14'!$F348*1000</f>
        <v>23.917691074291824</v>
      </c>
      <c r="T348" s="6">
        <f>'Tabel 13'!S348/'Tabel 14'!$F348*1000</f>
        <v>22.49242829146624</v>
      </c>
      <c r="U348" s="6">
        <f>'Tabel 13'!T348/'Tabel 14'!$F348*1000</f>
        <v>1.4252627828255835</v>
      </c>
      <c r="V348" s="6">
        <f>'Tabel 13'!U348/'Tabel 14'!$F348*1000</f>
        <v>0</v>
      </c>
      <c r="W348" s="6">
        <f>'Tabel 13'!V348/'Tabel 14'!$F348*1000</f>
        <v>0</v>
      </c>
      <c r="X348" s="6"/>
      <c r="Y348" s="6">
        <f>'Tabel 13'!X348/'Tabel 14'!$F348*1000</f>
        <v>0.93532870122928913</v>
      </c>
      <c r="AA348" s="47"/>
      <c r="AB348" s="47"/>
      <c r="AC348" s="47"/>
      <c r="AD348" s="47"/>
    </row>
    <row r="349" spans="2:30" x14ac:dyDescent="0.25">
      <c r="D349" s="1" t="s">
        <v>801</v>
      </c>
      <c r="E349" s="1" t="s">
        <v>349</v>
      </c>
      <c r="F349" s="84">
        <f>VLOOKUP(E349,'Tabel 12'!E$14:F$376,2,FALSE)</f>
        <v>89769</v>
      </c>
      <c r="H349" s="6">
        <f>'Tabel 13'!G349/'Tabel 14'!$F349*1000</f>
        <v>38.387416591473666</v>
      </c>
      <c r="I349" s="6">
        <f>'Tabel 13'!H349/'Tabel 14'!$F349*1000</f>
        <v>5.1911016052312045</v>
      </c>
      <c r="J349" s="6">
        <f>'Tabel 13'!I349/'Tabel 14'!$F349*1000</f>
        <v>0.9802938653655493</v>
      </c>
      <c r="K349" s="6">
        <f>'Tabel 13'!J349/'Tabel 14'!$F349*1000</f>
        <v>0.6572424779155388</v>
      </c>
      <c r="L349" s="6">
        <f>'Tabel 13'!K349/'Tabel 14'!$F349*1000</f>
        <v>1.9271686216845458</v>
      </c>
      <c r="M349" s="6">
        <f>'Tabel 13'!L349/'Tabel 14'!$F349*1000</f>
        <v>2.2279406031035211E-2</v>
      </c>
      <c r="N349" s="6">
        <f>'Tabel 13'!M349/'Tabel 14'!$F349*1000</f>
        <v>1.6041172342345353</v>
      </c>
      <c r="O349" s="6">
        <f>'Tabel 13'!N349/'Tabel 14'!$F349*1000</f>
        <v>2.5844110996000849</v>
      </c>
      <c r="P349" s="6">
        <f>'Tabel 13'!O349/'Tabel 14'!$F349*1000</f>
        <v>2.5844110996000849</v>
      </c>
      <c r="Q349" s="6">
        <f>'Tabel 13'!P349/'Tabel 14'!$F349*1000</f>
        <v>0</v>
      </c>
      <c r="R349" s="6">
        <f>'Tabel 13'!Q349/'Tabel 14'!$F349*1000</f>
        <v>8.1431229043433699</v>
      </c>
      <c r="S349" s="6">
        <f>'Tabel 13'!R349/'Tabel 14'!$F349*1000</f>
        <v>22.468780982299009</v>
      </c>
      <c r="T349" s="6">
        <f>'Tabel 13'!S349/'Tabel 14'!$F349*1000</f>
        <v>21.900656128507617</v>
      </c>
      <c r="U349" s="6">
        <f>'Tabel 13'!T349/'Tabel 14'!$F349*1000</f>
        <v>0.56812485379139799</v>
      </c>
      <c r="V349" s="6">
        <f>'Tabel 13'!U349/'Tabel 14'!$F349*1000</f>
        <v>0</v>
      </c>
      <c r="W349" s="6">
        <f>'Tabel 13'!V349/'Tabel 14'!$F349*1000</f>
        <v>0</v>
      </c>
      <c r="X349" s="6"/>
      <c r="Y349" s="6">
        <f>'Tabel 13'!X349/'Tabel 14'!$F349*1000</f>
        <v>4.3667635820829016</v>
      </c>
      <c r="AA349" s="47"/>
      <c r="AB349" s="47"/>
      <c r="AC349" s="47"/>
      <c r="AD349" s="47"/>
    </row>
    <row r="350" spans="2:30" x14ac:dyDescent="0.25">
      <c r="D350" s="1" t="s">
        <v>812</v>
      </c>
      <c r="E350" s="1" t="s">
        <v>341</v>
      </c>
      <c r="F350" s="84">
        <f>VLOOKUP(E350,'Tabel 12'!E$14:F$376,2,FALSE)</f>
        <v>28569</v>
      </c>
      <c r="H350" s="6">
        <f>'Tabel 13'!G350/'Tabel 14'!$F350*1000</f>
        <v>17.326472750183765</v>
      </c>
      <c r="I350" s="6">
        <f>'Tabel 13'!H350/'Tabel 14'!$F350*1000</f>
        <v>2.10017851517379</v>
      </c>
      <c r="J350" s="6">
        <f>'Tabel 13'!I350/'Tabel 14'!$F350*1000</f>
        <v>1.8901606636564108</v>
      </c>
      <c r="K350" s="6">
        <f>'Tabel 13'!J350/'Tabel 14'!$F350*1000</f>
        <v>0</v>
      </c>
      <c r="L350" s="6">
        <f>'Tabel 13'!K350/'Tabel 14'!$F350*1000</f>
        <v>0</v>
      </c>
      <c r="M350" s="6">
        <f>'Tabel 13'!L350/'Tabel 14'!$F350*1000</f>
        <v>0</v>
      </c>
      <c r="N350" s="6">
        <f>'Tabel 13'!M350/'Tabel 14'!$F350*1000</f>
        <v>0.21001785151737898</v>
      </c>
      <c r="O350" s="6">
        <f>'Tabel 13'!N350/'Tabel 14'!$F350*1000</f>
        <v>0</v>
      </c>
      <c r="P350" s="6">
        <f>'Tabel 13'!O350/'Tabel 14'!$F350*1000</f>
        <v>0</v>
      </c>
      <c r="Q350" s="6">
        <f>'Tabel 13'!P350/'Tabel 14'!$F350*1000</f>
        <v>0</v>
      </c>
      <c r="R350" s="6">
        <f>'Tabel 13'!Q350/'Tabel 14'!$F350*1000</f>
        <v>2.3802023171969617</v>
      </c>
      <c r="S350" s="6">
        <f>'Tabel 13'!R350/'Tabel 14'!$F350*1000</f>
        <v>12.846091917813014</v>
      </c>
      <c r="T350" s="6">
        <f>'Tabel 13'!S350/'Tabel 14'!$F350*1000</f>
        <v>12.216038363260877</v>
      </c>
      <c r="U350" s="6">
        <f>'Tabel 13'!T350/'Tabel 14'!$F350*1000</f>
        <v>0.63005355455213696</v>
      </c>
      <c r="V350" s="6">
        <f>'Tabel 13'!U350/'Tabel 14'!$F350*1000</f>
        <v>0</v>
      </c>
      <c r="W350" s="6">
        <f>'Tabel 13'!V350/'Tabel 14'!$F350*1000</f>
        <v>0</v>
      </c>
      <c r="X350" s="6"/>
      <c r="Y350" s="6">
        <f>'Tabel 13'!X350/'Tabel 14'!$F350*1000</f>
        <v>0.94508033182820539</v>
      </c>
      <c r="AA350" s="47"/>
      <c r="AB350" s="47"/>
      <c r="AC350" s="47"/>
      <c r="AD350" s="47"/>
    </row>
    <row r="351" spans="2:30" x14ac:dyDescent="0.25">
      <c r="D351" s="1" t="s">
        <v>819</v>
      </c>
      <c r="E351" s="1" t="s">
        <v>348</v>
      </c>
      <c r="F351" s="84">
        <f>VLOOKUP(E351,'Tabel 12'!E$14:F$376,2,FALSE)</f>
        <v>57691</v>
      </c>
      <c r="H351" s="6">
        <f>'Tabel 13'!G351/'Tabel 14'!$F351*1000</f>
        <v>47.16506907489903</v>
      </c>
      <c r="I351" s="6">
        <f>'Tabel 13'!H351/'Tabel 14'!$F351*1000</f>
        <v>9.776221594356139</v>
      </c>
      <c r="J351" s="6">
        <f>'Tabel 13'!I351/'Tabel 14'!$F351*1000</f>
        <v>0</v>
      </c>
      <c r="K351" s="6">
        <f>'Tabel 13'!J351/'Tabel 14'!$F351*1000</f>
        <v>0</v>
      </c>
      <c r="L351" s="6">
        <f>'Tabel 13'!K351/'Tabel 14'!$F351*1000</f>
        <v>0</v>
      </c>
      <c r="M351" s="6">
        <f>'Tabel 13'!L351/'Tabel 14'!$F351*1000</f>
        <v>0</v>
      </c>
      <c r="N351" s="6">
        <f>'Tabel 13'!M351/'Tabel 14'!$F351*1000</f>
        <v>9.776221594356139</v>
      </c>
      <c r="O351" s="6">
        <f>'Tabel 13'!N351/'Tabel 14'!$F351*1000</f>
        <v>7.4015011006916165</v>
      </c>
      <c r="P351" s="6">
        <f>'Tabel 13'!O351/'Tabel 14'!$F351*1000</f>
        <v>6.6214834202908603</v>
      </c>
      <c r="Q351" s="6">
        <f>'Tabel 13'!P351/'Tabel 14'!$F351*1000</f>
        <v>0.7800176804007557</v>
      </c>
      <c r="R351" s="6">
        <f>'Tabel 13'!Q351/'Tabel 14'!$F351*1000</f>
        <v>5.0094468807959647</v>
      </c>
      <c r="S351" s="6">
        <f>'Tabel 13'!R351/'Tabel 14'!$F351*1000</f>
        <v>24.977899499055312</v>
      </c>
      <c r="T351" s="6">
        <f>'Tabel 13'!S351/'Tabel 14'!$F351*1000</f>
        <v>24.145880639961174</v>
      </c>
      <c r="U351" s="6">
        <f>'Tabel 13'!T351/'Tabel 14'!$F351*1000</f>
        <v>0.83201885909413953</v>
      </c>
      <c r="V351" s="6">
        <f>'Tabel 13'!U351/'Tabel 14'!$F351*1000</f>
        <v>0</v>
      </c>
      <c r="W351" s="6">
        <f>'Tabel 13'!V351/'Tabel 14'!$F351*1000</f>
        <v>0</v>
      </c>
      <c r="X351" s="6"/>
      <c r="Y351" s="6">
        <f>'Tabel 13'!X351/'Tabel 14'!$F351*1000</f>
        <v>3.8134197708481392</v>
      </c>
      <c r="AA351" s="47"/>
      <c r="AB351" s="47"/>
      <c r="AC351" s="47"/>
      <c r="AD351" s="47"/>
    </row>
    <row r="352" spans="2:30" x14ac:dyDescent="0.25">
      <c r="D352" s="1" t="s">
        <v>827</v>
      </c>
      <c r="E352" s="1" t="s">
        <v>317</v>
      </c>
      <c r="F352" s="84">
        <f>VLOOKUP(E352,'Tabel 12'!E$14:F$376,2,FALSE)</f>
        <v>127079</v>
      </c>
      <c r="H352" s="6">
        <f>'Tabel 13'!G352/'Tabel 14'!$F352*1000</f>
        <v>207.39854736030344</v>
      </c>
      <c r="I352" s="6">
        <f>'Tabel 13'!H352/'Tabel 14'!$F352*1000</f>
        <v>69.515812998213718</v>
      </c>
      <c r="J352" s="6">
        <f>'Tabel 13'!I352/'Tabel 14'!$F352*1000</f>
        <v>33.601145743986024</v>
      </c>
      <c r="K352" s="6">
        <f>'Tabel 13'!J352/'Tabel 14'!$F352*1000</f>
        <v>3.9345603915674501E-2</v>
      </c>
      <c r="L352" s="6">
        <f>'Tabel 13'!K352/'Tabel 14'!$F352*1000</f>
        <v>23.929996301513231</v>
      </c>
      <c r="M352" s="6">
        <f>'Tabel 13'!L352/'Tabel 14'!$F352*1000</f>
        <v>0.25181186506031678</v>
      </c>
      <c r="N352" s="6">
        <f>'Tabel 13'!M352/'Tabel 14'!$F352*1000</f>
        <v>11.693513483738462</v>
      </c>
      <c r="O352" s="6">
        <f>'Tabel 13'!N352/'Tabel 14'!$F352*1000</f>
        <v>53.037874078329232</v>
      </c>
      <c r="P352" s="6">
        <f>'Tabel 13'!O352/'Tabel 14'!$F352*1000</f>
        <v>53.037874078329232</v>
      </c>
      <c r="Q352" s="6">
        <f>'Tabel 13'!P352/'Tabel 14'!$F352*1000</f>
        <v>0</v>
      </c>
      <c r="R352" s="6">
        <f>'Tabel 13'!Q352/'Tabel 14'!$F352*1000</f>
        <v>47.741955791279437</v>
      </c>
      <c r="S352" s="6">
        <f>'Tabel 13'!R352/'Tabel 14'!$F352*1000</f>
        <v>37.102904492481052</v>
      </c>
      <c r="T352" s="6">
        <f>'Tabel 13'!S352/'Tabel 14'!$F352*1000</f>
        <v>33.302119154226901</v>
      </c>
      <c r="U352" s="6">
        <f>'Tabel 13'!T352/'Tabel 14'!$F352*1000</f>
        <v>3.800785338254157</v>
      </c>
      <c r="V352" s="6">
        <f>'Tabel 13'!U352/'Tabel 14'!$F352*1000</f>
        <v>0</v>
      </c>
      <c r="W352" s="6">
        <f>'Tabel 13'!V352/'Tabel 14'!$F352*1000</f>
        <v>0</v>
      </c>
      <c r="X352" s="6"/>
      <c r="Y352" s="6">
        <f>'Tabel 13'!X352/'Tabel 14'!$F352*1000</f>
        <v>18.948842845788839</v>
      </c>
      <c r="AA352" s="47"/>
      <c r="AB352" s="47"/>
      <c r="AC352" s="47"/>
      <c r="AD352" s="47"/>
    </row>
    <row r="353" spans="4:30" x14ac:dyDescent="0.25">
      <c r="D353" s="1" t="s">
        <v>828</v>
      </c>
      <c r="E353" s="1" t="s">
        <v>318</v>
      </c>
      <c r="F353" s="84">
        <f>VLOOKUP(E353,'Tabel 12'!E$14:F$376,2,FALSE)</f>
        <v>27670</v>
      </c>
      <c r="H353" s="6">
        <f>'Tabel 13'!G353/'Tabel 14'!$F353*1000</f>
        <v>16.624503071919047</v>
      </c>
      <c r="I353" s="6">
        <f>'Tabel 13'!H353/'Tabel 14'!$F353*1000</f>
        <v>3.2526201662450305</v>
      </c>
      <c r="J353" s="6">
        <f>'Tabel 13'!I353/'Tabel 14'!$F353*1000</f>
        <v>1.3010480664980124</v>
      </c>
      <c r="K353" s="6">
        <f>'Tabel 13'!J353/'Tabel 14'!$F353*1000</f>
        <v>0.72280448138778464</v>
      </c>
      <c r="L353" s="6">
        <f>'Tabel 13'!K353/'Tabel 14'!$F353*1000</f>
        <v>0.75894470545717385</v>
      </c>
      <c r="M353" s="6">
        <f>'Tabel 13'!L353/'Tabel 14'!$F353*1000</f>
        <v>0</v>
      </c>
      <c r="N353" s="6">
        <f>'Tabel 13'!M353/'Tabel 14'!$F353*1000</f>
        <v>0.46982291290206002</v>
      </c>
      <c r="O353" s="6">
        <f>'Tabel 13'!N353/'Tabel 14'!$F353*1000</f>
        <v>1.0119262739428985</v>
      </c>
      <c r="P353" s="6">
        <f>'Tabel 13'!O353/'Tabel 14'!$F353*1000</f>
        <v>1.0119262739428985</v>
      </c>
      <c r="Q353" s="6">
        <f>'Tabel 13'!P353/'Tabel 14'!$F353*1000</f>
        <v>0</v>
      </c>
      <c r="R353" s="6">
        <f>'Tabel 13'!Q353/'Tabel 14'!$F353*1000</f>
        <v>0</v>
      </c>
      <c r="S353" s="6">
        <f>'Tabel 13'!R353/'Tabel 14'!$F353*1000</f>
        <v>12.359956631731118</v>
      </c>
      <c r="T353" s="6">
        <f>'Tabel 13'!S353/'Tabel 14'!$F353*1000</f>
        <v>11.7455728225515</v>
      </c>
      <c r="U353" s="6">
        <f>'Tabel 13'!T353/'Tabel 14'!$F353*1000</f>
        <v>0.61438380917961688</v>
      </c>
      <c r="V353" s="6">
        <f>'Tabel 13'!U353/'Tabel 14'!$F353*1000</f>
        <v>0</v>
      </c>
      <c r="W353" s="6">
        <f>'Tabel 13'!V353/'Tabel 14'!$F353*1000</f>
        <v>0</v>
      </c>
      <c r="X353" s="6"/>
      <c r="Y353" s="6">
        <f>'Tabel 13'!X353/'Tabel 14'!$F353*1000</f>
        <v>5.4933140585471625</v>
      </c>
      <c r="AA353" s="47"/>
      <c r="AB353" s="47"/>
      <c r="AC353" s="47"/>
      <c r="AD353" s="47"/>
    </row>
    <row r="354" spans="4:30" x14ac:dyDescent="0.25">
      <c r="D354" s="1" t="s">
        <v>829</v>
      </c>
      <c r="E354" s="1" t="s">
        <v>344</v>
      </c>
      <c r="F354" s="84">
        <f>VLOOKUP(E354,'Tabel 12'!E$14:F$376,2,FALSE)</f>
        <v>77759</v>
      </c>
      <c r="H354" s="6">
        <f>'Tabel 13'!G354/'Tabel 14'!$F354*1000</f>
        <v>64.455561414112836</v>
      </c>
      <c r="I354" s="6">
        <f>'Tabel 13'!H354/'Tabel 14'!$F354*1000</f>
        <v>14.596381126300493</v>
      </c>
      <c r="J354" s="6">
        <f>'Tabel 13'!I354/'Tabel 14'!$F354*1000</f>
        <v>5.7228102213248633</v>
      </c>
      <c r="K354" s="6">
        <f>'Tabel 13'!J354/'Tabel 14'!$F354*1000</f>
        <v>2.314844583906686</v>
      </c>
      <c r="L354" s="6">
        <f>'Tabel 13'!K354/'Tabel 14'!$F354*1000</f>
        <v>3.9095152972646248</v>
      </c>
      <c r="M354" s="6">
        <f>'Tabel 13'!L354/'Tabel 14'!$F354*1000</f>
        <v>0</v>
      </c>
      <c r="N354" s="6">
        <f>'Tabel 13'!M354/'Tabel 14'!$F354*1000</f>
        <v>2.6492110238043187</v>
      </c>
      <c r="O354" s="6">
        <f>'Tabel 13'!N354/'Tabel 14'!$F354*1000</f>
        <v>12.024331588626398</v>
      </c>
      <c r="P354" s="6">
        <f>'Tabel 13'!O354/'Tabel 14'!$F354*1000</f>
        <v>7.0602759809153923</v>
      </c>
      <c r="Q354" s="6">
        <f>'Tabel 13'!P354/'Tabel 14'!$F354*1000</f>
        <v>4.9640556077110043</v>
      </c>
      <c r="R354" s="6">
        <f>'Tabel 13'!Q354/'Tabel 14'!$F354*1000</f>
        <v>5.9285741843387907</v>
      </c>
      <c r="S354" s="6">
        <f>'Tabel 13'!R354/'Tabel 14'!$F354*1000</f>
        <v>31.906274514847155</v>
      </c>
      <c r="T354" s="6">
        <f>'Tabel 13'!S354/'Tabel 14'!$F354*1000</f>
        <v>30.31160380148922</v>
      </c>
      <c r="U354" s="6">
        <f>'Tabel 13'!T354/'Tabel 14'!$F354*1000</f>
        <v>0.66873287979526486</v>
      </c>
      <c r="V354" s="6">
        <f>'Tabel 13'!U354/'Tabel 14'!$F354*1000</f>
        <v>0.92593783356267445</v>
      </c>
      <c r="W354" s="6">
        <f>'Tabel 13'!V354/'Tabel 14'!$F354*1000</f>
        <v>0.92593783356267445</v>
      </c>
      <c r="X354" s="6"/>
      <c r="Y354" s="6">
        <f>'Tabel 13'!X354/'Tabel 14'!$F354*1000</f>
        <v>7.6775678699571754</v>
      </c>
      <c r="AA354" s="47"/>
      <c r="AB354" s="47"/>
      <c r="AC354" s="47"/>
      <c r="AD354" s="47"/>
    </row>
    <row r="355" spans="4:30" x14ac:dyDescent="0.25">
      <c r="D355" s="1" t="s">
        <v>834</v>
      </c>
      <c r="E355" s="1" t="s">
        <v>319</v>
      </c>
      <c r="F355" s="84">
        <f>VLOOKUP(E355,'Tabel 12'!E$14:F$376,2,FALSE)</f>
        <v>23395</v>
      </c>
      <c r="H355" s="6">
        <f>'Tabel 13'!G355/'Tabel 14'!$F355*1000</f>
        <v>73.049796965163495</v>
      </c>
      <c r="I355" s="6">
        <f>'Tabel 13'!H355/'Tabel 14'!$F355*1000</f>
        <v>36.076084633468689</v>
      </c>
      <c r="J355" s="6">
        <f>'Tabel 13'!I355/'Tabel 14'!$F355*1000</f>
        <v>8.4633468689890989</v>
      </c>
      <c r="K355" s="6">
        <f>'Tabel 13'!J355/'Tabel 14'!$F355*1000</f>
        <v>0</v>
      </c>
      <c r="L355" s="6">
        <f>'Tabel 13'!K355/'Tabel 14'!$F355*1000</f>
        <v>0.47018593716606116</v>
      </c>
      <c r="M355" s="6">
        <f>'Tabel 13'!L355/'Tabel 14'!$F355*1000</f>
        <v>0</v>
      </c>
      <c r="N355" s="6">
        <f>'Tabel 13'!M355/'Tabel 14'!$F355*1000</f>
        <v>27.142551827313529</v>
      </c>
      <c r="O355" s="6">
        <f>'Tabel 13'!N355/'Tabel 14'!$F355*1000</f>
        <v>3.3340457362684335</v>
      </c>
      <c r="P355" s="6">
        <f>'Tabel 13'!O355/'Tabel 14'!$F355*1000</f>
        <v>3.3340457362684335</v>
      </c>
      <c r="Q355" s="6">
        <f>'Tabel 13'!P355/'Tabel 14'!$F355*1000</f>
        <v>0</v>
      </c>
      <c r="R355" s="6">
        <f>'Tabel 13'!Q355/'Tabel 14'!$F355*1000</f>
        <v>2.2654413336182944</v>
      </c>
      <c r="S355" s="6">
        <f>'Tabel 13'!R355/'Tabel 14'!$F355*1000</f>
        <v>31.374225261808082</v>
      </c>
      <c r="T355" s="6">
        <f>'Tabel 13'!S355/'Tabel 14'!$F355*1000</f>
        <v>28.980551399871768</v>
      </c>
      <c r="U355" s="6">
        <f>'Tabel 13'!T355/'Tabel 14'!$F355*1000</f>
        <v>1.4105578114981834</v>
      </c>
      <c r="V355" s="6">
        <f>'Tabel 13'!U355/'Tabel 14'!$F355*1000</f>
        <v>0.98311605043812789</v>
      </c>
      <c r="W355" s="6">
        <f>'Tabel 13'!V355/'Tabel 14'!$F355*1000</f>
        <v>0</v>
      </c>
      <c r="X355" s="6"/>
      <c r="Y355" s="6">
        <f>'Tabel 13'!X355/'Tabel 14'!$F355*1000</f>
        <v>10.215858089335329</v>
      </c>
      <c r="AA355" s="47"/>
      <c r="AB355" s="47"/>
      <c r="AC355" s="47"/>
      <c r="AD355" s="47"/>
    </row>
    <row r="356" spans="4:30" x14ac:dyDescent="0.25">
      <c r="D356" s="1" t="s">
        <v>842</v>
      </c>
      <c r="E356" s="1" t="s">
        <v>320</v>
      </c>
      <c r="F356" s="84">
        <f>VLOOKUP(E356,'Tabel 12'!E$14:F$376,2,FALSE)</f>
        <v>35301</v>
      </c>
      <c r="H356" s="6">
        <f>'Tabel 13'!G356/'Tabel 14'!$F356*1000</f>
        <v>93.255148579360366</v>
      </c>
      <c r="I356" s="6">
        <f>'Tabel 13'!H356/'Tabel 14'!$F356*1000</f>
        <v>41.953485736947961</v>
      </c>
      <c r="J356" s="6">
        <f>'Tabel 13'!I356/'Tabel 14'!$F356*1000</f>
        <v>18.866321067391858</v>
      </c>
      <c r="K356" s="6">
        <f>'Tabel 13'!J356/'Tabel 14'!$F356*1000</f>
        <v>0.56655618820996567</v>
      </c>
      <c r="L356" s="6">
        <f>'Tabel 13'!K356/'Tabel 14'!$F356*1000</f>
        <v>6.798674258519589</v>
      </c>
      <c r="M356" s="6">
        <f>'Tabel 13'!L356/'Tabel 14'!$F356*1000</f>
        <v>15.721934222826549</v>
      </c>
      <c r="N356" s="6">
        <f>'Tabel 13'!M356/'Tabel 14'!$F356*1000</f>
        <v>0</v>
      </c>
      <c r="O356" s="6">
        <f>'Tabel 13'!N356/'Tabel 14'!$F356*1000</f>
        <v>14.503838418175123</v>
      </c>
      <c r="P356" s="6">
        <f>'Tabel 13'!O356/'Tabel 14'!$F356*1000</f>
        <v>9.9713889124953958</v>
      </c>
      <c r="Q356" s="6">
        <f>'Tabel 13'!P356/'Tabel 14'!$F356*1000</f>
        <v>4.5324495056797254</v>
      </c>
      <c r="R356" s="6">
        <f>'Tabel 13'!Q356/'Tabel 14'!$F356*1000</f>
        <v>15.382000509900569</v>
      </c>
      <c r="S356" s="6">
        <f>'Tabel 13'!R356/'Tabel 14'!$F356*1000</f>
        <v>21.415823914336706</v>
      </c>
      <c r="T356" s="6">
        <f>'Tabel 13'!S356/'Tabel 14'!$F356*1000</f>
        <v>19.432877255601827</v>
      </c>
      <c r="U356" s="6">
        <f>'Tabel 13'!T356/'Tabel 14'!$F356*1000</f>
        <v>0.59488399762046407</v>
      </c>
      <c r="V356" s="6">
        <f>'Tabel 13'!U356/'Tabel 14'!$F356*1000</f>
        <v>1.388062661114416</v>
      </c>
      <c r="W356" s="6">
        <f>'Tabel 13'!V356/'Tabel 14'!$F356*1000</f>
        <v>0</v>
      </c>
      <c r="X356" s="6"/>
      <c r="Y356" s="6">
        <f>'Tabel 13'!X356/'Tabel 14'!$F356*1000</f>
        <v>8.2717203478655001</v>
      </c>
      <c r="AA356" s="47"/>
      <c r="AB356" s="47"/>
      <c r="AC356" s="47"/>
      <c r="AD356" s="47"/>
    </row>
    <row r="357" spans="4:30" x14ac:dyDescent="0.25">
      <c r="D357" s="1" t="s">
        <v>853</v>
      </c>
      <c r="E357" s="1" t="s">
        <v>350</v>
      </c>
      <c r="F357" s="84">
        <f>VLOOKUP(E357,'Tabel 12'!E$14:F$376,2,FALSE)</f>
        <v>45159</v>
      </c>
      <c r="H357" s="6">
        <f>'Tabel 13'!G357/'Tabel 14'!$F357*1000</f>
        <v>27.237095595562344</v>
      </c>
      <c r="I357" s="6">
        <f>'Tabel 13'!H357/'Tabel 14'!$F357*1000</f>
        <v>2.5022697579662969</v>
      </c>
      <c r="J357" s="6">
        <f>'Tabel 13'!I357/'Tabel 14'!$F357*1000</f>
        <v>0</v>
      </c>
      <c r="K357" s="6">
        <f>'Tabel 13'!J357/'Tabel 14'!$F357*1000</f>
        <v>0</v>
      </c>
      <c r="L357" s="6">
        <f>'Tabel 13'!K357/'Tabel 14'!$F357*1000</f>
        <v>2.5022697579662969</v>
      </c>
      <c r="M357" s="6">
        <f>'Tabel 13'!L357/'Tabel 14'!$F357*1000</f>
        <v>0</v>
      </c>
      <c r="N357" s="6">
        <f>'Tabel 13'!M357/'Tabel 14'!$F357*1000</f>
        <v>0</v>
      </c>
      <c r="O357" s="6">
        <f>'Tabel 13'!N357/'Tabel 14'!$F357*1000</f>
        <v>1.705086472242521</v>
      </c>
      <c r="P357" s="6">
        <f>'Tabel 13'!O357/'Tabel 14'!$F357*1000</f>
        <v>1.705086472242521</v>
      </c>
      <c r="Q357" s="6">
        <f>'Tabel 13'!P357/'Tabel 14'!$F357*1000</f>
        <v>0</v>
      </c>
      <c r="R357" s="6">
        <f>'Tabel 13'!Q357/'Tabel 14'!$F357*1000</f>
        <v>6.5546181270621586</v>
      </c>
      <c r="S357" s="6">
        <f>'Tabel 13'!R357/'Tabel 14'!$F357*1000</f>
        <v>16.475121238291372</v>
      </c>
      <c r="T357" s="6">
        <f>'Tabel 13'!S357/'Tabel 14'!$F357*1000</f>
        <v>14.548594964458912</v>
      </c>
      <c r="U357" s="6">
        <f>'Tabel 13'!T357/'Tabel 14'!$F357*1000</f>
        <v>0.55359950397484448</v>
      </c>
      <c r="V357" s="6">
        <f>'Tabel 13'!U357/'Tabel 14'!$F357*1000</f>
        <v>1.3729267698576142</v>
      </c>
      <c r="W357" s="6">
        <f>'Tabel 13'!V357/'Tabel 14'!$F357*1000</f>
        <v>0</v>
      </c>
      <c r="X357" s="6"/>
      <c r="Y357" s="6">
        <f>'Tabel 13'!X357/'Tabel 14'!$F357*1000</f>
        <v>2.3694058770123338</v>
      </c>
      <c r="AA357" s="47"/>
      <c r="AB357" s="47"/>
      <c r="AC357" s="47"/>
      <c r="AD357" s="47"/>
    </row>
    <row r="358" spans="4:30" x14ac:dyDescent="0.25">
      <c r="D358" s="1" t="s">
        <v>860</v>
      </c>
      <c r="E358" s="1" t="s">
        <v>321</v>
      </c>
      <c r="F358" s="84">
        <f>VLOOKUP(E358,'Tabel 12'!E$14:F$376,2,FALSE)</f>
        <v>29460</v>
      </c>
      <c r="H358" s="6">
        <f>'Tabel 13'!G358/'Tabel 14'!$F358*1000</f>
        <v>26.849966055668702</v>
      </c>
      <c r="I358" s="6">
        <f>'Tabel 13'!H358/'Tabel 14'!$F358*1000</f>
        <v>3.73387644263408</v>
      </c>
      <c r="J358" s="6">
        <f>'Tabel 13'!I358/'Tabel 14'!$F358*1000</f>
        <v>2.0366598778004072</v>
      </c>
      <c r="K358" s="6">
        <f>'Tabel 13'!J358/'Tabel 14'!$F358*1000</f>
        <v>0.33944331296673452</v>
      </c>
      <c r="L358" s="6">
        <f>'Tabel 13'!K358/'Tabel 14'!$F358*1000</f>
        <v>1.0183299389002036</v>
      </c>
      <c r="M358" s="6">
        <f>'Tabel 13'!L358/'Tabel 14'!$F358*1000</f>
        <v>0</v>
      </c>
      <c r="N358" s="6">
        <f>'Tabel 13'!M358/'Tabel 14'!$F358*1000</f>
        <v>0.33944331296673452</v>
      </c>
      <c r="O358" s="6">
        <f>'Tabel 13'!N358/'Tabel 14'!$F358*1000</f>
        <v>1.3577732518669381</v>
      </c>
      <c r="P358" s="6">
        <f>'Tabel 13'!O358/'Tabel 14'!$F358*1000</f>
        <v>1.2219959266802445</v>
      </c>
      <c r="Q358" s="6">
        <f>'Tabel 13'!P358/'Tabel 14'!$F358*1000</f>
        <v>0.13577732518669383</v>
      </c>
      <c r="R358" s="6">
        <f>'Tabel 13'!Q358/'Tabel 14'!$F358*1000</f>
        <v>3.3944331296673456</v>
      </c>
      <c r="S358" s="6">
        <f>'Tabel 13'!R358/'Tabel 14'!$F358*1000</f>
        <v>18.363883231500342</v>
      </c>
      <c r="T358" s="6">
        <f>'Tabel 13'!S358/'Tabel 14'!$F358*1000</f>
        <v>17.447386286490158</v>
      </c>
      <c r="U358" s="6">
        <f>'Tabel 13'!T358/'Tabel 14'!$F358*1000</f>
        <v>0.57705363204344873</v>
      </c>
      <c r="V358" s="6">
        <f>'Tabel 13'!U358/'Tabel 14'!$F358*1000</f>
        <v>0.33944331296673452</v>
      </c>
      <c r="W358" s="6">
        <f>'Tabel 13'!V358/'Tabel 14'!$F358*1000</f>
        <v>0.16972165648336726</v>
      </c>
      <c r="X358" s="6"/>
      <c r="Y358" s="6">
        <f>'Tabel 13'!X358/'Tabel 14'!$F358*1000</f>
        <v>0.95044127630685671</v>
      </c>
      <c r="AA358" s="47"/>
      <c r="AB358" s="47"/>
      <c r="AC358" s="47"/>
      <c r="AD358" s="47"/>
    </row>
    <row r="359" spans="4:30" x14ac:dyDescent="0.25">
      <c r="D359" s="1" t="s">
        <v>863</v>
      </c>
      <c r="E359" s="1" t="s">
        <v>347</v>
      </c>
      <c r="F359" s="84">
        <f>VLOOKUP(E359,'Tabel 12'!E$14:F$376,2,FALSE)</f>
        <v>86848</v>
      </c>
      <c r="H359" s="6">
        <f>'Tabel 13'!G359/'Tabel 14'!$F359*1000</f>
        <v>110.20403463522476</v>
      </c>
      <c r="I359" s="6">
        <f>'Tabel 13'!H359/'Tabel 14'!$F359*1000</f>
        <v>80.692704495210009</v>
      </c>
      <c r="J359" s="6">
        <f>'Tabel 13'!I359/'Tabel 14'!$F359*1000</f>
        <v>60.726787030213707</v>
      </c>
      <c r="K359" s="6">
        <f>'Tabel 13'!J359/'Tabel 14'!$F359*1000</f>
        <v>1.197494473102432</v>
      </c>
      <c r="L359" s="6">
        <f>'Tabel 13'!K359/'Tabel 14'!$F359*1000</f>
        <v>18.768422991893882</v>
      </c>
      <c r="M359" s="6">
        <f>'Tabel 13'!L359/'Tabel 14'!$F359*1000</f>
        <v>0</v>
      </c>
      <c r="N359" s="6">
        <f>'Tabel 13'!M359/'Tabel 14'!$F359*1000</f>
        <v>0</v>
      </c>
      <c r="O359" s="6">
        <f>'Tabel 13'!N359/'Tabel 14'!$F359*1000</f>
        <v>0</v>
      </c>
      <c r="P359" s="6">
        <f>'Tabel 13'!O359/'Tabel 14'!$F359*1000</f>
        <v>0</v>
      </c>
      <c r="Q359" s="6">
        <f>'Tabel 13'!P359/'Tabel 14'!$F359*1000</f>
        <v>0</v>
      </c>
      <c r="R359" s="6">
        <f>'Tabel 13'!Q359/'Tabel 14'!$F359*1000</f>
        <v>1.0823507737656595</v>
      </c>
      <c r="S359" s="6">
        <f>'Tabel 13'!R359/'Tabel 14'!$F359*1000</f>
        <v>28.428979366249081</v>
      </c>
      <c r="T359" s="6">
        <f>'Tabel 13'!S359/'Tabel 14'!$F359*1000</f>
        <v>27.761145910095799</v>
      </c>
      <c r="U359" s="6">
        <f>'Tabel 13'!T359/'Tabel 14'!$F359*1000</f>
        <v>0.66783345615327927</v>
      </c>
      <c r="V359" s="6">
        <f>'Tabel 13'!U359/'Tabel 14'!$F359*1000</f>
        <v>0</v>
      </c>
      <c r="W359" s="6">
        <f>'Tabel 13'!V359/'Tabel 14'!$F359*1000</f>
        <v>0.99023581429624163</v>
      </c>
      <c r="X359" s="6"/>
      <c r="Y359" s="6">
        <f>'Tabel 13'!X359/'Tabel 14'!$F359*1000</f>
        <v>42.349852616064851</v>
      </c>
      <c r="AA359" s="47"/>
      <c r="AB359" s="47"/>
      <c r="AC359" s="47"/>
      <c r="AD359" s="47"/>
    </row>
    <row r="360" spans="4:30" x14ac:dyDescent="0.25">
      <c r="D360" s="1" t="s">
        <v>868</v>
      </c>
      <c r="E360" s="1" t="s">
        <v>322</v>
      </c>
      <c r="F360" s="84">
        <f>VLOOKUP(E360,'Tabel 12'!E$14:F$376,2,FALSE)</f>
        <v>45186</v>
      </c>
      <c r="H360" s="6">
        <f>'Tabel 13'!G360/'Tabel 14'!$F360*1000</f>
        <v>60.483335546408185</v>
      </c>
      <c r="I360" s="6">
        <f>'Tabel 13'!H360/'Tabel 14'!$F360*1000</f>
        <v>32.554330987473996</v>
      </c>
      <c r="J360" s="6">
        <f>'Tabel 13'!I360/'Tabel 14'!$F360*1000</f>
        <v>14.628424733324481</v>
      </c>
      <c r="K360" s="6">
        <f>'Tabel 13'!J360/'Tabel 14'!$F360*1000</f>
        <v>0</v>
      </c>
      <c r="L360" s="6">
        <f>'Tabel 13'!K360/'Tabel 14'!$F360*1000</f>
        <v>17.925906254149517</v>
      </c>
      <c r="M360" s="6">
        <f>'Tabel 13'!L360/'Tabel 14'!$F360*1000</f>
        <v>0</v>
      </c>
      <c r="N360" s="6">
        <f>'Tabel 13'!M360/'Tabel 14'!$F360*1000</f>
        <v>0</v>
      </c>
      <c r="O360" s="6">
        <f>'Tabel 13'!N360/'Tabel 14'!$F360*1000</f>
        <v>2.08029035541982</v>
      </c>
      <c r="P360" s="6">
        <f>'Tabel 13'!O360/'Tabel 14'!$F360*1000</f>
        <v>2.08029035541982</v>
      </c>
      <c r="Q360" s="6">
        <f>'Tabel 13'!P360/'Tabel 14'!$F360*1000</f>
        <v>0</v>
      </c>
      <c r="R360" s="6">
        <f>'Tabel 13'!Q360/'Tabel 14'!$F360*1000</f>
        <v>5.0900721462399856</v>
      </c>
      <c r="S360" s="6">
        <f>'Tabel 13'!R360/'Tabel 14'!$F360*1000</f>
        <v>20.758642057274376</v>
      </c>
      <c r="T360" s="6">
        <f>'Tabel 13'!S360/'Tabel 14'!$F360*1000</f>
        <v>20.758642057274376</v>
      </c>
      <c r="U360" s="6">
        <f>'Tabel 13'!T360/'Tabel 14'!$F360*1000</f>
        <v>0</v>
      </c>
      <c r="V360" s="6">
        <f>'Tabel 13'!U360/'Tabel 14'!$F360*1000</f>
        <v>0</v>
      </c>
      <c r="W360" s="6">
        <f>'Tabel 13'!V360/'Tabel 14'!$F360*1000</f>
        <v>1.5491523923339088</v>
      </c>
      <c r="X360" s="6"/>
      <c r="Y360" s="6">
        <f>'Tabel 13'!X360/'Tabel 14'!$F360*1000</f>
        <v>9.4276988447749304</v>
      </c>
      <c r="AA360" s="47"/>
      <c r="AB360" s="47"/>
      <c r="AC360" s="47"/>
      <c r="AD360" s="47"/>
    </row>
    <row r="361" spans="4:30" x14ac:dyDescent="0.25">
      <c r="D361" s="1" t="s">
        <v>871</v>
      </c>
      <c r="E361" s="1" t="s">
        <v>323</v>
      </c>
      <c r="F361" s="84">
        <f>VLOOKUP(E361,'Tabel 12'!E$14:F$376,2,FALSE)</f>
        <v>25750</v>
      </c>
      <c r="H361" s="6">
        <f>'Tabel 13'!G361/'Tabel 14'!$F361*1000</f>
        <v>37.747572815533978</v>
      </c>
      <c r="I361" s="6">
        <f>'Tabel 13'!H361/'Tabel 14'!$F361*1000</f>
        <v>4.1941747572815533</v>
      </c>
      <c r="J361" s="6">
        <f>'Tabel 13'!I361/'Tabel 14'!$F361*1000</f>
        <v>0.1553398058252427</v>
      </c>
      <c r="K361" s="6">
        <f>'Tabel 13'!J361/'Tabel 14'!$F361*1000</f>
        <v>0</v>
      </c>
      <c r="L361" s="6">
        <f>'Tabel 13'!K361/'Tabel 14'!$F361*1000</f>
        <v>0.970873786407767</v>
      </c>
      <c r="M361" s="6">
        <f>'Tabel 13'!L361/'Tabel 14'!$F361*1000</f>
        <v>0.19417475728155342</v>
      </c>
      <c r="N361" s="6">
        <f>'Tabel 13'!M361/'Tabel 14'!$F361*1000</f>
        <v>2.8737864077669903</v>
      </c>
      <c r="O361" s="6">
        <f>'Tabel 13'!N361/'Tabel 14'!$F361*1000</f>
        <v>0</v>
      </c>
      <c r="P361" s="6">
        <f>'Tabel 13'!O361/'Tabel 14'!$F361*1000</f>
        <v>0</v>
      </c>
      <c r="Q361" s="6">
        <f>'Tabel 13'!P361/'Tabel 14'!$F361*1000</f>
        <v>0</v>
      </c>
      <c r="R361" s="6">
        <f>'Tabel 13'!Q361/'Tabel 14'!$F361*1000</f>
        <v>3.029126213592233</v>
      </c>
      <c r="S361" s="6">
        <f>'Tabel 13'!R361/'Tabel 14'!$F361*1000</f>
        <v>30.524271844660195</v>
      </c>
      <c r="T361" s="6">
        <f>'Tabel 13'!S361/'Tabel 14'!$F361*1000</f>
        <v>30.524271844660195</v>
      </c>
      <c r="U361" s="6">
        <f>'Tabel 13'!T361/'Tabel 14'!$F361*1000</f>
        <v>0</v>
      </c>
      <c r="V361" s="6">
        <f>'Tabel 13'!U361/'Tabel 14'!$F361*1000</f>
        <v>0</v>
      </c>
      <c r="W361" s="6">
        <f>'Tabel 13'!V361/'Tabel 14'!$F361*1000</f>
        <v>1.3980582524271843</v>
      </c>
      <c r="X361" s="6"/>
      <c r="Y361" s="6">
        <f>'Tabel 13'!X361/'Tabel 14'!$F361*1000</f>
        <v>1.2427184466019416</v>
      </c>
      <c r="AA361" s="47"/>
      <c r="AB361" s="47"/>
      <c r="AC361" s="47"/>
      <c r="AD361" s="47"/>
    </row>
    <row r="362" spans="4:30" x14ac:dyDescent="0.25">
      <c r="D362" s="1" t="s">
        <v>890</v>
      </c>
      <c r="E362" s="1" t="s">
        <v>324</v>
      </c>
      <c r="F362" s="84">
        <f>VLOOKUP(E362,'Tabel 12'!E$14:F$376,2,FALSE)</f>
        <v>32271</v>
      </c>
      <c r="H362" s="6">
        <f>'Tabel 13'!G362/'Tabel 14'!$F362*1000</f>
        <v>69.938954479253809</v>
      </c>
      <c r="I362" s="6">
        <f>'Tabel 13'!H362/'Tabel 14'!$F362*1000</f>
        <v>49.20826748473862</v>
      </c>
      <c r="J362" s="6">
        <f>'Tabel 13'!I362/'Tabel 14'!$F362*1000</f>
        <v>25.254872796008801</v>
      </c>
      <c r="K362" s="6">
        <f>'Tabel 13'!J362/'Tabel 14'!$F362*1000</f>
        <v>0</v>
      </c>
      <c r="L362" s="6">
        <f>'Tabel 13'!K362/'Tabel 14'!$F362*1000</f>
        <v>5.298875151064423</v>
      </c>
      <c r="M362" s="6">
        <f>'Tabel 13'!L362/'Tabel 14'!$F362*1000</f>
        <v>0</v>
      </c>
      <c r="N362" s="6">
        <f>'Tabel 13'!M362/'Tabel 14'!$F362*1000</f>
        <v>18.654519537665397</v>
      </c>
      <c r="O362" s="6">
        <f>'Tabel 13'!N362/'Tabel 14'!$F362*1000</f>
        <v>0.65073905363949058</v>
      </c>
      <c r="P362" s="6">
        <f>'Tabel 13'!O362/'Tabel 14'!$F362*1000</f>
        <v>0.65073905363949058</v>
      </c>
      <c r="Q362" s="6">
        <f>'Tabel 13'!P362/'Tabel 14'!$F362*1000</f>
        <v>0</v>
      </c>
      <c r="R362" s="6">
        <f>'Tabel 13'!Q362/'Tabel 14'!$F362*1000</f>
        <v>0</v>
      </c>
      <c r="S362" s="6">
        <f>'Tabel 13'!R362/'Tabel 14'!$F362*1000</f>
        <v>20.079947940875709</v>
      </c>
      <c r="T362" s="6">
        <f>'Tabel 13'!S362/'Tabel 14'!$F362*1000</f>
        <v>18.003780484025906</v>
      </c>
      <c r="U362" s="6">
        <f>'Tabel 13'!T362/'Tabel 14'!$F362*1000</f>
        <v>1.363453255244647</v>
      </c>
      <c r="V362" s="6">
        <f>'Tabel 13'!U362/'Tabel 14'!$F362*1000</f>
        <v>0.71271420160515631</v>
      </c>
      <c r="W362" s="6">
        <f>'Tabel 13'!V362/'Tabel 14'!$F362*1000</f>
        <v>0.58876390567382486</v>
      </c>
      <c r="X362" s="6"/>
      <c r="Y362" s="6">
        <f>'Tabel 13'!X362/'Tabel 14'!$F362*1000</f>
        <v>4.4002355055622697</v>
      </c>
      <c r="AA362" s="47"/>
      <c r="AB362" s="47"/>
      <c r="AC362" s="47"/>
      <c r="AD362" s="47"/>
    </row>
    <row r="363" spans="4:30" x14ac:dyDescent="0.25">
      <c r="D363" s="1" t="s">
        <v>893</v>
      </c>
      <c r="E363" s="1" t="s">
        <v>346</v>
      </c>
      <c r="F363" s="84">
        <f>VLOOKUP(E363,'Tabel 12'!E$14:F$376,2,FALSE)</f>
        <v>57683</v>
      </c>
      <c r="H363" s="6">
        <f>'Tabel 13'!G363/'Tabel 14'!$F363*1000</f>
        <v>39.734410484891562</v>
      </c>
      <c r="I363" s="6">
        <f>'Tabel 13'!H363/'Tabel 14'!$F363*1000</f>
        <v>21.340776311911654</v>
      </c>
      <c r="J363" s="6">
        <f>'Tabel 13'!I363/'Tabel 14'!$F363*1000</f>
        <v>13.851568052979214</v>
      </c>
      <c r="K363" s="6">
        <f>'Tabel 13'!J363/'Tabel 14'!$F363*1000</f>
        <v>0.41606712549624675</v>
      </c>
      <c r="L363" s="6">
        <f>'Tabel 13'!K363/'Tabel 14'!$F363*1000</f>
        <v>0</v>
      </c>
      <c r="M363" s="6">
        <f>'Tabel 13'!L363/'Tabel 14'!$F363*1000</f>
        <v>0</v>
      </c>
      <c r="N363" s="6">
        <f>'Tabel 13'!M363/'Tabel 14'!$F363*1000</f>
        <v>7.0731411334361942</v>
      </c>
      <c r="O363" s="6">
        <f>'Tabel 13'!N363/'Tabel 14'!$F363*1000</f>
        <v>0</v>
      </c>
      <c r="P363" s="6">
        <f>'Tabel 13'!O363/'Tabel 14'!$F363*1000</f>
        <v>0</v>
      </c>
      <c r="Q363" s="6">
        <f>'Tabel 13'!P363/'Tabel 14'!$F363*1000</f>
        <v>0</v>
      </c>
      <c r="R363" s="6">
        <f>'Tabel 13'!Q363/'Tabel 14'!$F363*1000</f>
        <v>0.97082329282457569</v>
      </c>
      <c r="S363" s="6">
        <f>'Tabel 13'!R363/'Tabel 14'!$F363*1000</f>
        <v>17.422810880155332</v>
      </c>
      <c r="T363" s="6">
        <f>'Tabel 13'!S363/'Tabel 14'!$F363*1000</f>
        <v>16.885390843056015</v>
      </c>
      <c r="U363" s="6">
        <f>'Tabel 13'!T363/'Tabel 14'!$F363*1000</f>
        <v>0</v>
      </c>
      <c r="V363" s="6">
        <f>'Tabel 13'!U363/'Tabel 14'!$F363*1000</f>
        <v>0.53742003709931863</v>
      </c>
      <c r="W363" s="6">
        <f>'Tabel 13'!V363/'Tabel 14'!$F363*1000</f>
        <v>0</v>
      </c>
      <c r="X363" s="6"/>
      <c r="Y363" s="6">
        <f>'Tabel 13'!X363/'Tabel 14'!$F363*1000</f>
        <v>1.8202936740460796</v>
      </c>
      <c r="AA363" s="47"/>
      <c r="AB363" s="47"/>
      <c r="AC363" s="47"/>
      <c r="AD363" s="47"/>
    </row>
    <row r="364" spans="4:30" x14ac:dyDescent="0.25">
      <c r="D364" s="1" t="s">
        <v>905</v>
      </c>
      <c r="E364" s="1" t="s">
        <v>327</v>
      </c>
      <c r="F364" s="84">
        <f>VLOOKUP(E364,'Tabel 12'!E$14:F$376,2,FALSE)</f>
        <v>58004</v>
      </c>
      <c r="H364" s="6">
        <f>'Tabel 13'!G364/'Tabel 14'!$F364*1000</f>
        <v>107.50982690848906</v>
      </c>
      <c r="I364" s="6">
        <f>'Tabel 13'!H364/'Tabel 14'!$F364*1000</f>
        <v>52.703261844010761</v>
      </c>
      <c r="J364" s="6">
        <f>'Tabel 13'!I364/'Tabel 14'!$F364*1000</f>
        <v>30.532377077442934</v>
      </c>
      <c r="K364" s="6">
        <f>'Tabel 13'!J364/'Tabel 14'!$F364*1000</f>
        <v>1.9309013171505414</v>
      </c>
      <c r="L364" s="6">
        <f>'Tabel 13'!K364/'Tabel 14'!$F364*1000</f>
        <v>1.6033377008482175</v>
      </c>
      <c r="M364" s="6">
        <f>'Tabel 13'!L364/'Tabel 14'!$F364*1000</f>
        <v>0</v>
      </c>
      <c r="N364" s="6">
        <f>'Tabel 13'!M364/'Tabel 14'!$F364*1000</f>
        <v>18.636645748569066</v>
      </c>
      <c r="O364" s="6">
        <f>'Tabel 13'!N364/'Tabel 14'!$F364*1000</f>
        <v>28.377353285980277</v>
      </c>
      <c r="P364" s="6">
        <f>'Tabel 13'!O364/'Tabel 14'!$F364*1000</f>
        <v>8.223570788221501</v>
      </c>
      <c r="Q364" s="6">
        <f>'Tabel 13'!P364/'Tabel 14'!$F364*1000</f>
        <v>20.153782497758773</v>
      </c>
      <c r="R364" s="6">
        <f>'Tabel 13'!Q364/'Tabel 14'!$F364*1000</f>
        <v>0</v>
      </c>
      <c r="S364" s="6">
        <f>'Tabel 13'!R364/'Tabel 14'!$F364*1000</f>
        <v>26.429211778498033</v>
      </c>
      <c r="T364" s="6">
        <f>'Tabel 13'!S364/'Tabel 14'!$F364*1000</f>
        <v>25.618922832908076</v>
      </c>
      <c r="U364" s="6">
        <f>'Tabel 13'!T364/'Tabel 14'!$F364*1000</f>
        <v>0.81028894558995934</v>
      </c>
      <c r="V364" s="6">
        <f>'Tabel 13'!U364/'Tabel 14'!$F364*1000</f>
        <v>0</v>
      </c>
      <c r="W364" s="6">
        <f>'Tabel 13'!V364/'Tabel 14'!$F364*1000</f>
        <v>0</v>
      </c>
      <c r="X364" s="6"/>
      <c r="Y364" s="6">
        <f>'Tabel 13'!X364/'Tabel 14'!$F364*1000</f>
        <v>0.93097027791186815</v>
      </c>
      <c r="AA364" s="47"/>
      <c r="AB364" s="47"/>
      <c r="AC364" s="47"/>
      <c r="AD364" s="47"/>
    </row>
    <row r="365" spans="4:30" x14ac:dyDescent="0.25">
      <c r="D365" s="1" t="s">
        <v>910</v>
      </c>
      <c r="E365" s="1" t="s">
        <v>326</v>
      </c>
      <c r="F365" s="84">
        <f>VLOOKUP(E365,'Tabel 12'!E$14:F$376,2,FALSE)</f>
        <v>664071</v>
      </c>
      <c r="H365" s="6">
        <f>'Tabel 13'!G365/'Tabel 14'!$F365*1000</f>
        <v>266.31037946243703</v>
      </c>
      <c r="I365" s="6">
        <f>'Tabel 13'!H365/'Tabel 14'!$F365*1000</f>
        <v>160.67860213742205</v>
      </c>
      <c r="J365" s="6">
        <f>'Tabel 13'!I365/'Tabel 14'!$F365*1000</f>
        <v>103.09590390184182</v>
      </c>
      <c r="K365" s="6">
        <f>'Tabel 13'!J365/'Tabel 14'!$F365*1000</f>
        <v>3.5553427269072131</v>
      </c>
      <c r="L365" s="6">
        <f>'Tabel 13'!K365/'Tabel 14'!$F365*1000</f>
        <v>15.960642762596168</v>
      </c>
      <c r="M365" s="6">
        <f>'Tabel 13'!L365/'Tabel 14'!$F365*1000</f>
        <v>4.3248387597109348</v>
      </c>
      <c r="N365" s="6">
        <f>'Tabel 13'!M365/'Tabel 14'!$F365*1000</f>
        <v>33.741873986365917</v>
      </c>
      <c r="O365" s="6">
        <f>'Tabel 13'!N365/'Tabel 14'!$F365*1000</f>
        <v>63.097168826827257</v>
      </c>
      <c r="P365" s="6">
        <f>'Tabel 13'!O365/'Tabel 14'!$F365*1000</f>
        <v>63.097168826827257</v>
      </c>
      <c r="Q365" s="6">
        <f>'Tabel 13'!P365/'Tabel 14'!$F365*1000</f>
        <v>0</v>
      </c>
      <c r="R365" s="6">
        <f>'Tabel 13'!Q365/'Tabel 14'!$F365*1000</f>
        <v>4.6606462260812478</v>
      </c>
      <c r="S365" s="6">
        <f>'Tabel 13'!R365/'Tabel 14'!$F365*1000</f>
        <v>37.873962272106446</v>
      </c>
      <c r="T365" s="6">
        <f>'Tabel 13'!S365/'Tabel 14'!$F365*1000</f>
        <v>36.675295262102999</v>
      </c>
      <c r="U365" s="6">
        <f>'Tabel 13'!T365/'Tabel 14'!$F365*1000</f>
        <v>1.1218679930308655</v>
      </c>
      <c r="V365" s="6">
        <f>'Tabel 13'!U365/'Tabel 14'!$F365*1000</f>
        <v>7.6799016972582762E-2</v>
      </c>
      <c r="W365" s="6">
        <f>'Tabel 13'!V365/'Tabel 14'!$F365*1000</f>
        <v>0</v>
      </c>
      <c r="X365" s="6"/>
      <c r="Y365" s="6">
        <f>'Tabel 13'!X365/'Tabel 14'!$F365*1000</f>
        <v>5.7448676421647686</v>
      </c>
      <c r="AA365" s="47"/>
      <c r="AB365" s="47"/>
      <c r="AC365" s="47"/>
      <c r="AD365" s="47"/>
    </row>
    <row r="366" spans="4:30" x14ac:dyDescent="0.25">
      <c r="D366" s="1" t="s">
        <v>915</v>
      </c>
      <c r="E366" s="1" t="s">
        <v>351</v>
      </c>
      <c r="F366" s="84">
        <f>VLOOKUP(E366,'Tabel 12'!E$14:F$376,2,FALSE)</f>
        <v>80631</v>
      </c>
      <c r="H366" s="6">
        <f>'Tabel 13'!G366/'Tabel 14'!$F366*1000</f>
        <v>140.28103334945615</v>
      </c>
      <c r="I366" s="6">
        <f>'Tabel 13'!H366/'Tabel 14'!$F366*1000</f>
        <v>35.978717862856719</v>
      </c>
      <c r="J366" s="6">
        <f>'Tabel 13'!I366/'Tabel 14'!$F366*1000</f>
        <v>19.161364735647581</v>
      </c>
      <c r="K366" s="6">
        <f>'Tabel 13'!J366/'Tabel 14'!$F366*1000</f>
        <v>0.88055462539221885</v>
      </c>
      <c r="L366" s="6">
        <f>'Tabel 13'!K366/'Tabel 14'!$F366*1000</f>
        <v>0</v>
      </c>
      <c r="M366" s="6">
        <f>'Tabel 13'!L366/'Tabel 14'!$F366*1000</f>
        <v>1.2402177822425617</v>
      </c>
      <c r="N366" s="6">
        <f>'Tabel 13'!M366/'Tabel 14'!$F366*1000</f>
        <v>14.696580719574358</v>
      </c>
      <c r="O366" s="6">
        <f>'Tabel 13'!N366/'Tabel 14'!$F366*1000</f>
        <v>61.576812888343191</v>
      </c>
      <c r="P366" s="6">
        <f>'Tabel 13'!O366/'Tabel 14'!$F366*1000</f>
        <v>56.281082958167453</v>
      </c>
      <c r="Q366" s="6">
        <f>'Tabel 13'!P366/'Tabel 14'!$F366*1000</f>
        <v>5.2957299301757397</v>
      </c>
      <c r="R366" s="6">
        <f>'Tabel 13'!Q366/'Tabel 14'!$F366*1000</f>
        <v>7.3172849152311139</v>
      </c>
      <c r="S366" s="6">
        <f>'Tabel 13'!R366/'Tabel 14'!$F366*1000</f>
        <v>35.408217683025143</v>
      </c>
      <c r="T366" s="6">
        <f>'Tabel 13'!S366/'Tabel 14'!$F366*1000</f>
        <v>32.878173407250316</v>
      </c>
      <c r="U366" s="6">
        <f>'Tabel 13'!T366/'Tabel 14'!$F366*1000</f>
        <v>2.3440116084384419</v>
      </c>
      <c r="V366" s="6">
        <f>'Tabel 13'!U366/'Tabel 14'!$F366*1000</f>
        <v>0.18603266733638427</v>
      </c>
      <c r="W366" s="6">
        <f>'Tabel 13'!V366/'Tabel 14'!$F366*1000</f>
        <v>0</v>
      </c>
      <c r="X366" s="6"/>
      <c r="Y366" s="6">
        <f>'Tabel 13'!X366/'Tabel 14'!$F366*1000</f>
        <v>5.5561756644466769</v>
      </c>
      <c r="AA366" s="47"/>
      <c r="AB366" s="47"/>
      <c r="AC366" s="47"/>
      <c r="AD366" s="47"/>
    </row>
    <row r="367" spans="4:30" x14ac:dyDescent="0.25">
      <c r="D367" s="1" t="s">
        <v>771</v>
      </c>
      <c r="E367" s="1" t="s">
        <v>311</v>
      </c>
      <c r="F367" s="84">
        <f>VLOOKUP(E367,'Tabel 12'!E$14:F$376,2,FALSE)</f>
        <v>562416</v>
      </c>
      <c r="H367" s="6">
        <f>'Tabel 13'!G367/'Tabel 14'!$F367*1000</f>
        <v>244.31381753008449</v>
      </c>
      <c r="I367" s="6">
        <f>'Tabel 13'!H367/'Tabel 14'!$F367*1000</f>
        <v>139.66174504281528</v>
      </c>
      <c r="J367" s="6">
        <f>'Tabel 13'!I367/'Tabel 14'!$F367*1000</f>
        <v>70.55275810076526</v>
      </c>
      <c r="K367" s="6">
        <f>'Tabel 13'!J367/'Tabel 14'!$F367*1000</f>
        <v>5.8302039771272502</v>
      </c>
      <c r="L367" s="6">
        <f>'Tabel 13'!K367/'Tabel 14'!$F367*1000</f>
        <v>7.7558248698472303</v>
      </c>
      <c r="M367" s="6">
        <f>'Tabel 13'!L367/'Tabel 14'!$F367*1000</f>
        <v>2.3061221586868084</v>
      </c>
      <c r="N367" s="6">
        <f>'Tabel 13'!M367/'Tabel 14'!$F367*1000</f>
        <v>53.216835936388719</v>
      </c>
      <c r="O367" s="6">
        <f>'Tabel 13'!N367/'Tabel 14'!$F367*1000</f>
        <v>49.915009530312084</v>
      </c>
      <c r="P367" s="6">
        <f>'Tabel 13'!O367/'Tabel 14'!$F367*1000</f>
        <v>43.435819749082533</v>
      </c>
      <c r="Q367" s="6">
        <f>'Tabel 13'!P367/'Tabel 14'!$F367*1000</f>
        <v>6.479189781229552</v>
      </c>
      <c r="R367" s="6">
        <f>'Tabel 13'!Q367/'Tabel 14'!$F367*1000</f>
        <v>5.5759437853830613</v>
      </c>
      <c r="S367" s="6">
        <f>'Tabel 13'!R367/'Tabel 14'!$F367*1000</f>
        <v>49.161119171574065</v>
      </c>
      <c r="T367" s="6">
        <f>'Tabel 13'!S367/'Tabel 14'!$F367*1000</f>
        <v>44.086583596483742</v>
      </c>
      <c r="U367" s="6">
        <f>'Tabel 13'!T367/'Tabel 14'!$F367*1000</f>
        <v>3.0724588205171974</v>
      </c>
      <c r="V367" s="6">
        <f>'Tabel 13'!U367/'Tabel 14'!$F367*1000</f>
        <v>2.0020767545731273</v>
      </c>
      <c r="W367" s="6">
        <f>'Tabel 13'!V367/'Tabel 14'!$F367*1000</f>
        <v>0</v>
      </c>
      <c r="X367" s="6"/>
      <c r="Y367" s="6">
        <f>'Tabel 13'!X367/'Tabel 14'!$F367*1000</f>
        <v>24.014252795084065</v>
      </c>
      <c r="AA367" s="47"/>
      <c r="AB367" s="47"/>
      <c r="AC367" s="47"/>
      <c r="AD367" s="47"/>
    </row>
    <row r="368" spans="4:30" x14ac:dyDescent="0.25">
      <c r="D368" s="1" t="s">
        <v>921</v>
      </c>
      <c r="E368" s="1" t="s">
        <v>328</v>
      </c>
      <c r="F368" s="84">
        <f>VLOOKUP(E368,'Tabel 12'!E$14:F$376,2,FALSE)</f>
        <v>26178</v>
      </c>
      <c r="H368" s="6">
        <f>'Tabel 13'!G368/'Tabel 14'!$F368*1000</f>
        <v>33.310413324165332</v>
      </c>
      <c r="I368" s="6">
        <f>'Tabel 13'!H368/'Tabel 14'!$F368*1000</f>
        <v>10.505004202001681</v>
      </c>
      <c r="J368" s="6">
        <f>'Tabel 13'!I368/'Tabel 14'!$F368*1000</f>
        <v>0</v>
      </c>
      <c r="K368" s="6">
        <f>'Tabel 13'!J368/'Tabel 14'!$F368*1000</f>
        <v>4.0874016349606537</v>
      </c>
      <c r="L368" s="6">
        <f>'Tabel 13'!K368/'Tabel 14'!$F368*1000</f>
        <v>0.26740010696004274</v>
      </c>
      <c r="M368" s="6">
        <f>'Tabel 13'!L368/'Tabel 14'!$F368*1000</f>
        <v>0</v>
      </c>
      <c r="N368" s="6">
        <f>'Tabel 13'!M368/'Tabel 14'!$F368*1000</f>
        <v>6.1502024600809841</v>
      </c>
      <c r="O368" s="6">
        <f>'Tabel 13'!N368/'Tabel 14'!$F368*1000</f>
        <v>0.9550003820001528</v>
      </c>
      <c r="P368" s="6">
        <f>'Tabel 13'!O368/'Tabel 14'!$F368*1000</f>
        <v>0.9550003820001528</v>
      </c>
      <c r="Q368" s="6">
        <f>'Tabel 13'!P368/'Tabel 14'!$F368*1000</f>
        <v>0</v>
      </c>
      <c r="R368" s="6">
        <f>'Tabel 13'!Q368/'Tabel 14'!$F368*1000</f>
        <v>0.80220032088012838</v>
      </c>
      <c r="S368" s="6">
        <f>'Tabel 13'!R368/'Tabel 14'!$F368*1000</f>
        <v>21.048208419283366</v>
      </c>
      <c r="T368" s="6">
        <f>'Tabel 13'!S368/'Tabel 14'!$F368*1000</f>
        <v>20.360608144243258</v>
      </c>
      <c r="U368" s="6">
        <f>'Tabel 13'!T368/'Tabel 14'!$F368*1000</f>
        <v>0.68760027504011001</v>
      </c>
      <c r="V368" s="6">
        <f>'Tabel 13'!U368/'Tabel 14'!$F368*1000</f>
        <v>0</v>
      </c>
      <c r="W368" s="6">
        <f>'Tabel 13'!V368/'Tabel 14'!$F368*1000</f>
        <v>0</v>
      </c>
      <c r="X368" s="6"/>
      <c r="Y368" s="6">
        <f>'Tabel 13'!X368/'Tabel 14'!$F368*1000</f>
        <v>4.3548017419206966</v>
      </c>
      <c r="AA368" s="47"/>
      <c r="AB368" s="47"/>
      <c r="AC368" s="47"/>
      <c r="AD368" s="47"/>
    </row>
    <row r="369" spans="3:30" x14ac:dyDescent="0.25">
      <c r="D369" s="1" t="s">
        <v>938</v>
      </c>
      <c r="E369" s="1" t="s">
        <v>337</v>
      </c>
      <c r="F369" s="84">
        <f>VLOOKUP(E369,'Tabel 12'!E$14:F$376,2,FALSE)</f>
        <v>38520</v>
      </c>
      <c r="H369" s="6">
        <f>'Tabel 13'!G369/'Tabel 14'!$F369*1000</f>
        <v>42.782969885773625</v>
      </c>
      <c r="I369" s="6">
        <f>'Tabel 13'!H369/'Tabel 14'!$F369*1000</f>
        <v>10.851505711318795</v>
      </c>
      <c r="J369" s="6">
        <f>'Tabel 13'!I369/'Tabel 14'!$F369*1000</f>
        <v>5.2440290758047761</v>
      </c>
      <c r="K369" s="6">
        <f>'Tabel 13'!J369/'Tabel 14'!$F369*1000</f>
        <v>0</v>
      </c>
      <c r="L369" s="6">
        <f>'Tabel 13'!K369/'Tabel 14'!$F369*1000</f>
        <v>0.77881619937694702</v>
      </c>
      <c r="M369" s="6">
        <f>'Tabel 13'!L369/'Tabel 14'!$F369*1000</f>
        <v>0</v>
      </c>
      <c r="N369" s="6">
        <f>'Tabel 13'!M369/'Tabel 14'!$F369*1000</f>
        <v>4.8286604361370724</v>
      </c>
      <c r="O369" s="6">
        <f>'Tabel 13'!N369/'Tabel 14'!$F369*1000</f>
        <v>1.8691588785046729</v>
      </c>
      <c r="P369" s="6">
        <f>'Tabel 13'!O369/'Tabel 14'!$F369*1000</f>
        <v>1.8691588785046729</v>
      </c>
      <c r="Q369" s="6">
        <f>'Tabel 13'!P369/'Tabel 14'!$F369*1000</f>
        <v>0</v>
      </c>
      <c r="R369" s="6">
        <f>'Tabel 13'!Q369/'Tabel 14'!$F369*1000</f>
        <v>5.3219106957424716</v>
      </c>
      <c r="S369" s="6">
        <f>'Tabel 13'!R369/'Tabel 14'!$F369*1000</f>
        <v>24.740394600207683</v>
      </c>
      <c r="T369" s="6">
        <f>'Tabel 13'!S369/'Tabel 14'!$F369*1000</f>
        <v>23.416407061266874</v>
      </c>
      <c r="U369" s="6">
        <f>'Tabel 13'!T369/'Tabel 14'!$F369*1000</f>
        <v>1.32398753894081</v>
      </c>
      <c r="V369" s="6">
        <f>'Tabel 13'!U369/'Tabel 14'!$F369*1000</f>
        <v>0</v>
      </c>
      <c r="W369" s="6">
        <f>'Tabel 13'!V369/'Tabel 14'!$F369*1000</f>
        <v>0</v>
      </c>
      <c r="X369" s="6"/>
      <c r="Y369" s="6">
        <f>'Tabel 13'!X369/'Tabel 14'!$F369*1000</f>
        <v>12.980269989615785</v>
      </c>
      <c r="AA369" s="47"/>
      <c r="AB369" s="47"/>
      <c r="AC369" s="47"/>
      <c r="AD369" s="47"/>
    </row>
    <row r="370" spans="3:30" x14ac:dyDescent="0.25">
      <c r="D370" s="1" t="s">
        <v>967</v>
      </c>
      <c r="E370" s="1" t="s">
        <v>331</v>
      </c>
      <c r="F370" s="84">
        <f>VLOOKUP(E370,'Tabel 12'!E$14:F$376,2,FALSE)</f>
        <v>25656</v>
      </c>
      <c r="H370" s="6">
        <f>'Tabel 13'!G370/'Tabel 14'!$F370*1000</f>
        <v>49.61802307452448</v>
      </c>
      <c r="I370" s="6">
        <f>'Tabel 13'!H370/'Tabel 14'!$F370*1000</f>
        <v>12.277829747427502</v>
      </c>
      <c r="J370" s="6">
        <f>'Tabel 13'!I370/'Tabel 14'!$F370*1000</f>
        <v>0</v>
      </c>
      <c r="K370" s="6">
        <f>'Tabel 13'!J370/'Tabel 14'!$F370*1000</f>
        <v>0</v>
      </c>
      <c r="L370" s="6">
        <f>'Tabel 13'!K370/'Tabel 14'!$F370*1000</f>
        <v>0.77954474586841294</v>
      </c>
      <c r="M370" s="6">
        <f>'Tabel 13'!L370/'Tabel 14'!$F370*1000</f>
        <v>0</v>
      </c>
      <c r="N370" s="6">
        <f>'Tabel 13'!M370/'Tabel 14'!$F370*1000</f>
        <v>11.49828500155909</v>
      </c>
      <c r="O370" s="6">
        <f>'Tabel 13'!N370/'Tabel 14'!$F370*1000</f>
        <v>0.35079513564078574</v>
      </c>
      <c r="P370" s="6">
        <f>'Tabel 13'!O370/'Tabel 14'!$F370*1000</f>
        <v>0.35079513564078574</v>
      </c>
      <c r="Q370" s="6">
        <f>'Tabel 13'!P370/'Tabel 14'!$F370*1000</f>
        <v>0</v>
      </c>
      <c r="R370" s="6">
        <f>'Tabel 13'!Q370/'Tabel 14'!$F370*1000</f>
        <v>16.448394137823509</v>
      </c>
      <c r="S370" s="6">
        <f>'Tabel 13'!R370/'Tabel 14'!$F370*1000</f>
        <v>20.54100405363268</v>
      </c>
      <c r="T370" s="6">
        <f>'Tabel 13'!S370/'Tabel 14'!$F370*1000</f>
        <v>17.344870595572186</v>
      </c>
      <c r="U370" s="6">
        <f>'Tabel 13'!T370/'Tabel 14'!$F370*1000</f>
        <v>0.58465855940130962</v>
      </c>
      <c r="V370" s="6">
        <f>'Tabel 13'!U370/'Tabel 14'!$F370*1000</f>
        <v>2.6114748986591829</v>
      </c>
      <c r="W370" s="6">
        <f>'Tabel 13'!V370/'Tabel 14'!$F370*1000</f>
        <v>0</v>
      </c>
      <c r="X370" s="6"/>
      <c r="Y370" s="6">
        <f>'Tabel 13'!X370/'Tabel 14'!$F370*1000</f>
        <v>8.4190832553788599</v>
      </c>
      <c r="AA370" s="47"/>
      <c r="AB370" s="47"/>
      <c r="AC370" s="47"/>
      <c r="AD370" s="47"/>
    </row>
    <row r="371" spans="3:30" x14ac:dyDescent="0.25">
      <c r="D371" s="1" t="s">
        <v>973</v>
      </c>
      <c r="E371" s="1" t="s">
        <v>332</v>
      </c>
      <c r="F371" s="84">
        <f>VLOOKUP(E371,'Tabel 12'!E$14:F$376,2,FALSE)</f>
        <v>32598</v>
      </c>
      <c r="H371" s="6">
        <f>'Tabel 13'!G371/'Tabel 14'!$F371*1000</f>
        <v>39.81839376648874</v>
      </c>
      <c r="I371" s="6">
        <f>'Tabel 13'!H371/'Tabel 14'!$F371*1000</f>
        <v>24.173262163322903</v>
      </c>
      <c r="J371" s="6">
        <f>'Tabel 13'!I371/'Tabel 14'!$F371*1000</f>
        <v>6.1353457267317015</v>
      </c>
      <c r="K371" s="6">
        <f>'Tabel 13'!J371/'Tabel 14'!$F371*1000</f>
        <v>4.5094791091478008</v>
      </c>
      <c r="L371" s="6">
        <f>'Tabel 13'!K371/'Tabel 14'!$F371*1000</f>
        <v>8.0679796306521876</v>
      </c>
      <c r="M371" s="6">
        <f>'Tabel 13'!L371/'Tabel 14'!$F371*1000</f>
        <v>4.5094791091478008</v>
      </c>
      <c r="N371" s="6">
        <f>'Tabel 13'!M371/'Tabel 14'!$F371*1000</f>
        <v>0.9509785876434137</v>
      </c>
      <c r="O371" s="6">
        <f>'Tabel 13'!N371/'Tabel 14'!$F371*1000</f>
        <v>0</v>
      </c>
      <c r="P371" s="6">
        <f>'Tabel 13'!O371/'Tabel 14'!$F371*1000</f>
        <v>0</v>
      </c>
      <c r="Q371" s="6">
        <f>'Tabel 13'!P371/'Tabel 14'!$F371*1000</f>
        <v>0</v>
      </c>
      <c r="R371" s="6">
        <f>'Tabel 13'!Q371/'Tabel 14'!$F371*1000</f>
        <v>0</v>
      </c>
      <c r="S371" s="6">
        <f>'Tabel 13'!R371/'Tabel 14'!$F371*1000</f>
        <v>15.64513160316584</v>
      </c>
      <c r="T371" s="6">
        <f>'Tabel 13'!S371/'Tabel 14'!$F371*1000</f>
        <v>14.908890115958034</v>
      </c>
      <c r="U371" s="6">
        <f>'Tabel 13'!T371/'Tabel 14'!$F371*1000</f>
        <v>0.73624148720780414</v>
      </c>
      <c r="V371" s="6">
        <f>'Tabel 13'!U371/'Tabel 14'!$F371*1000</f>
        <v>0</v>
      </c>
      <c r="W371" s="6">
        <f>'Tabel 13'!V371/'Tabel 14'!$F371*1000</f>
        <v>0</v>
      </c>
      <c r="X371" s="6"/>
      <c r="Y371" s="6">
        <f>'Tabel 13'!X371/'Tabel 14'!$F371*1000</f>
        <v>8.1293330879195036</v>
      </c>
      <c r="AA371" s="47"/>
      <c r="AB371" s="47"/>
      <c r="AC371" s="47"/>
      <c r="AD371" s="47"/>
    </row>
    <row r="372" spans="3:30" x14ac:dyDescent="0.25">
      <c r="D372" s="1" t="s">
        <v>975</v>
      </c>
      <c r="E372" s="1" t="s">
        <v>333</v>
      </c>
      <c r="F372" s="84">
        <f>VLOOKUP(E372,'Tabel 12'!E$14:F$376,2,FALSE)</f>
        <v>27106</v>
      </c>
      <c r="H372" s="6">
        <f>'Tabel 13'!G372/'Tabel 14'!$F372*1000</f>
        <v>53.825721242529333</v>
      </c>
      <c r="I372" s="6">
        <f>'Tabel 13'!H372/'Tabel 14'!$F372*1000</f>
        <v>14.97823360141666</v>
      </c>
      <c r="J372" s="6">
        <f>'Tabel 13'!I372/'Tabel 14'!$F372*1000</f>
        <v>8.4114218254261051</v>
      </c>
      <c r="K372" s="6">
        <f>'Tabel 13'!J372/'Tabel 14'!$F372*1000</f>
        <v>0.22135320593226593</v>
      </c>
      <c r="L372" s="6">
        <f>'Tabel 13'!K372/'Tabel 14'!$F372*1000</f>
        <v>2.3611008632775028</v>
      </c>
      <c r="M372" s="6">
        <f>'Tabel 13'!L372/'Tabel 14'!$F372*1000</f>
        <v>0</v>
      </c>
      <c r="N372" s="6">
        <f>'Tabel 13'!M372/'Tabel 14'!$F372*1000</f>
        <v>3.9843577067807865</v>
      </c>
      <c r="O372" s="6">
        <f>'Tabel 13'!N372/'Tabel 14'!$F372*1000</f>
        <v>0.11067660296613296</v>
      </c>
      <c r="P372" s="6">
        <f>'Tabel 13'!O372/'Tabel 14'!$F372*1000</f>
        <v>0.11067660296613296</v>
      </c>
      <c r="Q372" s="6">
        <f>'Tabel 13'!P372/'Tabel 14'!$F372*1000</f>
        <v>0</v>
      </c>
      <c r="R372" s="6">
        <f>'Tabel 13'!Q372/'Tabel 14'!$F372*1000</f>
        <v>15.568508817236037</v>
      </c>
      <c r="S372" s="6">
        <f>'Tabel 13'!R372/'Tabel 14'!$F372*1000</f>
        <v>23.168302220910501</v>
      </c>
      <c r="T372" s="6">
        <f>'Tabel 13'!S372/'Tabel 14'!$F372*1000</f>
        <v>21.471260975429797</v>
      </c>
      <c r="U372" s="6">
        <f>'Tabel 13'!T372/'Tabel 14'!$F372*1000</f>
        <v>0.44270641186453186</v>
      </c>
      <c r="V372" s="6">
        <f>'Tabel 13'!U372/'Tabel 14'!$F372*1000</f>
        <v>1.2543348336161735</v>
      </c>
      <c r="W372" s="6">
        <f>'Tabel 13'!V372/'Tabel 14'!$F372*1000</f>
        <v>0</v>
      </c>
      <c r="X372" s="6"/>
      <c r="Y372" s="6">
        <f>'Tabel 13'!X372/'Tabel 14'!$F372*1000</f>
        <v>7.9318232125728612</v>
      </c>
      <c r="AA372" s="47"/>
      <c r="AB372" s="47"/>
      <c r="AC372" s="47"/>
      <c r="AD372" s="47"/>
    </row>
    <row r="373" spans="3:30" x14ac:dyDescent="0.25">
      <c r="D373" s="1" t="s">
        <v>984</v>
      </c>
      <c r="E373" s="1" t="s">
        <v>339</v>
      </c>
      <c r="F373" s="84">
        <f>VLOOKUP(E373,'Tabel 12'!E$14:F$376,2,FALSE)</f>
        <v>114915</v>
      </c>
      <c r="H373" s="6">
        <f>'Tabel 13'!G373/'Tabel 14'!$F373*1000</f>
        <v>71.809598398816505</v>
      </c>
      <c r="I373" s="6">
        <f>'Tabel 13'!H373/'Tabel 14'!$F373*1000</f>
        <v>32.615411391028154</v>
      </c>
      <c r="J373" s="6">
        <f>'Tabel 13'!I373/'Tabel 14'!$F373*1000</f>
        <v>7.8840882391332734</v>
      </c>
      <c r="K373" s="6">
        <f>'Tabel 13'!J373/'Tabel 14'!$F373*1000</f>
        <v>4.3162337379802462</v>
      </c>
      <c r="L373" s="6">
        <f>'Tabel 13'!K373/'Tabel 14'!$F373*1000</f>
        <v>10.416394726537005</v>
      </c>
      <c r="M373" s="6">
        <f>'Tabel 13'!L373/'Tabel 14'!$F373*1000</f>
        <v>3.9072357829700217</v>
      </c>
      <c r="N373" s="6">
        <f>'Tabel 13'!M373/'Tabel 14'!$F373*1000</f>
        <v>6.0914589044076051</v>
      </c>
      <c r="O373" s="6">
        <f>'Tabel 13'!N373/'Tabel 14'!$F373*1000</f>
        <v>8.2321716050994223</v>
      </c>
      <c r="P373" s="6">
        <f>'Tabel 13'!O373/'Tabel 14'!$F373*1000</f>
        <v>2.2799460470782753</v>
      </c>
      <c r="Q373" s="6">
        <f>'Tabel 13'!P373/'Tabel 14'!$F373*1000</f>
        <v>5.9522255580211461</v>
      </c>
      <c r="R373" s="6">
        <f>'Tabel 13'!Q373/'Tabel 14'!$F373*1000</f>
        <v>3.8724274463734063</v>
      </c>
      <c r="S373" s="6">
        <f>'Tabel 13'!R373/'Tabel 14'!$F373*1000</f>
        <v>27.08958795631554</v>
      </c>
      <c r="T373" s="6">
        <f>'Tabel 13'!S373/'Tabel 14'!$F373*1000</f>
        <v>25.175129443501717</v>
      </c>
      <c r="U373" s="6">
        <f>'Tabel 13'!T373/'Tabel 14'!$F373*1000</f>
        <v>1.914458512813819</v>
      </c>
      <c r="V373" s="6">
        <f>'Tabel 13'!U373/'Tabel 14'!$F373*1000</f>
        <v>0</v>
      </c>
      <c r="W373" s="6">
        <f>'Tabel 13'!V373/'Tabel 14'!$F373*1000</f>
        <v>0</v>
      </c>
      <c r="X373" s="6"/>
      <c r="Y373" s="6">
        <f>'Tabel 13'!X373/'Tabel 14'!$F373*1000</f>
        <v>5.3952921724753082</v>
      </c>
      <c r="AA373" s="47"/>
      <c r="AB373" s="47"/>
      <c r="AC373" s="47"/>
      <c r="AD373" s="47"/>
    </row>
    <row r="374" spans="3:30" x14ac:dyDescent="0.25">
      <c r="D374" s="1" t="s">
        <v>1002</v>
      </c>
      <c r="E374" s="1" t="s">
        <v>334</v>
      </c>
      <c r="F374" s="84">
        <f>VLOOKUP(E374,'Tabel 12'!E$14:F$376,2,FALSE)</f>
        <v>127052</v>
      </c>
      <c r="H374" s="6">
        <f>'Tabel 13'!G374/'Tabel 14'!$F374*1000</f>
        <v>122.45379844473129</v>
      </c>
      <c r="I374" s="6">
        <f>'Tabel 13'!H374/'Tabel 14'!$F374*1000</f>
        <v>69.184271007146677</v>
      </c>
      <c r="J374" s="6">
        <f>'Tabel 13'!I374/'Tabel 14'!$F374*1000</f>
        <v>22.187765639265812</v>
      </c>
      <c r="K374" s="6">
        <f>'Tabel 13'!J374/'Tabel 14'!$F374*1000</f>
        <v>10.594087460252494</v>
      </c>
      <c r="L374" s="6">
        <f>'Tabel 13'!K374/'Tabel 14'!$F374*1000</f>
        <v>26.705600856342286</v>
      </c>
      <c r="M374" s="6">
        <f>'Tabel 13'!L374/'Tabel 14'!$F374*1000</f>
        <v>8.6578723672197211E-2</v>
      </c>
      <c r="N374" s="6">
        <f>'Tabel 13'!M374/'Tabel 14'!$F374*1000</f>
        <v>9.6102383276138905</v>
      </c>
      <c r="O374" s="6">
        <f>'Tabel 13'!N374/'Tabel 14'!$F374*1000</f>
        <v>11.263104870446746</v>
      </c>
      <c r="P374" s="6">
        <f>'Tabel 13'!O374/'Tabel 14'!$F374*1000</f>
        <v>11.263104870446746</v>
      </c>
      <c r="Q374" s="6">
        <f>'Tabel 13'!P374/'Tabel 14'!$F374*1000</f>
        <v>0</v>
      </c>
      <c r="R374" s="6">
        <f>'Tabel 13'!Q374/'Tabel 14'!$F374*1000</f>
        <v>3.0145137424046844</v>
      </c>
      <c r="S374" s="6">
        <f>'Tabel 13'!R374/'Tabel 14'!$F374*1000</f>
        <v>38.99190882473318</v>
      </c>
      <c r="T374" s="6">
        <f>'Tabel 13'!S374/'Tabel 14'!$F374*1000</f>
        <v>38.338633000661147</v>
      </c>
      <c r="U374" s="6">
        <f>'Tabel 13'!T374/'Tabel 14'!$F374*1000</f>
        <v>0.65327582407203355</v>
      </c>
      <c r="V374" s="6">
        <f>'Tabel 13'!U374/'Tabel 14'!$F374*1000</f>
        <v>0</v>
      </c>
      <c r="W374" s="6">
        <f>'Tabel 13'!V374/'Tabel 14'!$F374*1000</f>
        <v>0</v>
      </c>
      <c r="X374" s="6"/>
      <c r="Y374" s="6">
        <f>'Tabel 13'!X374/'Tabel 14'!$F374*1000</f>
        <v>24.360104524131852</v>
      </c>
      <c r="AA374" s="47"/>
      <c r="AB374" s="47"/>
      <c r="AC374" s="47"/>
      <c r="AD374" s="47"/>
    </row>
    <row r="375" spans="3:30" x14ac:dyDescent="0.25">
      <c r="D375" s="1" t="s">
        <v>1003</v>
      </c>
      <c r="E375" s="1" t="s">
        <v>335</v>
      </c>
      <c r="F375" s="84">
        <f>VLOOKUP(E375,'Tabel 12'!E$14:F$376,2,FALSE)</f>
        <v>9447</v>
      </c>
      <c r="H375" s="6">
        <f>'Tabel 13'!G375/'Tabel 14'!$F375*1000</f>
        <v>42.870752619879326</v>
      </c>
      <c r="I375" s="6">
        <f>'Tabel 13'!H375/'Tabel 14'!$F375*1000</f>
        <v>14.290250873293109</v>
      </c>
      <c r="J375" s="6">
        <f>'Tabel 13'!I375/'Tabel 14'!$F375*1000</f>
        <v>1.7995130729332063</v>
      </c>
      <c r="K375" s="6">
        <f>'Tabel 13'!J375/'Tabel 14'!$F375*1000</f>
        <v>0.21170742034508308</v>
      </c>
      <c r="L375" s="6">
        <f>'Tabel 13'!K375/'Tabel 14'!$F375*1000</f>
        <v>0.63512226103524927</v>
      </c>
      <c r="M375" s="6">
        <f>'Tabel 13'!L375/'Tabel 14'!$F375*1000</f>
        <v>0.7409759712077908</v>
      </c>
      <c r="N375" s="6">
        <f>'Tabel 13'!M375/'Tabel 14'!$F375*1000</f>
        <v>10.90293214777178</v>
      </c>
      <c r="O375" s="6">
        <f>'Tabel 13'!N375/'Tabel 14'!$F375*1000</f>
        <v>5.186831798454536</v>
      </c>
      <c r="P375" s="6">
        <f>'Tabel 13'!O375/'Tabel 14'!$F375*1000</f>
        <v>0.95268339155287396</v>
      </c>
      <c r="Q375" s="6">
        <f>'Tabel 13'!P375/'Tabel 14'!$F375*1000</f>
        <v>4.2341484069016619</v>
      </c>
      <c r="R375" s="6">
        <f>'Tabel 13'!Q375/'Tabel 14'!$F375*1000</f>
        <v>5.292685508627077</v>
      </c>
      <c r="S375" s="6">
        <f>'Tabel 13'!R375/'Tabel 14'!$F375*1000</f>
        <v>18.100984439504604</v>
      </c>
      <c r="T375" s="6">
        <f>'Tabel 13'!S375/'Tabel 14'!$F375*1000</f>
        <v>18.100984439504604</v>
      </c>
      <c r="U375" s="6">
        <f>'Tabel 13'!T375/'Tabel 14'!$F375*1000</f>
        <v>0</v>
      </c>
      <c r="V375" s="6">
        <f>'Tabel 13'!U375/'Tabel 14'!$F375*1000</f>
        <v>0</v>
      </c>
      <c r="W375" s="6">
        <f>'Tabel 13'!V375/'Tabel 14'!$F375*1000</f>
        <v>0</v>
      </c>
      <c r="X375" s="6"/>
      <c r="Y375" s="6">
        <f>'Tabel 13'!X375/'Tabel 14'!$F375*1000</f>
        <v>5.8219540594897854</v>
      </c>
      <c r="AA375" s="47"/>
      <c r="AB375" s="47"/>
      <c r="AC375" s="47"/>
      <c r="AD375" s="47"/>
    </row>
    <row r="376" spans="3:30" x14ac:dyDescent="0.25">
      <c r="D376" s="1" t="s">
        <v>1004</v>
      </c>
      <c r="E376" s="1" t="s">
        <v>342</v>
      </c>
      <c r="F376" s="84">
        <f>VLOOKUP(E376,'Tabel 12'!E$14:F$376,2,FALSE)</f>
        <v>46977</v>
      </c>
      <c r="H376" s="6">
        <f>'Tabel 13'!G376/'Tabel 14'!$F376*1000</f>
        <v>33.654767226515098</v>
      </c>
      <c r="I376" s="6">
        <f>'Tabel 13'!H376/'Tabel 14'!$F376*1000</f>
        <v>10.30291419205143</v>
      </c>
      <c r="J376" s="6">
        <f>'Tabel 13'!I376/'Tabel 14'!$F376*1000</f>
        <v>0.10643506396747345</v>
      </c>
      <c r="K376" s="6">
        <f>'Tabel 13'!J376/'Tabel 14'!$F376*1000</f>
        <v>0</v>
      </c>
      <c r="L376" s="6">
        <f>'Tabel 13'!K376/'Tabel 14'!$F376*1000</f>
        <v>0</v>
      </c>
      <c r="M376" s="6">
        <f>'Tabel 13'!L376/'Tabel 14'!$F376*1000</f>
        <v>0</v>
      </c>
      <c r="N376" s="6">
        <f>'Tabel 13'!M376/'Tabel 14'!$F376*1000</f>
        <v>10.196479128083956</v>
      </c>
      <c r="O376" s="6">
        <f>'Tabel 13'!N376/'Tabel 14'!$F376*1000</f>
        <v>7.5781765544841093</v>
      </c>
      <c r="P376" s="6">
        <f>'Tabel 13'!O376/'Tabel 14'!$F376*1000</f>
        <v>1.1920727164357026</v>
      </c>
      <c r="Q376" s="6">
        <f>'Tabel 13'!P376/'Tabel 14'!$F376*1000</f>
        <v>6.3861038380484061</v>
      </c>
      <c r="R376" s="6">
        <f>'Tabel 13'!Q376/'Tabel 14'!$F376*1000</f>
        <v>0.48960129425037785</v>
      </c>
      <c r="S376" s="6">
        <f>'Tabel 13'!R376/'Tabel 14'!$F376*1000</f>
        <v>15.284075185729186</v>
      </c>
      <c r="T376" s="6">
        <f>'Tabel 13'!S376/'Tabel 14'!$F376*1000</f>
        <v>15.135066096174723</v>
      </c>
      <c r="U376" s="6">
        <f>'Tabel 13'!T376/'Tabel 14'!$F376*1000</f>
        <v>0.14900908955446282</v>
      </c>
      <c r="V376" s="6">
        <f>'Tabel 13'!U376/'Tabel 14'!$F376*1000</f>
        <v>0</v>
      </c>
      <c r="W376" s="6">
        <f>'Tabel 13'!V376/'Tabel 14'!$F376*1000</f>
        <v>0</v>
      </c>
      <c r="X376" s="6"/>
      <c r="Y376" s="6">
        <f>'Tabel 13'!X376/'Tabel 14'!$F376*1000</f>
        <v>2.6608765991868362</v>
      </c>
      <c r="AA376" s="47"/>
      <c r="AB376" s="47"/>
      <c r="AC376" s="47"/>
      <c r="AD376" s="47"/>
    </row>
    <row r="377" spans="3:30" x14ac:dyDescent="0.25">
      <c r="D377" s="1" t="s">
        <v>1008</v>
      </c>
      <c r="E377" s="1" t="s">
        <v>336</v>
      </c>
      <c r="F377" s="84">
        <f>VLOOKUP(E377,'Tabel 12'!E$14:F$376,2,FALSE)</f>
        <v>45013</v>
      </c>
      <c r="H377" s="6">
        <f>'Tabel 13'!G377/'Tabel 14'!$F377*1000</f>
        <v>39.455268477995247</v>
      </c>
      <c r="I377" s="6">
        <f>'Tabel 13'!H377/'Tabel 14'!$F377*1000</f>
        <v>5.9316197542932043</v>
      </c>
      <c r="J377" s="6">
        <f>'Tabel 13'!I377/'Tabel 14'!$F377*1000</f>
        <v>0</v>
      </c>
      <c r="K377" s="6">
        <f>'Tabel 13'!J377/'Tabel 14'!$F377*1000</f>
        <v>0</v>
      </c>
      <c r="L377" s="6">
        <f>'Tabel 13'!K377/'Tabel 14'!$F377*1000</f>
        <v>0</v>
      </c>
      <c r="M377" s="6">
        <f>'Tabel 13'!L377/'Tabel 14'!$F377*1000</f>
        <v>0</v>
      </c>
      <c r="N377" s="6">
        <f>'Tabel 13'!M377/'Tabel 14'!$F377*1000</f>
        <v>5.9316197542932043</v>
      </c>
      <c r="O377" s="6">
        <f>'Tabel 13'!N377/'Tabel 14'!$F377*1000</f>
        <v>0.68868993401906109</v>
      </c>
      <c r="P377" s="6">
        <f>'Tabel 13'!O377/'Tabel 14'!$F377*1000</f>
        <v>0.68868993401906109</v>
      </c>
      <c r="Q377" s="6">
        <f>'Tabel 13'!P377/'Tabel 14'!$F377*1000</f>
        <v>0</v>
      </c>
      <c r="R377" s="6">
        <f>'Tabel 13'!Q377/'Tabel 14'!$F377*1000</f>
        <v>0.88863217292782082</v>
      </c>
      <c r="S377" s="6">
        <f>'Tabel 13'!R377/'Tabel 14'!$F377*1000</f>
        <v>31.946326616755158</v>
      </c>
      <c r="T377" s="6">
        <f>'Tabel 13'!S377/'Tabel 14'!$F377*1000</f>
        <v>24.34852153822229</v>
      </c>
      <c r="U377" s="6">
        <f>'Tabel 13'!T377/'Tabel 14'!$F377*1000</f>
        <v>0.68868993401906109</v>
      </c>
      <c r="V377" s="6">
        <f>'Tabel 13'!U377/'Tabel 14'!$F377*1000</f>
        <v>6.909115144513807</v>
      </c>
      <c r="W377" s="6">
        <f>'Tabel 13'!V377/'Tabel 14'!$F377*1000</f>
        <v>0</v>
      </c>
      <c r="X377" s="6"/>
      <c r="Y377" s="6">
        <f>'Tabel 13'!X377/'Tabel 14'!$F377*1000</f>
        <v>4.6431031035478636</v>
      </c>
      <c r="AA377" s="47"/>
      <c r="AB377" s="47"/>
      <c r="AC377" s="47"/>
      <c r="AD377" s="47"/>
    </row>
    <row r="378" spans="3:30" x14ac:dyDescent="0.25">
      <c r="C378" s="10" t="s">
        <v>16</v>
      </c>
      <c r="D378" s="10"/>
      <c r="E378" s="10"/>
      <c r="F378" s="86">
        <f>SUM(F336:F377)</f>
        <v>3401569</v>
      </c>
      <c r="G378" s="10"/>
      <c r="H378" s="12">
        <f>'Tabel 13'!G378/'Tabel 14'!$F378*1000</f>
        <v>152.59046634067985</v>
      </c>
      <c r="I378" s="12">
        <f>'Tabel 13'!H378/'Tabel 14'!$F378*1000</f>
        <v>78.764240854734979</v>
      </c>
      <c r="J378" s="12">
        <f>'Tabel 13'!I378/'Tabel 14'!$F378*1000</f>
        <v>43.168902350650541</v>
      </c>
      <c r="K378" s="12">
        <f>'Tabel 13'!J378/'Tabel 14'!$F378*1000</f>
        <v>3.5645315441197871</v>
      </c>
      <c r="L378" s="12">
        <f>'Tabel 13'!K378/'Tabel 14'!$F378*1000</f>
        <v>10.679189515191373</v>
      </c>
      <c r="M378" s="12">
        <f>'Tabel 13'!L378/'Tabel 14'!$F378*1000</f>
        <v>1.7588942044097886</v>
      </c>
      <c r="N378" s="12">
        <f>'Tabel 13'!M378/'Tabel 14'!$F378*1000</f>
        <v>19.592723240363494</v>
      </c>
      <c r="O378" s="12">
        <f>'Tabel 13'!N378/'Tabel 14'!$F378*1000</f>
        <v>33.948451435205342</v>
      </c>
      <c r="P378" s="12">
        <f>'Tabel 13'!O378/'Tabel 14'!$F378*1000</f>
        <v>30.598820720673313</v>
      </c>
      <c r="Q378" s="12">
        <f>'Tabel 13'!P378/'Tabel 14'!$F378*1000</f>
        <v>3.349630714532029</v>
      </c>
      <c r="R378" s="12">
        <f>'Tabel 13'!Q378/'Tabel 14'!$F378*1000</f>
        <v>6.7903958438003169</v>
      </c>
      <c r="S378" s="12">
        <f>'Tabel 13'!R378/'Tabel 14'!$F378*1000</f>
        <v>33.087378206939206</v>
      </c>
      <c r="T378" s="12">
        <f>'Tabel 13'!S378/'Tabel 14'!$F378*1000</f>
        <v>30.867520253153764</v>
      </c>
      <c r="U378" s="12">
        <f>'Tabel 13'!T378/'Tabel 14'!$F378*1000</f>
        <v>1.6465930868960765</v>
      </c>
      <c r="V378" s="12">
        <f>'Tabel 13'!U378/'Tabel 14'!$F378*1000</f>
        <v>0.57326486688936773</v>
      </c>
      <c r="W378" s="12">
        <f>'Tabel 13'!V378/'Tabel 14'!$F378*1000</f>
        <v>0.10436360397216696</v>
      </c>
      <c r="X378" s="12"/>
      <c r="Y378" s="12">
        <f>'Tabel 13'!X378/'Tabel 14'!$F378*1000</f>
        <v>12.999295325186701</v>
      </c>
      <c r="AA378" s="47"/>
      <c r="AB378" s="47"/>
      <c r="AC378" s="47"/>
      <c r="AD378" s="47"/>
    </row>
    <row r="379" spans="3:30" x14ac:dyDescent="0.25">
      <c r="D379" s="1" t="s">
        <v>673</v>
      </c>
      <c r="E379" s="1" t="s">
        <v>329</v>
      </c>
      <c r="F379" s="84">
        <f>VLOOKUP(E379,'Tabel 12'!E$14:F$376,2,FALSE)</f>
        <v>26361</v>
      </c>
      <c r="H379" s="6">
        <f>'Tabel 13'!G379/'Tabel 14'!$F379*1000</f>
        <v>32.09286445885968</v>
      </c>
      <c r="I379" s="6">
        <f>'Tabel 13'!H379/'Tabel 14'!$F379*1000</f>
        <v>4.0210917643488493</v>
      </c>
      <c r="J379" s="6">
        <f>'Tabel 13'!I379/'Tabel 14'!$F379*1000</f>
        <v>1.6349910853154284</v>
      </c>
      <c r="K379" s="6">
        <f>'Tabel 13'!J379/'Tabel 14'!$F379*1000</f>
        <v>0.29209817533477489</v>
      </c>
      <c r="L379" s="6">
        <f>'Tabel 13'!K379/'Tabel 14'!$F379*1000</f>
        <v>0.92560980235954626</v>
      </c>
      <c r="M379" s="6">
        <f>'Tabel 13'!L379/'Tabel 14'!$F379*1000</f>
        <v>0.11380448389666553</v>
      </c>
      <c r="N379" s="6">
        <f>'Tabel 13'!M379/'Tabel 14'!$F379*1000</f>
        <v>1.0545882174424341</v>
      </c>
      <c r="O379" s="6">
        <f>'Tabel 13'!N379/'Tabel 14'!$F379*1000</f>
        <v>0.83456621524221386</v>
      </c>
      <c r="P379" s="6">
        <f>'Tabel 13'!O379/'Tabel 14'!$F379*1000</f>
        <v>0.60316376465232735</v>
      </c>
      <c r="Q379" s="6">
        <f>'Tabel 13'!P379/'Tabel 14'!$F379*1000</f>
        <v>0.23140245058988657</v>
      </c>
      <c r="R379" s="6">
        <f>'Tabel 13'!Q379/'Tabel 14'!$F379*1000</f>
        <v>1.5553279465877621</v>
      </c>
      <c r="S379" s="6">
        <f>'Tabel 13'!R379/'Tabel 14'!$F379*1000</f>
        <v>25.681878532680855</v>
      </c>
      <c r="T379" s="6">
        <f>'Tabel 13'!S379/'Tabel 14'!$F379*1000</f>
        <v>24.084822275330978</v>
      </c>
      <c r="U379" s="6">
        <f>'Tabel 13'!T379/'Tabel 14'!$F379*1000</f>
        <v>1.0014794582906565</v>
      </c>
      <c r="V379" s="6">
        <f>'Tabel 13'!U379/'Tabel 14'!$F379*1000</f>
        <v>0.59557679905921623</v>
      </c>
      <c r="W379" s="6">
        <f>'Tabel 13'!V379/'Tabel 14'!$F379*1000</f>
        <v>0</v>
      </c>
      <c r="X379" s="6"/>
      <c r="Y379" s="6">
        <f>'Tabel 13'!X379/'Tabel 14'!$F379*1000</f>
        <v>3.0347862372444139</v>
      </c>
      <c r="AA379" s="47"/>
      <c r="AB379" s="47"/>
      <c r="AC379" s="47"/>
      <c r="AD379" s="47"/>
    </row>
    <row r="380" spans="3:30" x14ac:dyDescent="0.25">
      <c r="D380" s="1" t="s">
        <v>815</v>
      </c>
      <c r="E380" s="1" t="s">
        <v>315</v>
      </c>
      <c r="F380" s="84">
        <f>VLOOKUP(E380,'Tabel 12'!E$14:F$376,2,FALSE)</f>
        <v>66605</v>
      </c>
      <c r="H380" s="6">
        <f>'Tabel 13'!G380/'Tabel 14'!$F380*1000</f>
        <v>71.901508895728554</v>
      </c>
      <c r="I380" s="6">
        <f>'Tabel 13'!H380/'Tabel 14'!$F380*1000</f>
        <v>26.904887020493955</v>
      </c>
      <c r="J380" s="6">
        <f>'Tabel 13'!I380/'Tabel 14'!$F380*1000</f>
        <v>16.199984986112156</v>
      </c>
      <c r="K380" s="6">
        <f>'Tabel 13'!J380/'Tabel 14'!$F380*1000</f>
        <v>1.7386082125966518</v>
      </c>
      <c r="L380" s="6">
        <f>'Tabel 13'!K380/'Tabel 14'!$F380*1000</f>
        <v>5.0161399294347273</v>
      </c>
      <c r="M380" s="6">
        <f>'Tabel 13'!L380/'Tabel 14'!$F380*1000</f>
        <v>0.57353051572704761</v>
      </c>
      <c r="N380" s="6">
        <f>'Tabel 13'!M380/'Tabel 14'!$F380*1000</f>
        <v>3.3751219878387508</v>
      </c>
      <c r="O380" s="6">
        <f>'Tabel 13'!N380/'Tabel 14'!$F380*1000</f>
        <v>9.0233465956009304</v>
      </c>
      <c r="P380" s="6">
        <f>'Tabel 13'!O380/'Tabel 14'!$F380*1000</f>
        <v>6.2367690113354852</v>
      </c>
      <c r="Q380" s="6">
        <f>'Tabel 13'!P380/'Tabel 14'!$F380*1000</f>
        <v>2.7865775842654457</v>
      </c>
      <c r="R380" s="6">
        <f>'Tabel 13'!Q380/'Tabel 14'!$F380*1000</f>
        <v>7.6270550258989562</v>
      </c>
      <c r="S380" s="6">
        <f>'Tabel 13'!R380/'Tabel 14'!$F380*1000</f>
        <v>28.346220253734707</v>
      </c>
      <c r="T380" s="6">
        <f>'Tabel 13'!S380/'Tabel 14'!$F380*1000</f>
        <v>26.489002327152615</v>
      </c>
      <c r="U380" s="6">
        <f>'Tabel 13'!T380/'Tabel 14'!$F380*1000</f>
        <v>0.9894152090683882</v>
      </c>
      <c r="V380" s="6">
        <f>'Tabel 13'!U380/'Tabel 14'!$F380*1000</f>
        <v>0.86780271751370008</v>
      </c>
      <c r="W380" s="6">
        <f>'Tabel 13'!V380/'Tabel 14'!$F380*1000</f>
        <v>0</v>
      </c>
      <c r="X380" s="6"/>
      <c r="Y380" s="6">
        <f>'Tabel 13'!X380/'Tabel 14'!$F380*1000</f>
        <v>7.5219578109751515</v>
      </c>
      <c r="AA380" s="47"/>
      <c r="AB380" s="47"/>
      <c r="AC380" s="47"/>
      <c r="AD380" s="47"/>
    </row>
    <row r="381" spans="3:30" x14ac:dyDescent="0.25">
      <c r="D381" s="1" t="s">
        <v>818</v>
      </c>
      <c r="E381" s="1" t="s">
        <v>316</v>
      </c>
      <c r="F381" s="84">
        <f>VLOOKUP(E381,'Tabel 12'!E$14:F$376,2,FALSE)</f>
        <v>29506</v>
      </c>
      <c r="H381" s="6">
        <f>'Tabel 13'!G381/'Tabel 14'!$F381*1000</f>
        <v>116.34921710838474</v>
      </c>
      <c r="I381" s="6">
        <f>'Tabel 13'!H381/'Tabel 14'!$F381*1000</f>
        <v>81.576628482342585</v>
      </c>
      <c r="J381" s="6">
        <f>'Tabel 13'!I381/'Tabel 14'!$F381*1000</f>
        <v>33.16952484240494</v>
      </c>
      <c r="K381" s="6">
        <f>'Tabel 13'!J381/'Tabel 14'!$F381*1000</f>
        <v>5.8903273910391105</v>
      </c>
      <c r="L381" s="6">
        <f>'Tabel 13'!K381/'Tabel 14'!$F381*1000</f>
        <v>18.786009625160982</v>
      </c>
      <c r="M381" s="6">
        <f>'Tabel 13'!L381/'Tabel 14'!$F381*1000</f>
        <v>2.3249508574527216</v>
      </c>
      <c r="N381" s="6">
        <f>'Tabel 13'!M381/'Tabel 14'!$F381*1000</f>
        <v>21.405815766284825</v>
      </c>
      <c r="O381" s="6">
        <f>'Tabel 13'!N381/'Tabel 14'!$F381*1000</f>
        <v>9.5573781603741619</v>
      </c>
      <c r="P381" s="6">
        <f>'Tabel 13'!O381/'Tabel 14'!$F381*1000</f>
        <v>6.9274045956754557</v>
      </c>
      <c r="Q381" s="6">
        <f>'Tabel 13'!P381/'Tabel 14'!$F381*1000</f>
        <v>2.6299735646987052</v>
      </c>
      <c r="R381" s="6">
        <f>'Tabel 13'!Q381/'Tabel 14'!$F381*1000</f>
        <v>0.40669694299464515</v>
      </c>
      <c r="S381" s="6">
        <f>'Tabel 13'!R381/'Tabel 14'!$F381*1000</f>
        <v>24.808513522673355</v>
      </c>
      <c r="T381" s="6">
        <f>'Tabel 13'!S381/'Tabel 14'!$F381*1000</f>
        <v>23.266454280485323</v>
      </c>
      <c r="U381" s="6">
        <f>'Tabel 13'!T381/'Tabel 14'!$F381*1000</f>
        <v>0.9692943808039044</v>
      </c>
      <c r="V381" s="6">
        <f>'Tabel 13'!U381/'Tabel 14'!$F381*1000</f>
        <v>0.57615400257574734</v>
      </c>
      <c r="W381" s="6">
        <f>'Tabel 13'!V381/'Tabel 14'!$F381*1000</f>
        <v>0</v>
      </c>
      <c r="X381" s="6"/>
      <c r="Y381" s="6">
        <f>'Tabel 13'!X381/'Tabel 14'!$F381*1000</f>
        <v>37.450010167423571</v>
      </c>
      <c r="AA381" s="47"/>
      <c r="AB381" s="47"/>
      <c r="AC381" s="47"/>
      <c r="AD381" s="47"/>
    </row>
    <row r="382" spans="3:30" x14ac:dyDescent="0.25">
      <c r="D382" s="1" t="s">
        <v>824</v>
      </c>
      <c r="E382" s="1" t="s">
        <v>338</v>
      </c>
      <c r="F382" s="84">
        <f>VLOOKUP(E382,'Tabel 12'!E$14:F$376,2,FALSE)</f>
        <v>64741</v>
      </c>
      <c r="H382" s="6">
        <f>'Tabel 13'!G382/'Tabel 14'!$F382*1000</f>
        <v>31.263032699525802</v>
      </c>
      <c r="I382" s="6">
        <f>'Tabel 13'!H382/'Tabel 14'!$F382*1000</f>
        <v>13.808869186450627</v>
      </c>
      <c r="J382" s="6">
        <f>'Tabel 13'!I382/'Tabel 14'!$F382*1000</f>
        <v>8.314669220432183</v>
      </c>
      <c r="K382" s="6">
        <f>'Tabel 13'!J382/'Tabel 14'!$F382*1000</f>
        <v>0.89278818677499572</v>
      </c>
      <c r="L382" s="6">
        <f>'Tabel 13'!K382/'Tabel 14'!$F382*1000</f>
        <v>2.5748752722386121</v>
      </c>
      <c r="M382" s="6">
        <f>'Tabel 13'!L382/'Tabel 14'!$F382*1000</f>
        <v>0.29502170185817339</v>
      </c>
      <c r="N382" s="6">
        <f>'Tabel 13'!M382/'Tabel 14'!$F382*1000</f>
        <v>1.7315148051466611</v>
      </c>
      <c r="O382" s="6">
        <f>'Tabel 13'!N382/'Tabel 14'!$F382*1000</f>
        <v>0.24713859841522373</v>
      </c>
      <c r="P382" s="6">
        <f>'Tabel 13'!O382/'Tabel 14'!$F382*1000</f>
        <v>0.17145240265056147</v>
      </c>
      <c r="Q382" s="6">
        <f>'Tabel 13'!P382/'Tabel 14'!$F382*1000</f>
        <v>7.5686195764662276E-2</v>
      </c>
      <c r="R382" s="6">
        <f>'Tabel 13'!Q382/'Tabel 14'!$F382*1000</f>
        <v>0.89587741925518605</v>
      </c>
      <c r="S382" s="6">
        <f>'Tabel 13'!R382/'Tabel 14'!$F382*1000</f>
        <v>16.311147495404768</v>
      </c>
      <c r="T382" s="6">
        <f>'Tabel 13'!S382/'Tabel 14'!$F382*1000</f>
        <v>15.242273057258924</v>
      </c>
      <c r="U382" s="6">
        <f>'Tabel 13'!T382/'Tabel 14'!$F382*1000</f>
        <v>0.56996339259510964</v>
      </c>
      <c r="V382" s="6">
        <f>'Tabel 13'!U382/'Tabel 14'!$F382*1000</f>
        <v>0.4989110455507329</v>
      </c>
      <c r="W382" s="6">
        <f>'Tabel 13'!V382/'Tabel 14'!$F382*1000</f>
        <v>0</v>
      </c>
      <c r="X382" s="6"/>
      <c r="Y382" s="6">
        <f>'Tabel 13'!X382/'Tabel 14'!$F382*1000</f>
        <v>1.3592622912837307</v>
      </c>
      <c r="AA382" s="47"/>
      <c r="AB382" s="47"/>
      <c r="AC382" s="47"/>
      <c r="AD382" s="47"/>
    </row>
    <row r="383" spans="3:30" x14ac:dyDescent="0.25">
      <c r="D383" s="1" t="s">
        <v>849</v>
      </c>
      <c r="E383" s="1" t="s">
        <v>340</v>
      </c>
      <c r="F383" s="84">
        <f>VLOOKUP(E383,'Tabel 12'!E$14:F$376,2,FALSE)</f>
        <v>19468</v>
      </c>
      <c r="H383" s="6">
        <f>'Tabel 13'!G383/'Tabel 14'!$F383*1000</f>
        <v>36.161906718717901</v>
      </c>
      <c r="I383" s="6">
        <f>'Tabel 13'!H383/'Tabel 14'!$F383*1000</f>
        <v>5.7016642695705775</v>
      </c>
      <c r="J383" s="6">
        <f>'Tabel 13'!I383/'Tabel 14'!$F383*1000</f>
        <v>1.3560715019519209</v>
      </c>
      <c r="K383" s="6">
        <f>'Tabel 13'!J383/'Tabel 14'!$F383*1000</f>
        <v>0.63694267515923564</v>
      </c>
      <c r="L383" s="6">
        <f>'Tabel 13'!K383/'Tabel 14'!$F383*1000</f>
        <v>1.9621943702486135</v>
      </c>
      <c r="M383" s="6">
        <f>'Tabel 13'!L383/'Tabel 14'!$F383*1000</f>
        <v>0.22087528251489624</v>
      </c>
      <c r="N383" s="6">
        <f>'Tabel 13'!M383/'Tabel 14'!$F383*1000</f>
        <v>1.5255804396959112</v>
      </c>
      <c r="O383" s="6">
        <f>'Tabel 13'!N383/'Tabel 14'!$F383*1000</f>
        <v>4.4175056502979242</v>
      </c>
      <c r="P383" s="6">
        <f>'Tabel 13'!O383/'Tabel 14'!$F383*1000</f>
        <v>3.3542223135401681</v>
      </c>
      <c r="Q383" s="6">
        <f>'Tabel 13'!P383/'Tabel 14'!$F383*1000</f>
        <v>1.0632833367577563</v>
      </c>
      <c r="R383" s="6">
        <f>'Tabel 13'!Q383/'Tabel 14'!$F383*1000</f>
        <v>4.3661393055270183</v>
      </c>
      <c r="S383" s="6">
        <f>'Tabel 13'!R383/'Tabel 14'!$F383*1000</f>
        <v>21.676597493322376</v>
      </c>
      <c r="T383" s="6">
        <f>'Tabel 13'!S383/'Tabel 14'!$F383*1000</f>
        <v>19.627080336963221</v>
      </c>
      <c r="U383" s="6">
        <f>'Tabel 13'!T383/'Tabel 14'!$F383*1000</f>
        <v>0.6266694062050544</v>
      </c>
      <c r="V383" s="6">
        <f>'Tabel 13'!U383/'Tabel 14'!$F383*1000</f>
        <v>1.422847750154099</v>
      </c>
      <c r="W383" s="6">
        <f>'Tabel 13'!V383/'Tabel 14'!$F383*1000</f>
        <v>0</v>
      </c>
      <c r="X383" s="6"/>
      <c r="Y383" s="6">
        <f>'Tabel 13'!X383/'Tabel 14'!$F383*1000</f>
        <v>2.2087528251489621</v>
      </c>
      <c r="AA383" s="47"/>
      <c r="AB383" s="47"/>
      <c r="AC383" s="47"/>
      <c r="AD383" s="47"/>
    </row>
    <row r="384" spans="3:30" x14ac:dyDescent="0.25">
      <c r="D384" s="1" t="s">
        <v>903</v>
      </c>
      <c r="E384" s="1" t="s">
        <v>325</v>
      </c>
      <c r="F384" s="84">
        <f>VLOOKUP(E384,'Tabel 12'!E$14:F$376,2,FALSE)</f>
        <v>47485</v>
      </c>
      <c r="H384" s="6">
        <f>'Tabel 13'!G384/'Tabel 14'!$F384*1000</f>
        <v>73.159945245867121</v>
      </c>
      <c r="I384" s="6">
        <f>'Tabel 13'!H384/'Tabel 14'!$F384*1000</f>
        <v>17.458144677266507</v>
      </c>
      <c r="J384" s="6">
        <f>'Tabel 13'!I384/'Tabel 14'!$F384*1000</f>
        <v>7.0990839212382859</v>
      </c>
      <c r="K384" s="6">
        <f>'Tabel 13'!J384/'Tabel 14'!$F384*1000</f>
        <v>1.2614509845214279</v>
      </c>
      <c r="L384" s="6">
        <f>'Tabel 13'!K384/'Tabel 14'!$F384*1000</f>
        <v>4.0202169106033487</v>
      </c>
      <c r="M384" s="6">
        <f>'Tabel 13'!L384/'Tabel 14'!$F384*1000</f>
        <v>0.49699905233231551</v>
      </c>
      <c r="N384" s="6">
        <f>'Tabel 13'!M384/'Tabel 14'!$F384*1000</f>
        <v>4.5803938085711282</v>
      </c>
      <c r="O384" s="6">
        <f>'Tabel 13'!N384/'Tabel 14'!$F384*1000</f>
        <v>15.183742234389808</v>
      </c>
      <c r="P384" s="6">
        <f>'Tabel 13'!O384/'Tabel 14'!$F384*1000</f>
        <v>11.005580709697799</v>
      </c>
      <c r="Q384" s="6">
        <f>'Tabel 13'!P384/'Tabel 14'!$F384*1000</f>
        <v>4.1781615246920083</v>
      </c>
      <c r="R384" s="6">
        <f>'Tabel 13'!Q384/'Tabel 14'!$F384*1000</f>
        <v>0.82131199326102977</v>
      </c>
      <c r="S384" s="6">
        <f>'Tabel 13'!R384/'Tabel 14'!$F384*1000</f>
        <v>39.696746340949773</v>
      </c>
      <c r="T384" s="6">
        <f>'Tabel 13'!S384/'Tabel 14'!$F384*1000</f>
        <v>37.226492576603142</v>
      </c>
      <c r="U384" s="6">
        <f>'Tabel 13'!T384/'Tabel 14'!$F384*1000</f>
        <v>1.5478572180688639</v>
      </c>
      <c r="V384" s="6">
        <f>'Tabel 13'!U384/'Tabel 14'!$F384*1000</f>
        <v>0.92029061808992318</v>
      </c>
      <c r="W384" s="6">
        <f>'Tabel 13'!V384/'Tabel 14'!$F384*1000</f>
        <v>0</v>
      </c>
      <c r="X384" s="6"/>
      <c r="Y384" s="6">
        <f>'Tabel 13'!X384/'Tabel 14'!$F384*1000</f>
        <v>1.0108455301674213</v>
      </c>
      <c r="AA384" s="47"/>
      <c r="AB384" s="47"/>
      <c r="AC384" s="47"/>
      <c r="AD384" s="47"/>
    </row>
    <row r="385" spans="2:30" x14ac:dyDescent="0.25">
      <c r="D385" s="1" t="s">
        <v>962</v>
      </c>
      <c r="E385" s="1" t="s">
        <v>330</v>
      </c>
      <c r="F385" s="84">
        <f>VLOOKUP(E385,'Tabel 12'!E$14:F$376,2,FALSE)</f>
        <v>75053</v>
      </c>
      <c r="H385" s="6">
        <f>'Tabel 13'!G385/'Tabel 14'!$F385*1000</f>
        <v>130.69430935472266</v>
      </c>
      <c r="I385" s="6">
        <f>'Tabel 13'!H385/'Tabel 14'!$F385*1000</f>
        <v>72.482112640400786</v>
      </c>
      <c r="J385" s="6">
        <f>'Tabel 13'!I385/'Tabel 14'!$F385*1000</f>
        <v>43.643825030311909</v>
      </c>
      <c r="K385" s="6">
        <f>'Tabel 13'!J385/'Tabel 14'!$F385*1000</f>
        <v>4.6846894860964916</v>
      </c>
      <c r="L385" s="6">
        <f>'Tabel 13'!K385/'Tabel 14'!$F385*1000</f>
        <v>13.514449788815902</v>
      </c>
      <c r="M385" s="6">
        <f>'Tabel 13'!L385/'Tabel 14'!$F385*1000</f>
        <v>1.5469068524909064</v>
      </c>
      <c r="N385" s="6">
        <f>'Tabel 13'!M385/'Tabel 14'!$F385*1000</f>
        <v>9.0909090909090899</v>
      </c>
      <c r="O385" s="6">
        <f>'Tabel 13'!N385/'Tabel 14'!$F385*1000</f>
        <v>24.449389098370485</v>
      </c>
      <c r="P385" s="6">
        <f>'Tabel 13'!O385/'Tabel 14'!$F385*1000</f>
        <v>16.897392509293436</v>
      </c>
      <c r="Q385" s="6">
        <f>'Tabel 13'!P385/'Tabel 14'!$F385*1000</f>
        <v>7.551996589077052</v>
      </c>
      <c r="R385" s="6">
        <f>'Tabel 13'!Q385/'Tabel 14'!$F385*1000</f>
        <v>4.9831452440275541</v>
      </c>
      <c r="S385" s="6">
        <f>'Tabel 13'!R385/'Tabel 14'!$F385*1000</f>
        <v>28.779662371923841</v>
      </c>
      <c r="T385" s="6">
        <f>'Tabel 13'!S385/'Tabel 14'!$F385*1000</f>
        <v>26.892995616431055</v>
      </c>
      <c r="U385" s="6">
        <f>'Tabel 13'!T385/'Tabel 14'!$F385*1000</f>
        <v>1.0046233994643785</v>
      </c>
      <c r="V385" s="6">
        <f>'Tabel 13'!U385/'Tabel 14'!$F385*1000</f>
        <v>0.88204335602840667</v>
      </c>
      <c r="W385" s="6">
        <f>'Tabel 13'!V385/'Tabel 14'!$F385*1000</f>
        <v>0</v>
      </c>
      <c r="X385" s="6"/>
      <c r="Y385" s="6">
        <f>'Tabel 13'!X385/'Tabel 14'!$F385*1000</f>
        <v>10.819021225000998</v>
      </c>
      <c r="AA385" s="47"/>
      <c r="AB385" s="47"/>
      <c r="AC385" s="47"/>
      <c r="AD385" s="47"/>
    </row>
    <row r="386" spans="2:30" x14ac:dyDescent="0.25">
      <c r="D386" s="1" t="s">
        <v>966</v>
      </c>
      <c r="E386" s="1" t="s">
        <v>640</v>
      </c>
      <c r="F386" s="84">
        <f>VLOOKUP(E386,'Tabel 12'!E$14:F$376,2,FALSE)</f>
        <v>73949</v>
      </c>
      <c r="H386" s="6">
        <f>'Tabel 13'!G386/'Tabel 14'!$F386*1000</f>
        <v>86.059311146871494</v>
      </c>
      <c r="I386" s="6">
        <f>'Tabel 13'!H386/'Tabel 14'!$F386*1000</f>
        <v>35.97073658873007</v>
      </c>
      <c r="J386" s="6">
        <f>'Tabel 13'!I386/'Tabel 14'!$F386*1000</f>
        <v>21.659522103071033</v>
      </c>
      <c r="K386" s="6">
        <f>'Tabel 13'!J386/'Tabel 14'!$F386*1000</f>
        <v>2.3245750449634208</v>
      </c>
      <c r="L386" s="6">
        <f>'Tabel 13'!K386/'Tabel 14'!$F386*1000</f>
        <v>6.7073253188007946</v>
      </c>
      <c r="M386" s="6">
        <f>'Tabel 13'!L386/'Tabel 14'!$F386*1000</f>
        <v>0.7680969316691233</v>
      </c>
      <c r="N386" s="6">
        <f>'Tabel 13'!M386/'Tabel 14'!$F386*1000</f>
        <v>4.5112171902256959</v>
      </c>
      <c r="O386" s="6">
        <f>'Tabel 13'!N386/'Tabel 14'!$F386*1000</f>
        <v>21.731193119582418</v>
      </c>
      <c r="P386" s="6">
        <f>'Tabel 13'!O386/'Tabel 14'!$F386*1000</f>
        <v>15.018458667460006</v>
      </c>
      <c r="Q386" s="6">
        <f>'Tabel 13'!P386/'Tabel 14'!$F386*1000</f>
        <v>6.712734452122409</v>
      </c>
      <c r="R386" s="6">
        <f>'Tabel 13'!Q386/'Tabel 14'!$F386*1000</f>
        <v>7.9108574828598082</v>
      </c>
      <c r="S386" s="6">
        <f>'Tabel 13'!R386/'Tabel 14'!$F386*1000</f>
        <v>20.446523955699199</v>
      </c>
      <c r="T386" s="6">
        <f>'Tabel 13'!S386/'Tabel 14'!$F386*1000</f>
        <v>19.106411175269447</v>
      </c>
      <c r="U386" s="6">
        <f>'Tabel 13'!T386/'Tabel 14'!$F386*1000</f>
        <v>0.71400559845298783</v>
      </c>
      <c r="V386" s="6">
        <f>'Tabel 13'!U386/'Tabel 14'!$F386*1000</f>
        <v>0.62610718197676773</v>
      </c>
      <c r="W386" s="6">
        <f>'Tabel 13'!V386/'Tabel 14'!$F386*1000</f>
        <v>0</v>
      </c>
      <c r="X386" s="6"/>
      <c r="Y386" s="6">
        <f>'Tabel 13'!X386/'Tabel 14'!$F386*1000</f>
        <v>7.8161976497315706</v>
      </c>
      <c r="AA386" s="47"/>
      <c r="AB386" s="47"/>
      <c r="AC386" s="47"/>
      <c r="AD386" s="47"/>
    </row>
    <row r="387" spans="2:30" x14ac:dyDescent="0.25">
      <c r="C387" s="10" t="s">
        <v>18</v>
      </c>
      <c r="D387" s="10"/>
      <c r="E387" s="10"/>
      <c r="F387" s="86">
        <f>SUM(F379:F386)</f>
        <v>403168</v>
      </c>
      <c r="G387" s="10"/>
      <c r="H387" s="12">
        <f>'Tabel 13'!G387/'Tabel 14'!$F387*1000</f>
        <v>77.989820620684185</v>
      </c>
      <c r="I387" s="12">
        <f>'Tabel 13'!H387/'Tabel 14'!$F387*1000</f>
        <v>35.317783157393443</v>
      </c>
      <c r="J387" s="12">
        <f>'Tabel 13'!I387/'Tabel 14'!$F387*1000</f>
        <v>19.544953964600364</v>
      </c>
      <c r="K387" s="12">
        <f>'Tabel 13'!J387/'Tabel 14'!$F387*1000</f>
        <v>2.3585701246130646</v>
      </c>
      <c r="L387" s="12">
        <f>'Tabel 13'!K387/'Tabel 14'!$F387*1000</f>
        <v>6.9918743551075488</v>
      </c>
      <c r="M387" s="12">
        <f>'Tabel 13'!L387/'Tabel 14'!$F387*1000</f>
        <v>0.81777323597110885</v>
      </c>
      <c r="N387" s="12">
        <f>'Tabel 13'!M387/'Tabel 14'!$F387*1000</f>
        <v>5.6041154059846026</v>
      </c>
      <c r="O387" s="12">
        <f>'Tabel 13'!N387/'Tabel 14'!$F387*1000</f>
        <v>12.823438368124455</v>
      </c>
      <c r="P387" s="12">
        <f>'Tabel 13'!O387/'Tabel 14'!$F387*1000</f>
        <v>8.962764901976346</v>
      </c>
      <c r="Q387" s="12">
        <f>'Tabel 13'!P387/'Tabel 14'!$F387*1000</f>
        <v>3.860673466148107</v>
      </c>
      <c r="R387" s="12">
        <f>'Tabel 13'!Q387/'Tabel 14'!$F387*1000</f>
        <v>4.2215652035875859</v>
      </c>
      <c r="S387" s="12">
        <f>'Tabel 13'!R387/'Tabel 14'!$F387*1000</f>
        <v>25.627033891578698</v>
      </c>
      <c r="T387" s="12">
        <f>'Tabel 13'!S387/'Tabel 14'!$F387*1000</f>
        <v>23.944360663544728</v>
      </c>
      <c r="U387" s="12">
        <f>'Tabel 13'!T387/'Tabel 14'!$F387*1000</f>
        <v>0.92194817048972144</v>
      </c>
      <c r="V387" s="12">
        <f>'Tabel 13'!U387/'Tabel 14'!$F387*1000</f>
        <v>0.76072505754424946</v>
      </c>
      <c r="W387" s="12">
        <f>'Tabel 13'!V387/'Tabel 14'!$F387*1000</f>
        <v>0</v>
      </c>
      <c r="X387" s="12"/>
      <c r="Y387" s="12">
        <f>'Tabel 13'!X387/'Tabel 14'!$F387*1000</f>
        <v>8.073557425192476</v>
      </c>
      <c r="AA387" s="47"/>
      <c r="AB387" s="47"/>
      <c r="AC387" s="47"/>
      <c r="AD387" s="47"/>
    </row>
    <row r="388" spans="2:30" x14ac:dyDescent="0.25">
      <c r="B388" s="7" t="s">
        <v>365</v>
      </c>
      <c r="C388" s="7"/>
      <c r="D388" s="7"/>
      <c r="E388" s="7"/>
      <c r="F388" s="85">
        <f>SUM(F378,F387)</f>
        <v>3804737</v>
      </c>
      <c r="G388" s="7"/>
      <c r="H388" s="9">
        <f>'Tabel 13'!G388/'Tabel 14'!$F388*1000</f>
        <v>144.68542766556533</v>
      </c>
      <c r="I388" s="9">
        <f>'Tabel 13'!H388/'Tabel 14'!$F388*1000</f>
        <v>74.16044788378278</v>
      </c>
      <c r="J388" s="9">
        <f>'Tabel 13'!I388/'Tabel 14'!$F388*1000</f>
        <v>40.665596597084111</v>
      </c>
      <c r="K388" s="9">
        <f>'Tabel 13'!J388/'Tabel 14'!$F388*1000</f>
        <v>3.4367421453835045</v>
      </c>
      <c r="L388" s="9">
        <f>'Tabel 13'!K388/'Tabel 14'!$F388*1000</f>
        <v>10.288464090947679</v>
      </c>
      <c r="M388" s="9">
        <f>'Tabel 13'!L388/'Tabel 14'!$F388*1000</f>
        <v>1.659168557511334</v>
      </c>
      <c r="N388" s="9">
        <f>'Tabel 13'!M388/'Tabel 14'!$F388*1000</f>
        <v>18.110423926804923</v>
      </c>
      <c r="O388" s="9">
        <f>'Tabel 13'!N388/'Tabel 14'!$F388*1000</f>
        <v>31.709944734682054</v>
      </c>
      <c r="P388" s="9">
        <f>'Tabel 13'!O388/'Tabel 14'!$F388*1000</f>
        <v>28.306161503410092</v>
      </c>
      <c r="Q388" s="9">
        <f>'Tabel 13'!P388/'Tabel 14'!$F388*1000</f>
        <v>3.4037832312719645</v>
      </c>
      <c r="R388" s="9">
        <f>'Tabel 13'!Q388/'Tabel 14'!$F388*1000</f>
        <v>6.5181903506076768</v>
      </c>
      <c r="S388" s="9">
        <f>'Tabel 13'!R388/'Tabel 14'!$F388*1000</f>
        <v>32.296844696492819</v>
      </c>
      <c r="T388" s="9">
        <f>'Tabel 13'!S388/'Tabel 14'!$F388*1000</f>
        <v>30.133909387166575</v>
      </c>
      <c r="U388" s="9">
        <f>'Tabel 13'!T388/'Tabel 14'!$F388*1000</f>
        <v>1.5698062704465512</v>
      </c>
      <c r="V388" s="9">
        <f>'Tabel 13'!U388/'Tabel 14'!$F388*1000</f>
        <v>0.59312903887969126</v>
      </c>
      <c r="W388" s="9">
        <f>'Tabel 13'!V388/'Tabel 14'!$F388*1000</f>
        <v>9.330474090587601E-2</v>
      </c>
      <c r="X388" s="9"/>
      <c r="Y388" s="9">
        <f>'Tabel 13'!X388/'Tabel 14'!$F388*1000</f>
        <v>12.477340746548316</v>
      </c>
      <c r="AA388" s="47"/>
      <c r="AB388" s="47"/>
      <c r="AC388" s="47"/>
      <c r="AD388" s="47"/>
    </row>
    <row r="389" spans="2:30" x14ac:dyDescent="0.25">
      <c r="H389" s="6"/>
      <c r="I389" s="6"/>
      <c r="J389" s="6"/>
      <c r="K389" s="6"/>
      <c r="L389" s="6"/>
      <c r="M389" s="6"/>
      <c r="N389" s="6"/>
      <c r="O389" s="6"/>
      <c r="P389" s="6"/>
      <c r="Q389" s="6"/>
      <c r="R389" s="6"/>
      <c r="S389" s="6"/>
      <c r="T389" s="6"/>
      <c r="U389" s="6"/>
      <c r="V389" s="6"/>
      <c r="W389" s="6"/>
      <c r="X389" s="6"/>
      <c r="Y389" s="6"/>
    </row>
    <row r="390" spans="2:30" x14ac:dyDescent="0.25">
      <c r="F390" s="214"/>
      <c r="H390" s="214"/>
      <c r="I390" s="214"/>
      <c r="J390" s="214"/>
      <c r="K390" s="214"/>
      <c r="L390" s="214"/>
      <c r="M390" s="214"/>
      <c r="N390" s="214"/>
      <c r="O390" s="214"/>
      <c r="P390" s="214"/>
      <c r="Q390" s="214"/>
      <c r="R390" s="214"/>
      <c r="S390" s="214"/>
      <c r="T390" s="214"/>
      <c r="U390" s="214"/>
      <c r="V390" s="214"/>
      <c r="W390" s="214"/>
      <c r="X390" s="214"/>
      <c r="Y390" s="214"/>
    </row>
  </sheetData>
  <mergeCells count="2">
    <mergeCell ref="I3:N3"/>
    <mergeCell ref="O3:Q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DG59"/>
  <sheetViews>
    <sheetView showGridLines="0" zoomScale="85" zoomScaleNormal="85" workbookViewId="0">
      <pane ySplit="4" topLeftCell="A5" activePane="bottomLeft" state="frozen"/>
      <selection pane="bottomLeft" activeCell="R7" sqref="R7"/>
    </sheetView>
  </sheetViews>
  <sheetFormatPr defaultRowHeight="15" x14ac:dyDescent="0.25"/>
  <cols>
    <col min="1" max="1" width="12.5703125" style="1" customWidth="1"/>
    <col min="2" max="2" width="29.28515625" style="1" bestFit="1" customWidth="1"/>
    <col min="3" max="3" width="9.140625" style="1"/>
    <col min="4" max="19" width="10.28515625" style="1" customWidth="1"/>
    <col min="20" max="20" width="4.28515625" style="1" customWidth="1"/>
    <col min="21" max="21" width="10.28515625" style="1" customWidth="1"/>
  </cols>
  <sheetData>
    <row r="2" spans="1:111" x14ac:dyDescent="0.25">
      <c r="A2" s="2" t="s">
        <v>645</v>
      </c>
      <c r="B2" s="2"/>
      <c r="C2" s="2"/>
      <c r="D2" s="2"/>
      <c r="E2" s="2"/>
      <c r="F2" s="2"/>
      <c r="G2" s="2"/>
      <c r="H2" s="2"/>
      <c r="I2" s="2"/>
      <c r="J2" s="2"/>
      <c r="K2" s="2"/>
      <c r="L2" s="2"/>
      <c r="M2" s="2"/>
      <c r="N2" s="2"/>
      <c r="O2" s="2"/>
      <c r="P2" s="2"/>
      <c r="Q2" s="2"/>
      <c r="R2" s="2"/>
      <c r="S2" s="2"/>
      <c r="T2" s="2"/>
      <c r="U2" s="2"/>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row>
    <row r="3" spans="1:111" ht="27.75" customHeight="1" x14ac:dyDescent="0.25">
      <c r="A3" s="2"/>
      <c r="B3" s="2"/>
      <c r="C3" s="13"/>
      <c r="D3" s="105" t="s">
        <v>366</v>
      </c>
      <c r="E3" s="229" t="s">
        <v>367</v>
      </c>
      <c r="F3" s="229"/>
      <c r="G3" s="229"/>
      <c r="H3" s="229"/>
      <c r="I3" s="229"/>
      <c r="J3" s="229"/>
      <c r="K3" s="229" t="s">
        <v>368</v>
      </c>
      <c r="L3" s="229"/>
      <c r="M3" s="229"/>
      <c r="N3" s="4" t="s">
        <v>369</v>
      </c>
      <c r="O3" s="4" t="s">
        <v>370</v>
      </c>
      <c r="P3" s="4"/>
      <c r="Q3" s="4"/>
      <c r="R3" s="4"/>
      <c r="S3" s="4" t="s">
        <v>371</v>
      </c>
      <c r="T3" s="5"/>
      <c r="U3" s="105" t="s">
        <v>387</v>
      </c>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c r="CW3" s="197"/>
      <c r="CX3" s="197"/>
      <c r="CY3" s="197"/>
      <c r="CZ3" s="197"/>
      <c r="DA3" s="197"/>
      <c r="DB3" s="197"/>
      <c r="DC3" s="197"/>
      <c r="DD3" s="197"/>
      <c r="DE3" s="197"/>
      <c r="DF3" s="197"/>
      <c r="DG3" s="197"/>
    </row>
    <row r="4" spans="1:111" ht="51" x14ac:dyDescent="0.25">
      <c r="A4" s="13" t="s">
        <v>0</v>
      </c>
      <c r="B4" s="13" t="s">
        <v>394</v>
      </c>
      <c r="C4" s="13"/>
      <c r="D4" s="52" t="s">
        <v>3</v>
      </c>
      <c r="E4" s="52" t="s">
        <v>372</v>
      </c>
      <c r="F4" s="52" t="s">
        <v>373</v>
      </c>
      <c r="G4" s="52" t="s">
        <v>374</v>
      </c>
      <c r="H4" s="52" t="s">
        <v>375</v>
      </c>
      <c r="I4" s="52" t="s">
        <v>376</v>
      </c>
      <c r="J4" s="52" t="s">
        <v>377</v>
      </c>
      <c r="K4" s="52" t="s">
        <v>378</v>
      </c>
      <c r="L4" s="52" t="s">
        <v>379</v>
      </c>
      <c r="M4" s="52" t="s">
        <v>380</v>
      </c>
      <c r="N4" s="52" t="s">
        <v>381</v>
      </c>
      <c r="O4" s="52" t="s">
        <v>382</v>
      </c>
      <c r="P4" s="5" t="s">
        <v>383</v>
      </c>
      <c r="Q4" s="5" t="s">
        <v>384</v>
      </c>
      <c r="R4" s="5" t="s">
        <v>385</v>
      </c>
      <c r="S4" s="5" t="s">
        <v>3</v>
      </c>
      <c r="T4" s="5"/>
      <c r="U4" s="52" t="s">
        <v>386</v>
      </c>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row>
    <row r="5" spans="1:111" x14ac:dyDescent="0.25">
      <c r="A5" s="13"/>
      <c r="B5" s="13"/>
      <c r="C5" s="13"/>
      <c r="D5" s="52"/>
      <c r="E5" s="52"/>
      <c r="F5" s="52"/>
      <c r="G5" s="52"/>
      <c r="H5" s="52"/>
      <c r="I5" s="52"/>
      <c r="J5" s="52"/>
      <c r="K5" s="52"/>
      <c r="L5" s="52"/>
      <c r="M5" s="52"/>
      <c r="N5" s="52"/>
      <c r="O5" s="52"/>
      <c r="P5" s="5"/>
      <c r="Q5" s="5"/>
      <c r="R5" s="5"/>
      <c r="S5" s="5"/>
      <c r="T5" s="5"/>
      <c r="U5" s="52"/>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c r="CI5" s="197"/>
      <c r="CJ5" s="197"/>
      <c r="CK5" s="197"/>
      <c r="CL5" s="197"/>
      <c r="CM5" s="197"/>
      <c r="CN5" s="197"/>
      <c r="CO5" s="197"/>
      <c r="CP5" s="197"/>
      <c r="CQ5" s="197"/>
      <c r="CR5" s="197"/>
      <c r="CS5" s="197"/>
      <c r="CT5" s="197"/>
      <c r="CU5" s="197"/>
      <c r="CV5" s="197"/>
      <c r="CW5" s="197"/>
      <c r="CX5" s="197"/>
      <c r="CY5" s="197"/>
      <c r="CZ5" s="197"/>
      <c r="DA5" s="197"/>
      <c r="DB5" s="197"/>
      <c r="DC5" s="197"/>
      <c r="DD5" s="197"/>
      <c r="DE5" s="197"/>
      <c r="DF5" s="197"/>
      <c r="DG5" s="197"/>
    </row>
    <row r="6" spans="1:111" x14ac:dyDescent="0.25">
      <c r="A6" s="18"/>
      <c r="B6" s="18" t="s">
        <v>646</v>
      </c>
      <c r="C6" s="2"/>
      <c r="D6" s="18" t="s">
        <v>586</v>
      </c>
      <c r="E6" s="223"/>
      <c r="F6" s="223"/>
      <c r="G6" s="223"/>
      <c r="H6" s="223"/>
      <c r="I6" s="223"/>
      <c r="J6" s="223"/>
      <c r="K6" s="223"/>
      <c r="L6" s="223"/>
      <c r="M6" s="223"/>
      <c r="N6" s="223"/>
      <c r="O6" s="223"/>
      <c r="P6" s="4"/>
      <c r="Q6" s="4"/>
      <c r="R6" s="4"/>
      <c r="S6" s="4"/>
      <c r="T6" s="4"/>
      <c r="U6" s="223"/>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7"/>
      <c r="CA6" s="197"/>
      <c r="CB6" s="197"/>
      <c r="CC6" s="197"/>
      <c r="CD6" s="197"/>
      <c r="CE6" s="197"/>
      <c r="CF6" s="197"/>
      <c r="CG6" s="197"/>
      <c r="CH6" s="197"/>
      <c r="CI6" s="197"/>
      <c r="CJ6" s="197"/>
      <c r="CK6" s="197"/>
      <c r="CL6" s="197"/>
      <c r="CM6" s="197"/>
      <c r="CN6" s="197"/>
      <c r="CO6" s="197"/>
      <c r="CP6" s="197"/>
      <c r="CQ6" s="197"/>
      <c r="CR6" s="197"/>
      <c r="CS6" s="197"/>
      <c r="CT6" s="197"/>
      <c r="CU6" s="197"/>
      <c r="CV6" s="197"/>
      <c r="CW6" s="197"/>
      <c r="CX6" s="197"/>
      <c r="CY6" s="197"/>
      <c r="CZ6" s="197"/>
      <c r="DA6" s="197"/>
      <c r="DB6" s="197"/>
      <c r="DC6" s="197"/>
      <c r="DD6" s="197"/>
      <c r="DE6" s="197"/>
      <c r="DF6" s="197"/>
      <c r="DG6" s="197"/>
    </row>
    <row r="7" spans="1:111" x14ac:dyDescent="0.25">
      <c r="A7" s="13" t="s">
        <v>634</v>
      </c>
      <c r="B7" s="215">
        <v>0.14199999999999999</v>
      </c>
      <c r="C7" s="13"/>
      <c r="D7" s="99">
        <f>'Tabel 5'!D7/'Tabel 5'!D8-1</f>
        <v>0.1012791330175089</v>
      </c>
      <c r="E7" s="99">
        <f>'Tabel 5'!E7/'Tabel 5'!E8-1</f>
        <v>7.7173131919876292E-2</v>
      </c>
      <c r="F7" s="99">
        <f>'Tabel 5'!F7/'Tabel 5'!F8-1</f>
        <v>0.10096318465457932</v>
      </c>
      <c r="G7" s="99">
        <f>'Tabel 5'!G7/'Tabel 5'!G8-1</f>
        <v>0.23662492418195691</v>
      </c>
      <c r="H7" s="99">
        <f>'Tabel 5'!H7/'Tabel 5'!H8-1</f>
        <v>7.5614161126406065E-2</v>
      </c>
      <c r="I7" s="99">
        <f>'Tabel 5'!I7/'Tabel 5'!I8-1</f>
        <v>0.28441449603731095</v>
      </c>
      <c r="J7" s="99">
        <f>'Tabel 5'!J7/'Tabel 5'!J8-1</f>
        <v>-2.6834881538280508E-2</v>
      </c>
      <c r="K7" s="99">
        <f>'Tabel 5'!K7/'Tabel 5'!K8-1</f>
        <v>6.7643463154121175E-2</v>
      </c>
      <c r="L7" s="99">
        <f>'Tabel 5'!L7/'Tabel 5'!L8-1</f>
        <v>5.735217437887008E-2</v>
      </c>
      <c r="M7" s="99">
        <f>'Tabel 5'!M7/'Tabel 5'!M8-1</f>
        <v>0.10459821826585092</v>
      </c>
      <c r="N7" s="99">
        <f>'Tabel 5'!N7/'Tabel 5'!N8-1</f>
        <v>0.27325368656006432</v>
      </c>
      <c r="O7" s="99">
        <f>'Tabel 5'!O7/'Tabel 5'!O8-1</f>
        <v>0.14404832754196351</v>
      </c>
      <c r="P7" s="99">
        <f>'Tabel 5'!P7/'Tabel 5'!P8-1</f>
        <v>0.12998095040386759</v>
      </c>
      <c r="Q7" s="99">
        <f>'Tabel 5'!Q7/'Tabel 5'!Q8-1</f>
        <v>0.22918266127212794</v>
      </c>
      <c r="R7" s="99">
        <f>'Tabel 5'!R7/'Tabel 5'!R8-1</f>
        <v>0.99887653840813839</v>
      </c>
      <c r="S7" s="99">
        <f>'Tabel 5'!S7/'Tabel 5'!S8-1</f>
        <v>3.7640246109300612E-3</v>
      </c>
      <c r="T7" s="99"/>
      <c r="U7" s="99">
        <f>'Tabel 5'!U7/'Tabel 5'!U8-1</f>
        <v>0.438782357221839</v>
      </c>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c r="CC7" s="197"/>
      <c r="CD7" s="197"/>
      <c r="CE7" s="197"/>
      <c r="CF7" s="197"/>
      <c r="CG7" s="197"/>
      <c r="CH7" s="197"/>
      <c r="CI7" s="197"/>
      <c r="CJ7" s="197"/>
      <c r="CK7" s="197"/>
      <c r="CL7" s="197"/>
      <c r="CM7" s="197"/>
      <c r="CN7" s="197"/>
      <c r="CO7" s="197"/>
      <c r="CP7" s="197"/>
      <c r="CQ7" s="197"/>
      <c r="CR7" s="197"/>
      <c r="CS7" s="197"/>
      <c r="CT7" s="197"/>
      <c r="CU7" s="197"/>
      <c r="CV7" s="197"/>
      <c r="CW7" s="197"/>
      <c r="CX7" s="197"/>
      <c r="CY7" s="197"/>
      <c r="CZ7" s="197"/>
      <c r="DA7" s="197"/>
      <c r="DB7" s="197"/>
      <c r="DC7" s="197"/>
      <c r="DD7" s="197"/>
      <c r="DE7" s="197"/>
      <c r="DF7" s="197"/>
      <c r="DG7" s="197"/>
    </row>
    <row r="8" spans="1:111" x14ac:dyDescent="0.25">
      <c r="A8" s="13" t="s">
        <v>352</v>
      </c>
      <c r="B8" s="177">
        <v>2.7E-2</v>
      </c>
      <c r="C8" s="13"/>
      <c r="D8" s="99">
        <f>'Tabel 5'!D8/'Tabel 5'!D9-1</f>
        <v>3.7219845819888908E-2</v>
      </c>
      <c r="E8" s="99">
        <f>'Tabel 5'!E8/'Tabel 5'!E9-1</f>
        <v>5.7005640783292844E-2</v>
      </c>
      <c r="F8" s="99">
        <f>'Tabel 5'!F8/'Tabel 5'!F9-1</f>
        <v>1.7271569895134231E-2</v>
      </c>
      <c r="G8" s="99">
        <f>'Tabel 5'!G8/'Tabel 5'!G9-1</f>
        <v>-1.6736600504411392E-2</v>
      </c>
      <c r="H8" s="99">
        <f>'Tabel 5'!H8/'Tabel 5'!H9-1</f>
        <v>4.1939977736485945E-2</v>
      </c>
      <c r="I8" s="99">
        <f>'Tabel 5'!I8/'Tabel 5'!I9-1</f>
        <v>3.4660142446250042E-3</v>
      </c>
      <c r="J8" s="99">
        <f>'Tabel 5'!J8/'Tabel 5'!J9-1</f>
        <v>0.19289083188169243</v>
      </c>
      <c r="K8" s="99">
        <f>'Tabel 5'!K8/'Tabel 5'!K9-1</f>
        <v>3.6358093883266607E-2</v>
      </c>
      <c r="L8" s="99">
        <f>'Tabel 5'!L8/'Tabel 5'!L9-1</f>
        <v>3.6126806000739142E-2</v>
      </c>
      <c r="M8" s="99">
        <f>'Tabel 5'!M8/'Tabel 5'!M9-1</f>
        <v>3.7189472086723407E-2</v>
      </c>
      <c r="N8" s="99">
        <f>'Tabel 5'!N8/'Tabel 5'!N9-1</f>
        <v>-2.5269728042799811E-2</v>
      </c>
      <c r="O8" s="99">
        <f>'Tabel 5'!O8/'Tabel 5'!O9-1</f>
        <v>6.3865048322764295E-3</v>
      </c>
      <c r="P8" s="99">
        <f>'Tabel 5'!P8/'Tabel 5'!P9-1</f>
        <v>1.2289579001148798E-2</v>
      </c>
      <c r="Q8" s="99">
        <f>'Tabel 5'!Q8/'Tabel 5'!Q9-1</f>
        <v>-3.524195379125783E-2</v>
      </c>
      <c r="R8" s="99">
        <f>'Tabel 5'!R8/'Tabel 5'!R9-1</f>
        <v>-0.24172711647398848</v>
      </c>
      <c r="S8" s="99">
        <f>'Tabel 5'!S8/'Tabel 5'!S9-1</f>
        <v>0.48341028669601638</v>
      </c>
      <c r="T8" s="99"/>
      <c r="U8" s="99">
        <f>'Tabel 5'!U8/'Tabel 5'!U9-1</f>
        <v>-9.8325940885985896E-2</v>
      </c>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c r="CC8" s="197"/>
      <c r="CD8" s="197"/>
      <c r="CE8" s="197"/>
      <c r="CF8" s="197"/>
      <c r="CG8" s="197"/>
      <c r="CH8" s="197"/>
      <c r="CI8" s="197"/>
      <c r="CJ8" s="197"/>
      <c r="CK8" s="197"/>
      <c r="CL8" s="197"/>
      <c r="CM8" s="197"/>
      <c r="CN8" s="197"/>
      <c r="CO8" s="197"/>
      <c r="CP8" s="197"/>
      <c r="CQ8" s="197"/>
      <c r="CR8" s="197"/>
      <c r="CS8" s="197"/>
      <c r="CT8" s="197"/>
      <c r="CU8" s="197"/>
      <c r="CV8" s="197"/>
      <c r="CW8" s="197"/>
      <c r="CX8" s="197"/>
      <c r="CY8" s="197"/>
      <c r="CZ8" s="197"/>
      <c r="DA8" s="197"/>
      <c r="DB8" s="197"/>
      <c r="DC8" s="197"/>
      <c r="DD8" s="197"/>
      <c r="DE8" s="197"/>
      <c r="DF8" s="197"/>
      <c r="DG8" s="197"/>
    </row>
    <row r="9" spans="1:111" x14ac:dyDescent="0.25">
      <c r="A9" s="13" t="s">
        <v>353</v>
      </c>
      <c r="B9" s="177">
        <v>1.2999999999999999E-2</v>
      </c>
      <c r="C9" s="13"/>
      <c r="D9" s="99">
        <f>'Tabel 5'!D9/'Tabel 5'!D10-1</f>
        <v>3.4243726676907338E-2</v>
      </c>
      <c r="E9" s="99">
        <f>'Tabel 5'!E9/'Tabel 5'!E10-1</f>
        <v>3.4179049592519162E-2</v>
      </c>
      <c r="F9" s="99">
        <f>'Tabel 5'!F9/'Tabel 5'!F10-1</f>
        <v>0.10359098819964063</v>
      </c>
      <c r="G9" s="99">
        <f>'Tabel 5'!G9/'Tabel 5'!G10-1</f>
        <v>-5.946450364472422E-2</v>
      </c>
      <c r="H9" s="99">
        <f>'Tabel 5'!H9/'Tabel 5'!H10-1</f>
        <v>-4.8516988573483522E-2</v>
      </c>
      <c r="I9" s="99">
        <f>'Tabel 5'!I9/'Tabel 5'!I10-1</f>
        <v>-2.7279782268068153E-3</v>
      </c>
      <c r="J9" s="99">
        <f>'Tabel 5'!J9/'Tabel 5'!J10-1</f>
        <v>-1.7354576192531113E-2</v>
      </c>
      <c r="K9" s="99">
        <f>'Tabel 5'!K9/'Tabel 5'!K10-1</f>
        <v>5.2669716190032467E-3</v>
      </c>
      <c r="L9" s="99">
        <f>'Tabel 5'!L9/'Tabel 5'!L10-1</f>
        <v>3.633084609869397E-2</v>
      </c>
      <c r="M9" s="99">
        <f>'Tabel 5'!M9/'Tabel 5'!M10-1</f>
        <v>-9.2511670227009013E-2</v>
      </c>
      <c r="N9" s="99">
        <f>'Tabel 5'!N9/'Tabel 5'!N10-1</f>
        <v>0.11266543643470839</v>
      </c>
      <c r="O9" s="99">
        <f>'Tabel 5'!O9/'Tabel 5'!O10-1</f>
        <v>3.7005540924704317E-2</v>
      </c>
      <c r="P9" s="99">
        <f>'Tabel 5'!P9/'Tabel 5'!P10-1</f>
        <v>4.0328861284046447E-2</v>
      </c>
      <c r="Q9" s="99">
        <f>'Tabel 5'!Q9/'Tabel 5'!Q10-1</f>
        <v>-1.5711428900474278E-2</v>
      </c>
      <c r="R9" s="99">
        <f>'Tabel 5'!R9/'Tabel 5'!R10-1</f>
        <v>-1.1942199123159192E-2</v>
      </c>
      <c r="S9" s="99">
        <f>'Tabel 5'!S9/'Tabel 5'!S10-1</f>
        <v>-5.1936533290462217E-2</v>
      </c>
      <c r="T9" s="99"/>
      <c r="U9" s="99">
        <f>'Tabel 5'!U9/'Tabel 5'!U10-1</f>
        <v>-6.7289006521454087E-2</v>
      </c>
    </row>
    <row r="10" spans="1:111" x14ac:dyDescent="0.25">
      <c r="A10" s="13" t="s">
        <v>391</v>
      </c>
      <c r="B10" s="177">
        <v>4.3999999999999997E-2</v>
      </c>
      <c r="C10" s="13"/>
      <c r="D10" s="99">
        <f>'Tabel 5'!D10/'Tabel 5'!D11-1</f>
        <v>4.1482321574460412E-2</v>
      </c>
      <c r="E10" s="99">
        <f>'Tabel 5'!E10/'Tabel 5'!E11-1</f>
        <v>5.7529028936463833E-2</v>
      </c>
      <c r="F10" s="99">
        <f>'Tabel 5'!F10/'Tabel 5'!F11-1</f>
        <v>1.770919747744415E-2</v>
      </c>
      <c r="G10" s="99">
        <f>'Tabel 5'!G10/'Tabel 5'!G11-1</f>
        <v>0.43998459286690572</v>
      </c>
      <c r="H10" s="99">
        <f>'Tabel 5'!H10/'Tabel 5'!H11-1</f>
        <v>-7.0339994371734993E-2</v>
      </c>
      <c r="I10" s="99">
        <f>'Tabel 5'!I10/'Tabel 5'!I11-1</f>
        <v>-0.23233626200517166</v>
      </c>
      <c r="J10" s="99">
        <f>'Tabel 5'!J10/'Tabel 5'!J11-1</f>
        <v>0.21875491867958519</v>
      </c>
      <c r="K10" s="99">
        <f>'Tabel 5'!K10/'Tabel 5'!K11-1</f>
        <v>2.0616071283128923E-2</v>
      </c>
      <c r="L10" s="99">
        <f>'Tabel 5'!L10/'Tabel 5'!L11-1</f>
        <v>-5.2397608653054539E-2</v>
      </c>
      <c r="M10" s="99">
        <f>'Tabel 5'!M10/'Tabel 5'!M11-1</f>
        <v>0.34740230550442841</v>
      </c>
      <c r="N10" s="99">
        <f>'Tabel 5'!N10/'Tabel 5'!N11-1</f>
        <v>-8.2272603113903275E-2</v>
      </c>
      <c r="O10" s="99">
        <f>'Tabel 5'!O10/'Tabel 5'!O11-1</f>
        <v>5.0710721996243491E-2</v>
      </c>
      <c r="P10" s="99">
        <f>'Tabel 5'!P10/'Tabel 5'!P11-1</f>
        <v>5.4822698022187977E-2</v>
      </c>
      <c r="Q10" s="99">
        <f>'Tabel 5'!Q10/'Tabel 5'!Q11-1</f>
        <v>7.0611665313488947E-2</v>
      </c>
      <c r="R10" s="99">
        <f>'Tabel 5'!R10/'Tabel 5'!R11-1</f>
        <v>-0.17763698354860924</v>
      </c>
      <c r="S10" s="99">
        <f>'Tabel 5'!S10/'Tabel 5'!S11-1</f>
        <v>0.20323150661440481</v>
      </c>
      <c r="T10" s="99"/>
      <c r="U10" s="99">
        <f>'Tabel 5'!U10/'Tabel 5'!U11-1</f>
        <v>5.6953358647803931E-2</v>
      </c>
    </row>
    <row r="11" spans="1:111" x14ac:dyDescent="0.25">
      <c r="A11" s="13" t="s">
        <v>390</v>
      </c>
      <c r="B11" s="177"/>
      <c r="C11" s="13"/>
      <c r="D11" s="14"/>
      <c r="E11" s="14"/>
      <c r="F11" s="14"/>
      <c r="G11" s="14"/>
      <c r="H11" s="14"/>
      <c r="I11" s="14"/>
      <c r="J11" s="14"/>
      <c r="K11" s="14"/>
      <c r="L11" s="14"/>
      <c r="M11" s="14"/>
      <c r="N11" s="14"/>
      <c r="O11" s="14"/>
      <c r="P11" s="14"/>
      <c r="Q11" s="14"/>
      <c r="R11" s="14"/>
      <c r="S11" s="14"/>
      <c r="T11" s="14"/>
      <c r="U11" s="14"/>
    </row>
    <row r="12" spans="1:111" x14ac:dyDescent="0.25">
      <c r="A12" s="13"/>
      <c r="B12" s="13"/>
      <c r="C12" s="13"/>
      <c r="D12" s="14"/>
      <c r="E12" s="14"/>
      <c r="F12" s="14"/>
      <c r="G12" s="14"/>
      <c r="H12" s="14"/>
      <c r="I12" s="14"/>
      <c r="J12" s="14"/>
      <c r="K12" s="14"/>
      <c r="L12" s="14"/>
      <c r="M12" s="14"/>
      <c r="N12" s="14"/>
      <c r="O12" s="14"/>
      <c r="P12" s="14"/>
      <c r="Q12" s="14"/>
      <c r="R12" s="14"/>
      <c r="S12" s="14"/>
      <c r="T12" s="14"/>
      <c r="U12" s="14"/>
    </row>
    <row r="13" spans="1:111" x14ac:dyDescent="0.25">
      <c r="A13" s="18"/>
      <c r="B13" s="2"/>
      <c r="C13" s="2"/>
      <c r="D13" s="174" t="s">
        <v>585</v>
      </c>
      <c r="E13" s="105"/>
      <c r="F13" s="105"/>
      <c r="G13" s="105"/>
      <c r="H13" s="105"/>
      <c r="I13" s="105"/>
      <c r="J13" s="105"/>
      <c r="K13" s="105"/>
      <c r="L13" s="105"/>
      <c r="M13" s="105"/>
      <c r="N13" s="105"/>
      <c r="O13" s="105"/>
      <c r="P13" s="4"/>
      <c r="Q13" s="4"/>
      <c r="R13" s="4"/>
      <c r="S13" s="4"/>
      <c r="T13" s="4"/>
      <c r="U13" s="105"/>
    </row>
    <row r="14" spans="1:111" x14ac:dyDescent="0.25">
      <c r="A14" s="13">
        <v>2023</v>
      </c>
      <c r="B14" s="1" t="s">
        <v>413</v>
      </c>
      <c r="C14" s="13"/>
      <c r="D14" s="175">
        <f>IFERROR('Tabel 5'!D14/'Tabel 5'!D23-1,"nb")</f>
        <v>2.1372349970437909E-2</v>
      </c>
      <c r="E14" s="175">
        <f>IFERROR('Tabel 5'!E14/'Tabel 5'!E23-1,"nb")</f>
        <v>-3.4639862040802272E-2</v>
      </c>
      <c r="F14" s="175">
        <f>IFERROR('Tabel 5'!F14/'Tabel 5'!F23-1,"nb")</f>
        <v>6.2404175330266876E-2</v>
      </c>
      <c r="G14" s="175">
        <f>IFERROR('Tabel 5'!G14/'Tabel 5'!G23-1,"nb")</f>
        <v>0.12400711836451239</v>
      </c>
      <c r="H14" s="175">
        <f>IFERROR('Tabel 5'!H14/'Tabel 5'!H23-1,"nb")</f>
        <v>4.3105182007106002E-2</v>
      </c>
      <c r="I14" s="175">
        <f>IFERROR('Tabel 5'!I14/'Tabel 5'!I23-1,"nb")</f>
        <v>1.7725966145001548E-2</v>
      </c>
      <c r="J14" s="175">
        <f>IFERROR('Tabel 5'!J14/'Tabel 5'!J23-1,"nb")</f>
        <v>-0.1925944809126251</v>
      </c>
      <c r="K14" s="175">
        <f>IFERROR('Tabel 5'!K14/'Tabel 5'!K23-1,"nb")</f>
        <v>5.4201427711361383E-2</v>
      </c>
      <c r="L14" s="175">
        <f>IFERROR('Tabel 5'!L14/'Tabel 5'!L23-1,"nb")</f>
        <v>6.6778096944341669E-2</v>
      </c>
      <c r="M14" s="175">
        <f>IFERROR('Tabel 5'!M14/'Tabel 5'!M23-1,"nb")</f>
        <v>-2.2620284893317799E-2</v>
      </c>
      <c r="N14" s="175">
        <f>IFERROR('Tabel 5'!N14/'Tabel 5'!N23-1,"nb")</f>
        <v>0.48857435197817201</v>
      </c>
      <c r="O14" s="175">
        <f>IFERROR('Tabel 5'!O14/'Tabel 5'!O23-1,"nb")</f>
        <v>0.16624013419643435</v>
      </c>
      <c r="P14" s="175">
        <f>IFERROR('Tabel 5'!P14/'Tabel 5'!P23-1,"nb")</f>
        <v>0.14968812549457722</v>
      </c>
      <c r="Q14" s="175">
        <f>IFERROR('Tabel 5'!Q14/'Tabel 5'!Q23-1,"nb")</f>
        <v>0.20373538637011701</v>
      </c>
      <c r="R14" s="175">
        <f>IFERROR('Tabel 5'!R14/'Tabel 5'!R23-1,"nb")</f>
        <v>22.46153846153846</v>
      </c>
      <c r="S14" s="175" t="str">
        <f>IFERROR('Tabel 5'!S14/'Tabel 5'!S23-1,"nb")</f>
        <v>nb</v>
      </c>
      <c r="T14" s="175"/>
      <c r="U14" s="175">
        <f>IFERROR('Tabel 5'!U14/'Tabel 5'!U23-1,"nb")</f>
        <v>0.40370589394835399</v>
      </c>
    </row>
    <row r="15" spans="1:111" x14ac:dyDescent="0.25">
      <c r="A15" s="204"/>
      <c r="B15" s="1" t="s">
        <v>414</v>
      </c>
      <c r="C15" s="13"/>
      <c r="D15" s="175">
        <f>IFERROR('Tabel 5'!D15/'Tabel 5'!D24-1,"nb")</f>
        <v>0.15718187039229248</v>
      </c>
      <c r="E15" s="175">
        <f>IFERROR('Tabel 5'!E15/'Tabel 5'!E24-1,"nb")</f>
        <v>0.15064479875040471</v>
      </c>
      <c r="F15" s="175">
        <f>IFERROR('Tabel 5'!F15/'Tabel 5'!F24-1,"nb")</f>
        <v>9.9966981577067626E-2</v>
      </c>
      <c r="G15" s="175">
        <f>IFERROR('Tabel 5'!G15/'Tabel 5'!G24-1,"nb")</f>
        <v>0.27957168504744812</v>
      </c>
      <c r="H15" s="175">
        <f>IFERROR('Tabel 5'!H15/'Tabel 5'!H24-1,"nb")</f>
        <v>0.11662804058659715</v>
      </c>
      <c r="I15" s="175">
        <f>IFERROR('Tabel 5'!I15/'Tabel 5'!I24-1,"nb")</f>
        <v>-0.17437325905292478</v>
      </c>
      <c r="J15" s="175">
        <f>IFERROR('Tabel 5'!J15/'Tabel 5'!J24-1,"nb")</f>
        <v>0.40464720194647219</v>
      </c>
      <c r="K15" s="175">
        <f>IFERROR('Tabel 5'!K15/'Tabel 5'!K24-1,"nb")</f>
        <v>4.2494994783295326E-2</v>
      </c>
      <c r="L15" s="175">
        <f>IFERROR('Tabel 5'!L15/'Tabel 5'!L24-1,"nb")</f>
        <v>-3.0796613430825515E-2</v>
      </c>
      <c r="M15" s="175">
        <f>IFERROR('Tabel 5'!M15/'Tabel 5'!M24-1,"nb")</f>
        <v>0.24343215868326662</v>
      </c>
      <c r="N15" s="175">
        <f>IFERROR('Tabel 5'!N15/'Tabel 5'!N24-1,"nb")</f>
        <v>0.76224581148484472</v>
      </c>
      <c r="O15" s="175">
        <f>IFERROR('Tabel 5'!O15/'Tabel 5'!O24-1,"nb")</f>
        <v>0.16218760477651983</v>
      </c>
      <c r="P15" s="175">
        <f>IFERROR('Tabel 5'!P15/'Tabel 5'!P24-1,"nb")</f>
        <v>0.16278761706693512</v>
      </c>
      <c r="Q15" s="175">
        <f>IFERROR('Tabel 5'!Q15/'Tabel 5'!Q24-1,"nb")</f>
        <v>0.31979094076655068</v>
      </c>
      <c r="R15" s="175">
        <f>IFERROR('Tabel 5'!R15/'Tabel 5'!R24-1,"nb")</f>
        <v>-0.27564516129032257</v>
      </c>
      <c r="S15" s="175">
        <f>IFERROR('Tabel 5'!S15/'Tabel 5'!S24-1,"nb")</f>
        <v>-0.33954857703631014</v>
      </c>
      <c r="T15" s="175"/>
      <c r="U15" s="175">
        <f>IFERROR('Tabel 5'!U15/'Tabel 5'!U24-1,"nb")</f>
        <v>0.3218929200022711</v>
      </c>
    </row>
    <row r="16" spans="1:111" x14ac:dyDescent="0.25">
      <c r="A16" s="204"/>
      <c r="B16" s="1" t="s">
        <v>415</v>
      </c>
      <c r="C16" s="13"/>
      <c r="D16" s="175">
        <f>IFERROR('Tabel 5'!D16/'Tabel 5'!D25-1,"nb")</f>
        <v>0.14869090293133369</v>
      </c>
      <c r="E16" s="175">
        <f>IFERROR('Tabel 5'!E16/'Tabel 5'!E25-1,"nb")</f>
        <v>0.16923349430388002</v>
      </c>
      <c r="F16" s="175">
        <f>IFERROR('Tabel 5'!F16/'Tabel 5'!F25-1,"nb")</f>
        <v>0.28171956844656387</v>
      </c>
      <c r="G16" s="175">
        <f>IFERROR('Tabel 5'!G16/'Tabel 5'!G25-1,"nb")</f>
        <v>-6.8565723011864144E-2</v>
      </c>
      <c r="H16" s="175">
        <f>IFERROR('Tabel 5'!H16/'Tabel 5'!H25-1,"nb")</f>
        <v>6.8566114305038894E-2</v>
      </c>
      <c r="I16" s="175">
        <f>IFERROR('Tabel 5'!I16/'Tabel 5'!I25-1,"nb")</f>
        <v>0.15064232589587556</v>
      </c>
      <c r="J16" s="175">
        <f>IFERROR('Tabel 5'!J16/'Tabel 5'!J25-1,"nb")</f>
        <v>0.11035895608800206</v>
      </c>
      <c r="K16" s="175">
        <f>IFERROR('Tabel 5'!K16/'Tabel 5'!K25-1,"nb")</f>
        <v>2.5985182003650742E-2</v>
      </c>
      <c r="L16" s="175">
        <f>IFERROR('Tabel 5'!L16/'Tabel 5'!L25-1,"nb")</f>
        <v>3.7613684433164041E-2</v>
      </c>
      <c r="M16" s="175">
        <f>IFERROR('Tabel 5'!M16/'Tabel 5'!M25-1,"nb")</f>
        <v>-2.4333600274568212E-2</v>
      </c>
      <c r="N16" s="175">
        <f>IFERROR('Tabel 5'!N16/'Tabel 5'!N25-1,"nb")</f>
        <v>0.43242653476869353</v>
      </c>
      <c r="O16" s="175">
        <f>IFERROR('Tabel 5'!O16/'Tabel 5'!O25-1,"nb")</f>
        <v>0.141011523184017</v>
      </c>
      <c r="P16" s="175">
        <f>IFERROR('Tabel 5'!P16/'Tabel 5'!P25-1,"nb")</f>
        <v>0.12089009990917354</v>
      </c>
      <c r="Q16" s="175">
        <f>IFERROR('Tabel 5'!Q16/'Tabel 5'!Q25-1,"nb")</f>
        <v>0.137326607818411</v>
      </c>
      <c r="R16" s="175">
        <f>IFERROR('Tabel 5'!R16/'Tabel 5'!R25-1,"nb")</f>
        <v>31.864516129032253</v>
      </c>
      <c r="S16" s="175" t="str">
        <f>IFERROR('Tabel 5'!S16/'Tabel 5'!S25-1,"nb")</f>
        <v>nb</v>
      </c>
      <c r="T16" s="175"/>
      <c r="U16" s="175">
        <f>IFERROR('Tabel 5'!U16/'Tabel 5'!U25-1,"nb")</f>
        <v>0.88547518726591767</v>
      </c>
    </row>
    <row r="17" spans="1:38" x14ac:dyDescent="0.25">
      <c r="A17" s="204"/>
      <c r="B17" s="1" t="s">
        <v>416</v>
      </c>
      <c r="C17" s="13"/>
      <c r="D17" s="175">
        <f>IFERROR('Tabel 5'!D17/'Tabel 5'!D26-1,"nb")</f>
        <v>0.14715015119470465</v>
      </c>
      <c r="E17" s="175">
        <f>IFERROR('Tabel 5'!E17/'Tabel 5'!E26-1,"nb")</f>
        <v>0.1449332697807435</v>
      </c>
      <c r="F17" s="175">
        <f>IFERROR('Tabel 5'!F17/'Tabel 5'!F26-1,"nb")</f>
        <v>0.18901228985983809</v>
      </c>
      <c r="G17" s="175">
        <f>IFERROR('Tabel 5'!G17/'Tabel 5'!G26-1,"nb")</f>
        <v>0.50060893098782144</v>
      </c>
      <c r="H17" s="175">
        <f>IFERROR('Tabel 5'!H17/'Tabel 5'!H26-1,"nb")</f>
        <v>0.12455809982926591</v>
      </c>
      <c r="I17" s="175">
        <f>IFERROR('Tabel 5'!I17/'Tabel 5'!I26-1,"nb")</f>
        <v>1.9478435882691203</v>
      </c>
      <c r="J17" s="175">
        <f>IFERROR('Tabel 5'!J17/'Tabel 5'!J26-1,"nb")</f>
        <v>-0.16867170685944488</v>
      </c>
      <c r="K17" s="175">
        <f>IFERROR('Tabel 5'!K17/'Tabel 5'!K26-1,"nb")</f>
        <v>0.11451382728429826</v>
      </c>
      <c r="L17" s="175">
        <f>IFERROR('Tabel 5'!L17/'Tabel 5'!L26-1,"nb")</f>
        <v>8.1245262587980482E-2</v>
      </c>
      <c r="M17" s="175">
        <f>IFERROR('Tabel 5'!M17/'Tabel 5'!M26-1,"nb")</f>
        <v>0.19691564972509057</v>
      </c>
      <c r="N17" s="175">
        <f>IFERROR('Tabel 5'!N17/'Tabel 5'!N26-1,"nb")</f>
        <v>0.12081108526877848</v>
      </c>
      <c r="O17" s="175">
        <f>IFERROR('Tabel 5'!O17/'Tabel 5'!O26-1,"nb")</f>
        <v>0.17627505359847362</v>
      </c>
      <c r="P17" s="175">
        <f>IFERROR('Tabel 5'!P17/'Tabel 5'!P26-1,"nb")</f>
        <v>0.16114631815159575</v>
      </c>
      <c r="Q17" s="175">
        <f>IFERROR('Tabel 5'!Q17/'Tabel 5'!Q26-1,"nb")</f>
        <v>0.14212253829321675</v>
      </c>
      <c r="R17" s="175">
        <f>IFERROR('Tabel 5'!R17/'Tabel 5'!R26-1,"nb")</f>
        <v>1.0706613906161673</v>
      </c>
      <c r="S17" s="175">
        <f>IFERROR('Tabel 5'!S17/'Tabel 5'!S26-1,"nb")</f>
        <v>-0.13394919168591224</v>
      </c>
      <c r="T17" s="175"/>
      <c r="U17" s="175">
        <f>IFERROR('Tabel 5'!U17/'Tabel 5'!U26-1,"nb")</f>
        <v>0.52433011311661937</v>
      </c>
    </row>
    <row r="18" spans="1:38" x14ac:dyDescent="0.25">
      <c r="A18" s="204"/>
      <c r="B18" s="1" t="s">
        <v>417</v>
      </c>
      <c r="C18" s="13"/>
      <c r="D18" s="175">
        <f>IFERROR('Tabel 5'!D18/'Tabel 5'!D27-1,"nb")</f>
        <v>0.10060869640153847</v>
      </c>
      <c r="E18" s="175">
        <f>IFERROR('Tabel 5'!E18/'Tabel 5'!E27-1,"nb")</f>
        <v>9.716762030801962E-2</v>
      </c>
      <c r="F18" s="175">
        <f>IFERROR('Tabel 5'!F18/'Tabel 5'!F27-1,"nb")</f>
        <v>-6.845829732065678E-2</v>
      </c>
      <c r="G18" s="175">
        <f>IFERROR('Tabel 5'!G18/'Tabel 5'!G27-1,"nb")</f>
        <v>0.39009695290858715</v>
      </c>
      <c r="H18" s="175">
        <f>IFERROR('Tabel 5'!H18/'Tabel 5'!H27-1,"nb")</f>
        <v>-1.0448406541699429E-2</v>
      </c>
      <c r="I18" s="175">
        <f>IFERROR('Tabel 5'!I18/'Tabel 5'!I27-1,"nb")</f>
        <v>0.91817453963170559</v>
      </c>
      <c r="J18" s="175">
        <f>IFERROR('Tabel 5'!J18/'Tabel 5'!J27-1,"nb")</f>
        <v>0.49915594719605649</v>
      </c>
      <c r="K18" s="175">
        <f>IFERROR('Tabel 5'!K18/'Tabel 5'!K27-1,"nb")</f>
        <v>0.1613123913229384</v>
      </c>
      <c r="L18" s="175">
        <f>IFERROR('Tabel 5'!L18/'Tabel 5'!L27-1,"nb")</f>
        <v>0.23005370479147436</v>
      </c>
      <c r="M18" s="175">
        <f>IFERROR('Tabel 5'!M18/'Tabel 5'!M27-1,"nb")</f>
        <v>1.5639726149195399E-2</v>
      </c>
      <c r="N18" s="175">
        <f>IFERROR('Tabel 5'!N18/'Tabel 5'!N27-1,"nb")</f>
        <v>7.175298050842116E-2</v>
      </c>
      <c r="O18" s="175">
        <f>IFERROR('Tabel 5'!O18/'Tabel 5'!O27-1,"nb")</f>
        <v>9.5204025473700771E-2</v>
      </c>
      <c r="P18" s="175">
        <f>IFERROR('Tabel 5'!P18/'Tabel 5'!P27-1,"nb")</f>
        <v>7.8083795796191957E-2</v>
      </c>
      <c r="Q18" s="175">
        <f>IFERROR('Tabel 5'!Q18/'Tabel 5'!Q27-1,"nb")</f>
        <v>0.35851197982345528</v>
      </c>
      <c r="R18" s="175">
        <f>IFERROR('Tabel 5'!R18/'Tabel 5'!R27-1,"nb")</f>
        <v>0.62411674347158219</v>
      </c>
      <c r="S18" s="175">
        <f>IFERROR('Tabel 5'!S18/'Tabel 5'!S27-1,"nb")</f>
        <v>0.31638986747190079</v>
      </c>
      <c r="T18" s="175"/>
      <c r="U18" s="175">
        <f>IFERROR('Tabel 5'!U18/'Tabel 5'!U27-1,"nb")</f>
        <v>0.44467941645212705</v>
      </c>
    </row>
    <row r="19" spans="1:38" x14ac:dyDescent="0.25">
      <c r="A19" s="204"/>
      <c r="B19" s="1" t="s">
        <v>418</v>
      </c>
      <c r="C19" s="13"/>
      <c r="D19" s="175">
        <f>IFERROR('Tabel 5'!D19/'Tabel 5'!D28-1,"nb")</f>
        <v>4.8129116305999808E-2</v>
      </c>
      <c r="E19" s="175">
        <f>IFERROR('Tabel 5'!E19/'Tabel 5'!E28-1,"nb")</f>
        <v>-1.8720529242029715E-2</v>
      </c>
      <c r="F19" s="175">
        <f>IFERROR('Tabel 5'!F19/'Tabel 5'!F28-1,"nb")</f>
        <v>-0.10816984681537223</v>
      </c>
      <c r="G19" s="175">
        <f>IFERROR('Tabel 5'!G19/'Tabel 5'!G28-1,"nb")</f>
        <v>0.47403210576015109</v>
      </c>
      <c r="H19" s="175">
        <f>IFERROR('Tabel 5'!H19/'Tabel 5'!H28-1,"nb")</f>
        <v>0.18466287972338846</v>
      </c>
      <c r="I19" s="175">
        <f>IFERROR('Tabel 5'!I19/'Tabel 5'!I28-1,"nb")</f>
        <v>2.7144827586206897</v>
      </c>
      <c r="J19" s="175">
        <f>IFERROR('Tabel 5'!J19/'Tabel 5'!J28-1,"nb")</f>
        <v>-0.2878701050620821</v>
      </c>
      <c r="K19" s="175">
        <f>IFERROR('Tabel 5'!K19/'Tabel 5'!K28-1,"nb")</f>
        <v>-1.2770809578107167E-2</v>
      </c>
      <c r="L19" s="175">
        <f>IFERROR('Tabel 5'!L19/'Tabel 5'!L28-1,"nb")</f>
        <v>-6.8367346938775442E-2</v>
      </c>
      <c r="M19" s="175">
        <f>IFERROR('Tabel 5'!M19/'Tabel 5'!M28-1,"nb")</f>
        <v>0.21610268378063013</v>
      </c>
      <c r="N19" s="175">
        <f>IFERROR('Tabel 5'!N19/'Tabel 5'!N28-1,"nb")</f>
        <v>3.9869952087611127E-2</v>
      </c>
      <c r="O19" s="175">
        <f>IFERROR('Tabel 5'!O19/'Tabel 5'!O28-1,"nb")</f>
        <v>0.12249456298124972</v>
      </c>
      <c r="P19" s="175">
        <f>IFERROR('Tabel 5'!P19/'Tabel 5'!P28-1,"nb")</f>
        <v>0.10381128702757914</v>
      </c>
      <c r="Q19" s="175">
        <f>IFERROR('Tabel 5'!Q19/'Tabel 5'!Q28-1,"nb")</f>
        <v>0.42997416020671819</v>
      </c>
      <c r="R19" s="175">
        <f>IFERROR('Tabel 5'!R19/'Tabel 5'!R28-1,"nb")</f>
        <v>0.3043704474505724</v>
      </c>
      <c r="S19" s="175">
        <f>IFERROR('Tabel 5'!S19/'Tabel 5'!S28-1,"nb")</f>
        <v>-0.26498800959232616</v>
      </c>
      <c r="T19" s="175"/>
      <c r="U19" s="175">
        <f>IFERROR('Tabel 5'!U19/'Tabel 5'!U28-1,"nb")</f>
        <v>6.0164782525387928E-2</v>
      </c>
    </row>
    <row r="20" spans="1:38" x14ac:dyDescent="0.25">
      <c r="A20" s="204"/>
      <c r="B20" s="1" t="s">
        <v>419</v>
      </c>
      <c r="C20" s="13"/>
      <c r="D20" s="175">
        <f>IFERROR('Tabel 5'!D20/'Tabel 5'!D29-1,"nb")</f>
        <v>0.24148936170212765</v>
      </c>
      <c r="E20" s="175">
        <f>IFERROR('Tabel 5'!E20/'Tabel 5'!E29-1,"nb")</f>
        <v>0.27051129607609981</v>
      </c>
      <c r="F20" s="175">
        <f>IFERROR('Tabel 5'!F20/'Tabel 5'!F29-1,"nb")</f>
        <v>1.4641221374045803</v>
      </c>
      <c r="G20" s="175">
        <f>IFERROR('Tabel 5'!G20/'Tabel 5'!G29-1,"nb")</f>
        <v>-0.70886075949367089</v>
      </c>
      <c r="H20" s="175">
        <f>IFERROR('Tabel 5'!H20/'Tabel 5'!H29-1,"nb")</f>
        <v>-0.6827586206896552</v>
      </c>
      <c r="I20" s="175" t="str">
        <f>IFERROR('Tabel 5'!I20/'Tabel 5'!I29-1,"nb")</f>
        <v>nb</v>
      </c>
      <c r="J20" s="175">
        <f>IFERROR('Tabel 5'!J20/'Tabel 5'!J29-1,"nb")</f>
        <v>-0.47475516866158873</v>
      </c>
      <c r="K20" s="175">
        <f>IFERROR('Tabel 5'!K20/'Tabel 5'!K29-1,"nb")</f>
        <v>0.33333333333333326</v>
      </c>
      <c r="L20" s="175">
        <f>IFERROR('Tabel 5'!L20/'Tabel 5'!L29-1,"nb")</f>
        <v>-0.6785714285714286</v>
      </c>
      <c r="M20" s="175" t="str">
        <f>IFERROR('Tabel 5'!M20/'Tabel 5'!M29-1,"nb")</f>
        <v>nb</v>
      </c>
      <c r="N20" s="175">
        <f>IFERROR('Tabel 5'!N20/'Tabel 5'!N29-1,"nb")</f>
        <v>0.40816326530612246</v>
      </c>
      <c r="O20" s="175">
        <f>IFERROR('Tabel 5'!O20/'Tabel 5'!O29-1,"nb")</f>
        <v>0.16527196652719667</v>
      </c>
      <c r="P20" s="175">
        <f>IFERROR('Tabel 5'!P20/'Tabel 5'!P29-1,"nb")</f>
        <v>0.14115092290988063</v>
      </c>
      <c r="Q20" s="175">
        <f>IFERROR('Tabel 5'!Q20/'Tabel 5'!Q29-1,"nb")</f>
        <v>0.10666666666666669</v>
      </c>
      <c r="R20" s="175">
        <f>IFERROR('Tabel 5'!R20/'Tabel 5'!R29-1,"nb")</f>
        <v>4.96</v>
      </c>
      <c r="S20" s="175" t="str">
        <f>IFERROR('Tabel 5'!S20/'Tabel 5'!S29-1,"nb")</f>
        <v>nb</v>
      </c>
      <c r="T20" s="175"/>
      <c r="U20" s="175">
        <f>IFERROR('Tabel 5'!U20/'Tabel 5'!U29-1,"nb")</f>
        <v>0.2443280977312392</v>
      </c>
    </row>
    <row r="21" spans="1:38" x14ac:dyDescent="0.25">
      <c r="A21" s="204"/>
      <c r="B21" s="1" t="s">
        <v>420</v>
      </c>
      <c r="C21" s="13"/>
      <c r="D21" s="175">
        <f>IFERROR('Tabel 5'!D21/'Tabel 5'!D30-1,"nb")</f>
        <v>5.836951278340563E-2</v>
      </c>
      <c r="E21" s="175">
        <f>IFERROR('Tabel 5'!E21/'Tabel 5'!E30-1,"nb")</f>
        <v>0.18840579710144922</v>
      </c>
      <c r="F21" s="175">
        <f>IFERROR('Tabel 5'!F21/'Tabel 5'!F30-1,"nb")</f>
        <v>-0.62</v>
      </c>
      <c r="G21" s="175">
        <f>IFERROR('Tabel 5'!G21/'Tabel 5'!G30-1,"nb")</f>
        <v>-0.82608695652173914</v>
      </c>
      <c r="H21" s="175">
        <f>IFERROR('Tabel 5'!H21/'Tabel 5'!H30-1,"nb")</f>
        <v>1.6</v>
      </c>
      <c r="I21" s="175">
        <f>IFERROR('Tabel 5'!I21/'Tabel 5'!I30-1,"nb")</f>
        <v>-1</v>
      </c>
      <c r="J21" s="175">
        <f>IFERROR('Tabel 5'!J21/'Tabel 5'!J30-1,"nb")</f>
        <v>0.51700680272108834</v>
      </c>
      <c r="K21" s="175">
        <f>IFERROR('Tabel 5'!K21/'Tabel 5'!K30-1,"nb")</f>
        <v>-1.490066225165565E-2</v>
      </c>
      <c r="L21" s="175">
        <f>IFERROR('Tabel 5'!L21/'Tabel 5'!L30-1,"nb")</f>
        <v>-3.2828282828282873E-2</v>
      </c>
      <c r="M21" s="175">
        <f>IFERROR('Tabel 5'!M21/'Tabel 5'!M30-1,"nb")</f>
        <v>1.0499999999999998</v>
      </c>
      <c r="N21" s="175">
        <f>IFERROR('Tabel 5'!N21/'Tabel 5'!N30-1,"nb")</f>
        <v>1.4814814814814814</v>
      </c>
      <c r="O21" s="175">
        <f>IFERROR('Tabel 5'!O21/'Tabel 5'!O30-1,"nb")</f>
        <v>8.3629893238434061E-2</v>
      </c>
      <c r="P21" s="175">
        <f>IFERROR('Tabel 5'!P21/'Tabel 5'!P30-1,"nb")</f>
        <v>5.9961315280464111E-2</v>
      </c>
      <c r="Q21" s="175">
        <f>IFERROR('Tabel 5'!Q21/'Tabel 5'!Q30-1,"nb")</f>
        <v>0</v>
      </c>
      <c r="R21" s="175">
        <f>IFERROR('Tabel 5'!R21/'Tabel 5'!R30-1,"nb")</f>
        <v>0.36363636363636354</v>
      </c>
      <c r="S21" s="175">
        <f>IFERROR('Tabel 5'!S21/'Tabel 5'!S30-1,"nb")</f>
        <v>0.375</v>
      </c>
      <c r="T21" s="175"/>
      <c r="U21" s="175">
        <f>IFERROR('Tabel 5'!U21/'Tabel 5'!U30-1,"nb")</f>
        <v>0.77431906614785984</v>
      </c>
    </row>
    <row r="22" spans="1:38" x14ac:dyDescent="0.25">
      <c r="A22" s="204"/>
      <c r="B22" s="13"/>
      <c r="C22" s="13"/>
      <c r="D22" s="216"/>
      <c r="E22" s="52"/>
      <c r="F22" s="52"/>
      <c r="G22" s="52"/>
      <c r="H22" s="52"/>
      <c r="I22" s="52"/>
      <c r="J22" s="52"/>
      <c r="K22" s="52"/>
      <c r="L22" s="52"/>
      <c r="M22" s="52"/>
      <c r="N22" s="52"/>
      <c r="O22" s="52"/>
      <c r="P22" s="5"/>
      <c r="Q22" s="5"/>
      <c r="R22" s="5"/>
      <c r="S22" s="5"/>
      <c r="T22" s="5"/>
      <c r="U22" s="52"/>
    </row>
    <row r="23" spans="1:38" x14ac:dyDescent="0.25">
      <c r="A23" s="1">
        <v>2021</v>
      </c>
      <c r="B23" s="1" t="s">
        <v>413</v>
      </c>
      <c r="D23" s="175">
        <f>IFERROR('Tabel 5'!D23/'Tabel 5'!D32-1,"nb")</f>
        <v>7.091498973446142E-2</v>
      </c>
      <c r="E23" s="175">
        <f>IFERROR('Tabel 5'!E23/'Tabel 5'!E32-1,"nb")</f>
        <v>8.5210329463210721E-2</v>
      </c>
      <c r="F23" s="175">
        <f>IFERROR('Tabel 5'!F23/'Tabel 5'!F32-1,"nb")</f>
        <v>4.1717489402433916E-2</v>
      </c>
      <c r="G23" s="175">
        <f>IFERROR('Tabel 5'!G23/'Tabel 5'!G32-1,"nb")</f>
        <v>1.5963310843585932E-2</v>
      </c>
      <c r="H23" s="175">
        <f>IFERROR('Tabel 5'!H23/'Tabel 5'!H32-1,"nb")</f>
        <v>-3.9873845460689394E-2</v>
      </c>
      <c r="I23" s="175">
        <f>IFERROR('Tabel 5'!I23/'Tabel 5'!I32-1,"nb")</f>
        <v>1.9703631330402205E-2</v>
      </c>
      <c r="J23" s="175">
        <f>IFERROR('Tabel 5'!J23/'Tabel 5'!J32-1,"nb")</f>
        <v>0.18994714210961372</v>
      </c>
      <c r="K23" s="175">
        <f>IFERROR('Tabel 5'!K23/'Tabel 5'!K32-1,"nb")</f>
        <v>5.9542902967121059E-2</v>
      </c>
      <c r="L23" s="175">
        <f>IFERROR('Tabel 5'!L23/'Tabel 5'!L32-1,"nb")</f>
        <v>3.9461090303786861E-2</v>
      </c>
      <c r="M23" s="175">
        <f>IFERROR('Tabel 5'!M23/'Tabel 5'!M32-1,"nb")</f>
        <v>0.20130728554641597</v>
      </c>
      <c r="N23" s="175">
        <f>IFERROR('Tabel 5'!N23/'Tabel 5'!N32-1,"nb")</f>
        <v>0.19783474619548569</v>
      </c>
      <c r="O23" s="175">
        <f>IFERROR('Tabel 5'!O23/'Tabel 5'!O32-1,"nb")</f>
        <v>1.2664016986987603E-2</v>
      </c>
      <c r="P23" s="175">
        <f>IFERROR('Tabel 5'!P23/'Tabel 5'!P32-1,"nb")</f>
        <v>1.8646498891641716E-2</v>
      </c>
      <c r="Q23" s="175">
        <f>IFERROR('Tabel 5'!Q23/'Tabel 5'!Q32-1,"nb")</f>
        <v>-5.9911540008041775E-2</v>
      </c>
      <c r="R23" s="175">
        <f>IFERROR('Tabel 5'!R23/'Tabel 5'!R32-1,"nb")</f>
        <v>2.4666666666666668</v>
      </c>
      <c r="S23" s="175" t="str">
        <f>IFERROR('Tabel 5'!S23/'Tabel 5'!S32-1,"nb")</f>
        <v>nb</v>
      </c>
      <c r="T23" s="175"/>
      <c r="U23" s="175">
        <f>IFERROR('Tabel 5'!U23/'Tabel 5'!U32-1,"nb")</f>
        <v>-0.18887156733421273</v>
      </c>
      <c r="V23" s="47"/>
      <c r="W23" s="47"/>
      <c r="X23" s="47"/>
      <c r="Y23" s="47"/>
      <c r="Z23" s="47"/>
      <c r="AA23" s="47"/>
      <c r="AB23" s="47"/>
      <c r="AC23" s="47"/>
      <c r="AD23" s="47"/>
      <c r="AE23" s="47"/>
      <c r="AF23" s="47"/>
      <c r="AG23" s="47"/>
      <c r="AH23" s="47"/>
      <c r="AI23" s="47"/>
      <c r="AJ23" s="47"/>
      <c r="AK23" s="47"/>
      <c r="AL23" s="47"/>
    </row>
    <row r="24" spans="1:38" x14ac:dyDescent="0.25">
      <c r="B24" s="1" t="s">
        <v>414</v>
      </c>
      <c r="D24" s="175">
        <f>IFERROR('Tabel 5'!D24/'Tabel 5'!D33-1,"nb")</f>
        <v>4.1001188404877542E-2</v>
      </c>
      <c r="E24" s="175">
        <f>IFERROR('Tabel 5'!E24/'Tabel 5'!E33-1,"nb")</f>
        <v>5.7064615508527483E-2</v>
      </c>
      <c r="F24" s="175">
        <f>IFERROR('Tabel 5'!F24/'Tabel 5'!F33-1,"nb")</f>
        <v>4.1658770101146159E-2</v>
      </c>
      <c r="G24" s="175">
        <f>IFERROR('Tabel 5'!G24/'Tabel 5'!G33-1,"nb")</f>
        <v>-1.1535048802129522E-2</v>
      </c>
      <c r="H24" s="175">
        <f>IFERROR('Tabel 5'!H24/'Tabel 5'!H33-1,"nb")</f>
        <v>5.6848821652773385E-2</v>
      </c>
      <c r="I24" s="175">
        <f>IFERROR('Tabel 5'!I24/'Tabel 5'!I33-1,"nb")</f>
        <v>-4.5353818880189078E-2</v>
      </c>
      <c r="J24" s="175">
        <f>IFERROR('Tabel 5'!J24/'Tabel 5'!J33-1,"nb")</f>
        <v>0.22563089424833183</v>
      </c>
      <c r="K24" s="175">
        <f>IFERROR('Tabel 5'!K24/'Tabel 5'!K33-1,"nb")</f>
        <v>3.1485871351492944E-2</v>
      </c>
      <c r="L24" s="175">
        <f>IFERROR('Tabel 5'!L24/'Tabel 5'!L33-1,"nb")</f>
        <v>4.6221363288641903E-2</v>
      </c>
      <c r="M24" s="175">
        <f>IFERROR('Tabel 5'!M24/'Tabel 5'!M33-1,"nb")</f>
        <v>-6.8633101063551027E-3</v>
      </c>
      <c r="N24" s="175">
        <f>IFERROR('Tabel 5'!N24/'Tabel 5'!N33-1,"nb")</f>
        <v>-3.9021692373870875E-2</v>
      </c>
      <c r="O24" s="175">
        <f>IFERROR('Tabel 5'!O24/'Tabel 5'!O33-1,"nb")</f>
        <v>1.4415781487101764E-2</v>
      </c>
      <c r="P24" s="175">
        <f>IFERROR('Tabel 5'!P24/'Tabel 5'!P33-1,"nb")</f>
        <v>8.348248871316688E-3</v>
      </c>
      <c r="Q24" s="175">
        <f>IFERROR('Tabel 5'!Q24/'Tabel 5'!Q33-1,"nb")</f>
        <v>-5.0297816015883567E-2</v>
      </c>
      <c r="R24" s="175">
        <f>IFERROR('Tabel 5'!R24/'Tabel 5'!R33-1,"nb")</f>
        <v>8.2537313432835813</v>
      </c>
      <c r="S24" s="175">
        <f>IFERROR('Tabel 5'!S24/'Tabel 5'!S33-1,"nb")</f>
        <v>3.0250164581961814</v>
      </c>
      <c r="T24" s="175"/>
      <c r="U24" s="175">
        <f>IFERROR('Tabel 5'!U24/'Tabel 5'!U33-1,"nb")</f>
        <v>-1.06028901652927E-2</v>
      </c>
      <c r="V24" s="47"/>
      <c r="W24" s="47"/>
      <c r="X24" s="47"/>
      <c r="Y24" s="47"/>
      <c r="Z24" s="47"/>
      <c r="AA24" s="47"/>
      <c r="AB24" s="47"/>
      <c r="AC24" s="47"/>
      <c r="AD24" s="47"/>
      <c r="AE24" s="47"/>
      <c r="AF24" s="47"/>
      <c r="AG24" s="47"/>
      <c r="AH24" s="47"/>
      <c r="AI24" s="47"/>
      <c r="AJ24" s="47"/>
      <c r="AK24" s="47"/>
      <c r="AL24" s="47"/>
    </row>
    <row r="25" spans="1:38" x14ac:dyDescent="0.25">
      <c r="B25" s="1" t="s">
        <v>415</v>
      </c>
      <c r="D25" s="175">
        <f>IFERROR('Tabel 5'!D25/'Tabel 5'!D34-1,"nb")</f>
        <v>3.4453769931506173E-3</v>
      </c>
      <c r="E25" s="175">
        <f>IFERROR('Tabel 5'!E25/'Tabel 5'!E34-1,"nb")</f>
        <v>3.6346421394342299E-2</v>
      </c>
      <c r="F25" s="175">
        <f>IFERROR('Tabel 5'!F25/'Tabel 5'!F34-1,"nb")</f>
        <v>-8.2605655268867317E-2</v>
      </c>
      <c r="G25" s="175">
        <f>IFERROR('Tabel 5'!G25/'Tabel 5'!G34-1,"nb")</f>
        <v>0.24132400116652075</v>
      </c>
      <c r="H25" s="175">
        <f>IFERROR('Tabel 5'!H25/'Tabel 5'!H34-1,"nb")</f>
        <v>9.3011349091218776E-3</v>
      </c>
      <c r="I25" s="175">
        <f>IFERROR('Tabel 5'!I25/'Tabel 5'!I34-1,"nb")</f>
        <v>0.51381780962128976</v>
      </c>
      <c r="J25" s="175">
        <f>IFERROR('Tabel 5'!J25/'Tabel 5'!J34-1,"nb")</f>
        <v>0.36415552855407052</v>
      </c>
      <c r="K25" s="175">
        <f>IFERROR('Tabel 5'!K25/'Tabel 5'!K34-1,"nb")</f>
        <v>-2.3630797618049204E-2</v>
      </c>
      <c r="L25" s="175">
        <f>IFERROR('Tabel 5'!L25/'Tabel 5'!L34-1,"nb")</f>
        <v>-7.7649527806925578E-3</v>
      </c>
      <c r="M25" s="175">
        <f>IFERROR('Tabel 5'!M25/'Tabel 5'!M34-1,"nb")</f>
        <v>-8.6815712494776376E-2</v>
      </c>
      <c r="N25" s="175">
        <f>IFERROR('Tabel 5'!N25/'Tabel 5'!N34-1,"nb")</f>
        <v>-0.15172456346023322</v>
      </c>
      <c r="O25" s="175">
        <f>IFERROR('Tabel 5'!O25/'Tabel 5'!O34-1,"nb")</f>
        <v>1.1416070007955526E-2</v>
      </c>
      <c r="P25" s="175">
        <f>IFERROR('Tabel 5'!P25/'Tabel 5'!P34-1,"nb")</f>
        <v>1.657783187140649E-2</v>
      </c>
      <c r="Q25" s="175">
        <f>IFERROR('Tabel 5'!Q25/'Tabel 5'!Q34-1,"nb")</f>
        <v>-8.217592592592593E-2</v>
      </c>
      <c r="R25" s="175">
        <f>IFERROR('Tabel 5'!R25/'Tabel 5'!R34-1,"nb")</f>
        <v>-6.0606060606060552E-2</v>
      </c>
      <c r="S25" s="175" t="str">
        <f>IFERROR('Tabel 5'!S25/'Tabel 5'!S34-1,"nb")</f>
        <v>nb</v>
      </c>
      <c r="T25" s="175"/>
      <c r="U25" s="175">
        <f>IFERROR('Tabel 5'!U25/'Tabel 5'!U34-1,"nb")</f>
        <v>-0.17453263127385155</v>
      </c>
      <c r="V25" s="47"/>
      <c r="W25" s="47"/>
      <c r="X25" s="47"/>
      <c r="Y25" s="47"/>
      <c r="Z25" s="47"/>
      <c r="AA25" s="47"/>
      <c r="AB25" s="47"/>
      <c r="AC25" s="47"/>
      <c r="AD25" s="47"/>
      <c r="AE25" s="47"/>
      <c r="AF25" s="47"/>
      <c r="AG25" s="47"/>
      <c r="AH25" s="47"/>
      <c r="AI25" s="47"/>
      <c r="AJ25" s="47"/>
      <c r="AK25" s="47"/>
      <c r="AL25" s="47"/>
    </row>
    <row r="26" spans="1:38" x14ac:dyDescent="0.25">
      <c r="B26" s="1" t="s">
        <v>416</v>
      </c>
      <c r="D26" s="175">
        <f>IFERROR('Tabel 5'!D26/'Tabel 5'!D35-1,"nb")</f>
        <v>-2.5880952682426628E-3</v>
      </c>
      <c r="E26" s="175">
        <f>IFERROR('Tabel 5'!E26/'Tabel 5'!E35-1,"nb")</f>
        <v>6.2060564204386992E-3</v>
      </c>
      <c r="F26" s="175">
        <f>IFERROR('Tabel 5'!F26/'Tabel 5'!F35-1,"nb")</f>
        <v>-3.0809803046720652E-2</v>
      </c>
      <c r="G26" s="175">
        <f>IFERROR('Tabel 5'!G26/'Tabel 5'!G35-1,"nb")</f>
        <v>-0.14777594728171339</v>
      </c>
      <c r="H26" s="175">
        <f>IFERROR('Tabel 5'!H26/'Tabel 5'!H35-1,"nb")</f>
        <v>3.6944466140748311E-2</v>
      </c>
      <c r="I26" s="175">
        <f>IFERROR('Tabel 5'!I26/'Tabel 5'!I35-1,"nb")</f>
        <v>-8.0380750925436284E-2</v>
      </c>
      <c r="J26" s="175">
        <f>IFERROR('Tabel 5'!J26/'Tabel 5'!J35-1,"nb")</f>
        <v>0.1861233840615284</v>
      </c>
      <c r="K26" s="175">
        <f>IFERROR('Tabel 5'!K26/'Tabel 5'!K35-1,"nb")</f>
        <v>1.9183143991509111E-2</v>
      </c>
      <c r="L26" s="175">
        <f>IFERROR('Tabel 5'!L26/'Tabel 5'!L35-1,"nb")</f>
        <v>1.2137983943885766E-2</v>
      </c>
      <c r="M26" s="175">
        <f>IFERROR('Tabel 5'!M26/'Tabel 5'!M35-1,"nb")</f>
        <v>3.6990682797941821E-2</v>
      </c>
      <c r="N26" s="175">
        <f>IFERROR('Tabel 5'!N26/'Tabel 5'!N35-1,"nb")</f>
        <v>-3.6456031816173184E-2</v>
      </c>
      <c r="O26" s="175">
        <f>IFERROR('Tabel 5'!O26/'Tabel 5'!O35-1,"nb")</f>
        <v>-2.058390082740158E-2</v>
      </c>
      <c r="P26" s="175">
        <f>IFERROR('Tabel 5'!P26/'Tabel 5'!P35-1,"nb")</f>
        <v>-6.0219698070895777E-4</v>
      </c>
      <c r="Q26" s="175">
        <f>IFERROR('Tabel 5'!Q26/'Tabel 5'!Q35-1,"nb")</f>
        <v>3.4814605151429312E-2</v>
      </c>
      <c r="R26" s="175">
        <f>IFERROR('Tabel 5'!R26/'Tabel 5'!R35-1,"nb")</f>
        <v>-0.55452027197179554</v>
      </c>
      <c r="S26" s="175">
        <f>IFERROR('Tabel 5'!S26/'Tabel 5'!S35-1,"nb")</f>
        <v>2.7283511269276417E-2</v>
      </c>
      <c r="T26" s="175"/>
      <c r="U26" s="175">
        <f>IFERROR('Tabel 5'!U26/'Tabel 5'!U35-1,"nb")</f>
        <v>-9.5493713801384383E-2</v>
      </c>
      <c r="V26" s="47"/>
      <c r="W26" s="47"/>
      <c r="X26" s="47"/>
      <c r="Y26" s="47"/>
      <c r="Z26" s="47"/>
      <c r="AA26" s="47"/>
      <c r="AB26" s="47"/>
      <c r="AC26" s="47"/>
      <c r="AD26" s="47"/>
      <c r="AE26" s="47"/>
      <c r="AF26" s="47"/>
      <c r="AG26" s="47"/>
      <c r="AH26" s="47"/>
      <c r="AI26" s="47"/>
      <c r="AJ26" s="47"/>
      <c r="AK26" s="47"/>
      <c r="AL26" s="47"/>
    </row>
    <row r="27" spans="1:38" x14ac:dyDescent="0.25">
      <c r="B27" s="1" t="s">
        <v>417</v>
      </c>
      <c r="D27" s="175">
        <f>IFERROR('Tabel 5'!D27/'Tabel 5'!D36-1,"nb")</f>
        <v>4.5009861104023496E-2</v>
      </c>
      <c r="E27" s="175">
        <f>IFERROR('Tabel 5'!E27/'Tabel 5'!E36-1,"nb")</f>
        <v>7.6761876820553576E-2</v>
      </c>
      <c r="F27" s="175">
        <f>IFERROR('Tabel 5'!F27/'Tabel 5'!F36-1,"nb")</f>
        <v>6.9316081330868862E-2</v>
      </c>
      <c r="G27" s="175">
        <f>IFERROR('Tabel 5'!G27/'Tabel 5'!G36-1,"nb")</f>
        <v>-0.14353499406880188</v>
      </c>
      <c r="H27" s="175">
        <f>IFERROR('Tabel 5'!H27/'Tabel 5'!H36-1,"nb")</f>
        <v>0.14270351963263295</v>
      </c>
      <c r="I27" s="175">
        <f>IFERROR('Tabel 5'!I27/'Tabel 5'!I36-1,"nb")</f>
        <v>-4.144282425172674E-2</v>
      </c>
      <c r="J27" s="175">
        <f>IFERROR('Tabel 5'!J27/'Tabel 5'!J36-1,"nb")</f>
        <v>0.10601194921583268</v>
      </c>
      <c r="K27" s="175">
        <f>IFERROR('Tabel 5'!K27/'Tabel 5'!K36-1,"nb")</f>
        <v>9.0386348801790417E-2</v>
      </c>
      <c r="L27" s="175">
        <f>IFERROR('Tabel 5'!L27/'Tabel 5'!L36-1,"nb")</f>
        <v>0.11036571162357323</v>
      </c>
      <c r="M27" s="175">
        <f>IFERROR('Tabel 5'!M27/'Tabel 5'!M36-1,"nb")</f>
        <v>5.0336197235711699E-2</v>
      </c>
      <c r="N27" s="175">
        <f>IFERROR('Tabel 5'!N27/'Tabel 5'!N36-1,"nb")</f>
        <v>-2.1631129077051225E-2</v>
      </c>
      <c r="O27" s="175">
        <f>IFERROR('Tabel 5'!O27/'Tabel 5'!O36-1,"nb")</f>
        <v>1.4363301406024487E-2</v>
      </c>
      <c r="P27" s="175">
        <f>IFERROR('Tabel 5'!P27/'Tabel 5'!P36-1,"nb")</f>
        <v>1.4259906662429156E-2</v>
      </c>
      <c r="Q27" s="175">
        <f>IFERROR('Tabel 5'!Q27/'Tabel 5'!Q36-1,"nb")</f>
        <v>-2.0987654320987703E-2</v>
      </c>
      <c r="R27" s="175">
        <f>IFERROR('Tabel 5'!R27/'Tabel 5'!R36-1,"nb")</f>
        <v>0.10090191657271697</v>
      </c>
      <c r="S27" s="175">
        <f>IFERROR('Tabel 5'!S27/'Tabel 5'!S36-1,"nb")</f>
        <v>-3.3873581847649881E-2</v>
      </c>
      <c r="T27" s="175"/>
      <c r="U27" s="175">
        <f>IFERROR('Tabel 5'!U27/'Tabel 5'!U36-1,"nb")</f>
        <v>-0.10234400792340703</v>
      </c>
      <c r="V27" s="47"/>
      <c r="W27" s="47"/>
      <c r="X27" s="47"/>
      <c r="Y27" s="47"/>
      <c r="Z27" s="47"/>
      <c r="AA27" s="47"/>
      <c r="AB27" s="47"/>
      <c r="AC27" s="47"/>
      <c r="AD27" s="47"/>
      <c r="AE27" s="47"/>
      <c r="AF27" s="47"/>
      <c r="AG27" s="47"/>
      <c r="AH27" s="47"/>
      <c r="AI27" s="47"/>
      <c r="AJ27" s="47"/>
      <c r="AK27" s="47"/>
      <c r="AL27" s="47"/>
    </row>
    <row r="28" spans="1:38" x14ac:dyDescent="0.25">
      <c r="B28" s="1" t="s">
        <v>418</v>
      </c>
      <c r="D28" s="175">
        <f>IFERROR('Tabel 5'!D28/'Tabel 5'!D37-1,"nb")</f>
        <v>1.4464023494860534E-2</v>
      </c>
      <c r="E28" s="175">
        <f>IFERROR('Tabel 5'!E28/'Tabel 5'!E37-1,"nb")</f>
        <v>5.5909412597310304E-3</v>
      </c>
      <c r="F28" s="175">
        <f>IFERROR('Tabel 5'!F28/'Tabel 5'!F37-1,"nb")</f>
        <v>2.7616680475006872E-2</v>
      </c>
      <c r="G28" s="175">
        <f>IFERROR('Tabel 5'!G28/'Tabel 5'!G37-1,"nb")</f>
        <v>0.17797552836484987</v>
      </c>
      <c r="H28" s="175">
        <f>IFERROR('Tabel 5'!H28/'Tabel 5'!H37-1,"nb")</f>
        <v>-0.11419820608182019</v>
      </c>
      <c r="I28" s="175">
        <f>IFERROR('Tabel 5'!I28/'Tabel 5'!I37-1,"nb")</f>
        <v>5.8394160583941535E-2</v>
      </c>
      <c r="J28" s="175">
        <f>IFERROR('Tabel 5'!J28/'Tabel 5'!J37-1,"nb")</f>
        <v>6.7713644707322107E-2</v>
      </c>
      <c r="K28" s="175">
        <f>IFERROR('Tabel 5'!K28/'Tabel 5'!K37-1,"nb")</f>
        <v>-3.5203520352035222E-2</v>
      </c>
      <c r="L28" s="175">
        <f>IFERROR('Tabel 5'!L28/'Tabel 5'!L37-1,"nb")</f>
        <v>4.1629760850310005E-2</v>
      </c>
      <c r="M28" s="175">
        <f>IFERROR('Tabel 5'!M28/'Tabel 5'!M37-1,"nb")</f>
        <v>-0.25993091537132984</v>
      </c>
      <c r="N28" s="175">
        <f>IFERROR('Tabel 5'!N28/'Tabel 5'!N37-1,"nb")</f>
        <v>3.0142781597038537E-2</v>
      </c>
      <c r="O28" s="175">
        <f>IFERROR('Tabel 5'!O28/'Tabel 5'!O37-1,"nb")</f>
        <v>3.0341569767441845E-2</v>
      </c>
      <c r="P28" s="175">
        <f>IFERROR('Tabel 5'!P28/'Tabel 5'!P37-1,"nb")</f>
        <v>5.4104979811574694E-2</v>
      </c>
      <c r="Q28" s="175">
        <f>IFERROR('Tabel 5'!Q28/'Tabel 5'!Q37-1,"nb")</f>
        <v>1.5748031496062964E-2</v>
      </c>
      <c r="R28" s="175">
        <f>IFERROR('Tabel 5'!R28/'Tabel 5'!R37-1,"nb")</f>
        <v>-0.24449685534591192</v>
      </c>
      <c r="S28" s="175">
        <f>IFERROR('Tabel 5'!S28/'Tabel 5'!S37-1,"nb")</f>
        <v>9.1623036649214562E-2</v>
      </c>
      <c r="T28" s="175"/>
      <c r="U28" s="175">
        <f>IFERROR('Tabel 5'!U28/'Tabel 5'!U37-1,"nb")</f>
        <v>-0.12241466285522107</v>
      </c>
      <c r="V28" s="47"/>
      <c r="W28" s="47"/>
      <c r="X28" s="47"/>
      <c r="Y28" s="47"/>
      <c r="Z28" s="47"/>
      <c r="AA28" s="47"/>
      <c r="AB28" s="47"/>
      <c r="AC28" s="47"/>
      <c r="AD28" s="47"/>
      <c r="AE28" s="47"/>
      <c r="AF28" s="47"/>
      <c r="AG28" s="47"/>
      <c r="AH28" s="47"/>
      <c r="AI28" s="47"/>
      <c r="AJ28" s="47"/>
      <c r="AK28" s="47"/>
      <c r="AL28" s="47"/>
    </row>
    <row r="29" spans="1:38" x14ac:dyDescent="0.25">
      <c r="B29" s="1" t="s">
        <v>419</v>
      </c>
      <c r="D29" s="175">
        <f>IFERROR('Tabel 5'!D29/'Tabel 5'!D38-1,"nb")</f>
        <v>3.3345547819714216E-2</v>
      </c>
      <c r="E29" s="175">
        <f>IFERROR('Tabel 5'!E29/'Tabel 5'!E38-1,"nb")</f>
        <v>7.2704081632652962E-2</v>
      </c>
      <c r="F29" s="175">
        <f>IFERROR('Tabel 5'!F29/'Tabel 5'!F38-1,"nb")</f>
        <v>4.4657097288676173E-2</v>
      </c>
      <c r="G29" s="175">
        <f>IFERROR('Tabel 5'!G29/'Tabel 5'!G38-1,"nb")</f>
        <v>2.16</v>
      </c>
      <c r="H29" s="175">
        <f>IFERROR('Tabel 5'!H29/'Tabel 5'!H38-1,"nb")</f>
        <v>0</v>
      </c>
      <c r="I29" s="175" t="str">
        <f>IFERROR('Tabel 5'!I29/'Tabel 5'!I38-1,"nb")</f>
        <v>nb</v>
      </c>
      <c r="J29" s="175">
        <f>IFERROR('Tabel 5'!J29/'Tabel 5'!J38-1,"nb")</f>
        <v>3.6076662908681056E-2</v>
      </c>
      <c r="K29" s="175">
        <f>IFERROR('Tabel 5'!K29/'Tabel 5'!K38-1,"nb")</f>
        <v>0.25373134328358216</v>
      </c>
      <c r="L29" s="175">
        <f>IFERROR('Tabel 5'!L29/'Tabel 5'!L38-1,"nb")</f>
        <v>0.25373134328358216</v>
      </c>
      <c r="M29" s="175" t="str">
        <f>IFERROR('Tabel 5'!M29/'Tabel 5'!M38-1,"nb")</f>
        <v>nb</v>
      </c>
      <c r="N29" s="175">
        <f>IFERROR('Tabel 5'!N29/'Tabel 5'!N38-1,"nb")</f>
        <v>-1.0101010101010055E-2</v>
      </c>
      <c r="O29" s="175">
        <f>IFERROR('Tabel 5'!O29/'Tabel 5'!O38-1,"nb")</f>
        <v>-3.9195979899497524E-2</v>
      </c>
      <c r="P29" s="175">
        <f>IFERROR('Tabel 5'!P29/'Tabel 5'!P38-1,"nb")</f>
        <v>-4.3613707165109039E-2</v>
      </c>
      <c r="Q29" s="175">
        <f>IFERROR('Tabel 5'!Q29/'Tabel 5'!Q38-1,"nb")</f>
        <v>7.1428571428571397E-2</v>
      </c>
      <c r="R29" s="175">
        <f>IFERROR('Tabel 5'!R29/'Tabel 5'!R38-1,"nb")</f>
        <v>0</v>
      </c>
      <c r="S29" s="175">
        <f>IFERROR('Tabel 5'!S29/'Tabel 5'!S38-1,"nb")</f>
        <v>-1</v>
      </c>
      <c r="T29" s="175"/>
      <c r="U29" s="175">
        <f>IFERROR('Tabel 5'!U29/'Tabel 5'!U38-1,"nb")</f>
        <v>-4.8172757475083094E-2</v>
      </c>
      <c r="V29" s="47"/>
      <c r="W29" s="47"/>
      <c r="X29" s="47"/>
      <c r="Y29" s="47"/>
      <c r="Z29" s="47"/>
      <c r="AA29" s="47"/>
      <c r="AB29" s="47"/>
      <c r="AC29" s="47"/>
      <c r="AD29" s="47"/>
      <c r="AE29" s="47"/>
      <c r="AF29" s="47"/>
      <c r="AG29" s="47"/>
      <c r="AH29" s="47"/>
      <c r="AI29" s="47"/>
      <c r="AJ29" s="47"/>
      <c r="AK29" s="47"/>
      <c r="AL29" s="47"/>
    </row>
    <row r="30" spans="1:38" x14ac:dyDescent="0.25">
      <c r="B30" s="1" t="s">
        <v>420</v>
      </c>
      <c r="D30" s="175">
        <f>IFERROR('Tabel 5'!D30/'Tabel 5'!D39-1,"nb")</f>
        <v>0.10324640766365079</v>
      </c>
      <c r="E30" s="175">
        <f>IFERROR('Tabel 5'!E30/'Tabel 5'!E39-1,"nb")</f>
        <v>0.15966386554621859</v>
      </c>
      <c r="F30" s="175">
        <f>IFERROR('Tabel 5'!F30/'Tabel 5'!F39-1,"nb")</f>
        <v>4.1666666666666741E-2</v>
      </c>
      <c r="G30" s="175">
        <f>IFERROR('Tabel 5'!G30/'Tabel 5'!G39-1,"nb")</f>
        <v>0.2432432432432432</v>
      </c>
      <c r="H30" s="175">
        <f>IFERROR('Tabel 5'!H30/'Tabel 5'!H39-1,"nb")</f>
        <v>2.75</v>
      </c>
      <c r="I30" s="175">
        <f>IFERROR('Tabel 5'!I30/'Tabel 5'!I39-1,"nb")</f>
        <v>0</v>
      </c>
      <c r="J30" s="175">
        <f>IFERROR('Tabel 5'!J30/'Tabel 5'!J39-1,"nb")</f>
        <v>3.5211267605633756E-2</v>
      </c>
      <c r="K30" s="175">
        <f>IFERROR('Tabel 5'!K30/'Tabel 5'!K39-1,"nb")</f>
        <v>0.12791783380018673</v>
      </c>
      <c r="L30" s="175">
        <f>IFERROR('Tabel 5'!L30/'Tabel 5'!L39-1,"nb")</f>
        <v>0.13035204567078962</v>
      </c>
      <c r="M30" s="175">
        <f>IFERROR('Tabel 5'!M30/'Tabel 5'!M39-1,"nb")</f>
        <v>0</v>
      </c>
      <c r="N30" s="175">
        <f>IFERROR('Tabel 5'!N30/'Tabel 5'!N39-1,"nb")</f>
        <v>0.5</v>
      </c>
      <c r="O30" s="175">
        <f>IFERROR('Tabel 5'!O30/'Tabel 5'!O39-1,"nb")</f>
        <v>1.8115942028985588E-2</v>
      </c>
      <c r="P30" s="175">
        <f>IFERROR('Tabel 5'!P30/'Tabel 5'!P39-1,"nb")</f>
        <v>-1.9305019305019266E-3</v>
      </c>
      <c r="Q30" s="175">
        <f>IFERROR('Tabel 5'!Q30/'Tabel 5'!Q39-1,"nb")</f>
        <v>0</v>
      </c>
      <c r="R30" s="175">
        <f>IFERROR('Tabel 5'!R30/'Tabel 5'!R39-1,"nb")</f>
        <v>0.33333333333333326</v>
      </c>
      <c r="S30" s="175">
        <f>IFERROR('Tabel 5'!S30/'Tabel 5'!S39-1,"nb")</f>
        <v>2.3333333333333335</v>
      </c>
      <c r="T30" s="175"/>
      <c r="U30" s="175">
        <f>IFERROR('Tabel 5'!U30/'Tabel 5'!U39-1,"nb")</f>
        <v>-0.16286644951140061</v>
      </c>
      <c r="V30" s="47"/>
      <c r="W30" s="47"/>
      <c r="X30" s="47"/>
      <c r="Y30" s="47"/>
      <c r="Z30" s="47"/>
      <c r="AA30" s="47"/>
      <c r="AB30" s="47"/>
      <c r="AC30" s="47"/>
      <c r="AD30" s="47"/>
      <c r="AE30" s="47"/>
      <c r="AF30" s="47"/>
      <c r="AG30" s="47"/>
      <c r="AH30" s="47"/>
      <c r="AI30" s="47"/>
      <c r="AJ30" s="47"/>
      <c r="AK30" s="47"/>
      <c r="AL30" s="47"/>
    </row>
    <row r="31" spans="1:38" x14ac:dyDescent="0.25">
      <c r="D31" s="176"/>
      <c r="E31" s="176"/>
      <c r="F31" s="176"/>
      <c r="G31" s="176"/>
      <c r="H31" s="176"/>
      <c r="I31" s="176"/>
      <c r="J31" s="176"/>
      <c r="K31" s="176"/>
      <c r="L31" s="176"/>
      <c r="M31" s="176"/>
      <c r="N31" s="176"/>
      <c r="O31" s="176"/>
      <c r="P31" s="176"/>
      <c r="Q31" s="176"/>
      <c r="R31" s="176"/>
      <c r="S31" s="176"/>
      <c r="T31" s="176"/>
      <c r="U31" s="176"/>
      <c r="V31" s="47"/>
      <c r="W31" s="47"/>
      <c r="X31" s="47"/>
      <c r="Y31" s="47"/>
      <c r="Z31" s="47"/>
      <c r="AA31" s="47"/>
      <c r="AB31" s="47"/>
      <c r="AC31" s="47"/>
      <c r="AD31" s="47"/>
      <c r="AE31" s="47"/>
      <c r="AF31" s="47"/>
      <c r="AG31" s="47"/>
      <c r="AH31" s="47"/>
      <c r="AI31" s="47"/>
      <c r="AJ31" s="47"/>
      <c r="AK31" s="47"/>
      <c r="AL31" s="47"/>
    </row>
    <row r="32" spans="1:38" x14ac:dyDescent="0.25">
      <c r="A32" s="1">
        <v>2020</v>
      </c>
      <c r="B32" s="1" t="s">
        <v>413</v>
      </c>
      <c r="D32" s="175">
        <f>IFERROR('Tabel 5'!D32/'Tabel 5'!D41-1,"nb")</f>
        <v>7.1872050225737727E-2</v>
      </c>
      <c r="E32" s="175">
        <f>IFERROR('Tabel 5'!E32/'Tabel 5'!E41-1,"nb")</f>
        <v>0.1565792236343202</v>
      </c>
      <c r="F32" s="175">
        <f>IFERROR('Tabel 5'!F32/'Tabel 5'!F41-1,"nb")</f>
        <v>0.23480345805754421</v>
      </c>
      <c r="G32" s="175">
        <f>IFERROR('Tabel 5'!G32/'Tabel 5'!G41-1,"nb")</f>
        <v>0.42380862686004894</v>
      </c>
      <c r="H32" s="175">
        <f>IFERROR('Tabel 5'!H32/'Tabel 5'!H41-1,"nb")</f>
        <v>-0.33296840116778292</v>
      </c>
      <c r="I32" s="175">
        <f>IFERROR('Tabel 5'!I32/'Tabel 5'!I41-1,"nb")</f>
        <v>0.36770601336302899</v>
      </c>
      <c r="J32" s="175">
        <f>IFERROR('Tabel 5'!J32/'Tabel 5'!J41-1,"nb")</f>
        <v>0.21189813155403603</v>
      </c>
      <c r="K32" s="175">
        <f>IFERROR('Tabel 5'!K32/'Tabel 5'!K41-1,"nb")</f>
        <v>-5.9497077426764244E-2</v>
      </c>
      <c r="L32" s="175">
        <f>IFERROR('Tabel 5'!L32/'Tabel 5'!L41-1,"nb")</f>
        <v>-6.0603395197466825E-2</v>
      </c>
      <c r="M32" s="175">
        <f>IFERROR('Tabel 5'!M32/'Tabel 5'!M41-1,"nb")</f>
        <v>-5.1612453855262252E-2</v>
      </c>
      <c r="N32" s="175">
        <f>IFERROR('Tabel 5'!N32/'Tabel 5'!N41-1,"nb")</f>
        <v>-0.13453549014408206</v>
      </c>
      <c r="O32" s="175">
        <f>IFERROR('Tabel 5'!O32/'Tabel 5'!O41-1,"nb")</f>
        <v>-3.1204835800111796E-2</v>
      </c>
      <c r="P32" s="175">
        <f>IFERROR('Tabel 5'!P32/'Tabel 5'!P41-1,"nb")</f>
        <v>-3.7404292707418074E-2</v>
      </c>
      <c r="Q32" s="175">
        <f>IFERROR('Tabel 5'!Q32/'Tabel 5'!Q41-1,"nb")</f>
        <v>6.2215261958997736E-2</v>
      </c>
      <c r="R32" s="175">
        <f>IFERROR('Tabel 5'!R32/'Tabel 5'!R41-1,"nb")</f>
        <v>-0.88636363636363635</v>
      </c>
      <c r="S32" s="175">
        <f>IFERROR('Tabel 5'!S32/'Tabel 5'!S41-1,"nb")</f>
        <v>-1</v>
      </c>
      <c r="T32" s="175"/>
      <c r="U32" s="175">
        <f>IFERROR('Tabel 5'!U32/'Tabel 5'!U41-1,"nb")</f>
        <v>-9.4685798034993773E-2</v>
      </c>
      <c r="V32" s="47"/>
      <c r="W32" s="47"/>
      <c r="X32" s="47"/>
      <c r="Y32" s="47"/>
      <c r="Z32" s="47"/>
      <c r="AA32" s="47"/>
      <c r="AB32" s="47"/>
      <c r="AC32" s="47"/>
      <c r="AD32" s="47"/>
      <c r="AE32" s="47"/>
      <c r="AF32" s="47"/>
      <c r="AG32" s="47"/>
      <c r="AH32" s="47"/>
      <c r="AI32" s="47"/>
      <c r="AJ32" s="47"/>
      <c r="AK32" s="47"/>
      <c r="AL32" s="47"/>
    </row>
    <row r="33" spans="1:38" x14ac:dyDescent="0.25">
      <c r="B33" s="1" t="s">
        <v>414</v>
      </c>
      <c r="D33" s="175">
        <f>IFERROR('Tabel 5'!D33/'Tabel 5'!D42-1,"nb")</f>
        <v>2.3796556307274175E-2</v>
      </c>
      <c r="E33" s="175">
        <f>IFERROR('Tabel 5'!E33/'Tabel 5'!E42-1,"nb")</f>
        <v>-2.0326117403843491E-2</v>
      </c>
      <c r="F33" s="175">
        <f>IFERROR('Tabel 5'!F33/'Tabel 5'!F42-1,"nb")</f>
        <v>4.0231605540425042E-2</v>
      </c>
      <c r="G33" s="175">
        <f>IFERROR('Tabel 5'!G33/'Tabel 5'!G42-1,"nb")</f>
        <v>0.34181880031749623</v>
      </c>
      <c r="H33" s="175">
        <f>IFERROR('Tabel 5'!H33/'Tabel 5'!H42-1,"nb")</f>
        <v>-9.1308657676697824E-2</v>
      </c>
      <c r="I33" s="175">
        <f>IFERROR('Tabel 5'!I33/'Tabel 5'!I42-1,"nb")</f>
        <v>0.23974358974358978</v>
      </c>
      <c r="J33" s="175">
        <f>IFERROR('Tabel 5'!J33/'Tabel 5'!J42-1,"nb")</f>
        <v>-0.32841836479246989</v>
      </c>
      <c r="K33" s="175">
        <f>IFERROR('Tabel 5'!K33/'Tabel 5'!K42-1,"nb")</f>
        <v>-4.6244538456203577E-2</v>
      </c>
      <c r="L33" s="175">
        <f>IFERROR('Tabel 5'!L33/'Tabel 5'!L42-1,"nb")</f>
        <v>0.14633189486072973</v>
      </c>
      <c r="M33" s="175">
        <f>IFERROR('Tabel 5'!M33/'Tabel 5'!M42-1,"nb")</f>
        <v>-0.33638133648564073</v>
      </c>
      <c r="N33" s="175">
        <f>IFERROR('Tabel 5'!N33/'Tabel 5'!N42-1,"nb")</f>
        <v>0.28457530786233032</v>
      </c>
      <c r="O33" s="175">
        <f>IFERROR('Tabel 5'!O33/'Tabel 5'!O42-1,"nb")</f>
        <v>0.23221251491021633</v>
      </c>
      <c r="P33" s="175">
        <f>IFERROR('Tabel 5'!P33/'Tabel 5'!P42-1,"nb")</f>
        <v>0.25462528489073599</v>
      </c>
      <c r="Q33" s="175">
        <f>IFERROR('Tabel 5'!Q33/'Tabel 5'!Q42-1,"nb")</f>
        <v>-0.28218527315914488</v>
      </c>
      <c r="R33" s="175">
        <f>IFERROR('Tabel 5'!R33/'Tabel 5'!R42-1,"nb")</f>
        <v>-0.74329501915708818</v>
      </c>
      <c r="S33" s="175">
        <f>IFERROR('Tabel 5'!S33/'Tabel 5'!S42-1,"nb")</f>
        <v>-0.61631725183127051</v>
      </c>
      <c r="T33" s="175"/>
      <c r="U33" s="175">
        <f>IFERROR('Tabel 5'!U33/'Tabel 5'!U42-1,"nb")</f>
        <v>-0.11081280203793664</v>
      </c>
      <c r="V33" s="47"/>
      <c r="W33" s="47"/>
      <c r="X33" s="47"/>
      <c r="Y33" s="47"/>
      <c r="Z33" s="47"/>
      <c r="AA33" s="47"/>
      <c r="AB33" s="47"/>
      <c r="AC33" s="47"/>
      <c r="AD33" s="47"/>
      <c r="AE33" s="47"/>
      <c r="AF33" s="47"/>
      <c r="AG33" s="47"/>
      <c r="AH33" s="47"/>
      <c r="AI33" s="47"/>
      <c r="AJ33" s="47"/>
      <c r="AK33" s="47"/>
      <c r="AL33" s="47"/>
    </row>
    <row r="34" spans="1:38" x14ac:dyDescent="0.25">
      <c r="B34" s="1" t="s">
        <v>415</v>
      </c>
      <c r="D34" s="175">
        <f>IFERROR('Tabel 5'!D34/'Tabel 5'!D43-1,"nb")</f>
        <v>5.4012046792686785E-2</v>
      </c>
      <c r="E34" s="175">
        <f>IFERROR('Tabel 5'!E34/'Tabel 5'!E43-1,"nb")</f>
        <v>-3.5539238524758154E-2</v>
      </c>
      <c r="F34" s="175">
        <f>IFERROR('Tabel 5'!F34/'Tabel 5'!F43-1,"nb")</f>
        <v>0.15001237215440444</v>
      </c>
      <c r="G34" s="175">
        <f>IFERROR('Tabel 5'!G34/'Tabel 5'!G43-1,"nb")</f>
        <v>-0.620265780730897</v>
      </c>
      <c r="H34" s="175">
        <f>IFERROR('Tabel 5'!H34/'Tabel 5'!H43-1,"nb")</f>
        <v>9.2680652680652731E-2</v>
      </c>
      <c r="I34" s="175">
        <f>IFERROR('Tabel 5'!I34/'Tabel 5'!I43-1,"nb")</f>
        <v>-0.50406091370558381</v>
      </c>
      <c r="J34" s="175">
        <f>IFERROR('Tabel 5'!J34/'Tabel 5'!J43-1,"nb")</f>
        <v>-5.0859185791719552E-2</v>
      </c>
      <c r="K34" s="175">
        <f>IFERROR('Tabel 5'!K34/'Tabel 5'!K43-1,"nb")</f>
        <v>0.21588823169488069</v>
      </c>
      <c r="L34" s="175">
        <f>IFERROR('Tabel 5'!L34/'Tabel 5'!L43-1,"nb")</f>
        <v>0.35663190860884719</v>
      </c>
      <c r="M34" s="175">
        <f>IFERROR('Tabel 5'!M34/'Tabel 5'!M43-1,"nb")</f>
        <v>-0.13959550561797751</v>
      </c>
      <c r="N34" s="175">
        <f>IFERROR('Tabel 5'!N34/'Tabel 5'!N43-1,"nb")</f>
        <v>0.6144038250821795</v>
      </c>
      <c r="O34" s="175">
        <f>IFERROR('Tabel 5'!O34/'Tabel 5'!O43-1,"nb")</f>
        <v>6.6670670911166408E-3</v>
      </c>
      <c r="P34" s="175">
        <f>IFERROR('Tabel 5'!P34/'Tabel 5'!P43-1,"nb")</f>
        <v>3.6519847743338829E-2</v>
      </c>
      <c r="Q34" s="175">
        <f>IFERROR('Tabel 5'!Q34/'Tabel 5'!Q43-1,"nb")</f>
        <v>0.13784021071115005</v>
      </c>
      <c r="R34" s="175">
        <f>IFERROR('Tabel 5'!R34/'Tabel 5'!R43-1,"nb")</f>
        <v>-0.98051948051948057</v>
      </c>
      <c r="S34" s="175">
        <f>IFERROR('Tabel 5'!S34/'Tabel 5'!S43-1,"nb")</f>
        <v>-1</v>
      </c>
      <c r="T34" s="175"/>
      <c r="U34" s="175">
        <f>IFERROR('Tabel 5'!U34/'Tabel 5'!U43-1,"nb")</f>
        <v>-0.1089445592286501</v>
      </c>
      <c r="V34" s="47"/>
      <c r="W34" s="47"/>
      <c r="X34" s="47"/>
      <c r="Y34" s="47"/>
      <c r="Z34" s="47"/>
      <c r="AA34" s="47"/>
      <c r="AB34" s="47"/>
      <c r="AC34" s="47"/>
      <c r="AD34" s="47"/>
      <c r="AE34" s="47"/>
      <c r="AF34" s="47"/>
      <c r="AG34" s="47"/>
      <c r="AH34" s="47"/>
      <c r="AI34" s="47"/>
      <c r="AJ34" s="47"/>
      <c r="AK34" s="47"/>
      <c r="AL34" s="47"/>
    </row>
    <row r="35" spans="1:38" x14ac:dyDescent="0.25">
      <c r="B35" s="1" t="s">
        <v>416</v>
      </c>
      <c r="D35" s="175">
        <f>IFERROR('Tabel 5'!D35/'Tabel 5'!D44-1,"nb")</f>
        <v>1.9831820787900911E-2</v>
      </c>
      <c r="E35" s="175">
        <f>IFERROR('Tabel 5'!E35/'Tabel 5'!E44-1,"nb")</f>
        <v>-6.7548255559154446E-3</v>
      </c>
      <c r="F35" s="175">
        <f>IFERROR('Tabel 5'!F35/'Tabel 5'!F44-1,"nb")</f>
        <v>5.5059598863502535E-2</v>
      </c>
      <c r="G35" s="175">
        <f>IFERROR('Tabel 5'!G35/'Tabel 5'!G44-1,"nb")</f>
        <v>-0.21347586653709105</v>
      </c>
      <c r="H35" s="175">
        <f>IFERROR('Tabel 5'!H35/'Tabel 5'!H44-1,"nb")</f>
        <v>-2.1451682759674906E-2</v>
      </c>
      <c r="I35" s="175">
        <f>IFERROR('Tabel 5'!I35/'Tabel 5'!I44-1,"nb")</f>
        <v>-0.39719477207523113</v>
      </c>
      <c r="J35" s="175">
        <f>IFERROR('Tabel 5'!J35/'Tabel 5'!J44-1,"nb")</f>
        <v>-7.7946768060836447E-2</v>
      </c>
      <c r="K35" s="175">
        <f>IFERROR('Tabel 5'!K35/'Tabel 5'!K44-1,"nb")</f>
        <v>6.9180010927583746E-2</v>
      </c>
      <c r="L35" s="175">
        <f>IFERROR('Tabel 5'!L35/'Tabel 5'!L44-1,"nb")</f>
        <v>3.5632057888390634E-4</v>
      </c>
      <c r="M35" s="175">
        <f>IFERROR('Tabel 5'!M35/'Tabel 5'!M44-1,"nb")</f>
        <v>0.29544226265537743</v>
      </c>
      <c r="N35" s="175">
        <f>IFERROR('Tabel 5'!N35/'Tabel 5'!N44-1,"nb")</f>
        <v>0.11930754283695455</v>
      </c>
      <c r="O35" s="175">
        <f>IFERROR('Tabel 5'!O35/'Tabel 5'!O44-1,"nb")</f>
        <v>2.3946898639918723E-2</v>
      </c>
      <c r="P35" s="175">
        <f>IFERROR('Tabel 5'!P35/'Tabel 5'!P44-1,"nb")</f>
        <v>-4.6607761070635023E-3</v>
      </c>
      <c r="Q35" s="175">
        <f>IFERROR('Tabel 5'!Q35/'Tabel 5'!Q44-1,"nb")</f>
        <v>7.7462641049100389E-2</v>
      </c>
      <c r="R35" s="175">
        <f>IFERROR('Tabel 5'!R35/'Tabel 5'!R44-1,"nb")</f>
        <v>1.9502228826151562</v>
      </c>
      <c r="S35" s="175">
        <f>IFERROR('Tabel 5'!S35/'Tabel 5'!S44-1,"nb")</f>
        <v>1.3221153846153744E-2</v>
      </c>
      <c r="T35" s="175"/>
      <c r="U35" s="175">
        <f>IFERROR('Tabel 5'!U35/'Tabel 5'!U44-1,"nb")</f>
        <v>-9.5738727214582653E-3</v>
      </c>
      <c r="V35" s="47"/>
      <c r="W35" s="47"/>
      <c r="X35" s="47"/>
      <c r="Y35" s="47"/>
      <c r="Z35" s="47"/>
      <c r="AA35" s="47"/>
      <c r="AB35" s="47"/>
      <c r="AC35" s="47"/>
      <c r="AD35" s="47"/>
      <c r="AE35" s="47"/>
      <c r="AF35" s="47"/>
      <c r="AG35" s="47"/>
      <c r="AH35" s="47"/>
      <c r="AI35" s="47"/>
      <c r="AJ35" s="47"/>
      <c r="AK35" s="47"/>
      <c r="AL35" s="47"/>
    </row>
    <row r="36" spans="1:38" x14ac:dyDescent="0.25">
      <c r="B36" s="1" t="s">
        <v>417</v>
      </c>
      <c r="D36" s="175">
        <f>IFERROR('Tabel 5'!D36/'Tabel 5'!D45-1,"nb")</f>
        <v>-9.8354516163550176E-3</v>
      </c>
      <c r="E36" s="175">
        <f>IFERROR('Tabel 5'!E36/'Tabel 5'!E45-1,"nb")</f>
        <v>-3.6005764154500852E-2</v>
      </c>
      <c r="F36" s="175">
        <f>IFERROR('Tabel 5'!F36/'Tabel 5'!F45-1,"nb")</f>
        <v>1.4771395076201621E-2</v>
      </c>
      <c r="G36" s="175">
        <f>IFERROR('Tabel 5'!G36/'Tabel 5'!G45-1,"nb")</f>
        <v>-0.18452237001209193</v>
      </c>
      <c r="H36" s="175">
        <f>IFERROR('Tabel 5'!H36/'Tabel 5'!H45-1,"nb")</f>
        <v>-0.1041010285119125</v>
      </c>
      <c r="I36" s="175">
        <f>IFERROR('Tabel 5'!I36/'Tabel 5'!I45-1,"nb")</f>
        <v>-0.2197604790419162</v>
      </c>
      <c r="J36" s="175">
        <f>IFERROR('Tabel 5'!J36/'Tabel 5'!J45-1,"nb")</f>
        <v>2.5464292552173085E-2</v>
      </c>
      <c r="K36" s="175">
        <f>IFERROR('Tabel 5'!K36/'Tabel 5'!K45-1,"nb")</f>
        <v>2.9832591786434604E-2</v>
      </c>
      <c r="L36" s="175">
        <f>IFERROR('Tabel 5'!L36/'Tabel 5'!L45-1,"nb")</f>
        <v>-6.5479559406156129E-2</v>
      </c>
      <c r="M36" s="175">
        <f>IFERROR('Tabel 5'!M36/'Tabel 5'!M45-1,"nb")</f>
        <v>0.29448742746615086</v>
      </c>
      <c r="N36" s="175">
        <f>IFERROR('Tabel 5'!N36/'Tabel 5'!N45-1,"nb")</f>
        <v>-3.5190091994402928E-2</v>
      </c>
      <c r="O36" s="175">
        <f>IFERROR('Tabel 5'!O36/'Tabel 5'!O45-1,"nb")</f>
        <v>1.8578089714220702E-2</v>
      </c>
      <c r="P36" s="175">
        <f>IFERROR('Tabel 5'!P36/'Tabel 5'!P45-1,"nb")</f>
        <v>3.4451135105204811E-2</v>
      </c>
      <c r="Q36" s="175">
        <f>IFERROR('Tabel 5'!Q36/'Tabel 5'!Q45-1,"nb")</f>
        <v>-8.3295608872793081E-2</v>
      </c>
      <c r="R36" s="175">
        <f>IFERROR('Tabel 5'!R36/'Tabel 5'!R45-1,"nb")</f>
        <v>-0.42774193548387096</v>
      </c>
      <c r="S36" s="175">
        <f>IFERROR('Tabel 5'!S36/'Tabel 5'!S45-1,"nb")</f>
        <v>1.6066751161808197</v>
      </c>
      <c r="T36" s="175"/>
      <c r="U36" s="175">
        <f>IFERROR('Tabel 5'!U36/'Tabel 5'!U45-1,"nb")</f>
        <v>-2.3926528639329758E-2</v>
      </c>
      <c r="V36" s="47"/>
      <c r="W36" s="47"/>
      <c r="X36" s="47"/>
      <c r="Y36" s="47"/>
      <c r="Z36" s="47"/>
      <c r="AA36" s="47"/>
      <c r="AB36" s="47"/>
      <c r="AC36" s="47"/>
      <c r="AD36" s="47"/>
      <c r="AE36" s="47"/>
      <c r="AF36" s="47"/>
      <c r="AG36" s="47"/>
      <c r="AH36" s="47"/>
      <c r="AI36" s="47"/>
      <c r="AJ36" s="47"/>
      <c r="AK36" s="47"/>
      <c r="AL36" s="47"/>
    </row>
    <row r="37" spans="1:38" x14ac:dyDescent="0.25">
      <c r="B37" s="1" t="s">
        <v>418</v>
      </c>
      <c r="D37" s="175">
        <f>IFERROR('Tabel 5'!D37/'Tabel 5'!D46-1,"nb")</f>
        <v>4.0488922841864117E-2</v>
      </c>
      <c r="E37" s="175">
        <f>IFERROR('Tabel 5'!E37/'Tabel 5'!E46-1,"nb")</f>
        <v>7.8049897001602142E-2</v>
      </c>
      <c r="F37" s="175">
        <f>IFERROR('Tabel 5'!F37/'Tabel 5'!F46-1,"nb")</f>
        <v>-6.5065840433772282E-2</v>
      </c>
      <c r="G37" s="175">
        <f>IFERROR('Tabel 5'!G37/'Tabel 5'!G46-1,"nb")</f>
        <v>-0.46710136336692354</v>
      </c>
      <c r="H37" s="175">
        <f>IFERROR('Tabel 5'!H37/'Tabel 5'!H46-1,"nb")</f>
        <v>0.31919191919191925</v>
      </c>
      <c r="I37" s="175">
        <f>IFERROR('Tabel 5'!I37/'Tabel 5'!I46-1,"nb")</f>
        <v>-0.18452380952380953</v>
      </c>
      <c r="J37" s="175">
        <f>IFERROR('Tabel 5'!J37/'Tabel 5'!J46-1,"nb")</f>
        <v>0.25300281114234613</v>
      </c>
      <c r="K37" s="175">
        <f>IFERROR('Tabel 5'!K37/'Tabel 5'!K46-1,"nb")</f>
        <v>0.16299897645854666</v>
      </c>
      <c r="L37" s="175">
        <f>IFERROR('Tabel 5'!L37/'Tabel 5'!L46-1,"nb")</f>
        <v>5.4154995331465949E-2</v>
      </c>
      <c r="M37" s="175">
        <f>IFERROR('Tabel 5'!M37/'Tabel 5'!M46-1,"nb")</f>
        <v>0.66618705035971226</v>
      </c>
      <c r="N37" s="175">
        <f>IFERROR('Tabel 5'!N37/'Tabel 5'!N46-1,"nb")</f>
        <v>-4.0426251691474957E-2</v>
      </c>
      <c r="O37" s="175">
        <f>IFERROR('Tabel 5'!O37/'Tabel 5'!O46-1,"nb")</f>
        <v>1.0340818699137166E-2</v>
      </c>
      <c r="P37" s="175">
        <f>IFERROR('Tabel 5'!P37/'Tabel 5'!P46-1,"nb")</f>
        <v>-4.9551359314315979E-3</v>
      </c>
      <c r="Q37" s="175">
        <f>IFERROR('Tabel 5'!Q37/'Tabel 5'!Q46-1,"nb")</f>
        <v>-0.47664835164835162</v>
      </c>
      <c r="R37" s="175">
        <f>IFERROR('Tabel 5'!R37/'Tabel 5'!R46-1,"nb")</f>
        <v>0.86784140969163004</v>
      </c>
      <c r="S37" s="175">
        <f>IFERROR('Tabel 5'!S37/'Tabel 5'!S46-1,"nb")</f>
        <v>-5.2083333333333703E-3</v>
      </c>
      <c r="T37" s="175"/>
      <c r="U37" s="175">
        <f>IFERROR('Tabel 5'!U37/'Tabel 5'!U46-1,"nb")</f>
        <v>0.26182898366221097</v>
      </c>
      <c r="V37" s="47"/>
      <c r="W37" s="47"/>
      <c r="X37" s="47"/>
      <c r="Y37" s="47"/>
      <c r="Z37" s="47"/>
      <c r="AA37" s="47"/>
      <c r="AB37" s="47"/>
      <c r="AC37" s="47"/>
      <c r="AD37" s="47"/>
      <c r="AE37" s="47"/>
      <c r="AF37" s="47"/>
      <c r="AG37" s="47"/>
      <c r="AH37" s="47"/>
      <c r="AI37" s="47"/>
      <c r="AJ37" s="47"/>
      <c r="AK37" s="47"/>
      <c r="AL37" s="47"/>
    </row>
    <row r="38" spans="1:38" x14ac:dyDescent="0.25">
      <c r="B38" s="1" t="s">
        <v>419</v>
      </c>
      <c r="D38" s="175">
        <f>IFERROR('Tabel 5'!D38/'Tabel 5'!D47-1,"nb")</f>
        <v>1.1489992587101483E-2</v>
      </c>
      <c r="E38" s="175">
        <f>IFERROR('Tabel 5'!E38/'Tabel 5'!E47-1,"nb")</f>
        <v>8.287292817679548E-2</v>
      </c>
      <c r="F38" s="175">
        <f>IFERROR('Tabel 5'!F38/'Tabel 5'!F47-1,"nb")</f>
        <v>-0.40512333965844405</v>
      </c>
      <c r="G38" s="175">
        <f>IFERROR('Tabel 5'!G38/'Tabel 5'!G47-1,"nb")</f>
        <v>-0.7191011235955056</v>
      </c>
      <c r="H38" s="175">
        <f>IFERROR('Tabel 5'!H38/'Tabel 5'!H47-1,"nb")</f>
        <v>-0.75</v>
      </c>
      <c r="I38" s="175">
        <f>IFERROR('Tabel 5'!I38/'Tabel 5'!I47-1,"nb")</f>
        <v>-1</v>
      </c>
      <c r="J38" s="175">
        <f>IFERROR('Tabel 5'!J38/'Tabel 5'!J47-1,"nb")</f>
        <v>3.8469945355191255</v>
      </c>
      <c r="K38" s="175">
        <f>IFERROR('Tabel 5'!K38/'Tabel 5'!K47-1,"nb")</f>
        <v>-0.41228070175438591</v>
      </c>
      <c r="L38" s="175">
        <f>IFERROR('Tabel 5'!L38/'Tabel 5'!L47-1,"nb")</f>
        <v>0</v>
      </c>
      <c r="M38" s="175">
        <f>IFERROR('Tabel 5'!M38/'Tabel 5'!M47-1,"nb")</f>
        <v>-1</v>
      </c>
      <c r="N38" s="175">
        <f>IFERROR('Tabel 5'!N38/'Tabel 5'!N47-1,"nb")</f>
        <v>8.7912087912087822E-2</v>
      </c>
      <c r="O38" s="175">
        <f>IFERROR('Tabel 5'!O38/'Tabel 5'!O47-1,"nb")</f>
        <v>-4.7846889952153138E-2</v>
      </c>
      <c r="P38" s="175">
        <f>IFERROR('Tabel 5'!P38/'Tabel 5'!P47-1,"nb")</f>
        <v>-4.2743538767395672E-2</v>
      </c>
      <c r="Q38" s="175">
        <f>IFERROR('Tabel 5'!Q38/'Tabel 5'!Q47-1,"nb")</f>
        <v>-0.2432432432432432</v>
      </c>
      <c r="R38" s="175">
        <f>IFERROR('Tabel 5'!R38/'Tabel 5'!R47-1,"nb")</f>
        <v>4</v>
      </c>
      <c r="S38" s="175">
        <f>IFERROR('Tabel 5'!S38/'Tabel 5'!S47-1,"nb")</f>
        <v>0</v>
      </c>
      <c r="T38" s="175"/>
      <c r="U38" s="175">
        <f>IFERROR('Tabel 5'!U38/'Tabel 5'!U47-1,"nb")</f>
        <v>2.5553662691652379E-2</v>
      </c>
      <c r="V38" s="47"/>
      <c r="W38" s="47"/>
      <c r="X38" s="47"/>
      <c r="Y38" s="47"/>
      <c r="Z38" s="47"/>
      <c r="AA38" s="47"/>
      <c r="AB38" s="47"/>
      <c r="AC38" s="47"/>
      <c r="AD38" s="47"/>
      <c r="AE38" s="47"/>
      <c r="AF38" s="47"/>
      <c r="AG38" s="47"/>
      <c r="AH38" s="47"/>
      <c r="AI38" s="47"/>
      <c r="AJ38" s="47"/>
      <c r="AK38" s="47"/>
      <c r="AL38" s="47"/>
    </row>
    <row r="39" spans="1:38" x14ac:dyDescent="0.25">
      <c r="B39" s="1" t="s">
        <v>420</v>
      </c>
      <c r="D39" s="175">
        <f>IFERROR('Tabel 5'!D39/'Tabel 5'!D48-1,"nb")</f>
        <v>-8.5199610516066171E-2</v>
      </c>
      <c r="E39" s="175">
        <f>IFERROR('Tabel 5'!E39/'Tabel 5'!E48-1,"nb")</f>
        <v>0.16097560975609748</v>
      </c>
      <c r="F39" s="175">
        <f>IFERROR('Tabel 5'!F39/'Tabel 5'!F48-1,"nb")</f>
        <v>1.1818181818181817</v>
      </c>
      <c r="G39" s="175">
        <f>IFERROR('Tabel 5'!G39/'Tabel 5'!G48-1,"nb")</f>
        <v>2.7</v>
      </c>
      <c r="H39" s="175">
        <f>IFERROR('Tabel 5'!H39/'Tabel 5'!H48-1,"nb")</f>
        <v>-0.8666666666666667</v>
      </c>
      <c r="I39" s="175">
        <f>IFERROR('Tabel 5'!I39/'Tabel 5'!I48-1,"nb")</f>
        <v>0</v>
      </c>
      <c r="J39" s="175">
        <f>IFERROR('Tabel 5'!J39/'Tabel 5'!J48-1,"nb")</f>
        <v>0.29090909090909101</v>
      </c>
      <c r="K39" s="175">
        <f>IFERROR('Tabel 5'!K39/'Tabel 5'!K48-1,"nb")</f>
        <v>-0.17169373549883993</v>
      </c>
      <c r="L39" s="175">
        <f>IFERROR('Tabel 5'!L39/'Tabel 5'!L48-1,"nb")</f>
        <v>-0.16321656050955413</v>
      </c>
      <c r="M39" s="175">
        <f>IFERROR('Tabel 5'!M39/'Tabel 5'!M48-1,"nb")</f>
        <v>-0.45945945945945943</v>
      </c>
      <c r="N39" s="175">
        <f>IFERROR('Tabel 5'!N39/'Tabel 5'!N48-1,"nb")</f>
        <v>0.5</v>
      </c>
      <c r="O39" s="175">
        <f>IFERROR('Tabel 5'!O39/'Tabel 5'!O48-1,"nb")</f>
        <v>1.4705882352941124E-2</v>
      </c>
      <c r="P39" s="175">
        <f>IFERROR('Tabel 5'!P39/'Tabel 5'!P48-1,"nb")</f>
        <v>2.7777777777777679E-2</v>
      </c>
      <c r="Q39" s="175" t="str">
        <f>IFERROR('Tabel 5'!Q39/'Tabel 5'!Q48-1,"nb")</f>
        <v>nb</v>
      </c>
      <c r="R39" s="175">
        <f>IFERROR('Tabel 5'!R39/'Tabel 5'!R48-1,"nb")</f>
        <v>-0.17500000000000004</v>
      </c>
      <c r="S39" s="175">
        <f>IFERROR('Tabel 5'!S39/'Tabel 5'!S48-1,"nb")</f>
        <v>-0.76923076923076916</v>
      </c>
      <c r="T39" s="175"/>
      <c r="U39" s="175">
        <f>IFERROR('Tabel 5'!U39/'Tabel 5'!U48-1,"nb")</f>
        <v>-0.36041666666666672</v>
      </c>
      <c r="V39" s="47"/>
      <c r="W39" s="47"/>
      <c r="X39" s="47"/>
      <c r="Y39" s="47"/>
      <c r="Z39" s="47"/>
      <c r="AA39" s="47"/>
      <c r="AB39" s="47"/>
      <c r="AC39" s="47"/>
      <c r="AD39" s="47"/>
      <c r="AE39" s="47"/>
      <c r="AF39" s="47"/>
      <c r="AG39" s="47"/>
      <c r="AH39" s="47"/>
      <c r="AI39" s="47"/>
      <c r="AJ39" s="47"/>
      <c r="AK39" s="47"/>
      <c r="AL39" s="47"/>
    </row>
    <row r="40" spans="1:38" x14ac:dyDescent="0.25">
      <c r="D40" s="176"/>
      <c r="E40" s="176"/>
      <c r="F40" s="176"/>
      <c r="G40" s="176"/>
      <c r="H40" s="176"/>
      <c r="I40" s="176"/>
      <c r="J40" s="176"/>
      <c r="K40" s="176"/>
      <c r="L40" s="176"/>
      <c r="M40" s="176"/>
      <c r="N40" s="176"/>
      <c r="O40" s="176"/>
      <c r="P40" s="176"/>
      <c r="Q40" s="176"/>
      <c r="R40" s="176"/>
      <c r="S40" s="176"/>
      <c r="T40" s="176"/>
      <c r="U40" s="176"/>
      <c r="V40" s="47"/>
      <c r="W40" s="47"/>
      <c r="X40" s="47"/>
      <c r="Y40" s="47"/>
      <c r="Z40" s="47"/>
      <c r="AA40" s="47"/>
      <c r="AB40" s="47"/>
      <c r="AC40" s="47"/>
      <c r="AD40" s="47"/>
      <c r="AE40" s="47"/>
      <c r="AF40" s="47"/>
      <c r="AG40" s="47"/>
      <c r="AH40" s="47"/>
      <c r="AI40" s="47"/>
      <c r="AJ40" s="47"/>
      <c r="AK40" s="47"/>
      <c r="AL40" s="47"/>
    </row>
    <row r="41" spans="1:38" x14ac:dyDescent="0.25">
      <c r="A41" s="1">
        <v>2019</v>
      </c>
      <c r="B41" s="1" t="s">
        <v>413</v>
      </c>
      <c r="D41" s="175">
        <f>IFERROR('Tabel 5'!D41/'Tabel 5'!D50-1,"nb")</f>
        <v>3.9788181856223792E-2</v>
      </c>
      <c r="E41" s="175">
        <f>IFERROR('Tabel 5'!E41/'Tabel 5'!E50-1,"nb")</f>
        <v>7.8937812528108831E-2</v>
      </c>
      <c r="F41" s="175">
        <f>IFERROR('Tabel 5'!F41/'Tabel 5'!F50-1,"nb")</f>
        <v>1.2777716974937015E-2</v>
      </c>
      <c r="G41" s="175">
        <f>IFERROR('Tabel 5'!G41/'Tabel 5'!G50-1,"nb")</f>
        <v>0.55339900516921881</v>
      </c>
      <c r="H41" s="175">
        <f>IFERROR('Tabel 5'!H41/'Tabel 5'!H50-1,"nb")</f>
        <v>7.5768422511142353E-2</v>
      </c>
      <c r="I41" s="175">
        <f>IFERROR('Tabel 5'!I41/'Tabel 5'!I50-1,"nb")</f>
        <v>-5.0137507933149972E-2</v>
      </c>
      <c r="J41" s="175">
        <f>IFERROR('Tabel 5'!J41/'Tabel 5'!J50-1,"nb")</f>
        <v>0.13698300904930094</v>
      </c>
      <c r="K41" s="175">
        <f>IFERROR('Tabel 5'!K41/'Tabel 5'!K50-1,"nb")</f>
        <v>-5.2215164167465411E-2</v>
      </c>
      <c r="L41" s="175">
        <f>IFERROR('Tabel 5'!L41/'Tabel 5'!L50-1,"nb")</f>
        <v>-5.1124877125952817E-2</v>
      </c>
      <c r="M41" s="175">
        <f>IFERROR('Tabel 5'!M41/'Tabel 5'!M50-1,"nb")</f>
        <v>-5.9913567312729232E-2</v>
      </c>
      <c r="N41" s="175">
        <f>IFERROR('Tabel 5'!N41/'Tabel 5'!N50-1,"nb")</f>
        <v>-0.20882579201342755</v>
      </c>
      <c r="O41" s="175">
        <f>IFERROR('Tabel 5'!O41/'Tabel 5'!O50-1,"nb")</f>
        <v>7.5286991242796919E-2</v>
      </c>
      <c r="P41" s="175">
        <f>IFERROR('Tabel 5'!P41/'Tabel 5'!P50-1,"nb")</f>
        <v>7.9074062673151424E-2</v>
      </c>
      <c r="Q41" s="175">
        <f>IFERROR('Tabel 5'!Q41/'Tabel 5'!Q50-1,"nb")</f>
        <v>6.9590376123039421E-2</v>
      </c>
      <c r="R41" s="175">
        <f>IFERROR('Tabel 5'!R41/'Tabel 5'!R50-1,"nb")</f>
        <v>-0.64705882352941169</v>
      </c>
      <c r="S41" s="175" t="str">
        <f>IFERROR('Tabel 5'!S41/'Tabel 5'!S50-1,"nb")</f>
        <v>nb</v>
      </c>
      <c r="T41" s="175"/>
      <c r="U41" s="175">
        <f>IFERROR('Tabel 5'!U41/'Tabel 5'!U50-1,"nb")</f>
        <v>0.1733222936967922</v>
      </c>
      <c r="V41" s="47"/>
      <c r="W41" s="47"/>
      <c r="X41" s="47"/>
      <c r="Y41" s="47"/>
      <c r="Z41" s="47"/>
      <c r="AA41" s="47"/>
      <c r="AB41" s="47"/>
      <c r="AC41" s="47"/>
      <c r="AD41" s="47"/>
      <c r="AE41" s="47"/>
      <c r="AF41" s="47"/>
      <c r="AG41" s="47"/>
      <c r="AH41" s="47"/>
      <c r="AI41" s="47"/>
      <c r="AJ41" s="47"/>
      <c r="AK41" s="47"/>
      <c r="AL41" s="47"/>
    </row>
    <row r="42" spans="1:38" x14ac:dyDescent="0.25">
      <c r="B42" s="1" t="s">
        <v>414</v>
      </c>
      <c r="D42" s="175">
        <f>IFERROR('Tabel 5'!D42/'Tabel 5'!D51-1,"nb")</f>
        <v>4.9858495143721093E-2</v>
      </c>
      <c r="E42" s="175">
        <f>IFERROR('Tabel 5'!E42/'Tabel 5'!E51-1,"nb")</f>
        <v>6.6353940974778647E-2</v>
      </c>
      <c r="F42" s="175">
        <f>IFERROR('Tabel 5'!F42/'Tabel 5'!F51-1,"nb")</f>
        <v>0.10532984681936308</v>
      </c>
      <c r="G42" s="175">
        <f>IFERROR('Tabel 5'!G42/'Tabel 5'!G51-1,"nb")</f>
        <v>0.14443290942123022</v>
      </c>
      <c r="H42" s="175">
        <f>IFERROR('Tabel 5'!H42/'Tabel 5'!H51-1,"nb")</f>
        <v>-2.6669336634384311E-2</v>
      </c>
      <c r="I42" s="175">
        <f>IFERROR('Tabel 5'!I42/'Tabel 5'!I51-1,"nb")</f>
        <v>-0.53677780605752101</v>
      </c>
      <c r="J42" s="175">
        <f>IFERROR('Tabel 5'!J42/'Tabel 5'!J51-1,"nb")</f>
        <v>0.2617979657590499</v>
      </c>
      <c r="K42" s="175">
        <f>IFERROR('Tabel 5'!K42/'Tabel 5'!K51-1,"nb")</f>
        <v>9.4238533224053622E-2</v>
      </c>
      <c r="L42" s="175">
        <f>IFERROR('Tabel 5'!L42/'Tabel 5'!L51-1,"nb")</f>
        <v>-0.16771343512916548</v>
      </c>
      <c r="M42" s="175">
        <f>IFERROR('Tabel 5'!M42/'Tabel 5'!M51-1,"nb")</f>
        <v>1.081036104478692</v>
      </c>
      <c r="N42" s="175">
        <f>IFERROR('Tabel 5'!N42/'Tabel 5'!N51-1,"nb")</f>
        <v>-0.2925671525101915</v>
      </c>
      <c r="O42" s="175">
        <f>IFERROR('Tabel 5'!O42/'Tabel 5'!O51-1,"nb")</f>
        <v>3.7928092218634468E-2</v>
      </c>
      <c r="P42" s="175">
        <f>IFERROR('Tabel 5'!P42/'Tabel 5'!P51-1,"nb")</f>
        <v>2.2323493635320046E-2</v>
      </c>
      <c r="Q42" s="175">
        <f>IFERROR('Tabel 5'!Q42/'Tabel 5'!Q51-1,"nb")</f>
        <v>0.77188552188552184</v>
      </c>
      <c r="R42" s="175">
        <f>IFERROR('Tabel 5'!R42/'Tabel 5'!R51-1,"nb")</f>
        <v>0.21962616822429903</v>
      </c>
      <c r="S42" s="175">
        <f>IFERROR('Tabel 5'!S42/'Tabel 5'!S51-1,"nb")</f>
        <v>10.71301775147929</v>
      </c>
      <c r="T42" s="175"/>
      <c r="U42" s="175">
        <f>IFERROR('Tabel 5'!U42/'Tabel 5'!U51-1,"nb")</f>
        <v>0.16539088421910475</v>
      </c>
      <c r="V42" s="47"/>
      <c r="W42" s="47"/>
      <c r="X42" s="47"/>
      <c r="Y42" s="47"/>
      <c r="Z42" s="47"/>
      <c r="AA42" s="47"/>
      <c r="AB42" s="47"/>
      <c r="AC42" s="47"/>
      <c r="AD42" s="47"/>
      <c r="AE42" s="47"/>
      <c r="AF42" s="47"/>
      <c r="AG42" s="47"/>
      <c r="AH42" s="47"/>
      <c r="AI42" s="47"/>
      <c r="AJ42" s="47"/>
      <c r="AK42" s="47"/>
      <c r="AL42" s="47"/>
    </row>
    <row r="43" spans="1:38" x14ac:dyDescent="0.25">
      <c r="B43" s="1" t="s">
        <v>415</v>
      </c>
      <c r="D43" s="175">
        <f>IFERROR('Tabel 5'!D43/'Tabel 5'!D52-1,"nb")</f>
        <v>3.3637460149043896E-2</v>
      </c>
      <c r="E43" s="175">
        <f>IFERROR('Tabel 5'!E43/'Tabel 5'!E52-1,"nb")</f>
        <v>6.4567647729865341E-2</v>
      </c>
      <c r="F43" s="175">
        <f>IFERROR('Tabel 5'!F43/'Tabel 5'!F52-1,"nb")</f>
        <v>-0.12306969006545876</v>
      </c>
      <c r="G43" s="175">
        <f>IFERROR('Tabel 5'!G43/'Tabel 5'!G52-1,"nb")</f>
        <v>3.2384416803567238</v>
      </c>
      <c r="H43" s="175">
        <f>IFERROR('Tabel 5'!H43/'Tabel 5'!H52-1,"nb")</f>
        <v>-0.15464648853156771</v>
      </c>
      <c r="I43" s="175">
        <f>IFERROR('Tabel 5'!I43/'Tabel 5'!I52-1,"nb")</f>
        <v>2.3053691275167787</v>
      </c>
      <c r="J43" s="175">
        <f>IFERROR('Tabel 5'!J43/'Tabel 5'!J52-1,"nb")</f>
        <v>0.13524482848913322</v>
      </c>
      <c r="K43" s="175">
        <f>IFERROR('Tabel 5'!K43/'Tabel 5'!K52-1,"nb")</f>
        <v>1.5271522493140788E-2</v>
      </c>
      <c r="L43" s="175">
        <f>IFERROR('Tabel 5'!L43/'Tabel 5'!L52-1,"nb")</f>
        <v>-4.5453001324863296E-2</v>
      </c>
      <c r="M43" s="175">
        <f>IFERROR('Tabel 5'!M43/'Tabel 5'!M52-1,"nb")</f>
        <v>0.2096335761661412</v>
      </c>
      <c r="N43" s="175">
        <f>IFERROR('Tabel 5'!N43/'Tabel 5'!N52-1,"nb")</f>
        <v>-0.27216704125280944</v>
      </c>
      <c r="O43" s="175">
        <f>IFERROR('Tabel 5'!O43/'Tabel 5'!O52-1,"nb")</f>
        <v>7.2468435970110878E-2</v>
      </c>
      <c r="P43" s="175">
        <f>IFERROR('Tabel 5'!P43/'Tabel 5'!P52-1,"nb")</f>
        <v>7.4282643237685742E-2</v>
      </c>
      <c r="Q43" s="175">
        <f>IFERROR('Tabel 5'!Q43/'Tabel 5'!Q52-1,"nb")</f>
        <v>0.13276976628543014</v>
      </c>
      <c r="R43" s="175">
        <f>IFERROR('Tabel 5'!R43/'Tabel 5'!R52-1,"nb")</f>
        <v>-4.0226628895184136E-2</v>
      </c>
      <c r="S43" s="175">
        <f>IFERROR('Tabel 5'!S43/'Tabel 5'!S52-1,"nb")</f>
        <v>-0.72490706319702602</v>
      </c>
      <c r="T43" s="175"/>
      <c r="U43" s="175">
        <f>IFERROR('Tabel 5'!U43/'Tabel 5'!U52-1,"nb")</f>
        <v>-5.4841334418226251E-2</v>
      </c>
      <c r="V43" s="47"/>
      <c r="W43" s="47"/>
      <c r="X43" s="47"/>
      <c r="Y43" s="47"/>
      <c r="Z43" s="47"/>
      <c r="AA43" s="47"/>
      <c r="AB43" s="47"/>
      <c r="AC43" s="47"/>
      <c r="AD43" s="47"/>
      <c r="AE43" s="47"/>
      <c r="AF43" s="47"/>
      <c r="AG43" s="47"/>
      <c r="AH43" s="47"/>
      <c r="AI43" s="47"/>
      <c r="AJ43" s="47"/>
      <c r="AK43" s="47"/>
      <c r="AL43" s="47"/>
    </row>
    <row r="44" spans="1:38" x14ac:dyDescent="0.25">
      <c r="B44" s="1" t="s">
        <v>416</v>
      </c>
      <c r="D44" s="175">
        <f>IFERROR('Tabel 5'!D44/'Tabel 5'!D53-1,"nb")</f>
        <v>3.8141455305914507E-2</v>
      </c>
      <c r="E44" s="175">
        <f>IFERROR('Tabel 5'!E44/'Tabel 5'!E53-1,"nb")</f>
        <v>1.4576526765518905E-2</v>
      </c>
      <c r="F44" s="175">
        <f>IFERROR('Tabel 5'!F44/'Tabel 5'!F53-1,"nb")</f>
        <v>3.0982693024344199E-2</v>
      </c>
      <c r="G44" s="175">
        <f>IFERROR('Tabel 5'!G44/'Tabel 5'!G53-1,"nb")</f>
        <v>0.47533932326515016</v>
      </c>
      <c r="H44" s="175">
        <f>IFERROR('Tabel 5'!H44/'Tabel 5'!H53-1,"nb")</f>
        <v>-0.15855253285313098</v>
      </c>
      <c r="I44" s="175">
        <f>IFERROR('Tabel 5'!I44/'Tabel 5'!I53-1,"nb")</f>
        <v>-0.176856468118604</v>
      </c>
      <c r="J44" s="175">
        <f>IFERROR('Tabel 5'!J44/'Tabel 5'!J53-1,"nb")</f>
        <v>8.290578739256893E-2</v>
      </c>
      <c r="K44" s="175">
        <f>IFERROR('Tabel 5'!K44/'Tabel 5'!K53-1,"nb")</f>
        <v>8.2705740483720591E-2</v>
      </c>
      <c r="L44" s="175">
        <f>IFERROR('Tabel 5'!L44/'Tabel 5'!L53-1,"nb")</f>
        <v>6.7220499619727425E-2</v>
      </c>
      <c r="M44" s="175">
        <f>IFERROR('Tabel 5'!M44/'Tabel 5'!M53-1,"nb")</f>
        <v>0.13691756272401423</v>
      </c>
      <c r="N44" s="175">
        <f>IFERROR('Tabel 5'!N44/'Tabel 5'!N53-1,"nb")</f>
        <v>-2.1130170148014993E-2</v>
      </c>
      <c r="O44" s="175">
        <f>IFERROR('Tabel 5'!O44/'Tabel 5'!O53-1,"nb")</f>
        <v>8.7827906228206576E-2</v>
      </c>
      <c r="P44" s="175">
        <f>IFERROR('Tabel 5'!P44/'Tabel 5'!P53-1,"nb")</f>
        <v>0.12687783859322233</v>
      </c>
      <c r="Q44" s="175">
        <f>IFERROR('Tabel 5'!Q44/'Tabel 5'!Q53-1,"nb")</f>
        <v>-0.29890955740859526</v>
      </c>
      <c r="R44" s="175">
        <f>IFERROR('Tabel 5'!R44/'Tabel 5'!R53-1,"nb")</f>
        <v>-0.49360421369450713</v>
      </c>
      <c r="S44" s="175">
        <f>IFERROR('Tabel 5'!S44/'Tabel 5'!S53-1,"nb")</f>
        <v>-0.76483889202939515</v>
      </c>
      <c r="T44" s="175"/>
      <c r="U44" s="175">
        <f>IFERROR('Tabel 5'!U44/'Tabel 5'!U53-1,"nb")</f>
        <v>-5.8876641209886782E-2</v>
      </c>
      <c r="V44" s="47"/>
      <c r="W44" s="47"/>
      <c r="X44" s="47"/>
      <c r="Y44" s="47"/>
      <c r="Z44" s="47"/>
      <c r="AA44" s="47"/>
      <c r="AB44" s="47"/>
      <c r="AC44" s="47"/>
      <c r="AD44" s="47"/>
      <c r="AE44" s="47"/>
      <c r="AF44" s="47"/>
      <c r="AG44" s="47"/>
      <c r="AH44" s="47"/>
      <c r="AI44" s="47"/>
      <c r="AJ44" s="47"/>
      <c r="AK44" s="47"/>
      <c r="AL44" s="47"/>
    </row>
    <row r="45" spans="1:38" x14ac:dyDescent="0.25">
      <c r="B45" s="1" t="s">
        <v>417</v>
      </c>
      <c r="D45" s="175">
        <f>IFERROR('Tabel 5'!D45/'Tabel 5'!D54-1,"nb")</f>
        <v>4.0013354271512203E-2</v>
      </c>
      <c r="E45" s="175">
        <f>IFERROR('Tabel 5'!E45/'Tabel 5'!E54-1,"nb")</f>
        <v>5.1735493877435479E-2</v>
      </c>
      <c r="F45" s="175">
        <f>IFERROR('Tabel 5'!F45/'Tabel 5'!F54-1,"nb")</f>
        <v>-2.6991573153864801E-2</v>
      </c>
      <c r="G45" s="175">
        <f>IFERROR('Tabel 5'!G45/'Tabel 5'!G54-1,"nb")</f>
        <v>-0.18586335892892303</v>
      </c>
      <c r="H45" s="175">
        <f>IFERROR('Tabel 5'!H45/'Tabel 5'!H54-1,"nb")</f>
        <v>0.26482018179422995</v>
      </c>
      <c r="I45" s="175">
        <f>IFERROR('Tabel 5'!I45/'Tabel 5'!I54-1,"nb")</f>
        <v>0.11556446225784911</v>
      </c>
      <c r="J45" s="175">
        <f>IFERROR('Tabel 5'!J45/'Tabel 5'!J54-1,"nb")</f>
        <v>0.16216456766499032</v>
      </c>
      <c r="K45" s="175">
        <f>IFERROR('Tabel 5'!K45/'Tabel 5'!K54-1,"nb")</f>
        <v>4.2652604879351186E-2</v>
      </c>
      <c r="L45" s="175">
        <f>IFERROR('Tabel 5'!L45/'Tabel 5'!L54-1,"nb")</f>
        <v>1.574315659134129E-2</v>
      </c>
      <c r="M45" s="175">
        <f>IFERROR('Tabel 5'!M45/'Tabel 5'!M54-1,"nb")</f>
        <v>0.12544217687074832</v>
      </c>
      <c r="N45" s="175">
        <f>IFERROR('Tabel 5'!N45/'Tabel 5'!N54-1,"nb")</f>
        <v>0.12567445289721513</v>
      </c>
      <c r="O45" s="175">
        <f>IFERROR('Tabel 5'!O45/'Tabel 5'!O54-1,"nb")</f>
        <v>4.9799170558078032E-3</v>
      </c>
      <c r="P45" s="175">
        <f>IFERROR('Tabel 5'!P45/'Tabel 5'!P54-1,"nb")</f>
        <v>-3.534665586151009E-3</v>
      </c>
      <c r="Q45" s="175">
        <f>IFERROR('Tabel 5'!Q45/'Tabel 5'!Q54-1,"nb")</f>
        <v>0.33232810615199027</v>
      </c>
      <c r="R45" s="175">
        <f>IFERROR('Tabel 5'!R45/'Tabel 5'!R54-1,"nb")</f>
        <v>-2.5769956002514194E-2</v>
      </c>
      <c r="S45" s="175">
        <f>IFERROR('Tabel 5'!S45/'Tabel 5'!S54-1,"nb")</f>
        <v>0.36820809248554909</v>
      </c>
      <c r="T45" s="175"/>
      <c r="U45" s="175">
        <f>IFERROR('Tabel 5'!U45/'Tabel 5'!U54-1,"nb")</f>
        <v>-3.9117533221519785E-2</v>
      </c>
      <c r="V45" s="47"/>
      <c r="W45" s="47"/>
      <c r="X45" s="47"/>
      <c r="Y45" s="47"/>
      <c r="Z45" s="47"/>
      <c r="AA45" s="47"/>
      <c r="AB45" s="47"/>
      <c r="AC45" s="47"/>
      <c r="AD45" s="47"/>
      <c r="AE45" s="47"/>
      <c r="AF45" s="47"/>
      <c r="AG45" s="47"/>
      <c r="AH45" s="47"/>
      <c r="AI45" s="47"/>
      <c r="AJ45" s="47"/>
      <c r="AK45" s="47"/>
      <c r="AL45" s="47"/>
    </row>
    <row r="46" spans="1:38" x14ac:dyDescent="0.25">
      <c r="B46" s="1" t="s">
        <v>418</v>
      </c>
      <c r="D46" s="175">
        <f>IFERROR('Tabel 5'!D46/'Tabel 5'!D55-1,"nb")</f>
        <v>7.3860373540430402E-2</v>
      </c>
      <c r="E46" s="175">
        <f>IFERROR('Tabel 5'!E46/'Tabel 5'!E55-1,"nb")</f>
        <v>0.12111880934051844</v>
      </c>
      <c r="F46" s="175">
        <f>IFERROR('Tabel 5'!F46/'Tabel 5'!F55-1,"nb")</f>
        <v>-0.21280487804878045</v>
      </c>
      <c r="G46" s="175">
        <f>IFERROR('Tabel 5'!G46/'Tabel 5'!G55-1,"nb")</f>
        <v>1.1435832274459976</v>
      </c>
      <c r="H46" s="175">
        <f>IFERROR('Tabel 5'!H46/'Tabel 5'!H55-1,"nb")</f>
        <v>7.7425373134328401E-2</v>
      </c>
      <c r="I46" s="175">
        <f>IFERROR('Tabel 5'!I46/'Tabel 5'!I55-1,"nb")</f>
        <v>0.14285714285714279</v>
      </c>
      <c r="J46" s="175">
        <f>IFERROR('Tabel 5'!J46/'Tabel 5'!J55-1,"nb")</f>
        <v>0.49294162533384211</v>
      </c>
      <c r="K46" s="175">
        <f>IFERROR('Tabel 5'!K46/'Tabel 5'!K55-1,"nb")</f>
        <v>-6.3054423399664383E-2</v>
      </c>
      <c r="L46" s="175">
        <f>IFERROR('Tabel 5'!L46/'Tabel 5'!L55-1,"nb")</f>
        <v>-0.10151006711409394</v>
      </c>
      <c r="M46" s="175">
        <f>IFERROR('Tabel 5'!M46/'Tabel 5'!M55-1,"nb")</f>
        <v>0.16806722689075637</v>
      </c>
      <c r="N46" s="175">
        <f>IFERROR('Tabel 5'!N46/'Tabel 5'!N55-1,"nb")</f>
        <v>0.18643387517559695</v>
      </c>
      <c r="O46" s="175">
        <f>IFERROR('Tabel 5'!O46/'Tabel 5'!O55-1,"nb")</f>
        <v>3.9366573390994697E-2</v>
      </c>
      <c r="P46" s="175">
        <f>IFERROR('Tabel 5'!P46/'Tabel 5'!P55-1,"nb")</f>
        <v>3.1638574191765745E-2</v>
      </c>
      <c r="Q46" s="175">
        <f>IFERROR('Tabel 5'!Q46/'Tabel 5'!Q55-1,"nb")</f>
        <v>4.8991354466858761E-2</v>
      </c>
      <c r="R46" s="175">
        <f>IFERROR('Tabel 5'!R46/'Tabel 5'!R55-1,"nb")</f>
        <v>0.22924187725631762</v>
      </c>
      <c r="S46" s="175">
        <f>IFERROR('Tabel 5'!S46/'Tabel 5'!S55-1,"nb")</f>
        <v>-0.4576271186440678</v>
      </c>
      <c r="T46" s="175"/>
      <c r="U46" s="175">
        <f>IFERROR('Tabel 5'!U46/'Tabel 5'!U55-1,"nb")</f>
        <v>-5.4863895336568769E-3</v>
      </c>
      <c r="V46" s="47"/>
      <c r="W46" s="47"/>
      <c r="X46" s="47"/>
      <c r="Y46" s="47"/>
      <c r="Z46" s="47"/>
      <c r="AA46" s="47"/>
      <c r="AB46" s="47"/>
      <c r="AC46" s="47"/>
      <c r="AD46" s="47"/>
      <c r="AE46" s="47"/>
      <c r="AF46" s="47"/>
      <c r="AG46" s="47"/>
      <c r="AH46" s="47"/>
      <c r="AI46" s="47"/>
      <c r="AJ46" s="47"/>
      <c r="AK46" s="47"/>
      <c r="AL46" s="47"/>
    </row>
    <row r="47" spans="1:38" x14ac:dyDescent="0.25">
      <c r="B47" s="1" t="s">
        <v>419</v>
      </c>
      <c r="D47" s="175">
        <f>IFERROR('Tabel 5'!D47/'Tabel 5'!D56-1,"nb")</f>
        <v>-1.8497965223824853E-3</v>
      </c>
      <c r="E47" s="175">
        <f>IFERROR('Tabel 5'!E47/'Tabel 5'!E56-1,"nb")</f>
        <v>-6.9013112491378426E-4</v>
      </c>
      <c r="F47" s="175">
        <f>IFERROR('Tabel 5'!F47/'Tabel 5'!F56-1,"nb")</f>
        <v>0.95547309833024108</v>
      </c>
      <c r="G47" s="175">
        <f>IFERROR('Tabel 5'!G47/'Tabel 5'!G56-1,"nb")</f>
        <v>6.416666666666667</v>
      </c>
      <c r="H47" s="175">
        <f>IFERROR('Tabel 5'!H47/'Tabel 5'!H56-1,"nb")</f>
        <v>-0.41116751269035534</v>
      </c>
      <c r="I47" s="175">
        <f>IFERROR('Tabel 5'!I47/'Tabel 5'!I56-1,"nb")</f>
        <v>-0.8</v>
      </c>
      <c r="J47" s="175">
        <f>IFERROR('Tabel 5'!J47/'Tabel 5'!J56-1,"nb")</f>
        <v>-0.72522522522522515</v>
      </c>
      <c r="K47" s="175">
        <f>IFERROR('Tabel 5'!K47/'Tabel 5'!K56-1,"nb")</f>
        <v>0.16326530612244894</v>
      </c>
      <c r="L47" s="175">
        <f>IFERROR('Tabel 5'!L47/'Tabel 5'!L56-1,"nb")</f>
        <v>0</v>
      </c>
      <c r="M47" s="175">
        <f>IFERROR('Tabel 5'!M47/'Tabel 5'!M56-1,"nb")</f>
        <v>0.5161290322580645</v>
      </c>
      <c r="N47" s="175">
        <f>IFERROR('Tabel 5'!N47/'Tabel 5'!N56-1,"nb")</f>
        <v>0.13749999999999996</v>
      </c>
      <c r="O47" s="175">
        <f>IFERROR('Tabel 5'!O47/'Tabel 5'!O56-1,"nb")</f>
        <v>-2.8810408921933095E-2</v>
      </c>
      <c r="P47" s="175">
        <f>IFERROR('Tabel 5'!P47/'Tabel 5'!P56-1,"nb")</f>
        <v>-1.3725490196078383E-2</v>
      </c>
      <c r="Q47" s="175">
        <f>IFERROR('Tabel 5'!Q47/'Tabel 5'!Q56-1,"nb")</f>
        <v>0.76190476190476186</v>
      </c>
      <c r="R47" s="175">
        <f>IFERROR('Tabel 5'!R47/'Tabel 5'!R56-1,"nb")</f>
        <v>-0.97142857142857142</v>
      </c>
      <c r="S47" s="175" t="str">
        <f>IFERROR('Tabel 5'!S47/'Tabel 5'!S56-1,"nb")</f>
        <v>nb</v>
      </c>
      <c r="T47" s="175"/>
      <c r="U47" s="175">
        <f>IFERROR('Tabel 5'!U47/'Tabel 5'!U56-1,"nb")</f>
        <v>-2.4916943521594681E-2</v>
      </c>
      <c r="V47" s="47"/>
      <c r="W47" s="47"/>
      <c r="X47" s="47"/>
      <c r="Y47" s="47"/>
      <c r="Z47" s="47"/>
      <c r="AA47" s="47"/>
      <c r="AB47" s="47"/>
      <c r="AC47" s="47"/>
      <c r="AD47" s="47"/>
      <c r="AE47" s="47"/>
      <c r="AF47" s="47"/>
      <c r="AG47" s="47"/>
      <c r="AH47" s="47"/>
      <c r="AI47" s="47"/>
      <c r="AJ47" s="47"/>
      <c r="AK47" s="47"/>
      <c r="AL47" s="47"/>
    </row>
    <row r="48" spans="1:38" x14ac:dyDescent="0.25">
      <c r="B48" s="1" t="s">
        <v>420</v>
      </c>
      <c r="D48" s="175">
        <f>IFERROR('Tabel 5'!D48/'Tabel 5'!D57-1,"nb")</f>
        <v>2.9296875E-3</v>
      </c>
      <c r="E48" s="175">
        <f>IFERROR('Tabel 5'!E48/'Tabel 5'!E57-1,"nb")</f>
        <v>-0.44743935309973049</v>
      </c>
      <c r="F48" s="175">
        <f>IFERROR('Tabel 5'!F48/'Tabel 5'!F57-1,"nb")</f>
        <v>-0.84057971014492749</v>
      </c>
      <c r="G48" s="175">
        <f>IFERROR('Tabel 5'!G48/'Tabel 5'!G57-1,"nb")</f>
        <v>9</v>
      </c>
      <c r="H48" s="175">
        <f>IFERROR('Tabel 5'!H48/'Tabel 5'!H57-1,"nb")</f>
        <v>0.30434782608695654</v>
      </c>
      <c r="I48" s="175">
        <f>IFERROR('Tabel 5'!I48/'Tabel 5'!I57-1,"nb")</f>
        <v>-0.96969696969696972</v>
      </c>
      <c r="J48" s="175">
        <f>IFERROR('Tabel 5'!J48/'Tabel 5'!J57-1,"nb")</f>
        <v>0.26436781609195403</v>
      </c>
      <c r="K48" s="175">
        <f>IFERROR('Tabel 5'!K48/'Tabel 5'!K57-1,"nb")</f>
        <v>0.13820422535211274</v>
      </c>
      <c r="L48" s="175">
        <f>IFERROR('Tabel 5'!L48/'Tabel 5'!L57-1,"nb")</f>
        <v>0.13051305130513047</v>
      </c>
      <c r="M48" s="175">
        <f>IFERROR('Tabel 5'!M48/'Tabel 5'!M57-1,"nb")</f>
        <v>0.48</v>
      </c>
      <c r="N48" s="175">
        <f>IFERROR('Tabel 5'!N48/'Tabel 5'!N57-1,"nb")</f>
        <v>-0.1428571428571429</v>
      </c>
      <c r="O48" s="175">
        <f>IFERROR('Tabel 5'!O48/'Tabel 5'!O57-1,"nb")</f>
        <v>3.2258064516129004E-2</v>
      </c>
      <c r="P48" s="175">
        <f>IFERROR('Tabel 5'!P48/'Tabel 5'!P57-1,"nb")</f>
        <v>0.25685785536159611</v>
      </c>
      <c r="Q48" s="175">
        <f>IFERROR('Tabel 5'!Q48/'Tabel 5'!Q57-1,"nb")</f>
        <v>-1</v>
      </c>
      <c r="R48" s="175">
        <f>IFERROR('Tabel 5'!R48/'Tabel 5'!R57-1,"nb")</f>
        <v>-2.4390243902439046E-2</v>
      </c>
      <c r="S48" s="175">
        <f>IFERROR('Tabel 5'!S48/'Tabel 5'!S57-1,"nb")</f>
        <v>-0.21212121212121215</v>
      </c>
      <c r="T48" s="175"/>
      <c r="U48" s="175">
        <f>IFERROR('Tabel 5'!U48/'Tabel 5'!U57-1,"nb")</f>
        <v>0.15662650602409633</v>
      </c>
      <c r="V48" s="47"/>
      <c r="W48" s="47"/>
      <c r="X48" s="47"/>
      <c r="Y48" s="47"/>
      <c r="Z48" s="47"/>
      <c r="AA48" s="47"/>
      <c r="AB48" s="47"/>
      <c r="AC48" s="47"/>
      <c r="AD48" s="47"/>
      <c r="AE48" s="47"/>
      <c r="AF48" s="47"/>
      <c r="AG48" s="47"/>
      <c r="AH48" s="47"/>
      <c r="AI48" s="47"/>
      <c r="AJ48" s="47"/>
      <c r="AK48" s="47"/>
      <c r="AL48" s="47"/>
    </row>
    <row r="49" spans="1:38" x14ac:dyDescent="0.25">
      <c r="D49" s="6"/>
      <c r="E49" s="6"/>
      <c r="F49" s="6"/>
      <c r="G49" s="6"/>
      <c r="H49" s="6"/>
      <c r="I49" s="6"/>
      <c r="J49" s="6"/>
      <c r="K49" s="6"/>
      <c r="L49" s="6"/>
      <c r="M49" s="6"/>
      <c r="N49" s="6"/>
      <c r="O49" s="6"/>
      <c r="P49" s="6"/>
      <c r="Q49" s="6"/>
      <c r="R49" s="6"/>
      <c r="S49" s="6"/>
      <c r="T49" s="6"/>
      <c r="U49" s="6"/>
      <c r="V49" s="47"/>
      <c r="W49" s="47"/>
      <c r="X49" s="47"/>
      <c r="Y49" s="47"/>
      <c r="Z49" s="47"/>
      <c r="AA49" s="47"/>
      <c r="AB49" s="47"/>
      <c r="AC49" s="47"/>
      <c r="AD49" s="47"/>
      <c r="AE49" s="47"/>
      <c r="AF49" s="47"/>
      <c r="AG49" s="47"/>
      <c r="AH49" s="47"/>
      <c r="AI49" s="47"/>
      <c r="AJ49" s="47"/>
      <c r="AK49" s="47"/>
      <c r="AL49" s="47"/>
    </row>
    <row r="50" spans="1:38" x14ac:dyDescent="0.25">
      <c r="A50" s="1">
        <v>2017</v>
      </c>
      <c r="B50" s="1" t="s">
        <v>413</v>
      </c>
      <c r="D50" s="6"/>
      <c r="E50" s="6"/>
      <c r="F50" s="6"/>
      <c r="G50" s="6"/>
      <c r="H50" s="6"/>
      <c r="I50" s="6"/>
      <c r="J50" s="6"/>
      <c r="K50" s="6"/>
      <c r="L50" s="6"/>
      <c r="M50" s="6"/>
      <c r="N50" s="6"/>
      <c r="O50" s="6"/>
      <c r="P50" s="6"/>
      <c r="Q50" s="6"/>
      <c r="R50" s="6"/>
      <c r="S50" s="6"/>
      <c r="T50" s="6"/>
      <c r="U50" s="6"/>
      <c r="V50" s="47"/>
      <c r="W50" s="47"/>
      <c r="X50" s="47"/>
      <c r="Y50" s="47"/>
      <c r="Z50" s="47"/>
      <c r="AA50" s="47"/>
      <c r="AB50" s="47"/>
      <c r="AC50" s="47"/>
      <c r="AD50" s="47"/>
      <c r="AE50" s="47"/>
      <c r="AF50" s="47"/>
      <c r="AG50" s="47"/>
      <c r="AH50" s="47"/>
      <c r="AI50" s="47"/>
      <c r="AJ50" s="47"/>
      <c r="AK50" s="47"/>
      <c r="AL50" s="47"/>
    </row>
    <row r="51" spans="1:38" x14ac:dyDescent="0.25">
      <c r="B51" s="1" t="s">
        <v>414</v>
      </c>
      <c r="D51" s="6"/>
      <c r="E51" s="6"/>
      <c r="F51" s="6"/>
      <c r="G51" s="6"/>
      <c r="H51" s="6"/>
      <c r="I51" s="6"/>
      <c r="J51" s="6"/>
      <c r="K51" s="6"/>
      <c r="L51" s="6"/>
      <c r="M51" s="6"/>
      <c r="N51" s="6"/>
      <c r="O51" s="6"/>
      <c r="P51" s="6"/>
      <c r="Q51" s="6"/>
      <c r="R51" s="6"/>
      <c r="S51" s="6"/>
      <c r="T51" s="6"/>
      <c r="U51" s="6"/>
      <c r="V51" s="47"/>
      <c r="W51" s="47"/>
      <c r="X51" s="47"/>
      <c r="Y51" s="47"/>
      <c r="Z51" s="47"/>
      <c r="AA51" s="47"/>
      <c r="AB51" s="47"/>
      <c r="AC51" s="47"/>
      <c r="AD51" s="47"/>
      <c r="AE51" s="47"/>
      <c r="AF51" s="47"/>
      <c r="AG51" s="47"/>
      <c r="AH51" s="47"/>
      <c r="AI51" s="47"/>
      <c r="AJ51" s="47"/>
      <c r="AK51" s="47"/>
      <c r="AL51" s="47"/>
    </row>
    <row r="52" spans="1:38" x14ac:dyDescent="0.25">
      <c r="B52" s="1" t="s">
        <v>415</v>
      </c>
      <c r="D52" s="6"/>
      <c r="E52" s="6"/>
      <c r="F52" s="6"/>
      <c r="G52" s="6"/>
      <c r="H52" s="6"/>
      <c r="I52" s="6"/>
      <c r="J52" s="6"/>
      <c r="K52" s="6"/>
      <c r="L52" s="6"/>
      <c r="M52" s="6"/>
      <c r="N52" s="6"/>
      <c r="O52" s="6"/>
      <c r="P52" s="6"/>
      <c r="Q52" s="6"/>
      <c r="R52" s="6"/>
      <c r="S52" s="6"/>
      <c r="T52" s="6"/>
      <c r="U52" s="6"/>
      <c r="V52" s="47"/>
      <c r="W52" s="47"/>
      <c r="X52" s="47"/>
      <c r="Y52" s="47"/>
      <c r="Z52" s="47"/>
      <c r="AA52" s="47"/>
      <c r="AB52" s="47"/>
      <c r="AC52" s="47"/>
      <c r="AD52" s="47"/>
      <c r="AE52" s="47"/>
      <c r="AF52" s="47"/>
      <c r="AG52" s="47"/>
      <c r="AH52" s="47"/>
      <c r="AI52" s="47"/>
      <c r="AJ52" s="47"/>
      <c r="AK52" s="47"/>
      <c r="AL52" s="47"/>
    </row>
    <row r="53" spans="1:38" x14ac:dyDescent="0.25">
      <c r="B53" s="1" t="s">
        <v>416</v>
      </c>
      <c r="D53" s="6"/>
      <c r="E53" s="6"/>
      <c r="F53" s="6"/>
      <c r="G53" s="6"/>
      <c r="H53" s="6"/>
      <c r="I53" s="6"/>
      <c r="J53" s="6"/>
      <c r="K53" s="6"/>
      <c r="L53" s="6"/>
      <c r="M53" s="6"/>
      <c r="N53" s="6"/>
      <c r="O53" s="6"/>
      <c r="P53" s="6"/>
      <c r="Q53" s="6"/>
      <c r="R53" s="6"/>
      <c r="S53" s="6"/>
      <c r="T53" s="6"/>
      <c r="U53" s="6"/>
      <c r="V53" s="47"/>
      <c r="W53" s="47"/>
      <c r="X53" s="47"/>
      <c r="Y53" s="47"/>
      <c r="Z53" s="47"/>
      <c r="AA53" s="47"/>
      <c r="AB53" s="47"/>
      <c r="AC53" s="47"/>
      <c r="AD53" s="47"/>
      <c r="AE53" s="47"/>
      <c r="AF53" s="47"/>
      <c r="AG53" s="47"/>
      <c r="AH53" s="47"/>
      <c r="AI53" s="47"/>
      <c r="AJ53" s="47"/>
      <c r="AK53" s="47"/>
      <c r="AL53" s="47"/>
    </row>
    <row r="54" spans="1:38" x14ac:dyDescent="0.25">
      <c r="B54" s="1" t="s">
        <v>417</v>
      </c>
      <c r="D54" s="6"/>
      <c r="E54" s="6"/>
      <c r="F54" s="6"/>
      <c r="G54" s="6"/>
      <c r="H54" s="6"/>
      <c r="I54" s="6"/>
      <c r="J54" s="6"/>
      <c r="K54" s="6"/>
      <c r="L54" s="6"/>
      <c r="M54" s="6"/>
      <c r="N54" s="6"/>
      <c r="O54" s="6"/>
      <c r="P54" s="6"/>
      <c r="Q54" s="6"/>
      <c r="R54" s="6"/>
      <c r="S54" s="6"/>
      <c r="T54" s="6"/>
      <c r="U54" s="6"/>
      <c r="V54" s="47"/>
      <c r="W54" s="47"/>
      <c r="X54" s="47"/>
      <c r="Y54" s="47"/>
      <c r="Z54" s="47"/>
      <c r="AA54" s="47"/>
      <c r="AB54" s="47"/>
      <c r="AC54" s="47"/>
      <c r="AD54" s="47"/>
      <c r="AE54" s="47"/>
      <c r="AF54" s="47"/>
      <c r="AG54" s="47"/>
      <c r="AH54" s="47"/>
      <c r="AI54" s="47"/>
      <c r="AJ54" s="47"/>
      <c r="AK54" s="47"/>
      <c r="AL54" s="47"/>
    </row>
    <row r="55" spans="1:38" x14ac:dyDescent="0.25">
      <c r="B55" s="1" t="s">
        <v>418</v>
      </c>
      <c r="D55" s="6"/>
      <c r="E55" s="6"/>
      <c r="F55" s="6"/>
      <c r="G55" s="6"/>
      <c r="H55" s="6"/>
      <c r="I55" s="6"/>
      <c r="J55" s="6"/>
      <c r="K55" s="6"/>
      <c r="L55" s="6"/>
      <c r="M55" s="6"/>
      <c r="N55" s="6"/>
      <c r="O55" s="6"/>
      <c r="P55" s="6"/>
      <c r="Q55" s="6"/>
      <c r="R55" s="6"/>
      <c r="S55" s="6"/>
      <c r="T55" s="6"/>
      <c r="U55" s="6"/>
      <c r="V55" s="47"/>
      <c r="W55" s="47"/>
      <c r="X55" s="47"/>
      <c r="Y55" s="47"/>
      <c r="Z55" s="47"/>
      <c r="AA55" s="47"/>
      <c r="AB55" s="47"/>
      <c r="AC55" s="47"/>
      <c r="AD55" s="47"/>
      <c r="AE55" s="47"/>
      <c r="AF55" s="47"/>
      <c r="AG55" s="47"/>
      <c r="AH55" s="47"/>
      <c r="AI55" s="47"/>
      <c r="AJ55" s="47"/>
      <c r="AK55" s="47"/>
      <c r="AL55" s="47"/>
    </row>
    <row r="56" spans="1:38" x14ac:dyDescent="0.25">
      <c r="B56" s="1" t="s">
        <v>419</v>
      </c>
      <c r="D56" s="6"/>
      <c r="E56" s="6"/>
      <c r="F56" s="6"/>
      <c r="G56" s="6"/>
      <c r="H56" s="6"/>
      <c r="I56" s="6"/>
      <c r="J56" s="6"/>
      <c r="K56" s="6"/>
      <c r="L56" s="6"/>
      <c r="M56" s="6"/>
      <c r="N56" s="6"/>
      <c r="O56" s="6"/>
      <c r="P56" s="6"/>
      <c r="Q56" s="6"/>
      <c r="R56" s="6"/>
      <c r="S56" s="6"/>
      <c r="T56" s="6"/>
      <c r="U56" s="6"/>
      <c r="V56" s="47"/>
      <c r="W56" s="47"/>
      <c r="X56" s="47"/>
      <c r="Y56" s="47"/>
      <c r="Z56" s="47"/>
      <c r="AA56" s="47"/>
      <c r="AB56" s="47"/>
      <c r="AC56" s="47"/>
      <c r="AD56" s="47"/>
      <c r="AE56" s="47"/>
      <c r="AF56" s="47"/>
      <c r="AG56" s="47"/>
      <c r="AH56" s="47"/>
      <c r="AI56" s="47"/>
      <c r="AJ56" s="47"/>
      <c r="AK56" s="47"/>
      <c r="AL56" s="47"/>
    </row>
    <row r="57" spans="1:38" x14ac:dyDescent="0.25">
      <c r="B57" s="1" t="s">
        <v>420</v>
      </c>
      <c r="D57" s="6"/>
      <c r="E57" s="6"/>
      <c r="F57" s="6"/>
      <c r="G57" s="6"/>
      <c r="H57" s="6"/>
      <c r="I57" s="6"/>
      <c r="J57" s="6"/>
      <c r="K57" s="6"/>
      <c r="L57" s="6"/>
      <c r="M57" s="6"/>
      <c r="N57" s="6"/>
      <c r="O57" s="6"/>
      <c r="P57" s="6"/>
      <c r="Q57" s="6"/>
      <c r="R57" s="6"/>
      <c r="S57" s="6"/>
      <c r="T57" s="6"/>
      <c r="U57" s="6"/>
      <c r="V57" s="47"/>
      <c r="W57" s="47"/>
      <c r="X57" s="47"/>
      <c r="Y57" s="47"/>
      <c r="Z57" s="47"/>
      <c r="AA57" s="47"/>
      <c r="AB57" s="47"/>
      <c r="AC57" s="47"/>
      <c r="AD57" s="47"/>
      <c r="AE57" s="47"/>
      <c r="AF57" s="47"/>
      <c r="AG57" s="47"/>
      <c r="AH57" s="47"/>
      <c r="AI57" s="47"/>
      <c r="AJ57" s="47"/>
      <c r="AK57" s="47"/>
      <c r="AL57" s="47"/>
    </row>
    <row r="58" spans="1:38" x14ac:dyDescent="0.25">
      <c r="D58" s="6"/>
      <c r="E58" s="6"/>
      <c r="F58" s="6"/>
      <c r="G58" s="6"/>
      <c r="H58" s="6"/>
      <c r="I58" s="6"/>
      <c r="J58" s="6"/>
      <c r="K58" s="6"/>
      <c r="L58" s="6"/>
      <c r="M58" s="6"/>
      <c r="N58" s="6"/>
      <c r="O58" s="6"/>
      <c r="P58" s="6"/>
      <c r="Q58" s="6"/>
      <c r="R58" s="6"/>
      <c r="S58" s="6"/>
      <c r="T58" s="6"/>
      <c r="U58" s="6"/>
      <c r="V58" s="47"/>
      <c r="W58" s="47"/>
      <c r="X58" s="47"/>
      <c r="Y58" s="47"/>
      <c r="Z58" s="47"/>
      <c r="AA58" s="47"/>
      <c r="AB58" s="47"/>
      <c r="AC58" s="47"/>
      <c r="AD58" s="47"/>
      <c r="AE58" s="47"/>
      <c r="AF58" s="47"/>
      <c r="AG58" s="47"/>
      <c r="AH58" s="47"/>
      <c r="AI58" s="47"/>
      <c r="AJ58" s="47"/>
      <c r="AK58" s="47"/>
      <c r="AL58" s="47"/>
    </row>
    <row r="59" spans="1:38" x14ac:dyDescent="0.25">
      <c r="D59" s="6"/>
      <c r="E59" s="6"/>
      <c r="F59" s="6"/>
      <c r="G59" s="6"/>
      <c r="H59" s="6"/>
      <c r="I59" s="6"/>
      <c r="J59" s="6"/>
      <c r="K59" s="6"/>
      <c r="L59" s="6"/>
      <c r="M59" s="6"/>
      <c r="N59" s="6"/>
      <c r="O59" s="6"/>
      <c r="P59" s="6"/>
      <c r="Q59" s="6"/>
      <c r="R59" s="6"/>
      <c r="S59" s="6"/>
      <c r="T59" s="6"/>
      <c r="U59" s="6"/>
      <c r="V59" s="47"/>
      <c r="W59" s="47"/>
      <c r="X59" s="47"/>
      <c r="Y59" s="47"/>
      <c r="Z59" s="47"/>
      <c r="AA59" s="47"/>
      <c r="AB59" s="47"/>
      <c r="AC59" s="47"/>
      <c r="AD59" s="47"/>
      <c r="AE59" s="47"/>
      <c r="AF59" s="47"/>
      <c r="AG59" s="47"/>
      <c r="AH59" s="47"/>
      <c r="AI59" s="47"/>
      <c r="AJ59" s="47"/>
      <c r="AK59" s="47"/>
      <c r="AL59" s="47"/>
    </row>
  </sheetData>
  <mergeCells count="2">
    <mergeCell ref="E3:J3"/>
    <mergeCell ref="K3:M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B41" sqref="B41"/>
    </sheetView>
  </sheetViews>
  <sheetFormatPr defaultColWidth="8.85546875" defaultRowHeight="12.75" x14ac:dyDescent="0.2"/>
  <cols>
    <col min="1" max="1" width="15.7109375" style="113" customWidth="1"/>
    <col min="2" max="2" width="57.140625" style="113" customWidth="1"/>
    <col min="3" max="16384" width="8.85546875" style="113"/>
  </cols>
  <sheetData>
    <row r="1" spans="1:12" ht="15.75" x14ac:dyDescent="0.25">
      <c r="A1" s="112" t="s">
        <v>460</v>
      </c>
      <c r="B1" s="117"/>
      <c r="C1" s="118"/>
      <c r="D1" s="118"/>
      <c r="E1" s="119"/>
      <c r="F1" s="119"/>
      <c r="G1" s="119"/>
    </row>
    <row r="2" spans="1:12" x14ac:dyDescent="0.2">
      <c r="A2" s="120"/>
      <c r="B2" s="120"/>
      <c r="C2" s="121"/>
      <c r="D2" s="121"/>
      <c r="E2" s="120"/>
      <c r="F2" s="120"/>
      <c r="G2" s="120"/>
      <c r="H2" s="122"/>
      <c r="I2" s="122"/>
      <c r="J2" s="122"/>
      <c r="K2" s="115"/>
      <c r="L2" s="115"/>
    </row>
    <row r="3" spans="1:12" x14ac:dyDescent="0.2">
      <c r="A3" s="120"/>
      <c r="B3" s="120"/>
      <c r="C3" s="121"/>
      <c r="D3" s="121"/>
      <c r="E3" s="120"/>
      <c r="F3" s="120"/>
      <c r="G3" s="120"/>
      <c r="H3" s="122"/>
      <c r="I3" s="122"/>
      <c r="J3" s="122"/>
      <c r="K3" s="115"/>
      <c r="L3" s="115"/>
    </row>
    <row r="4" spans="1:12" x14ac:dyDescent="0.2">
      <c r="A4" s="123" t="s">
        <v>461</v>
      </c>
      <c r="B4" s="123" t="s">
        <v>460</v>
      </c>
      <c r="D4" s="117"/>
      <c r="E4" s="119"/>
      <c r="F4" s="119"/>
      <c r="G4" s="119"/>
    </row>
    <row r="5" spans="1:12" x14ac:dyDescent="0.2">
      <c r="A5" s="123"/>
      <c r="B5" s="123"/>
      <c r="D5" s="117"/>
      <c r="E5" s="119"/>
      <c r="F5" s="119"/>
      <c r="G5" s="119"/>
    </row>
    <row r="6" spans="1:12" x14ac:dyDescent="0.2">
      <c r="A6" s="117" t="s">
        <v>462</v>
      </c>
      <c r="B6" s="117" t="s">
        <v>463</v>
      </c>
      <c r="D6" s="117"/>
      <c r="E6" s="119"/>
      <c r="F6" s="119"/>
      <c r="G6" s="119"/>
    </row>
    <row r="7" spans="1:12" x14ac:dyDescent="0.2">
      <c r="A7" s="117" t="s">
        <v>464</v>
      </c>
      <c r="B7" s="117" t="s">
        <v>465</v>
      </c>
      <c r="D7" s="117"/>
      <c r="E7" s="119"/>
      <c r="F7" s="119"/>
      <c r="G7" s="119"/>
    </row>
    <row r="8" spans="1:12" x14ac:dyDescent="0.2">
      <c r="A8" s="117"/>
      <c r="B8" s="117"/>
      <c r="D8" s="117"/>
      <c r="E8" s="119"/>
      <c r="F8" s="119"/>
      <c r="G8" s="119"/>
    </row>
    <row r="9" spans="1:12" x14ac:dyDescent="0.2">
      <c r="A9" s="124" t="s">
        <v>404</v>
      </c>
      <c r="B9" s="117" t="s">
        <v>572</v>
      </c>
      <c r="D9" s="117"/>
      <c r="E9" s="119"/>
      <c r="F9" s="119"/>
      <c r="G9" s="119"/>
    </row>
    <row r="10" spans="1:12" x14ac:dyDescent="0.2">
      <c r="A10" s="124" t="s">
        <v>466</v>
      </c>
      <c r="B10" s="117" t="s">
        <v>445</v>
      </c>
      <c r="C10" s="117"/>
      <c r="D10" s="117"/>
      <c r="E10" s="119"/>
      <c r="F10" s="119"/>
      <c r="G10" s="119"/>
    </row>
    <row r="11" spans="1:12" x14ac:dyDescent="0.2">
      <c r="A11" s="124" t="s">
        <v>467</v>
      </c>
      <c r="B11" s="117" t="s">
        <v>575</v>
      </c>
      <c r="C11" s="117"/>
      <c r="D11" s="117"/>
      <c r="E11" s="119"/>
      <c r="F11" s="119"/>
      <c r="G11" s="119"/>
    </row>
    <row r="12" spans="1:12" x14ac:dyDescent="0.2">
      <c r="A12" s="124" t="s">
        <v>468</v>
      </c>
      <c r="B12" s="117" t="s">
        <v>631</v>
      </c>
      <c r="C12" s="117"/>
      <c r="D12" s="117"/>
      <c r="E12" s="119"/>
      <c r="F12" s="119"/>
      <c r="G12" s="119"/>
    </row>
    <row r="13" spans="1:12" x14ac:dyDescent="0.2">
      <c r="A13" s="124" t="s">
        <v>469</v>
      </c>
      <c r="B13" s="117" t="s">
        <v>576</v>
      </c>
      <c r="C13" s="117"/>
      <c r="D13" s="117"/>
      <c r="E13" s="119"/>
      <c r="F13" s="119"/>
      <c r="G13" s="119"/>
    </row>
    <row r="14" spans="1:12" x14ac:dyDescent="0.2">
      <c r="A14" s="124" t="s">
        <v>470</v>
      </c>
      <c r="B14" s="117" t="s">
        <v>577</v>
      </c>
      <c r="C14" s="117"/>
      <c r="D14" s="117"/>
      <c r="E14" s="119"/>
      <c r="F14" s="119"/>
      <c r="G14" s="119"/>
    </row>
    <row r="15" spans="1:12" x14ac:dyDescent="0.2">
      <c r="A15" s="124" t="s">
        <v>471</v>
      </c>
      <c r="B15" s="117" t="s">
        <v>578</v>
      </c>
      <c r="C15" s="117"/>
      <c r="D15" s="117"/>
      <c r="E15" s="119"/>
      <c r="F15" s="125"/>
      <c r="G15" s="119"/>
    </row>
    <row r="16" spans="1:12" x14ac:dyDescent="0.2">
      <c r="A16" s="124" t="s">
        <v>472</v>
      </c>
      <c r="B16" s="117" t="s">
        <v>579</v>
      </c>
      <c r="C16" s="117"/>
      <c r="D16" s="117"/>
      <c r="E16" s="119"/>
      <c r="F16" s="125"/>
      <c r="G16" s="119"/>
    </row>
    <row r="17" spans="1:7" x14ac:dyDescent="0.2">
      <c r="A17" s="124" t="s">
        <v>473</v>
      </c>
      <c r="B17" s="117" t="s">
        <v>581</v>
      </c>
      <c r="C17" s="117"/>
      <c r="D17" s="117"/>
      <c r="E17" s="119"/>
      <c r="F17" s="125"/>
      <c r="G17" s="119"/>
    </row>
    <row r="18" spans="1:7" x14ac:dyDescent="0.2">
      <c r="A18" s="124" t="s">
        <v>474</v>
      </c>
      <c r="B18" s="117" t="s">
        <v>580</v>
      </c>
      <c r="C18" s="117"/>
      <c r="D18" s="117"/>
      <c r="E18" s="119"/>
      <c r="F18" s="125"/>
      <c r="G18" s="119"/>
    </row>
    <row r="19" spans="1:7" x14ac:dyDescent="0.2">
      <c r="A19" s="124" t="s">
        <v>475</v>
      </c>
      <c r="B19" s="117" t="s">
        <v>574</v>
      </c>
      <c r="C19" s="117"/>
      <c r="D19" s="117"/>
      <c r="E19" s="119"/>
      <c r="F19" s="125"/>
      <c r="G19" s="119"/>
    </row>
    <row r="20" spans="1:7" x14ac:dyDescent="0.2">
      <c r="A20" s="124" t="s">
        <v>476</v>
      </c>
      <c r="B20" s="117" t="s">
        <v>582</v>
      </c>
      <c r="C20" s="117"/>
      <c r="D20" s="117"/>
      <c r="E20" s="119"/>
      <c r="F20" s="125"/>
      <c r="G20" s="119"/>
    </row>
    <row r="21" spans="1:7" x14ac:dyDescent="0.2">
      <c r="A21" s="124" t="s">
        <v>584</v>
      </c>
      <c r="B21" s="117" t="s">
        <v>573</v>
      </c>
      <c r="C21" s="117"/>
      <c r="D21" s="117"/>
      <c r="E21" s="119"/>
      <c r="F21" s="125"/>
      <c r="G21" s="119"/>
    </row>
    <row r="22" spans="1:7" x14ac:dyDescent="0.2">
      <c r="A22" s="113" t="s">
        <v>588</v>
      </c>
      <c r="B22" s="117" t="s">
        <v>583</v>
      </c>
      <c r="C22" s="117"/>
      <c r="D22" s="117"/>
      <c r="E22" s="119"/>
      <c r="F22" s="125"/>
      <c r="G22" s="119"/>
    </row>
    <row r="23" spans="1:7" x14ac:dyDescent="0.2">
      <c r="A23" s="124" t="s">
        <v>593</v>
      </c>
      <c r="B23" s="113" t="s">
        <v>587</v>
      </c>
    </row>
    <row r="24" spans="1:7" x14ac:dyDescent="0.2">
      <c r="A24" s="113" t="s">
        <v>594</v>
      </c>
      <c r="B24" s="113" t="s">
        <v>590</v>
      </c>
    </row>
    <row r="25" spans="1:7" x14ac:dyDescent="0.2">
      <c r="A25" s="124" t="s">
        <v>595</v>
      </c>
      <c r="B25" s="113" t="s">
        <v>591</v>
      </c>
    </row>
    <row r="26" spans="1:7" x14ac:dyDescent="0.2">
      <c r="A26" s="124" t="s">
        <v>633</v>
      </c>
      <c r="B26" s="113" t="s">
        <v>596</v>
      </c>
    </row>
    <row r="28" spans="1:7" x14ac:dyDescent="0.2">
      <c r="A28" s="228" t="s">
        <v>477</v>
      </c>
      <c r="B28" s="228"/>
    </row>
    <row r="29" spans="1:7" x14ac:dyDescent="0.2">
      <c r="A29" s="227" t="s">
        <v>478</v>
      </c>
      <c r="B29" s="227"/>
    </row>
    <row r="30" spans="1:7" x14ac:dyDescent="0.2">
      <c r="A30" s="227" t="s">
        <v>479</v>
      </c>
      <c r="B30" s="227"/>
    </row>
    <row r="31" spans="1:7" x14ac:dyDescent="0.2">
      <c r="A31" s="126" t="s">
        <v>480</v>
      </c>
      <c r="B31" s="126"/>
    </row>
    <row r="32" spans="1:7" x14ac:dyDescent="0.2">
      <c r="A32" s="227" t="s">
        <v>481</v>
      </c>
      <c r="B32" s="227"/>
    </row>
    <row r="33" spans="1:6" x14ac:dyDescent="0.2">
      <c r="A33" s="227" t="s">
        <v>482</v>
      </c>
      <c r="B33" s="227"/>
    </row>
    <row r="34" spans="1:6" x14ac:dyDescent="0.2">
      <c r="A34" s="227" t="s">
        <v>483</v>
      </c>
      <c r="B34" s="227"/>
    </row>
    <row r="35" spans="1:6" x14ac:dyDescent="0.2">
      <c r="A35" s="227" t="s">
        <v>484</v>
      </c>
      <c r="B35" s="227"/>
    </row>
    <row r="36" spans="1:6" x14ac:dyDescent="0.2">
      <c r="A36" s="227" t="s">
        <v>485</v>
      </c>
      <c r="B36" s="227"/>
    </row>
    <row r="37" spans="1:6" x14ac:dyDescent="0.2">
      <c r="A37" s="227" t="s">
        <v>486</v>
      </c>
      <c r="B37" s="227"/>
    </row>
    <row r="38" spans="1:6" x14ac:dyDescent="0.2">
      <c r="A38" s="126" t="s">
        <v>487</v>
      </c>
      <c r="B38" s="127"/>
    </row>
    <row r="40" spans="1:6" x14ac:dyDescent="0.2">
      <c r="A40" s="128"/>
    </row>
    <row r="41" spans="1:6" x14ac:dyDescent="0.2">
      <c r="A41" s="129" t="s">
        <v>488</v>
      </c>
      <c r="B41" s="130"/>
      <c r="C41" s="130"/>
      <c r="D41" s="130"/>
      <c r="E41" s="130"/>
      <c r="F41" s="130"/>
    </row>
    <row r="42" spans="1:6" x14ac:dyDescent="0.2">
      <c r="A42" s="129" t="s">
        <v>489</v>
      </c>
    </row>
  </sheetData>
  <mergeCells count="9">
    <mergeCell ref="A35:B35"/>
    <mergeCell ref="A36:B36"/>
    <mergeCell ref="A37:B37"/>
    <mergeCell ref="A28:B28"/>
    <mergeCell ref="A29:B29"/>
    <mergeCell ref="A30:B30"/>
    <mergeCell ref="A32:B32"/>
    <mergeCell ref="A33:B33"/>
    <mergeCell ref="A34:B3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U63"/>
  <sheetViews>
    <sheetView showGridLines="0" zoomScale="85" zoomScaleNormal="85" workbookViewId="0">
      <pane ySplit="4" topLeftCell="A23" activePane="bottomLeft" state="frozen"/>
      <selection pane="bottomLeft" activeCell="A63" sqref="A63:XFD75"/>
    </sheetView>
  </sheetViews>
  <sheetFormatPr defaultRowHeight="15" x14ac:dyDescent="0.25"/>
  <cols>
    <col min="1" max="1" width="13.140625" style="1" customWidth="1"/>
    <col min="2" max="2" width="15" style="1" bestFit="1" customWidth="1"/>
    <col min="3" max="3" width="5.28515625" style="1" customWidth="1"/>
    <col min="4" max="19" width="10.140625" style="1" customWidth="1"/>
    <col min="20" max="20" width="4.28515625" style="1" customWidth="1"/>
    <col min="21" max="21" width="10.140625" style="1" customWidth="1"/>
  </cols>
  <sheetData>
    <row r="2" spans="1:21" x14ac:dyDescent="0.25">
      <c r="A2" s="2" t="s">
        <v>590</v>
      </c>
      <c r="B2" s="2"/>
      <c r="C2" s="2"/>
      <c r="D2" s="2"/>
      <c r="E2" s="2"/>
      <c r="F2" s="2"/>
      <c r="G2" s="2"/>
      <c r="H2" s="2"/>
      <c r="I2" s="2"/>
      <c r="J2" s="2"/>
      <c r="K2" s="2"/>
      <c r="L2" s="2"/>
      <c r="M2" s="2"/>
      <c r="N2" s="2"/>
      <c r="O2" s="2"/>
      <c r="P2" s="2"/>
      <c r="Q2" s="2"/>
      <c r="R2" s="2"/>
      <c r="S2" s="2"/>
      <c r="T2" s="2"/>
      <c r="U2" s="2"/>
    </row>
    <row r="3" spans="1:21" ht="27.75" customHeight="1" x14ac:dyDescent="0.25">
      <c r="A3" s="2"/>
      <c r="B3" s="2"/>
      <c r="C3" s="13"/>
      <c r="D3" s="105" t="s">
        <v>366</v>
      </c>
      <c r="E3" s="229" t="s">
        <v>367</v>
      </c>
      <c r="F3" s="229"/>
      <c r="G3" s="229"/>
      <c r="H3" s="229"/>
      <c r="I3" s="229"/>
      <c r="J3" s="229"/>
      <c r="K3" s="229" t="s">
        <v>368</v>
      </c>
      <c r="L3" s="229"/>
      <c r="M3" s="229"/>
      <c r="N3" s="4" t="s">
        <v>369</v>
      </c>
      <c r="O3" s="4" t="s">
        <v>370</v>
      </c>
      <c r="P3" s="4"/>
      <c r="Q3" s="4"/>
      <c r="R3" s="4"/>
      <c r="S3" s="4" t="s">
        <v>371</v>
      </c>
      <c r="T3" s="5"/>
      <c r="U3" s="105" t="s">
        <v>387</v>
      </c>
    </row>
    <row r="4" spans="1:21" ht="51" x14ac:dyDescent="0.25">
      <c r="A4" s="2" t="s">
        <v>0</v>
      </c>
      <c r="B4" s="2" t="s">
        <v>1</v>
      </c>
      <c r="C4" s="2"/>
      <c r="D4" s="105" t="s">
        <v>3</v>
      </c>
      <c r="E4" s="105" t="s">
        <v>372</v>
      </c>
      <c r="F4" s="105" t="s">
        <v>373</v>
      </c>
      <c r="G4" s="105" t="s">
        <v>374</v>
      </c>
      <c r="H4" s="105" t="s">
        <v>375</v>
      </c>
      <c r="I4" s="105" t="s">
        <v>376</v>
      </c>
      <c r="J4" s="105" t="s">
        <v>377</v>
      </c>
      <c r="K4" s="105" t="s">
        <v>378</v>
      </c>
      <c r="L4" s="105" t="s">
        <v>379</v>
      </c>
      <c r="M4" s="105" t="s">
        <v>380</v>
      </c>
      <c r="N4" s="105" t="s">
        <v>381</v>
      </c>
      <c r="O4" s="105" t="s">
        <v>382</v>
      </c>
      <c r="P4" s="4" t="s">
        <v>383</v>
      </c>
      <c r="Q4" s="4" t="s">
        <v>384</v>
      </c>
      <c r="R4" s="4" t="s">
        <v>385</v>
      </c>
      <c r="S4" s="4" t="s">
        <v>3</v>
      </c>
      <c r="T4" s="4"/>
      <c r="U4" s="105" t="s">
        <v>386</v>
      </c>
    </row>
    <row r="5" spans="1:21" x14ac:dyDescent="0.25">
      <c r="A5" s="19"/>
      <c r="B5" s="18" t="s">
        <v>646</v>
      </c>
      <c r="C5" s="15"/>
      <c r="D5" s="19" t="s">
        <v>586</v>
      </c>
      <c r="E5" s="16"/>
      <c r="F5" s="16"/>
      <c r="G5" s="16"/>
      <c r="H5" s="16"/>
      <c r="I5" s="16"/>
      <c r="J5" s="16"/>
      <c r="K5" s="16"/>
      <c r="L5" s="16"/>
      <c r="M5" s="16"/>
      <c r="N5" s="16"/>
      <c r="O5" s="16"/>
      <c r="P5" s="17"/>
      <c r="Q5" s="17"/>
      <c r="R5" s="17"/>
      <c r="S5" s="17"/>
      <c r="T5" s="17"/>
      <c r="U5" s="16"/>
    </row>
    <row r="6" spans="1:21" x14ac:dyDescent="0.25">
      <c r="A6" s="13" t="s">
        <v>634</v>
      </c>
      <c r="B6" s="215">
        <v>0.14199999999999999</v>
      </c>
      <c r="C6" s="13"/>
      <c r="D6" s="99">
        <f>'Tabel 8'!D7/'Tabel 8'!D8-1</f>
        <v>0.1012791330175089</v>
      </c>
      <c r="E6" s="99">
        <f>'Tabel 8'!E7/'Tabel 8'!E8-1</f>
        <v>7.7173131919876292E-2</v>
      </c>
      <c r="F6" s="99">
        <f>'Tabel 8'!F7/'Tabel 8'!F8-1</f>
        <v>0.10096318465457932</v>
      </c>
      <c r="G6" s="99">
        <f>'Tabel 8'!G7/'Tabel 8'!G8-1</f>
        <v>0.23662492418195669</v>
      </c>
      <c r="H6" s="99">
        <f>'Tabel 8'!H7/'Tabel 8'!H8-1</f>
        <v>7.5614161126405621E-2</v>
      </c>
      <c r="I6" s="99">
        <f>'Tabel 8'!I7/'Tabel 8'!I8-1</f>
        <v>0.28441449603731117</v>
      </c>
      <c r="J6" s="99">
        <f>'Tabel 8'!J7/'Tabel 8'!J8-1</f>
        <v>-2.6834881538280508E-2</v>
      </c>
      <c r="K6" s="99">
        <f>'Tabel 8'!K7/'Tabel 8'!K8-1</f>
        <v>6.7643463154121175E-2</v>
      </c>
      <c r="L6" s="99">
        <f>'Tabel 8'!L7/'Tabel 8'!L8-1</f>
        <v>5.7352174378870302E-2</v>
      </c>
      <c r="M6" s="99">
        <f>'Tabel 8'!M7/'Tabel 8'!M8-1</f>
        <v>0.10459821826585092</v>
      </c>
      <c r="N6" s="99">
        <f>'Tabel 8'!N7/'Tabel 8'!N8-1</f>
        <v>0.27325368656006432</v>
      </c>
      <c r="O6" s="99">
        <f>'Tabel 8'!O7/'Tabel 8'!O8-1</f>
        <v>0.14404832754196351</v>
      </c>
      <c r="P6" s="99">
        <f>'Tabel 8'!P7/'Tabel 8'!P8-1</f>
        <v>0.12998095040386759</v>
      </c>
      <c r="Q6" s="99">
        <f>'Tabel 8'!Q7/'Tabel 8'!Q8-1</f>
        <v>0.22918266127212816</v>
      </c>
      <c r="R6" s="99">
        <f>'Tabel 8'!R7/'Tabel 8'!R8-1</f>
        <v>0.99887653840813839</v>
      </c>
      <c r="S6" s="99">
        <f>'Tabel 8'!S7/'Tabel 8'!S8-1</f>
        <v>3.7640246109300612E-3</v>
      </c>
      <c r="T6" s="99"/>
      <c r="U6" s="99">
        <f>'Tabel 8'!U7/'Tabel 8'!U8-1</f>
        <v>0.438782357221839</v>
      </c>
    </row>
    <row r="7" spans="1:21" x14ac:dyDescent="0.25">
      <c r="A7" s="13" t="s">
        <v>352</v>
      </c>
      <c r="B7" s="177">
        <v>2.7E-2</v>
      </c>
      <c r="C7" s="13"/>
      <c r="D7" s="99">
        <f>'Tabel 8'!D8/'Tabel 8'!D9-1</f>
        <v>3.7219845819888908E-2</v>
      </c>
      <c r="E7" s="99">
        <f>'Tabel 8'!E8/'Tabel 8'!E9-1</f>
        <v>5.7005640783292844E-2</v>
      </c>
      <c r="F7" s="99">
        <f>'Tabel 8'!F8/'Tabel 8'!F9-1</f>
        <v>1.7271569895134231E-2</v>
      </c>
      <c r="G7" s="99">
        <f>'Tabel 8'!G8/'Tabel 8'!G9-1</f>
        <v>-1.6736600504411392E-2</v>
      </c>
      <c r="H7" s="99">
        <f>'Tabel 8'!H8/'Tabel 8'!H9-1</f>
        <v>4.1939977736485945E-2</v>
      </c>
      <c r="I7" s="99">
        <f>'Tabel 8'!I8/'Tabel 8'!I9-1</f>
        <v>3.4660142446250042E-3</v>
      </c>
      <c r="J7" s="99">
        <f>'Tabel 8'!J8/'Tabel 8'!J9-1</f>
        <v>0.19289083188169243</v>
      </c>
      <c r="K7" s="99">
        <f>'Tabel 8'!K8/'Tabel 8'!K9-1</f>
        <v>3.6358093883266607E-2</v>
      </c>
      <c r="L7" s="99">
        <f>'Tabel 8'!L8/'Tabel 8'!L9-1</f>
        <v>3.6126806000739142E-2</v>
      </c>
      <c r="M7" s="99">
        <f>'Tabel 8'!M8/'Tabel 8'!M9-1</f>
        <v>3.7189472086723407E-2</v>
      </c>
      <c r="N7" s="99">
        <f>'Tabel 8'!N8/'Tabel 8'!N9-1</f>
        <v>-2.5269728042799811E-2</v>
      </c>
      <c r="O7" s="99">
        <f>'Tabel 8'!O8/'Tabel 8'!O9-1</f>
        <v>6.3865048322764295E-3</v>
      </c>
      <c r="P7" s="99">
        <f>'Tabel 8'!P8/'Tabel 8'!P9-1</f>
        <v>1.2289579001148798E-2</v>
      </c>
      <c r="Q7" s="99">
        <f>'Tabel 8'!Q8/'Tabel 8'!Q9-1</f>
        <v>-3.524195379125783E-2</v>
      </c>
      <c r="R7" s="99">
        <f>'Tabel 8'!R8/'Tabel 8'!R9-1</f>
        <v>-0.24172711647398848</v>
      </c>
      <c r="S7" s="99">
        <f>'Tabel 8'!S8/'Tabel 8'!S9-1</f>
        <v>0.48341028669601638</v>
      </c>
      <c r="T7" s="99"/>
      <c r="U7" s="99">
        <f>'Tabel 8'!U8/'Tabel 8'!U9-1</f>
        <v>-9.8325940885985896E-2</v>
      </c>
    </row>
    <row r="8" spans="1:21" x14ac:dyDescent="0.25">
      <c r="A8" s="13" t="s">
        <v>353</v>
      </c>
      <c r="B8" s="177">
        <v>1.2999999999999999E-2</v>
      </c>
      <c r="C8" s="13"/>
      <c r="D8" s="99">
        <f>'Tabel 8'!D9/'Tabel 8'!D10-1</f>
        <v>3.4243726676907338E-2</v>
      </c>
      <c r="E8" s="99">
        <f>'Tabel 8'!E9/'Tabel 8'!E10-1</f>
        <v>3.4179049592519162E-2</v>
      </c>
      <c r="F8" s="99">
        <f>'Tabel 8'!F9/'Tabel 8'!F10-1</f>
        <v>0.10359098819964063</v>
      </c>
      <c r="G8" s="99">
        <f>'Tabel 8'!G9/'Tabel 8'!G10-1</f>
        <v>-5.946450364472422E-2</v>
      </c>
      <c r="H8" s="99">
        <f>'Tabel 8'!H9/'Tabel 8'!H10-1</f>
        <v>-4.8516988573483522E-2</v>
      </c>
      <c r="I8" s="99">
        <f>'Tabel 8'!I9/'Tabel 8'!I10-1</f>
        <v>-2.7279782268068153E-3</v>
      </c>
      <c r="J8" s="99">
        <f>'Tabel 8'!J9/'Tabel 8'!J10-1</f>
        <v>-1.7354576192531113E-2</v>
      </c>
      <c r="K8" s="99">
        <f>'Tabel 8'!K9/'Tabel 8'!K10-1</f>
        <v>5.2669716190032467E-3</v>
      </c>
      <c r="L8" s="99">
        <f>'Tabel 8'!L9/'Tabel 8'!L10-1</f>
        <v>3.633084609869397E-2</v>
      </c>
      <c r="M8" s="99">
        <f>'Tabel 8'!M9/'Tabel 8'!M10-1</f>
        <v>-9.2511670227009013E-2</v>
      </c>
      <c r="N8" s="99">
        <f>'Tabel 8'!N9/'Tabel 8'!N10-1</f>
        <v>0.11266543643470839</v>
      </c>
      <c r="O8" s="99">
        <f>'Tabel 8'!O9/'Tabel 8'!O10-1</f>
        <v>3.7005540924704317E-2</v>
      </c>
      <c r="P8" s="99">
        <f>'Tabel 8'!P9/'Tabel 8'!P10-1</f>
        <v>4.0328861284046447E-2</v>
      </c>
      <c r="Q8" s="99">
        <f>'Tabel 8'!Q9/'Tabel 8'!Q10-1</f>
        <v>-1.5711428900474278E-2</v>
      </c>
      <c r="R8" s="99">
        <f>'Tabel 8'!R9/'Tabel 8'!R10-1</f>
        <v>-1.1942199123159192E-2</v>
      </c>
      <c r="S8" s="99">
        <f>'Tabel 8'!S9/'Tabel 8'!S10-1</f>
        <v>-5.1936533290462217E-2</v>
      </c>
      <c r="T8" s="99"/>
      <c r="U8" s="99">
        <f>'Tabel 8'!U9/'Tabel 8'!U10-1</f>
        <v>-6.7289006521454087E-2</v>
      </c>
    </row>
    <row r="9" spans="1:21" x14ac:dyDescent="0.25">
      <c r="A9" s="13" t="s">
        <v>391</v>
      </c>
      <c r="B9" s="177">
        <v>4.3999999999999997E-2</v>
      </c>
      <c r="C9" s="13"/>
      <c r="D9" s="99">
        <f>'Tabel 8'!D10/'Tabel 8'!D11-1</f>
        <v>4.1356427958126885E-2</v>
      </c>
      <c r="E9" s="99">
        <f>'Tabel 8'!E10/'Tabel 8'!E11-1</f>
        <v>5.7293322059173368E-2</v>
      </c>
      <c r="F9" s="99">
        <f>'Tabel 8'!F10/'Tabel 8'!F11-1</f>
        <v>1.770919747744415E-2</v>
      </c>
      <c r="G9" s="99">
        <f>'Tabel 8'!G10/'Tabel 8'!G11-1</f>
        <v>0.43998459286690572</v>
      </c>
      <c r="H9" s="99">
        <f>'Tabel 8'!H10/'Tabel 8'!H11-1</f>
        <v>-1.4886031597474925E-2</v>
      </c>
      <c r="I9" s="99">
        <f>'Tabel 8'!I10/'Tabel 8'!I11-1</f>
        <v>-0.23233626200517166</v>
      </c>
      <c r="J9" s="99">
        <f>'Tabel 8'!J10/'Tabel 8'!J11-1</f>
        <v>0.15104342115050828</v>
      </c>
      <c r="K9" s="99">
        <f>'Tabel 8'!K10/'Tabel 8'!K11-1</f>
        <v>2.0616071283128923E-2</v>
      </c>
      <c r="L9" s="99">
        <f>'Tabel 8'!L10/'Tabel 8'!L11-1</f>
        <v>-5.2397608653054428E-2</v>
      </c>
      <c r="M9" s="99">
        <f>'Tabel 8'!M10/'Tabel 8'!M11-1</f>
        <v>0.34740230550442841</v>
      </c>
      <c r="N9" s="99">
        <f>'Tabel 8'!N10/'Tabel 8'!N11-1</f>
        <v>-8.2272603113903275E-2</v>
      </c>
      <c r="O9" s="99">
        <f>'Tabel 8'!O10/'Tabel 8'!O11-1</f>
        <v>5.0710721996243491E-2</v>
      </c>
      <c r="P9" s="99">
        <f>'Tabel 8'!P10/'Tabel 8'!P11-1</f>
        <v>5.4822698022187977E-2</v>
      </c>
      <c r="Q9" s="99">
        <f>'Tabel 8'!Q10/'Tabel 8'!Q11-1</f>
        <v>7.0611665313488947E-2</v>
      </c>
      <c r="R9" s="99">
        <f>'Tabel 8'!R10/'Tabel 8'!R11-1</f>
        <v>-0.17763698354860924</v>
      </c>
      <c r="S9" s="99">
        <f>'Tabel 8'!S10/'Tabel 8'!S11-1</f>
        <v>0.20327572301774932</v>
      </c>
      <c r="T9" s="99"/>
      <c r="U9" s="99">
        <f>'Tabel 8'!U10/'Tabel 8'!U11-1</f>
        <v>5.6953358647803931E-2</v>
      </c>
    </row>
    <row r="10" spans="1:21" x14ac:dyDescent="0.25">
      <c r="A10" s="13"/>
      <c r="B10" s="13"/>
      <c r="C10" s="13"/>
      <c r="D10" s="14"/>
      <c r="E10" s="14"/>
      <c r="F10" s="14"/>
      <c r="G10" s="14"/>
      <c r="H10" s="14"/>
      <c r="I10" s="14"/>
      <c r="J10" s="14"/>
      <c r="K10" s="14"/>
      <c r="L10" s="14"/>
      <c r="M10" s="14"/>
      <c r="N10" s="14"/>
      <c r="O10" s="14"/>
      <c r="P10" s="14"/>
      <c r="Q10" s="14"/>
      <c r="R10" s="14"/>
      <c r="S10" s="14"/>
      <c r="T10" s="14"/>
      <c r="U10" s="14"/>
    </row>
    <row r="11" spans="1:21" x14ac:dyDescent="0.25">
      <c r="A11" s="18"/>
      <c r="B11" s="2"/>
      <c r="C11" s="2"/>
      <c r="D11" s="18" t="s">
        <v>589</v>
      </c>
      <c r="E11" s="105"/>
      <c r="F11" s="105"/>
      <c r="G11" s="105"/>
      <c r="H11" s="105"/>
      <c r="I11" s="105"/>
      <c r="J11" s="105"/>
      <c r="K11" s="105"/>
      <c r="L11" s="105"/>
      <c r="M11" s="105"/>
      <c r="N11" s="105"/>
      <c r="O11" s="105"/>
      <c r="P11" s="4"/>
      <c r="Q11" s="4"/>
      <c r="R11" s="4"/>
      <c r="S11" s="4"/>
      <c r="T11" s="4"/>
      <c r="U11" s="105"/>
    </row>
    <row r="12" spans="1:21" x14ac:dyDescent="0.25">
      <c r="A12" s="13">
        <v>2023</v>
      </c>
      <c r="B12" s="1" t="s">
        <v>4</v>
      </c>
      <c r="C12" s="13"/>
      <c r="D12" s="172">
        <f>IFERROR('Tabel 8'!D14/'Tabel 8'!D27-1,"nb")</f>
        <v>0.23048143442044333</v>
      </c>
      <c r="E12" s="172">
        <f>IFERROR('Tabel 8'!E14/'Tabel 8'!E27-1,"nb")</f>
        <v>0.26090324579750557</v>
      </c>
      <c r="F12" s="172">
        <f>IFERROR('Tabel 8'!F14/'Tabel 8'!F27-1,"nb")</f>
        <v>0.40311895142957344</v>
      </c>
      <c r="G12" s="172">
        <f>IFERROR('Tabel 8'!G14/'Tabel 8'!G27-1,"nb")</f>
        <v>0.11718820048417466</v>
      </c>
      <c r="H12" s="172">
        <f>IFERROR('Tabel 8'!H14/'Tabel 8'!H27-1,"nb")</f>
        <v>-1.0974201001155093E-2</v>
      </c>
      <c r="I12" s="172">
        <f>IFERROR('Tabel 8'!I14/'Tabel 8'!I27-1,"nb")</f>
        <v>0.72184054960856381</v>
      </c>
      <c r="J12" s="172">
        <f>IFERROR('Tabel 8'!J14/'Tabel 8'!J27-1,"nb")</f>
        <v>-6.5334773218142517E-2</v>
      </c>
      <c r="K12" s="172">
        <f>IFERROR('Tabel 8'!K14/'Tabel 8'!K27-1,"nb")</f>
        <v>0.59023066485753062</v>
      </c>
      <c r="L12" s="172">
        <f>IFERROR('Tabel 8'!L14/'Tabel 8'!L27-1,"nb")</f>
        <v>0.38959257765227928</v>
      </c>
      <c r="M12" s="172">
        <f>IFERROR('Tabel 8'!M14/'Tabel 8'!M27-1,"nb")</f>
        <v>1.6507462686567167</v>
      </c>
      <c r="N12" s="172">
        <f>IFERROR('Tabel 8'!N14/'Tabel 8'!N27-1,"nb")</f>
        <v>-0.11567164179104472</v>
      </c>
      <c r="O12" s="172">
        <f>IFERROR('Tabel 8'!O14/'Tabel 8'!O27-1,"nb")</f>
        <v>0.17465803794675683</v>
      </c>
      <c r="P12" s="172">
        <f>IFERROR('Tabel 8'!P14/'Tabel 8'!P27-1,"nb")</f>
        <v>0.1722367988250324</v>
      </c>
      <c r="Q12" s="172">
        <f>IFERROR('Tabel 8'!Q14/'Tabel 8'!Q27-1,"nb")</f>
        <v>0.29168559745570199</v>
      </c>
      <c r="R12" s="172">
        <f>IFERROR('Tabel 8'!R14/'Tabel 8'!R27-1,"nb")</f>
        <v>0.19397116644823065</v>
      </c>
      <c r="S12" s="172" t="str">
        <f>IFERROR('Tabel 8'!S14/'Tabel 8'!S27-1,"nb")</f>
        <v>nb</v>
      </c>
      <c r="T12" s="172"/>
      <c r="U12" s="172">
        <f>IFERROR('Tabel 8'!U14/'Tabel 8'!U27-1,"nb")</f>
        <v>0.28701406120760953</v>
      </c>
    </row>
    <row r="13" spans="1:21" x14ac:dyDescent="0.25">
      <c r="A13" s="204"/>
      <c r="B13" s="1" t="s">
        <v>19</v>
      </c>
      <c r="C13" s="13"/>
      <c r="D13" s="172">
        <f>IFERROR('Tabel 8'!D15/'Tabel 8'!D28-1,"nb")</f>
        <v>0.25080667465658713</v>
      </c>
      <c r="E13" s="172">
        <f>IFERROR('Tabel 8'!E15/'Tabel 8'!E28-1,"nb")</f>
        <v>0.28617224051290946</v>
      </c>
      <c r="F13" s="172">
        <f>IFERROR('Tabel 8'!F15/'Tabel 8'!F28-1,"nb")</f>
        <v>0.47203509321635595</v>
      </c>
      <c r="G13" s="172">
        <f>IFERROR('Tabel 8'!G15/'Tabel 8'!G28-1,"nb")</f>
        <v>2.1094674556213016</v>
      </c>
      <c r="H13" s="172">
        <f>IFERROR('Tabel 8'!H15/'Tabel 8'!H28-1,"nb")</f>
        <v>0.26471124066314444</v>
      </c>
      <c r="I13" s="172">
        <f>IFERROR('Tabel 8'!I15/'Tabel 8'!I28-1,"nb")</f>
        <v>0</v>
      </c>
      <c r="J13" s="172">
        <f>IFERROR('Tabel 8'!J15/'Tabel 8'!J28-1,"nb")</f>
        <v>-0.35354436023183233</v>
      </c>
      <c r="K13" s="172">
        <f>IFERROR('Tabel 8'!K15/'Tabel 8'!K28-1,"nb")</f>
        <v>0.45363636363636362</v>
      </c>
      <c r="L13" s="172">
        <f>IFERROR('Tabel 8'!L15/'Tabel 8'!L28-1,"nb")</f>
        <v>0.60394456289978682</v>
      </c>
      <c r="M13" s="172">
        <f>IFERROR('Tabel 8'!M15/'Tabel 8'!M28-1,"nb")</f>
        <v>-0.41666666666666663</v>
      </c>
      <c r="N13" s="172">
        <f>IFERROR('Tabel 8'!N15/'Tabel 8'!N28-1,"nb")</f>
        <v>0.77386196769456683</v>
      </c>
      <c r="O13" s="172">
        <f>IFERROR('Tabel 8'!O15/'Tabel 8'!O28-1,"nb")</f>
        <v>0.15789473684210531</v>
      </c>
      <c r="P13" s="172">
        <f>IFERROR('Tabel 8'!P15/'Tabel 8'!P28-1,"nb")</f>
        <v>0.16466310913035831</v>
      </c>
      <c r="Q13" s="172">
        <f>IFERROR('Tabel 8'!Q15/'Tabel 8'!Q28-1,"nb")</f>
        <v>-0.38410596026490063</v>
      </c>
      <c r="R13" s="172">
        <f>IFERROR('Tabel 8'!R15/'Tabel 8'!R28-1,"nb")</f>
        <v>0.86764705882352944</v>
      </c>
      <c r="S13" s="172">
        <f>IFERROR('Tabel 8'!S15/'Tabel 8'!S28-1,"nb")</f>
        <v>0.13413470711696251</v>
      </c>
      <c r="T13" s="172"/>
      <c r="U13" s="172">
        <f>IFERROR('Tabel 8'!U15/'Tabel 8'!U28-1,"nb")</f>
        <v>0.96937659496901207</v>
      </c>
    </row>
    <row r="14" spans="1:21" x14ac:dyDescent="0.25">
      <c r="A14" s="204"/>
      <c r="B14" s="1" t="s">
        <v>26</v>
      </c>
      <c r="C14" s="13"/>
      <c r="D14" s="172">
        <f>IFERROR('Tabel 8'!D16/'Tabel 8'!D29-1,"nb")</f>
        <v>0.1590345302116718</v>
      </c>
      <c r="E14" s="172">
        <f>IFERROR('Tabel 8'!E16/'Tabel 8'!E29-1,"nb")</f>
        <v>0.18490270154679589</v>
      </c>
      <c r="F14" s="172">
        <f>IFERROR('Tabel 8'!F16/'Tabel 8'!F29-1,"nb")</f>
        <v>-4.4528977399865721E-2</v>
      </c>
      <c r="G14" s="172">
        <f>IFERROR('Tabel 8'!G16/'Tabel 8'!G29-1,"nb")</f>
        <v>-0.79809335371885959</v>
      </c>
      <c r="H14" s="172">
        <f>IFERROR('Tabel 8'!H16/'Tabel 8'!H29-1,"nb")</f>
        <v>0.82551594746716694</v>
      </c>
      <c r="I14" s="172">
        <f>IFERROR('Tabel 8'!I16/'Tabel 8'!I29-1,"nb")</f>
        <v>2.4393939393939394</v>
      </c>
      <c r="J14" s="172">
        <f>IFERROR('Tabel 8'!J16/'Tabel 8'!J29-1,"nb")</f>
        <v>1.0995452248610409</v>
      </c>
      <c r="K14" s="172">
        <f>IFERROR('Tabel 8'!K16/'Tabel 8'!K29-1,"nb")</f>
        <v>4.7199999999999909E-2</v>
      </c>
      <c r="L14" s="172">
        <f>IFERROR('Tabel 8'!L16/'Tabel 8'!L29-1,"nb")</f>
        <v>7.5976747329998595E-2</v>
      </c>
      <c r="M14" s="172">
        <f>IFERROR('Tabel 8'!M16/'Tabel 8'!M29-1,"nb")</f>
        <v>-0.11012564671101255</v>
      </c>
      <c r="N14" s="172">
        <f>IFERROR('Tabel 8'!N16/'Tabel 8'!N29-1,"nb")</f>
        <v>0.17284366576819399</v>
      </c>
      <c r="O14" s="172">
        <f>IFERROR('Tabel 8'!O16/'Tabel 8'!O29-1,"nb")</f>
        <v>0.17273962850300961</v>
      </c>
      <c r="P14" s="172">
        <f>IFERROR('Tabel 8'!P16/'Tabel 8'!P29-1,"nb")</f>
        <v>0.13935900607827545</v>
      </c>
      <c r="Q14" s="172">
        <f>IFERROR('Tabel 8'!Q16/'Tabel 8'!Q29-1,"nb")</f>
        <v>0.11963557899784227</v>
      </c>
      <c r="R14" s="172">
        <f>IFERROR('Tabel 8'!R16/'Tabel 8'!R29-1,"nb")</f>
        <v>6.7721518987341769</v>
      </c>
      <c r="S14" s="172">
        <f>IFERROR('Tabel 8'!S16/'Tabel 8'!S29-1,"nb")</f>
        <v>1.9183673469387754</v>
      </c>
      <c r="T14" s="172"/>
      <c r="U14" s="172">
        <f>IFERROR('Tabel 8'!U16/'Tabel 8'!U29-1,"nb")</f>
        <v>1.5768352365415987</v>
      </c>
    </row>
    <row r="15" spans="1:21" x14ac:dyDescent="0.25">
      <c r="A15" s="204"/>
      <c r="B15" s="1" t="s">
        <v>43</v>
      </c>
      <c r="C15" s="13"/>
      <c r="D15" s="172">
        <f>IFERROR('Tabel 8'!D17/'Tabel 8'!D30-1,"nb")</f>
        <v>0.12530097377000282</v>
      </c>
      <c r="E15" s="172">
        <f>IFERROR('Tabel 8'!E17/'Tabel 8'!E30-1,"nb")</f>
        <v>0.10380446333687576</v>
      </c>
      <c r="F15" s="172">
        <f>IFERROR('Tabel 8'!F17/'Tabel 8'!F30-1,"nb")</f>
        <v>-3.3261151194787786E-2</v>
      </c>
      <c r="G15" s="172">
        <f>IFERROR('Tabel 8'!G17/'Tabel 8'!G30-1,"nb")</f>
        <v>0.59043561571233427</v>
      </c>
      <c r="H15" s="172">
        <f>IFERROR('Tabel 8'!H17/'Tabel 8'!H30-1,"nb")</f>
        <v>0.37311029236985949</v>
      </c>
      <c r="I15" s="172">
        <f>IFERROR('Tabel 8'!I17/'Tabel 8'!I30-1,"nb")</f>
        <v>8.9622495432163607E-2</v>
      </c>
      <c r="J15" s="172">
        <f>IFERROR('Tabel 8'!J17/'Tabel 8'!J30-1,"nb")</f>
        <v>0.12679945147860949</v>
      </c>
      <c r="K15" s="172">
        <f>IFERROR('Tabel 8'!K17/'Tabel 8'!K30-1,"nb")</f>
        <v>0.11106111429272691</v>
      </c>
      <c r="L15" s="172">
        <f>IFERROR('Tabel 8'!L17/'Tabel 8'!L30-1,"nb")</f>
        <v>7.4985135105375189E-2</v>
      </c>
      <c r="M15" s="172">
        <f>IFERROR('Tabel 8'!M17/'Tabel 8'!M30-1,"nb")</f>
        <v>0.21536355532917351</v>
      </c>
      <c r="N15" s="172">
        <f>IFERROR('Tabel 8'!N17/'Tabel 8'!N30-1,"nb")</f>
        <v>0.37462063732928685</v>
      </c>
      <c r="O15" s="172">
        <f>IFERROR('Tabel 8'!O17/'Tabel 8'!O30-1,"nb")</f>
        <v>9.581724822907689E-2</v>
      </c>
      <c r="P15" s="172">
        <f>IFERROR('Tabel 8'!P17/'Tabel 8'!P30-1,"nb")</f>
        <v>7.6910002877775829E-2</v>
      </c>
      <c r="Q15" s="172">
        <f>IFERROR('Tabel 8'!Q17/'Tabel 8'!Q30-1,"nb")</f>
        <v>0.27339237581825215</v>
      </c>
      <c r="R15" s="172">
        <f>IFERROR('Tabel 8'!R17/'Tabel 8'!R30-1,"nb")</f>
        <v>2.7028909787530471</v>
      </c>
      <c r="S15" s="172">
        <f>IFERROR('Tabel 8'!S17/'Tabel 8'!S30-1,"nb")</f>
        <v>1.595959595959596</v>
      </c>
      <c r="T15" s="172"/>
      <c r="U15" s="172">
        <f>IFERROR('Tabel 8'!U17/'Tabel 8'!U30-1,"nb")</f>
        <v>0.28365807908739415</v>
      </c>
    </row>
    <row r="16" spans="1:21" x14ac:dyDescent="0.25">
      <c r="A16" s="204"/>
      <c r="B16" s="1" t="s">
        <v>95</v>
      </c>
      <c r="C16" s="13"/>
      <c r="D16" s="172">
        <f>IFERROR('Tabel 8'!D18/'Tabel 8'!D31-1,"nb")</f>
        <v>0.20176878314772861</v>
      </c>
      <c r="E16" s="172">
        <f>IFERROR('Tabel 8'!E18/'Tabel 8'!E31-1,"nb")</f>
        <v>0.33602597203404994</v>
      </c>
      <c r="F16" s="172">
        <f>IFERROR('Tabel 8'!F18/'Tabel 8'!F31-1,"nb")</f>
        <v>0.49879676940827422</v>
      </c>
      <c r="G16" s="172">
        <f>IFERROR('Tabel 8'!G18/'Tabel 8'!G31-1,"nb")</f>
        <v>-0.39601188681683108</v>
      </c>
      <c r="H16" s="172">
        <f>IFERROR('Tabel 8'!H18/'Tabel 8'!H31-1,"nb")</f>
        <v>8.5970901493694685E-2</v>
      </c>
      <c r="I16" s="172">
        <f>IFERROR('Tabel 8'!I18/'Tabel 8'!I31-1,"nb")</f>
        <v>4.1783598378546838E-2</v>
      </c>
      <c r="J16" s="172">
        <f>IFERROR('Tabel 8'!J18/'Tabel 8'!J31-1,"nb")</f>
        <v>0.55794496512175296</v>
      </c>
      <c r="K16" s="172">
        <f>IFERROR('Tabel 8'!K18/'Tabel 8'!K31-1,"nb")</f>
        <v>4.9080865706782495E-2</v>
      </c>
      <c r="L16" s="172">
        <f>IFERROR('Tabel 8'!L18/'Tabel 8'!L31-1,"nb")</f>
        <v>8.6264811551306497E-3</v>
      </c>
      <c r="M16" s="172">
        <f>IFERROR('Tabel 8'!M18/'Tabel 8'!M31-1,"nb")</f>
        <v>8.4246697079210842E-2</v>
      </c>
      <c r="N16" s="172">
        <f>IFERROR('Tabel 8'!N18/'Tabel 8'!N31-1,"nb")</f>
        <v>-2.7975343764817473E-2</v>
      </c>
      <c r="O16" s="172">
        <f>IFERROR('Tabel 8'!O18/'Tabel 8'!O31-1,"nb")</f>
        <v>9.2048192771084336E-2</v>
      </c>
      <c r="P16" s="172">
        <f>IFERROR('Tabel 8'!P18/'Tabel 8'!P31-1,"nb")</f>
        <v>8.9762694884478078E-2</v>
      </c>
      <c r="Q16" s="172">
        <f>IFERROR('Tabel 8'!Q18/'Tabel 8'!Q31-1,"nb")</f>
        <v>-2.4576954069299051E-2</v>
      </c>
      <c r="R16" s="172">
        <f>IFERROR('Tabel 8'!R18/'Tabel 8'!R31-1,"nb")</f>
        <v>0.80513595166163143</v>
      </c>
      <c r="S16" s="172">
        <f>IFERROR('Tabel 8'!S18/'Tabel 8'!S31-1,"nb")</f>
        <v>0.10916542473919533</v>
      </c>
      <c r="T16" s="172"/>
      <c r="U16" s="172">
        <f>IFERROR('Tabel 8'!U18/'Tabel 8'!U31-1,"nb")</f>
        <v>1.0067029337478144</v>
      </c>
    </row>
    <row r="17" spans="1:21" x14ac:dyDescent="0.25">
      <c r="A17" s="204"/>
      <c r="B17" s="1" t="s">
        <v>105</v>
      </c>
      <c r="C17" s="13"/>
      <c r="D17" s="172">
        <f>IFERROR('Tabel 8'!D19/'Tabel 8'!D32-1,"nb")</f>
        <v>0.14316639975535361</v>
      </c>
      <c r="E17" s="172">
        <f>IFERROR('Tabel 8'!E19/'Tabel 8'!E32-1,"nb")</f>
        <v>5.9963749874131445E-2</v>
      </c>
      <c r="F17" s="172">
        <f>IFERROR('Tabel 8'!F19/'Tabel 8'!F32-1,"nb")</f>
        <v>0.1543814852660419</v>
      </c>
      <c r="G17" s="172">
        <f>IFERROR('Tabel 8'!G19/'Tabel 8'!G32-1,"nb")</f>
        <v>-0.34259286709555004</v>
      </c>
      <c r="H17" s="172">
        <f>IFERROR('Tabel 8'!H19/'Tabel 8'!H32-1,"nb")</f>
        <v>-0.31758868727793554</v>
      </c>
      <c r="I17" s="172">
        <f>IFERROR('Tabel 8'!I19/'Tabel 8'!I32-1,"nb")</f>
        <v>0.97205486476092817</v>
      </c>
      <c r="J17" s="172">
        <f>IFERROR('Tabel 8'!J19/'Tabel 8'!J32-1,"nb")</f>
        <v>0.12979041251904322</v>
      </c>
      <c r="K17" s="172">
        <f>IFERROR('Tabel 8'!K19/'Tabel 8'!K32-1,"nb")</f>
        <v>0.33913944073062807</v>
      </c>
      <c r="L17" s="172">
        <f>IFERROR('Tabel 8'!L19/'Tabel 8'!L32-1,"nb")</f>
        <v>0.35272068314963745</v>
      </c>
      <c r="M17" s="172">
        <f>IFERROR('Tabel 8'!M19/'Tabel 8'!M32-1,"nb")</f>
        <v>0.29646673426409786</v>
      </c>
      <c r="N17" s="172">
        <f>IFERROR('Tabel 8'!N19/'Tabel 8'!N32-1,"nb")</f>
        <v>0.2098575279168271</v>
      </c>
      <c r="O17" s="172">
        <f>IFERROR('Tabel 8'!O19/'Tabel 8'!O32-1,"nb")</f>
        <v>0.30431860191564453</v>
      </c>
      <c r="P17" s="172">
        <f>IFERROR('Tabel 8'!P19/'Tabel 8'!P32-1,"nb")</f>
        <v>0.3216543765755806</v>
      </c>
      <c r="Q17" s="172">
        <f>IFERROR('Tabel 8'!Q19/'Tabel 8'!Q32-1,"nb")</f>
        <v>4.6366676801459228E-2</v>
      </c>
      <c r="R17" s="172">
        <f>IFERROR('Tabel 8'!R19/'Tabel 8'!R32-1,"nb")</f>
        <v>0.1074626865671644</v>
      </c>
      <c r="S17" s="172">
        <f>IFERROR('Tabel 8'!S19/'Tabel 8'!S32-1,"nb")</f>
        <v>7.575757575757569E-2</v>
      </c>
      <c r="T17" s="172"/>
      <c r="U17" s="172">
        <f>IFERROR('Tabel 8'!U19/'Tabel 8'!U32-1,"nb")</f>
        <v>1.3006370714935787</v>
      </c>
    </row>
    <row r="18" spans="1:21" x14ac:dyDescent="0.25">
      <c r="A18" s="204"/>
      <c r="B18" s="1" t="s">
        <v>137</v>
      </c>
      <c r="C18" s="13"/>
      <c r="D18" s="172">
        <f>IFERROR('Tabel 8'!D20/'Tabel 8'!D33-1,"nb")</f>
        <v>0.13218737397468572</v>
      </c>
      <c r="E18" s="172">
        <f>IFERROR('Tabel 8'!E20/'Tabel 8'!E33-1,"nb")</f>
        <v>0.10616858554200026</v>
      </c>
      <c r="F18" s="172">
        <f>IFERROR('Tabel 8'!F20/'Tabel 8'!F33-1,"nb")</f>
        <v>-3.7490796463408027E-2</v>
      </c>
      <c r="G18" s="172">
        <f>IFERROR('Tabel 8'!G20/'Tabel 8'!G33-1,"nb")</f>
        <v>0.35740343347639492</v>
      </c>
      <c r="H18" s="172">
        <f>IFERROR('Tabel 8'!H20/'Tabel 8'!H33-1,"nb")</f>
        <v>-3.0965979055012971E-2</v>
      </c>
      <c r="I18" s="172">
        <f>IFERROR('Tabel 8'!I20/'Tabel 8'!I33-1,"nb")</f>
        <v>0.59866641265002829</v>
      </c>
      <c r="J18" s="172">
        <f>IFERROR('Tabel 8'!J20/'Tabel 8'!J33-1,"nb")</f>
        <v>0.62535529903126652</v>
      </c>
      <c r="K18" s="172">
        <f>IFERROR('Tabel 8'!K20/'Tabel 8'!K33-1,"nb")</f>
        <v>4.1139052375007479E-2</v>
      </c>
      <c r="L18" s="172">
        <f>IFERROR('Tabel 8'!L20/'Tabel 8'!L33-1,"nb")</f>
        <v>2.505553274589678E-3</v>
      </c>
      <c r="M18" s="172">
        <f>IFERROR('Tabel 8'!M20/'Tabel 8'!M33-1,"nb")</f>
        <v>0.25510660214176029</v>
      </c>
      <c r="N18" s="172">
        <f>IFERROR('Tabel 8'!N20/'Tabel 8'!N33-1,"nb")</f>
        <v>0.37368360805860812</v>
      </c>
      <c r="O18" s="172">
        <f>IFERROR('Tabel 8'!O20/'Tabel 8'!O33-1,"nb")</f>
        <v>0.17964507370054306</v>
      </c>
      <c r="P18" s="172">
        <f>IFERROR('Tabel 8'!P20/'Tabel 8'!P33-1,"nb")</f>
        <v>0.16223238323148581</v>
      </c>
      <c r="Q18" s="172">
        <f>IFERROR('Tabel 8'!Q20/'Tabel 8'!Q33-1,"nb")</f>
        <v>0.35969748052303063</v>
      </c>
      <c r="R18" s="172">
        <f>IFERROR('Tabel 8'!R20/'Tabel 8'!R33-1,"nb")</f>
        <v>0.71060025542784166</v>
      </c>
      <c r="S18" s="172">
        <f>IFERROR('Tabel 8'!S20/'Tabel 8'!S33-1,"nb")</f>
        <v>-0.72172917263097625</v>
      </c>
      <c r="T18" s="172"/>
      <c r="U18" s="172">
        <f>IFERROR('Tabel 8'!U20/'Tabel 8'!U33-1,"nb")</f>
        <v>0.41156315594517845</v>
      </c>
    </row>
    <row r="19" spans="1:21" x14ac:dyDescent="0.25">
      <c r="A19" s="204"/>
      <c r="B19" s="1" t="s">
        <v>192</v>
      </c>
      <c r="C19" s="13"/>
      <c r="D19" s="172">
        <f>IFERROR('Tabel 8'!D21/'Tabel 8'!D34-1,"nb")</f>
        <v>5.9115099157578177E-2</v>
      </c>
      <c r="E19" s="172">
        <f>IFERROR('Tabel 8'!E21/'Tabel 8'!E34-1,"nb")</f>
        <v>5.3574423694491502E-2</v>
      </c>
      <c r="F19" s="172">
        <f>IFERROR('Tabel 8'!F21/'Tabel 8'!F34-1,"nb")</f>
        <v>8.3523940874024483E-2</v>
      </c>
      <c r="G19" s="172">
        <f>IFERROR('Tabel 8'!G21/'Tabel 8'!G34-1,"nb")</f>
        <v>0.92609539501072513</v>
      </c>
      <c r="H19" s="172">
        <f>IFERROR('Tabel 8'!H21/'Tabel 8'!H34-1,"nb")</f>
        <v>0.156805013811393</v>
      </c>
      <c r="I19" s="172">
        <f>IFERROR('Tabel 8'!I21/'Tabel 8'!I34-1,"nb")</f>
        <v>0.17383863969661162</v>
      </c>
      <c r="J19" s="172">
        <f>IFERROR('Tabel 8'!J21/'Tabel 8'!J34-1,"nb")</f>
        <v>-0.1203409856993759</v>
      </c>
      <c r="K19" s="172">
        <f>IFERROR('Tabel 8'!K21/'Tabel 8'!K34-1,"nb")</f>
        <v>-2.0255264495758984E-2</v>
      </c>
      <c r="L19" s="172">
        <f>IFERROR('Tabel 8'!L21/'Tabel 8'!L34-1,"nb")</f>
        <v>-3.6533272514933102E-2</v>
      </c>
      <c r="M19" s="172">
        <f>IFERROR('Tabel 8'!M21/'Tabel 8'!M34-1,"nb")</f>
        <v>3.7347055447619404E-2</v>
      </c>
      <c r="N19" s="172">
        <f>IFERROR('Tabel 8'!N21/'Tabel 8'!N34-1,"nb")</f>
        <v>9.0432503276540066E-2</v>
      </c>
      <c r="O19" s="172">
        <f>IFERROR('Tabel 8'!O21/'Tabel 8'!O34-1,"nb")</f>
        <v>0.13960747221565373</v>
      </c>
      <c r="P19" s="172">
        <f>IFERROR('Tabel 8'!P21/'Tabel 8'!P34-1,"nb")</f>
        <v>0.116891775205473</v>
      </c>
      <c r="Q19" s="172">
        <f>IFERROR('Tabel 8'!Q21/'Tabel 8'!Q34-1,"nb")</f>
        <v>0.3377112404004825</v>
      </c>
      <c r="R19" s="172">
        <f>IFERROR('Tabel 8'!R21/'Tabel 8'!R34-1,"nb")</f>
        <v>0.70981665877147249</v>
      </c>
      <c r="S19" s="172">
        <f>IFERROR('Tabel 8'!S21/'Tabel 8'!S34-1,"nb")</f>
        <v>2.2902439024390242</v>
      </c>
      <c r="T19" s="172"/>
      <c r="U19" s="172">
        <f>IFERROR('Tabel 8'!U21/'Tabel 8'!U34-1,"nb")</f>
        <v>0.14360506033609699</v>
      </c>
    </row>
    <row r="20" spans="1:21" x14ac:dyDescent="0.25">
      <c r="A20" s="204"/>
      <c r="B20" s="1" t="s">
        <v>236</v>
      </c>
      <c r="C20" s="13"/>
      <c r="D20" s="172">
        <f>IFERROR('Tabel 8'!D22/'Tabel 8'!D35-1,"nb")</f>
        <v>0.10658337727659917</v>
      </c>
      <c r="E20" s="172">
        <f>IFERROR('Tabel 8'!E22/'Tabel 8'!E35-1,"nb")</f>
        <v>0.11505877134619658</v>
      </c>
      <c r="F20" s="172">
        <f>IFERROR('Tabel 8'!F22/'Tabel 8'!F35-1,"nb")</f>
        <v>0.19774086587076978</v>
      </c>
      <c r="G20" s="172">
        <f>IFERROR('Tabel 8'!G22/'Tabel 8'!G35-1,"nb")</f>
        <v>-0.18165333829272823</v>
      </c>
      <c r="H20" s="172">
        <f>IFERROR('Tabel 8'!H22/'Tabel 8'!H35-1,"nb")</f>
        <v>-4.8741209941489116E-2</v>
      </c>
      <c r="I20" s="172">
        <f>IFERROR('Tabel 8'!I22/'Tabel 8'!I35-1,"nb")</f>
        <v>-1.754601226993846E-2</v>
      </c>
      <c r="J20" s="172">
        <f>IFERROR('Tabel 8'!J22/'Tabel 8'!J35-1,"nb")</f>
        <v>0.1858451593570063</v>
      </c>
      <c r="K20" s="172">
        <f>IFERROR('Tabel 8'!K22/'Tabel 8'!K35-1,"nb")</f>
        <v>2.7563722584469375E-2</v>
      </c>
      <c r="L20" s="172">
        <f>IFERROR('Tabel 8'!L22/'Tabel 8'!L35-1,"nb")</f>
        <v>-0.15470003008517208</v>
      </c>
      <c r="M20" s="172">
        <f>IFERROR('Tabel 8'!M22/'Tabel 8'!M35-1,"nb")</f>
        <v>0.48310731972930232</v>
      </c>
      <c r="N20" s="172">
        <f>IFERROR('Tabel 8'!N22/'Tabel 8'!N35-1,"nb")</f>
        <v>9.1839933131334206E-2</v>
      </c>
      <c r="O20" s="172">
        <f>IFERROR('Tabel 8'!O22/'Tabel 8'!O35-1,"nb")</f>
        <v>0.12606332340386328</v>
      </c>
      <c r="P20" s="172">
        <f>IFERROR('Tabel 8'!P22/'Tabel 8'!P35-1,"nb")</f>
        <v>0.11276646582844152</v>
      </c>
      <c r="Q20" s="172">
        <f>IFERROR('Tabel 8'!Q22/'Tabel 8'!Q35-1,"nb")</f>
        <v>-1.6270337922402955E-2</v>
      </c>
      <c r="R20" s="172">
        <f>IFERROR('Tabel 8'!R22/'Tabel 8'!R35-1,"nb")</f>
        <v>0.99006622516556253</v>
      </c>
      <c r="S20" s="172">
        <f>IFERROR('Tabel 8'!S22/'Tabel 8'!S35-1,"nb")</f>
        <v>0.64201183431952669</v>
      </c>
      <c r="T20" s="172"/>
      <c r="U20" s="172">
        <f>IFERROR('Tabel 8'!U22/'Tabel 8'!U35-1,"nb")</f>
        <v>0.34802003980509233</v>
      </c>
    </row>
    <row r="21" spans="1:21" x14ac:dyDescent="0.25">
      <c r="A21" s="204"/>
      <c r="B21" s="1" t="s">
        <v>262</v>
      </c>
      <c r="C21" s="13"/>
      <c r="D21" s="172">
        <f>IFERROR('Tabel 8'!D23/'Tabel 8'!D36-1,"nb")</f>
        <v>8.8648635545509169E-2</v>
      </c>
      <c r="E21" s="172">
        <f>IFERROR('Tabel 8'!E23/'Tabel 8'!E36-1,"nb")</f>
        <v>5.5105299629417681E-2</v>
      </c>
      <c r="F21" s="172">
        <f>IFERROR('Tabel 8'!F23/'Tabel 8'!F36-1,"nb")</f>
        <v>4.100500051501621E-2</v>
      </c>
      <c r="G21" s="172">
        <f>IFERROR('Tabel 8'!G23/'Tabel 8'!G36-1,"nb")</f>
        <v>0.16132225394602151</v>
      </c>
      <c r="H21" s="172">
        <f>IFERROR('Tabel 8'!H23/'Tabel 8'!H36-1,"nb")</f>
        <v>2.9783493708364084E-2</v>
      </c>
      <c r="I21" s="172">
        <f>IFERROR('Tabel 8'!I23/'Tabel 8'!I36-1,"nb")</f>
        <v>0.14735374194833639</v>
      </c>
      <c r="J21" s="172">
        <f>IFERROR('Tabel 8'!J23/'Tabel 8'!J36-1,"nb")</f>
        <v>2.0883840794120312E-2</v>
      </c>
      <c r="K21" s="172">
        <f>IFERROR('Tabel 8'!K23/'Tabel 8'!K36-1,"nb")</f>
        <v>9.9801061007957603E-2</v>
      </c>
      <c r="L21" s="172">
        <f>IFERROR('Tabel 8'!L23/'Tabel 8'!L36-1,"nb")</f>
        <v>0.12270569525654373</v>
      </c>
      <c r="M21" s="172">
        <f>IFERROR('Tabel 8'!M23/'Tabel 8'!M36-1,"nb")</f>
        <v>7.1282883473030578E-2</v>
      </c>
      <c r="N21" s="172">
        <f>IFERROR('Tabel 8'!N23/'Tabel 8'!N36-1,"nb")</f>
        <v>0.24515443844588014</v>
      </c>
      <c r="O21" s="172">
        <f>IFERROR('Tabel 8'!O23/'Tabel 8'!O36-1,"nb")</f>
        <v>0.12455197132616491</v>
      </c>
      <c r="P21" s="172">
        <f>IFERROR('Tabel 8'!P23/'Tabel 8'!P36-1,"nb")</f>
        <v>0.11456966010351644</v>
      </c>
      <c r="Q21" s="172">
        <f>IFERROR('Tabel 8'!Q23/'Tabel 8'!Q36-1,"nb")</f>
        <v>5.0137121158849718E-2</v>
      </c>
      <c r="R21" s="172">
        <f>IFERROR('Tabel 8'!R23/'Tabel 8'!R36-1,"nb")</f>
        <v>3.2</v>
      </c>
      <c r="S21" s="172">
        <f>IFERROR('Tabel 8'!S23/'Tabel 8'!S36-1,"nb")</f>
        <v>-0.6837944664031621</v>
      </c>
      <c r="T21" s="172"/>
      <c r="U21" s="172">
        <f>IFERROR('Tabel 8'!U23/'Tabel 8'!U36-1,"nb")</f>
        <v>0.22002854424357765</v>
      </c>
    </row>
    <row r="22" spans="1:21" x14ac:dyDescent="0.25">
      <c r="A22" s="204"/>
      <c r="B22" s="1" t="s">
        <v>288</v>
      </c>
      <c r="C22" s="13"/>
      <c r="D22" s="172">
        <f>IFERROR('Tabel 8'!D24/'Tabel 8'!D37-1,"nb")</f>
        <v>0.1327959977765425</v>
      </c>
      <c r="E22" s="172">
        <f>IFERROR('Tabel 8'!E24/'Tabel 8'!E37-1,"nb")</f>
        <v>0.1296188958122011</v>
      </c>
      <c r="F22" s="172">
        <f>IFERROR('Tabel 8'!F24/'Tabel 8'!F37-1,"nb")</f>
        <v>0.10665068038020409</v>
      </c>
      <c r="G22" s="172">
        <f>IFERROR('Tabel 8'!G24/'Tabel 8'!G37-1,"nb")</f>
        <v>-8.5805249262307814E-2</v>
      </c>
      <c r="H22" s="172">
        <f>IFERROR('Tabel 8'!H24/'Tabel 8'!H37-1,"nb")</f>
        <v>-1.8449021686194778E-2</v>
      </c>
      <c r="I22" s="172">
        <f>IFERROR('Tabel 8'!I24/'Tabel 8'!I37-1,"nb")</f>
        <v>-0.1322314049586778</v>
      </c>
      <c r="J22" s="172">
        <f>IFERROR('Tabel 8'!J24/'Tabel 8'!J37-1,"nb")</f>
        <v>0.63661467655331117</v>
      </c>
      <c r="K22" s="172">
        <f>IFERROR('Tabel 8'!K24/'Tabel 8'!K37-1,"nb")</f>
        <v>0.16272469252601707</v>
      </c>
      <c r="L22" s="172">
        <f>IFERROR('Tabel 8'!L24/'Tabel 8'!L37-1,"nb")</f>
        <v>0.22196727477901068</v>
      </c>
      <c r="M22" s="172">
        <f>IFERROR('Tabel 8'!M24/'Tabel 8'!M37-1,"nb")</f>
        <v>6.2376553042370331E-2</v>
      </c>
      <c r="N22" s="172">
        <f>IFERROR('Tabel 8'!N24/'Tabel 8'!N37-1,"nb")</f>
        <v>0.45817843866171004</v>
      </c>
      <c r="O22" s="172">
        <f>IFERROR('Tabel 8'!O24/'Tabel 8'!O37-1,"nb")</f>
        <v>1.2769201448446621E-2</v>
      </c>
      <c r="P22" s="172">
        <f>IFERROR('Tabel 8'!P24/'Tabel 8'!P37-1,"nb")</f>
        <v>6.1409780511452183E-3</v>
      </c>
      <c r="Q22" s="172">
        <f>IFERROR('Tabel 8'!Q24/'Tabel 8'!Q37-1,"nb")</f>
        <v>0.17595673876871865</v>
      </c>
      <c r="R22" s="172">
        <f>IFERROR('Tabel 8'!R24/'Tabel 8'!R37-1,"nb")</f>
        <v>0.67205542725173206</v>
      </c>
      <c r="S22" s="172">
        <f>IFERROR('Tabel 8'!S24/'Tabel 8'!S37-1,"nb")</f>
        <v>1.1818181818181817</v>
      </c>
      <c r="T22" s="172"/>
      <c r="U22" s="172">
        <f>IFERROR('Tabel 8'!U24/'Tabel 8'!U37-1,"nb")</f>
        <v>0.37752075919335715</v>
      </c>
    </row>
    <row r="23" spans="1:21" x14ac:dyDescent="0.25">
      <c r="A23" s="204"/>
      <c r="B23" s="1" t="s">
        <v>302</v>
      </c>
      <c r="C23" s="13"/>
      <c r="D23" s="172">
        <f>IFERROR('Tabel 8'!D25/'Tabel 8'!D38-1,"nb")</f>
        <v>5.7700990856148104E-2</v>
      </c>
      <c r="E23" s="172">
        <f>IFERROR('Tabel 8'!E25/'Tabel 8'!E38-1,"nb")</f>
        <v>-6.4123782493256121E-3</v>
      </c>
      <c r="F23" s="172">
        <f>IFERROR('Tabel 8'!F25/'Tabel 8'!F38-1,"nb")</f>
        <v>0.11713369771622895</v>
      </c>
      <c r="G23" s="172">
        <f>IFERROR('Tabel 8'!G25/'Tabel 8'!G38-1,"nb")</f>
        <v>8.7790958853967371E-2</v>
      </c>
      <c r="H23" s="172">
        <f>IFERROR('Tabel 8'!H25/'Tabel 8'!H38-1,"nb")</f>
        <v>6.7089559969250701E-2</v>
      </c>
      <c r="I23" s="172">
        <f>IFERROR('Tabel 8'!I25/'Tabel 8'!I38-1,"nb")</f>
        <v>0.25336536552436173</v>
      </c>
      <c r="J23" s="172">
        <f>IFERROR('Tabel 8'!J25/'Tabel 8'!J38-1,"nb")</f>
        <v>-0.24892197684811745</v>
      </c>
      <c r="K23" s="172">
        <f>IFERROR('Tabel 8'!K25/'Tabel 8'!K38-1,"nb")</f>
        <v>8.3249533113058494E-2</v>
      </c>
      <c r="L23" s="172">
        <f>IFERROR('Tabel 8'!L25/'Tabel 8'!L38-1,"nb")</f>
        <v>9.6890137333425663E-2</v>
      </c>
      <c r="M23" s="172">
        <f>IFERROR('Tabel 8'!M25/'Tabel 8'!M38-1,"nb")</f>
        <v>-1.8276782194729835E-2</v>
      </c>
      <c r="N23" s="172">
        <f>IFERROR('Tabel 8'!N25/'Tabel 8'!N38-1,"nb")</f>
        <v>0.47557565300172544</v>
      </c>
      <c r="O23" s="172">
        <f>IFERROR('Tabel 8'!O25/'Tabel 8'!O38-1,"nb")</f>
        <v>0.13469813655419505</v>
      </c>
      <c r="P23" s="172">
        <f>IFERROR('Tabel 8'!P25/'Tabel 8'!P38-1,"nb")</f>
        <v>0.12047832469083453</v>
      </c>
      <c r="Q23" s="172">
        <f>IFERROR('Tabel 8'!Q25/'Tabel 8'!Q38-1,"nb")</f>
        <v>0.24730082489297289</v>
      </c>
      <c r="R23" s="172">
        <f>IFERROR('Tabel 8'!R25/'Tabel 8'!R38-1,"nb")</f>
        <v>0.90986797562626953</v>
      </c>
      <c r="S23" s="172">
        <f>IFERROR('Tabel 8'!S25/'Tabel 8'!S38-1,"nb")</f>
        <v>1.0882352941176472</v>
      </c>
      <c r="T23" s="172"/>
      <c r="U23" s="172">
        <f>IFERROR('Tabel 8'!U25/'Tabel 8'!U38-1,"nb")</f>
        <v>0.67731335900787903</v>
      </c>
    </row>
    <row r="24" spans="1:21" x14ac:dyDescent="0.25">
      <c r="A24" s="204"/>
      <c r="B24" s="13"/>
      <c r="C24" s="13"/>
      <c r="D24" s="204"/>
      <c r="E24" s="52"/>
      <c r="F24" s="52"/>
      <c r="G24" s="52"/>
      <c r="H24" s="52"/>
      <c r="I24" s="52"/>
      <c r="J24" s="52"/>
      <c r="K24" s="52"/>
      <c r="L24" s="52"/>
      <c r="M24" s="52"/>
      <c r="N24" s="52"/>
      <c r="O24" s="52"/>
      <c r="P24" s="5"/>
      <c r="Q24" s="5"/>
      <c r="R24" s="5"/>
      <c r="S24" s="5"/>
      <c r="T24" s="5"/>
      <c r="U24" s="52"/>
    </row>
    <row r="25" spans="1:21" x14ac:dyDescent="0.25">
      <c r="A25" s="1">
        <v>2021</v>
      </c>
      <c r="B25" s="1" t="s">
        <v>4</v>
      </c>
      <c r="D25" s="172">
        <f>IFERROR('Tabel 8'!D27/'Tabel 8'!D40-1,"nb")</f>
        <v>-3.0257393209200401E-2</v>
      </c>
      <c r="E25" s="172">
        <f>IFERROR('Tabel 8'!E27/'Tabel 8'!E40-1,"nb")</f>
        <v>-4.299799836904139E-2</v>
      </c>
      <c r="F25" s="172">
        <f>IFERROR('Tabel 8'!F27/'Tabel 8'!F40-1,"nb")</f>
        <v>-5.1455820200352442E-2</v>
      </c>
      <c r="G25" s="172">
        <f>IFERROR('Tabel 8'!G27/'Tabel 8'!G40-1,"nb")</f>
        <v>-0.20681317118270393</v>
      </c>
      <c r="H25" s="172">
        <f>IFERROR('Tabel 8'!H27/'Tabel 8'!H40-1,"nb")</f>
        <v>-3.590833923931025E-2</v>
      </c>
      <c r="I25" s="172">
        <f>IFERROR('Tabel 8'!I27/'Tabel 8'!I40-1,"nb")</f>
        <v>8.7198193503560839E-2</v>
      </c>
      <c r="J25" s="172">
        <f>IFERROR('Tabel 8'!J27/'Tabel 8'!J40-1,"nb")</f>
        <v>0.29293493437587248</v>
      </c>
      <c r="K25" s="172">
        <f>IFERROR('Tabel 8'!K27/'Tabel 8'!K40-1,"nb")</f>
        <v>-0.16107000569151964</v>
      </c>
      <c r="L25" s="172">
        <f>IFERROR('Tabel 8'!L27/'Tabel 8'!L40-1,"nb")</f>
        <v>-0.1243995478948855</v>
      </c>
      <c r="M25" s="172">
        <f>IFERROR('Tabel 8'!M27/'Tabel 8'!M40-1,"nb")</f>
        <v>-0.31312243702401865</v>
      </c>
      <c r="N25" s="172">
        <f>IFERROR('Tabel 8'!N27/'Tabel 8'!N40-1,"nb")</f>
        <v>0.3267326732673268</v>
      </c>
      <c r="O25" s="172">
        <f>IFERROR('Tabel 8'!O27/'Tabel 8'!O40-1,"nb")</f>
        <v>-2.0105210059811252E-2</v>
      </c>
      <c r="P25" s="172">
        <f>IFERROR('Tabel 8'!P27/'Tabel 8'!P40-1,"nb")</f>
        <v>-3.252616154290211E-2</v>
      </c>
      <c r="Q25" s="172">
        <f>IFERROR('Tabel 8'!Q27/'Tabel 8'!Q40-1,"nb")</f>
        <v>6.4313346228239698E-2</v>
      </c>
      <c r="R25" s="172">
        <f>IFERROR('Tabel 8'!R27/'Tabel 8'!R40-1,"nb")</f>
        <v>0.93042378241619228</v>
      </c>
      <c r="S25" s="172" t="str">
        <f>IFERROR('Tabel 8'!S27/'Tabel 8'!S40-1,"nb")</f>
        <v>nb</v>
      </c>
      <c r="T25" s="172"/>
      <c r="U25" s="172">
        <f>IFERROR('Tabel 8'!U27/'Tabel 8'!U40-1,"nb")</f>
        <v>-0.27949940405244333</v>
      </c>
    </row>
    <row r="26" spans="1:21" x14ac:dyDescent="0.25">
      <c r="B26" s="1" t="s">
        <v>19</v>
      </c>
      <c r="D26" s="172">
        <f>IFERROR('Tabel 8'!D28/'Tabel 8'!D41-1,"nb")</f>
        <v>-6.3157212877593794E-2</v>
      </c>
      <c r="E26" s="172">
        <f>IFERROR('Tabel 8'!E28/'Tabel 8'!E41-1,"nb")</f>
        <v>5.1817983888526875E-3</v>
      </c>
      <c r="F26" s="172">
        <f>IFERROR('Tabel 8'!F28/'Tabel 8'!F41-1,"nb")</f>
        <v>-0.13244988107373423</v>
      </c>
      <c r="G26" s="172">
        <f>IFERROR('Tabel 8'!G28/'Tabel 8'!G41-1,"nb")</f>
        <v>-0.8261316872427984</v>
      </c>
      <c r="H26" s="172">
        <f>IFERROR('Tabel 8'!H28/'Tabel 8'!H41-1,"nb")</f>
        <v>0.81095348069943918</v>
      </c>
      <c r="I26" s="172">
        <f>IFERROR('Tabel 8'!I28/'Tabel 8'!I41-1,"nb")</f>
        <v>-0.5</v>
      </c>
      <c r="J26" s="172">
        <f>IFERROR('Tabel 8'!J28/'Tabel 8'!J41-1,"nb")</f>
        <v>0.37396630934150066</v>
      </c>
      <c r="K26" s="172">
        <f>IFERROR('Tabel 8'!K28/'Tabel 8'!K41-1,"nb")</f>
        <v>0.16648992576882282</v>
      </c>
      <c r="L26" s="172">
        <f>IFERROR('Tabel 8'!L28/'Tabel 8'!L41-1,"nb")</f>
        <v>0.25568942436412323</v>
      </c>
      <c r="M26" s="172">
        <f>IFERROR('Tabel 8'!M28/'Tabel 8'!M41-1,"nb")</f>
        <v>-0.17346938775510201</v>
      </c>
      <c r="N26" s="172">
        <f>IFERROR('Tabel 8'!N28/'Tabel 8'!N41-1,"nb")</f>
        <v>-0.82325460679989615</v>
      </c>
      <c r="O26" s="172">
        <f>IFERROR('Tabel 8'!O28/'Tabel 8'!O41-1,"nb")</f>
        <v>-1.0562780396388249E-2</v>
      </c>
      <c r="P26" s="172">
        <f>IFERROR('Tabel 8'!P28/'Tabel 8'!P41-1,"nb")</f>
        <v>-1.6551326412918121E-2</v>
      </c>
      <c r="Q26" s="172">
        <f>IFERROR('Tabel 8'!Q28/'Tabel 8'!Q41-1,"nb")</f>
        <v>0.51758793969849237</v>
      </c>
      <c r="R26" s="172">
        <f>IFERROR('Tabel 8'!R28/'Tabel 8'!R41-1,"nb")</f>
        <v>-2.8571428571428581E-2</v>
      </c>
      <c r="S26" s="172">
        <f>IFERROR('Tabel 8'!S28/'Tabel 8'!S41-1,"nb")</f>
        <v>6.336405529953959E-3</v>
      </c>
      <c r="T26" s="172"/>
      <c r="U26" s="172">
        <f>IFERROR('Tabel 8'!U28/'Tabel 8'!U41-1,"nb")</f>
        <v>-0.49591105393733348</v>
      </c>
    </row>
    <row r="27" spans="1:21" x14ac:dyDescent="0.25">
      <c r="B27" s="1" t="s">
        <v>26</v>
      </c>
      <c r="D27" s="172">
        <f>IFERROR('Tabel 8'!D29/'Tabel 8'!D42-1,"nb")</f>
        <v>2.1284858347510927E-2</v>
      </c>
      <c r="E27" s="172">
        <f>IFERROR('Tabel 8'!E29/'Tabel 8'!E42-1,"nb")</f>
        <v>2.405197269973347E-2</v>
      </c>
      <c r="F27" s="172">
        <f>IFERROR('Tabel 8'!F29/'Tabel 8'!F42-1,"nb")</f>
        <v>-5.9336125786693006E-2</v>
      </c>
      <c r="G27" s="172">
        <f>IFERROR('Tabel 8'!G29/'Tabel 8'!G42-1,"nb")</f>
        <v>1.3582497721057463E-2</v>
      </c>
      <c r="H27" s="172">
        <f>IFERROR('Tabel 8'!H29/'Tabel 8'!H42-1,"nb")</f>
        <v>0.20854826823876205</v>
      </c>
      <c r="I27" s="172">
        <f>IFERROR('Tabel 8'!I29/'Tabel 8'!I42-1,"nb")</f>
        <v>-0.19999999999999996</v>
      </c>
      <c r="J27" s="172">
        <f>IFERROR('Tabel 8'!J29/'Tabel 8'!J42-1,"nb")</f>
        <v>0.42022167291284585</v>
      </c>
      <c r="K27" s="172">
        <f>IFERROR('Tabel 8'!K29/'Tabel 8'!K42-1,"nb")</f>
        <v>4.6025104602510414E-2</v>
      </c>
      <c r="L27" s="172">
        <f>IFERROR('Tabel 8'!L29/'Tabel 8'!L42-1,"nb")</f>
        <v>8.0800701344243109E-2</v>
      </c>
      <c r="M27" s="172">
        <f>IFERROR('Tabel 8'!M29/'Tabel 8'!M42-1,"nb")</f>
        <v>-0.11045364891518739</v>
      </c>
      <c r="N27" s="172">
        <f>IFERROR('Tabel 8'!N29/'Tabel 8'!N42-1,"nb")</f>
        <v>-5.3571428571428603E-2</v>
      </c>
      <c r="O27" s="172">
        <f>IFERROR('Tabel 8'!O29/'Tabel 8'!O42-1,"nb")</f>
        <v>1.8120716921455005E-2</v>
      </c>
      <c r="P27" s="172">
        <f>IFERROR('Tabel 8'!P29/'Tabel 8'!P42-1,"nb")</f>
        <v>1.4682633917969978E-2</v>
      </c>
      <c r="Q27" s="172">
        <f>IFERROR('Tabel 8'!Q29/'Tabel 8'!Q42-1,"nb")</f>
        <v>5.7287705956907464E-2</v>
      </c>
      <c r="R27" s="172">
        <f>IFERROR('Tabel 8'!R29/'Tabel 8'!R42-1,"nb")</f>
        <v>0.83720930232558133</v>
      </c>
      <c r="S27" s="172">
        <f>IFERROR('Tabel 8'!S29/'Tabel 8'!S42-1,"nb")</f>
        <v>0.6333333333333333</v>
      </c>
      <c r="T27" s="172"/>
      <c r="U27" s="172">
        <f>IFERROR('Tabel 8'!U29/'Tabel 8'!U42-1,"nb")</f>
        <v>0.14708083832335328</v>
      </c>
    </row>
    <row r="28" spans="1:21" x14ac:dyDescent="0.25">
      <c r="B28" s="1" t="s">
        <v>43</v>
      </c>
      <c r="D28" s="172">
        <f>IFERROR('Tabel 8'!D30/'Tabel 8'!D43-1,"nb")</f>
        <v>5.3593377297600719E-2</v>
      </c>
      <c r="E28" s="172">
        <f>IFERROR('Tabel 8'!E30/'Tabel 8'!E43-1,"nb")</f>
        <v>9.9710172026926003E-2</v>
      </c>
      <c r="F28" s="172">
        <f>IFERROR('Tabel 8'!F30/'Tabel 8'!F43-1,"nb")</f>
        <v>0.12259586294162994</v>
      </c>
      <c r="G28" s="172">
        <f>IFERROR('Tabel 8'!G30/'Tabel 8'!G43-1,"nb")</f>
        <v>2.6769642931893767E-2</v>
      </c>
      <c r="H28" s="172">
        <f>IFERROR('Tabel 8'!H30/'Tabel 8'!H43-1,"nb")</f>
        <v>4.9146804491355667E-2</v>
      </c>
      <c r="I28" s="172">
        <f>IFERROR('Tabel 8'!I30/'Tabel 8'!I43-1,"nb")</f>
        <v>-3.4793005529816012E-2</v>
      </c>
      <c r="J28" s="172">
        <f>IFERROR('Tabel 8'!J30/'Tabel 8'!J43-1,"nb")</f>
        <v>0.13688574444731838</v>
      </c>
      <c r="K28" s="172">
        <f>IFERROR('Tabel 8'!K30/'Tabel 8'!K43-1,"nb")</f>
        <v>5.7581656932727654E-2</v>
      </c>
      <c r="L28" s="172">
        <f>IFERROR('Tabel 8'!L30/'Tabel 8'!L43-1,"nb")</f>
        <v>4.8591667195862387E-2</v>
      </c>
      <c r="M28" s="172">
        <f>IFERROR('Tabel 8'!M30/'Tabel 8'!M43-1,"nb")</f>
        <v>8.4462550275327564E-2</v>
      </c>
      <c r="N28" s="172">
        <f>IFERROR('Tabel 8'!N30/'Tabel 8'!N43-1,"nb")</f>
        <v>-5.9970282317979184E-2</v>
      </c>
      <c r="O28" s="172">
        <f>IFERROR('Tabel 8'!O30/'Tabel 8'!O43-1,"nb")</f>
        <v>1.3196119011904983E-2</v>
      </c>
      <c r="P28" s="172">
        <f>IFERROR('Tabel 8'!P30/'Tabel 8'!P43-1,"nb")</f>
        <v>2.1043601727503747E-2</v>
      </c>
      <c r="Q28" s="172">
        <f>IFERROR('Tabel 8'!Q30/'Tabel 8'!Q43-1,"nb")</f>
        <v>-8.1877960828678598E-2</v>
      </c>
      <c r="R28" s="172">
        <f>IFERROR('Tabel 8'!R30/'Tabel 8'!R43-1,"nb")</f>
        <v>-0.47195144381092513</v>
      </c>
      <c r="S28" s="172">
        <f>IFERROR('Tabel 8'!S30/'Tabel 8'!S43-1,"nb")</f>
        <v>0.7068965517241379</v>
      </c>
      <c r="T28" s="172"/>
      <c r="U28" s="172">
        <f>IFERROR('Tabel 8'!U30/'Tabel 8'!U43-1,"nb")</f>
        <v>7.9730511697114981E-2</v>
      </c>
    </row>
    <row r="29" spans="1:21" x14ac:dyDescent="0.25">
      <c r="B29" s="1" t="s">
        <v>95</v>
      </c>
      <c r="D29" s="172">
        <f>IFERROR('Tabel 8'!D31/'Tabel 8'!D44-1,"nb")</f>
        <v>2.6382469232054451E-2</v>
      </c>
      <c r="E29" s="172">
        <f>IFERROR('Tabel 8'!E31/'Tabel 8'!E44-1,"nb")</f>
        <v>2.4996724747805565E-2</v>
      </c>
      <c r="F29" s="172">
        <f>IFERROR('Tabel 8'!F31/'Tabel 8'!F44-1,"nb")</f>
        <v>5.0043268636419835E-2</v>
      </c>
      <c r="G29" s="172">
        <f>IFERROR('Tabel 8'!G31/'Tabel 8'!G44-1,"nb")</f>
        <v>0.11522574447646505</v>
      </c>
      <c r="H29" s="172">
        <f>IFERROR('Tabel 8'!H31/'Tabel 8'!H44-1,"nb")</f>
        <v>-4.9507602953311469E-3</v>
      </c>
      <c r="I29" s="172">
        <f>IFERROR('Tabel 8'!I31/'Tabel 8'!I44-1,"nb")</f>
        <v>-4.8650252150697071E-2</v>
      </c>
      <c r="J29" s="172">
        <f>IFERROR('Tabel 8'!J31/'Tabel 8'!J44-1,"nb")</f>
        <v>-3.5059464816650232E-2</v>
      </c>
      <c r="K29" s="172">
        <f>IFERROR('Tabel 8'!K31/'Tabel 8'!K44-1,"nb")</f>
        <v>3.7047471474855653E-2</v>
      </c>
      <c r="L29" s="172">
        <f>IFERROR('Tabel 8'!L31/'Tabel 8'!L44-1,"nb")</f>
        <v>0.12326654709304852</v>
      </c>
      <c r="M29" s="172">
        <f>IFERROR('Tabel 8'!M31/'Tabel 8'!M44-1,"nb")</f>
        <v>-2.781937564796666E-2</v>
      </c>
      <c r="N29" s="172">
        <f>IFERROR('Tabel 8'!N31/'Tabel 8'!N44-1,"nb")</f>
        <v>0.13509149623250805</v>
      </c>
      <c r="O29" s="172">
        <f>IFERROR('Tabel 8'!O31/'Tabel 8'!O44-1,"nb")</f>
        <v>-4.0462427745664775E-2</v>
      </c>
      <c r="P29" s="172">
        <f>IFERROR('Tabel 8'!P31/'Tabel 8'!P44-1,"nb")</f>
        <v>-3.2693751968408735E-2</v>
      </c>
      <c r="Q29" s="172">
        <f>IFERROR('Tabel 8'!Q31/'Tabel 8'!Q44-1,"nb")</f>
        <v>-2.857142857142847E-2</v>
      </c>
      <c r="R29" s="172">
        <f>IFERROR('Tabel 8'!R31/'Tabel 8'!R44-1,"nb")</f>
        <v>-0.52442528735632177</v>
      </c>
      <c r="S29" s="172">
        <f>IFERROR('Tabel 8'!S31/'Tabel 8'!S44-1,"nb")</f>
        <v>1.4422202001819837</v>
      </c>
      <c r="T29" s="172"/>
      <c r="U29" s="172">
        <f>IFERROR('Tabel 8'!U31/'Tabel 8'!U44-1,"nb")</f>
        <v>-1.2660656052177255E-2</v>
      </c>
    </row>
    <row r="30" spans="1:21" x14ac:dyDescent="0.25">
      <c r="B30" s="1" t="s">
        <v>105</v>
      </c>
      <c r="D30" s="172">
        <f>IFERROR('Tabel 8'!D32/'Tabel 8'!D45-1,"nb")</f>
        <v>5.6308814403631446E-2</v>
      </c>
      <c r="E30" s="172">
        <f>IFERROR('Tabel 8'!E32/'Tabel 8'!E45-1,"nb")</f>
        <v>8.3889275433498334E-2</v>
      </c>
      <c r="F30" s="172">
        <f>IFERROR('Tabel 8'!F32/'Tabel 8'!F45-1,"nb")</f>
        <v>-1.0131141873361615E-2</v>
      </c>
      <c r="G30" s="172">
        <f>IFERROR('Tabel 8'!G32/'Tabel 8'!G45-1,"nb")</f>
        <v>0.11107085213610413</v>
      </c>
      <c r="H30" s="172">
        <f>IFERROR('Tabel 8'!H32/'Tabel 8'!H45-1,"nb")</f>
        <v>-1.5096486579168844E-2</v>
      </c>
      <c r="I30" s="172">
        <f>IFERROR('Tabel 8'!I32/'Tabel 8'!I45-1,"nb")</f>
        <v>1.7477500978218208E-2</v>
      </c>
      <c r="J30" s="172">
        <f>IFERROR('Tabel 8'!J32/'Tabel 8'!J45-1,"nb")</f>
        <v>0.46368340152843635</v>
      </c>
      <c r="K30" s="172">
        <f>IFERROR('Tabel 8'!K32/'Tabel 8'!K45-1,"nb")</f>
        <v>0.1354500748342955</v>
      </c>
      <c r="L30" s="172">
        <f>IFERROR('Tabel 8'!L32/'Tabel 8'!L45-1,"nb")</f>
        <v>0.13959179054866433</v>
      </c>
      <c r="M30" s="172">
        <f>IFERROR('Tabel 8'!M32/'Tabel 8'!M45-1,"nb")</f>
        <v>0.12263035769011865</v>
      </c>
      <c r="N30" s="172">
        <f>IFERROR('Tabel 8'!N32/'Tabel 8'!N45-1,"nb")</f>
        <v>-9.6255655019694686E-5</v>
      </c>
      <c r="O30" s="172">
        <f>IFERROR('Tabel 8'!O32/'Tabel 8'!O45-1,"nb")</f>
        <v>-3.2161008335027441E-2</v>
      </c>
      <c r="P30" s="172">
        <f>IFERROR('Tabel 8'!P32/'Tabel 8'!P45-1,"nb")</f>
        <v>-2.565281353438742E-2</v>
      </c>
      <c r="Q30" s="172">
        <f>IFERROR('Tabel 8'!Q32/'Tabel 8'!Q45-1,"nb")</f>
        <v>-0.10179558954052015</v>
      </c>
      <c r="R30" s="172">
        <f>IFERROR('Tabel 8'!R32/'Tabel 8'!R45-1,"nb")</f>
        <v>-0.19332645338837284</v>
      </c>
      <c r="S30" s="172">
        <f>IFERROR('Tabel 8'!S32/'Tabel 8'!S45-1,"nb")</f>
        <v>0.11392405063291133</v>
      </c>
      <c r="T30" s="172"/>
      <c r="U30" s="172">
        <f>IFERROR('Tabel 8'!U32/'Tabel 8'!U45-1,"nb")</f>
        <v>-0.20887999999999995</v>
      </c>
    </row>
    <row r="31" spans="1:21" x14ac:dyDescent="0.25">
      <c r="B31" s="1" t="s">
        <v>137</v>
      </c>
      <c r="D31" s="172">
        <f>IFERROR('Tabel 8'!D33/'Tabel 8'!D46-1,"nb")</f>
        <v>4.0322239200637489E-2</v>
      </c>
      <c r="E31" s="172">
        <f>IFERROR('Tabel 8'!E33/'Tabel 8'!E46-1,"nb")</f>
        <v>5.3083659150554352E-2</v>
      </c>
      <c r="F31" s="172">
        <f>IFERROR('Tabel 8'!F33/'Tabel 8'!F46-1,"nb")</f>
        <v>3.6670371636667198E-2</v>
      </c>
      <c r="G31" s="172">
        <f>IFERROR('Tabel 8'!G33/'Tabel 8'!G46-1,"nb")</f>
        <v>-4.3756716329252821E-2</v>
      </c>
      <c r="H31" s="172">
        <f>IFERROR('Tabel 8'!H33/'Tabel 8'!H46-1,"nb")</f>
        <v>6.1697114202382553E-2</v>
      </c>
      <c r="I31" s="172">
        <f>IFERROR('Tabel 8'!I33/'Tabel 8'!I46-1,"nb")</f>
        <v>-0.1012601876583793</v>
      </c>
      <c r="J31" s="172">
        <f>IFERROR('Tabel 8'!J33/'Tabel 8'!J46-1,"nb")</f>
        <v>0.25066049199852514</v>
      </c>
      <c r="K31" s="172">
        <f>IFERROR('Tabel 8'!K33/'Tabel 8'!K46-1,"nb")</f>
        <v>6.3139931740614275E-2</v>
      </c>
      <c r="L31" s="172">
        <f>IFERROR('Tabel 8'!L33/'Tabel 8'!L46-1,"nb")</f>
        <v>8.1312751861211785E-2</v>
      </c>
      <c r="M31" s="172">
        <f>IFERROR('Tabel 8'!M33/'Tabel 8'!M46-1,"nb")</f>
        <v>-2.7390268798910933E-2</v>
      </c>
      <c r="N31" s="172">
        <f>IFERROR('Tabel 8'!N33/'Tabel 8'!N46-1,"nb")</f>
        <v>7.0457051831883444E-2</v>
      </c>
      <c r="O31" s="172">
        <f>IFERROR('Tabel 8'!O33/'Tabel 8'!O46-1,"nb")</f>
        <v>-9.6201559073519904E-3</v>
      </c>
      <c r="P31" s="172">
        <f>IFERROR('Tabel 8'!P33/'Tabel 8'!P46-1,"nb")</f>
        <v>2.0136814554027715E-2</v>
      </c>
      <c r="Q31" s="172">
        <f>IFERROR('Tabel 8'!Q33/'Tabel 8'!Q46-1,"nb")</f>
        <v>-1.7194286481887811E-2</v>
      </c>
      <c r="R31" s="172">
        <f>IFERROR('Tabel 8'!R33/'Tabel 8'!R46-1,"nb")</f>
        <v>-0.5938656246758186</v>
      </c>
      <c r="S31" s="172">
        <f>IFERROR('Tabel 8'!S33/'Tabel 8'!S46-1,"nb")</f>
        <v>8.1201044386422971</v>
      </c>
      <c r="T31" s="172"/>
      <c r="U31" s="172">
        <f>IFERROR('Tabel 8'!U33/'Tabel 8'!U46-1,"nb")</f>
        <v>-3.7609173548808772E-2</v>
      </c>
    </row>
    <row r="32" spans="1:21" x14ac:dyDescent="0.25">
      <c r="B32" s="1" t="s">
        <v>192</v>
      </c>
      <c r="D32" s="172">
        <f>IFERROR('Tabel 8'!D34/'Tabel 8'!D47-1,"nb")</f>
        <v>1.929962831066212E-2</v>
      </c>
      <c r="E32" s="172">
        <f>IFERROR('Tabel 8'!E34/'Tabel 8'!E47-1,"nb")</f>
        <v>7.7255731311656195E-3</v>
      </c>
      <c r="F32" s="172">
        <f>IFERROR('Tabel 8'!F34/'Tabel 8'!F47-1,"nb")</f>
        <v>3.0689170743147365E-2</v>
      </c>
      <c r="G32" s="172">
        <f>IFERROR('Tabel 8'!G34/'Tabel 8'!G47-1,"nb")</f>
        <v>8.9053706720351844E-2</v>
      </c>
      <c r="H32" s="172">
        <f>IFERROR('Tabel 8'!H34/'Tabel 8'!H47-1,"nb")</f>
        <v>-4.3245310757714095E-2</v>
      </c>
      <c r="I32" s="172">
        <f>IFERROR('Tabel 8'!I34/'Tabel 8'!I47-1,"nb")</f>
        <v>-0.11569365012795585</v>
      </c>
      <c r="J32" s="172">
        <f>IFERROR('Tabel 8'!J34/'Tabel 8'!J47-1,"nb")</f>
        <v>-4.372485607521237E-3</v>
      </c>
      <c r="K32" s="172">
        <f>IFERROR('Tabel 8'!K34/'Tabel 8'!K47-1,"nb")</f>
        <v>7.6023896926509682E-2</v>
      </c>
      <c r="L32" s="172">
        <f>IFERROR('Tabel 8'!L34/'Tabel 8'!L47-1,"nb")</f>
        <v>6.6600466413860193E-2</v>
      </c>
      <c r="M32" s="172">
        <f>IFERROR('Tabel 8'!M34/'Tabel 8'!M47-1,"nb")</f>
        <v>0.11075051605459163</v>
      </c>
      <c r="N32" s="172">
        <f>IFERROR('Tabel 8'!N34/'Tabel 8'!N47-1,"nb")</f>
        <v>-5.4288547347545846E-2</v>
      </c>
      <c r="O32" s="172">
        <f>IFERROR('Tabel 8'!O34/'Tabel 8'!O47-1,"nb")</f>
        <v>1.9970093097293917E-2</v>
      </c>
      <c r="P32" s="172">
        <f>IFERROR('Tabel 8'!P34/'Tabel 8'!P47-1,"nb")</f>
        <v>2.4146694649720413E-2</v>
      </c>
      <c r="Q32" s="172">
        <f>IFERROR('Tabel 8'!Q34/'Tabel 8'!Q47-1,"nb")</f>
        <v>-3.4409522879033205E-2</v>
      </c>
      <c r="R32" s="172">
        <f>IFERROR('Tabel 8'!R34/'Tabel 8'!R47-1,"nb")</f>
        <v>1.1437935422272227E-2</v>
      </c>
      <c r="S32" s="172">
        <f>IFERROR('Tabel 8'!S34/'Tabel 8'!S47-1,"nb")</f>
        <v>-0.35126582278481011</v>
      </c>
      <c r="T32" s="172"/>
      <c r="U32" s="172">
        <f>IFERROR('Tabel 8'!U34/'Tabel 8'!U47-1,"nb")</f>
        <v>-1.1386777083899013E-2</v>
      </c>
    </row>
    <row r="33" spans="1:21" x14ac:dyDescent="0.25">
      <c r="B33" s="1" t="s">
        <v>236</v>
      </c>
      <c r="D33" s="172">
        <f>IFERROR('Tabel 8'!D35/'Tabel 8'!D48-1,"nb")</f>
        <v>4.1687793665280637E-2</v>
      </c>
      <c r="E33" s="172">
        <f>IFERROR('Tabel 8'!E35/'Tabel 8'!E48-1,"nb")</f>
        <v>5.3143782504437631E-2</v>
      </c>
      <c r="F33" s="172">
        <f>IFERROR('Tabel 8'!F35/'Tabel 8'!F48-1,"nb")</f>
        <v>2.0622433196437084E-2</v>
      </c>
      <c r="G33" s="172">
        <f>IFERROR('Tabel 8'!G35/'Tabel 8'!G48-1,"nb")</f>
        <v>5.843852267414662E-2</v>
      </c>
      <c r="H33" s="172">
        <f>IFERROR('Tabel 8'!H35/'Tabel 8'!H48-1,"nb")</f>
        <v>7.4426590775431567E-3</v>
      </c>
      <c r="I33" s="172">
        <f>IFERROR('Tabel 8'!I35/'Tabel 8'!I48-1,"nb")</f>
        <v>8.4209125981109523E-2</v>
      </c>
      <c r="J33" s="172">
        <f>IFERROR('Tabel 8'!J35/'Tabel 8'!J48-1,"nb")</f>
        <v>0.31327214718407892</v>
      </c>
      <c r="K33" s="172">
        <f>IFERROR('Tabel 8'!K35/'Tabel 8'!K48-1,"nb")</f>
        <v>-1.4746678347204001E-2</v>
      </c>
      <c r="L33" s="172">
        <f>IFERROR('Tabel 8'!L35/'Tabel 8'!L48-1,"nb")</f>
        <v>-3.2781456953642651E-2</v>
      </c>
      <c r="M33" s="172">
        <f>IFERROR('Tabel 8'!M35/'Tabel 8'!M48-1,"nb")</f>
        <v>3.341371918542313E-2</v>
      </c>
      <c r="N33" s="172">
        <f>IFERROR('Tabel 8'!N35/'Tabel 8'!N48-1,"nb")</f>
        <v>0.34047619047619038</v>
      </c>
      <c r="O33" s="172">
        <f>IFERROR('Tabel 8'!O35/'Tabel 8'!O48-1,"nb")</f>
        <v>-2.1309208944457758E-2</v>
      </c>
      <c r="P33" s="172">
        <f>IFERROR('Tabel 8'!P35/'Tabel 8'!P48-1,"nb")</f>
        <v>-2.1676501434149009E-2</v>
      </c>
      <c r="Q33" s="172">
        <f>IFERROR('Tabel 8'!Q35/'Tabel 8'!Q48-1,"nb")</f>
        <v>-1.2500000000001954E-3</v>
      </c>
      <c r="R33" s="172">
        <f>IFERROR('Tabel 8'!R35/'Tabel 8'!R48-1,"nb")</f>
        <v>-3.2936870997255285E-2</v>
      </c>
      <c r="S33" s="172">
        <f>IFERROR('Tabel 8'!S35/'Tabel 8'!S48-1,"nb")</f>
        <v>-0.42024013722126929</v>
      </c>
      <c r="T33" s="172"/>
      <c r="U33" s="172">
        <f>IFERROR('Tabel 8'!U35/'Tabel 8'!U48-1,"nb")</f>
        <v>0.19356159895150715</v>
      </c>
    </row>
    <row r="34" spans="1:21" x14ac:dyDescent="0.25">
      <c r="B34" s="1" t="s">
        <v>262</v>
      </c>
      <c r="D34" s="172">
        <f>IFERROR('Tabel 8'!D36/'Tabel 8'!D49-1,"nb")</f>
        <v>4.8574351674747662E-2</v>
      </c>
      <c r="E34" s="172">
        <f>IFERROR('Tabel 8'!E36/'Tabel 8'!E49-1,"nb")</f>
        <v>4.4464724022909019E-2</v>
      </c>
      <c r="F34" s="172">
        <f>IFERROR('Tabel 8'!F36/'Tabel 8'!F49-1,"nb")</f>
        <v>1.2684460994052404E-2</v>
      </c>
      <c r="G34" s="172">
        <f>IFERROR('Tabel 8'!G36/'Tabel 8'!G49-1,"nb")</f>
        <v>-1.8667935425463744E-2</v>
      </c>
      <c r="H34" s="172">
        <f>IFERROR('Tabel 8'!H36/'Tabel 8'!H49-1,"nb")</f>
        <v>7.2552074546735623E-2</v>
      </c>
      <c r="I34" s="172">
        <f>IFERROR('Tabel 8'!I36/'Tabel 8'!I49-1,"nb")</f>
        <v>-3.1700102880658387E-2</v>
      </c>
      <c r="J34" s="172">
        <f>IFERROR('Tabel 8'!J36/'Tabel 8'!J49-1,"nb")</f>
        <v>0.17992871099798968</v>
      </c>
      <c r="K34" s="172">
        <f>IFERROR('Tabel 8'!K36/'Tabel 8'!K49-1,"nb")</f>
        <v>-1.9250780437044757E-2</v>
      </c>
      <c r="L34" s="172">
        <f>IFERROR('Tabel 8'!L36/'Tabel 8'!L49-1,"nb")</f>
        <v>-1.9600717442528448E-2</v>
      </c>
      <c r="M34" s="172">
        <f>IFERROR('Tabel 8'!M36/'Tabel 8'!M49-1,"nb")</f>
        <v>-1.8814730414712932E-2</v>
      </c>
      <c r="N34" s="172">
        <f>IFERROR('Tabel 8'!N36/'Tabel 8'!N49-1,"nb")</f>
        <v>0.32601807299612728</v>
      </c>
      <c r="O34" s="172">
        <f>IFERROR('Tabel 8'!O36/'Tabel 8'!O49-1,"nb")</f>
        <v>2.4255932870066887E-2</v>
      </c>
      <c r="P34" s="172">
        <f>IFERROR('Tabel 8'!P36/'Tabel 8'!P49-1,"nb")</f>
        <v>2.6400751412321011E-2</v>
      </c>
      <c r="Q34" s="172">
        <f>IFERROR('Tabel 8'!Q36/'Tabel 8'!Q49-1,"nb")</f>
        <v>-2.2141236333631298E-2</v>
      </c>
      <c r="R34" s="172">
        <f>IFERROR('Tabel 8'!R36/'Tabel 8'!R49-1,"nb")</f>
        <v>-4.0590405904059046E-2</v>
      </c>
      <c r="S34" s="172">
        <f>IFERROR('Tabel 8'!S36/'Tabel 8'!S49-1,"nb")</f>
        <v>0.44571428571428573</v>
      </c>
      <c r="T34" s="172"/>
      <c r="U34" s="172">
        <f>IFERROR('Tabel 8'!U36/'Tabel 8'!U49-1,"nb")</f>
        <v>-5.0489113284948317E-3</v>
      </c>
    </row>
    <row r="35" spans="1:21" x14ac:dyDescent="0.25">
      <c r="B35" s="1" t="s">
        <v>288</v>
      </c>
      <c r="D35" s="172">
        <f>IFERROR('Tabel 8'!D37/'Tabel 8'!D50-1,"nb")</f>
        <v>9.4481961428484418E-2</v>
      </c>
      <c r="E35" s="172">
        <f>IFERROR('Tabel 8'!E37/'Tabel 8'!E50-1,"nb")</f>
        <v>0.12339247924466878</v>
      </c>
      <c r="F35" s="172">
        <f>IFERROR('Tabel 8'!F37/'Tabel 8'!F50-1,"nb")</f>
        <v>2.7854491462509179E-2</v>
      </c>
      <c r="G35" s="172">
        <f>IFERROR('Tabel 8'!G37/'Tabel 8'!G50-1,"nb")</f>
        <v>3.1725684986380287E-2</v>
      </c>
      <c r="H35" s="172">
        <f>IFERROR('Tabel 8'!H37/'Tabel 8'!H50-1,"nb")</f>
        <v>0.16523683946990708</v>
      </c>
      <c r="I35" s="172">
        <f>IFERROR('Tabel 8'!I37/'Tabel 8'!I50-1,"nb")</f>
        <v>0.22016806722689086</v>
      </c>
      <c r="J35" s="172">
        <f>IFERROR('Tabel 8'!J37/'Tabel 8'!J50-1,"nb")</f>
        <v>0.64604377104377098</v>
      </c>
      <c r="K35" s="172">
        <f>IFERROR('Tabel 8'!K37/'Tabel 8'!K50-1,"nb")</f>
        <v>0.10175895765472309</v>
      </c>
      <c r="L35" s="172">
        <f>IFERROR('Tabel 8'!L37/'Tabel 8'!L50-1,"nb")</f>
        <v>3.2387091763426801E-2</v>
      </c>
      <c r="M35" s="172">
        <f>IFERROR('Tabel 8'!M37/'Tabel 8'!M50-1,"nb")</f>
        <v>0.24326679340937885</v>
      </c>
      <c r="N35" s="172">
        <f>IFERROR('Tabel 8'!N37/'Tabel 8'!N50-1,"nb")</f>
        <v>-5.9166423783153621E-2</v>
      </c>
      <c r="O35" s="172">
        <f>IFERROR('Tabel 8'!O37/'Tabel 8'!O50-1,"nb")</f>
        <v>0.10672853828306272</v>
      </c>
      <c r="P35" s="172">
        <f>IFERROR('Tabel 8'!P37/'Tabel 8'!P50-1,"nb")</f>
        <v>0.10976935284015576</v>
      </c>
      <c r="Q35" s="172">
        <f>IFERROR('Tabel 8'!Q37/'Tabel 8'!Q50-1,"nb")</f>
        <v>8.3892617449663476E-3</v>
      </c>
      <c r="R35" s="172">
        <f>IFERROR('Tabel 8'!R37/'Tabel 8'!R50-1,"nb")</f>
        <v>-2.3041474654376115E-3</v>
      </c>
      <c r="S35" s="172">
        <f>IFERROR('Tabel 8'!S37/'Tabel 8'!S50-1,"nb")</f>
        <v>4.5</v>
      </c>
      <c r="T35" s="172"/>
      <c r="U35" s="172">
        <f>IFERROR('Tabel 8'!U37/'Tabel 8'!U50-1,"nb")</f>
        <v>-0.15678919729932483</v>
      </c>
    </row>
    <row r="36" spans="1:21" x14ac:dyDescent="0.25">
      <c r="B36" s="1" t="s">
        <v>302</v>
      </c>
      <c r="D36" s="172">
        <f>IFERROR('Tabel 8'!D38/'Tabel 8'!D51-1,"nb")</f>
        <v>5.022721402511876E-2</v>
      </c>
      <c r="E36" s="172">
        <f>IFERROR('Tabel 8'!E38/'Tabel 8'!E51-1,"nb")</f>
        <v>0.10998975930457089</v>
      </c>
      <c r="F36" s="172">
        <f>IFERROR('Tabel 8'!F38/'Tabel 8'!F51-1,"nb")</f>
        <v>-1.5679461347424262E-3</v>
      </c>
      <c r="G36" s="172">
        <f>IFERROR('Tabel 8'!G38/'Tabel 8'!G51-1,"nb")</f>
        <v>1.7453277356446417E-2</v>
      </c>
      <c r="H36" s="172">
        <f>IFERROR('Tabel 8'!H38/'Tabel 8'!H51-1,"nb")</f>
        <v>6.5485111475143354E-2</v>
      </c>
      <c r="I36" s="172">
        <f>IFERROR('Tabel 8'!I38/'Tabel 8'!I51-1,"nb")</f>
        <v>0.17917261723597022</v>
      </c>
      <c r="J36" s="172">
        <f>IFERROR('Tabel 8'!J38/'Tabel 8'!J51-1,"nb")</f>
        <v>0.37729036713431041</v>
      </c>
      <c r="K36" s="172">
        <f>IFERROR('Tabel 8'!K38/'Tabel 8'!K51-1,"nb")</f>
        <v>7.6376346694706498E-4</v>
      </c>
      <c r="L36" s="172">
        <f>IFERROR('Tabel 8'!L38/'Tabel 8'!L51-1,"nb")</f>
        <v>-2.7261794484260138E-3</v>
      </c>
      <c r="M36" s="172">
        <f>IFERROR('Tabel 8'!M38/'Tabel 8'!M51-1,"nb")</f>
        <v>2.7527223442538551E-2</v>
      </c>
      <c r="N36" s="172">
        <f>IFERROR('Tabel 8'!N38/'Tabel 8'!N51-1,"nb")</f>
        <v>-0.21715030974894034</v>
      </c>
      <c r="O36" s="172">
        <f>IFERROR('Tabel 8'!O38/'Tabel 8'!O51-1,"nb")</f>
        <v>1.2415159957369637E-2</v>
      </c>
      <c r="P36" s="172">
        <f>IFERROR('Tabel 8'!P38/'Tabel 8'!P51-1,"nb")</f>
        <v>1.4028592324508926E-2</v>
      </c>
      <c r="Q36" s="172">
        <f>IFERROR('Tabel 8'!Q38/'Tabel 8'!Q51-1,"nb")</f>
        <v>-5.738188976377967E-2</v>
      </c>
      <c r="R36" s="172">
        <f>IFERROR('Tabel 8'!R38/'Tabel 8'!R51-1,"nb")</f>
        <v>0.20842708120269982</v>
      </c>
      <c r="S36" s="172">
        <f>IFERROR('Tabel 8'!S38/'Tabel 8'!S51-1,"nb")</f>
        <v>-0.11917098445595853</v>
      </c>
      <c r="T36" s="172"/>
      <c r="U36" s="172">
        <f>IFERROR('Tabel 8'!U38/'Tabel 8'!U51-1,"nb")</f>
        <v>-0.33378057105195014</v>
      </c>
    </row>
    <row r="37" spans="1:21" x14ac:dyDescent="0.25">
      <c r="D37" s="6"/>
      <c r="E37" s="6"/>
      <c r="F37" s="6"/>
      <c r="G37" s="6"/>
      <c r="H37" s="6"/>
      <c r="I37" s="6"/>
      <c r="J37" s="6"/>
      <c r="K37" s="6"/>
      <c r="L37" s="6"/>
      <c r="M37" s="6"/>
      <c r="N37" s="6"/>
      <c r="O37" s="6"/>
      <c r="P37" s="6"/>
      <c r="Q37" s="6"/>
      <c r="R37" s="6"/>
      <c r="S37" s="6"/>
      <c r="T37" s="6"/>
      <c r="U37" s="6"/>
    </row>
    <row r="38" spans="1:21" x14ac:dyDescent="0.25">
      <c r="A38" s="1">
        <v>2020</v>
      </c>
      <c r="B38" s="1" t="s">
        <v>4</v>
      </c>
      <c r="D38" s="172">
        <f>IFERROR('Tabel 8'!D40/'Tabel 8'!D53-1,"nb")</f>
        <v>6.2760694538752437E-2</v>
      </c>
      <c r="E38" s="172">
        <f>IFERROR('Tabel 8'!E40/'Tabel 8'!E53-1,"nb")</f>
        <v>8.8261395724082314E-2</v>
      </c>
      <c r="F38" s="172">
        <f>IFERROR('Tabel 8'!F40/'Tabel 8'!F53-1,"nb")</f>
        <v>2.0498042474777156E-2</v>
      </c>
      <c r="G38" s="172">
        <f>IFERROR('Tabel 8'!G40/'Tabel 8'!G53-1,"nb")</f>
        <v>0.25891608934285748</v>
      </c>
      <c r="H38" s="172">
        <f>IFERROR('Tabel 8'!H40/'Tabel 8'!H53-1,"nb")</f>
        <v>0.33922868541003237</v>
      </c>
      <c r="I38" s="172">
        <f>IFERROR('Tabel 8'!I40/'Tabel 8'!I53-1,"nb")</f>
        <v>-0.57001274597611618</v>
      </c>
      <c r="J38" s="172">
        <f>IFERROR('Tabel 8'!J40/'Tabel 8'!J53-1,"nb")</f>
        <v>0.61517070708234911</v>
      </c>
      <c r="K38" s="172">
        <f>IFERROR('Tabel 8'!K40/'Tabel 8'!K53-1,"nb")</f>
        <v>-0.18957564575645758</v>
      </c>
      <c r="L38" s="172">
        <f>IFERROR('Tabel 8'!L40/'Tabel 8'!L53-1,"nb")</f>
        <v>-0.25807274757296927</v>
      </c>
      <c r="M38" s="172">
        <f>IFERROR('Tabel 8'!M40/'Tabel 8'!M53-1,"nb")</f>
        <v>0.31309599907022667</v>
      </c>
      <c r="N38" s="172">
        <f>IFERROR('Tabel 8'!N40/'Tabel 8'!N53-1,"nb")</f>
        <v>0.28662420382165599</v>
      </c>
      <c r="O38" s="172">
        <f>IFERROR('Tabel 8'!O40/'Tabel 8'!O53-1,"nb")</f>
        <v>4.056688662267538E-2</v>
      </c>
      <c r="P38" s="172">
        <f>IFERROR('Tabel 8'!P40/'Tabel 8'!P53-1,"nb")</f>
        <v>5.514574334667377E-2</v>
      </c>
      <c r="Q38" s="172">
        <f>IFERROR('Tabel 8'!Q40/'Tabel 8'!Q53-1,"nb")</f>
        <v>-0.1138324335132973</v>
      </c>
      <c r="R38" s="172">
        <f>IFERROR('Tabel 8'!R40/'Tabel 8'!R53-1,"nb")</f>
        <v>-0.46701661415968565</v>
      </c>
      <c r="S38" s="172">
        <f>IFERROR('Tabel 8'!S40/'Tabel 8'!S53-1,"nb")</f>
        <v>-1</v>
      </c>
      <c r="T38" s="172"/>
      <c r="U38" s="172">
        <f>IFERROR('Tabel 8'!U40/'Tabel 8'!U53-1,"nb")</f>
        <v>0.27556062333713416</v>
      </c>
    </row>
    <row r="39" spans="1:21" x14ac:dyDescent="0.25">
      <c r="B39" s="1" t="s">
        <v>19</v>
      </c>
      <c r="D39" s="172">
        <f>IFERROR('Tabel 8'!D41/'Tabel 8'!D54-1,"nb")</f>
        <v>0.10714541846955616</v>
      </c>
      <c r="E39" s="172">
        <f>IFERROR('Tabel 8'!E41/'Tabel 8'!E54-1,"nb")</f>
        <v>1.1986075001101604E-2</v>
      </c>
      <c r="F39" s="172">
        <f>IFERROR('Tabel 8'!F41/'Tabel 8'!F54-1,"nb")</f>
        <v>3.7144065407386462E-2</v>
      </c>
      <c r="G39" s="172">
        <f>IFERROR('Tabel 8'!G41/'Tabel 8'!G54-1,"nb")</f>
        <v>5.0372670807453419</v>
      </c>
      <c r="H39" s="172">
        <f>IFERROR('Tabel 8'!H41/'Tabel 8'!H54-1,"nb")</f>
        <v>-0.35661218424962848</v>
      </c>
      <c r="I39" s="172">
        <f>IFERROR('Tabel 8'!I41/'Tabel 8'!I54-1,"nb")</f>
        <v>-9.0909090909090939E-2</v>
      </c>
      <c r="J39" s="172">
        <f>IFERROR('Tabel 8'!J41/'Tabel 8'!J54-1,"nb")</f>
        <v>-5.6631031493787898E-2</v>
      </c>
      <c r="K39" s="172">
        <f>IFERROR('Tabel 8'!K41/'Tabel 8'!K54-1,"nb")</f>
        <v>0.33474876150035393</v>
      </c>
      <c r="L39" s="172">
        <f>IFERROR('Tabel 8'!L41/'Tabel 8'!L54-1,"nb")</f>
        <v>2.1060291060291059</v>
      </c>
      <c r="M39" s="172">
        <f>IFERROR('Tabel 8'!M41/'Tabel 8'!M54-1,"nb")</f>
        <v>-0.57939914163090123</v>
      </c>
      <c r="N39" s="172">
        <f>IFERROR('Tabel 8'!N41/'Tabel 8'!N54-1,"nb")</f>
        <v>5.2245557350565432</v>
      </c>
      <c r="O39" s="172">
        <f>IFERROR('Tabel 8'!O41/'Tabel 8'!O54-1,"nb")</f>
        <v>2.9404887174091066E-2</v>
      </c>
      <c r="P39" s="172">
        <f>IFERROR('Tabel 8'!P41/'Tabel 8'!P54-1,"nb")</f>
        <v>2.3673180234960789E-2</v>
      </c>
      <c r="Q39" s="172">
        <f>IFERROR('Tabel 8'!Q41/'Tabel 8'!Q54-1,"nb")</f>
        <v>0.19161676646706582</v>
      </c>
      <c r="R39" s="172" t="str">
        <f>IFERROR('Tabel 8'!R41/'Tabel 8'!R54-1,"nb")</f>
        <v>nb</v>
      </c>
      <c r="S39" s="172">
        <f>IFERROR('Tabel 8'!S41/'Tabel 8'!S54-1,"nb")</f>
        <v>26.410526315789475</v>
      </c>
      <c r="T39" s="172"/>
      <c r="U39" s="172">
        <f>IFERROR('Tabel 8'!U41/'Tabel 8'!U54-1,"nb")</f>
        <v>0.28428133113051679</v>
      </c>
    </row>
    <row r="40" spans="1:21" x14ac:dyDescent="0.25">
      <c r="B40" s="1" t="s">
        <v>26</v>
      </c>
      <c r="D40" s="172">
        <f>IFERROR('Tabel 8'!D42/'Tabel 8'!D55-1,"nb")</f>
        <v>2.9764058423628503E-2</v>
      </c>
      <c r="E40" s="172">
        <f>IFERROR('Tabel 8'!E42/'Tabel 8'!E55-1,"nb")</f>
        <v>5.5065655204282082E-2</v>
      </c>
      <c r="F40" s="172">
        <f>IFERROR('Tabel 8'!F42/'Tabel 8'!F55-1,"nb")</f>
        <v>0.19004682194514322</v>
      </c>
      <c r="G40" s="172">
        <f>IFERROR('Tabel 8'!G42/'Tabel 8'!G55-1,"nb")</f>
        <v>4.037081745366037</v>
      </c>
      <c r="H40" s="172">
        <f>IFERROR('Tabel 8'!H42/'Tabel 8'!H55-1,"nb")</f>
        <v>-0.37035646230440833</v>
      </c>
      <c r="I40" s="172">
        <f>IFERROR('Tabel 8'!I42/'Tabel 8'!I55-1,"nb")</f>
        <v>-2.5906186760181638E-2</v>
      </c>
      <c r="J40" s="172">
        <f>IFERROR('Tabel 8'!J42/'Tabel 8'!J55-1,"nb")</f>
        <v>-0.33851485137512838</v>
      </c>
      <c r="K40" s="172">
        <f>IFERROR('Tabel 8'!K42/'Tabel 8'!K55-1,"nb")</f>
        <v>8.4388185654007408E-3</v>
      </c>
      <c r="L40" s="172">
        <f>IFERROR('Tabel 8'!L42/'Tabel 8'!L55-1,"nb")</f>
        <v>-0.11064194923669191</v>
      </c>
      <c r="M40" s="172">
        <f>IFERROR('Tabel 8'!M42/'Tabel 8'!M55-1,"nb")</f>
        <v>1.5368531414720481</v>
      </c>
      <c r="N40" s="172">
        <f>IFERROR('Tabel 8'!N42/'Tabel 8'!N55-1,"nb")</f>
        <v>0.11522048364153625</v>
      </c>
      <c r="O40" s="172">
        <f>IFERROR('Tabel 8'!O42/'Tabel 8'!O55-1,"nb")</f>
        <v>-1.6907430200168383E-2</v>
      </c>
      <c r="P40" s="172">
        <f>IFERROR('Tabel 8'!P42/'Tabel 8'!P55-1,"nb")</f>
        <v>-1.5780367925622318E-2</v>
      </c>
      <c r="Q40" s="172">
        <f>IFERROR('Tabel 8'!Q42/'Tabel 8'!Q55-1,"nb")</f>
        <v>1.2557269893273659E-2</v>
      </c>
      <c r="R40" s="172">
        <f>IFERROR('Tabel 8'!R42/'Tabel 8'!R55-1,"nb")</f>
        <v>-0.40758643290185159</v>
      </c>
      <c r="S40" s="172">
        <f>IFERROR('Tabel 8'!S42/'Tabel 8'!S55-1,"nb")</f>
        <v>-0.70588235294117641</v>
      </c>
      <c r="T40" s="172"/>
      <c r="U40" s="172">
        <f>IFERROR('Tabel 8'!U42/'Tabel 8'!U55-1,"nb")</f>
        <v>-0.28765662490002664</v>
      </c>
    </row>
    <row r="41" spans="1:21" x14ac:dyDescent="0.25">
      <c r="B41" s="1" t="s">
        <v>43</v>
      </c>
      <c r="D41" s="172">
        <f>IFERROR('Tabel 8'!D43/'Tabel 8'!D56-1,"nb")</f>
        <v>7.4694380675586203E-3</v>
      </c>
      <c r="E41" s="172">
        <f>IFERROR('Tabel 8'!E43/'Tabel 8'!E56-1,"nb")</f>
        <v>-6.5759736218624076E-2</v>
      </c>
      <c r="F41" s="172">
        <f>IFERROR('Tabel 8'!F43/'Tabel 8'!F56-1,"nb")</f>
        <v>-1.6276157244882516E-2</v>
      </c>
      <c r="G41" s="172">
        <f>IFERROR('Tabel 8'!G43/'Tabel 8'!G56-1,"nb")</f>
        <v>-0.2821460347078667</v>
      </c>
      <c r="H41" s="172">
        <f>IFERROR('Tabel 8'!H43/'Tabel 8'!H56-1,"nb")</f>
        <v>-0.22438307592473272</v>
      </c>
      <c r="I41" s="172">
        <f>IFERROR('Tabel 8'!I43/'Tabel 8'!I56-1,"nb")</f>
        <v>-0.23071967958943651</v>
      </c>
      <c r="J41" s="172">
        <f>IFERROR('Tabel 8'!J43/'Tabel 8'!J56-1,"nb")</f>
        <v>0.18940227979810187</v>
      </c>
      <c r="K41" s="172">
        <f>IFERROR('Tabel 8'!K43/'Tabel 8'!K56-1,"nb")</f>
        <v>0.18350314884030516</v>
      </c>
      <c r="L41" s="172">
        <f>IFERROR('Tabel 8'!L43/'Tabel 8'!L56-1,"nb")</f>
        <v>0.3084781578016671</v>
      </c>
      <c r="M41" s="172">
        <f>IFERROR('Tabel 8'!M43/'Tabel 8'!M56-1,"nb")</f>
        <v>-7.9407714877660629E-2</v>
      </c>
      <c r="N41" s="172">
        <f>IFERROR('Tabel 8'!N43/'Tabel 8'!N56-1,"nb")</f>
        <v>-3.148745107068851E-2</v>
      </c>
      <c r="O41" s="172">
        <f>IFERROR('Tabel 8'!O43/'Tabel 8'!O56-1,"nb")</f>
        <v>8.9061207609594684E-2</v>
      </c>
      <c r="P41" s="172">
        <f>IFERROR('Tabel 8'!P43/'Tabel 8'!P56-1,"nb")</f>
        <v>9.7569420090798387E-2</v>
      </c>
      <c r="Q41" s="172">
        <f>IFERROR('Tabel 8'!Q43/'Tabel 8'!Q56-1,"nb")</f>
        <v>-0.15423815738195989</v>
      </c>
      <c r="R41" s="172">
        <f>IFERROR('Tabel 8'!R43/'Tabel 8'!R56-1,"nb")</f>
        <v>0.11734030314585708</v>
      </c>
      <c r="S41" s="172">
        <f>IFERROR('Tabel 8'!S43/'Tabel 8'!S56-1,"nb")</f>
        <v>-0.92912845274875422</v>
      </c>
      <c r="T41" s="172"/>
      <c r="U41" s="172">
        <f>IFERROR('Tabel 8'!U43/'Tabel 8'!U56-1,"nb")</f>
        <v>-4.4433034480034772E-2</v>
      </c>
    </row>
    <row r="42" spans="1:21" x14ac:dyDescent="0.25">
      <c r="B42" s="1" t="s">
        <v>95</v>
      </c>
      <c r="D42" s="172">
        <f>IFERROR('Tabel 8'!D44/'Tabel 8'!D57-1,"nb")</f>
        <v>-3.0307939465122224E-2</v>
      </c>
      <c r="E42" s="172">
        <f>IFERROR('Tabel 8'!E44/'Tabel 8'!E57-1,"nb")</f>
        <v>-7.7783684515754903E-2</v>
      </c>
      <c r="F42" s="172">
        <f>IFERROR('Tabel 8'!F44/'Tabel 8'!F57-1,"nb")</f>
        <v>-0.23303718307448262</v>
      </c>
      <c r="G42" s="172">
        <f>IFERROR('Tabel 8'!G44/'Tabel 8'!G57-1,"nb")</f>
        <v>0.13315705172461412</v>
      </c>
      <c r="H42" s="172">
        <f>IFERROR('Tabel 8'!H44/'Tabel 8'!H57-1,"nb")</f>
        <v>0.27984767396078292</v>
      </c>
      <c r="I42" s="172">
        <f>IFERROR('Tabel 8'!I44/'Tabel 8'!I57-1,"nb")</f>
        <v>-5.450374110974987E-2</v>
      </c>
      <c r="J42" s="172">
        <f>IFERROR('Tabel 8'!J44/'Tabel 8'!J57-1,"nb")</f>
        <v>0.17965984810480129</v>
      </c>
      <c r="K42" s="172">
        <f>IFERROR('Tabel 8'!K44/'Tabel 8'!K57-1,"nb")</f>
        <v>1.1493706957967254E-2</v>
      </c>
      <c r="L42" s="172">
        <f>IFERROR('Tabel 8'!L44/'Tabel 8'!L57-1,"nb")</f>
        <v>-6.4958068995955021E-2</v>
      </c>
      <c r="M42" s="172">
        <f>IFERROR('Tabel 8'!M44/'Tabel 8'!M57-1,"nb")</f>
        <v>7.7793387115451029E-2</v>
      </c>
      <c r="N42" s="172">
        <f>IFERROR('Tabel 8'!N44/'Tabel 8'!N57-1,"nb")</f>
        <v>0.1129080563042828</v>
      </c>
      <c r="O42" s="172">
        <f>IFERROR('Tabel 8'!O44/'Tabel 8'!O57-1,"nb")</f>
        <v>4.2796865581675725E-2</v>
      </c>
      <c r="P42" s="172">
        <f>IFERROR('Tabel 8'!P44/'Tabel 8'!P57-1,"nb")</f>
        <v>5.6005737857519167E-2</v>
      </c>
      <c r="Q42" s="172">
        <f>IFERROR('Tabel 8'!Q44/'Tabel 8'!Q57-1,"nb")</f>
        <v>0.25556366980417611</v>
      </c>
      <c r="R42" s="172">
        <f>IFERROR('Tabel 8'!R44/'Tabel 8'!R57-1,"nb")</f>
        <v>-0.4918494790321194</v>
      </c>
      <c r="S42" s="172">
        <f>IFERROR('Tabel 8'!S44/'Tabel 8'!S57-1,"nb")</f>
        <v>-0.62103448275862072</v>
      </c>
      <c r="T42" s="172"/>
      <c r="U42" s="172">
        <f>IFERROR('Tabel 8'!U44/'Tabel 8'!U57-1,"nb")</f>
        <v>-0.30807008229360233</v>
      </c>
    </row>
    <row r="43" spans="1:21" x14ac:dyDescent="0.25">
      <c r="B43" s="1" t="s">
        <v>105</v>
      </c>
      <c r="D43" s="172">
        <f>IFERROR('Tabel 8'!D45/'Tabel 8'!D58-1,"nb")</f>
        <v>-5.1689251827906735E-2</v>
      </c>
      <c r="E43" s="172">
        <f>IFERROR('Tabel 8'!E45/'Tabel 8'!E58-1,"nb")</f>
        <v>-5.8531134401972884E-2</v>
      </c>
      <c r="F43" s="172">
        <f>IFERROR('Tabel 8'!F45/'Tabel 8'!F58-1,"nb")</f>
        <v>-1.426887065573812E-3</v>
      </c>
      <c r="G43" s="172">
        <f>IFERROR('Tabel 8'!G45/'Tabel 8'!G58-1,"nb")</f>
        <v>-0.16346294572047049</v>
      </c>
      <c r="H43" s="172">
        <f>IFERROR('Tabel 8'!H45/'Tabel 8'!H58-1,"nb")</f>
        <v>-0.14774527828575801</v>
      </c>
      <c r="I43" s="172">
        <f>IFERROR('Tabel 8'!I45/'Tabel 8'!I58-1,"nb")</f>
        <v>-0.67409921893590319</v>
      </c>
      <c r="J43" s="172">
        <f>IFERROR('Tabel 8'!J45/'Tabel 8'!J58-1,"nb")</f>
        <v>-6.6039899713533634E-3</v>
      </c>
      <c r="K43" s="172">
        <f>IFERROR('Tabel 8'!K45/'Tabel 8'!K58-1,"nb")</f>
        <v>0.10908228598529757</v>
      </c>
      <c r="L43" s="172">
        <f>IFERROR('Tabel 8'!L45/'Tabel 8'!L58-1,"nb")</f>
        <v>0.20736542738392738</v>
      </c>
      <c r="M43" s="172">
        <f>IFERROR('Tabel 8'!M45/'Tabel 8'!M58-1,"nb")</f>
        <v>-0.1141260384472923</v>
      </c>
      <c r="N43" s="172">
        <f>IFERROR('Tabel 8'!N45/'Tabel 8'!N58-1,"nb")</f>
        <v>-0.23044444444444445</v>
      </c>
      <c r="O43" s="172">
        <f>IFERROR('Tabel 8'!O45/'Tabel 8'!O58-1,"nb")</f>
        <v>1.3850529700317304E-2</v>
      </c>
      <c r="P43" s="172">
        <f>IFERROR('Tabel 8'!P45/'Tabel 8'!P58-1,"nb")</f>
        <v>4.9414700114089882E-3</v>
      </c>
      <c r="Q43" s="172">
        <f>IFERROR('Tabel 8'!Q45/'Tabel 8'!Q58-1,"nb")</f>
        <v>1.0146776466013252E-2</v>
      </c>
      <c r="R43" s="172">
        <f>IFERROR('Tabel 8'!R45/'Tabel 8'!R58-1,"nb")</f>
        <v>2.5573149695434205</v>
      </c>
      <c r="S43" s="172">
        <f>IFERROR('Tabel 8'!S45/'Tabel 8'!S58-1,"nb")</f>
        <v>0.50237717908082402</v>
      </c>
      <c r="T43" s="172"/>
      <c r="U43" s="172">
        <f>IFERROR('Tabel 8'!U45/'Tabel 8'!U58-1,"nb")</f>
        <v>-0.24370764762826713</v>
      </c>
    </row>
    <row r="44" spans="1:21" x14ac:dyDescent="0.25">
      <c r="B44" s="1" t="s">
        <v>137</v>
      </c>
      <c r="D44" s="172">
        <f>IFERROR('Tabel 8'!D46/'Tabel 8'!D59-1,"nb")</f>
        <v>1.1752839880212917E-2</v>
      </c>
      <c r="E44" s="172">
        <f>IFERROR('Tabel 8'!E46/'Tabel 8'!E59-1,"nb")</f>
        <v>-4.4717319007418821E-2</v>
      </c>
      <c r="F44" s="172">
        <f>IFERROR('Tabel 8'!F46/'Tabel 8'!F59-1,"nb")</f>
        <v>0.13224080324716003</v>
      </c>
      <c r="G44" s="172">
        <f>IFERROR('Tabel 8'!G46/'Tabel 8'!G59-1,"nb")</f>
        <v>-5.2912833945075288E-2</v>
      </c>
      <c r="H44" s="172">
        <f>IFERROR('Tabel 8'!H46/'Tabel 8'!H59-1,"nb")</f>
        <v>-0.10636016787750946</v>
      </c>
      <c r="I44" s="172">
        <f>IFERROR('Tabel 8'!I46/'Tabel 8'!I59-1,"nb")</f>
        <v>0.43581202785046558</v>
      </c>
      <c r="J44" s="172">
        <f>IFERROR('Tabel 8'!J46/'Tabel 8'!J59-1,"nb")</f>
        <v>-0.42602865695237968</v>
      </c>
      <c r="K44" s="172">
        <f>IFERROR('Tabel 8'!K46/'Tabel 8'!K59-1,"nb")</f>
        <v>-0.16947061756909265</v>
      </c>
      <c r="L44" s="172">
        <f>IFERROR('Tabel 8'!L46/'Tabel 8'!L59-1,"nb")</f>
        <v>6.2436247725158989E-2</v>
      </c>
      <c r="M44" s="172">
        <f>IFERROR('Tabel 8'!M46/'Tabel 8'!M59-1,"nb")</f>
        <v>-0.60211899867141183</v>
      </c>
      <c r="N44" s="172">
        <f>IFERROR('Tabel 8'!N46/'Tabel 8'!N59-1,"nb")</f>
        <v>0.31195241540069119</v>
      </c>
      <c r="O44" s="172">
        <f>IFERROR('Tabel 8'!O46/'Tabel 8'!O59-1,"nb")</f>
        <v>0.25229017579730195</v>
      </c>
      <c r="P44" s="172">
        <f>IFERROR('Tabel 8'!P46/'Tabel 8'!P59-1,"nb")</f>
        <v>0.23628605232369004</v>
      </c>
      <c r="Q44" s="172">
        <f>IFERROR('Tabel 8'!Q46/'Tabel 8'!Q59-1,"nb")</f>
        <v>-0.14974526781475361</v>
      </c>
      <c r="R44" s="172">
        <f>IFERROR('Tabel 8'!R46/'Tabel 8'!R59-1,"nb")</f>
        <v>2.3114796941086846</v>
      </c>
      <c r="S44" s="172">
        <f>IFERROR('Tabel 8'!S46/'Tabel 8'!S59-1,"nb")</f>
        <v>-0.73272854152128408</v>
      </c>
      <c r="T44" s="172"/>
      <c r="U44" s="172">
        <f>IFERROR('Tabel 8'!U46/'Tabel 8'!U59-1,"nb")</f>
        <v>-0.10444822815792276</v>
      </c>
    </row>
    <row r="45" spans="1:21" x14ac:dyDescent="0.25">
      <c r="B45" s="1" t="s">
        <v>192</v>
      </c>
      <c r="D45" s="172">
        <f>IFERROR('Tabel 8'!D47/'Tabel 8'!D60-1,"nb")</f>
        <v>7.4982806906524591E-2</v>
      </c>
      <c r="E45" s="172">
        <f>IFERROR('Tabel 8'!E47/'Tabel 8'!E60-1,"nb")</f>
        <v>0.12149779002459637</v>
      </c>
      <c r="F45" s="172">
        <f>IFERROR('Tabel 8'!F47/'Tabel 8'!F60-1,"nb")</f>
        <v>6.416774328833097E-2</v>
      </c>
      <c r="G45" s="172">
        <f>IFERROR('Tabel 8'!G47/'Tabel 8'!G60-1,"nb")</f>
        <v>-5.5248724149361883E-2</v>
      </c>
      <c r="H45" s="172">
        <f>IFERROR('Tabel 8'!H47/'Tabel 8'!H60-1,"nb")</f>
        <v>8.8103106194923342E-2</v>
      </c>
      <c r="I45" s="172">
        <f>IFERROR('Tabel 8'!I47/'Tabel 8'!I60-1,"nb")</f>
        <v>0.48933392865255843</v>
      </c>
      <c r="J45" s="172">
        <f>IFERROR('Tabel 8'!J47/'Tabel 8'!J60-1,"nb")</f>
        <v>0.23098245813983431</v>
      </c>
      <c r="K45" s="172">
        <f>IFERROR('Tabel 8'!K47/'Tabel 8'!K60-1,"nb")</f>
        <v>-4.134637943169428E-2</v>
      </c>
      <c r="L45" s="172">
        <f>IFERROR('Tabel 8'!L47/'Tabel 8'!L60-1,"nb")</f>
        <v>1.3269800574811086E-3</v>
      </c>
      <c r="M45" s="172">
        <f>IFERROR('Tabel 8'!M47/'Tabel 8'!M60-1,"nb")</f>
        <v>-0.17146650090759119</v>
      </c>
      <c r="N45" s="172">
        <f>IFERROR('Tabel 8'!N47/'Tabel 8'!N60-1,"nb")</f>
        <v>0.32002617801047117</v>
      </c>
      <c r="O45" s="172">
        <f>IFERROR('Tabel 8'!O47/'Tabel 8'!O60-1,"nb")</f>
        <v>1.817199548155779E-2</v>
      </c>
      <c r="P45" s="172">
        <f>IFERROR('Tabel 8'!P47/'Tabel 8'!P60-1,"nb")</f>
        <v>2.6169498770465038E-2</v>
      </c>
      <c r="Q45" s="172">
        <f>IFERROR('Tabel 8'!Q47/'Tabel 8'!Q60-1,"nb")</f>
        <v>-4.2015142211480061E-3</v>
      </c>
      <c r="R45" s="172">
        <f>IFERROR('Tabel 8'!R47/'Tabel 8'!R60-1,"nb")</f>
        <v>-0.26776533552467041</v>
      </c>
      <c r="S45" s="172">
        <f>IFERROR('Tabel 8'!S47/'Tabel 8'!S60-1,"nb")</f>
        <v>-9.7142857142857197E-2</v>
      </c>
      <c r="T45" s="172"/>
      <c r="U45" s="172">
        <f>IFERROR('Tabel 8'!U47/'Tabel 8'!U60-1,"nb")</f>
        <v>-1.1606843341160689E-2</v>
      </c>
    </row>
    <row r="46" spans="1:21" x14ac:dyDescent="0.25">
      <c r="B46" s="1" t="s">
        <v>236</v>
      </c>
      <c r="D46" s="172">
        <f>IFERROR('Tabel 8'!D48/'Tabel 8'!D61-1,"nb")</f>
        <v>1.1808364186710607E-2</v>
      </c>
      <c r="E46" s="172">
        <f>IFERROR('Tabel 8'!E48/'Tabel 8'!E61-1,"nb")</f>
        <v>3.2557840410309069E-2</v>
      </c>
      <c r="F46" s="172">
        <f>IFERROR('Tabel 8'!F48/'Tabel 8'!F61-1,"nb")</f>
        <v>-2.8899378936503739E-2</v>
      </c>
      <c r="G46" s="172">
        <f>IFERROR('Tabel 8'!G48/'Tabel 8'!G61-1,"nb")</f>
        <v>7.2681399892958964E-2</v>
      </c>
      <c r="H46" s="172">
        <f>IFERROR('Tabel 8'!H48/'Tabel 8'!H61-1,"nb")</f>
        <v>9.1636356478259851E-2</v>
      </c>
      <c r="I46" s="172">
        <f>IFERROR('Tabel 8'!I48/'Tabel 8'!I61-1,"nb")</f>
        <v>0.71426959337718166</v>
      </c>
      <c r="J46" s="172">
        <f>IFERROR('Tabel 8'!J48/'Tabel 8'!J61-1,"nb")</f>
        <v>0.22574561823546624</v>
      </c>
      <c r="K46" s="172">
        <f>IFERROR('Tabel 8'!K48/'Tabel 8'!K61-1,"nb")</f>
        <v>8.2845849802371641E-2</v>
      </c>
      <c r="L46" s="172">
        <f>IFERROR('Tabel 8'!L48/'Tabel 8'!L61-1,"nb")</f>
        <v>-0.10983759429185913</v>
      </c>
      <c r="M46" s="172">
        <f>IFERROR('Tabel 8'!M48/'Tabel 8'!M61-1,"nb")</f>
        <v>1.5662003971796405</v>
      </c>
      <c r="N46" s="172">
        <f>IFERROR('Tabel 8'!N48/'Tabel 8'!N61-1,"nb")</f>
        <v>-9.3333333333333379E-2</v>
      </c>
      <c r="O46" s="172">
        <f>IFERROR('Tabel 8'!O48/'Tabel 8'!O61-1,"nb")</f>
        <v>-2.7958748429694147E-2</v>
      </c>
      <c r="P46" s="172">
        <f>IFERROR('Tabel 8'!P48/'Tabel 8'!P61-1,"nb")</f>
        <v>5.3514349640160219E-4</v>
      </c>
      <c r="Q46" s="172">
        <f>IFERROR('Tabel 8'!Q48/'Tabel 8'!Q61-1,"nb")</f>
        <v>0.52157781286399674</v>
      </c>
      <c r="R46" s="172">
        <f>IFERROR('Tabel 8'!R48/'Tabel 8'!R61-1,"nb")</f>
        <v>-0.66517030254212173</v>
      </c>
      <c r="S46" s="172">
        <f>IFERROR('Tabel 8'!S48/'Tabel 8'!S61-1,"nb")</f>
        <v>0.86858974358974361</v>
      </c>
      <c r="T46" s="172"/>
      <c r="U46" s="172">
        <f>IFERROR('Tabel 8'!U48/'Tabel 8'!U61-1,"nb")</f>
        <v>4.7447447447447555E-2</v>
      </c>
    </row>
    <row r="47" spans="1:21" x14ac:dyDescent="0.25">
      <c r="B47" s="1" t="s">
        <v>262</v>
      </c>
      <c r="D47" s="172">
        <f>IFERROR('Tabel 8'!D49/'Tabel 8'!D62-1,"nb")</f>
        <v>3.4866668858711813E-2</v>
      </c>
      <c r="E47" s="172">
        <f>IFERROR('Tabel 8'!E49/'Tabel 8'!E62-1,"nb")</f>
        <v>0.15033484162895938</v>
      </c>
      <c r="F47" s="172">
        <f>IFERROR('Tabel 8'!F49/'Tabel 8'!F62-1,"nb")</f>
        <v>0.1561808527190196</v>
      </c>
      <c r="G47" s="172">
        <f>IFERROR('Tabel 8'!G49/'Tabel 8'!G62-1,"nb")</f>
        <v>2.0759987055608864</v>
      </c>
      <c r="H47" s="172">
        <f>IFERROR('Tabel 8'!H49/'Tabel 8'!H62-1,"nb")</f>
        <v>-0.16847615086963619</v>
      </c>
      <c r="I47" s="172">
        <f>IFERROR('Tabel 8'!I49/'Tabel 8'!I62-1,"nb")</f>
        <v>0.33246054315066842</v>
      </c>
      <c r="J47" s="172">
        <f>IFERROR('Tabel 8'!J49/'Tabel 8'!J62-1,"nb")</f>
        <v>-0.14304340379292491</v>
      </c>
      <c r="K47" s="172">
        <f>IFERROR('Tabel 8'!K49/'Tabel 8'!K62-1,"nb")</f>
        <v>-0.24271079590228528</v>
      </c>
      <c r="L47" s="172">
        <f>IFERROR('Tabel 8'!L49/'Tabel 8'!L62-1,"nb")</f>
        <v>-0.41916569917561564</v>
      </c>
      <c r="M47" s="172">
        <f>IFERROR('Tabel 8'!M49/'Tabel 8'!M62-1,"nb")</f>
        <v>0.21859226194851278</v>
      </c>
      <c r="N47" s="172">
        <f>IFERROR('Tabel 8'!N49/'Tabel 8'!N62-1,"nb")</f>
        <v>5.8246398410332745E-2</v>
      </c>
      <c r="O47" s="172">
        <f>IFERROR('Tabel 8'!O49/'Tabel 8'!O62-1,"nb")</f>
        <v>-6.6096880050937945E-2</v>
      </c>
      <c r="P47" s="172">
        <f>IFERROR('Tabel 8'!P49/'Tabel 8'!P62-1,"nb")</f>
        <v>-5.9515704372310352E-2</v>
      </c>
      <c r="Q47" s="172">
        <f>IFERROR('Tabel 8'!Q49/'Tabel 8'!Q62-1,"nb")</f>
        <v>-0.19792770454077591</v>
      </c>
      <c r="R47" s="172">
        <f>IFERROR('Tabel 8'!R49/'Tabel 8'!R62-1,"nb")</f>
        <v>-0.15311150094494308</v>
      </c>
      <c r="S47" s="172">
        <f>IFERROR('Tabel 8'!S49/'Tabel 8'!S62-1,"nb")</f>
        <v>-0.53947368421052633</v>
      </c>
      <c r="T47" s="172"/>
      <c r="U47" s="172">
        <f>IFERROR('Tabel 8'!U49/'Tabel 8'!U62-1,"nb")</f>
        <v>-5.1268617618441703E-2</v>
      </c>
    </row>
    <row r="48" spans="1:21" x14ac:dyDescent="0.25">
      <c r="B48" s="1" t="s">
        <v>288</v>
      </c>
      <c r="D48" s="172">
        <f>IFERROR('Tabel 8'!D50/'Tabel 8'!D63-1,"nb")</f>
        <v>-2.8947834820109875E-2</v>
      </c>
      <c r="E48" s="172">
        <f>IFERROR('Tabel 8'!E50/'Tabel 8'!E63-1,"nb")</f>
        <v>-8.2518109177805998E-2</v>
      </c>
      <c r="F48" s="172">
        <f>IFERROR('Tabel 8'!F50/'Tabel 8'!F63-1,"nb")</f>
        <v>0.15410925188949065</v>
      </c>
      <c r="G48" s="172">
        <f>IFERROR('Tabel 8'!G50/'Tabel 8'!G63-1,"nb")</f>
        <v>-0.13187301150810549</v>
      </c>
      <c r="H48" s="172">
        <f>IFERROR('Tabel 8'!H50/'Tabel 8'!H63-1,"nb")</f>
        <v>-0.27594881084409106</v>
      </c>
      <c r="I48" s="172">
        <f>IFERROR('Tabel 8'!I50/'Tabel 8'!I63-1,"nb")</f>
        <v>-0.67721700419877573</v>
      </c>
      <c r="J48" s="172">
        <f>IFERROR('Tabel 8'!J50/'Tabel 8'!J63-1,"nb")</f>
        <v>-0.26277080409516673</v>
      </c>
      <c r="K48" s="172">
        <f>IFERROR('Tabel 8'!K50/'Tabel 8'!K63-1,"nb")</f>
        <v>0.17986164488854728</v>
      </c>
      <c r="L48" s="172">
        <f>IFERROR('Tabel 8'!L50/'Tabel 8'!L63-1,"nb")</f>
        <v>0.10069268146617527</v>
      </c>
      <c r="M48" s="172">
        <f>IFERROR('Tabel 8'!M50/'Tabel 8'!M63-1,"nb")</f>
        <v>0.38273496556627928</v>
      </c>
      <c r="N48" s="172">
        <f>IFERROR('Tabel 8'!N50/'Tabel 8'!N63-1,"nb")</f>
        <v>-0.2531562908141054</v>
      </c>
      <c r="O48" s="172">
        <f>IFERROR('Tabel 8'!O50/'Tabel 8'!O63-1,"nb")</f>
        <v>1.2601452370781807E-2</v>
      </c>
      <c r="P48" s="172">
        <f>IFERROR('Tabel 8'!P50/'Tabel 8'!P63-1,"nb")</f>
        <v>2.4822244455711351E-2</v>
      </c>
      <c r="Q48" s="172">
        <f>IFERROR('Tabel 8'!Q50/'Tabel 8'!Q63-1,"nb")</f>
        <v>-0.21626680311003232</v>
      </c>
      <c r="R48" s="172">
        <f>IFERROR('Tabel 8'!R50/'Tabel 8'!R63-1,"nb")</f>
        <v>-0.47364027846727552</v>
      </c>
      <c r="S48" s="172">
        <f>IFERROR('Tabel 8'!S50/'Tabel 8'!S63-1,"nb")</f>
        <v>-0.8</v>
      </c>
      <c r="T48" s="172"/>
      <c r="U48" s="172">
        <f>IFERROR('Tabel 8'!U50/'Tabel 8'!U63-1,"nb")</f>
        <v>-6.9567240577012579E-2</v>
      </c>
    </row>
    <row r="49" spans="1:21" x14ac:dyDescent="0.25">
      <c r="B49" s="1" t="s">
        <v>302</v>
      </c>
      <c r="D49" s="172">
        <f>IFERROR('Tabel 8'!D51/'Tabel 8'!D64-1,"nb")</f>
        <v>5.7832328299268987E-2</v>
      </c>
      <c r="E49" s="172">
        <f>IFERROR('Tabel 8'!E51/'Tabel 8'!E64-1,"nb")</f>
        <v>5.5266598746921858E-2</v>
      </c>
      <c r="F49" s="172">
        <f>IFERROR('Tabel 8'!F51/'Tabel 8'!F64-1,"nb")</f>
        <v>0.33996278647675338</v>
      </c>
      <c r="G49" s="172">
        <f>IFERROR('Tabel 8'!G51/'Tabel 8'!G64-1,"nb")</f>
        <v>-0.56449965797733492</v>
      </c>
      <c r="H49" s="172">
        <f>IFERROR('Tabel 8'!H51/'Tabel 8'!H64-1,"nb")</f>
        <v>2.2922091300778824E-2</v>
      </c>
      <c r="I49" s="172">
        <f>IFERROR('Tabel 8'!I51/'Tabel 8'!I64-1,"nb")</f>
        <v>0.43347937424991234</v>
      </c>
      <c r="J49" s="172">
        <f>IFERROR('Tabel 8'!J51/'Tabel 8'!J64-1,"nb")</f>
        <v>-0.11368750115256454</v>
      </c>
      <c r="K49" s="172">
        <f>IFERROR('Tabel 8'!K51/'Tabel 8'!K64-1,"nb")</f>
        <v>8.7293368244167446E-2</v>
      </c>
      <c r="L49" s="172">
        <f>IFERROR('Tabel 8'!L51/'Tabel 8'!L64-1,"nb")</f>
        <v>0.10803032408650304</v>
      </c>
      <c r="M49" s="172">
        <f>IFERROR('Tabel 8'!M51/'Tabel 8'!M64-1,"nb")</f>
        <v>-4.9171121396728634E-2</v>
      </c>
      <c r="N49" s="172">
        <f>IFERROR('Tabel 8'!N51/'Tabel 8'!N64-1,"nb")</f>
        <v>0.26110197368421062</v>
      </c>
      <c r="O49" s="172">
        <f>IFERROR('Tabel 8'!O51/'Tabel 8'!O64-1,"nb")</f>
        <v>2.9441548212878477E-3</v>
      </c>
      <c r="P49" s="172">
        <f>IFERROR('Tabel 8'!P51/'Tabel 8'!P64-1,"nb")</f>
        <v>2.6185413536636837E-3</v>
      </c>
      <c r="Q49" s="172">
        <f>IFERROR('Tabel 8'!Q51/'Tabel 8'!Q64-1,"nb")</f>
        <v>8.1190128932710603E-2</v>
      </c>
      <c r="R49" s="172">
        <f>IFERROR('Tabel 8'!R51/'Tabel 8'!R64-1,"nb")</f>
        <v>-0.25291263333408653</v>
      </c>
      <c r="S49" s="172">
        <f>IFERROR('Tabel 8'!S51/'Tabel 8'!S64-1,"nb")</f>
        <v>-0.91367743089721798</v>
      </c>
      <c r="T49" s="172"/>
      <c r="U49" s="172">
        <f>IFERROR('Tabel 8'!U51/'Tabel 8'!U64-1,"nb")</f>
        <v>-0.11633663366336633</v>
      </c>
    </row>
    <row r="50" spans="1:21" x14ac:dyDescent="0.25">
      <c r="D50" s="6"/>
      <c r="E50" s="6"/>
      <c r="F50" s="6"/>
      <c r="G50" s="6"/>
      <c r="H50" s="6"/>
      <c r="I50" s="6"/>
      <c r="J50" s="6"/>
      <c r="K50" s="6"/>
      <c r="L50" s="6"/>
      <c r="M50" s="6"/>
      <c r="N50" s="6"/>
      <c r="O50" s="6"/>
      <c r="P50" s="6"/>
      <c r="Q50" s="6"/>
      <c r="R50" s="6"/>
      <c r="S50" s="6"/>
      <c r="T50" s="6"/>
      <c r="U50" s="6"/>
    </row>
    <row r="51" spans="1:21" x14ac:dyDescent="0.25">
      <c r="A51" s="1">
        <v>2019</v>
      </c>
      <c r="B51" s="1" t="s">
        <v>4</v>
      </c>
      <c r="D51" s="172">
        <f>IFERROR('Tabel 8'!D53/'Tabel 8'!D66-1,"nb")</f>
        <v>3.9685341132570162E-2</v>
      </c>
      <c r="E51" s="172">
        <f>IFERROR('Tabel 8'!E53/'Tabel 8'!E66-1,"nb")</f>
        <v>1.332570307390446E-2</v>
      </c>
      <c r="F51" s="172">
        <f>IFERROR('Tabel 8'!F53/'Tabel 8'!F66-1,"nb")</f>
        <v>-3.1341593844759208E-2</v>
      </c>
      <c r="G51" s="172">
        <f>IFERROR('Tabel 8'!G53/'Tabel 8'!G66-1,"nb")</f>
        <v>0.13277200982195891</v>
      </c>
      <c r="H51" s="172">
        <f>IFERROR('Tabel 8'!H53/'Tabel 8'!H66-1,"nb")</f>
        <v>-3.9695219835007345E-2</v>
      </c>
      <c r="I51" s="172">
        <f>IFERROR('Tabel 8'!I53/'Tabel 8'!I66-1,"nb")</f>
        <v>33.33017682128439</v>
      </c>
      <c r="J51" s="172">
        <f>IFERROR('Tabel 8'!J53/'Tabel 8'!J66-1,"nb")</f>
        <v>-0.3776552669953227</v>
      </c>
      <c r="K51" s="172">
        <f>IFERROR('Tabel 8'!K53/'Tabel 8'!K66-1,"nb")</f>
        <v>0.1095189355168884</v>
      </c>
      <c r="L51" s="172">
        <f>IFERROR('Tabel 8'!L53/'Tabel 8'!L66-1,"nb")</f>
        <v>-2.3539520394957547E-2</v>
      </c>
      <c r="M51" s="172" t="str">
        <f>IFERROR('Tabel 8'!M53/'Tabel 8'!M66-1,"nb")</f>
        <v>nb</v>
      </c>
      <c r="N51" s="172">
        <f>IFERROR('Tabel 8'!N53/'Tabel 8'!N66-1,"nb")</f>
        <v>0.11743772241992878</v>
      </c>
      <c r="O51" s="172">
        <f>IFERROR('Tabel 8'!O53/'Tabel 8'!O66-1,"nb")</f>
        <v>7.5397145391500775E-2</v>
      </c>
      <c r="P51" s="172">
        <f>IFERROR('Tabel 8'!P53/'Tabel 8'!P66-1,"nb")</f>
        <v>9.1451753344761855E-2</v>
      </c>
      <c r="Q51" s="172">
        <f>IFERROR('Tabel 8'!Q53/'Tabel 8'!Q66-1,"nb")</f>
        <v>-0.63819466299145944</v>
      </c>
      <c r="R51" s="172">
        <f>IFERROR('Tabel 8'!R53/'Tabel 8'!R66-1,"nb")</f>
        <v>11.897049375452266</v>
      </c>
      <c r="S51" s="172">
        <f>IFERROR('Tabel 8'!S53/'Tabel 8'!S66-1,"nb")</f>
        <v>-0.15833333333333333</v>
      </c>
      <c r="T51" s="172"/>
      <c r="U51" s="172">
        <f>IFERROR('Tabel 8'!U53/'Tabel 8'!U66-1,"nb")</f>
        <v>0.11656528504738994</v>
      </c>
    </row>
    <row r="52" spans="1:21" x14ac:dyDescent="0.25">
      <c r="B52" s="1" t="s">
        <v>19</v>
      </c>
      <c r="D52" s="172">
        <f>IFERROR('Tabel 8'!D54/'Tabel 8'!D67-1,"nb")</f>
        <v>-4.3250537486848706E-2</v>
      </c>
      <c r="E52" s="172">
        <f>IFERROR('Tabel 8'!E54/'Tabel 8'!E67-1,"nb")</f>
        <v>-3.1372716407717216E-2</v>
      </c>
      <c r="F52" s="172">
        <f>IFERROR('Tabel 8'!F54/'Tabel 8'!F67-1,"nb")</f>
        <v>0.37560597246461125</v>
      </c>
      <c r="G52" s="172">
        <f>IFERROR('Tabel 8'!G54/'Tabel 8'!G67-1,"nb")</f>
        <v>-0.75698113207547169</v>
      </c>
      <c r="H52" s="172">
        <f>IFERROR('Tabel 8'!H54/'Tabel 8'!H67-1,"nb")</f>
        <v>-0.15300251708018697</v>
      </c>
      <c r="I52" s="172">
        <f>IFERROR('Tabel 8'!I54/'Tabel 8'!I67-1,"nb")</f>
        <v>-0.99063032367972748</v>
      </c>
      <c r="J52" s="172">
        <f>IFERROR('Tabel 8'!J54/'Tabel 8'!J67-1,"nb")</f>
        <v>-0.31506036018207006</v>
      </c>
      <c r="K52" s="172">
        <f>IFERROR('Tabel 8'!K54/'Tabel 8'!K67-1,"nb")</f>
        <v>0.44774590163934436</v>
      </c>
      <c r="L52" s="172">
        <f>IFERROR('Tabel 8'!L54/'Tabel 8'!L67-1,"nb")</f>
        <v>-6.7829457364341095E-2</v>
      </c>
      <c r="M52" s="172">
        <f>IFERROR('Tabel 8'!M54/'Tabel 8'!M67-1,"nb")</f>
        <v>1.026086956521739</v>
      </c>
      <c r="N52" s="172">
        <f>IFERROR('Tabel 8'!N54/'Tabel 8'!N67-1,"nb")</f>
        <v>-0.8190058479532164</v>
      </c>
      <c r="O52" s="172">
        <f>IFERROR('Tabel 8'!O54/'Tabel 8'!O67-1,"nb")</f>
        <v>7.5984400553528841E-2</v>
      </c>
      <c r="P52" s="172">
        <f>IFERROR('Tabel 8'!P54/'Tabel 8'!P67-1,"nb")</f>
        <v>8.4720799180327822E-2</v>
      </c>
      <c r="Q52" s="172">
        <f>IFERROR('Tabel 8'!Q54/'Tabel 8'!Q67-1,"nb")</f>
        <v>6.0240963855422436E-3</v>
      </c>
      <c r="R52" s="172">
        <f>IFERROR('Tabel 8'!R54/'Tabel 8'!R67-1,"nb")</f>
        <v>-1</v>
      </c>
      <c r="S52" s="172">
        <f>IFERROR('Tabel 8'!S54/'Tabel 8'!S67-1,"nb")</f>
        <v>16.272727272727273</v>
      </c>
      <c r="T52" s="172"/>
      <c r="U52" s="172">
        <f>IFERROR('Tabel 8'!U54/'Tabel 8'!U67-1,"nb")</f>
        <v>-6.7459007373170454E-2</v>
      </c>
    </row>
    <row r="53" spans="1:21" x14ac:dyDescent="0.25">
      <c r="B53" s="1" t="s">
        <v>26</v>
      </c>
      <c r="D53" s="172">
        <f>IFERROR('Tabel 8'!D55/'Tabel 8'!D68-1,"nb")</f>
        <v>-1.3340097326343114E-2</v>
      </c>
      <c r="E53" s="172">
        <f>IFERROR('Tabel 8'!E55/'Tabel 8'!E68-1,"nb")</f>
        <v>-0.15758912641515521</v>
      </c>
      <c r="F53" s="172">
        <f>IFERROR('Tabel 8'!F55/'Tabel 8'!F68-1,"nb")</f>
        <v>-0.29225796861236353</v>
      </c>
      <c r="G53" s="172">
        <f>IFERROR('Tabel 8'!G55/'Tabel 8'!G68-1,"nb")</f>
        <v>-0.49115693536093741</v>
      </c>
      <c r="H53" s="172">
        <f>IFERROR('Tabel 8'!H55/'Tabel 8'!H68-1,"nb")</f>
        <v>0.9269215913630775</v>
      </c>
      <c r="I53" s="172">
        <f>IFERROR('Tabel 8'!I55/'Tabel 8'!I68-1,"nb")</f>
        <v>-0.34090193616142173</v>
      </c>
      <c r="J53" s="172">
        <f>IFERROR('Tabel 8'!J55/'Tabel 8'!J68-1,"nb")</f>
        <v>-0.10634676116441988</v>
      </c>
      <c r="K53" s="172">
        <f>IFERROR('Tabel 8'!K55/'Tabel 8'!K68-1,"nb")</f>
        <v>0.41746411483253509</v>
      </c>
      <c r="L53" s="172">
        <f>IFERROR('Tabel 8'!L55/'Tabel 8'!L68-1,"nb")</f>
        <v>0.60757014684859967</v>
      </c>
      <c r="M53" s="172">
        <f>IFERROR('Tabel 8'!M55/'Tabel 8'!M68-1,"nb")</f>
        <v>-0.43703126099929057</v>
      </c>
      <c r="N53" s="172">
        <f>IFERROR('Tabel 8'!N55/'Tabel 8'!N68-1,"nb")</f>
        <v>-4.0273037542662093E-2</v>
      </c>
      <c r="O53" s="172">
        <f>IFERROR('Tabel 8'!O55/'Tabel 8'!O68-1,"nb")</f>
        <v>0.13390627295431168</v>
      </c>
      <c r="P53" s="172">
        <f>IFERROR('Tabel 8'!P55/'Tabel 8'!P68-1,"nb")</f>
        <v>0.16273064520013736</v>
      </c>
      <c r="Q53" s="172">
        <f>IFERROR('Tabel 8'!Q55/'Tabel 8'!Q68-1,"nb")</f>
        <v>-0.13803630019715996</v>
      </c>
      <c r="R53" s="172">
        <f>IFERROR('Tabel 8'!R55/'Tabel 8'!R68-1,"nb")</f>
        <v>-0.74351792170831033</v>
      </c>
      <c r="S53" s="172">
        <f>IFERROR('Tabel 8'!S55/'Tabel 8'!S68-1,"nb")</f>
        <v>0.54545454545454541</v>
      </c>
      <c r="T53" s="172"/>
      <c r="U53" s="172">
        <f>IFERROR('Tabel 8'!U55/'Tabel 8'!U68-1,"nb")</f>
        <v>-2.9746508018623885E-2</v>
      </c>
    </row>
    <row r="54" spans="1:21" x14ac:dyDescent="0.25">
      <c r="B54" s="1" t="s">
        <v>43</v>
      </c>
      <c r="D54" s="172">
        <f>IFERROR('Tabel 8'!D56/'Tabel 8'!D69-1,"nb")</f>
        <v>4.3115651394328269E-2</v>
      </c>
      <c r="E54" s="172">
        <f>IFERROR('Tabel 8'!E56/'Tabel 8'!E69-1,"nb")</f>
        <v>0.14557484490694406</v>
      </c>
      <c r="F54" s="172">
        <f>IFERROR('Tabel 8'!F56/'Tabel 8'!F69-1,"nb")</f>
        <v>-6.7894232461405468E-2</v>
      </c>
      <c r="G54" s="172">
        <f>IFERROR('Tabel 8'!G56/'Tabel 8'!G69-1,"nb")</f>
        <v>0.90107719283028409</v>
      </c>
      <c r="H54" s="172">
        <f>IFERROR('Tabel 8'!H56/'Tabel 8'!H69-1,"nb")</f>
        <v>0.42817163217327581</v>
      </c>
      <c r="I54" s="172">
        <f>IFERROR('Tabel 8'!I56/'Tabel 8'!I69-1,"nb")</f>
        <v>0.38322832725124312</v>
      </c>
      <c r="J54" s="172">
        <f>IFERROR('Tabel 8'!J56/'Tabel 8'!J69-1,"nb")</f>
        <v>0.61229716935671141</v>
      </c>
      <c r="K54" s="172">
        <f>IFERROR('Tabel 8'!K56/'Tabel 8'!K69-1,"nb")</f>
        <v>-0.21875999999999995</v>
      </c>
      <c r="L54" s="172">
        <f>IFERROR('Tabel 8'!L56/'Tabel 8'!L69-1,"nb")</f>
        <v>-0.30233447156997606</v>
      </c>
      <c r="M54" s="172">
        <f>IFERROR('Tabel 8'!M56/'Tabel 8'!M69-1,"nb")</f>
        <v>4.4447568139468263E-2</v>
      </c>
      <c r="N54" s="172">
        <f>IFERROR('Tabel 8'!N56/'Tabel 8'!N69-1,"nb")</f>
        <v>1.3240011665208495E-2</v>
      </c>
      <c r="O54" s="172">
        <f>IFERROR('Tabel 8'!O56/'Tabel 8'!O69-1,"nb")</f>
        <v>1.9242523236453257E-2</v>
      </c>
      <c r="P54" s="172">
        <f>IFERROR('Tabel 8'!P56/'Tabel 8'!P69-1,"nb")</f>
        <v>1.4897477493039712E-2</v>
      </c>
      <c r="Q54" s="172">
        <f>IFERROR('Tabel 8'!Q56/'Tabel 8'!Q69-1,"nb")</f>
        <v>0.55990686149736724</v>
      </c>
      <c r="R54" s="172">
        <f>IFERROR('Tabel 8'!R56/'Tabel 8'!R69-1,"nb")</f>
        <v>-0.42887091953148659</v>
      </c>
      <c r="S54" s="172">
        <f>IFERROR('Tabel 8'!S56/'Tabel 8'!S69-1,"nb")</f>
        <v>1.0771117258883249</v>
      </c>
      <c r="T54" s="172"/>
      <c r="U54" s="172">
        <f>IFERROR('Tabel 8'!U56/'Tabel 8'!U69-1,"nb")</f>
        <v>-0.12478827474160881</v>
      </c>
    </row>
    <row r="55" spans="1:21" x14ac:dyDescent="0.25">
      <c r="B55" s="1" t="s">
        <v>95</v>
      </c>
      <c r="D55" s="172">
        <f>IFERROR('Tabel 8'!D57/'Tabel 8'!D70-1,"nb")</f>
        <v>4.8583683696436841E-2</v>
      </c>
      <c r="E55" s="172">
        <f>IFERROR('Tabel 8'!E57/'Tabel 8'!E70-1,"nb")</f>
        <v>1.2229723119068669E-2</v>
      </c>
      <c r="F55" s="172">
        <f>IFERROR('Tabel 8'!F57/'Tabel 8'!F70-1,"nb")</f>
        <v>-1.3248426521237811E-2</v>
      </c>
      <c r="G55" s="172">
        <f>IFERROR('Tabel 8'!G57/'Tabel 8'!G70-1,"nb")</f>
        <v>-0.50859999762516916</v>
      </c>
      <c r="H55" s="172">
        <f>IFERROR('Tabel 8'!H57/'Tabel 8'!H70-1,"nb")</f>
        <v>1.6985250139666332</v>
      </c>
      <c r="I55" s="172">
        <f>IFERROR('Tabel 8'!I57/'Tabel 8'!I70-1,"nb")</f>
        <v>-0.71445431145038896</v>
      </c>
      <c r="J55" s="172">
        <f>IFERROR('Tabel 8'!J57/'Tabel 8'!J70-1,"nb")</f>
        <v>1.7759231067217289</v>
      </c>
      <c r="K55" s="172">
        <f>IFERROR('Tabel 8'!K57/'Tabel 8'!K70-1,"nb")</f>
        <v>0.16519092418372994</v>
      </c>
      <c r="L55" s="172">
        <f>IFERROR('Tabel 8'!L57/'Tabel 8'!L70-1,"nb")</f>
        <v>-0.37591340887599634</v>
      </c>
      <c r="M55" s="172">
        <f>IFERROR('Tabel 8'!M57/'Tabel 8'!M70-1,"nb")</f>
        <v>3.6964544788329796</v>
      </c>
      <c r="N55" s="172">
        <f>IFERROR('Tabel 8'!N57/'Tabel 8'!N70-1,"nb")</f>
        <v>0.62719298245614041</v>
      </c>
      <c r="O55" s="172">
        <f>IFERROR('Tabel 8'!O57/'Tabel 8'!O70-1,"nb")</f>
        <v>-0.13907628437986519</v>
      </c>
      <c r="P55" s="172">
        <f>IFERROR('Tabel 8'!P57/'Tabel 8'!P70-1,"nb")</f>
        <v>-0.16183433483571807</v>
      </c>
      <c r="Q55" s="172">
        <f>IFERROR('Tabel 8'!Q57/'Tabel 8'!Q70-1,"nb")</f>
        <v>0.28793835508727783</v>
      </c>
      <c r="R55" s="172">
        <f>IFERROR('Tabel 8'!R57/'Tabel 8'!R70-1,"nb")</f>
        <v>0.82623053939298674</v>
      </c>
      <c r="S55" s="172" t="str">
        <f>IFERROR('Tabel 8'!S57/'Tabel 8'!S70-1,"nb")</f>
        <v>nb</v>
      </c>
      <c r="T55" s="172"/>
      <c r="U55" s="172">
        <f>IFERROR('Tabel 8'!U57/'Tabel 8'!U70-1,"nb")</f>
        <v>2.5034013605442107E-2</v>
      </c>
    </row>
    <row r="56" spans="1:21" x14ac:dyDescent="0.25">
      <c r="B56" s="1" t="s">
        <v>105</v>
      </c>
      <c r="D56" s="172">
        <f>IFERROR('Tabel 8'!D58/'Tabel 8'!D71-1,"nb")</f>
        <v>4.8454984955542679E-2</v>
      </c>
      <c r="E56" s="172">
        <f>IFERROR('Tabel 8'!E58/'Tabel 8'!E71-1,"nb")</f>
        <v>3.6601115741542012E-2</v>
      </c>
      <c r="F56" s="172">
        <f>IFERROR('Tabel 8'!F58/'Tabel 8'!F71-1,"nb")</f>
        <v>0.44216410955980723</v>
      </c>
      <c r="G56" s="172">
        <f>IFERROR('Tabel 8'!G58/'Tabel 8'!G71-1,"nb")</f>
        <v>-0.28574533671586422</v>
      </c>
      <c r="H56" s="172">
        <f>IFERROR('Tabel 8'!H58/'Tabel 8'!H71-1,"nb")</f>
        <v>-0.24679190535679885</v>
      </c>
      <c r="I56" s="172">
        <f>IFERROR('Tabel 8'!I58/'Tabel 8'!I71-1,"nb")</f>
        <v>0.78765691291775686</v>
      </c>
      <c r="J56" s="172">
        <f>IFERROR('Tabel 8'!J58/'Tabel 8'!J71-1,"nb")</f>
        <v>-0.26566530627761542</v>
      </c>
      <c r="K56" s="172">
        <f>IFERROR('Tabel 8'!K58/'Tabel 8'!K71-1,"nb")</f>
        <v>0.13988376807676706</v>
      </c>
      <c r="L56" s="172">
        <f>IFERROR('Tabel 8'!L58/'Tabel 8'!L71-1,"nb")</f>
        <v>8.8207069979065356E-2</v>
      </c>
      <c r="M56" s="172">
        <f>IFERROR('Tabel 8'!M58/'Tabel 8'!M71-1,"nb")</f>
        <v>0.27767976037792286</v>
      </c>
      <c r="N56" s="172">
        <f>IFERROR('Tabel 8'!N58/'Tabel 8'!N71-1,"nb")</f>
        <v>3.9340980829932981E-2</v>
      </c>
      <c r="O56" s="172">
        <f>IFERROR('Tabel 8'!O58/'Tabel 8'!O71-1,"nb")</f>
        <v>6.3012137943122548E-2</v>
      </c>
      <c r="P56" s="172">
        <f>IFERROR('Tabel 8'!P58/'Tabel 8'!P71-1,"nb")</f>
        <v>6.2221618968367975E-2</v>
      </c>
      <c r="Q56" s="172">
        <f>IFERROR('Tabel 8'!Q58/'Tabel 8'!Q71-1,"nb")</f>
        <v>0.3314851266834935</v>
      </c>
      <c r="R56" s="172">
        <f>IFERROR('Tabel 8'!R58/'Tabel 8'!R71-1,"nb")</f>
        <v>-0.75678887620692847</v>
      </c>
      <c r="S56" s="172">
        <f>IFERROR('Tabel 8'!S58/'Tabel 8'!S71-1,"nb")</f>
        <v>-0.42479489516864177</v>
      </c>
      <c r="T56" s="172"/>
      <c r="U56" s="172">
        <f>IFERROR('Tabel 8'!U58/'Tabel 8'!U71-1,"nb")</f>
        <v>-2.5701485498703103E-2</v>
      </c>
    </row>
    <row r="57" spans="1:21" x14ac:dyDescent="0.25">
      <c r="B57" s="1" t="s">
        <v>137</v>
      </c>
      <c r="D57" s="172">
        <f>IFERROR('Tabel 8'!D59/'Tabel 8'!D72-1,"nb")</f>
        <v>1.0522794797630963E-2</v>
      </c>
      <c r="E57" s="172">
        <f>IFERROR('Tabel 8'!E59/'Tabel 8'!E72-1,"nb")</f>
        <v>1.377110402240711E-2</v>
      </c>
      <c r="F57" s="172">
        <f>IFERROR('Tabel 8'!F59/'Tabel 8'!F72-1,"nb")</f>
        <v>3.6057036308421164E-2</v>
      </c>
      <c r="G57" s="172">
        <f>IFERROR('Tabel 8'!G59/'Tabel 8'!G72-1,"nb")</f>
        <v>0.16434819952224089</v>
      </c>
      <c r="H57" s="172">
        <f>IFERROR('Tabel 8'!H59/'Tabel 8'!H72-1,"nb")</f>
        <v>-0.12372783477807536</v>
      </c>
      <c r="I57" s="172">
        <f>IFERROR('Tabel 8'!I59/'Tabel 8'!I72-1,"nb")</f>
        <v>-0.21985742699531075</v>
      </c>
      <c r="J57" s="172">
        <f>IFERROR('Tabel 8'!J59/'Tabel 8'!J72-1,"nb")</f>
        <v>9.8204689641454346E-2</v>
      </c>
      <c r="K57" s="172">
        <f>IFERROR('Tabel 8'!K59/'Tabel 8'!K72-1,"nb")</f>
        <v>1.2220716771605522E-2</v>
      </c>
      <c r="L57" s="172">
        <f>IFERROR('Tabel 8'!L59/'Tabel 8'!L72-1,"nb")</f>
        <v>-0.11898189211201571</v>
      </c>
      <c r="M57" s="172">
        <f>IFERROR('Tabel 8'!M59/'Tabel 8'!M72-1,"nb")</f>
        <v>0.40163769475161315</v>
      </c>
      <c r="N57" s="172">
        <f>IFERROR('Tabel 8'!N59/'Tabel 8'!N72-1,"nb")</f>
        <v>-5.6499317457909926E-2</v>
      </c>
      <c r="O57" s="172">
        <f>IFERROR('Tabel 8'!O59/'Tabel 8'!O72-1,"nb")</f>
        <v>1.7022751365897371E-2</v>
      </c>
      <c r="P57" s="172">
        <f>IFERROR('Tabel 8'!P59/'Tabel 8'!P72-1,"nb")</f>
        <v>2.0572911869108923E-2</v>
      </c>
      <c r="Q57" s="172">
        <f>IFERROR('Tabel 8'!Q59/'Tabel 8'!Q72-1,"nb")</f>
        <v>0.29135919612156247</v>
      </c>
      <c r="R57" s="172">
        <f>IFERROR('Tabel 8'!R59/'Tabel 8'!R72-1,"nb")</f>
        <v>-0.44234009909705962</v>
      </c>
      <c r="S57" s="172">
        <f>IFERROR('Tabel 8'!S59/'Tabel 8'!S72-1,"nb")</f>
        <v>0.35739319882542375</v>
      </c>
      <c r="T57" s="172"/>
      <c r="U57" s="172">
        <f>IFERROR('Tabel 8'!U59/'Tabel 8'!U72-1,"nb")</f>
        <v>-3.6674440657115781E-2</v>
      </c>
    </row>
    <row r="58" spans="1:21" x14ac:dyDescent="0.25">
      <c r="B58" s="1" t="s">
        <v>192</v>
      </c>
      <c r="D58" s="172">
        <f>IFERROR('Tabel 8'!D60/'Tabel 8'!D73-1,"nb")</f>
        <v>7.1699604300014652E-2</v>
      </c>
      <c r="E58" s="172">
        <f>IFERROR('Tabel 8'!E60/'Tabel 8'!E73-1,"nb")</f>
        <v>5.7130149606799518E-2</v>
      </c>
      <c r="F58" s="172">
        <f>IFERROR('Tabel 8'!F60/'Tabel 8'!F73-1,"nb")</f>
        <v>4.6852148776598712E-2</v>
      </c>
      <c r="G58" s="172">
        <f>IFERROR('Tabel 8'!G60/'Tabel 8'!G73-1,"nb")</f>
        <v>1.1256041544983022</v>
      </c>
      <c r="H58" s="172">
        <f>IFERROR('Tabel 8'!H60/'Tabel 8'!H73-1,"nb")</f>
        <v>-1.2229245440283698E-2</v>
      </c>
      <c r="I58" s="172">
        <f>IFERROR('Tabel 8'!I60/'Tabel 8'!I73-1,"nb")</f>
        <v>-0.4389775931805876</v>
      </c>
      <c r="J58" s="172">
        <f>IFERROR('Tabel 8'!J60/'Tabel 8'!J73-1,"nb")</f>
        <v>5.7020774618738113E-2</v>
      </c>
      <c r="K58" s="172">
        <f>IFERROR('Tabel 8'!K60/'Tabel 8'!K73-1,"nb")</f>
        <v>0.24017594304100776</v>
      </c>
      <c r="L58" s="172">
        <f>IFERROR('Tabel 8'!L60/'Tabel 8'!L73-1,"nb")</f>
        <v>0.22177992929456836</v>
      </c>
      <c r="M58" s="172">
        <f>IFERROR('Tabel 8'!M60/'Tabel 8'!M73-1,"nb")</f>
        <v>0.29985375011079229</v>
      </c>
      <c r="N58" s="172">
        <f>IFERROR('Tabel 8'!N60/'Tabel 8'!N73-1,"nb")</f>
        <v>-0.16233810731172482</v>
      </c>
      <c r="O58" s="172">
        <f>IFERROR('Tabel 8'!O60/'Tabel 8'!O73-1,"nb")</f>
        <v>2.8177548856233914E-2</v>
      </c>
      <c r="P58" s="172">
        <f>IFERROR('Tabel 8'!P60/'Tabel 8'!P73-1,"nb")</f>
        <v>2.8932162265687067E-2</v>
      </c>
      <c r="Q58" s="172">
        <f>IFERROR('Tabel 8'!Q60/'Tabel 8'!Q73-1,"nb")</f>
        <v>-0.15319467796608854</v>
      </c>
      <c r="R58" s="172">
        <f>IFERROR('Tabel 8'!R60/'Tabel 8'!R73-1,"nb")</f>
        <v>2.5882546443915597</v>
      </c>
      <c r="S58" s="172">
        <f>IFERROR('Tabel 8'!S60/'Tabel 8'!S73-1,"nb")</f>
        <v>4.5118110236220472</v>
      </c>
      <c r="T58" s="172"/>
      <c r="U58" s="172">
        <f>IFERROR('Tabel 8'!U60/'Tabel 8'!U73-1,"nb")</f>
        <v>1.6587584730645735</v>
      </c>
    </row>
    <row r="59" spans="1:21" x14ac:dyDescent="0.25">
      <c r="B59" s="1" t="s">
        <v>236</v>
      </c>
      <c r="D59" s="172">
        <f>IFERROR('Tabel 8'!D61/'Tabel 8'!D74-1,"nb")</f>
        <v>0.10677783245637285</v>
      </c>
      <c r="E59" s="172">
        <f>IFERROR('Tabel 8'!E61/'Tabel 8'!E74-1,"nb")</f>
        <v>9.023821627022377E-2</v>
      </c>
      <c r="F59" s="172">
        <f>IFERROR('Tabel 8'!F61/'Tabel 8'!F74-1,"nb")</f>
        <v>0.23834001205504629</v>
      </c>
      <c r="G59" s="172">
        <f>IFERROR('Tabel 8'!G61/'Tabel 8'!G74-1,"nb")</f>
        <v>0.3732257388001321</v>
      </c>
      <c r="H59" s="172">
        <f>IFERROR('Tabel 8'!H61/'Tabel 8'!H74-1,"nb")</f>
        <v>-0.13498611320367937</v>
      </c>
      <c r="I59" s="172">
        <f>IFERROR('Tabel 8'!I61/'Tabel 8'!I74-1,"nb")</f>
        <v>-0.70271471849414224</v>
      </c>
      <c r="J59" s="172">
        <f>IFERROR('Tabel 8'!J61/'Tabel 8'!J74-1,"nb")</f>
        <v>-2.7224972351653554E-2</v>
      </c>
      <c r="K59" s="172">
        <f>IFERROR('Tabel 8'!K61/'Tabel 8'!K74-1,"nb")</f>
        <v>0.19633062228106679</v>
      </c>
      <c r="L59" s="172">
        <f>IFERROR('Tabel 8'!L61/'Tabel 8'!L74-1,"nb")</f>
        <v>0.23613887983050774</v>
      </c>
      <c r="M59" s="172">
        <f>IFERROR('Tabel 8'!M61/'Tabel 8'!M74-1,"nb")</f>
        <v>-4.133805842116689E-2</v>
      </c>
      <c r="N59" s="172">
        <f>IFERROR('Tabel 8'!N61/'Tabel 8'!N74-1,"nb")</f>
        <v>0.27737226277372273</v>
      </c>
      <c r="O59" s="172">
        <f>IFERROR('Tabel 8'!O61/'Tabel 8'!O74-1,"nb")</f>
        <v>7.3682559598494457E-2</v>
      </c>
      <c r="P59" s="172">
        <f>IFERROR('Tabel 8'!P61/'Tabel 8'!P74-1,"nb")</f>
        <v>0.11938681564783105</v>
      </c>
      <c r="Q59" s="172">
        <f>IFERROR('Tabel 8'!Q61/'Tabel 8'!Q74-1,"nb")</f>
        <v>0.19947533514498828</v>
      </c>
      <c r="R59" s="172">
        <f>IFERROR('Tabel 8'!R61/'Tabel 8'!R74-1,"nb")</f>
        <v>-0.36594120122117413</v>
      </c>
      <c r="S59" s="172">
        <f>IFERROR('Tabel 8'!S61/'Tabel 8'!S74-1,"nb")</f>
        <v>-0.56666666666666665</v>
      </c>
      <c r="T59" s="172"/>
      <c r="U59" s="172">
        <f>IFERROR('Tabel 8'!U61/'Tabel 8'!U74-1,"nb")</f>
        <v>8.0066722268557156E-2</v>
      </c>
    </row>
    <row r="60" spans="1:21" x14ac:dyDescent="0.25">
      <c r="B60" s="1" t="s">
        <v>262</v>
      </c>
      <c r="D60" s="172">
        <f>IFERROR('Tabel 8'!D62/'Tabel 8'!D75-1,"nb")</f>
        <v>5.7740463537464093E-2</v>
      </c>
      <c r="E60" s="172">
        <f>IFERROR('Tabel 8'!E62/'Tabel 8'!E75-1,"nb")</f>
        <v>4.4120796744484991E-2</v>
      </c>
      <c r="F60" s="172">
        <f>IFERROR('Tabel 8'!F62/'Tabel 8'!F75-1,"nb")</f>
        <v>-3.1181303394136495E-2</v>
      </c>
      <c r="G60" s="172">
        <f>IFERROR('Tabel 8'!G62/'Tabel 8'!G75-1,"nb")</f>
        <v>0.10405531212090557</v>
      </c>
      <c r="H60" s="172">
        <f>IFERROR('Tabel 8'!H62/'Tabel 8'!H75-1,"nb")</f>
        <v>-2.1589368200239489E-2</v>
      </c>
      <c r="I60" s="172">
        <f>IFERROR('Tabel 8'!I62/'Tabel 8'!I75-1,"nb")</f>
        <v>-0.22959470826951844</v>
      </c>
      <c r="J60" s="172">
        <f>IFERROR('Tabel 8'!J62/'Tabel 8'!J75-1,"nb")</f>
        <v>0.32372957713236405</v>
      </c>
      <c r="K60" s="172">
        <f>IFERROR('Tabel 8'!K62/'Tabel 8'!K75-1,"nb")</f>
        <v>8.4847189570421033E-2</v>
      </c>
      <c r="L60" s="172">
        <f>IFERROR('Tabel 8'!L62/'Tabel 8'!L75-1,"nb")</f>
        <v>8.0589235975004003E-2</v>
      </c>
      <c r="M60" s="172">
        <f>IFERROR('Tabel 8'!M62/'Tabel 8'!M75-1,"nb")</f>
        <v>9.6138867095359792E-2</v>
      </c>
      <c r="N60" s="172">
        <f>IFERROR('Tabel 8'!N62/'Tabel 8'!N75-1,"nb")</f>
        <v>-0.29584608657630085</v>
      </c>
      <c r="O60" s="172">
        <f>IFERROR('Tabel 8'!O62/'Tabel 8'!O75-1,"nb")</f>
        <v>0.19258177570093449</v>
      </c>
      <c r="P60" s="172">
        <f>IFERROR('Tabel 8'!P62/'Tabel 8'!P75-1,"nb")</f>
        <v>0.19454929584945058</v>
      </c>
      <c r="Q60" s="172">
        <f>IFERROR('Tabel 8'!Q62/'Tabel 8'!Q75-1,"nb")</f>
        <v>0.35210902223325125</v>
      </c>
      <c r="R60" s="172">
        <f>IFERROR('Tabel 8'!R62/'Tabel 8'!R75-1,"nb")</f>
        <v>-0.51269812284566174</v>
      </c>
      <c r="S60" s="172">
        <f>IFERROR('Tabel 8'!S62/'Tabel 8'!S75-1,"nb")</f>
        <v>16.272727272727273</v>
      </c>
      <c r="T60" s="172"/>
      <c r="U60" s="172">
        <f>IFERROR('Tabel 8'!U62/'Tabel 8'!U75-1,"nb")</f>
        <v>0.12751054852320665</v>
      </c>
    </row>
    <row r="61" spans="1:21" x14ac:dyDescent="0.25">
      <c r="B61" s="1" t="s">
        <v>288</v>
      </c>
      <c r="D61" s="172">
        <f>IFERROR('Tabel 8'!D63/'Tabel 8'!D76-1,"nb")</f>
        <v>-4.8777746558021917E-2</v>
      </c>
      <c r="E61" s="172">
        <f>IFERROR('Tabel 8'!E63/'Tabel 8'!E76-1,"nb")</f>
        <v>7.7399629897819677E-2</v>
      </c>
      <c r="F61" s="172">
        <f>IFERROR('Tabel 8'!F63/'Tabel 8'!F76-1,"nb")</f>
        <v>0.10565921950897761</v>
      </c>
      <c r="G61" s="172">
        <f>IFERROR('Tabel 8'!G63/'Tabel 8'!G76-1,"nb")</f>
        <v>0.31306674128324241</v>
      </c>
      <c r="H61" s="172">
        <f>IFERROR('Tabel 8'!H63/'Tabel 8'!H76-1,"nb")</f>
        <v>4.8508528545668561E-2</v>
      </c>
      <c r="I61" s="172">
        <f>IFERROR('Tabel 8'!I63/'Tabel 8'!I76-1,"nb")</f>
        <v>1.3785079928952042</v>
      </c>
      <c r="J61" s="172">
        <f>IFERROR('Tabel 8'!J63/'Tabel 8'!J76-1,"nb")</f>
        <v>-0.17573444235984603</v>
      </c>
      <c r="K61" s="172">
        <f>IFERROR('Tabel 8'!K63/'Tabel 8'!K76-1,"nb")</f>
        <v>-6.3894085479925145E-2</v>
      </c>
      <c r="L61" s="172">
        <f>IFERROR('Tabel 8'!L63/'Tabel 8'!L76-1,"nb")</f>
        <v>-7.3638180319677837E-2</v>
      </c>
      <c r="M61" s="172">
        <f>IFERROR('Tabel 8'!M63/'Tabel 8'!M76-1,"nb")</f>
        <v>-3.7962882616073057E-2</v>
      </c>
      <c r="N61" s="172">
        <f>IFERROR('Tabel 8'!N63/'Tabel 8'!N76-1,"nb")</f>
        <v>0.10379625180201835</v>
      </c>
      <c r="O61" s="172">
        <f>IFERROR('Tabel 8'!O63/'Tabel 8'!O76-1,"nb")</f>
        <v>-0.22290456431535266</v>
      </c>
      <c r="P61" s="172">
        <f>IFERROR('Tabel 8'!P63/'Tabel 8'!P76-1,"nb")</f>
        <v>-0.21147459530010293</v>
      </c>
      <c r="Q61" s="172">
        <f>IFERROR('Tabel 8'!Q63/'Tabel 8'!Q76-1,"nb")</f>
        <v>7.2355957900840373E-3</v>
      </c>
      <c r="R61" s="172">
        <f>IFERROR('Tabel 8'!R63/'Tabel 8'!R76-1,"nb")</f>
        <v>-0.77285642544610134</v>
      </c>
      <c r="S61" s="172">
        <f>IFERROR('Tabel 8'!S63/'Tabel 8'!S76-1,"nb")</f>
        <v>-0.9242424242424242</v>
      </c>
      <c r="T61" s="172"/>
      <c r="U61" s="172">
        <f>IFERROR('Tabel 8'!U63/'Tabel 8'!U76-1,"nb")</f>
        <v>-7.946026986506749E-2</v>
      </c>
    </row>
    <row r="62" spans="1:21" x14ac:dyDescent="0.25">
      <c r="B62" s="1" t="s">
        <v>302</v>
      </c>
      <c r="D62" s="172">
        <f>IFERROR('Tabel 8'!D64/'Tabel 8'!D77-1,"nb")</f>
        <v>3.2485922399638545E-2</v>
      </c>
      <c r="E62" s="172">
        <f>IFERROR('Tabel 8'!E64/'Tabel 8'!E77-1,"nb")</f>
        <v>0.11127765096302822</v>
      </c>
      <c r="F62" s="172">
        <f>IFERROR('Tabel 8'!F64/'Tabel 8'!F77-1,"nb")</f>
        <v>-9.1547970018393099E-2</v>
      </c>
      <c r="G62" s="172">
        <f>IFERROR('Tabel 8'!G64/'Tabel 8'!G77-1,"nb")</f>
        <v>1.5915491883401942</v>
      </c>
      <c r="H62" s="172">
        <f>IFERROR('Tabel 8'!H64/'Tabel 8'!H77-1,"nb")</f>
        <v>-7.4651658185794556E-2</v>
      </c>
      <c r="I62" s="172">
        <f>IFERROR('Tabel 8'!I64/'Tabel 8'!I77-1,"nb")</f>
        <v>-0.13607621100777589</v>
      </c>
      <c r="J62" s="172">
        <f>IFERROR('Tabel 8'!J64/'Tabel 8'!J77-1,"nb")</f>
        <v>0.39379172557739195</v>
      </c>
      <c r="K62" s="172">
        <f>IFERROR('Tabel 8'!K64/'Tabel 8'!K77-1,"nb")</f>
        <v>-0.11292531156292795</v>
      </c>
      <c r="L62" s="172">
        <f>IFERROR('Tabel 8'!L64/'Tabel 8'!L77-1,"nb")</f>
        <v>-0.13811075632527492</v>
      </c>
      <c r="M62" s="172">
        <f>IFERROR('Tabel 8'!M64/'Tabel 8'!M77-1,"nb")</f>
        <v>9.8268593711178687E-2</v>
      </c>
      <c r="N62" s="172">
        <f>IFERROR('Tabel 8'!N64/'Tabel 8'!N77-1,"nb")</f>
        <v>-0.18584409373505495</v>
      </c>
      <c r="O62" s="172">
        <f>IFERROR('Tabel 8'!O64/'Tabel 8'!O77-1,"nb")</f>
        <v>7.4330381876240192E-2</v>
      </c>
      <c r="P62" s="172">
        <f>IFERROR('Tabel 8'!P64/'Tabel 8'!P77-1,"nb")</f>
        <v>7.0573958105748291E-2</v>
      </c>
      <c r="Q62" s="172">
        <f>IFERROR('Tabel 8'!Q64/'Tabel 8'!Q77-1,"nb")</f>
        <v>0.15556469826364117</v>
      </c>
      <c r="R62" s="172">
        <f>IFERROR('Tabel 8'!R64/'Tabel 8'!R77-1,"nb")</f>
        <v>9.3413646899445979E-2</v>
      </c>
      <c r="S62" s="172">
        <f>IFERROR('Tabel 8'!S64/'Tabel 8'!S77-1,"nb")</f>
        <v>-0.4784697923956146</v>
      </c>
      <c r="T62" s="172"/>
      <c r="U62" s="172">
        <f>IFERROR('Tabel 8'!U64/'Tabel 8'!U77-1,"nb")</f>
        <v>-0.30024452724732187</v>
      </c>
    </row>
    <row r="63" spans="1:21" x14ac:dyDescent="0.25">
      <c r="D63" s="6"/>
      <c r="E63" s="6"/>
      <c r="F63" s="6"/>
      <c r="G63" s="6"/>
      <c r="H63" s="6"/>
      <c r="I63" s="6"/>
      <c r="J63" s="6"/>
      <c r="K63" s="6"/>
      <c r="L63" s="6"/>
      <c r="M63" s="6"/>
      <c r="N63" s="6"/>
      <c r="O63" s="6"/>
      <c r="P63" s="6"/>
      <c r="Q63" s="6"/>
      <c r="R63" s="6"/>
      <c r="S63" s="6"/>
      <c r="T63" s="6"/>
      <c r="U63" s="6"/>
    </row>
  </sheetData>
  <mergeCells count="2">
    <mergeCell ref="E3:J3"/>
    <mergeCell ref="K3:M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J58"/>
  <sheetViews>
    <sheetView showGridLines="0" zoomScale="85" zoomScaleNormal="85" workbookViewId="0">
      <pane ySplit="4" topLeftCell="A5" activePane="bottomLeft" state="frozen"/>
      <selection pane="bottomLeft" activeCell="D13" sqref="D13:D20"/>
    </sheetView>
  </sheetViews>
  <sheetFormatPr defaultRowHeight="15" x14ac:dyDescent="0.25"/>
  <cols>
    <col min="1" max="1" width="9.140625" style="1"/>
    <col min="2" max="2" width="29.28515625" style="1" bestFit="1" customWidth="1"/>
    <col min="3" max="3" width="9.140625" style="1"/>
    <col min="4" max="19" width="10.28515625" style="1" customWidth="1"/>
  </cols>
  <sheetData>
    <row r="2" spans="1:19" x14ac:dyDescent="0.25">
      <c r="A2" s="2" t="s">
        <v>591</v>
      </c>
      <c r="B2" s="2"/>
      <c r="C2" s="2"/>
      <c r="D2" s="2"/>
      <c r="E2" s="2"/>
      <c r="F2" s="2"/>
      <c r="G2" s="2"/>
      <c r="H2" s="2"/>
      <c r="I2" s="2"/>
      <c r="J2" s="2"/>
      <c r="K2" s="2"/>
      <c r="L2" s="2"/>
      <c r="M2" s="2"/>
      <c r="N2" s="2"/>
      <c r="O2" s="2"/>
      <c r="P2" s="2"/>
      <c r="Q2" s="2"/>
      <c r="R2" s="2"/>
      <c r="S2" s="2"/>
    </row>
    <row r="3" spans="1:19" ht="27.75" customHeight="1" x14ac:dyDescent="0.25">
      <c r="A3" s="2"/>
      <c r="B3" s="2"/>
      <c r="C3" s="13"/>
      <c r="D3" s="105" t="s">
        <v>366</v>
      </c>
      <c r="E3" s="229" t="s">
        <v>367</v>
      </c>
      <c r="F3" s="229"/>
      <c r="G3" s="229"/>
      <c r="H3" s="229"/>
      <c r="I3" s="229"/>
      <c r="J3" s="229"/>
      <c r="K3" s="229" t="s">
        <v>368</v>
      </c>
      <c r="L3" s="229"/>
      <c r="M3" s="229"/>
      <c r="N3" s="4" t="s">
        <v>369</v>
      </c>
      <c r="O3" s="4" t="s">
        <v>370</v>
      </c>
      <c r="P3" s="4"/>
      <c r="Q3" s="4"/>
      <c r="R3" s="4"/>
      <c r="S3" s="4" t="s">
        <v>371</v>
      </c>
    </row>
    <row r="4" spans="1:19" ht="51" x14ac:dyDescent="0.25">
      <c r="A4" s="2" t="s">
        <v>0</v>
      </c>
      <c r="B4" s="2" t="s">
        <v>394</v>
      </c>
      <c r="C4" s="2"/>
      <c r="D4" s="105" t="s">
        <v>3</v>
      </c>
      <c r="E4" s="105" t="s">
        <v>372</v>
      </c>
      <c r="F4" s="105" t="s">
        <v>373</v>
      </c>
      <c r="G4" s="105" t="s">
        <v>374</v>
      </c>
      <c r="H4" s="105" t="s">
        <v>375</v>
      </c>
      <c r="I4" s="105" t="s">
        <v>376</v>
      </c>
      <c r="J4" s="105" t="s">
        <v>377</v>
      </c>
      <c r="K4" s="105" t="s">
        <v>378</v>
      </c>
      <c r="L4" s="105" t="s">
        <v>379</v>
      </c>
      <c r="M4" s="105" t="s">
        <v>380</v>
      </c>
      <c r="N4" s="105" t="s">
        <v>381</v>
      </c>
      <c r="O4" s="105" t="s">
        <v>382</v>
      </c>
      <c r="P4" s="4" t="s">
        <v>383</v>
      </c>
      <c r="Q4" s="4" t="s">
        <v>384</v>
      </c>
      <c r="R4" s="4" t="s">
        <v>385</v>
      </c>
      <c r="S4" s="4" t="s">
        <v>3</v>
      </c>
    </row>
    <row r="5" spans="1:19" x14ac:dyDescent="0.25">
      <c r="A5" s="19"/>
      <c r="B5" s="15"/>
      <c r="C5" s="15"/>
      <c r="D5" s="19" t="s">
        <v>586</v>
      </c>
      <c r="E5" s="16"/>
      <c r="F5" s="16"/>
      <c r="G5" s="16"/>
      <c r="H5" s="16"/>
      <c r="I5" s="16"/>
      <c r="J5" s="16"/>
      <c r="K5" s="16"/>
      <c r="L5" s="16"/>
      <c r="M5" s="16"/>
      <c r="N5" s="16"/>
      <c r="O5" s="16"/>
      <c r="P5" s="17"/>
      <c r="Q5" s="17"/>
      <c r="R5" s="17"/>
      <c r="S5" s="17"/>
    </row>
    <row r="6" spans="1:19" x14ac:dyDescent="0.25">
      <c r="A6" s="13" t="s">
        <v>634</v>
      </c>
      <c r="B6" s="13"/>
      <c r="C6" s="13"/>
      <c r="D6" s="99">
        <f>'Tabel 5'!D7/'Tabel 5'!D$7</f>
        <v>1</v>
      </c>
      <c r="E6" s="99">
        <f>'Tabel 5'!E7/'Tabel 5'!E$7</f>
        <v>1</v>
      </c>
      <c r="F6" s="99">
        <f>'Tabel 5'!F7/'Tabel 5'!F$7</f>
        <v>1</v>
      </c>
      <c r="G6" s="99">
        <f>'Tabel 5'!G7/'Tabel 5'!G$7</f>
        <v>1</v>
      </c>
      <c r="H6" s="99">
        <f>'Tabel 5'!H7/'Tabel 5'!H$7</f>
        <v>1</v>
      </c>
      <c r="I6" s="99">
        <f>'Tabel 5'!I7/'Tabel 5'!I$7</f>
        <v>1</v>
      </c>
      <c r="J6" s="99">
        <f>'Tabel 5'!J7/'Tabel 5'!J$7</f>
        <v>1</v>
      </c>
      <c r="K6" s="99">
        <f>'Tabel 5'!K7/'Tabel 5'!K$7</f>
        <v>1</v>
      </c>
      <c r="L6" s="99">
        <f>'Tabel 5'!L7/'Tabel 5'!L$7</f>
        <v>1</v>
      </c>
      <c r="M6" s="99">
        <f>'Tabel 5'!M7/'Tabel 5'!M$7</f>
        <v>1</v>
      </c>
      <c r="N6" s="99">
        <f>'Tabel 5'!N7/'Tabel 5'!N$7</f>
        <v>1</v>
      </c>
      <c r="O6" s="99">
        <f>'Tabel 5'!O7/'Tabel 5'!O$7</f>
        <v>1</v>
      </c>
      <c r="P6" s="99">
        <f>'Tabel 5'!P7/'Tabel 5'!P$7</f>
        <v>1</v>
      </c>
      <c r="Q6" s="99">
        <f>'Tabel 5'!Q7/'Tabel 5'!Q$7</f>
        <v>1</v>
      </c>
      <c r="R6" s="99">
        <f>'Tabel 5'!R7/'Tabel 5'!R$7</f>
        <v>1</v>
      </c>
      <c r="S6" s="99">
        <f>'Tabel 5'!S7/'Tabel 5'!S$7</f>
        <v>1</v>
      </c>
    </row>
    <row r="7" spans="1:19" x14ac:dyDescent="0.25">
      <c r="A7" s="13" t="s">
        <v>352</v>
      </c>
      <c r="B7" s="13"/>
      <c r="C7" s="13"/>
      <c r="D7" s="99">
        <f>'Tabel 5'!D8/'Tabel 5'!D$8</f>
        <v>1</v>
      </c>
      <c r="E7" s="99">
        <f>'Tabel 5'!E8/'Tabel 5'!E$8</f>
        <v>1</v>
      </c>
      <c r="F7" s="99">
        <f>'Tabel 5'!F8/'Tabel 5'!F$8</f>
        <v>1</v>
      </c>
      <c r="G7" s="99">
        <f>'Tabel 5'!G8/'Tabel 5'!G$8</f>
        <v>1</v>
      </c>
      <c r="H7" s="99">
        <f>'Tabel 5'!H8/'Tabel 5'!H$8</f>
        <v>1</v>
      </c>
      <c r="I7" s="99">
        <f>'Tabel 5'!I8/'Tabel 5'!I$8</f>
        <v>1</v>
      </c>
      <c r="J7" s="99">
        <f>'Tabel 5'!J8/'Tabel 5'!J$8</f>
        <v>1</v>
      </c>
      <c r="K7" s="99">
        <f>'Tabel 5'!K8/'Tabel 5'!K$8</f>
        <v>1</v>
      </c>
      <c r="L7" s="99">
        <f>'Tabel 5'!L8/'Tabel 5'!L$8</f>
        <v>1</v>
      </c>
      <c r="M7" s="99">
        <f>'Tabel 5'!M8/'Tabel 5'!M$8</f>
        <v>1</v>
      </c>
      <c r="N7" s="99">
        <f>'Tabel 5'!N8/'Tabel 5'!N$8</f>
        <v>1</v>
      </c>
      <c r="O7" s="99">
        <f>'Tabel 5'!O8/'Tabel 5'!O$8</f>
        <v>1</v>
      </c>
      <c r="P7" s="99">
        <f>'Tabel 5'!P8/'Tabel 5'!P$8</f>
        <v>1</v>
      </c>
      <c r="Q7" s="99">
        <f>'Tabel 5'!Q8/'Tabel 5'!Q$8</f>
        <v>1</v>
      </c>
      <c r="R7" s="99">
        <f>'Tabel 5'!R8/'Tabel 5'!R$8</f>
        <v>1</v>
      </c>
      <c r="S7" s="99">
        <f>'Tabel 5'!S8/'Tabel 5'!S$8</f>
        <v>1</v>
      </c>
    </row>
    <row r="8" spans="1:19" x14ac:dyDescent="0.25">
      <c r="A8" s="13" t="s">
        <v>353</v>
      </c>
      <c r="B8" s="13"/>
      <c r="C8" s="13"/>
      <c r="D8" s="99">
        <f>'Tabel 5'!D9/'Tabel 5'!D$9</f>
        <v>1</v>
      </c>
      <c r="E8" s="99">
        <f>'Tabel 5'!E9/'Tabel 5'!E$9</f>
        <v>1</v>
      </c>
      <c r="F8" s="99">
        <f>'Tabel 5'!F9/'Tabel 5'!F$9</f>
        <v>1</v>
      </c>
      <c r="G8" s="99">
        <f>'Tabel 5'!G9/'Tabel 5'!G$9</f>
        <v>1</v>
      </c>
      <c r="H8" s="99">
        <f>'Tabel 5'!H9/'Tabel 5'!H$9</f>
        <v>1</v>
      </c>
      <c r="I8" s="99">
        <f>'Tabel 5'!I9/'Tabel 5'!I$9</f>
        <v>1</v>
      </c>
      <c r="J8" s="99">
        <f>'Tabel 5'!J9/'Tabel 5'!J$9</f>
        <v>1</v>
      </c>
      <c r="K8" s="99">
        <f>'Tabel 5'!K9/'Tabel 5'!K$9</f>
        <v>1</v>
      </c>
      <c r="L8" s="99">
        <f>'Tabel 5'!L9/'Tabel 5'!L$9</f>
        <v>1</v>
      </c>
      <c r="M8" s="99">
        <f>'Tabel 5'!M9/'Tabel 5'!M$9</f>
        <v>1</v>
      </c>
      <c r="N8" s="99">
        <f>'Tabel 5'!N9/'Tabel 5'!N$9</f>
        <v>1</v>
      </c>
      <c r="O8" s="99">
        <f>'Tabel 5'!O9/'Tabel 5'!O$9</f>
        <v>1</v>
      </c>
      <c r="P8" s="99">
        <f>'Tabel 5'!P9/'Tabel 5'!P$9</f>
        <v>1</v>
      </c>
      <c r="Q8" s="99">
        <f>'Tabel 5'!Q9/'Tabel 5'!Q$9</f>
        <v>1</v>
      </c>
      <c r="R8" s="99">
        <f>'Tabel 5'!R9/'Tabel 5'!R$9</f>
        <v>1</v>
      </c>
      <c r="S8" s="99">
        <f>'Tabel 5'!S9/'Tabel 5'!S$9</f>
        <v>1</v>
      </c>
    </row>
    <row r="9" spans="1:19" x14ac:dyDescent="0.25">
      <c r="A9" s="13" t="s">
        <v>391</v>
      </c>
      <c r="B9" s="13"/>
      <c r="C9" s="13"/>
      <c r="D9" s="99">
        <f>'Tabel 5'!D10/'Tabel 5'!D$10</f>
        <v>1</v>
      </c>
      <c r="E9" s="99">
        <f>'Tabel 5'!E10/'Tabel 5'!E$10</f>
        <v>1</v>
      </c>
      <c r="F9" s="99">
        <f>'Tabel 5'!F10/'Tabel 5'!F$10</f>
        <v>1</v>
      </c>
      <c r="G9" s="99">
        <f>'Tabel 5'!G10/'Tabel 5'!G$10</f>
        <v>1</v>
      </c>
      <c r="H9" s="99">
        <f>'Tabel 5'!H10/'Tabel 5'!H$10</f>
        <v>1</v>
      </c>
      <c r="I9" s="99">
        <f>'Tabel 5'!I10/'Tabel 5'!I$10</f>
        <v>1</v>
      </c>
      <c r="J9" s="99">
        <f>'Tabel 5'!J10/'Tabel 5'!J$10</f>
        <v>1</v>
      </c>
      <c r="K9" s="99">
        <f>'Tabel 5'!K10/'Tabel 5'!K$10</f>
        <v>1</v>
      </c>
      <c r="L9" s="99">
        <f>'Tabel 5'!L10/'Tabel 5'!L$10</f>
        <v>1</v>
      </c>
      <c r="M9" s="99">
        <f>'Tabel 5'!M10/'Tabel 5'!M$10</f>
        <v>1</v>
      </c>
      <c r="N9" s="99">
        <f>'Tabel 5'!N10/'Tabel 5'!N$10</f>
        <v>1</v>
      </c>
      <c r="O9" s="99">
        <f>'Tabel 5'!O10/'Tabel 5'!O$10</f>
        <v>1</v>
      </c>
      <c r="P9" s="99">
        <f>'Tabel 5'!P10/'Tabel 5'!P$10</f>
        <v>1</v>
      </c>
      <c r="Q9" s="99">
        <f>'Tabel 5'!Q10/'Tabel 5'!Q$10</f>
        <v>1</v>
      </c>
      <c r="R9" s="99">
        <f>'Tabel 5'!R10/'Tabel 5'!R$10</f>
        <v>1</v>
      </c>
      <c r="S9" s="99">
        <f>'Tabel 5'!S10/'Tabel 5'!S$10</f>
        <v>1</v>
      </c>
    </row>
    <row r="10" spans="1:19" x14ac:dyDescent="0.25">
      <c r="A10" s="13" t="s">
        <v>390</v>
      </c>
      <c r="B10" s="13"/>
      <c r="C10" s="13"/>
      <c r="D10" s="99">
        <f>'Tabel 5'!D11/'Tabel 5'!D$11</f>
        <v>1</v>
      </c>
      <c r="E10" s="99">
        <f>'Tabel 5'!E11/'Tabel 5'!E$11</f>
        <v>1</v>
      </c>
      <c r="F10" s="99">
        <f>'Tabel 5'!F11/'Tabel 5'!F$11</f>
        <v>1</v>
      </c>
      <c r="G10" s="99">
        <f>'Tabel 5'!G11/'Tabel 5'!G$11</f>
        <v>1</v>
      </c>
      <c r="H10" s="99">
        <f>'Tabel 5'!H11/'Tabel 5'!H$11</f>
        <v>1</v>
      </c>
      <c r="I10" s="99">
        <f>'Tabel 5'!I11/'Tabel 5'!I$11</f>
        <v>1</v>
      </c>
      <c r="J10" s="99">
        <f>'Tabel 5'!J11/'Tabel 5'!J$11</f>
        <v>1</v>
      </c>
      <c r="K10" s="99">
        <f>'Tabel 5'!K11/'Tabel 5'!K$11</f>
        <v>1</v>
      </c>
      <c r="L10" s="99">
        <f>'Tabel 5'!L11/'Tabel 5'!L$11</f>
        <v>1</v>
      </c>
      <c r="M10" s="99">
        <f>'Tabel 5'!M11/'Tabel 5'!M$11</f>
        <v>1</v>
      </c>
      <c r="N10" s="99">
        <f>'Tabel 5'!N11/'Tabel 5'!N$11</f>
        <v>1</v>
      </c>
      <c r="O10" s="99">
        <f>'Tabel 5'!O11/'Tabel 5'!O$11</f>
        <v>1</v>
      </c>
      <c r="P10" s="99">
        <f>'Tabel 5'!P11/'Tabel 5'!P$11</f>
        <v>1</v>
      </c>
      <c r="Q10" s="99">
        <f>'Tabel 5'!Q11/'Tabel 5'!Q$11</f>
        <v>1</v>
      </c>
      <c r="R10" s="99">
        <f>'Tabel 5'!R11/'Tabel 5'!R$11</f>
        <v>1</v>
      </c>
      <c r="S10" s="99">
        <f>'Tabel 5'!S11/'Tabel 5'!S$11</f>
        <v>1</v>
      </c>
    </row>
    <row r="11" spans="1:19" x14ac:dyDescent="0.25">
      <c r="A11" s="13"/>
      <c r="B11" s="13"/>
      <c r="C11" s="13"/>
      <c r="D11" s="14"/>
      <c r="E11" s="14"/>
      <c r="F11" s="14"/>
      <c r="G11" s="14"/>
      <c r="H11" s="14"/>
      <c r="I11" s="14"/>
      <c r="J11" s="14"/>
      <c r="K11" s="14"/>
      <c r="L11" s="14"/>
      <c r="M11" s="14"/>
      <c r="N11" s="14"/>
      <c r="O11" s="14"/>
      <c r="P11" s="14"/>
      <c r="Q11" s="14"/>
      <c r="R11" s="14"/>
      <c r="S11" s="14"/>
    </row>
    <row r="12" spans="1:19" x14ac:dyDescent="0.25">
      <c r="A12" s="18"/>
      <c r="B12" s="2"/>
      <c r="C12" s="2"/>
      <c r="D12" s="18" t="s">
        <v>585</v>
      </c>
      <c r="E12" s="105"/>
      <c r="F12" s="105"/>
      <c r="G12" s="105"/>
      <c r="H12" s="105"/>
      <c r="I12" s="105"/>
      <c r="J12" s="105"/>
      <c r="K12" s="105"/>
      <c r="L12" s="105"/>
      <c r="M12" s="105"/>
      <c r="N12" s="105"/>
      <c r="O12" s="105"/>
      <c r="P12" s="4"/>
      <c r="Q12" s="4"/>
      <c r="R12" s="4"/>
      <c r="S12" s="4"/>
    </row>
    <row r="13" spans="1:19" x14ac:dyDescent="0.25">
      <c r="A13" s="13">
        <v>2023</v>
      </c>
      <c r="B13" s="1" t="s">
        <v>413</v>
      </c>
      <c r="C13" s="13"/>
      <c r="D13" s="99">
        <f>'Tabel 5'!D14/'Tabel 5'!D$7</f>
        <v>0.28239005626616498</v>
      </c>
      <c r="E13" s="99">
        <f>'Tabel 5'!E14/'Tabel 5'!E$7</f>
        <v>0.31504149402577553</v>
      </c>
      <c r="F13" s="99">
        <f>'Tabel 5'!F14/'Tabel 5'!F$7</f>
        <v>0.31142189118726393</v>
      </c>
      <c r="G13" s="99">
        <f>'Tabel 5'!G14/'Tabel 5'!G$7</f>
        <v>0.27868924792861005</v>
      </c>
      <c r="H13" s="99">
        <f>'Tabel 5'!H14/'Tabel 5'!H$7</f>
        <v>0.15382143960457212</v>
      </c>
      <c r="I13" s="99">
        <f>'Tabel 5'!I14/'Tabel 5'!I$7</f>
        <v>0.26693640940581204</v>
      </c>
      <c r="J13" s="99">
        <f>'Tabel 5'!J14/'Tabel 5'!J$7</f>
        <v>0.45773973617368746</v>
      </c>
      <c r="K13" s="99">
        <f>'Tabel 5'!K14/'Tabel 5'!K$7</f>
        <v>0.35176352417850482</v>
      </c>
      <c r="L13" s="99">
        <f>'Tabel 5'!L14/'Tabel 5'!L$7</f>
        <v>0.39487289490345928</v>
      </c>
      <c r="M13" s="99">
        <f>'Tabel 5'!M14/'Tabel 5'!M$7</f>
        <v>0.20358421295924878</v>
      </c>
      <c r="N13" s="99">
        <f>'Tabel 5'!N14/'Tabel 5'!N$7</f>
        <v>0.1254283805240432</v>
      </c>
      <c r="O13" s="99">
        <f>'Tabel 5'!O14/'Tabel 5'!O$7</f>
        <v>0.2022221352112781</v>
      </c>
      <c r="P13" s="99">
        <f>'Tabel 5'!P14/'Tabel 5'!P$7</f>
        <v>0.19669617324951955</v>
      </c>
      <c r="Q13" s="99">
        <f>'Tabel 5'!Q14/'Tabel 5'!Q$7</f>
        <v>0.36404323848863634</v>
      </c>
      <c r="R13" s="99">
        <f>'Tabel 5'!R14/'Tabel 5'!R$7</f>
        <v>0.11227579352297513</v>
      </c>
      <c r="S13" s="99">
        <f>'Tabel 5'!S14/'Tabel 5'!S$7</f>
        <v>0</v>
      </c>
    </row>
    <row r="14" spans="1:19" x14ac:dyDescent="0.25">
      <c r="A14" s="204"/>
      <c r="B14" s="1" t="s">
        <v>414</v>
      </c>
      <c r="C14" s="13"/>
      <c r="D14" s="99">
        <f>'Tabel 5'!D15/'Tabel 5'!D$7</f>
        <v>0.21750728111492484</v>
      </c>
      <c r="E14" s="99">
        <f>'Tabel 5'!E15/'Tabel 5'!E$7</f>
        <v>0.24247491773047711</v>
      </c>
      <c r="F14" s="99">
        <f>'Tabel 5'!F15/'Tabel 5'!F$7</f>
        <v>0.25124257391531335</v>
      </c>
      <c r="G14" s="99">
        <f>'Tabel 5'!G15/'Tabel 5'!G$7</f>
        <v>0.32214888609319553</v>
      </c>
      <c r="H14" s="99">
        <f>'Tabel 5'!H15/'Tabel 5'!H$7</f>
        <v>0.28340067964164345</v>
      </c>
      <c r="I14" s="99">
        <f>'Tabel 5'!I15/'Tabel 5'!I$7</f>
        <v>0.22346761830564701</v>
      </c>
      <c r="J14" s="99">
        <f>'Tabel 5'!J15/'Tabel 5'!J$7</f>
        <v>0.1668688781058846</v>
      </c>
      <c r="K14" s="99">
        <f>'Tabel 5'!K15/'Tabel 5'!K$7</f>
        <v>0.21219687186109915</v>
      </c>
      <c r="L14" s="99">
        <f>'Tabel 5'!L15/'Tabel 5'!L$7</f>
        <v>0.18660740516807986</v>
      </c>
      <c r="M14" s="99">
        <f>'Tabel 5'!M15/'Tabel 5'!M$7</f>
        <v>0.30015523184812493</v>
      </c>
      <c r="N14" s="99">
        <f>'Tabel 5'!N15/'Tabel 5'!N$7</f>
        <v>0.1979926286219259</v>
      </c>
      <c r="O14" s="99">
        <f>'Tabel 5'!O15/'Tabel 5'!O$7</f>
        <v>0.16803615677631911</v>
      </c>
      <c r="P14" s="99">
        <f>'Tabel 5'!P15/'Tabel 5'!P$7</f>
        <v>0.17476582911931601</v>
      </c>
      <c r="Q14" s="99">
        <f>'Tabel 5'!Q15/'Tabel 5'!Q$7</f>
        <v>8.1660723602230062E-2</v>
      </c>
      <c r="R14" s="99">
        <f>'Tabel 5'!R15/'Tabel 5'!R$7</f>
        <v>4.1330376123908309E-2</v>
      </c>
      <c r="S14" s="99">
        <f>'Tabel 5'!S15/'Tabel 5'!S$7</f>
        <v>0.29119492319896156</v>
      </c>
    </row>
    <row r="15" spans="1:19" x14ac:dyDescent="0.25">
      <c r="A15" s="204"/>
      <c r="B15" s="1" t="s">
        <v>415</v>
      </c>
      <c r="C15" s="13"/>
      <c r="D15" s="99">
        <f>'Tabel 5'!D16/'Tabel 5'!D$7</f>
        <v>0.11055486281542319</v>
      </c>
      <c r="E15" s="99">
        <f>'Tabel 5'!E16/'Tabel 5'!E$7</f>
        <v>0.10068954665257976</v>
      </c>
      <c r="F15" s="99">
        <f>'Tabel 5'!F16/'Tabel 5'!F$7</f>
        <v>0.10093257109717586</v>
      </c>
      <c r="G15" s="99">
        <f>'Tabel 5'!G16/'Tabel 5'!G$7</f>
        <v>8.5334053660809692E-2</v>
      </c>
      <c r="H15" s="99">
        <f>'Tabel 5'!H16/'Tabel 5'!H$7</f>
        <v>0.12494531974050045</v>
      </c>
      <c r="I15" s="99">
        <f>'Tabel 5'!I16/'Tabel 5'!I$7</f>
        <v>7.1280775384718484E-2</v>
      </c>
      <c r="J15" s="99">
        <f>'Tabel 5'!J16/'Tabel 5'!J$7</f>
        <v>9.0081041142018911E-2</v>
      </c>
      <c r="K15" s="99">
        <f>'Tabel 5'!K16/'Tabel 5'!K$7</f>
        <v>0.13710718897976754</v>
      </c>
      <c r="L15" s="99">
        <f>'Tabel 5'!L16/'Tabel 5'!L$7</f>
        <v>0.14539999103445694</v>
      </c>
      <c r="M15" s="99">
        <f>'Tabel 5'!M16/'Tabel 5'!M$7</f>
        <v>0.10860244219555647</v>
      </c>
      <c r="N15" s="99">
        <f>'Tabel 5'!N16/'Tabel 5'!N$7</f>
        <v>0.14148591463283208</v>
      </c>
      <c r="O15" s="99">
        <f>'Tabel 5'!O16/'Tabel 5'!O$7</f>
        <v>0.10818878640242686</v>
      </c>
      <c r="P15" s="99">
        <f>'Tabel 5'!P16/'Tabel 5'!P$7</f>
        <v>0.10810952867977339</v>
      </c>
      <c r="Q15" s="99">
        <f>'Tabel 5'!Q16/'Tabel 5'!Q$7</f>
        <v>0.11666372028647438</v>
      </c>
      <c r="R15" s="99">
        <f>'Tabel 5'!R16/'Tabel 5'!R$7</f>
        <v>9.3759490525579567E-2</v>
      </c>
      <c r="S15" s="99">
        <f>'Tabel 5'!S16/'Tabel 5'!S$7</f>
        <v>4.0239417321699E-2</v>
      </c>
    </row>
    <row r="16" spans="1:19" x14ac:dyDescent="0.25">
      <c r="A16" s="204"/>
      <c r="B16" s="1" t="s">
        <v>416</v>
      </c>
      <c r="C16" s="13"/>
      <c r="D16" s="99">
        <f>'Tabel 5'!D17/'Tabel 5'!D$7</f>
        <v>0.19907735826610326</v>
      </c>
      <c r="E16" s="99">
        <f>'Tabel 5'!E17/'Tabel 5'!E$7</f>
        <v>0.19284425751103282</v>
      </c>
      <c r="F16" s="99">
        <f>'Tabel 5'!F17/'Tabel 5'!F$7</f>
        <v>0.22261500686680522</v>
      </c>
      <c r="G16" s="99">
        <f>'Tabel 5'!G17/'Tabel 5'!G$7</f>
        <v>0.16708117782151877</v>
      </c>
      <c r="H16" s="99">
        <f>'Tabel 5'!H17/'Tabel 5'!H$7</f>
        <v>0.22138473895582328</v>
      </c>
      <c r="I16" s="99">
        <f>'Tabel 5'!I17/'Tabel 5'!I$7</f>
        <v>0.2147177334908229</v>
      </c>
      <c r="J16" s="99">
        <f>'Tabel 5'!J17/'Tabel 5'!J$7</f>
        <v>0.10885816174265553</v>
      </c>
      <c r="K16" s="99">
        <f>'Tabel 5'!K17/'Tabel 5'!K$7</f>
        <v>0.16585449849332759</v>
      </c>
      <c r="L16" s="99">
        <f>'Tabel 5'!L17/'Tabel 5'!L$7</f>
        <v>0.14797295369815683</v>
      </c>
      <c r="M16" s="99">
        <f>'Tabel 5'!M17/'Tabel 5'!M$7</f>
        <v>0.2273185130851916</v>
      </c>
      <c r="N16" s="99">
        <f>'Tabel 5'!N17/'Tabel 5'!N$7</f>
        <v>0.24582037115535216</v>
      </c>
      <c r="O16" s="99">
        <f>'Tabel 5'!O17/'Tabel 5'!O$7</f>
        <v>0.2230078067462071</v>
      </c>
      <c r="P16" s="99">
        <f>'Tabel 5'!P17/'Tabel 5'!P$7</f>
        <v>0.22252340912425755</v>
      </c>
      <c r="Q16" s="99">
        <f>'Tabel 5'!Q17/'Tabel 5'!Q$7</f>
        <v>0.18004251411028663</v>
      </c>
      <c r="R16" s="99">
        <f>'Tabel 5'!R17/'Tabel 5'!R$7</f>
        <v>0.33710346858578522</v>
      </c>
      <c r="S16" s="99">
        <f>'Tabel 5'!S17/'Tabel 5'!S$7</f>
        <v>5.4085238335616931E-2</v>
      </c>
    </row>
    <row r="17" spans="1:36" x14ac:dyDescent="0.25">
      <c r="A17" s="204"/>
      <c r="B17" s="1" t="s">
        <v>417</v>
      </c>
      <c r="C17" s="13"/>
      <c r="D17" s="99">
        <f>'Tabel 5'!D18/'Tabel 5'!D$7</f>
        <v>0.16881832241349684</v>
      </c>
      <c r="E17" s="99">
        <f>'Tabel 5'!E18/'Tabel 5'!E$7</f>
        <v>0.13577702651169998</v>
      </c>
      <c r="F17" s="99">
        <f>'Tabel 5'!F18/'Tabel 5'!F$7</f>
        <v>0.10616698057116612</v>
      </c>
      <c r="G17" s="99">
        <f>'Tabel 5'!G18/'Tabel 5'!G$7</f>
        <v>0.1296137459145271</v>
      </c>
      <c r="H17" s="99">
        <f>'Tabel 5'!H18/'Tabel 5'!H$7</f>
        <v>0.19230744516527648</v>
      </c>
      <c r="I17" s="99">
        <f>'Tabel 5'!I18/'Tabel 5'!I$7</f>
        <v>0.20069865044859392</v>
      </c>
      <c r="J17" s="99">
        <f>'Tabel 5'!J18/'Tabel 5'!J$7</f>
        <v>0.16043291795081169</v>
      </c>
      <c r="K17" s="99">
        <f>'Tabel 5'!K18/'Tabel 5'!K$7</f>
        <v>0.11691777873439518</v>
      </c>
      <c r="L17" s="99">
        <f>'Tabel 5'!L18/'Tabel 5'!L$7</f>
        <v>0.10861310829079332</v>
      </c>
      <c r="M17" s="99">
        <f>'Tabel 5'!M18/'Tabel 5'!M$7</f>
        <v>0.14546332058623901</v>
      </c>
      <c r="N17" s="99">
        <f>'Tabel 5'!N18/'Tabel 5'!N$7</f>
        <v>0.24413917966476753</v>
      </c>
      <c r="O17" s="99">
        <f>'Tabel 5'!O18/'Tabel 5'!O$7</f>
        <v>0.25972580365483255</v>
      </c>
      <c r="P17" s="99">
        <f>'Tabel 5'!P18/'Tabel 5'!P$7</f>
        <v>0.26029775494199264</v>
      </c>
      <c r="Q17" s="99">
        <f>'Tabel 5'!Q18/'Tabel 5'!Q$7</f>
        <v>0.23225380837605586</v>
      </c>
      <c r="R17" s="99">
        <f>'Tabel 5'!R18/'Tabel 5'!R$7</f>
        <v>0.29190786022584003</v>
      </c>
      <c r="S17" s="99">
        <f>'Tabel 5'!S18/'Tabel 5'!S$7</f>
        <v>0.56587582029278138</v>
      </c>
    </row>
    <row r="18" spans="1:36" x14ac:dyDescent="0.25">
      <c r="A18" s="204"/>
      <c r="B18" s="1" t="s">
        <v>418</v>
      </c>
      <c r="C18" s="13"/>
      <c r="D18" s="99">
        <f>'Tabel 5'!D19/'Tabel 5'!D$7</f>
        <v>1.9142833223914663E-2</v>
      </c>
      <c r="E18" s="99">
        <f>'Tabel 5'!E19/'Tabel 5'!E$7</f>
        <v>1.1193793197018949E-2</v>
      </c>
      <c r="F18" s="99">
        <f>'Tabel 5'!F19/'Tabel 5'!F$7</f>
        <v>5.1075855918835174E-3</v>
      </c>
      <c r="G18" s="99">
        <f>'Tabel 5'!G19/'Tabel 5'!G$7</f>
        <v>1.6799270776048824E-2</v>
      </c>
      <c r="H18" s="99">
        <f>'Tabel 5'!H19/'Tabel 5'!H$7</f>
        <v>2.3709360518999068E-2</v>
      </c>
      <c r="I18" s="99">
        <f>'Tabel 5'!I19/'Tabel 5'!I$7</f>
        <v>2.2559540264548938E-2</v>
      </c>
      <c r="J18" s="99">
        <f>'Tabel 5'!J19/'Tabel 5'!J$7</f>
        <v>1.3469521954814956E-2</v>
      </c>
      <c r="K18" s="99">
        <f>'Tabel 5'!K19/'Tabel 5'!K$7</f>
        <v>1.2423590185105467E-2</v>
      </c>
      <c r="L18" s="99">
        <f>'Tabel 5'!L19/'Tabel 5'!L$7</f>
        <v>1.217683755658573E-2</v>
      </c>
      <c r="M18" s="99">
        <f>'Tabel 5'!M19/'Tabel 5'!M$7</f>
        <v>1.327174996848246E-2</v>
      </c>
      <c r="N18" s="99">
        <f>'Tabel 5'!N19/'Tabel 5'!N$7</f>
        <v>4.366068670206269E-2</v>
      </c>
      <c r="O18" s="99">
        <f>'Tabel 5'!O19/'Tabel 5'!O$7</f>
        <v>3.5606742850963304E-2</v>
      </c>
      <c r="P18" s="99">
        <f>'Tabel 5'!P19/'Tabel 5'!P$7</f>
        <v>3.4423771497560783E-2</v>
      </c>
      <c r="Q18" s="99">
        <f>'Tabel 5'!Q19/'Tabel 5'!Q$7</f>
        <v>2.3861367781548185E-2</v>
      </c>
      <c r="R18" s="99">
        <f>'Tabel 5'!R19/'Tabel 5'!R$7</f>
        <v>0.1153587763779093</v>
      </c>
      <c r="S18" s="99">
        <f>'Tabel 5'!S19/'Tabel 5'!S$7</f>
        <v>4.420566813297757E-2</v>
      </c>
    </row>
    <row r="19" spans="1:36" x14ac:dyDescent="0.25">
      <c r="A19" s="204"/>
      <c r="B19" s="1" t="s">
        <v>419</v>
      </c>
      <c r="C19" s="13"/>
      <c r="D19" s="99">
        <f>'Tabel 5'!D20/'Tabel 5'!D$7</f>
        <v>1.5425829562428126E-3</v>
      </c>
      <c r="E19" s="99">
        <f>'Tabel 5'!E20/'Tabel 5'!E$7</f>
        <v>1.715637672095639E-3</v>
      </c>
      <c r="F19" s="99">
        <f>'Tabel 5'!F20/'Tabel 5'!F$7</f>
        <v>2.4841473995178536E-3</v>
      </c>
      <c r="G19" s="99">
        <f>'Tabel 5'!G20/'Tabel 5'!G$7</f>
        <v>2.4752288779572254E-4</v>
      </c>
      <c r="H19" s="99">
        <f>'Tabel 5'!H20/'Tabel 5'!H$7</f>
        <v>4.5474204510349077E-5</v>
      </c>
      <c r="I19" s="99">
        <f>'Tabel 5'!I20/'Tabel 5'!I$7</f>
        <v>3.3927269985675154E-4</v>
      </c>
      <c r="J19" s="99">
        <f>'Tabel 5'!J20/'Tabel 5'!J$7</f>
        <v>1.7440284998898013E-3</v>
      </c>
      <c r="K19" s="99">
        <f>'Tabel 5'!K20/'Tabel 5'!K$7</f>
        <v>3.2142344669249532E-4</v>
      </c>
      <c r="L19" s="99">
        <f>'Tabel 5'!L20/'Tabel 5'!L$7</f>
        <v>1.0002878606176667E-4</v>
      </c>
      <c r="M19" s="99">
        <f>'Tabel 5'!M20/'Tabel 5'!M$7</f>
        <v>1.0824205980819507E-3</v>
      </c>
      <c r="N19" s="99">
        <f>'Tabel 5'!N20/'Tabel 5'!N$7</f>
        <v>9.9147190470374384E-4</v>
      </c>
      <c r="O19" s="99">
        <f>'Tabel 5'!O20/'Tabel 5'!O$7</f>
        <v>2.0770755373081175E-3</v>
      </c>
      <c r="P19" s="99">
        <f>'Tabel 5'!P20/'Tabel 5'!P$7</f>
        <v>2.09249130102986E-3</v>
      </c>
      <c r="Q19" s="99">
        <f>'Tabel 5'!Q20/'Tabel 5'!Q$7</f>
        <v>1.4315095958572458E-3</v>
      </c>
      <c r="R19" s="99">
        <f>'Tabel 5'!R20/'Tabel 5'!R$7</f>
        <v>2.7424743008070979E-3</v>
      </c>
      <c r="S19" s="99">
        <f>'Tabel 5'!S20/'Tabel 5'!S$7</f>
        <v>4.3268190668493544E-4</v>
      </c>
    </row>
    <row r="20" spans="1:36" x14ac:dyDescent="0.25">
      <c r="A20" s="204"/>
      <c r="B20" s="1" t="s">
        <v>420</v>
      </c>
      <c r="C20" s="13"/>
      <c r="D20" s="99">
        <f>'Tabel 5'!D21/'Tabel 5'!D$7</f>
        <v>9.6670294372942897E-4</v>
      </c>
      <c r="E20" s="99">
        <f>'Tabel 5'!E21/'Tabel 5'!E$7</f>
        <v>2.6332669932024779E-4</v>
      </c>
      <c r="F20" s="99">
        <f>'Tabel 5'!F21/'Tabel 5'!F$7</f>
        <v>2.9243370874125909E-5</v>
      </c>
      <c r="G20" s="99">
        <f>'Tabel 5'!G21/'Tabel 5'!G$7</f>
        <v>8.6094917494164362E-5</v>
      </c>
      <c r="H20" s="99">
        <f>'Tabel 5'!H21/'Tabel 5'!H$7</f>
        <v>3.8554216867469872E-4</v>
      </c>
      <c r="I20" s="99">
        <f>'Tabel 5'!I21/'Tabel 5'!I$7</f>
        <v>0</v>
      </c>
      <c r="J20" s="99">
        <f>'Tabel 5'!J21/'Tabel 5'!J$7</f>
        <v>8.0571443023705347E-4</v>
      </c>
      <c r="K20" s="99">
        <f>'Tabel 5'!K21/'Tabel 5'!K$7</f>
        <v>3.415124121107763E-3</v>
      </c>
      <c r="L20" s="99">
        <f>'Tabel 5'!L21/'Tabel 5'!L$7</f>
        <v>4.2567805624062925E-3</v>
      </c>
      <c r="M20" s="99">
        <f>'Tabel 5'!M21/'Tabel 5'!M$7</f>
        <v>5.2210875907482326E-4</v>
      </c>
      <c r="N20" s="99">
        <f>'Tabel 5'!N21/'Tabel 5'!N$7</f>
        <v>4.8136679431268724E-4</v>
      </c>
      <c r="O20" s="99">
        <f>'Tabel 5'!O21/'Tabel 5'!O$7</f>
        <v>1.1354928206648506E-3</v>
      </c>
      <c r="P20" s="99">
        <f>'Tabel 5'!P21/'Tabel 5'!P$7</f>
        <v>1.0910420865502981E-3</v>
      </c>
      <c r="Q20" s="99">
        <f>'Tabel 5'!Q21/'Tabel 5'!Q$7</f>
        <v>4.3117758911362824E-5</v>
      </c>
      <c r="R20" s="99">
        <f>'Tabel 5'!R21/'Tabel 5'!R$7</f>
        <v>5.5217603371954986E-3</v>
      </c>
      <c r="S20" s="99">
        <f>'Tabel 5'!S21/'Tabel 5'!S$7</f>
        <v>3.9662508112785749E-3</v>
      </c>
    </row>
    <row r="21" spans="1:36" x14ac:dyDescent="0.25">
      <c r="A21" s="204"/>
      <c r="B21" s="13"/>
      <c r="C21" s="13"/>
      <c r="D21" s="204"/>
      <c r="E21" s="52"/>
      <c r="F21" s="52"/>
      <c r="G21" s="52"/>
      <c r="H21" s="52"/>
      <c r="I21" s="52"/>
      <c r="J21" s="52"/>
      <c r="K21" s="52"/>
      <c r="L21" s="52"/>
      <c r="M21" s="52"/>
      <c r="N21" s="52"/>
      <c r="O21" s="52"/>
      <c r="P21" s="5"/>
      <c r="Q21" s="5"/>
      <c r="R21" s="5"/>
      <c r="S21" s="5"/>
    </row>
    <row r="22" spans="1:36" x14ac:dyDescent="0.25">
      <c r="A22" s="1">
        <v>2021</v>
      </c>
      <c r="B22" s="1" t="s">
        <v>413</v>
      </c>
      <c r="D22" s="99">
        <f>'Tabel 5'!D23/'Tabel 5'!D$8</f>
        <v>0.30448276414235104</v>
      </c>
      <c r="E22" s="99">
        <f>'Tabel 5'!E23/'Tabel 5'!E$8</f>
        <v>0.35153122597527936</v>
      </c>
      <c r="F22" s="99">
        <f>'Tabel 5'!F23/'Tabel 5'!F$8</f>
        <v>0.32272467019069895</v>
      </c>
      <c r="G22" s="99">
        <f>'Tabel 5'!G23/'Tabel 5'!G$8</f>
        <v>0.30661199956767543</v>
      </c>
      <c r="H22" s="99">
        <f>'Tabel 5'!H23/'Tabel 5'!H$8</f>
        <v>0.15861537415159813</v>
      </c>
      <c r="I22" s="99">
        <f>'Tabel 5'!I23/'Tabel 5'!I$8</f>
        <v>0.33688537500882282</v>
      </c>
      <c r="J22" s="99">
        <f>'Tabel 5'!J23/'Tabel 5'!J$8</f>
        <v>0.55171327672073645</v>
      </c>
      <c r="K22" s="99">
        <f>'Tabel 5'!K23/'Tabel 5'!K$8</f>
        <v>0.35624883185802747</v>
      </c>
      <c r="L22" s="99">
        <f>'Tabel 5'!L23/'Tabel 5'!L$8</f>
        <v>0.39138384564267586</v>
      </c>
      <c r="M22" s="99">
        <f>'Tabel 5'!M23/'Tabel 5'!M$8</f>
        <v>0.23008330889831896</v>
      </c>
      <c r="N22" s="99">
        <f>'Tabel 5'!N23/'Tabel 5'!N$8</f>
        <v>0.10728530132825936</v>
      </c>
      <c r="O22" s="99">
        <f>'Tabel 5'!O23/'Tabel 5'!O$8</f>
        <v>0.19837415022578878</v>
      </c>
      <c r="P22" s="99">
        <f>'Tabel 5'!P23/'Tabel 5'!P$8</f>
        <v>0.19332454068244115</v>
      </c>
      <c r="Q22" s="99">
        <f>'Tabel 5'!Q23/'Tabel 5'!Q$8</f>
        <v>0.37173920595036741</v>
      </c>
      <c r="R22" s="99">
        <f>'Tabel 5'!R23/'Tabel 5'!R$8</f>
        <v>9.5656748969016672E-3</v>
      </c>
      <c r="S22" s="99">
        <f>'Tabel 5'!S23/'Tabel 5'!S$8</f>
        <v>0</v>
      </c>
      <c r="T22" s="47"/>
      <c r="U22" s="47"/>
      <c r="V22" s="47"/>
      <c r="W22" s="47"/>
      <c r="X22" s="47"/>
      <c r="Y22" s="47"/>
      <c r="Z22" s="47"/>
      <c r="AA22" s="47"/>
      <c r="AB22" s="47"/>
      <c r="AC22" s="47"/>
      <c r="AD22" s="47"/>
      <c r="AE22" s="47"/>
      <c r="AF22" s="47"/>
      <c r="AG22" s="47"/>
      <c r="AH22" s="47"/>
      <c r="AI22" s="47"/>
      <c r="AJ22" s="47"/>
    </row>
    <row r="23" spans="1:36" x14ac:dyDescent="0.25">
      <c r="B23" s="1" t="s">
        <v>414</v>
      </c>
      <c r="D23" s="99">
        <f>'Tabel 5'!D24/'Tabel 5'!D$8</f>
        <v>0.20699963946897615</v>
      </c>
      <c r="E23" s="99">
        <f>'Tabel 5'!E24/'Tabel 5'!E$8</f>
        <v>0.22699226279682555</v>
      </c>
      <c r="F23" s="99">
        <f>'Tabel 5'!F24/'Tabel 5'!F$8</f>
        <v>0.25147011585932472</v>
      </c>
      <c r="G23" s="99">
        <f>'Tabel 5'!G24/'Tabel 5'!G$8</f>
        <v>0.31133647805400405</v>
      </c>
      <c r="H23" s="99">
        <f>'Tabel 5'!H24/'Tabel 5'!H$8</f>
        <v>0.27299133929617581</v>
      </c>
      <c r="I23" s="99">
        <f>'Tabel 5'!I24/'Tabel 5'!I$8</f>
        <v>0.34764504843612476</v>
      </c>
      <c r="J23" s="99">
        <f>'Tabel 5'!J24/'Tabel 5'!J$8</f>
        <v>0.11560979248344794</v>
      </c>
      <c r="K23" s="99">
        <f>'Tabel 5'!K24/'Tabel 5'!K$8</f>
        <v>0.21731577060602439</v>
      </c>
      <c r="L23" s="99">
        <f>'Tabel 5'!L24/'Tabel 5'!L$8</f>
        <v>0.20357929857025478</v>
      </c>
      <c r="M23" s="99">
        <f>'Tabel 5'!M24/'Tabel 5'!M$8</f>
        <v>0.26664175603573603</v>
      </c>
      <c r="N23" s="99">
        <f>'Tabel 5'!N24/'Tabel 5'!N$8</f>
        <v>0.14305316696549453</v>
      </c>
      <c r="O23" s="99">
        <f>'Tabel 5'!O24/'Tabel 5'!O$8</f>
        <v>0.16541346968116535</v>
      </c>
      <c r="P23" s="99">
        <f>'Tabel 5'!P24/'Tabel 5'!P$8</f>
        <v>0.16983501955800126</v>
      </c>
      <c r="Q23" s="99">
        <f>'Tabel 5'!Q24/'Tabel 5'!Q$8</f>
        <v>7.6054428363099114E-2</v>
      </c>
      <c r="R23" s="99">
        <f>'Tabel 5'!R24/'Tabel 5'!R$8</f>
        <v>0.11405227761690449</v>
      </c>
      <c r="S23" s="99">
        <f>'Tabel 5'!S24/'Tabel 5'!S$8</f>
        <v>0.44256243213897939</v>
      </c>
      <c r="T23" s="47"/>
      <c r="U23" s="47"/>
      <c r="V23" s="47"/>
      <c r="W23" s="47"/>
      <c r="X23" s="47"/>
      <c r="Y23" s="47"/>
      <c r="Z23" s="47"/>
      <c r="AA23" s="47"/>
      <c r="AB23" s="47"/>
      <c r="AC23" s="47"/>
      <c r="AD23" s="47"/>
      <c r="AE23" s="47"/>
      <c r="AF23" s="47"/>
      <c r="AG23" s="47"/>
      <c r="AH23" s="47"/>
      <c r="AI23" s="47"/>
      <c r="AJ23" s="47"/>
    </row>
    <row r="24" spans="1:36" x14ac:dyDescent="0.25">
      <c r="B24" s="1" t="s">
        <v>415</v>
      </c>
      <c r="D24" s="99">
        <f>'Tabel 5'!D25/'Tabel 5'!D$8</f>
        <v>0.10599175388395754</v>
      </c>
      <c r="E24" s="99">
        <f>'Tabel 5'!E25/'Tabel 5'!E$8</f>
        <v>9.2761689472405248E-2</v>
      </c>
      <c r="F24" s="99">
        <f>'Tabel 5'!F25/'Tabel 5'!F$8</f>
        <v>8.6698407082293288E-2</v>
      </c>
      <c r="G24" s="99">
        <f>'Tabel 5'!G25/'Tabel 5'!G$8</f>
        <v>0.11329432494117024</v>
      </c>
      <c r="H24" s="99">
        <f>'Tabel 5'!H25/'Tabel 5'!H$8</f>
        <v>0.12576943389857898</v>
      </c>
      <c r="I24" s="99">
        <f>'Tabel 5'!I25/'Tabel 5'!I$8</f>
        <v>7.9567784994897625E-2</v>
      </c>
      <c r="J24" s="99">
        <f>'Tabel 5'!J25/'Tabel 5'!J$8</f>
        <v>7.8950799282948292E-2</v>
      </c>
      <c r="K24" s="99">
        <f>'Tabel 5'!K25/'Tabel 5'!K$8</f>
        <v>0.14267417954303818</v>
      </c>
      <c r="L24" s="99">
        <f>'Tabel 5'!L25/'Tabel 5'!L$8</f>
        <v>0.14816593013510326</v>
      </c>
      <c r="M24" s="99">
        <f>'Tabel 5'!M25/'Tabel 5'!M$8</f>
        <v>0.12295397707893906</v>
      </c>
      <c r="N24" s="99">
        <f>'Tabel 5'!N25/'Tabel 5'!N$8</f>
        <v>0.12576384060887702</v>
      </c>
      <c r="O24" s="99">
        <f>'Tabel 5'!O25/'Tabel 5'!O$8</f>
        <v>0.10847673106499346</v>
      </c>
      <c r="P24" s="99">
        <f>'Tabel 5'!P25/'Tabel 5'!P$8</f>
        <v>0.10898633860285085</v>
      </c>
      <c r="Q24" s="99">
        <f>'Tabel 5'!Q25/'Tabel 5'!Q$8</f>
        <v>0.12608605231763959</v>
      </c>
      <c r="R24" s="99">
        <f>'Tabel 5'!R25/'Tabel 5'!R$8</f>
        <v>5.7026138808452245E-3</v>
      </c>
      <c r="S24" s="99">
        <f>'Tabel 5'!S25/'Tabel 5'!S$8</f>
        <v>0</v>
      </c>
      <c r="T24" s="47"/>
      <c r="U24" s="47"/>
      <c r="V24" s="47"/>
      <c r="W24" s="47"/>
      <c r="X24" s="47"/>
      <c r="Y24" s="47"/>
      <c r="Z24" s="47"/>
      <c r="AA24" s="47"/>
      <c r="AB24" s="47"/>
      <c r="AC24" s="47"/>
      <c r="AD24" s="47"/>
      <c r="AE24" s="47"/>
      <c r="AF24" s="47"/>
      <c r="AG24" s="47"/>
      <c r="AH24" s="47"/>
      <c r="AI24" s="47"/>
      <c r="AJ24" s="47"/>
    </row>
    <row r="25" spans="1:36" x14ac:dyDescent="0.25">
      <c r="B25" s="1" t="s">
        <v>416</v>
      </c>
      <c r="D25" s="99">
        <f>'Tabel 5'!D26/'Tabel 5'!D$8</f>
        <v>0.19111686494255523</v>
      </c>
      <c r="E25" s="99">
        <f>'Tabel 5'!E26/'Tabel 5'!E$8</f>
        <v>0.1814312312504486</v>
      </c>
      <c r="F25" s="99">
        <f>'Tabel 5'!F26/'Tabel 5'!F$8</f>
        <v>0.20612985164423359</v>
      </c>
      <c r="G25" s="99">
        <f>'Tabel 5'!G26/'Tabel 5'!G$8</f>
        <v>0.13768860399874866</v>
      </c>
      <c r="H25" s="99">
        <f>'Tabel 5'!H26/'Tabel 5'!H$8</f>
        <v>0.21174945101930182</v>
      </c>
      <c r="I25" s="99">
        <f>'Tabel 5'!I26/'Tabel 5'!I$8</f>
        <v>9.3555360450390118E-2</v>
      </c>
      <c r="J25" s="99">
        <f>'Tabel 5'!J26/'Tabel 5'!J$8</f>
        <v>0.12743096408713869</v>
      </c>
      <c r="K25" s="99">
        <f>'Tabel 5'!K26/'Tabel 5'!K$8</f>
        <v>0.15887956417963495</v>
      </c>
      <c r="L25" s="99">
        <f>'Tabel 5'!L26/'Tabel 5'!L$8</f>
        <v>0.14470308426371389</v>
      </c>
      <c r="M25" s="99">
        <f>'Tabel 5'!M26/'Tabel 5'!M$8</f>
        <v>0.20978556391205777</v>
      </c>
      <c r="N25" s="99">
        <f>'Tabel 5'!N26/'Tabel 5'!N$8</f>
        <v>0.27925463793040362</v>
      </c>
      <c r="O25" s="99">
        <f>'Tabel 5'!O26/'Tabel 5'!O$8</f>
        <v>0.21689800149743707</v>
      </c>
      <c r="P25" s="99">
        <f>'Tabel 5'!P26/'Tabel 5'!P$8</f>
        <v>0.21655084238617808</v>
      </c>
      <c r="Q25" s="99">
        <f>'Tabel 5'!Q26/'Tabel 5'!Q$8</f>
        <v>0.19376654362055079</v>
      </c>
      <c r="R25" s="99">
        <f>'Tabel 5'!R26/'Tabel 5'!R$8</f>
        <v>0.32541690178113558</v>
      </c>
      <c r="S25" s="99">
        <f>'Tabel 5'!S26/'Tabel 5'!S$8</f>
        <v>6.2685486789721315E-2</v>
      </c>
      <c r="T25" s="47"/>
      <c r="U25" s="47"/>
      <c r="V25" s="47"/>
      <c r="W25" s="47"/>
      <c r="X25" s="47"/>
      <c r="Y25" s="47"/>
      <c r="Z25" s="47"/>
      <c r="AA25" s="47"/>
      <c r="AB25" s="47"/>
      <c r="AC25" s="47"/>
      <c r="AD25" s="47"/>
      <c r="AE25" s="47"/>
      <c r="AF25" s="47"/>
      <c r="AG25" s="47"/>
      <c r="AH25" s="47"/>
      <c r="AI25" s="47"/>
      <c r="AJ25" s="47"/>
    </row>
    <row r="26" spans="1:36" x14ac:dyDescent="0.25">
      <c r="B26" s="1" t="s">
        <v>417</v>
      </c>
      <c r="D26" s="99">
        <f>'Tabel 5'!D27/'Tabel 5'!D$8</f>
        <v>0.16892115822168435</v>
      </c>
      <c r="E26" s="99">
        <f>'Tabel 5'!E27/'Tabel 5'!E$8</f>
        <v>0.13330266240386868</v>
      </c>
      <c r="F26" s="99">
        <f>'Tabel 5'!F27/'Tabel 5'!F$8</f>
        <v>0.12547579641211895</v>
      </c>
      <c r="G26" s="99">
        <f>'Tabel 5'!G27/'Tabel 5'!G$8</f>
        <v>0.11530389184662268</v>
      </c>
      <c r="H26" s="99">
        <f>'Tabel 5'!H27/'Tabel 5'!H$8</f>
        <v>0.20903266962252409</v>
      </c>
      <c r="I26" s="99">
        <f>'Tabel 5'!I27/'Tabel 5'!I$8</f>
        <v>0.13438832110700086</v>
      </c>
      <c r="J26" s="99">
        <f>'Tabel 5'!J27/'Tabel 5'!J$8</f>
        <v>0.10414374828367531</v>
      </c>
      <c r="K26" s="99">
        <f>'Tabel 5'!K27/'Tabel 5'!K$8</f>
        <v>0.10748744534627558</v>
      </c>
      <c r="L26" s="99">
        <f>'Tabel 5'!L27/'Tabel 5'!L$8</f>
        <v>9.3363652147843992E-2</v>
      </c>
      <c r="M26" s="99">
        <f>'Tabel 5'!M27/'Tabel 5'!M$8</f>
        <v>0.15820425354156589</v>
      </c>
      <c r="N26" s="99">
        <f>'Tabel 5'!N27/'Tabel 5'!N$8</f>
        <v>0.29003988437191264</v>
      </c>
      <c r="O26" s="99">
        <f>'Tabel 5'!O27/'Tabel 5'!O$8</f>
        <v>0.27130914823133911</v>
      </c>
      <c r="P26" s="99">
        <f>'Tabel 5'!P27/'Tabel 5'!P$8</f>
        <v>0.27282805442792346</v>
      </c>
      <c r="Q26" s="99">
        <f>'Tabel 5'!Q27/'Tabel 5'!Q$8</f>
        <v>0.2101434205293993</v>
      </c>
      <c r="R26" s="99">
        <f>'Tabel 5'!R27/'Tabel 5'!R$8</f>
        <v>0.35926467449324917</v>
      </c>
      <c r="S26" s="99">
        <f>'Tabel 5'!S27/'Tabel 5'!S$8</f>
        <v>0.43148751357220411</v>
      </c>
      <c r="T26" s="47"/>
      <c r="U26" s="47"/>
      <c r="V26" s="47"/>
      <c r="W26" s="47"/>
      <c r="X26" s="47"/>
      <c r="Y26" s="47"/>
      <c r="Z26" s="47"/>
      <c r="AA26" s="47"/>
      <c r="AB26" s="47"/>
      <c r="AC26" s="47"/>
      <c r="AD26" s="47"/>
      <c r="AE26" s="47"/>
      <c r="AF26" s="47"/>
      <c r="AG26" s="47"/>
      <c r="AH26" s="47"/>
      <c r="AI26" s="47"/>
      <c r="AJ26" s="47"/>
    </row>
    <row r="27" spans="1:36" x14ac:dyDescent="0.25">
      <c r="B27" s="1" t="s">
        <v>418</v>
      </c>
      <c r="D27" s="99">
        <f>'Tabel 5'!D28/'Tabel 5'!D$8</f>
        <v>2.0113555141594557E-2</v>
      </c>
      <c r="E27" s="99">
        <f>'Tabel 5'!E28/'Tabel 5'!E$8</f>
        <v>1.2287685247081145E-2</v>
      </c>
      <c r="F27" s="99">
        <f>'Tabel 5'!F28/'Tabel 5'!F$8</f>
        <v>6.3053078874445575E-3</v>
      </c>
      <c r="G27" s="99">
        <f>'Tabel 5'!G28/'Tabel 5'!G$8</f>
        <v>1.4093585118371816E-2</v>
      </c>
      <c r="H27" s="99">
        <f>'Tabel 5'!H28/'Tabel 5'!H$8</f>
        <v>2.1526903866052854E-2</v>
      </c>
      <c r="I27" s="99">
        <f>'Tabel 5'!I28/'Tabel 5'!I$8</f>
        <v>7.8007632347938853E-3</v>
      </c>
      <c r="J27" s="99">
        <f>'Tabel 5'!J28/'Tabel 5'!J$8</f>
        <v>1.8406851084271592E-2</v>
      </c>
      <c r="K27" s="99">
        <f>'Tabel 5'!K28/'Tabel 5'!K$8</f>
        <v>1.3435547670916405E-2</v>
      </c>
      <c r="L27" s="99">
        <f>'Tabel 5'!L28/'Tabel 5'!L$8</f>
        <v>1.3820045513870673E-2</v>
      </c>
      <c r="M27" s="99">
        <f>'Tabel 5'!M28/'Tabel 5'!M$8</f>
        <v>1.2054863099948606E-2</v>
      </c>
      <c r="N27" s="99">
        <f>'Tabel 5'!N28/'Tabel 5'!N$8</f>
        <v>5.3459694829668121E-2</v>
      </c>
      <c r="O27" s="99">
        <f>'Tabel 5'!O28/'Tabel 5'!O$8</f>
        <v>3.6290451598866041E-2</v>
      </c>
      <c r="P27" s="99">
        <f>'Tabel 5'!P28/'Tabel 5'!P$8</f>
        <v>3.5239906033256045E-2</v>
      </c>
      <c r="Q27" s="99">
        <f>'Tabel 5'!Q28/'Tabel 5'!Q$8</f>
        <v>2.0510845837295719E-2</v>
      </c>
      <c r="R27" s="99">
        <f>'Tabel 5'!R28/'Tabel 5'!R$8</f>
        <v>0.17678103030620196</v>
      </c>
      <c r="S27" s="99">
        <f>'Tabel 5'!S28/'Tabel 5'!S$8</f>
        <v>6.0369163952225843E-2</v>
      </c>
      <c r="T27" s="47"/>
      <c r="U27" s="47"/>
      <c r="V27" s="47"/>
      <c r="W27" s="47"/>
      <c r="X27" s="47"/>
      <c r="Y27" s="47"/>
      <c r="Z27" s="47"/>
      <c r="AA27" s="47"/>
      <c r="AB27" s="47"/>
      <c r="AC27" s="47"/>
      <c r="AD27" s="47"/>
      <c r="AE27" s="47"/>
      <c r="AF27" s="47"/>
      <c r="AG27" s="47"/>
      <c r="AH27" s="47"/>
      <c r="AI27" s="47"/>
      <c r="AJ27" s="47"/>
    </row>
    <row r="28" spans="1:36" x14ac:dyDescent="0.25">
      <c r="B28" s="1" t="s">
        <v>419</v>
      </c>
      <c r="D28" s="99">
        <f>'Tabel 5'!D29/'Tabel 5'!D$8</f>
        <v>1.3683680851920737E-3</v>
      </c>
      <c r="E28" s="99">
        <f>'Tabel 5'!E29/'Tabel 5'!E$8</f>
        <v>1.4545630646484965E-3</v>
      </c>
      <c r="F28" s="99">
        <f>'Tabel 5'!F29/'Tabel 5'!F$8</f>
        <v>1.1099104182413827E-3</v>
      </c>
      <c r="G28" s="99">
        <f>'Tabel 5'!G29/'Tabel 5'!G$8</f>
        <v>1.0513628180843942E-3</v>
      </c>
      <c r="H28" s="99">
        <f>'Tabel 5'!H29/'Tabel 5'!H$8</f>
        <v>1.5418133171536991E-4</v>
      </c>
      <c r="I28" s="99">
        <f>'Tabel 5'!I29/'Tabel 5'!I$8</f>
        <v>0</v>
      </c>
      <c r="J28" s="99">
        <f>'Tabel 5'!J29/'Tabel 5'!J$8</f>
        <v>3.2313077643640101E-3</v>
      </c>
      <c r="K28" s="99">
        <f>'Tabel 5'!K29/'Tabel 5'!K$8</f>
        <v>2.5737423132428231E-4</v>
      </c>
      <c r="L28" s="99">
        <f>'Tabel 5'!L29/'Tabel 5'!L$8</f>
        <v>3.2904870271120647E-4</v>
      </c>
      <c r="M28" s="99">
        <f>'Tabel 5'!M29/'Tabel 5'!M$8</f>
        <v>0</v>
      </c>
      <c r="N28" s="99">
        <f>'Tabel 5'!N29/'Tabel 5'!N$8</f>
        <v>8.9648358886164879E-4</v>
      </c>
      <c r="O28" s="99">
        <f>'Tabel 5'!O29/'Tabel 5'!O$8</f>
        <v>2.0392447968327712E-3</v>
      </c>
      <c r="P28" s="99">
        <f>'Tabel 5'!P29/'Tabel 5'!P$8</f>
        <v>2.0720092860462727E-3</v>
      </c>
      <c r="Q28" s="99">
        <f>'Tabel 5'!Q29/'Tabel 5'!Q$8</f>
        <v>1.5899880494027691E-3</v>
      </c>
      <c r="R28" s="99">
        <f>'Tabel 5'!R29/'Tabel 5'!R$8</f>
        <v>9.197764323943911E-4</v>
      </c>
      <c r="S28" s="99">
        <f>'Tabel 5'!S29/'Tabel 5'!S$8</f>
        <v>0</v>
      </c>
      <c r="T28" s="47"/>
      <c r="U28" s="47"/>
      <c r="V28" s="47"/>
      <c r="W28" s="47"/>
      <c r="X28" s="47"/>
      <c r="Y28" s="47"/>
      <c r="Z28" s="47"/>
      <c r="AA28" s="47"/>
      <c r="AB28" s="47"/>
      <c r="AC28" s="47"/>
      <c r="AD28" s="47"/>
      <c r="AE28" s="47"/>
      <c r="AF28" s="47"/>
      <c r="AG28" s="47"/>
      <c r="AH28" s="47"/>
      <c r="AI28" s="47"/>
      <c r="AJ28" s="47"/>
    </row>
    <row r="29" spans="1:36" x14ac:dyDescent="0.25">
      <c r="B29" s="1" t="s">
        <v>420</v>
      </c>
      <c r="D29" s="99">
        <f>'Tabel 5'!D30/'Tabel 5'!D$8</f>
        <v>1.0058961136890669E-3</v>
      </c>
      <c r="E29" s="99">
        <f>'Tabel 5'!E30/'Tabel 5'!E$8</f>
        <v>2.3867978944291617E-4</v>
      </c>
      <c r="F29" s="99">
        <f>'Tabel 5'!F30/'Tabel 5'!F$8</f>
        <v>8.4725986125296397E-5</v>
      </c>
      <c r="G29" s="99">
        <f>'Tabel 5'!G30/'Tabel 5'!G$8</f>
        <v>6.1218594470736887E-4</v>
      </c>
      <c r="H29" s="99">
        <f>'Tabel 5'!H30/'Tabel 5'!H$8</f>
        <v>1.5949792936072749E-4</v>
      </c>
      <c r="I29" s="99">
        <f>'Tabel 5'!I30/'Tabel 5'!I$8</f>
        <v>1.6139510140952866E-4</v>
      </c>
      <c r="J29" s="99">
        <f>'Tabel 5'!J30/'Tabel 5'!J$8</f>
        <v>5.1686859778183843E-4</v>
      </c>
      <c r="K29" s="99">
        <f>'Tabel 5'!K30/'Tabel 5'!K$8</f>
        <v>3.701286564758727E-3</v>
      </c>
      <c r="L29" s="99">
        <f>'Tabel 5'!L30/'Tabel 5'!L$8</f>
        <v>4.6536887954870629E-3</v>
      </c>
      <c r="M29" s="99">
        <f>'Tabel 5'!M30/'Tabel 5'!M$8</f>
        <v>2.8132702683660694E-4</v>
      </c>
      <c r="N29" s="99">
        <f>'Tabel 5'!N30/'Tabel 5'!N$8</f>
        <v>2.4699037652310733E-4</v>
      </c>
      <c r="O29" s="99">
        <f>'Tabel 5'!O30/'Tabel 5'!O$8</f>
        <v>1.1988029035774242E-3</v>
      </c>
      <c r="P29" s="99">
        <f>'Tabel 5'!P30/'Tabel 5'!P$8</f>
        <v>1.1631148760976363E-3</v>
      </c>
      <c r="Q29" s="99">
        <f>'Tabel 5'!Q30/'Tabel 5'!Q$8</f>
        <v>5.2999601646758969E-5</v>
      </c>
      <c r="R29" s="99">
        <f>'Tabel 5'!R30/'Tabel 5'!R$8</f>
        <v>8.0940326050706422E-3</v>
      </c>
      <c r="S29" s="99">
        <f>'Tabel 5'!S30/'Tabel 5'!S$8</f>
        <v>2.8954035468693449E-3</v>
      </c>
      <c r="T29" s="47"/>
      <c r="U29" s="47"/>
      <c r="V29" s="47"/>
      <c r="W29" s="47"/>
      <c r="X29" s="47"/>
      <c r="Y29" s="47"/>
      <c r="Z29" s="47"/>
      <c r="AA29" s="47"/>
      <c r="AB29" s="47"/>
      <c r="AC29" s="47"/>
      <c r="AD29" s="47"/>
      <c r="AE29" s="47"/>
      <c r="AF29" s="47"/>
      <c r="AG29" s="47"/>
      <c r="AH29" s="47"/>
      <c r="AI29" s="47"/>
      <c r="AJ29" s="47"/>
    </row>
    <row r="30" spans="1:36" x14ac:dyDescent="0.25">
      <c r="D30" s="6"/>
      <c r="E30" s="6"/>
      <c r="F30" s="6"/>
      <c r="G30" s="6"/>
      <c r="H30" s="6"/>
      <c r="I30" s="6"/>
      <c r="J30" s="6"/>
      <c r="K30" s="6"/>
      <c r="L30" s="6"/>
      <c r="M30" s="6"/>
      <c r="N30" s="6"/>
      <c r="O30" s="6"/>
      <c r="P30" s="6"/>
      <c r="Q30" s="6"/>
      <c r="R30" s="6"/>
      <c r="S30" s="6"/>
      <c r="T30" s="47"/>
      <c r="U30" s="47"/>
      <c r="V30" s="47"/>
      <c r="W30" s="47"/>
      <c r="X30" s="47"/>
      <c r="Y30" s="47"/>
      <c r="Z30" s="47"/>
      <c r="AA30" s="47"/>
      <c r="AB30" s="47"/>
      <c r="AC30" s="47"/>
      <c r="AD30" s="47"/>
      <c r="AE30" s="47"/>
      <c r="AF30" s="47"/>
      <c r="AG30" s="47"/>
      <c r="AH30" s="47"/>
      <c r="AI30" s="47"/>
      <c r="AJ30" s="47"/>
    </row>
    <row r="31" spans="1:36" x14ac:dyDescent="0.25">
      <c r="A31" s="1">
        <v>2020</v>
      </c>
      <c r="B31" s="1" t="s">
        <v>413</v>
      </c>
      <c r="D31" s="99">
        <f>'Tabel 5'!D32/'Tabel 5'!D$9</f>
        <v>0.29490255408307525</v>
      </c>
      <c r="E31" s="99">
        <f>'Tabel 5'!E32/'Tabel 5'!E$9</f>
        <v>0.34239490601893791</v>
      </c>
      <c r="F31" s="99">
        <f>'Tabel 5'!F32/'Tabel 5'!F$9</f>
        <v>0.31515131043552458</v>
      </c>
      <c r="G31" s="99">
        <f>'Tabel 5'!G32/'Tabel 5'!G$9</f>
        <v>0.29674335067348445</v>
      </c>
      <c r="H31" s="99">
        <f>'Tabel 5'!H32/'Tabel 5'!H$9</f>
        <v>0.17213123362052307</v>
      </c>
      <c r="I31" s="99">
        <f>'Tabel 5'!I32/'Tabel 5'!I$9</f>
        <v>0.33152085971916484</v>
      </c>
      <c r="J31" s="99">
        <f>'Tabel 5'!J32/'Tabel 5'!J$9</f>
        <v>0.55307810434402371</v>
      </c>
      <c r="K31" s="99">
        <f>'Tabel 5'!K32/'Tabel 5'!K$9</f>
        <v>0.34845343147372532</v>
      </c>
      <c r="L31" s="99">
        <f>'Tabel 5'!L32/'Tabel 5'!L$9</f>
        <v>0.39012840181205449</v>
      </c>
      <c r="M31" s="99">
        <f>'Tabel 5'!M32/'Tabel 5'!M$9</f>
        <v>0.19865024424926242</v>
      </c>
      <c r="N31" s="99">
        <f>'Tabel 5'!N32/'Tabel 5'!N$9</f>
        <v>8.730271957200178E-2</v>
      </c>
      <c r="O31" s="99">
        <f>'Tabel 5'!O32/'Tabel 5'!O$9</f>
        <v>0.19714442731835491</v>
      </c>
      <c r="P31" s="99">
        <f>'Tabel 5'!P32/'Tabel 5'!P$9</f>
        <v>0.19211808817971149</v>
      </c>
      <c r="Q31" s="99">
        <f>'Tabel 5'!Q32/'Tabel 5'!Q$9</f>
        <v>0.38149430111601795</v>
      </c>
      <c r="R31" s="99">
        <f>'Tabel 5'!R32/'Tabel 5'!R$9</f>
        <v>2.0923245827728877E-3</v>
      </c>
      <c r="S31" s="99">
        <f>'Tabel 5'!S32/'Tabel 5'!S$9</f>
        <v>0</v>
      </c>
      <c r="T31" s="47"/>
      <c r="U31" s="47"/>
      <c r="V31" s="47"/>
      <c r="W31" s="47"/>
      <c r="X31" s="47"/>
      <c r="Y31" s="47"/>
      <c r="Z31" s="47"/>
      <c r="AA31" s="47"/>
      <c r="AB31" s="47"/>
      <c r="AC31" s="47"/>
      <c r="AD31" s="47"/>
      <c r="AE31" s="47"/>
      <c r="AF31" s="47"/>
      <c r="AG31" s="47"/>
      <c r="AH31" s="47"/>
      <c r="AI31" s="47"/>
      <c r="AJ31" s="47"/>
    </row>
    <row r="32" spans="1:36" x14ac:dyDescent="0.25">
      <c r="B32" s="1" t="s">
        <v>414</v>
      </c>
      <c r="D32" s="99">
        <f>'Tabel 5'!D33/'Tabel 5'!D$9</f>
        <v>0.20624773201630481</v>
      </c>
      <c r="E32" s="99">
        <f>'Tabel 5'!E33/'Tabel 5'!E$9</f>
        <v>0.22697959866434733</v>
      </c>
      <c r="F32" s="99">
        <f>'Tabel 5'!F33/'Tabel 5'!F$9</f>
        <v>0.24558272524992686</v>
      </c>
      <c r="G32" s="99">
        <f>'Tabel 5'!G33/'Tabel 5'!G$9</f>
        <v>0.30969814703838056</v>
      </c>
      <c r="H32" s="99">
        <f>'Tabel 5'!H33/'Tabel 5'!H$9</f>
        <v>0.26914028209227026</v>
      </c>
      <c r="I32" s="99">
        <f>'Tabel 5'!I33/'Tabel 5'!I$9</f>
        <v>0.36542333487038381</v>
      </c>
      <c r="J32" s="99">
        <f>'Tabel 5'!J33/'Tabel 5'!J$9</f>
        <v>0.11252152844419681</v>
      </c>
      <c r="K32" s="99">
        <f>'Tabel 5'!K33/'Tabel 5'!K$9</f>
        <v>0.21834226144168575</v>
      </c>
      <c r="L32" s="99">
        <f>'Tabel 5'!L33/'Tabel 5'!L$9</f>
        <v>0.2016150461049937</v>
      </c>
      <c r="M32" s="99">
        <f>'Tabel 5'!M33/'Tabel 5'!M$9</f>
        <v>0.2784692429484189</v>
      </c>
      <c r="N32" s="99">
        <f>'Tabel 5'!N33/'Tabel 5'!N$9</f>
        <v>0.145100312082033</v>
      </c>
      <c r="O32" s="99">
        <f>'Tabel 5'!O33/'Tabel 5'!O$9</f>
        <v>0.16410419341127375</v>
      </c>
      <c r="P32" s="99">
        <f>'Tabel 5'!P33/'Tabel 5'!P$9</f>
        <v>0.17049885358601075</v>
      </c>
      <c r="Q32" s="99">
        <f>'Tabel 5'!Q33/'Tabel 5'!Q$9</f>
        <v>7.7260137915333482E-2</v>
      </c>
      <c r="R32" s="99">
        <f>'Tabel 5'!R33/'Tabel 5'!R$9</f>
        <v>9.3457164697188979E-3</v>
      </c>
      <c r="S32" s="99">
        <f>'Tabel 5'!S33/'Tabel 5'!S$9</f>
        <v>0.1631053366262214</v>
      </c>
      <c r="T32" s="47"/>
      <c r="U32" s="47"/>
      <c r="V32" s="47"/>
      <c r="W32" s="47"/>
      <c r="X32" s="47"/>
      <c r="Y32" s="47"/>
      <c r="Z32" s="47"/>
      <c r="AA32" s="47"/>
      <c r="AB32" s="47"/>
      <c r="AC32" s="47"/>
      <c r="AD32" s="47"/>
      <c r="AE32" s="47"/>
      <c r="AF32" s="47"/>
      <c r="AG32" s="47"/>
      <c r="AH32" s="47"/>
      <c r="AI32" s="47"/>
      <c r="AJ32" s="47"/>
    </row>
    <row r="33" spans="1:36" x14ac:dyDescent="0.25">
      <c r="B33" s="1" t="s">
        <v>415</v>
      </c>
      <c r="D33" s="99">
        <f>'Tabel 5'!D34/'Tabel 5'!D$9</f>
        <v>0.10955927760724386</v>
      </c>
      <c r="E33" s="99">
        <f>'Tabel 5'!E34/'Tabel 5'!E$9</f>
        <v>9.4610862735455395E-2</v>
      </c>
      <c r="F33" s="99">
        <f>'Tabel 5'!F34/'Tabel 5'!F$9</f>
        <v>9.6137310183506852E-2</v>
      </c>
      <c r="G33" s="99">
        <f>'Tabel 5'!G34/'Tabel 5'!G$9</f>
        <v>8.9741407545916835E-2</v>
      </c>
      <c r="H33" s="99">
        <f>'Tabel 5'!H34/'Tabel 5'!H$9</f>
        <v>0.12983657366838799</v>
      </c>
      <c r="I33" s="99">
        <f>'Tabel 5'!I34/'Tabel 5'!I$9</f>
        <v>5.2743181883345397E-2</v>
      </c>
      <c r="J33" s="99">
        <f>'Tabel 5'!J34/'Tabel 5'!J$9</f>
        <v>6.9038817541710942E-2</v>
      </c>
      <c r="K33" s="99">
        <f>'Tabel 5'!K34/'Tabel 5'!K$9</f>
        <v>0.15144019331709657</v>
      </c>
      <c r="L33" s="99">
        <f>'Tabel 5'!L34/'Tabel 5'!L$9</f>
        <v>0.15472008611189678</v>
      </c>
      <c r="M33" s="99">
        <f>'Tabel 5'!M34/'Tabel 5'!M$9</f>
        <v>0.1396504214125984</v>
      </c>
      <c r="N33" s="99">
        <f>'Tabel 5'!N34/'Tabel 5'!N$9</f>
        <v>0.14451181453410611</v>
      </c>
      <c r="O33" s="99">
        <f>'Tabel 5'!O34/'Tabel 5'!O$9</f>
        <v>0.10793729847625508</v>
      </c>
      <c r="P33" s="99">
        <f>'Tabel 5'!P34/'Tabel 5'!P$9</f>
        <v>0.10852659910757562</v>
      </c>
      <c r="Q33" s="99">
        <f>'Tabel 5'!Q34/'Tabel 5'!Q$9</f>
        <v>0.13253360521280239</v>
      </c>
      <c r="R33" s="99">
        <f>'Tabel 5'!R34/'Tabel 5'!R$9</f>
        <v>4.6031140821003527E-3</v>
      </c>
      <c r="S33" s="99">
        <f>'Tabel 5'!S34/'Tabel 5'!S$9</f>
        <v>0</v>
      </c>
      <c r="T33" s="47"/>
      <c r="U33" s="47"/>
      <c r="V33" s="47"/>
      <c r="W33" s="47"/>
      <c r="X33" s="47"/>
      <c r="Y33" s="47"/>
      <c r="Z33" s="47"/>
      <c r="AA33" s="47"/>
      <c r="AB33" s="47"/>
      <c r="AC33" s="47"/>
      <c r="AD33" s="47"/>
      <c r="AE33" s="47"/>
      <c r="AF33" s="47"/>
      <c r="AG33" s="47"/>
      <c r="AH33" s="47"/>
      <c r="AI33" s="47"/>
      <c r="AJ33" s="47"/>
    </row>
    <row r="34" spans="1:36" x14ac:dyDescent="0.25">
      <c r="B34" s="1" t="s">
        <v>416</v>
      </c>
      <c r="D34" s="99">
        <f>'Tabel 5'!D35/'Tabel 5'!D$9</f>
        <v>0.19874457508366061</v>
      </c>
      <c r="E34" s="99">
        <f>'Tabel 5'!E35/'Tabel 5'!E$9</f>
        <v>0.19059101624593119</v>
      </c>
      <c r="F34" s="99">
        <f>'Tabel 5'!F35/'Tabel 5'!F$9</f>
        <v>0.21635592110150997</v>
      </c>
      <c r="G34" s="99">
        <f>'Tabel 5'!G35/'Tabel 5'!G$9</f>
        <v>0.15885982613115054</v>
      </c>
      <c r="H34" s="99">
        <f>'Tabel 5'!H35/'Tabel 5'!H$9</f>
        <v>0.21276956045861908</v>
      </c>
      <c r="I34" s="99">
        <f>'Tabel 5'!I35/'Tabel 5'!I$9</f>
        <v>0.10208531928496023</v>
      </c>
      <c r="J34" s="99">
        <f>'Tabel 5'!J35/'Tabel 5'!J$9</f>
        <v>0.12815802369301202</v>
      </c>
      <c r="K34" s="99">
        <f>'Tabel 5'!K35/'Tabel 5'!K$9</f>
        <v>0.16155695201684223</v>
      </c>
      <c r="L34" s="99">
        <f>'Tabel 5'!L35/'Tabel 5'!L$9</f>
        <v>0.14813271203635614</v>
      </c>
      <c r="M34" s="99">
        <f>'Tabel 5'!M35/'Tabel 5'!M$9</f>
        <v>0.20982577943543565</v>
      </c>
      <c r="N34" s="99">
        <f>'Tabel 5'!N35/'Tabel 5'!N$9</f>
        <v>0.28249665626393222</v>
      </c>
      <c r="O34" s="99">
        <f>'Tabel 5'!O35/'Tabel 5'!O$9</f>
        <v>0.22287077148978374</v>
      </c>
      <c r="P34" s="99">
        <f>'Tabel 5'!P35/'Tabel 5'!P$9</f>
        <v>0.21934424951624287</v>
      </c>
      <c r="Q34" s="99">
        <f>'Tabel 5'!Q35/'Tabel 5'!Q$9</f>
        <v>0.18064862161143164</v>
      </c>
      <c r="R34" s="99">
        <f>'Tabel 5'!R35/'Tabel 5'!R$9</f>
        <v>0.55390806121274239</v>
      </c>
      <c r="S34" s="99">
        <f>'Tabel 5'!S35/'Tabel 5'!S$9</f>
        <v>9.0518629872221631E-2</v>
      </c>
      <c r="T34" s="47"/>
      <c r="U34" s="47"/>
      <c r="V34" s="47"/>
      <c r="W34" s="47"/>
      <c r="X34" s="47"/>
      <c r="Y34" s="47"/>
      <c r="Z34" s="47"/>
      <c r="AA34" s="47"/>
      <c r="AB34" s="47"/>
      <c r="AC34" s="47"/>
      <c r="AD34" s="47"/>
      <c r="AE34" s="47"/>
      <c r="AF34" s="47"/>
      <c r="AG34" s="47"/>
      <c r="AH34" s="47"/>
      <c r="AI34" s="47"/>
      <c r="AJ34" s="47"/>
    </row>
    <row r="35" spans="1:36" x14ac:dyDescent="0.25">
      <c r="B35" s="1" t="s">
        <v>417</v>
      </c>
      <c r="D35" s="99">
        <f>'Tabel 5'!D36/'Tabel 5'!D$9</f>
        <v>0.16766193718144423</v>
      </c>
      <c r="E35" s="99">
        <f>'Tabel 5'!E36/'Tabel 5'!E$9</f>
        <v>0.1308568487847773</v>
      </c>
      <c r="F35" s="99">
        <f>'Tabel 5'!F36/'Tabel 5'!F$9</f>
        <v>0.1193687840560055</v>
      </c>
      <c r="G35" s="99">
        <f>'Tabel 5'!G36/'Tabel 5'!G$9</f>
        <v>0.13237446467402958</v>
      </c>
      <c r="H35" s="99">
        <f>'Tabel 5'!H36/'Tabel 5'!H$9</f>
        <v>0.19060017877840368</v>
      </c>
      <c r="I35" s="99">
        <f>'Tabel 5'!I36/'Tabel 5'!I$9</f>
        <v>0.14068447491094996</v>
      </c>
      <c r="J35" s="99">
        <f>'Tabel 5'!J36/'Tabel 5'!J$9</f>
        <v>0.11232439451804491</v>
      </c>
      <c r="K35" s="99">
        <f>'Tabel 5'!K36/'Tabel 5'!K$9</f>
        <v>0.10216148074291176</v>
      </c>
      <c r="L35" s="99">
        <f>'Tabel 5'!L36/'Tabel 5'!L$9</f>
        <v>8.7121370629377345E-2</v>
      </c>
      <c r="M35" s="99">
        <f>'Tabel 5'!M36/'Tabel 5'!M$9</f>
        <v>0.15622406106206682</v>
      </c>
      <c r="N35" s="99">
        <f>'Tabel 5'!N36/'Tabel 5'!N$9</f>
        <v>0.2889612126616139</v>
      </c>
      <c r="O35" s="99">
        <f>'Tabel 5'!O36/'Tabel 5'!O$9</f>
        <v>0.26917561492917957</v>
      </c>
      <c r="P35" s="99">
        <f>'Tabel 5'!P36/'Tabel 5'!P$9</f>
        <v>0.27229805155698128</v>
      </c>
      <c r="Q35" s="99">
        <f>'Tabel 5'!Q36/'Tabel 5'!Q$9</f>
        <v>0.20708375814500371</v>
      </c>
      <c r="R35" s="99">
        <f>'Tabel 5'!R36/'Tabel 5'!R$9</f>
        <v>0.24745225398927351</v>
      </c>
      <c r="S35" s="99">
        <f>'Tabel 5'!S36/'Tabel 5'!S$9</f>
        <v>0.66251476430795664</v>
      </c>
      <c r="T35" s="47"/>
      <c r="U35" s="47"/>
      <c r="V35" s="47"/>
      <c r="W35" s="47"/>
      <c r="X35" s="47"/>
      <c r="Y35" s="47"/>
      <c r="Z35" s="47"/>
      <c r="AA35" s="47"/>
      <c r="AB35" s="47"/>
      <c r="AC35" s="47"/>
      <c r="AD35" s="47"/>
      <c r="AE35" s="47"/>
      <c r="AF35" s="47"/>
      <c r="AG35" s="47"/>
      <c r="AH35" s="47"/>
      <c r="AI35" s="47"/>
      <c r="AJ35" s="47"/>
    </row>
    <row r="36" spans="1:36" x14ac:dyDescent="0.25">
      <c r="B36" s="1" t="s">
        <v>418</v>
      </c>
      <c r="D36" s="99">
        <f>'Tabel 5'!D37/'Tabel 5'!D$9</f>
        <v>2.0564729827464635E-2</v>
      </c>
      <c r="E36" s="99">
        <f>'Tabel 5'!E37/'Tabel 5'!E$9</f>
        <v>1.291594035449823E-2</v>
      </c>
      <c r="F36" s="99">
        <f>'Tabel 5'!F37/'Tabel 5'!F$9</f>
        <v>6.2418317794997093E-3</v>
      </c>
      <c r="G36" s="99">
        <f>'Tabel 5'!G37/'Tabel 5'!G$9</f>
        <v>1.1764001951557194E-2</v>
      </c>
      <c r="H36" s="99">
        <f>'Tabel 5'!H37/'Tabel 5'!H$9</f>
        <v>2.5321400214958677E-2</v>
      </c>
      <c r="I36" s="99">
        <f>'Tabel 5'!I37/'Tabel 5'!I$9</f>
        <v>7.3959221269378908E-3</v>
      </c>
      <c r="J36" s="99">
        <f>'Tabel 5'!J37/'Tabel 5'!J$9</f>
        <v>2.0564843402612925E-2</v>
      </c>
      <c r="K36" s="99">
        <f>'Tabel 5'!K37/'Tabel 5'!K$9</f>
        <v>1.4432099275060888E-2</v>
      </c>
      <c r="L36" s="99">
        <f>'Tabel 5'!L37/'Tabel 5'!L$9</f>
        <v>1.3747033884076453E-2</v>
      </c>
      <c r="M36" s="99">
        <f>'Tabel 5'!M37/'Tabel 5'!M$9</f>
        <v>1.6894608022961652E-2</v>
      </c>
      <c r="N36" s="99">
        <f>'Tabel 5'!N37/'Tabel 5'!N$9</f>
        <v>5.0584039233169863E-2</v>
      </c>
      <c r="O36" s="99">
        <f>'Tabel 5'!O37/'Tabel 5'!O$9</f>
        <v>3.544671186236921E-2</v>
      </c>
      <c r="P36" s="99">
        <f>'Tabel 5'!P37/'Tabel 5'!P$9</f>
        <v>3.384197051115486E-2</v>
      </c>
      <c r="Q36" s="99">
        <f>'Tabel 5'!Q37/'Tabel 5'!Q$9</f>
        <v>1.9481212803270719E-2</v>
      </c>
      <c r="R36" s="99">
        <f>'Tabel 5'!R37/'Tabel 5'!R$9</f>
        <v>0.17742912461914087</v>
      </c>
      <c r="S36" s="99">
        <f>'Tabel 5'!S37/'Tabel 5'!S$9</f>
        <v>8.2035863846236443E-2</v>
      </c>
      <c r="T36" s="47"/>
      <c r="U36" s="47"/>
      <c r="V36" s="47"/>
      <c r="W36" s="47"/>
      <c r="X36" s="47"/>
      <c r="Y36" s="47"/>
      <c r="Z36" s="47"/>
      <c r="AA36" s="47"/>
      <c r="AB36" s="47"/>
      <c r="AC36" s="47"/>
      <c r="AD36" s="47"/>
      <c r="AE36" s="47"/>
      <c r="AF36" s="47"/>
      <c r="AG36" s="47"/>
      <c r="AH36" s="47"/>
      <c r="AI36" s="47"/>
      <c r="AJ36" s="47"/>
    </row>
    <row r="37" spans="1:36" x14ac:dyDescent="0.25">
      <c r="B37" s="1" t="s">
        <v>419</v>
      </c>
      <c r="D37" s="99">
        <f>'Tabel 5'!D38/'Tabel 5'!D$9</f>
        <v>1.3734984752606704E-3</v>
      </c>
      <c r="E37" s="99">
        <f>'Tabel 5'!E38/'Tabel 5'!E$9</f>
        <v>1.4332763252550053E-3</v>
      </c>
      <c r="F37" s="99">
        <f>'Tabel 5'!F38/'Tabel 5'!F$9</f>
        <v>1.080814284934084E-3</v>
      </c>
      <c r="G37" s="99">
        <f>'Tabel 5'!G38/'Tabel 5'!G$9</f>
        <v>3.2714132234586189E-4</v>
      </c>
      <c r="H37" s="99">
        <f>'Tabel 5'!H38/'Tabel 5'!H$9</f>
        <v>1.6064769333489425E-4</v>
      </c>
      <c r="I37" s="99">
        <f>'Tabel 5'!I38/'Tabel 5'!I$9</f>
        <v>0</v>
      </c>
      <c r="J37" s="99">
        <f>'Tabel 5'!J38/'Tabel 5'!J$9</f>
        <v>3.7203785637604865E-3</v>
      </c>
      <c r="K37" s="99">
        <f>'Tabel 5'!K38/'Tabel 5'!K$9</f>
        <v>2.1275041835623311E-4</v>
      </c>
      <c r="L37" s="99">
        <f>'Tabel 5'!L38/'Tabel 5'!L$9</f>
        <v>2.7193719227432015E-4</v>
      </c>
      <c r="M37" s="99">
        <f>'Tabel 5'!M38/'Tabel 5'!M$9</f>
        <v>0</v>
      </c>
      <c r="N37" s="99">
        <f>'Tabel 5'!N38/'Tabel 5'!N$9</f>
        <v>8.8274632189032549E-4</v>
      </c>
      <c r="O37" s="99">
        <f>'Tabel 5'!O38/'Tabel 5'!O$9</f>
        <v>2.1359906918033771E-3</v>
      </c>
      <c r="P37" s="99">
        <f>'Tabel 5'!P38/'Tabel 5'!P$9</f>
        <v>2.1931236609853385E-3</v>
      </c>
      <c r="Q37" s="99">
        <f>'Tabel 5'!Q38/'Tabel 5'!Q$9</f>
        <v>1.4316901797679269E-3</v>
      </c>
      <c r="R37" s="99">
        <f>'Tabel 5'!R38/'Tabel 5'!R$9</f>
        <v>6.9744152759096249E-4</v>
      </c>
      <c r="S37" s="99">
        <f>'Tabel 5'!S38/'Tabel 5'!S$9</f>
        <v>5.3688392569526473E-4</v>
      </c>
      <c r="T37" s="47"/>
      <c r="U37" s="47"/>
      <c r="V37" s="47"/>
      <c r="W37" s="47"/>
      <c r="X37" s="47"/>
      <c r="Y37" s="47"/>
      <c r="Z37" s="47"/>
      <c r="AA37" s="47"/>
      <c r="AB37" s="47"/>
      <c r="AC37" s="47"/>
      <c r="AD37" s="47"/>
      <c r="AE37" s="47"/>
      <c r="AF37" s="47"/>
      <c r="AG37" s="47"/>
      <c r="AH37" s="47"/>
      <c r="AI37" s="47"/>
      <c r="AJ37" s="47"/>
    </row>
    <row r="38" spans="1:36" x14ac:dyDescent="0.25">
      <c r="B38" s="1" t="s">
        <v>420</v>
      </c>
      <c r="D38" s="99">
        <f>'Tabel 5'!D39/'Tabel 5'!D$9</f>
        <v>9.4569572554591402E-4</v>
      </c>
      <c r="E38" s="99">
        <f>'Tabel 5'!E39/'Tabel 5'!E$9</f>
        <v>2.1755087079763474E-4</v>
      </c>
      <c r="F38" s="99">
        <f>'Tabel 5'!F39/'Tabel 5'!F$9</f>
        <v>8.2741763439929871E-5</v>
      </c>
      <c r="G38" s="99">
        <f>'Tabel 5'!G39/'Tabel 5'!G$9</f>
        <v>4.8416915707187564E-4</v>
      </c>
      <c r="H38" s="99">
        <f>'Tabel 5'!H39/'Tabel 5'!H$9</f>
        <v>4.4316605057901867E-5</v>
      </c>
      <c r="I38" s="99">
        <f>'Tabel 5'!I39/'Tabel 5'!I$9</f>
        <v>1.6195449913002679E-4</v>
      </c>
      <c r="J38" s="99">
        <f>'Tabel 5'!J39/'Tabel 5'!J$9</f>
        <v>5.955961173100215E-4</v>
      </c>
      <c r="K38" s="99">
        <f>'Tabel 5'!K39/'Tabel 5'!K$9</f>
        <v>3.4008313143212786E-3</v>
      </c>
      <c r="L38" s="99">
        <f>'Tabel 5'!L39/'Tabel 5'!L$9</f>
        <v>4.2657610310494103E-3</v>
      </c>
      <c r="M38" s="99">
        <f>'Tabel 5'!M39/'Tabel 5'!M$9</f>
        <v>2.917894304483878E-4</v>
      </c>
      <c r="N38" s="99">
        <f>'Tabel 5'!N39/'Tabel 5'!N$9</f>
        <v>1.6049933125278644E-4</v>
      </c>
      <c r="O38" s="99">
        <f>'Tabel 5'!O39/'Tabel 5'!O$9</f>
        <v>1.184991820980366E-3</v>
      </c>
      <c r="P38" s="99">
        <f>'Tabel 5'!P39/'Tabel 5'!P$9</f>
        <v>1.1796864552340658E-3</v>
      </c>
      <c r="Q38" s="99">
        <f>'Tabel 5'!Q39/'Tabel 5'!Q$9</f>
        <v>5.1131792134568818E-5</v>
      </c>
      <c r="R38" s="99">
        <f>'Tabel 5'!R39/'Tabel 5'!R$9</f>
        <v>4.6031140821003527E-3</v>
      </c>
      <c r="S38" s="99">
        <f>'Tabel 5'!S39/'Tabel 5'!S$9</f>
        <v>1.2885214216686353E-3</v>
      </c>
      <c r="T38" s="47"/>
      <c r="U38" s="47"/>
      <c r="V38" s="47"/>
      <c r="W38" s="47"/>
      <c r="X38" s="47"/>
      <c r="Y38" s="47"/>
      <c r="Z38" s="47"/>
      <c r="AA38" s="47"/>
      <c r="AB38" s="47"/>
      <c r="AC38" s="47"/>
      <c r="AD38" s="47"/>
      <c r="AE38" s="47"/>
      <c r="AF38" s="47"/>
      <c r="AG38" s="47"/>
      <c r="AH38" s="47"/>
      <c r="AI38" s="47"/>
      <c r="AJ38" s="47"/>
    </row>
    <row r="39" spans="1:36" x14ac:dyDescent="0.25">
      <c r="D39" s="6"/>
      <c r="E39" s="6"/>
      <c r="F39" s="6"/>
      <c r="G39" s="6"/>
      <c r="H39" s="6"/>
      <c r="I39" s="6"/>
      <c r="J39" s="6"/>
      <c r="K39" s="6"/>
      <c r="L39" s="6"/>
      <c r="M39" s="6"/>
      <c r="N39" s="6"/>
      <c r="O39" s="6"/>
      <c r="P39" s="6"/>
      <c r="Q39" s="6"/>
      <c r="R39" s="6"/>
      <c r="S39" s="6"/>
      <c r="T39" s="47"/>
      <c r="U39" s="47"/>
      <c r="V39" s="47"/>
      <c r="W39" s="47"/>
      <c r="X39" s="47"/>
      <c r="Y39" s="47"/>
      <c r="Z39" s="47"/>
      <c r="AA39" s="47"/>
      <c r="AB39" s="47"/>
      <c r="AC39" s="47"/>
      <c r="AD39" s="47"/>
      <c r="AE39" s="47"/>
      <c r="AF39" s="47"/>
      <c r="AG39" s="47"/>
      <c r="AH39" s="47"/>
      <c r="AI39" s="47"/>
      <c r="AJ39" s="47"/>
    </row>
    <row r="40" spans="1:36" x14ac:dyDescent="0.25">
      <c r="A40" s="1">
        <v>2019</v>
      </c>
      <c r="B40" s="1" t="s">
        <v>413</v>
      </c>
      <c r="D40" s="99">
        <f>'Tabel 5'!D41/'Tabel 5'!D$10</f>
        <v>0.28454992970213588</v>
      </c>
      <c r="E40" s="99">
        <f>'Tabel 5'!E41/'Tabel 5'!E$10</f>
        <v>0.30615943227762965</v>
      </c>
      <c r="F40" s="99">
        <f>'Tabel 5'!F41/'Tabel 5'!F$10</f>
        <v>0.2816627568107638</v>
      </c>
      <c r="G40" s="99">
        <f>'Tabel 5'!G41/'Tabel 5'!G$10</f>
        <v>0.19602188759827399</v>
      </c>
      <c r="H40" s="99">
        <f>'Tabel 5'!H41/'Tabel 5'!H$10</f>
        <v>0.24553551108005783</v>
      </c>
      <c r="I40" s="99">
        <f>'Tabel 5'!I41/'Tabel 5'!I$10</f>
        <v>0.24173066053805781</v>
      </c>
      <c r="J40" s="99">
        <f>'Tabel 5'!J41/'Tabel 5'!J$10</f>
        <v>0.44845326029577431</v>
      </c>
      <c r="K40" s="99">
        <f>'Tabel 5'!K41/'Tabel 5'!K$10</f>
        <v>0.37244831185579352</v>
      </c>
      <c r="L40" s="99">
        <f>'Tabel 5'!L41/'Tabel 5'!L$10</f>
        <v>0.43038488181677476</v>
      </c>
      <c r="M40" s="99">
        <f>'Tabel 5'!M41/'Tabel 5'!M$10</f>
        <v>0.19008345174457572</v>
      </c>
      <c r="N40" s="99">
        <f>'Tabel 5'!N41/'Tabel 5'!N$10</f>
        <v>0.1122388237395083</v>
      </c>
      <c r="O40" s="99">
        <f>'Tabel 5'!O41/'Tabel 5'!O$10</f>
        <v>0.21102485958464212</v>
      </c>
      <c r="P40" s="99">
        <f>'Tabel 5'!P41/'Tabel 5'!P$10</f>
        <v>0.20763233244641702</v>
      </c>
      <c r="Q40" s="99">
        <f>'Tabel 5'!Q41/'Tabel 5'!Q$10</f>
        <v>0.35350695285207839</v>
      </c>
      <c r="R40" s="99">
        <f>'Tabel 5'!R41/'Tabel 5'!R$10</f>
        <v>1.8192571108581169E-2</v>
      </c>
      <c r="S40" s="99">
        <f>'Tabel 5'!S41/'Tabel 5'!S$10</f>
        <v>0.15717921105975802</v>
      </c>
      <c r="T40" s="47"/>
      <c r="U40" s="47"/>
      <c r="V40" s="47"/>
      <c r="W40" s="47"/>
      <c r="X40" s="47"/>
      <c r="Y40" s="47"/>
      <c r="Z40" s="47"/>
      <c r="AA40" s="47"/>
      <c r="AB40" s="47"/>
      <c r="AC40" s="47"/>
      <c r="AD40" s="47"/>
      <c r="AE40" s="47"/>
      <c r="AF40" s="47"/>
      <c r="AG40" s="47"/>
      <c r="AH40" s="47"/>
      <c r="AI40" s="47"/>
      <c r="AJ40" s="47"/>
    </row>
    <row r="41" spans="1:36" x14ac:dyDescent="0.25">
      <c r="B41" s="1" t="s">
        <v>414</v>
      </c>
      <c r="D41" s="99">
        <f>'Tabel 5'!D42/'Tabel 5'!D$10</f>
        <v>0.20835235444490194</v>
      </c>
      <c r="E41" s="99">
        <f>'Tabel 5'!E42/'Tabel 5'!E$10</f>
        <v>0.23960784276654054</v>
      </c>
      <c r="F41" s="99">
        <f>'Tabel 5'!F42/'Tabel 5'!F$10</f>
        <v>0.26054090358322152</v>
      </c>
      <c r="G41" s="99">
        <f>'Tabel 5'!G42/'Tabel 5'!G$10</f>
        <v>0.21708005609709025</v>
      </c>
      <c r="H41" s="99">
        <f>'Tabel 5'!H42/'Tabel 5'!H$10</f>
        <v>0.28181451079592679</v>
      </c>
      <c r="I41" s="99">
        <f>'Tabel 5'!I42/'Tabel 5'!I$10</f>
        <v>0.29395309722445334</v>
      </c>
      <c r="J41" s="99">
        <f>'Tabel 5'!J42/'Tabel 5'!J$10</f>
        <v>0.16463935165729229</v>
      </c>
      <c r="K41" s="99">
        <f>'Tabel 5'!K42/'Tabel 5'!K$10</f>
        <v>0.23013473871032614</v>
      </c>
      <c r="L41" s="99">
        <f>'Tabel 5'!L42/'Tabel 5'!L$10</f>
        <v>0.18226823510096951</v>
      </c>
      <c r="M41" s="99">
        <f>'Tabel 5'!M42/'Tabel 5'!M$10</f>
        <v>0.38080241269607074</v>
      </c>
      <c r="N41" s="99">
        <f>'Tabel 5'!N42/'Tabel 5'!N$10</f>
        <v>0.12568208425104668</v>
      </c>
      <c r="O41" s="99">
        <f>'Tabel 5'!O42/'Tabel 5'!O$10</f>
        <v>0.13810682475406441</v>
      </c>
      <c r="P41" s="99">
        <f>'Tabel 5'!P42/'Tabel 5'!P$10</f>
        <v>0.14137677626735964</v>
      </c>
      <c r="Q41" s="99">
        <f>'Tabel 5'!Q42/'Tabel 5'!Q$10</f>
        <v>0.10594136329066414</v>
      </c>
      <c r="R41" s="99">
        <f>'Tabel 5'!R42/'Tabel 5'!R$10</f>
        <v>3.5971674691967312E-2</v>
      </c>
      <c r="S41" s="99">
        <f>'Tabel 5'!S42/'Tabel 5'!S$10</f>
        <v>0.40302622835853752</v>
      </c>
      <c r="T41" s="47"/>
      <c r="U41" s="47"/>
      <c r="V41" s="47"/>
      <c r="W41" s="47"/>
      <c r="X41" s="47"/>
      <c r="Y41" s="47"/>
      <c r="Z41" s="47"/>
      <c r="AA41" s="47"/>
      <c r="AB41" s="47"/>
      <c r="AC41" s="47"/>
      <c r="AD41" s="47"/>
      <c r="AE41" s="47"/>
      <c r="AF41" s="47"/>
      <c r="AG41" s="47"/>
      <c r="AH41" s="47"/>
      <c r="AI41" s="47"/>
      <c r="AJ41" s="47"/>
    </row>
    <row r="42" spans="1:36" x14ac:dyDescent="0.25">
      <c r="B42" s="1" t="s">
        <v>415</v>
      </c>
      <c r="D42" s="99">
        <f>'Tabel 5'!D43/'Tabel 5'!D$10</f>
        <v>0.10750445965902022</v>
      </c>
      <c r="E42" s="99">
        <f>'Tabel 5'!E43/'Tabel 5'!E$10</f>
        <v>0.10145002887957642</v>
      </c>
      <c r="F42" s="99">
        <f>'Tabel 5'!F43/'Tabel 5'!F$10</f>
        <v>9.2256632813013648E-2</v>
      </c>
      <c r="G42" s="99">
        <f>'Tabel 5'!G43/'Tabel 5'!G$10</f>
        <v>0.22227382997581641</v>
      </c>
      <c r="H42" s="99">
        <f>'Tabel 5'!H43/'Tabel 5'!H$10</f>
        <v>0.11305891964338058</v>
      </c>
      <c r="I42" s="99">
        <f>'Tabel 5'!I43/'Tabel 5'!I$10</f>
        <v>0.10606000028061778</v>
      </c>
      <c r="J42" s="99">
        <f>'Tabel 5'!J43/'Tabel 5'!J$10</f>
        <v>7.1475883353546363E-2</v>
      </c>
      <c r="K42" s="99">
        <f>'Tabel 5'!K43/'Tabel 5'!K$10</f>
        <v>0.12520708774774716</v>
      </c>
      <c r="L42" s="99">
        <f>'Tabel 5'!L43/'Tabel 5'!L$10</f>
        <v>0.11819064311499647</v>
      </c>
      <c r="M42" s="99">
        <f>'Tabel 5'!M43/'Tabel 5'!M$10</f>
        <v>0.14729249847867973</v>
      </c>
      <c r="N42" s="99">
        <f>'Tabel 5'!N43/'Tabel 5'!N$10</f>
        <v>9.9599182491021288E-2</v>
      </c>
      <c r="O42" s="99">
        <f>'Tabel 5'!O43/'Tabel 5'!O$10</f>
        <v>0.11119026364472187</v>
      </c>
      <c r="P42" s="99">
        <f>'Tabel 5'!P43/'Tabel 5'!P$10</f>
        <v>0.10892541374332784</v>
      </c>
      <c r="Q42" s="99">
        <f>'Tabel 5'!Q43/'Tabel 5'!Q$10</f>
        <v>0.11464818317155959</v>
      </c>
      <c r="R42" s="99">
        <f>'Tabel 5'!R43/'Tabel 5'!R$10</f>
        <v>0.23347132922679165</v>
      </c>
      <c r="S42" s="99">
        <f>'Tabel 5'!S43/'Tabel 5'!S$10</f>
        <v>3.0132802120264486E-2</v>
      </c>
      <c r="T42" s="47"/>
      <c r="U42" s="47"/>
      <c r="V42" s="47"/>
      <c r="W42" s="47"/>
      <c r="X42" s="47"/>
      <c r="Y42" s="47"/>
      <c r="Z42" s="47"/>
      <c r="AA42" s="47"/>
      <c r="AB42" s="47"/>
      <c r="AC42" s="47"/>
      <c r="AD42" s="47"/>
      <c r="AE42" s="47"/>
      <c r="AF42" s="47"/>
      <c r="AG42" s="47"/>
      <c r="AH42" s="47"/>
      <c r="AI42" s="47"/>
      <c r="AJ42" s="47"/>
    </row>
    <row r="43" spans="1:36" x14ac:dyDescent="0.25">
      <c r="B43" s="1" t="s">
        <v>416</v>
      </c>
      <c r="D43" s="99">
        <f>'Tabel 5'!D44/'Tabel 5'!D$10</f>
        <v>0.20155316376825702</v>
      </c>
      <c r="E43" s="99">
        <f>'Tabel 5'!E44/'Tabel 5'!E$10</f>
        <v>0.19844570214238247</v>
      </c>
      <c r="F43" s="99">
        <f>'Tabel 5'!F44/'Tabel 5'!F$10</f>
        <v>0.22630801618075161</v>
      </c>
      <c r="G43" s="99">
        <f>'Tabel 5'!G44/'Tabel 5'!G$10</f>
        <v>0.18996658724677334</v>
      </c>
      <c r="H43" s="99">
        <f>'Tabel 5'!H44/'Tabel 5'!H$10</f>
        <v>0.20688464591712499</v>
      </c>
      <c r="I43" s="99">
        <f>'Tabel 5'!I44/'Tabel 5'!I$10</f>
        <v>0.16888843699507511</v>
      </c>
      <c r="J43" s="99">
        <f>'Tabel 5'!J44/'Tabel 5'!J$10</f>
        <v>0.13657985368295578</v>
      </c>
      <c r="K43" s="99">
        <f>'Tabel 5'!K44/'Tabel 5'!K$10</f>
        <v>0.15189946149205324</v>
      </c>
      <c r="L43" s="99">
        <f>'Tabel 5'!L44/'Tabel 5'!L$10</f>
        <v>0.15345981790837865</v>
      </c>
      <c r="M43" s="99">
        <f>'Tabel 5'!M44/'Tabel 5'!M$10</f>
        <v>0.14698798365036428</v>
      </c>
      <c r="N43" s="99">
        <f>'Tabel 5'!N44/'Tabel 5'!N$10</f>
        <v>0.28082028692184058</v>
      </c>
      <c r="O43" s="99">
        <f>'Tabel 5'!O44/'Tabel 5'!O$10</f>
        <v>0.22571309630612441</v>
      </c>
      <c r="P43" s="99">
        <f>'Tabel 5'!P44/'Tabel 5'!P$10</f>
        <v>0.22925867669109559</v>
      </c>
      <c r="Q43" s="99">
        <f>'Tabel 5'!Q44/'Tabel 5'!Q$10</f>
        <v>0.16502695022807018</v>
      </c>
      <c r="R43" s="99">
        <f>'Tabel 5'!R44/'Tabel 5'!R$10</f>
        <v>0.18550909630416856</v>
      </c>
      <c r="S43" s="99">
        <f>'Tabel 5'!S44/'Tabel 5'!S$10</f>
        <v>8.4697605959662345E-2</v>
      </c>
      <c r="T43" s="47"/>
      <c r="U43" s="47"/>
      <c r="V43" s="47"/>
      <c r="W43" s="47"/>
      <c r="X43" s="47"/>
      <c r="Y43" s="47"/>
      <c r="Z43" s="47"/>
      <c r="AA43" s="47"/>
      <c r="AB43" s="47"/>
      <c r="AC43" s="47"/>
      <c r="AD43" s="47"/>
      <c r="AE43" s="47"/>
      <c r="AF43" s="47"/>
      <c r="AG43" s="47"/>
      <c r="AH43" s="47"/>
      <c r="AI43" s="47"/>
      <c r="AJ43" s="47"/>
    </row>
    <row r="44" spans="1:36" x14ac:dyDescent="0.25">
      <c r="B44" s="1" t="s">
        <v>417</v>
      </c>
      <c r="D44" s="99">
        <f>'Tabel 5'!D45/'Tabel 5'!D$10</f>
        <v>0.1751257475492046</v>
      </c>
      <c r="E44" s="99">
        <f>'Tabel 5'!E45/'Tabel 5'!E$10</f>
        <v>0.14038404637369889</v>
      </c>
      <c r="F44" s="99">
        <f>'Tabel 5'!F45/'Tabel 5'!F$10</f>
        <v>0.12981674000247551</v>
      </c>
      <c r="G44" s="99">
        <f>'Tabel 5'!G45/'Tabel 5'!G$10</f>
        <v>0.15267479849667789</v>
      </c>
      <c r="H44" s="99">
        <f>'Tabel 5'!H45/'Tabel 5'!H$10</f>
        <v>0.2024255388766448</v>
      </c>
      <c r="I44" s="99">
        <f>'Tabel 5'!I45/'Tabel 5'!I$10</f>
        <v>0.17981746240470223</v>
      </c>
      <c r="J44" s="99">
        <f>'Tabel 5'!J45/'Tabel 5'!J$10</f>
        <v>0.10763422291418885</v>
      </c>
      <c r="K44" s="99">
        <f>'Tabel 5'!K45/'Tabel 5'!K$10</f>
        <v>9.972452142380607E-2</v>
      </c>
      <c r="L44" s="99">
        <f>'Tabel 5'!L45/'Tabel 5'!L$10</f>
        <v>9.6612722221728675E-2</v>
      </c>
      <c r="M44" s="99">
        <f>'Tabel 5'!M45/'Tabel 5'!M$10</f>
        <v>0.10951941999241697</v>
      </c>
      <c r="N44" s="99">
        <f>'Tabel 5'!N45/'Tabel 5'!N$10</f>
        <v>0.33324404230410543</v>
      </c>
      <c r="O44" s="99">
        <f>'Tabel 5'!O45/'Tabel 5'!O$10</f>
        <v>0.27404536479052899</v>
      </c>
      <c r="P44" s="99">
        <f>'Tabel 5'!P45/'Tabel 5'!P$10</f>
        <v>0.27384524246022418</v>
      </c>
      <c r="Q44" s="99">
        <f>'Tabel 5'!Q45/'Tabel 5'!Q$10</f>
        <v>0.22235104181384999</v>
      </c>
      <c r="R44" s="99">
        <f>'Tabel 5'!R45/'Tabel 5'!R$10</f>
        <v>0.42724977603486075</v>
      </c>
      <c r="S44" s="99">
        <f>'Tabel 5'!S45/'Tabel 5'!S$10</f>
        <v>0.24096061695495286</v>
      </c>
      <c r="T44" s="47"/>
      <c r="U44" s="47"/>
      <c r="V44" s="47"/>
      <c r="W44" s="47"/>
      <c r="X44" s="47"/>
      <c r="Y44" s="47"/>
      <c r="Z44" s="47"/>
      <c r="AA44" s="47"/>
      <c r="AB44" s="47"/>
      <c r="AC44" s="47"/>
      <c r="AD44" s="47"/>
      <c r="AE44" s="47"/>
      <c r="AF44" s="47"/>
      <c r="AG44" s="47"/>
      <c r="AH44" s="47"/>
      <c r="AI44" s="47"/>
      <c r="AJ44" s="47"/>
    </row>
    <row r="45" spans="1:36" x14ac:dyDescent="0.25">
      <c r="B45" s="1" t="s">
        <v>418</v>
      </c>
      <c r="D45" s="99">
        <f>'Tabel 5'!D46/'Tabel 5'!D$10</f>
        <v>2.044129672881994E-2</v>
      </c>
      <c r="E45" s="99">
        <f>'Tabel 5'!E46/'Tabel 5'!E$10</f>
        <v>1.2390330872030862E-2</v>
      </c>
      <c r="F45" s="99">
        <f>'Tabel 5'!F46/'Tabel 5'!F$10</f>
        <v>7.3678228902342852E-3</v>
      </c>
      <c r="G45" s="99">
        <f>'Tabel 5'!G46/'Tabel 5'!G$10</f>
        <v>2.0762787993865023E-2</v>
      </c>
      <c r="H45" s="99">
        <f>'Tabel 5'!H46/'Tabel 5'!H$10</f>
        <v>1.8263363942392245E-2</v>
      </c>
      <c r="I45" s="99">
        <f>'Tabel 5'!I46/'Tabel 5'!I$10</f>
        <v>9.0447106838293344E-3</v>
      </c>
      <c r="J45" s="99">
        <f>'Tabel 5'!J46/'Tabel 5'!J$10</f>
        <v>1.6127616858633773E-2</v>
      </c>
      <c r="K45" s="99">
        <f>'Tabel 5'!K46/'Tabel 5'!K$10</f>
        <v>1.247474247700887E-2</v>
      </c>
      <c r="L45" s="99">
        <f>'Tabel 5'!L46/'Tabel 5'!L$10</f>
        <v>1.3514592559467726E-2</v>
      </c>
      <c r="M45" s="99">
        <f>'Tabel 5'!M46/'Tabel 5'!M$10</f>
        <v>9.2016437251849371E-3</v>
      </c>
      <c r="N45" s="99">
        <f>'Tabel 5'!N46/'Tabel 5'!N$10</f>
        <v>5.8654284977280396E-2</v>
      </c>
      <c r="O45" s="99">
        <f>'Tabel 5'!O46/'Tabel 5'!O$10</f>
        <v>3.6382214722519665E-2</v>
      </c>
      <c r="P45" s="99">
        <f>'Tabel 5'!P46/'Tabel 5'!P$10</f>
        <v>3.5382101769284573E-2</v>
      </c>
      <c r="Q45" s="99">
        <f>'Tabel 5'!Q46/'Tabel 5'!Q$10</f>
        <v>3.6639103313825888E-2</v>
      </c>
      <c r="R45" s="99">
        <f>'Tabel 5'!R46/'Tabel 5'!R$10</f>
        <v>9.385712821927103E-2</v>
      </c>
      <c r="S45" s="99">
        <f>'Tabel 5'!S46/'Tabel 5'!S$10</f>
        <v>7.8182405501226779E-2</v>
      </c>
      <c r="T45" s="47"/>
      <c r="U45" s="47"/>
      <c r="V45" s="47"/>
      <c r="W45" s="47"/>
      <c r="X45" s="47"/>
      <c r="Y45" s="47"/>
      <c r="Z45" s="47"/>
      <c r="AA45" s="47"/>
      <c r="AB45" s="47"/>
      <c r="AC45" s="47"/>
      <c r="AD45" s="47"/>
      <c r="AE45" s="47"/>
      <c r="AF45" s="47"/>
      <c r="AG45" s="47"/>
      <c r="AH45" s="47"/>
      <c r="AI45" s="47"/>
      <c r="AJ45" s="47"/>
    </row>
    <row r="46" spans="1:36" x14ac:dyDescent="0.25">
      <c r="B46" s="1" t="s">
        <v>419</v>
      </c>
      <c r="D46" s="99">
        <f>'Tabel 5'!D47/'Tabel 5'!D$10</f>
        <v>1.4043956856214972E-3</v>
      </c>
      <c r="E46" s="99">
        <f>'Tabel 5'!E47/'Tabel 5'!E$10</f>
        <v>1.3688257498055E-3</v>
      </c>
      <c r="F46" s="99">
        <f>'Tabel 5'!F47/'Tabel 5'!F$10</f>
        <v>2.0050827075411659E-3</v>
      </c>
      <c r="G46" s="99">
        <f>'Tabel 5'!G47/'Tabel 5'!G$10</f>
        <v>1.095369372527556E-3</v>
      </c>
      <c r="H46" s="99">
        <f>'Tabel 5'!H47/'Tabel 5'!H$10</f>
        <v>6.1141420413203485E-4</v>
      </c>
      <c r="I46" s="99">
        <f>'Tabel 5'!I47/'Tabel 5'!I$10</f>
        <v>3.768629451595556E-4</v>
      </c>
      <c r="J46" s="99">
        <f>'Tabel 5'!J47/'Tabel 5'!J$10</f>
        <v>7.5424326223613096E-4</v>
      </c>
      <c r="K46" s="99">
        <f>'Tabel 5'!K47/'Tabel 5'!K$10</f>
        <v>3.6389985731295066E-4</v>
      </c>
      <c r="L46" s="99">
        <f>'Tabel 5'!L47/'Tabel 5'!L$10</f>
        <v>2.8181690055534942E-4</v>
      </c>
      <c r="M46" s="99">
        <f>'Tabel 5'!M47/'Tabel 5'!M$10</f>
        <v>6.2226943177509642E-4</v>
      </c>
      <c r="N46" s="99">
        <f>'Tabel 5'!N47/'Tabel 5'!N$10</f>
        <v>9.0283151774907234E-4</v>
      </c>
      <c r="O46" s="99">
        <f>'Tabel 5'!O47/'Tabel 5'!O$10</f>
        <v>2.3263424331538304E-3</v>
      </c>
      <c r="P46" s="99">
        <f>'Tabel 5'!P47/'Tabel 5'!P$10</f>
        <v>2.3834467912080002E-3</v>
      </c>
      <c r="Q46" s="99">
        <f>'Tabel 5'!Q47/'Tabel 5'!Q$10</f>
        <v>1.8621522288620302E-3</v>
      </c>
      <c r="R46" s="99">
        <f>'Tabel 5'!R47/'Tabel 5'!R$10</f>
        <v>1.3782250839834218E-4</v>
      </c>
      <c r="S46" s="99">
        <f>'Tabel 5'!S47/'Tabel 5'!S$10</f>
        <v>5.0900003581527849E-4</v>
      </c>
      <c r="T46" s="47"/>
      <c r="U46" s="47"/>
      <c r="V46" s="47"/>
      <c r="W46" s="47"/>
      <c r="X46" s="47"/>
      <c r="Y46" s="47"/>
      <c r="Z46" s="47"/>
      <c r="AA46" s="47"/>
      <c r="AB46" s="47"/>
      <c r="AC46" s="47"/>
      <c r="AD46" s="47"/>
      <c r="AE46" s="47"/>
      <c r="AF46" s="47"/>
      <c r="AG46" s="47"/>
      <c r="AH46" s="47"/>
      <c r="AI46" s="47"/>
      <c r="AJ46" s="47"/>
    </row>
    <row r="47" spans="1:36" x14ac:dyDescent="0.25">
      <c r="B47" s="1" t="s">
        <v>420</v>
      </c>
      <c r="D47" s="99">
        <f>'Tabel 5'!D48/'Tabel 5'!D$10</f>
        <v>1.0691729941684786E-3</v>
      </c>
      <c r="E47" s="99">
        <f>'Tabel 5'!E48/'Tabel 5'!E$10</f>
        <v>1.9379093833572341E-4</v>
      </c>
      <c r="F47" s="99">
        <f>'Tabel 5'!F48/'Tabel 5'!F$10</f>
        <v>4.1851821220024339E-5</v>
      </c>
      <c r="G47" s="99">
        <f>'Tabel 5'!G48/'Tabel 5'!G$10</f>
        <v>1.230752103963546E-4</v>
      </c>
      <c r="H47" s="99">
        <f>'Tabel 5'!H48/'Tabel 5'!H$10</f>
        <v>3.1624872627519042E-4</v>
      </c>
      <c r="I47" s="99">
        <f>'Tabel 5'!I48/'Tabel 5'!I$10</f>
        <v>1.6151269078266669E-4</v>
      </c>
      <c r="J47" s="99">
        <f>'Tabel 5'!J48/'Tabel 5'!J$10</f>
        <v>4.5337026691789293E-4</v>
      </c>
      <c r="K47" s="99">
        <f>'Tabel 5'!K48/'Tabel 5'!K$10</f>
        <v>4.127390486891625E-3</v>
      </c>
      <c r="L47" s="99">
        <f>'Tabel 5'!L48/'Tabel 5'!L$10</f>
        <v>5.2830153298137148E-3</v>
      </c>
      <c r="M47" s="99">
        <f>'Tabel 5'!M48/'Tabel 5'!M$10</f>
        <v>4.8987168033358657E-4</v>
      </c>
      <c r="N47" s="99">
        <f>'Tabel 5'!N48/'Tabel 5'!N$10</f>
        <v>1.1905470563724031E-4</v>
      </c>
      <c r="O47" s="99">
        <f>'Tabel 5'!O48/'Tabel 5'!O$10</f>
        <v>1.2110337642446734E-3</v>
      </c>
      <c r="P47" s="99">
        <f>'Tabel 5'!P48/'Tabel 5'!P$10</f>
        <v>1.1940926270067914E-3</v>
      </c>
      <c r="Q47" s="99">
        <f>'Tabel 5'!Q48/'Tabel 5'!Q$10</f>
        <v>0</v>
      </c>
      <c r="R47" s="99">
        <f>'Tabel 5'!R48/'Tabel 5'!R$10</f>
        <v>5.5129003359336874E-3</v>
      </c>
      <c r="S47" s="99">
        <f>'Tabel 5'!S48/'Tabel 5'!S$10</f>
        <v>5.2936003724788966E-3</v>
      </c>
      <c r="T47" s="47"/>
      <c r="U47" s="47"/>
      <c r="V47" s="47"/>
      <c r="W47" s="47"/>
      <c r="X47" s="47"/>
      <c r="Y47" s="47"/>
      <c r="Z47" s="47"/>
      <c r="AA47" s="47"/>
      <c r="AB47" s="47"/>
      <c r="AC47" s="47"/>
      <c r="AD47" s="47"/>
      <c r="AE47" s="47"/>
      <c r="AF47" s="47"/>
      <c r="AG47" s="47"/>
      <c r="AH47" s="47"/>
      <c r="AI47" s="47"/>
      <c r="AJ47" s="47"/>
    </row>
    <row r="48" spans="1:36" x14ac:dyDescent="0.25">
      <c r="D48" s="6"/>
      <c r="E48" s="6"/>
      <c r="F48" s="6"/>
      <c r="G48" s="6"/>
      <c r="H48" s="6"/>
      <c r="I48" s="6"/>
      <c r="J48" s="6"/>
      <c r="K48" s="6"/>
      <c r="L48" s="6"/>
      <c r="M48" s="6"/>
      <c r="N48" s="6"/>
      <c r="O48" s="6"/>
      <c r="P48" s="6"/>
      <c r="Q48" s="6"/>
      <c r="R48" s="6"/>
      <c r="S48" s="6"/>
      <c r="T48" s="47"/>
      <c r="U48" s="47"/>
      <c r="V48" s="47"/>
      <c r="W48" s="47"/>
      <c r="X48" s="47"/>
      <c r="Y48" s="47"/>
      <c r="Z48" s="47"/>
      <c r="AA48" s="47"/>
      <c r="AB48" s="47"/>
      <c r="AC48" s="47"/>
      <c r="AD48" s="47"/>
      <c r="AE48" s="47"/>
      <c r="AF48" s="47"/>
      <c r="AG48" s="47"/>
      <c r="AH48" s="47"/>
      <c r="AI48" s="47"/>
      <c r="AJ48" s="47"/>
    </row>
    <row r="49" spans="1:36" x14ac:dyDescent="0.25">
      <c r="A49" s="1">
        <v>2017</v>
      </c>
      <c r="B49" s="1" t="s">
        <v>413</v>
      </c>
      <c r="D49" s="99">
        <f>'Tabel 5'!D50/'Tabel 5'!D$11</f>
        <v>0.28501355041464416</v>
      </c>
      <c r="E49" s="99">
        <f>'Tabel 5'!E50/'Tabel 5'!E$11</f>
        <v>0.30008447507985142</v>
      </c>
      <c r="F49" s="99">
        <f>'Tabel 5'!F50/'Tabel 5'!F$11</f>
        <v>0.28303424669468769</v>
      </c>
      <c r="G49" s="99">
        <f>'Tabel 5'!G50/'Tabel 5'!G$11</f>
        <v>0.18171023482498894</v>
      </c>
      <c r="H49" s="99">
        <f>'Tabel 5'!H50/'Tabel 5'!H$11</f>
        <v>0.21218743721794012</v>
      </c>
      <c r="I49" s="99">
        <f>'Tabel 5'!I50/'Tabel 5'!I$11</f>
        <v>0.19536286989585055</v>
      </c>
      <c r="J49" s="99">
        <f>'Tabel 5'!J50/'Tabel 5'!J$11</f>
        <v>0.48070605491314961</v>
      </c>
      <c r="K49" s="99">
        <f>'Tabel 5'!K50/'Tabel 5'!K$11</f>
        <v>0.40106859535095862</v>
      </c>
      <c r="L49" s="99">
        <f>'Tabel 5'!L50/'Tabel 5'!L$11</f>
        <v>0.42980760415960845</v>
      </c>
      <c r="M49" s="99">
        <f>'Tabel 5'!M50/'Tabel 5'!M$11</f>
        <v>0.27244184387041531</v>
      </c>
      <c r="N49" s="99">
        <f>'Tabel 5'!N50/'Tabel 5'!N$11</f>
        <v>0.13019211508695255</v>
      </c>
      <c r="O49" s="99">
        <f>'Tabel 5'!O50/'Tabel 5'!O$11</f>
        <v>0.20620177160059225</v>
      </c>
      <c r="P49" s="99">
        <f>'Tabel 5'!P50/'Tabel 5'!P$11</f>
        <v>0.20296595450103838</v>
      </c>
      <c r="Q49" s="99">
        <f>'Tabel 5'!Q50/'Tabel 5'!Q$11</f>
        <v>0.35384449593189288</v>
      </c>
      <c r="R49" s="99">
        <f>'Tabel 5'!R50/'Tabel 5'!R$11</f>
        <v>4.238921001926782E-2</v>
      </c>
      <c r="S49" s="99">
        <f>'Tabel 5'!S50/'Tabel 5'!S$11</f>
        <v>0</v>
      </c>
      <c r="T49" s="47"/>
      <c r="U49" s="47"/>
      <c r="V49" s="47"/>
      <c r="W49" s="47"/>
      <c r="X49" s="47"/>
      <c r="Y49" s="47"/>
      <c r="Z49" s="47"/>
      <c r="AA49" s="47"/>
      <c r="AB49" s="47"/>
      <c r="AC49" s="47"/>
      <c r="AD49" s="47"/>
      <c r="AE49" s="47"/>
      <c r="AF49" s="47"/>
      <c r="AG49" s="47"/>
      <c r="AH49" s="47"/>
      <c r="AI49" s="47"/>
      <c r="AJ49" s="47"/>
    </row>
    <row r="50" spans="1:36" x14ac:dyDescent="0.25">
      <c r="B50" s="1" t="s">
        <v>414</v>
      </c>
      <c r="D50" s="99">
        <f>'Tabel 5'!D51/'Tabel 5'!D$11</f>
        <v>0.20669003948296441</v>
      </c>
      <c r="E50" s="99">
        <f>'Tabel 5'!E51/'Tabel 5'!E$11</f>
        <v>0.23762490065430697</v>
      </c>
      <c r="F50" s="99">
        <f>'Tabel 5'!F51/'Tabel 5'!F$11</f>
        <v>0.23988755452385885</v>
      </c>
      <c r="G50" s="99">
        <f>'Tabel 5'!G51/'Tabel 5'!G$11</f>
        <v>0.27314133805937085</v>
      </c>
      <c r="H50" s="99">
        <f>'Tabel 5'!H51/'Tabel 5'!H$11</f>
        <v>0.26917027229651264</v>
      </c>
      <c r="I50" s="99">
        <f>'Tabel 5'!I51/'Tabel 5'!I$11</f>
        <v>0.4871466358075715</v>
      </c>
      <c r="J50" s="99">
        <f>'Tabel 5'!J51/'Tabel 5'!J$11</f>
        <v>0.1590230964747486</v>
      </c>
      <c r="K50" s="99">
        <f>'Tabel 5'!K51/'Tabel 5'!K$11</f>
        <v>0.2146508332111616</v>
      </c>
      <c r="L50" s="99">
        <f>'Tabel 5'!L51/'Tabel 5'!L$11</f>
        <v>0.2075220515845653</v>
      </c>
      <c r="M50" s="99">
        <f>'Tabel 5'!M51/'Tabel 5'!M$11</f>
        <v>0.24655701441415728</v>
      </c>
      <c r="N50" s="99">
        <f>'Tabel 5'!N51/'Tabel 5'!N$11</f>
        <v>0.16304288445779841</v>
      </c>
      <c r="O50" s="99">
        <f>'Tabel 5'!O51/'Tabel 5'!O$11</f>
        <v>0.13980768286150685</v>
      </c>
      <c r="P50" s="99">
        <f>'Tabel 5'!P51/'Tabel 5'!P$11</f>
        <v>0.14587108044414343</v>
      </c>
      <c r="Q50" s="99">
        <f>'Tabel 5'!Q51/'Tabel 5'!Q$11</f>
        <v>6.4012069615819817E-2</v>
      </c>
      <c r="R50" s="99">
        <f>'Tabel 5'!R51/'Tabel 5'!R$11</f>
        <v>2.4254788620650572E-2</v>
      </c>
      <c r="S50" s="99">
        <f>'Tabel 5'!S51/'Tabel 5'!S$11</f>
        <v>4.1401273885350316E-2</v>
      </c>
      <c r="T50" s="47"/>
      <c r="U50" s="47"/>
      <c r="V50" s="47"/>
      <c r="W50" s="47"/>
      <c r="X50" s="47"/>
      <c r="Y50" s="47"/>
      <c r="Z50" s="47"/>
      <c r="AA50" s="47"/>
      <c r="AB50" s="47"/>
      <c r="AC50" s="47"/>
      <c r="AD50" s="47"/>
      <c r="AE50" s="47"/>
      <c r="AF50" s="47"/>
      <c r="AG50" s="47"/>
      <c r="AH50" s="47"/>
      <c r="AI50" s="47"/>
      <c r="AJ50" s="47"/>
    </row>
    <row r="51" spans="1:36" x14ac:dyDescent="0.25">
      <c r="B51" s="1" t="s">
        <v>415</v>
      </c>
      <c r="D51" s="99">
        <f>'Tabel 5'!D52/'Tabel 5'!D$11</f>
        <v>0.10832037202786733</v>
      </c>
      <c r="E51" s="99">
        <f>'Tabel 5'!E52/'Tabel 5'!E$11</f>
        <v>0.10077927011531598</v>
      </c>
      <c r="F51" s="99">
        <f>'Tabel 5'!F52/'Tabel 5'!F$11</f>
        <v>0.10706714396621989</v>
      </c>
      <c r="G51" s="99">
        <f>'Tabel 5'!G52/'Tabel 5'!G$11</f>
        <v>7.551617190961453E-2</v>
      </c>
      <c r="H51" s="99">
        <f>'Tabel 5'!H52/'Tabel 5'!H$11</f>
        <v>0.12433420391123046</v>
      </c>
      <c r="I51" s="99">
        <f>'Tabel 5'!I52/'Tabel 5'!I$11</f>
        <v>2.4632170606711853E-2</v>
      </c>
      <c r="J51" s="99">
        <f>'Tabel 5'!J52/'Tabel 5'!J$11</f>
        <v>7.6733742553170114E-2</v>
      </c>
      <c r="K51" s="99">
        <f>'Tabel 5'!K52/'Tabel 5'!K$11</f>
        <v>0.12586619752724429</v>
      </c>
      <c r="L51" s="99">
        <f>'Tabel 5'!L52/'Tabel 5'!L$11</f>
        <v>0.11733077177556608</v>
      </c>
      <c r="M51" s="99">
        <f>'Tabel 5'!M52/'Tabel 5'!M$11</f>
        <v>0.16406807478236049</v>
      </c>
      <c r="N51" s="99">
        <f>'Tabel 5'!N52/'Tabel 5'!N$11</f>
        <v>0.12558499499226078</v>
      </c>
      <c r="O51" s="99">
        <f>'Tabel 5'!O52/'Tabel 5'!O$11</f>
        <v>0.10893449007421822</v>
      </c>
      <c r="P51" s="99">
        <f>'Tabel 5'!P52/'Tabel 5'!P$11</f>
        <v>0.10695229931449164</v>
      </c>
      <c r="Q51" s="99">
        <f>'Tabel 5'!Q52/'Tabel 5'!Q$11</f>
        <v>0.10835713131095426</v>
      </c>
      <c r="R51" s="99">
        <f>'Tabel 5'!R52/'Tabel 5'!R$11</f>
        <v>0.20004533605349653</v>
      </c>
      <c r="S51" s="99">
        <f>'Tabel 5'!S52/'Tabel 5'!S$11</f>
        <v>0.13179813816756492</v>
      </c>
      <c r="T51" s="47"/>
      <c r="U51" s="47"/>
      <c r="V51" s="47"/>
      <c r="W51" s="47"/>
      <c r="X51" s="47"/>
      <c r="Y51" s="47"/>
      <c r="Z51" s="47"/>
      <c r="AA51" s="47"/>
      <c r="AB51" s="47"/>
      <c r="AC51" s="47"/>
      <c r="AD51" s="47"/>
      <c r="AE51" s="47"/>
      <c r="AF51" s="47"/>
      <c r="AG51" s="47"/>
      <c r="AH51" s="47"/>
      <c r="AI51" s="47"/>
      <c r="AJ51" s="47"/>
    </row>
    <row r="52" spans="1:36" x14ac:dyDescent="0.25">
      <c r="B52" s="1" t="s">
        <v>416</v>
      </c>
      <c r="D52" s="99">
        <f>'Tabel 5'!D53/'Tabel 5'!D$11</f>
        <v>0.20220178651876039</v>
      </c>
      <c r="E52" s="99">
        <f>'Tabel 5'!E53/'Tabel 5'!E$11</f>
        <v>0.20684698014085845</v>
      </c>
      <c r="F52" s="99">
        <f>'Tabel 5'!F53/'Tabel 5'!F$11</f>
        <v>0.22339438972967007</v>
      </c>
      <c r="G52" s="99">
        <f>'Tabel 5'!G53/'Tabel 5'!G$11</f>
        <v>0.18541426672574213</v>
      </c>
      <c r="H52" s="99">
        <f>'Tabel 5'!H53/'Tabel 5'!H$11</f>
        <v>0.22857324859490688</v>
      </c>
      <c r="I52" s="99">
        <f>'Tabel 5'!I53/'Tabel 5'!I$11</f>
        <v>0.15750537278889074</v>
      </c>
      <c r="J52" s="99">
        <f>'Tabel 5'!J53/'Tabel 5'!J$11</f>
        <v>0.15371361978721909</v>
      </c>
      <c r="K52" s="99">
        <f>'Tabel 5'!K53/'Tabel 5'!K$11</f>
        <v>0.14318851911580249</v>
      </c>
      <c r="L52" s="99">
        <f>'Tabel 5'!L53/'Tabel 5'!L$11</f>
        <v>0.13625946135542014</v>
      </c>
      <c r="M52" s="99">
        <f>'Tabel 5'!M53/'Tabel 5'!M$11</f>
        <v>0.1742007992007992</v>
      </c>
      <c r="N52" s="99">
        <f>'Tabel 5'!N53/'Tabel 5'!N$11</f>
        <v>0.26327961394882998</v>
      </c>
      <c r="O52" s="99">
        <f>'Tabel 5'!O53/'Tabel 5'!O$11</f>
        <v>0.21801166253043697</v>
      </c>
      <c r="P52" s="99">
        <f>'Tabel 5'!P53/'Tabel 5'!P$11</f>
        <v>0.21459935372781094</v>
      </c>
      <c r="Q52" s="99">
        <f>'Tabel 5'!Q53/'Tabel 5'!Q$11</f>
        <v>0.25200711245217955</v>
      </c>
      <c r="R52" s="99">
        <f>'Tabel 5'!R53/'Tabel 5'!R$11</f>
        <v>0.3012580754845291</v>
      </c>
      <c r="S52" s="99">
        <f>'Tabel 5'!S53/'Tabel 5'!S$11</f>
        <v>0.43336599706026457</v>
      </c>
      <c r="T52" s="47"/>
      <c r="U52" s="47"/>
      <c r="V52" s="47"/>
      <c r="W52" s="47"/>
      <c r="X52" s="47"/>
      <c r="Y52" s="47"/>
      <c r="Z52" s="47"/>
      <c r="AA52" s="47"/>
      <c r="AB52" s="47"/>
      <c r="AC52" s="47"/>
      <c r="AD52" s="47"/>
      <c r="AE52" s="47"/>
      <c r="AF52" s="47"/>
      <c r="AG52" s="47"/>
      <c r="AH52" s="47"/>
      <c r="AI52" s="47"/>
      <c r="AJ52" s="47"/>
    </row>
    <row r="53" spans="1:36" x14ac:dyDescent="0.25">
      <c r="B53" s="1" t="s">
        <v>417</v>
      </c>
      <c r="D53" s="99">
        <f>'Tabel 5'!D54/'Tabel 5'!D$11</f>
        <v>0.17537310398554032</v>
      </c>
      <c r="E53" s="99">
        <f>'Tabel 5'!E54/'Tabel 5'!E$11</f>
        <v>0.14115735857921913</v>
      </c>
      <c r="F53" s="99">
        <f>'Tabel 5'!F54/'Tabel 5'!F$11</f>
        <v>0.13578062290302159</v>
      </c>
      <c r="G53" s="99">
        <f>'Tabel 5'!G54/'Tabel 5'!G$11</f>
        <v>0.27003987594151529</v>
      </c>
      <c r="H53" s="99">
        <f>'Tabel 5'!H54/'Tabel 5'!H$11</f>
        <v>0.14878551933319939</v>
      </c>
      <c r="I53" s="99">
        <f>'Tabel 5'!I54/'Tabel 5'!I$11</f>
        <v>0.12373946106794512</v>
      </c>
      <c r="J53" s="99">
        <f>'Tabel 5'!J54/'Tabel 5'!J$11</f>
        <v>0.11287535538834025</v>
      </c>
      <c r="K53" s="99">
        <f>'Tabel 5'!K54/'Tabel 5'!K$11</f>
        <v>9.7616836892602907E-2</v>
      </c>
      <c r="L53" s="99">
        <f>'Tabel 5'!L54/'Tabel 5'!L$11</f>
        <v>9.013149241297945E-2</v>
      </c>
      <c r="M53" s="99">
        <f>'Tabel 5'!M54/'Tabel 5'!M$11</f>
        <v>0.13111888111888112</v>
      </c>
      <c r="N53" s="99">
        <f>'Tabel 5'!N54/'Tabel 5'!N$11</f>
        <v>0.27168351088045162</v>
      </c>
      <c r="O53" s="99">
        <f>'Tabel 5'!O54/'Tabel 5'!O$11</f>
        <v>0.28651557927877563</v>
      </c>
      <c r="P53" s="99">
        <f>'Tabel 5'!P54/'Tabel 5'!P$11</f>
        <v>0.28988281630725171</v>
      </c>
      <c r="Q53" s="99">
        <f>'Tabel 5'!Q54/'Tabel 5'!Q$11</f>
        <v>0.17867341990408966</v>
      </c>
      <c r="R53" s="99">
        <f>'Tabel 5'!R54/'Tabel 5'!R$11</f>
        <v>0.36064830556500055</v>
      </c>
      <c r="S53" s="99">
        <f>'Tabel 5'!S54/'Tabel 5'!S$11</f>
        <v>0.21190592846643802</v>
      </c>
      <c r="T53" s="47"/>
      <c r="U53" s="47"/>
      <c r="V53" s="47"/>
      <c r="W53" s="47"/>
      <c r="X53" s="47"/>
      <c r="Y53" s="47"/>
      <c r="Z53" s="47"/>
      <c r="AA53" s="47"/>
      <c r="AB53" s="47"/>
      <c r="AC53" s="47"/>
      <c r="AD53" s="47"/>
      <c r="AE53" s="47"/>
      <c r="AF53" s="47"/>
      <c r="AG53" s="47"/>
      <c r="AH53" s="47"/>
      <c r="AI53" s="47"/>
      <c r="AJ53" s="47"/>
    </row>
    <row r="54" spans="1:36" x14ac:dyDescent="0.25">
      <c r="B54" s="1" t="s">
        <v>418</v>
      </c>
      <c r="D54" s="99">
        <f>'Tabel 5'!D55/'Tabel 5'!D$11</f>
        <v>1.9824969519021258E-2</v>
      </c>
      <c r="E54" s="99">
        <f>'Tabel 5'!E55/'Tabel 5'!E$11</f>
        <v>1.1687552172109228E-2</v>
      </c>
      <c r="F54" s="99">
        <f>'Tabel 5'!F55/'Tabel 5'!F$11</f>
        <v>9.5253399210480979E-3</v>
      </c>
      <c r="G54" s="99">
        <f>'Tabel 5'!G55/'Tabel 5'!G$11</f>
        <v>1.3947718210013293E-2</v>
      </c>
      <c r="H54" s="99">
        <f>'Tabel 5'!H55/'Tabel 5'!H$11</f>
        <v>1.575860328598239E-2</v>
      </c>
      <c r="I54" s="99">
        <f>'Tabel 5'!I55/'Tabel 5'!I$11</f>
        <v>6.0753843610514132E-3</v>
      </c>
      <c r="J54" s="99">
        <f>'Tabel 5'!J55/'Tabel 5'!J$11</f>
        <v>1.3165693848642241E-2</v>
      </c>
      <c r="K54" s="99">
        <f>'Tabel 5'!K55/'Tabel 5'!K$11</f>
        <v>1.3588753685513691E-2</v>
      </c>
      <c r="L54" s="99">
        <f>'Tabel 5'!L55/'Tabel 5'!L$11</f>
        <v>1.4253315211109296E-2</v>
      </c>
      <c r="M54" s="99">
        <f>'Tabel 5'!M55/'Tabel 5'!M$11</f>
        <v>1.0614385614385614E-2</v>
      </c>
      <c r="N54" s="99">
        <f>'Tabel 5'!N55/'Tabel 5'!N$11</f>
        <v>4.5370117454247474E-2</v>
      </c>
      <c r="O54" s="99">
        <f>'Tabel 5'!O55/'Tabel 5'!O$11</f>
        <v>3.677930777993231E-2</v>
      </c>
      <c r="P54" s="99">
        <f>'Tabel 5'!P55/'Tabel 5'!P$11</f>
        <v>3.617724752024911E-2</v>
      </c>
      <c r="Q54" s="99">
        <f>'Tabel 5'!Q55/'Tabel 5'!Q$11</f>
        <v>3.7394256156042888E-2</v>
      </c>
      <c r="R54" s="99">
        <f>'Tabel 5'!R55/'Tabel 5'!R$11</f>
        <v>6.2790434092712233E-2</v>
      </c>
      <c r="S54" s="99">
        <f>'Tabel 5'!S55/'Tabel 5'!S$11</f>
        <v>0.17344439000489956</v>
      </c>
      <c r="T54" s="47"/>
      <c r="U54" s="47"/>
      <c r="V54" s="47"/>
      <c r="W54" s="47"/>
      <c r="X54" s="47"/>
      <c r="Y54" s="47"/>
      <c r="Z54" s="47"/>
      <c r="AA54" s="47"/>
      <c r="AB54" s="47"/>
      <c r="AC54" s="47"/>
      <c r="AD54" s="47"/>
      <c r="AE54" s="47"/>
      <c r="AF54" s="47"/>
      <c r="AG54" s="47"/>
      <c r="AH54" s="47"/>
      <c r="AI54" s="47"/>
      <c r="AJ54" s="47"/>
    </row>
    <row r="55" spans="1:36" x14ac:dyDescent="0.25">
      <c r="B55" s="1" t="s">
        <v>419</v>
      </c>
      <c r="D55" s="99">
        <f>'Tabel 5'!D56/'Tabel 5'!D$11</f>
        <v>1.4653639041241067E-3</v>
      </c>
      <c r="E55" s="99">
        <f>'Tabel 5'!E56/'Tabel 5'!E$11</f>
        <v>1.4485726710620366E-3</v>
      </c>
      <c r="F55" s="99">
        <f>'Tabel 5'!F56/'Tabel 5'!F$11</f>
        <v>1.0435280929766107E-3</v>
      </c>
      <c r="G55" s="99">
        <f>'Tabel 5'!G56/'Tabel 5'!G$11</f>
        <v>2.1267168808152416E-4</v>
      </c>
      <c r="H55" s="99">
        <f>'Tabel 5'!H56/'Tabel 5'!H$11</f>
        <v>9.653124525306376E-4</v>
      </c>
      <c r="I55" s="99">
        <f>'Tabel 5'!I56/'Tabel 5'!I$11</f>
        <v>1.4465200859646223E-3</v>
      </c>
      <c r="J55" s="99">
        <f>'Tabel 5'!J56/'Tabel 5'!J$11</f>
        <v>3.3454223972513284E-3</v>
      </c>
      <c r="K55" s="99">
        <f>'Tabel 5'!K56/'Tabel 5'!K$11</f>
        <v>3.1927544022544756E-4</v>
      </c>
      <c r="L55" s="99">
        <f>'Tabel 5'!L56/'Tabel 5'!L$11</f>
        <v>2.6705036888823345E-4</v>
      </c>
      <c r="M55" s="99">
        <f>'Tabel 5'!M56/'Tabel 5'!M$11</f>
        <v>5.5301841016126732E-4</v>
      </c>
      <c r="N55" s="99">
        <f>'Tabel 5'!N56/'Tabel 5'!N$11</f>
        <v>7.2839843394336703E-4</v>
      </c>
      <c r="O55" s="99">
        <f>'Tabel 5'!O56/'Tabel 5'!O$11</f>
        <v>2.5168236562711247E-3</v>
      </c>
      <c r="P55" s="99">
        <f>'Tabel 5'!P56/'Tabel 5'!P$11</f>
        <v>2.5491014417417862E-3</v>
      </c>
      <c r="Q55" s="99">
        <f>'Tabel 5'!Q56/'Tabel 5'!Q$11</f>
        <v>1.1315264831079262E-3</v>
      </c>
      <c r="R55" s="99">
        <f>'Tabel 5'!R56/'Tabel 5'!R$11</f>
        <v>3.9669046809475235E-3</v>
      </c>
      <c r="S55" s="99">
        <f>'Tabel 5'!S56/'Tabel 5'!S$11</f>
        <v>0</v>
      </c>
      <c r="T55" s="47"/>
      <c r="U55" s="47"/>
      <c r="V55" s="47"/>
      <c r="W55" s="47"/>
      <c r="X55" s="47"/>
      <c r="Y55" s="47"/>
      <c r="Z55" s="47"/>
      <c r="AA55" s="47"/>
      <c r="AB55" s="47"/>
      <c r="AC55" s="47"/>
      <c r="AD55" s="47"/>
      <c r="AE55" s="47"/>
      <c r="AF55" s="47"/>
      <c r="AG55" s="47"/>
      <c r="AH55" s="47"/>
      <c r="AI55" s="47"/>
      <c r="AJ55" s="47"/>
    </row>
    <row r="56" spans="1:36" x14ac:dyDescent="0.25">
      <c r="B56" s="1" t="s">
        <v>420</v>
      </c>
      <c r="D56" s="99">
        <f>'Tabel 5'!D57/'Tabel 5'!D$11</f>
        <v>1.1102720220666558E-3</v>
      </c>
      <c r="E56" s="99">
        <f>'Tabel 5'!E57/'Tabel 5'!E$11</f>
        <v>3.7089058727675335E-4</v>
      </c>
      <c r="F56" s="99">
        <f>'Tabel 5'!F57/'Tabel 5'!F$11</f>
        <v>2.671741685172027E-4</v>
      </c>
      <c r="G56" s="99">
        <f>'Tabel 5'!G57/'Tabel 5'!G$11</f>
        <v>1.7722640673460346E-5</v>
      </c>
      <c r="H56" s="99">
        <f>'Tabel 5'!H57/'Tabel 5'!H$11</f>
        <v>2.2540290769750929E-4</v>
      </c>
      <c r="I56" s="99">
        <f>'Tabel 5'!I57/'Tabel 5'!I$11</f>
        <v>4.0915853860142171E-3</v>
      </c>
      <c r="J56" s="99">
        <f>'Tabel 5'!J57/'Tabel 5'!J$11</f>
        <v>4.3701463747877718E-4</v>
      </c>
      <c r="K56" s="99">
        <f>'Tabel 5'!K57/'Tabel 5'!K$11</f>
        <v>3.7009887764909021E-3</v>
      </c>
      <c r="L56" s="99">
        <f>'Tabel 5'!L57/'Tabel 5'!L$11</f>
        <v>4.4282531318630951E-3</v>
      </c>
      <c r="M56" s="99">
        <f>'Tabel 5'!M57/'Tabel 5'!M$11</f>
        <v>4.4598258883973168E-4</v>
      </c>
      <c r="N56" s="99">
        <f>'Tabel 5'!N57/'Tabel 5'!N$11</f>
        <v>1.2746972594008922E-4</v>
      </c>
      <c r="O56" s="99">
        <f>'Tabel 5'!O57/'Tabel 5'!O$11</f>
        <v>1.2326822182666195E-3</v>
      </c>
      <c r="P56" s="99">
        <f>'Tabel 5'!P57/'Tabel 5'!P$11</f>
        <v>1.0021467432729963E-3</v>
      </c>
      <c r="Q56" s="99">
        <f>'Tabel 5'!Q57/'Tabel 5'!Q$11</f>
        <v>4.5799881459130344E-3</v>
      </c>
      <c r="R56" s="99">
        <f>'Tabel 5'!R57/'Tabel 5'!R$11</f>
        <v>4.6469454833956703E-3</v>
      </c>
      <c r="S56" s="99">
        <f>'Tabel 5'!S57/'Tabel 5'!S$11</f>
        <v>8.0842724154826066E-3</v>
      </c>
      <c r="T56" s="47"/>
      <c r="U56" s="47"/>
      <c r="V56" s="47"/>
      <c r="W56" s="47"/>
      <c r="X56" s="47"/>
      <c r="Y56" s="47"/>
      <c r="Z56" s="47"/>
      <c r="AA56" s="47"/>
      <c r="AB56" s="47"/>
      <c r="AC56" s="47"/>
      <c r="AD56" s="47"/>
      <c r="AE56" s="47"/>
      <c r="AF56" s="47"/>
      <c r="AG56" s="47"/>
      <c r="AH56" s="47"/>
      <c r="AI56" s="47"/>
      <c r="AJ56" s="47"/>
    </row>
    <row r="57" spans="1:36" x14ac:dyDescent="0.25">
      <c r="D57" s="6"/>
      <c r="E57" s="6"/>
      <c r="F57" s="6"/>
      <c r="G57" s="6"/>
      <c r="H57" s="6"/>
      <c r="I57" s="6"/>
      <c r="J57" s="6"/>
      <c r="K57" s="6"/>
      <c r="L57" s="6"/>
      <c r="M57" s="6"/>
      <c r="N57" s="6"/>
      <c r="O57" s="6"/>
      <c r="P57" s="6"/>
      <c r="Q57" s="6"/>
      <c r="R57" s="6"/>
      <c r="S57" s="6"/>
      <c r="T57" s="47"/>
      <c r="U57" s="47"/>
      <c r="V57" s="47"/>
      <c r="W57" s="47"/>
      <c r="X57" s="47"/>
      <c r="Y57" s="47"/>
      <c r="Z57" s="47"/>
      <c r="AA57" s="47"/>
      <c r="AB57" s="47"/>
      <c r="AC57" s="47"/>
      <c r="AD57" s="47"/>
      <c r="AE57" s="47"/>
      <c r="AF57" s="47"/>
      <c r="AG57" s="47"/>
      <c r="AH57" s="47"/>
      <c r="AI57" s="47"/>
      <c r="AJ57" s="47"/>
    </row>
    <row r="58" spans="1:36" x14ac:dyDescent="0.25">
      <c r="D58" s="6"/>
      <c r="E58" s="6"/>
      <c r="F58" s="6"/>
      <c r="G58" s="6"/>
      <c r="H58" s="6"/>
      <c r="I58" s="6"/>
      <c r="J58" s="6"/>
      <c r="K58" s="6"/>
      <c r="L58" s="6"/>
      <c r="M58" s="6"/>
      <c r="N58" s="6"/>
      <c r="O58" s="6"/>
      <c r="P58" s="6"/>
      <c r="Q58" s="6"/>
      <c r="R58" s="6"/>
      <c r="S58" s="6"/>
      <c r="T58" s="47"/>
      <c r="U58" s="47"/>
      <c r="V58" s="47"/>
      <c r="W58" s="47"/>
      <c r="X58" s="47"/>
      <c r="Y58" s="47"/>
      <c r="Z58" s="47"/>
      <c r="AA58" s="47"/>
      <c r="AB58" s="47"/>
      <c r="AC58" s="47"/>
      <c r="AD58" s="47"/>
      <c r="AE58" s="47"/>
      <c r="AF58" s="47"/>
      <c r="AG58" s="47"/>
      <c r="AH58" s="47"/>
      <c r="AI58" s="47"/>
      <c r="AJ58" s="47"/>
    </row>
  </sheetData>
  <mergeCells count="2">
    <mergeCell ref="E3:J3"/>
    <mergeCell ref="K3:M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S77"/>
  <sheetViews>
    <sheetView showGridLines="0" zoomScale="85" zoomScaleNormal="85" workbookViewId="0">
      <pane ySplit="4" topLeftCell="A5" activePane="bottomLeft" state="frozen"/>
      <selection pane="bottomLeft" activeCell="D65" sqref="D65"/>
    </sheetView>
  </sheetViews>
  <sheetFormatPr defaultRowHeight="15" x14ac:dyDescent="0.25"/>
  <cols>
    <col min="1" max="1" width="9.140625" style="1"/>
    <col min="2" max="2" width="15" style="1" bestFit="1" customWidth="1"/>
    <col min="3" max="3" width="5.28515625" style="1" customWidth="1"/>
    <col min="4" max="19" width="10.140625" style="1" customWidth="1"/>
  </cols>
  <sheetData>
    <row r="2" spans="1:19" x14ac:dyDescent="0.25">
      <c r="A2" s="2" t="s">
        <v>596</v>
      </c>
      <c r="B2" s="2"/>
      <c r="C2" s="2"/>
      <c r="D2" s="2"/>
      <c r="E2" s="2"/>
      <c r="F2" s="2"/>
      <c r="G2" s="2"/>
      <c r="H2" s="2"/>
      <c r="I2" s="2"/>
      <c r="J2" s="2"/>
      <c r="K2" s="2"/>
      <c r="L2" s="2"/>
      <c r="M2" s="2"/>
      <c r="N2" s="2"/>
      <c r="O2" s="2"/>
      <c r="P2" s="2"/>
      <c r="Q2" s="2"/>
      <c r="R2" s="2"/>
      <c r="S2" s="2"/>
    </row>
    <row r="3" spans="1:19" ht="27.75" customHeight="1" x14ac:dyDescent="0.25">
      <c r="A3" s="2"/>
      <c r="B3" s="2"/>
      <c r="C3" s="13"/>
      <c r="D3" s="105" t="s">
        <v>366</v>
      </c>
      <c r="E3" s="229" t="s">
        <v>367</v>
      </c>
      <c r="F3" s="229"/>
      <c r="G3" s="229"/>
      <c r="H3" s="229"/>
      <c r="I3" s="229"/>
      <c r="J3" s="229"/>
      <c r="K3" s="229" t="s">
        <v>368</v>
      </c>
      <c r="L3" s="229"/>
      <c r="M3" s="229"/>
      <c r="N3" s="4" t="s">
        <v>369</v>
      </c>
      <c r="O3" s="4" t="s">
        <v>370</v>
      </c>
      <c r="P3" s="4"/>
      <c r="Q3" s="4"/>
      <c r="R3" s="4"/>
      <c r="S3" s="4" t="s">
        <v>371</v>
      </c>
    </row>
    <row r="4" spans="1:19" ht="51" x14ac:dyDescent="0.25">
      <c r="A4" s="2" t="s">
        <v>0</v>
      </c>
      <c r="B4" s="2" t="s">
        <v>1</v>
      </c>
      <c r="C4" s="2"/>
      <c r="D4" s="105" t="s">
        <v>3</v>
      </c>
      <c r="E4" s="105" t="s">
        <v>372</v>
      </c>
      <c r="F4" s="105" t="s">
        <v>373</v>
      </c>
      <c r="G4" s="105" t="s">
        <v>374</v>
      </c>
      <c r="H4" s="105" t="s">
        <v>375</v>
      </c>
      <c r="I4" s="105" t="s">
        <v>376</v>
      </c>
      <c r="J4" s="105" t="s">
        <v>377</v>
      </c>
      <c r="K4" s="105" t="s">
        <v>378</v>
      </c>
      <c r="L4" s="105" t="s">
        <v>379</v>
      </c>
      <c r="M4" s="105" t="s">
        <v>380</v>
      </c>
      <c r="N4" s="105" t="s">
        <v>381</v>
      </c>
      <c r="O4" s="105" t="s">
        <v>382</v>
      </c>
      <c r="P4" s="4" t="s">
        <v>383</v>
      </c>
      <c r="Q4" s="4" t="s">
        <v>384</v>
      </c>
      <c r="R4" s="4" t="s">
        <v>385</v>
      </c>
      <c r="S4" s="4" t="s">
        <v>3</v>
      </c>
    </row>
    <row r="5" spans="1:19" x14ac:dyDescent="0.25">
      <c r="A5" s="19"/>
      <c r="B5" s="15"/>
      <c r="C5" s="15"/>
      <c r="D5" s="19" t="s">
        <v>586</v>
      </c>
      <c r="E5" s="16"/>
      <c r="F5" s="16"/>
      <c r="G5" s="16"/>
      <c r="H5" s="16"/>
      <c r="I5" s="16"/>
      <c r="J5" s="16"/>
      <c r="K5" s="16"/>
      <c r="L5" s="16"/>
      <c r="M5" s="16"/>
      <c r="N5" s="16"/>
      <c r="O5" s="16"/>
      <c r="P5" s="17"/>
      <c r="Q5" s="17"/>
      <c r="R5" s="17"/>
      <c r="S5" s="17"/>
    </row>
    <row r="6" spans="1:19" x14ac:dyDescent="0.25">
      <c r="A6" s="13" t="s">
        <v>634</v>
      </c>
      <c r="B6" s="13"/>
      <c r="C6" s="13"/>
      <c r="D6" s="99">
        <f>'Tabel 8'!D7/'Tabel 8'!D$7</f>
        <v>1</v>
      </c>
      <c r="E6" s="99">
        <f>'Tabel 8'!E7/'Tabel 8'!E$7</f>
        <v>1</v>
      </c>
      <c r="F6" s="99">
        <f>'Tabel 8'!F7/'Tabel 8'!F$7</f>
        <v>1</v>
      </c>
      <c r="G6" s="99">
        <f>'Tabel 8'!G7/'Tabel 8'!G$7</f>
        <v>1</v>
      </c>
      <c r="H6" s="99">
        <f>'Tabel 8'!H7/'Tabel 8'!H$7</f>
        <v>1</v>
      </c>
      <c r="I6" s="99">
        <f>'Tabel 8'!I7/'Tabel 8'!I$7</f>
        <v>1</v>
      </c>
      <c r="J6" s="99">
        <f>'Tabel 8'!J7/'Tabel 8'!J$7</f>
        <v>1</v>
      </c>
      <c r="K6" s="99">
        <f>'Tabel 8'!K7/'Tabel 8'!K$7</f>
        <v>1</v>
      </c>
      <c r="L6" s="99">
        <f>'Tabel 8'!L7/'Tabel 8'!L$7</f>
        <v>1</v>
      </c>
      <c r="M6" s="99">
        <f>'Tabel 8'!M7/'Tabel 8'!M$7</f>
        <v>1</v>
      </c>
      <c r="N6" s="99">
        <f>'Tabel 8'!N7/'Tabel 8'!N$7</f>
        <v>1</v>
      </c>
      <c r="O6" s="99">
        <f>'Tabel 8'!O7/'Tabel 8'!O$7</f>
        <v>1</v>
      </c>
      <c r="P6" s="99">
        <f>'Tabel 8'!P7/'Tabel 8'!P$7</f>
        <v>1</v>
      </c>
      <c r="Q6" s="99">
        <f>'Tabel 8'!Q7/'Tabel 8'!Q$7</f>
        <v>1</v>
      </c>
      <c r="R6" s="99">
        <f>'Tabel 8'!R7/'Tabel 8'!R$7</f>
        <v>1</v>
      </c>
      <c r="S6" s="99">
        <f>'Tabel 8'!S7/'Tabel 8'!S$7</f>
        <v>1</v>
      </c>
    </row>
    <row r="7" spans="1:19" x14ac:dyDescent="0.25">
      <c r="A7" s="13" t="s">
        <v>352</v>
      </c>
      <c r="B7" s="13"/>
      <c r="C7" s="13"/>
      <c r="D7" s="99">
        <f>'Tabel 8'!D8/'Tabel 8'!D$8</f>
        <v>1</v>
      </c>
      <c r="E7" s="99">
        <f>'Tabel 8'!E8/'Tabel 8'!E$8</f>
        <v>1</v>
      </c>
      <c r="F7" s="99">
        <f>'Tabel 8'!F8/'Tabel 8'!F$8</f>
        <v>1</v>
      </c>
      <c r="G7" s="99">
        <f>'Tabel 8'!G8/'Tabel 8'!G$8</f>
        <v>1</v>
      </c>
      <c r="H7" s="99">
        <f>'Tabel 8'!H8/'Tabel 8'!H$8</f>
        <v>1</v>
      </c>
      <c r="I7" s="99">
        <f>'Tabel 8'!I8/'Tabel 8'!I$8</f>
        <v>1</v>
      </c>
      <c r="J7" s="99">
        <f>'Tabel 8'!J8/'Tabel 8'!J$8</f>
        <v>1</v>
      </c>
      <c r="K7" s="99">
        <f>'Tabel 8'!K8/'Tabel 8'!K$8</f>
        <v>1</v>
      </c>
      <c r="L7" s="99">
        <f>'Tabel 8'!L8/'Tabel 8'!L$8</f>
        <v>1</v>
      </c>
      <c r="M7" s="99">
        <f>'Tabel 8'!M8/'Tabel 8'!M$8</f>
        <v>1</v>
      </c>
      <c r="N7" s="99">
        <f>'Tabel 8'!N8/'Tabel 8'!N$8</f>
        <v>1</v>
      </c>
      <c r="O7" s="99">
        <f>'Tabel 8'!O8/'Tabel 8'!O$8</f>
        <v>1</v>
      </c>
      <c r="P7" s="99">
        <f>'Tabel 8'!P8/'Tabel 8'!P$8</f>
        <v>1</v>
      </c>
      <c r="Q7" s="99">
        <f>'Tabel 8'!Q8/'Tabel 8'!Q$8</f>
        <v>1</v>
      </c>
      <c r="R7" s="99">
        <f>'Tabel 8'!R8/'Tabel 8'!R$8</f>
        <v>1</v>
      </c>
      <c r="S7" s="99">
        <f>'Tabel 8'!S8/'Tabel 8'!S$8</f>
        <v>1</v>
      </c>
    </row>
    <row r="8" spans="1:19" x14ac:dyDescent="0.25">
      <c r="A8" s="13" t="s">
        <v>353</v>
      </c>
      <c r="B8" s="13"/>
      <c r="C8" s="13"/>
      <c r="D8" s="99">
        <f>'Tabel 8'!D9/'Tabel 8'!D$9</f>
        <v>1</v>
      </c>
      <c r="E8" s="99">
        <f>'Tabel 8'!E9/'Tabel 8'!E$9</f>
        <v>1</v>
      </c>
      <c r="F8" s="99">
        <f>'Tabel 8'!F9/'Tabel 8'!F$9</f>
        <v>1</v>
      </c>
      <c r="G8" s="99">
        <f>'Tabel 8'!G9/'Tabel 8'!G$9</f>
        <v>1</v>
      </c>
      <c r="H8" s="99">
        <f>'Tabel 8'!H9/'Tabel 8'!H$9</f>
        <v>1</v>
      </c>
      <c r="I8" s="99">
        <f>'Tabel 8'!I9/'Tabel 8'!I$9</f>
        <v>1</v>
      </c>
      <c r="J8" s="99">
        <f>'Tabel 8'!J9/'Tabel 8'!J$9</f>
        <v>1</v>
      </c>
      <c r="K8" s="99">
        <f>'Tabel 8'!K9/'Tabel 8'!K$9</f>
        <v>1</v>
      </c>
      <c r="L8" s="99">
        <f>'Tabel 8'!L9/'Tabel 8'!L$9</f>
        <v>1</v>
      </c>
      <c r="M8" s="99">
        <f>'Tabel 8'!M9/'Tabel 8'!M$9</f>
        <v>1</v>
      </c>
      <c r="N8" s="99">
        <f>'Tabel 8'!N9/'Tabel 8'!N$9</f>
        <v>1</v>
      </c>
      <c r="O8" s="99">
        <f>'Tabel 8'!O9/'Tabel 8'!O$9</f>
        <v>1</v>
      </c>
      <c r="P8" s="99">
        <f>'Tabel 8'!P9/'Tabel 8'!P$9</f>
        <v>1</v>
      </c>
      <c r="Q8" s="99">
        <f>'Tabel 8'!Q9/'Tabel 8'!Q$9</f>
        <v>1</v>
      </c>
      <c r="R8" s="99">
        <f>'Tabel 8'!R9/'Tabel 8'!R$9</f>
        <v>1</v>
      </c>
      <c r="S8" s="99">
        <f>'Tabel 8'!S9/'Tabel 8'!S$9</f>
        <v>1</v>
      </c>
    </row>
    <row r="9" spans="1:19" x14ac:dyDescent="0.25">
      <c r="A9" s="13" t="s">
        <v>391</v>
      </c>
      <c r="B9" s="13"/>
      <c r="C9" s="13"/>
      <c r="D9" s="99">
        <f>'Tabel 8'!D10/'Tabel 8'!D$10</f>
        <v>1</v>
      </c>
      <c r="E9" s="99">
        <f>'Tabel 8'!E10/'Tabel 8'!E$10</f>
        <v>1</v>
      </c>
      <c r="F9" s="99">
        <f>'Tabel 8'!F10/'Tabel 8'!F$10</f>
        <v>1</v>
      </c>
      <c r="G9" s="99">
        <f>'Tabel 8'!G10/'Tabel 8'!G$10</f>
        <v>1</v>
      </c>
      <c r="H9" s="99">
        <f>'Tabel 8'!H10/'Tabel 8'!H$10</f>
        <v>1</v>
      </c>
      <c r="I9" s="99">
        <f>'Tabel 8'!I10/'Tabel 8'!I$10</f>
        <v>1</v>
      </c>
      <c r="J9" s="99">
        <f>'Tabel 8'!J10/'Tabel 8'!J$10</f>
        <v>1</v>
      </c>
      <c r="K9" s="99">
        <f>'Tabel 8'!K10/'Tabel 8'!K$10</f>
        <v>1</v>
      </c>
      <c r="L9" s="99">
        <f>'Tabel 8'!L10/'Tabel 8'!L$10</f>
        <v>1</v>
      </c>
      <c r="M9" s="99">
        <f>'Tabel 8'!M10/'Tabel 8'!M$10</f>
        <v>1</v>
      </c>
      <c r="N9" s="99">
        <f>'Tabel 8'!N10/'Tabel 8'!N$10</f>
        <v>1</v>
      </c>
      <c r="O9" s="99">
        <f>'Tabel 8'!O10/'Tabel 8'!O$10</f>
        <v>1</v>
      </c>
      <c r="P9" s="99">
        <f>'Tabel 8'!P10/'Tabel 8'!P$10</f>
        <v>1</v>
      </c>
      <c r="Q9" s="99">
        <f>'Tabel 8'!Q10/'Tabel 8'!Q$10</f>
        <v>1</v>
      </c>
      <c r="R9" s="99">
        <f>'Tabel 8'!R10/'Tabel 8'!R$10</f>
        <v>1</v>
      </c>
      <c r="S9" s="99">
        <f>'Tabel 8'!S10/'Tabel 8'!S$10</f>
        <v>1</v>
      </c>
    </row>
    <row r="10" spans="1:19" x14ac:dyDescent="0.25">
      <c r="A10" s="13" t="s">
        <v>390</v>
      </c>
      <c r="B10" s="13"/>
      <c r="C10" s="13"/>
      <c r="D10" s="99">
        <f>'Tabel 8'!D11/'Tabel 8'!D$11</f>
        <v>1</v>
      </c>
      <c r="E10" s="99">
        <f>'Tabel 8'!E11/'Tabel 8'!E$11</f>
        <v>1</v>
      </c>
      <c r="F10" s="99">
        <f>'Tabel 8'!F11/'Tabel 8'!F$11</f>
        <v>1</v>
      </c>
      <c r="G10" s="99">
        <f>'Tabel 8'!G11/'Tabel 8'!G$11</f>
        <v>1</v>
      </c>
      <c r="H10" s="99">
        <f>'Tabel 8'!H11/'Tabel 8'!H$11</f>
        <v>1</v>
      </c>
      <c r="I10" s="99">
        <f>'Tabel 8'!I11/'Tabel 8'!I$11</f>
        <v>1</v>
      </c>
      <c r="J10" s="99">
        <f>'Tabel 8'!J11/'Tabel 8'!J$11</f>
        <v>1</v>
      </c>
      <c r="K10" s="99">
        <f>'Tabel 8'!K11/'Tabel 8'!K$11</f>
        <v>1</v>
      </c>
      <c r="L10" s="99">
        <f>'Tabel 8'!L11/'Tabel 8'!L$11</f>
        <v>1</v>
      </c>
      <c r="M10" s="99">
        <f>'Tabel 8'!M11/'Tabel 8'!M$11</f>
        <v>1</v>
      </c>
      <c r="N10" s="99">
        <f>'Tabel 8'!N11/'Tabel 8'!N$11</f>
        <v>1</v>
      </c>
      <c r="O10" s="99">
        <f>'Tabel 8'!O11/'Tabel 8'!O$11</f>
        <v>1</v>
      </c>
      <c r="P10" s="99">
        <f>'Tabel 8'!P11/'Tabel 8'!P$11</f>
        <v>1</v>
      </c>
      <c r="Q10" s="99">
        <f>'Tabel 8'!Q11/'Tabel 8'!Q$11</f>
        <v>1</v>
      </c>
      <c r="R10" s="99">
        <f>'Tabel 8'!R11/'Tabel 8'!R$11</f>
        <v>1</v>
      </c>
      <c r="S10" s="99">
        <f>'Tabel 8'!S11/'Tabel 8'!S$11</f>
        <v>1</v>
      </c>
    </row>
    <row r="11" spans="1:19" x14ac:dyDescent="0.25">
      <c r="A11" s="13"/>
      <c r="B11" s="13"/>
      <c r="C11" s="13"/>
      <c r="D11" s="14"/>
      <c r="E11" s="14"/>
      <c r="F11" s="14"/>
      <c r="G11" s="14"/>
      <c r="H11" s="14"/>
      <c r="I11" s="14"/>
      <c r="J11" s="14"/>
      <c r="K11" s="14"/>
      <c r="L11" s="14"/>
      <c r="M11" s="14"/>
      <c r="N11" s="14"/>
      <c r="O11" s="14"/>
      <c r="P11" s="14"/>
      <c r="Q11" s="14"/>
      <c r="R11" s="14"/>
      <c r="S11" s="14"/>
    </row>
    <row r="12" spans="1:19" x14ac:dyDescent="0.25">
      <c r="A12" s="18"/>
      <c r="B12" s="2"/>
      <c r="C12" s="2"/>
      <c r="D12" s="18" t="s">
        <v>589</v>
      </c>
      <c r="E12" s="105"/>
      <c r="F12" s="105"/>
      <c r="G12" s="105"/>
      <c r="H12" s="105"/>
      <c r="I12" s="105"/>
      <c r="J12" s="105"/>
      <c r="K12" s="105"/>
      <c r="L12" s="105"/>
      <c r="M12" s="105"/>
      <c r="N12" s="105"/>
      <c r="O12" s="105"/>
      <c r="P12" s="4"/>
      <c r="Q12" s="4"/>
      <c r="R12" s="4"/>
      <c r="S12" s="4"/>
    </row>
    <row r="13" spans="1:19" x14ac:dyDescent="0.25">
      <c r="A13" s="13">
        <v>2023</v>
      </c>
      <c r="B13" s="1" t="s">
        <v>4</v>
      </c>
      <c r="C13" s="13"/>
      <c r="D13" s="99">
        <f>'Tabel 8'!D14/'Tabel 8'!D$7</f>
        <v>2.3040928457813595E-2</v>
      </c>
      <c r="E13" s="99">
        <f>'Tabel 8'!E14/'Tabel 8'!E$7</f>
        <v>2.6135174907534597E-2</v>
      </c>
      <c r="F13" s="99">
        <f>'Tabel 8'!F14/'Tabel 8'!F$7</f>
        <v>3.3249250946446304E-2</v>
      </c>
      <c r="G13" s="99">
        <f>'Tabel 8'!G14/'Tabel 8'!G$7</f>
        <v>2.6818566799432206E-2</v>
      </c>
      <c r="H13" s="99">
        <f>'Tabel 8'!H14/'Tabel 8'!H$7</f>
        <v>2.7930552981155397E-2</v>
      </c>
      <c r="I13" s="99">
        <f>'Tabel 8'!I14/'Tabel 8'!I$7</f>
        <v>4.5140023288348284E-2</v>
      </c>
      <c r="J13" s="99">
        <f>'Tabel 8'!J14/'Tabel 8'!J$7</f>
        <v>6.2542227746203568E-3</v>
      </c>
      <c r="K13" s="99">
        <f>'Tabel 8'!K14/'Tabel 8'!K$7</f>
        <v>6.7269335629215098E-3</v>
      </c>
      <c r="L13" s="99">
        <f>'Tabel 8'!L14/'Tabel 8'!L$7</f>
        <v>6.3810955967698842E-3</v>
      </c>
      <c r="M13" s="99">
        <f>'Tabel 8'!M14/'Tabel 8'!M$7</f>
        <v>7.9156781619734197E-3</v>
      </c>
      <c r="N13" s="99">
        <f>'Tabel 8'!N14/'Tabel 8'!N$7</f>
        <v>1.0216471365860317E-2</v>
      </c>
      <c r="O13" s="99">
        <f>'Tabel 8'!O14/'Tabel 8'!O$7</f>
        <v>2.9781981649391887E-2</v>
      </c>
      <c r="P13" s="99">
        <f>'Tabel 8'!P14/'Tabel 8'!P$7</f>
        <v>3.050995665496849E-2</v>
      </c>
      <c r="Q13" s="99">
        <f>'Tabel 8'!Q14/'Tabel 8'!Q$7</f>
        <v>1.225837885850045E-2</v>
      </c>
      <c r="R13" s="99">
        <f>'Tabel 8'!R14/'Tabel 8'!R$7</f>
        <v>3.3535491114567328E-2</v>
      </c>
      <c r="S13" s="99">
        <f>'Tabel 8'!S14/'Tabel 8'!S$7</f>
        <v>3.6777962068219516E-3</v>
      </c>
    </row>
    <row r="14" spans="1:19" x14ac:dyDescent="0.25">
      <c r="A14" s="204"/>
      <c r="B14" s="1" t="s">
        <v>19</v>
      </c>
      <c r="C14" s="13"/>
      <c r="D14" s="99">
        <f>'Tabel 8'!D15/'Tabel 8'!D$7</f>
        <v>2.3912018576206066E-2</v>
      </c>
      <c r="E14" s="99">
        <f>'Tabel 8'!E15/'Tabel 8'!E$7</f>
        <v>2.3835883240299262E-2</v>
      </c>
      <c r="F14" s="99">
        <f>'Tabel 8'!F15/'Tabel 8'!F$7</f>
        <v>2.8923232919293374E-2</v>
      </c>
      <c r="G14" s="99">
        <f>'Tabel 8'!G15/'Tabel 8'!G$7</f>
        <v>1.1310719785795845E-2</v>
      </c>
      <c r="H14" s="99">
        <f>'Tabel 8'!H15/'Tabel 8'!H$7</f>
        <v>3.4313253012048205E-2</v>
      </c>
      <c r="I14" s="99">
        <f>'Tabel 8'!I15/'Tabel 8'!I$7</f>
        <v>2.094275925041676E-4</v>
      </c>
      <c r="J14" s="99">
        <f>'Tabel 8'!J15/'Tabel 8'!J$7</f>
        <v>1.0477900662275583E-2</v>
      </c>
      <c r="K14" s="99">
        <f>'Tabel 8'!K15/'Tabel 8'!K$7</f>
        <v>9.1777873439517869E-3</v>
      </c>
      <c r="L14" s="99">
        <f>'Tabel 8'!L15/'Tabel 8'!L$7</f>
        <v>1.1147652491105772E-2</v>
      </c>
      <c r="M14" s="99">
        <f>'Tabel 8'!M15/'Tabel 8'!M$7</f>
        <v>2.4067940357351612E-3</v>
      </c>
      <c r="N14" s="99">
        <f>'Tabel 8'!N15/'Tabel 8'!N$7</f>
        <v>8.6789714556675546E-3</v>
      </c>
      <c r="O14" s="99">
        <f>'Tabel 8'!O15/'Tabel 8'!O$7</f>
        <v>3.7614831139725281E-2</v>
      </c>
      <c r="P14" s="99">
        <f>'Tabel 8'!P15/'Tabel 8'!P$7</f>
        <v>3.9542311826597579E-2</v>
      </c>
      <c r="Q14" s="99">
        <f>'Tabel 8'!Q15/'Tabel 8'!Q$7</f>
        <v>8.0199031575134833E-3</v>
      </c>
      <c r="R14" s="99">
        <f>'Tabel 8'!R15/'Tabel 8'!R$7</f>
        <v>1.1687726047063805E-2</v>
      </c>
      <c r="S14" s="99">
        <f>'Tabel 8'!S15/'Tabel 8'!S$7</f>
        <v>0.42864354222254275</v>
      </c>
    </row>
    <row r="15" spans="1:19" x14ac:dyDescent="0.25">
      <c r="A15" s="204"/>
      <c r="B15" s="1" t="s">
        <v>26</v>
      </c>
      <c r="C15" s="13"/>
      <c r="D15" s="99">
        <f>'Tabel 8'!D16/'Tabel 8'!D$7</f>
        <v>2.8203580413911005E-2</v>
      </c>
      <c r="E15" s="99">
        <f>'Tabel 8'!E16/'Tabel 8'!E$7</f>
        <v>2.6690730017076093E-2</v>
      </c>
      <c r="F15" s="99">
        <f>'Tabel 8'!F16/'Tabel 8'!F$7</f>
        <v>2.6288251291056344E-2</v>
      </c>
      <c r="G15" s="99">
        <f>'Tabel 8'!G16/'Tabel 8'!G$7</f>
        <v>4.8320772443599756E-3</v>
      </c>
      <c r="H15" s="99">
        <f>'Tabel 8'!H16/'Tabel 8'!H$7</f>
        <v>3.8475131294408417E-2</v>
      </c>
      <c r="I15" s="99">
        <f>'Tabel 8'!I16/'Tabel 8'!I$7</f>
        <v>1.9016025399378418E-2</v>
      </c>
      <c r="J15" s="99">
        <f>'Tabel 8'!J16/'Tabel 8'!J$7</f>
        <v>2.7022144501089342E-2</v>
      </c>
      <c r="K15" s="99">
        <f>'Tabel 8'!K16/'Tabel 8'!K$7</f>
        <v>2.6296455732529776E-2</v>
      </c>
      <c r="L15" s="99">
        <f>'Tabel 8'!L16/'Tabel 8'!L$7</f>
        <v>2.9486263269096324E-2</v>
      </c>
      <c r="M15" s="99">
        <f>'Tabel 8'!M16/'Tabel 8'!M$7</f>
        <v>1.5332169412831397E-2</v>
      </c>
      <c r="N15" s="99">
        <f>'Tabel 8'!N16/'Tabel 8'!N$7</f>
        <v>2.5009519567200961E-2</v>
      </c>
      <c r="O15" s="99">
        <f>'Tabel 8'!O16/'Tabel 8'!O$7</f>
        <v>3.3785106585299006E-2</v>
      </c>
      <c r="P15" s="99">
        <f>'Tabel 8'!P16/'Tabel 8'!P$7</f>
        <v>3.392384327140608E-2</v>
      </c>
      <c r="Q15" s="99">
        <f>'Tabel 8'!Q16/'Tabel 8'!Q$7</f>
        <v>2.0135993411606434E-2</v>
      </c>
      <c r="R15" s="99">
        <f>'Tabel 8'!R16/'Tabel 8'!R$7</f>
        <v>5.65060141173006E-2</v>
      </c>
      <c r="S15" s="99">
        <f>'Tabel 8'!S16/'Tabel 8'!S$7</f>
        <v>1.0312252109324295E-2</v>
      </c>
    </row>
    <row r="16" spans="1:19" x14ac:dyDescent="0.25">
      <c r="A16" s="204"/>
      <c r="B16" s="1" t="s">
        <v>43</v>
      </c>
      <c r="C16" s="13"/>
      <c r="D16" s="99">
        <f>'Tabel 8'!D17/'Tabel 8'!D$7</f>
        <v>9.3077543323184561E-2</v>
      </c>
      <c r="E16" s="99">
        <f>'Tabel 8'!E17/'Tabel 8'!E$7</f>
        <v>8.3387858551815547E-2</v>
      </c>
      <c r="F16" s="99">
        <f>'Tabel 8'!F17/'Tabel 8'!F$7</f>
        <v>7.8675133699922073E-2</v>
      </c>
      <c r="G16" s="99">
        <f>'Tabel 8'!G17/'Tabel 8'!G$7</f>
        <v>8.3966220659121169E-2</v>
      </c>
      <c r="H16" s="99">
        <f>'Tabel 8'!H17/'Tabel 8'!H$7</f>
        <v>0.11421291319122646</v>
      </c>
      <c r="I16" s="99">
        <f>'Tabel 8'!I17/'Tabel 8'!I$7</f>
        <v>0.14737419684518274</v>
      </c>
      <c r="J16" s="99">
        <f>'Tabel 8'!J17/'Tabel 8'!J$7</f>
        <v>6.620551860188674E-2</v>
      </c>
      <c r="K16" s="99">
        <f>'Tabel 8'!K17/'Tabel 8'!K$7</f>
        <v>7.794805567513273E-2</v>
      </c>
      <c r="L16" s="99">
        <f>'Tabel 8'!L17/'Tabel 8'!L$7</f>
        <v>7.2337854263986326E-2</v>
      </c>
      <c r="M16" s="99">
        <f>'Tabel 8'!M17/'Tabel 8'!M$7</f>
        <v>9.7231932171705018E-2</v>
      </c>
      <c r="N16" s="99">
        <f>'Tabel 8'!N17/'Tabel 8'!N$7</f>
        <v>0.15619993246495723</v>
      </c>
      <c r="O16" s="99">
        <f>'Tabel 8'!O17/'Tabel 8'!O$7</f>
        <v>0.1090278205063664</v>
      </c>
      <c r="P16" s="99">
        <f>'Tabel 8'!P17/'Tabel 8'!P$7</f>
        <v>0.1110119395443227</v>
      </c>
      <c r="Q16" s="99">
        <f>'Tabel 8'!Q17/'Tabel 8'!Q$7</f>
        <v>7.1295214359938422E-2</v>
      </c>
      <c r="R16" s="99">
        <f>'Tabel 8'!R17/'Tabel 8'!R$7</f>
        <v>9.7836390241208895E-2</v>
      </c>
      <c r="S16" s="99">
        <f>'Tabel 8'!S17/'Tabel 8'!S$7</f>
        <v>1.8533208336338067E-2</v>
      </c>
    </row>
    <row r="17" spans="1:19" x14ac:dyDescent="0.25">
      <c r="A17" s="204"/>
      <c r="B17" s="1" t="s">
        <v>95</v>
      </c>
      <c r="C17" s="13"/>
      <c r="D17" s="99">
        <f>'Tabel 8'!D18/'Tabel 8'!D$7</f>
        <v>3.9037350687575183E-2</v>
      </c>
      <c r="E17" s="99">
        <f>'Tabel 8'!E18/'Tabel 8'!E$7</f>
        <v>4.1958861625833635E-2</v>
      </c>
      <c r="F17" s="99">
        <f>'Tabel 8'!F18/'Tabel 8'!F$7</f>
        <v>4.8984493163900321E-2</v>
      </c>
      <c r="G17" s="99">
        <f>'Tabel 8'!G18/'Tabel 8'!G$7</f>
        <v>1.5092439036727016E-2</v>
      </c>
      <c r="H17" s="99">
        <f>'Tabel 8'!H18/'Tabel 8'!H$7</f>
        <v>4.9843682421995689E-2</v>
      </c>
      <c r="I17" s="99">
        <f>'Tabel 8'!I18/'Tabel 8'!I$7</f>
        <v>6.9969758655642394E-2</v>
      </c>
      <c r="J17" s="99">
        <f>'Tabel 8'!J18/'Tabel 8'!J$7</f>
        <v>2.63063954937801E-2</v>
      </c>
      <c r="K17" s="99">
        <f>'Tabel 8'!K18/'Tabel 8'!K$7</f>
        <v>6.6494475534509975E-2</v>
      </c>
      <c r="L17" s="99">
        <f>'Tabel 8'!L18/'Tabel 8'!L$7</f>
        <v>3.8378822349987379E-2</v>
      </c>
      <c r="M17" s="99">
        <f>'Tabel 8'!M18/'Tabel 8'!M$7</f>
        <v>0.16313606536292291</v>
      </c>
      <c r="N17" s="99">
        <f>'Tabel 8'!N18/'Tabel 8'!N$7</f>
        <v>2.9456773980328622E-2</v>
      </c>
      <c r="O17" s="99">
        <f>'Tabel 8'!O18/'Tabel 8'!O$7</f>
        <v>1.6900011373573408E-2</v>
      </c>
      <c r="P17" s="99">
        <f>'Tabel 8'!P18/'Tabel 8'!P$7</f>
        <v>1.7325867791581493E-2</v>
      </c>
      <c r="Q17" s="99">
        <f>'Tabel 8'!Q18/'Tabel 8'!Q$7</f>
        <v>1.0438809432440938E-2</v>
      </c>
      <c r="R17" s="99">
        <f>'Tabel 8'!R18/'Tabel 8'!R$7</f>
        <v>1.0997506004914368E-2</v>
      </c>
      <c r="S17" s="99">
        <f>'Tabel 8'!S18/'Tabel 8'!S$7</f>
        <v>0.21468233936684214</v>
      </c>
    </row>
    <row r="18" spans="1:19" x14ac:dyDescent="0.25">
      <c r="A18" s="204"/>
      <c r="B18" s="1" t="s">
        <v>105</v>
      </c>
      <c r="C18" s="13"/>
      <c r="D18" s="99">
        <f>'Tabel 8'!D19/'Tabel 8'!D$7</f>
        <v>6.2589389179448091E-2</v>
      </c>
      <c r="E18" s="99">
        <f>'Tabel 8'!E19/'Tabel 8'!E$7</f>
        <v>6.7607524399868016E-2</v>
      </c>
      <c r="F18" s="99">
        <f>'Tabel 8'!F19/'Tabel 8'!F$7</f>
        <v>7.5289059177654868E-2</v>
      </c>
      <c r="G18" s="99">
        <f>'Tabel 8'!G19/'Tabel 8'!G$7</f>
        <v>2.3864434942913688E-2</v>
      </c>
      <c r="H18" s="99">
        <f>'Tabel 8'!H19/'Tabel 8'!H$7</f>
        <v>4.2625641025641044E-2</v>
      </c>
      <c r="I18" s="99">
        <f>'Tabel 8'!I19/'Tabel 8'!I$7</f>
        <v>6.4436681661682288E-2</v>
      </c>
      <c r="J18" s="99">
        <f>'Tabel 8'!J19/'Tabel 8'!J$7</f>
        <v>8.2794203191785334E-2</v>
      </c>
      <c r="K18" s="99">
        <f>'Tabel 8'!K19/'Tabel 8'!K$7</f>
        <v>4.0817907877744294E-2</v>
      </c>
      <c r="L18" s="99">
        <f>'Tabel 8'!L19/'Tabel 8'!L$7</f>
        <v>4.0376804732324814E-2</v>
      </c>
      <c r="M18" s="99">
        <f>'Tabel 8'!M19/'Tabel 8'!M$7</f>
        <v>4.2334106308983967E-2</v>
      </c>
      <c r="N18" s="99">
        <f>'Tabel 8'!N19/'Tabel 8'!N$7</f>
        <v>9.0295789118236616E-2</v>
      </c>
      <c r="O18" s="99">
        <f>'Tabel 8'!O19/'Tabel 8'!O$7</f>
        <v>5.788962413136664E-2</v>
      </c>
      <c r="P18" s="99">
        <f>'Tabel 8'!P19/'Tabel 8'!P$7</f>
        <v>5.8557303899619356E-2</v>
      </c>
      <c r="Q18" s="99">
        <f>'Tabel 8'!Q19/'Tabel 8'!Q$7</f>
        <v>5.9355906917382052E-2</v>
      </c>
      <c r="R18" s="99">
        <f>'Tabel 8'!R19/'Tabel 8'!R$7</f>
        <v>2.3900019326161186E-2</v>
      </c>
      <c r="S18" s="99">
        <f>'Tabel 8'!S19/'Tabel 8'!S$7</f>
        <v>8.1921107665681114E-2</v>
      </c>
    </row>
    <row r="19" spans="1:19" x14ac:dyDescent="0.25">
      <c r="A19" s="204"/>
      <c r="B19" s="1" t="s">
        <v>137</v>
      </c>
      <c r="C19" s="13"/>
      <c r="D19" s="99">
        <f>'Tabel 8'!D20/'Tabel 8'!D$7</f>
        <v>0.13483214882114233</v>
      </c>
      <c r="E19" s="99">
        <f>'Tabel 8'!E20/'Tabel 8'!E$7</f>
        <v>0.13968919421227183</v>
      </c>
      <c r="F19" s="99">
        <f>'Tabel 8'!F20/'Tabel 8'!F$7</f>
        <v>0.12172768603824509</v>
      </c>
      <c r="G19" s="99">
        <f>'Tabel 8'!G20/'Tabel 8'!G$7</f>
        <v>0.25868186528943499</v>
      </c>
      <c r="H19" s="99">
        <f>'Tabel 8'!H20/'Tabel 8'!H$7</f>
        <v>0.16337201112140876</v>
      </c>
      <c r="I19" s="99">
        <f>'Tabel 8'!I20/'Tabel 8'!I$7</f>
        <v>0.17573906997394717</v>
      </c>
      <c r="J19" s="99">
        <f>'Tabel 8'!J20/'Tabel 8'!J$7</f>
        <v>0.12148367073377823</v>
      </c>
      <c r="K19" s="99">
        <f>'Tabel 8'!K20/'Tabel 8'!K$7</f>
        <v>0.10051944324867269</v>
      </c>
      <c r="L19" s="99">
        <f>'Tabel 8'!L20/'Tabel 8'!L$7</f>
        <v>0.1058382356700428</v>
      </c>
      <c r="M19" s="99">
        <f>'Tabel 8'!M20/'Tabel 8'!M$7</f>
        <v>8.2237223298275638E-2</v>
      </c>
      <c r="N19" s="99">
        <f>'Tabel 8'!N20/'Tabel 8'!N$7</f>
        <v>0.17243708104923591</v>
      </c>
      <c r="O19" s="99">
        <f>'Tabel 8'!O20/'Tabel 8'!O$7</f>
        <v>0.13608573809830124</v>
      </c>
      <c r="P19" s="99">
        <f>'Tabel 8'!P20/'Tabel 8'!P$7</f>
        <v>0.13537184326981333</v>
      </c>
      <c r="Q19" s="99">
        <f>'Tabel 8'!Q20/'Tabel 8'!Q$7</f>
        <v>0.12868063969507121</v>
      </c>
      <c r="R19" s="99">
        <f>'Tabel 8'!R20/'Tabel 8'!R$7</f>
        <v>0.18489614489099127</v>
      </c>
      <c r="S19" s="99">
        <f>'Tabel 8'!S20/'Tabel 8'!S$7</f>
        <v>7.0094468882959546E-2</v>
      </c>
    </row>
    <row r="20" spans="1:19" x14ac:dyDescent="0.25">
      <c r="A20" s="204"/>
      <c r="B20" s="1" t="s">
        <v>192</v>
      </c>
      <c r="C20" s="13"/>
      <c r="D20" s="99">
        <f>'Tabel 8'!D21/'Tabel 8'!D$7</f>
        <v>0.1955440898496191</v>
      </c>
      <c r="E20" s="99">
        <f>'Tabel 8'!E21/'Tabel 8'!E$7</f>
        <v>0.20676043130986568</v>
      </c>
      <c r="F20" s="99">
        <f>'Tabel 8'!F21/'Tabel 8'!F$7</f>
        <v>0.18394080279825198</v>
      </c>
      <c r="G20" s="99">
        <f>'Tabel 8'!G21/'Tabel 8'!G$7</f>
        <v>0.19855855584385396</v>
      </c>
      <c r="H20" s="99">
        <f>'Tabel 8'!H21/'Tabel 8'!H$7</f>
        <v>0.19371665122026574</v>
      </c>
      <c r="I20" s="99">
        <f>'Tabel 8'!I21/'Tabel 8'!I$7</f>
        <v>0.10251899508264012</v>
      </c>
      <c r="J20" s="99">
        <f>'Tabel 8'!J21/'Tabel 8'!J$7</f>
        <v>0.28160947780310941</v>
      </c>
      <c r="K20" s="99">
        <f>'Tabel 8'!K21/'Tabel 8'!K$7</f>
        <v>0.21016501650165018</v>
      </c>
      <c r="L20" s="99">
        <f>'Tabel 8'!L21/'Tabel 8'!L$7</f>
        <v>0.20801615872419577</v>
      </c>
      <c r="M20" s="99">
        <f>'Tabel 8'!M21/'Tabel 8'!M$7</f>
        <v>0.21755125898249916</v>
      </c>
      <c r="N20" s="99">
        <f>'Tabel 8'!N21/'Tabel 8'!N$7</f>
        <v>0.11955139488601665</v>
      </c>
      <c r="O20" s="99">
        <f>'Tabel 8'!O21/'Tabel 8'!O$7</f>
        <v>0.17971737602338855</v>
      </c>
      <c r="P20" s="99">
        <f>'Tabel 8'!P21/'Tabel 8'!P$7</f>
        <v>0.17325031591442169</v>
      </c>
      <c r="Q20" s="99">
        <f>'Tabel 8'!Q21/'Tabel 8'!Q$7</f>
        <v>0.3150355937099813</v>
      </c>
      <c r="R20" s="99">
        <f>'Tabel 8'!R21/'Tabel 8'!R$7</f>
        <v>0.18984732332667659</v>
      </c>
      <c r="S20" s="99">
        <f>'Tabel 8'!S21/'Tabel 8'!S$7</f>
        <v>9.728131535299632E-2</v>
      </c>
    </row>
    <row r="21" spans="1:19" x14ac:dyDescent="0.25">
      <c r="A21" s="204"/>
      <c r="B21" s="1" t="s">
        <v>236</v>
      </c>
      <c r="C21" s="13"/>
      <c r="D21" s="99">
        <f>'Tabel 8'!D22/'Tabel 8'!D$7</f>
        <v>6.0100812048097217E-2</v>
      </c>
      <c r="E21" s="99">
        <f>'Tabel 8'!E22/'Tabel 8'!E$7</f>
        <v>6.0546675861692469E-2</v>
      </c>
      <c r="F21" s="99">
        <f>'Tabel 8'!F22/'Tabel 8'!F$7</f>
        <v>7.0552094833481321E-2</v>
      </c>
      <c r="G21" s="99">
        <f>'Tabel 8'!G22/'Tabel 8'!G$7</f>
        <v>3.7883916070369679E-2</v>
      </c>
      <c r="H21" s="99">
        <f>'Tabel 8'!H22/'Tabel 8'!H$7</f>
        <v>7.007377201112143E-2</v>
      </c>
      <c r="I21" s="99">
        <f>'Tabel 8'!I22/'Tabel 8'!I$7</f>
        <v>3.3537734663617397E-2</v>
      </c>
      <c r="J21" s="99">
        <f>'Tabel 8'!J22/'Tabel 8'!J$7</f>
        <v>4.0033890589038668E-2</v>
      </c>
      <c r="K21" s="99">
        <f>'Tabel 8'!K22/'Tabel 8'!K$7</f>
        <v>3.9799110345817193E-2</v>
      </c>
      <c r="L21" s="99">
        <f>'Tabel 8'!L22/'Tabel 8'!L$7</f>
        <v>3.0186835248514107E-2</v>
      </c>
      <c r="M21" s="99">
        <f>'Tabel 8'!M22/'Tabel 8'!M$7</f>
        <v>7.2839265634928818E-2</v>
      </c>
      <c r="N21" s="99">
        <f>'Tabel 8'!N22/'Tabel 8'!N$7</f>
        <v>7.5078850754740023E-2</v>
      </c>
      <c r="O21" s="99">
        <f>'Tabel 8'!O22/'Tabel 8'!O$7</f>
        <v>6.8368227829456063E-2</v>
      </c>
      <c r="P21" s="99">
        <f>'Tabel 8'!P22/'Tabel 8'!P$7</f>
        <v>6.861340695611004E-2</v>
      </c>
      <c r="Q21" s="99">
        <f>'Tabel 8'!Q22/'Tabel 8'!Q$7</f>
        <v>4.0668670205197412E-2</v>
      </c>
      <c r="R21" s="99">
        <f>'Tabel 8'!R22/'Tabel 8'!R$7</f>
        <v>0.11615022869290731</v>
      </c>
      <c r="S21" s="99">
        <f>'Tabel 8'!S22/'Tabel 8'!S$7</f>
        <v>4.002307636835653E-2</v>
      </c>
    </row>
    <row r="22" spans="1:19" x14ac:dyDescent="0.25">
      <c r="A22" s="204"/>
      <c r="B22" s="1" t="s">
        <v>262</v>
      </c>
      <c r="C22" s="13"/>
      <c r="D22" s="99">
        <f>'Tabel 8'!D23/'Tabel 8'!D$7</f>
        <v>7.9151116731363214E-2</v>
      </c>
      <c r="E22" s="99">
        <f>'Tabel 8'!E23/'Tabel 8'!E$7</f>
        <v>8.4344826312759871E-2</v>
      </c>
      <c r="F22" s="99">
        <f>'Tabel 8'!F23/'Tabel 8'!F$7</f>
        <v>8.2442603343379203E-2</v>
      </c>
      <c r="G22" s="99">
        <f>'Tabel 8'!G23/'Tabel 8'!G$7</f>
        <v>0.18560019457451352</v>
      </c>
      <c r="H22" s="99">
        <f>'Tabel 8'!H23/'Tabel 8'!H$7</f>
        <v>5.5013407476058089E-2</v>
      </c>
      <c r="I22" s="99">
        <f>'Tabel 8'!I23/'Tabel 8'!I$7</f>
        <v>7.2369798865740145E-2</v>
      </c>
      <c r="J22" s="99">
        <f>'Tabel 8'!J23/'Tabel 8'!J$7</f>
        <v>7.7289330967977368E-2</v>
      </c>
      <c r="K22" s="99">
        <f>'Tabel 8'!K23/'Tabel 8'!K$7</f>
        <v>4.7596498780312815E-2</v>
      </c>
      <c r="L22" s="99">
        <f>'Tabel 8'!L23/'Tabel 8'!L$7</f>
        <v>3.4785195591472057E-2</v>
      </c>
      <c r="M22" s="99">
        <f>'Tabel 8'!M23/'Tabel 8'!M$7</f>
        <v>9.1632634089626977E-2</v>
      </c>
      <c r="N22" s="99">
        <f>'Tabel 8'!N23/'Tabel 8'!N$7</f>
        <v>0.10107984222664473</v>
      </c>
      <c r="O22" s="99">
        <f>'Tabel 8'!O23/'Tabel 8'!O$7</f>
        <v>8.1899051145654461E-2</v>
      </c>
      <c r="P22" s="99">
        <f>'Tabel 8'!P23/'Tabel 8'!P$7</f>
        <v>8.3174637810859903E-2</v>
      </c>
      <c r="Q22" s="99">
        <f>'Tabel 8'!Q23/'Tabel 8'!Q$7</f>
        <v>6.4392061158229236E-2</v>
      </c>
      <c r="R22" s="99">
        <f>'Tabel 8'!R23/'Tabel 8'!R$7</f>
        <v>6.0297622882174849E-2</v>
      </c>
      <c r="S22" s="99">
        <f>'Tabel 8'!S23/'Tabel 8'!S$7</f>
        <v>5.7690920891324731E-3</v>
      </c>
    </row>
    <row r="23" spans="1:19" x14ac:dyDescent="0.25">
      <c r="A23" s="204"/>
      <c r="B23" s="1" t="s">
        <v>288</v>
      </c>
      <c r="C23" s="13"/>
      <c r="D23" s="99">
        <f>'Tabel 8'!D24/'Tabel 8'!D$7</f>
        <v>1.7958467903611698E-2</v>
      </c>
      <c r="E23" s="99">
        <f>'Tabel 8'!E24/'Tabel 8'!E$7</f>
        <v>1.2516849296042633E-2</v>
      </c>
      <c r="F23" s="99">
        <f>'Tabel 8'!F24/'Tabel 8'!F$7</f>
        <v>1.1791081048925851E-2</v>
      </c>
      <c r="G23" s="99">
        <f>'Tabel 8'!G24/'Tabel 8'!G$7</f>
        <v>1.2669943295734966E-2</v>
      </c>
      <c r="H23" s="99">
        <f>'Tabel 8'!H24/'Tabel 8'!H$7</f>
        <v>1.6935681186283601E-2</v>
      </c>
      <c r="I23" s="99">
        <f>'Tabel 8'!I24/'Tabel 8'!I$7</f>
        <v>5.2775753311050232E-3</v>
      </c>
      <c r="J23" s="99">
        <f>'Tabel 8'!J24/'Tabel 8'!J$7</f>
        <v>1.1563266648119578E-2</v>
      </c>
      <c r="K23" s="99">
        <f>'Tabel 8'!K24/'Tabel 8'!K$7</f>
        <v>2.8216386856076914E-2</v>
      </c>
      <c r="L23" s="99">
        <f>'Tabel 8'!L24/'Tabel 8'!L$7</f>
        <v>2.4070630696315196E-2</v>
      </c>
      <c r="M23" s="99">
        <f>'Tabel 8'!M24/'Tabel 8'!M$7</f>
        <v>4.2466543652749288E-2</v>
      </c>
      <c r="N23" s="99">
        <f>'Tabel 8'!N24/'Tabel 8'!N$7</f>
        <v>3.3817813445221175E-2</v>
      </c>
      <c r="O23" s="99">
        <f>'Tabel 8'!O24/'Tabel 8'!O$7</f>
        <v>1.981612101482107E-2</v>
      </c>
      <c r="P23" s="99">
        <f>'Tabel 8'!P24/'Tabel 8'!P$7</f>
        <v>2.0452659026850187E-2</v>
      </c>
      <c r="Q23" s="99">
        <f>'Tabel 8'!Q24/'Tabel 8'!Q$7</f>
        <v>1.2189390444242268E-2</v>
      </c>
      <c r="R23" s="99">
        <f>'Tabel 8'!R24/'Tabel 8'!R$7</f>
        <v>6.662924140215902E-3</v>
      </c>
      <c r="S23" s="99">
        <f>'Tabel 8'!S24/'Tabel 8'!S$7</f>
        <v>3.4614552534794835E-3</v>
      </c>
    </row>
    <row r="24" spans="1:19" x14ac:dyDescent="0.25">
      <c r="A24" s="204"/>
      <c r="B24" s="1" t="s">
        <v>302</v>
      </c>
      <c r="C24" s="13"/>
      <c r="D24" s="99">
        <f>'Tabel 8'!D25/'Tabel 8'!D$7</f>
        <v>0.24255255400802794</v>
      </c>
      <c r="E24" s="99">
        <f>'Tabel 8'!E25/'Tabel 8'!E$7</f>
        <v>0.22652599026494039</v>
      </c>
      <c r="F24" s="99">
        <f>'Tabel 8'!F25/'Tabel 8'!F$7</f>
        <v>0.23813631073944325</v>
      </c>
      <c r="G24" s="99">
        <f>'Tabel 8'!G25/'Tabel 8'!G$7</f>
        <v>0.14072106645774299</v>
      </c>
      <c r="H24" s="99">
        <f>'Tabel 8'!H25/'Tabel 8'!H$7</f>
        <v>0.19348730305838746</v>
      </c>
      <c r="I24" s="99">
        <f>'Tabel 8'!I25/'Tabel 8'!I$7</f>
        <v>0.26441071264021176</v>
      </c>
      <c r="J24" s="99">
        <f>'Tabel 8'!J25/'Tabel 8'!J$7</f>
        <v>0.24895997803253928</v>
      </c>
      <c r="K24" s="99">
        <f>'Tabel 8'!K25/'Tabel 8'!K$7</f>
        <v>0.34624192854068014</v>
      </c>
      <c r="L24" s="99">
        <f>'Tabel 8'!L25/'Tabel 8'!L$7</f>
        <v>0.39899445136618938</v>
      </c>
      <c r="M24" s="99">
        <f>'Tabel 8'!M25/'Tabel 8'!M$7</f>
        <v>0.16491632888776828</v>
      </c>
      <c r="N24" s="99">
        <f>'Tabel 8'!N25/'Tabel 8'!N$7</f>
        <v>0.17817755968589022</v>
      </c>
      <c r="O24" s="99">
        <f>'Tabel 8'!O25/'Tabel 8'!O$7</f>
        <v>0.22911411050265601</v>
      </c>
      <c r="P24" s="99">
        <f>'Tabel 8'!P25/'Tabel 8'!P$7</f>
        <v>0.22826591403344923</v>
      </c>
      <c r="Q24" s="99">
        <f>'Tabel 8'!Q25/'Tabel 8'!Q$7</f>
        <v>0.25752943864989669</v>
      </c>
      <c r="R24" s="99">
        <f>'Tabel 8'!R25/'Tabel 8'!R$7</f>
        <v>0.20768260921581802</v>
      </c>
      <c r="S24" s="99">
        <f>'Tabel 8'!S25/'Tabel 8'!S$7</f>
        <v>2.5600346145525348E-2</v>
      </c>
    </row>
    <row r="25" spans="1:19" x14ac:dyDescent="0.25">
      <c r="A25" s="204"/>
      <c r="B25" s="13"/>
      <c r="C25" s="13"/>
      <c r="D25" s="204"/>
      <c r="E25" s="52"/>
      <c r="F25" s="52"/>
      <c r="G25" s="52"/>
      <c r="H25" s="52"/>
      <c r="I25" s="52"/>
      <c r="J25" s="52"/>
      <c r="K25" s="52"/>
      <c r="L25" s="52"/>
      <c r="M25" s="52"/>
      <c r="N25" s="52"/>
      <c r="O25" s="52"/>
      <c r="P25" s="5"/>
      <c r="Q25" s="5"/>
      <c r="R25" s="5"/>
      <c r="S25" s="5"/>
    </row>
    <row r="26" spans="1:19" x14ac:dyDescent="0.25">
      <c r="A26" s="1">
        <v>2021</v>
      </c>
      <c r="B26" s="1" t="s">
        <v>4</v>
      </c>
      <c r="D26" s="99">
        <f>'Tabel 8'!D27/'Tabel 8'!D$8</f>
        <v>2.0621598185990336E-2</v>
      </c>
      <c r="E26" s="99">
        <f>'Tabel 8'!E27/'Tabel 8'!E$8</f>
        <v>2.2326937695062356E-2</v>
      </c>
      <c r="F26" s="99">
        <f>'Tabel 8'!F27/'Tabel 8'!F$8</f>
        <v>2.6089164551645769E-2</v>
      </c>
      <c r="G26" s="99">
        <f>'Tabel 8'!G27/'Tabel 8'!G$8</f>
        <v>2.9685694962266453E-2</v>
      </c>
      <c r="H26" s="99">
        <f>'Tabel 8'!H27/'Tabel 8'!H$8</f>
        <v>3.0375848986986014E-2</v>
      </c>
      <c r="I26" s="99">
        <f>'Tabel 8'!I27/'Tabel 8'!I$8</f>
        <v>3.3672397990741329E-2</v>
      </c>
      <c r="J26" s="99">
        <f>'Tabel 8'!J27/'Tabel 8'!J$8</f>
        <v>6.5118411094691481E-3</v>
      </c>
      <c r="K26" s="99">
        <f>'Tabel 8'!K27/'Tabel 8'!K$8</f>
        <v>4.5163049639522874E-3</v>
      </c>
      <c r="L26" s="99">
        <f>'Tabel 8'!L27/'Tabel 8'!L$8</f>
        <v>4.85542698822072E-3</v>
      </c>
      <c r="M26" s="99">
        <f>'Tabel 8'!M27/'Tabel 8'!M$8</f>
        <v>3.2985593896592163E-3</v>
      </c>
      <c r="N26" s="99">
        <f>'Tabel 8'!N27/'Tabel 8'!N$8</f>
        <v>1.4709649090709502E-2</v>
      </c>
      <c r="O26" s="99">
        <f>'Tabel 8'!O27/'Tabel 8'!O$8</f>
        <v>2.9005910823569063E-2</v>
      </c>
      <c r="P26" s="99">
        <f>'Tabel 8'!P27/'Tabel 8'!P$8</f>
        <v>2.9410158299345391E-2</v>
      </c>
      <c r="Q26" s="99">
        <f>'Tabel 8'!Q27/'Tabel 8'!Q$8</f>
        <v>1.1665212322451648E-2</v>
      </c>
      <c r="R26" s="99">
        <f>'Tabel 8'!R27/'Tabel 8'!R$8</f>
        <v>5.6143153433353632E-2</v>
      </c>
      <c r="S26" s="99">
        <f>'Tabel 8'!S27/'Tabel 8'!S$8</f>
        <v>0</v>
      </c>
    </row>
    <row r="27" spans="1:19" x14ac:dyDescent="0.25">
      <c r="B27" s="1" t="s">
        <v>19</v>
      </c>
      <c r="D27" s="99">
        <f>'Tabel 8'!D28/'Tabel 8'!D$8</f>
        <v>2.1053459035572233E-2</v>
      </c>
      <c r="E27" s="99">
        <f>'Tabel 8'!E28/'Tabel 8'!E$8</f>
        <v>1.9962624128624193E-2</v>
      </c>
      <c r="F27" s="99">
        <f>'Tabel 8'!F28/'Tabel 8'!F$8</f>
        <v>2.1632238777510675E-2</v>
      </c>
      <c r="G27" s="99">
        <f>'Tabel 8'!G28/'Tabel 8'!G$8</f>
        <v>4.4982358545889271E-3</v>
      </c>
      <c r="H27" s="99">
        <f>'Tabel 8'!H28/'Tabel 8'!H$8</f>
        <v>2.9182804475367773E-2</v>
      </c>
      <c r="I27" s="99">
        <f>'Tabel 8'!I28/'Tabel 8'!I$8</f>
        <v>2.6899183568254779E-4</v>
      </c>
      <c r="J27" s="99">
        <f>'Tabel 8'!J28/'Tabel 8'!J$8</f>
        <v>1.5773282514621272E-2</v>
      </c>
      <c r="K27" s="99">
        <f>'Tabel 8'!K28/'Tabel 8'!K$8</f>
        <v>6.7407536775407279E-3</v>
      </c>
      <c r="L27" s="99">
        <f>'Tabel 8'!L28/'Tabel 8'!L$8</f>
        <v>7.3487543605502787E-3</v>
      </c>
      <c r="M27" s="99">
        <f>'Tabel 8'!M28/'Tabel 8'!M$8</f>
        <v>4.5574978347530321E-3</v>
      </c>
      <c r="N27" s="99">
        <f>'Tabel 8'!N28/'Tabel 8'!N$8</f>
        <v>6.2296461634161514E-3</v>
      </c>
      <c r="O27" s="99">
        <f>'Tabel 8'!O28/'Tabel 8'!O$8</f>
        <v>3.7165023112152064E-2</v>
      </c>
      <c r="P27" s="99">
        <f>'Tabel 8'!P28/'Tabel 8'!P$8</f>
        <v>3.8364793002114102E-2</v>
      </c>
      <c r="Q27" s="99">
        <f>'Tabel 8'!Q28/'Tabel 8'!Q$8</f>
        <v>1.6005879697321208E-2</v>
      </c>
      <c r="R27" s="99">
        <f>'Tabel 8'!R28/'Tabel 8'!R$8</f>
        <v>1.2508959480563719E-2</v>
      </c>
      <c r="S27" s="99">
        <f>'Tabel 8'!S28/'Tabel 8'!S$8</f>
        <v>0.37937024972855593</v>
      </c>
    </row>
    <row r="28" spans="1:19" x14ac:dyDescent="0.25">
      <c r="B28" s="1" t="s">
        <v>26</v>
      </c>
      <c r="D28" s="99">
        <f>'Tabel 8'!D29/'Tabel 8'!D$8</f>
        <v>2.679817880883073E-2</v>
      </c>
      <c r="E28" s="99">
        <f>'Tabel 8'!E29/'Tabel 8'!E$8</f>
        <v>2.4264049029671528E-2</v>
      </c>
      <c r="F28" s="99">
        <f>'Tabel 8'!F29/'Tabel 8'!F$8</f>
        <v>3.0291234559515965E-2</v>
      </c>
      <c r="G28" s="99">
        <f>'Tabel 8'!G29/'Tabel 8'!G$8</f>
        <v>2.9595197909570586E-2</v>
      </c>
      <c r="H28" s="99">
        <f>'Tabel 8'!H29/'Tabel 8'!H$8</f>
        <v>2.2669972359804735E-2</v>
      </c>
      <c r="I28" s="99">
        <f>'Tabel 8'!I29/'Tabel 8'!I$8</f>
        <v>7.101384462019261E-3</v>
      </c>
      <c r="J28" s="99">
        <f>'Tabel 8'!J29/'Tabel 8'!J$8</f>
        <v>1.2525097408288876E-2</v>
      </c>
      <c r="K28" s="99">
        <f>'Tabel 8'!K29/'Tabel 8'!K$8</f>
        <v>2.6809815762946079E-2</v>
      </c>
      <c r="L28" s="99">
        <f>'Tabel 8'!L29/'Tabel 8'!L$8</f>
        <v>2.8975872070890411E-2</v>
      </c>
      <c r="M28" s="99">
        <f>'Tabel 8'!M29/'Tabel 8'!M$8</f>
        <v>1.9031773365496458E-2</v>
      </c>
      <c r="N28" s="99">
        <f>'Tabel 8'!N29/'Tabel 8'!N$8</f>
        <v>2.7150645834095648E-2</v>
      </c>
      <c r="O28" s="99">
        <f>'Tabel 8'!O29/'Tabel 8'!O$8</f>
        <v>3.2958547443371497E-2</v>
      </c>
      <c r="P28" s="99">
        <f>'Tabel 8'!P29/'Tabel 8'!P$8</f>
        <v>3.3644616364705109E-2</v>
      </c>
      <c r="Q28" s="99">
        <f>'Tabel 8'!Q29/'Tabel 8'!Q$8</f>
        <v>2.2106133846863166E-2</v>
      </c>
      <c r="R28" s="99">
        <f>'Tabel 8'!R29/'Tabel 8'!R$8</f>
        <v>1.4532467631831379E-2</v>
      </c>
      <c r="S28" s="99">
        <f>'Tabel 8'!S29/'Tabel 8'!S$8</f>
        <v>3.5468693449149475E-3</v>
      </c>
    </row>
    <row r="29" spans="1:19" x14ac:dyDescent="0.25">
      <c r="B29" s="1" t="s">
        <v>43</v>
      </c>
      <c r="D29" s="99">
        <f>'Tabel 8'!D30/'Tabel 8'!D$8</f>
        <v>9.1090613625743569E-2</v>
      </c>
      <c r="E29" s="99">
        <f>'Tabel 8'!E30/'Tabel 8'!E$8</f>
        <v>8.1375971690501495E-2</v>
      </c>
      <c r="F29" s="99">
        <f>'Tabel 8'!F30/'Tabel 8'!F$8</f>
        <v>8.9598577587362199E-2</v>
      </c>
      <c r="G29" s="99">
        <f>'Tabel 8'!G30/'Tabel 8'!G$8</f>
        <v>6.5286969325020441E-2</v>
      </c>
      <c r="H29" s="99">
        <f>'Tabel 8'!H30/'Tabel 8'!H$8</f>
        <v>8.9467705176077411E-2</v>
      </c>
      <c r="I29" s="99">
        <f>'Tabel 8'!I30/'Tabel 8'!I$8</f>
        <v>0.17372030732050303</v>
      </c>
      <c r="J29" s="99">
        <f>'Tabel 8'!J30/'Tabel 8'!J$8</f>
        <v>5.7178676532438619E-2</v>
      </c>
      <c r="K29" s="99">
        <f>'Tabel 8'!K30/'Tabel 8'!K$8</f>
        <v>7.490202927325483E-2</v>
      </c>
      <c r="L29" s="99">
        <f>'Tabel 8'!L30/'Tabel 8'!L$8</f>
        <v>7.1151297816253234E-2</v>
      </c>
      <c r="M29" s="99">
        <f>'Tabel 8'!M30/'Tabel 8'!M$8</f>
        <v>8.8370445669914963E-2</v>
      </c>
      <c r="N29" s="99">
        <f>'Tabel 8'!N30/'Tabel 8'!N$8</f>
        <v>0.14468147389220243</v>
      </c>
      <c r="O29" s="99">
        <f>'Tabel 8'!O30/'Tabel 8'!O$8</f>
        <v>0.11382654900480162</v>
      </c>
      <c r="P29" s="99">
        <f>'Tabel 8'!P30/'Tabel 8'!P$8</f>
        <v>0.11648269272015246</v>
      </c>
      <c r="Q29" s="99">
        <f>'Tabel 8'!Q30/'Tabel 8'!Q$8</f>
        <v>6.8819982738316507E-2</v>
      </c>
      <c r="R29" s="99">
        <f>'Tabel 8'!R30/'Tabel 8'!R$8</f>
        <v>5.2813562748085942E-2</v>
      </c>
      <c r="S29" s="99">
        <f>'Tabel 8'!S30/'Tabel 8'!S$8</f>
        <v>7.1661237785016286E-3</v>
      </c>
    </row>
    <row r="30" spans="1:19" x14ac:dyDescent="0.25">
      <c r="B30" s="1" t="s">
        <v>95</v>
      </c>
      <c r="D30" s="99">
        <f>'Tabel 8'!D31/'Tabel 8'!D$8</f>
        <v>3.5773120689579878E-2</v>
      </c>
      <c r="E30" s="99">
        <f>'Tabel 8'!E31/'Tabel 8'!E$8</f>
        <v>3.382940102615014E-2</v>
      </c>
      <c r="F30" s="99">
        <f>'Tabel 8'!F31/'Tabel 8'!F$8</f>
        <v>3.5982279047552121E-2</v>
      </c>
      <c r="G30" s="99">
        <f>'Tabel 8'!G31/'Tabel 8'!G$8</f>
        <v>3.0900750978609559E-2</v>
      </c>
      <c r="H30" s="99">
        <f>'Tabel 8'!H31/'Tabel 8'!H$8</f>
        <v>4.9368330755496903E-2</v>
      </c>
      <c r="I30" s="99">
        <f>'Tabel 8'!I31/'Tabel 8'!I$8</f>
        <v>8.6265681703393063E-2</v>
      </c>
      <c r="J30" s="99">
        <f>'Tabel 8'!J31/'Tabel 8'!J$8</f>
        <v>1.6432202073970364E-2</v>
      </c>
      <c r="K30" s="99">
        <f>'Tabel 8'!K31/'Tabel 8'!K$8</f>
        <v>6.7671038964620234E-2</v>
      </c>
      <c r="L30" s="99">
        <f>'Tabel 8'!L31/'Tabel 8'!L$8</f>
        <v>4.0232863225428434E-2</v>
      </c>
      <c r="M30" s="99">
        <f>'Tabel 8'!M31/'Tabel 8'!M$8</f>
        <v>0.1661981610091281</v>
      </c>
      <c r="N30" s="99">
        <f>'Tabel 8'!N31/'Tabel 8'!N$8</f>
        <v>3.8585385487943213E-2</v>
      </c>
      <c r="O30" s="99">
        <f>'Tabel 8'!O31/'Tabel 8'!O$8</f>
        <v>1.7704740390912136E-2</v>
      </c>
      <c r="P30" s="99">
        <f>'Tabel 8'!P31/'Tabel 8'!P$8</f>
        <v>1.7965287897635733E-2</v>
      </c>
      <c r="Q30" s="99">
        <f>'Tabel 8'!Q31/'Tabel 8'!Q$8</f>
        <v>1.3154501128725576E-2</v>
      </c>
      <c r="R30" s="99">
        <f>'Tabel 8'!R31/'Tabel 8'!R$8</f>
        <v>1.2177839964901738E-2</v>
      </c>
      <c r="S30" s="99">
        <f>'Tabel 8'!S31/'Tabel 8'!S$8</f>
        <v>0.19428157799493304</v>
      </c>
    </row>
    <row r="31" spans="1:19" x14ac:dyDescent="0.25">
      <c r="B31" s="1" t="s">
        <v>105</v>
      </c>
      <c r="D31" s="99">
        <f>'Tabel 8'!D32/'Tabel 8'!D$8</f>
        <v>6.029602362909655E-2</v>
      </c>
      <c r="E31" s="99">
        <f>'Tabel 8'!E32/'Tabel 8'!E$8</f>
        <v>6.870518808572755E-2</v>
      </c>
      <c r="F31" s="99">
        <f>'Tabel 8'!F32/'Tabel 8'!F$8</f>
        <v>7.1805103789216437E-2</v>
      </c>
      <c r="G31" s="99">
        <f>'Tabel 8'!G32/'Tabel 8'!G$8</f>
        <v>4.4890530654183164E-2</v>
      </c>
      <c r="H31" s="99">
        <f>'Tabel 8'!H32/'Tabel 8'!H$8</f>
        <v>6.7186376104148307E-2</v>
      </c>
      <c r="I31" s="99">
        <f>'Tabel 8'!I32/'Tabel 8'!I$8</f>
        <v>4.1968106203191101E-2</v>
      </c>
      <c r="J31" s="99">
        <f>'Tabel 8'!J32/'Tabel 8'!J$8</f>
        <v>7.1316263321290443E-2</v>
      </c>
      <c r="K31" s="99">
        <f>'Tabel 8'!K32/'Tabel 8'!K$8</f>
        <v>3.2542520367800032E-2</v>
      </c>
      <c r="L31" s="99">
        <f>'Tabel 8'!L32/'Tabel 8'!L$8</f>
        <v>3.1560471285757723E-2</v>
      </c>
      <c r="M31" s="99">
        <f>'Tabel 8'!M32/'Tabel 8'!M$8</f>
        <v>3.6068938110721378E-2</v>
      </c>
      <c r="N31" s="99">
        <f>'Tabel 8'!N32/'Tabel 8'!N$8</f>
        <v>9.5027260419334778E-2</v>
      </c>
      <c r="O31" s="99">
        <f>'Tabel 8'!O32/'Tabel 8'!O$8</f>
        <v>5.077634220063524E-2</v>
      </c>
      <c r="P31" s="99">
        <f>'Tabel 8'!P32/'Tabel 8'!P$8</f>
        <v>5.0065008739292011E-2</v>
      </c>
      <c r="Q31" s="99">
        <f>'Tabel 8'!Q32/'Tabel 8'!Q$8</f>
        <v>6.9726275926476108E-2</v>
      </c>
      <c r="R31" s="99">
        <f>'Tabel 8'!R32/'Tabel 8'!R$8</f>
        <v>4.313751467929694E-2</v>
      </c>
      <c r="S31" s="99">
        <f>'Tabel 8'!S32/'Tabel 8'!S$8</f>
        <v>7.6438653637350709E-2</v>
      </c>
    </row>
    <row r="32" spans="1:19" x14ac:dyDescent="0.25">
      <c r="B32" s="1" t="s">
        <v>137</v>
      </c>
      <c r="D32" s="99">
        <f>'Tabel 8'!D33/'Tabel 8'!D$8</f>
        <v>0.13115128764892528</v>
      </c>
      <c r="E32" s="99">
        <f>'Tabel 8'!E33/'Tabel 8'!E$8</f>
        <v>0.13602759000000864</v>
      </c>
      <c r="F32" s="99">
        <f>'Tabel 8'!F33/'Tabel 8'!F$8</f>
        <v>0.13923783833845083</v>
      </c>
      <c r="G32" s="99">
        <f>'Tabel 8'!G33/'Tabel 8'!G$8</f>
        <v>0.23566497193213232</v>
      </c>
      <c r="H32" s="99">
        <f>'Tabel 8'!H33/'Tabel 8'!H$8</f>
        <v>0.18134063912691459</v>
      </c>
      <c r="I32" s="99">
        <f>'Tabel 8'!I33/'Tabel 8'!I$8</f>
        <v>0.14119381454976934</v>
      </c>
      <c r="J32" s="99">
        <f>'Tabel 8'!J33/'Tabel 8'!J$8</f>
        <v>7.273712454825397E-2</v>
      </c>
      <c r="K32" s="99">
        <f>'Tabel 8'!K33/'Tabel 8'!K$8</f>
        <v>0.10307837964537507</v>
      </c>
      <c r="L32" s="99">
        <f>'Tabel 8'!L33/'Tabel 8'!L$8</f>
        <v>0.11162859722083855</v>
      </c>
      <c r="M32" s="99">
        <f>'Tabel 8'!M33/'Tabel 8'!M$8</f>
        <v>7.2375597559119681E-2</v>
      </c>
      <c r="N32" s="99">
        <f>'Tabel 8'!N33/'Tabel 8'!N$8</f>
        <v>0.15983021698561967</v>
      </c>
      <c r="O32" s="99">
        <f>'Tabel 8'!O33/'Tabel 8'!O$8</f>
        <v>0.13197924065861635</v>
      </c>
      <c r="P32" s="99">
        <f>'Tabel 8'!P33/'Tabel 8'!P$8</f>
        <v>0.13161533469806957</v>
      </c>
      <c r="Q32" s="99">
        <f>'Tabel 8'!Q33/'Tabel 8'!Q$8</f>
        <v>0.11632882565447127</v>
      </c>
      <c r="R32" s="99">
        <f>'Tabel 8'!R33/'Tabel 8'!R$8</f>
        <v>0.21605548396944246</v>
      </c>
      <c r="S32" s="99">
        <f>'Tabel 8'!S33/'Tabel 8'!S$8</f>
        <v>0.25284111473036552</v>
      </c>
    </row>
    <row r="33" spans="1:19" x14ac:dyDescent="0.25">
      <c r="B33" s="1" t="s">
        <v>192</v>
      </c>
      <c r="D33" s="99">
        <f>'Tabel 8'!D34/'Tabel 8'!D$8</f>
        <v>0.20332882224753002</v>
      </c>
      <c r="E33" s="99">
        <f>'Tabel 8'!E34/'Tabel 8'!E$8</f>
        <v>0.21139159829845525</v>
      </c>
      <c r="F33" s="99">
        <f>'Tabel 8'!F34/'Tabel 8'!F$8</f>
        <v>0.18690131744881161</v>
      </c>
      <c r="G33" s="99">
        <f>'Tabel 8'!G34/'Tabel 8'!G$8</f>
        <v>0.12748198230582314</v>
      </c>
      <c r="H33" s="99">
        <f>'Tabel 8'!H34/'Tabel 8'!H$8</f>
        <v>0.18012056553246808</v>
      </c>
      <c r="I33" s="99">
        <f>'Tabel 8'!I34/'Tabel 8'!I$8</f>
        <v>0.11217630681961004</v>
      </c>
      <c r="J33" s="99">
        <f>'Tabel 8'!J34/'Tabel 8'!J$8</f>
        <v>0.31154403737235875</v>
      </c>
      <c r="K33" s="99">
        <f>'Tabel 8'!K34/'Tabel 8'!K$8</f>
        <v>0.22902017017339057</v>
      </c>
      <c r="L33" s="99">
        <f>'Tabel 8'!L34/'Tabel 8'!L$8</f>
        <v>0.22828638650251432</v>
      </c>
      <c r="M33" s="99">
        <f>'Tabel 8'!M34/'Tabel 8'!M$8</f>
        <v>0.23165509729033543</v>
      </c>
      <c r="N33" s="99">
        <f>'Tabel 8'!N34/'Tabel 8'!N$8</f>
        <v>0.13959530169417103</v>
      </c>
      <c r="O33" s="99">
        <f>'Tabel 8'!O34/'Tabel 8'!O$8</f>
        <v>0.18041770388715042</v>
      </c>
      <c r="P33" s="99">
        <f>'Tabel 8'!P34/'Tabel 8'!P$8</f>
        <v>0.17528068607966343</v>
      </c>
      <c r="Q33" s="99">
        <f>'Tabel 8'!Q34/'Tabel 8'!Q$8</f>
        <v>0.28947674040321986</v>
      </c>
      <c r="R33" s="99">
        <f>'Tabel 8'!R34/'Tabel 8'!R$8</f>
        <v>0.22194272030893689</v>
      </c>
      <c r="S33" s="99">
        <f>'Tabel 8'!S34/'Tabel 8'!S$8</f>
        <v>2.9677886355410785E-2</v>
      </c>
    </row>
    <row r="34" spans="1:19" x14ac:dyDescent="0.25">
      <c r="B34" s="1" t="s">
        <v>236</v>
      </c>
      <c r="D34" s="99">
        <f>'Tabel 8'!D35/'Tabel 8'!D$8</f>
        <v>5.9812727667092544E-2</v>
      </c>
      <c r="E34" s="99">
        <f>'Tabel 8'!E35/'Tabel 8'!E$8</f>
        <v>5.8489520141201581E-2</v>
      </c>
      <c r="F34" s="99">
        <f>'Tabel 8'!F35/'Tabel 8'!F$8</f>
        <v>6.4851472655941114E-2</v>
      </c>
      <c r="G34" s="99">
        <f>'Tabel 8'!G35/'Tabel 8'!G$8</f>
        <v>5.7247370864200377E-2</v>
      </c>
      <c r="H34" s="99">
        <f>'Tabel 8'!H35/'Tabel 8'!H$8</f>
        <v>7.923431802829313E-2</v>
      </c>
      <c r="I34" s="99">
        <f>'Tabel 8'!I35/'Tabel 8'!I$8</f>
        <v>4.3845669216255281E-2</v>
      </c>
      <c r="J34" s="99">
        <f>'Tabel 8'!J35/'Tabel 8'!J$8</f>
        <v>3.2853855809210498E-2</v>
      </c>
      <c r="K34" s="99">
        <f>'Tabel 8'!K35/'Tabel 8'!K$8</f>
        <v>4.1351459832768028E-2</v>
      </c>
      <c r="L34" s="99">
        <f>'Tabel 8'!L35/'Tabel 8'!L$8</f>
        <v>3.7759513810049196E-2</v>
      </c>
      <c r="M34" s="99">
        <f>'Tabel 8'!M35/'Tabel 8'!M$8</f>
        <v>5.4249697220037085E-2</v>
      </c>
      <c r="N34" s="99">
        <f>'Tabel 8'!N35/'Tabel 8'!N$8</f>
        <v>8.7553514581580005E-2</v>
      </c>
      <c r="O34" s="99">
        <f>'Tabel 8'!O35/'Tabel 8'!O$8</f>
        <v>6.946017606617734E-2</v>
      </c>
      <c r="P34" s="99">
        <f>'Tabel 8'!P35/'Tabel 8'!P$8</f>
        <v>6.9674855581661532E-2</v>
      </c>
      <c r="Q34" s="99">
        <f>'Tabel 8'!Q35/'Tabel 8'!Q$8</f>
        <v>5.0816018058912497E-2</v>
      </c>
      <c r="R34" s="99">
        <f>'Tabel 8'!R35/'Tabel 8'!R$8</f>
        <v>0.11666444268490457</v>
      </c>
      <c r="S34" s="99">
        <f>'Tabel 8'!S35/'Tabel 8'!S$8</f>
        <v>2.4466159971045964E-2</v>
      </c>
    </row>
    <row r="35" spans="1:19" x14ac:dyDescent="0.25">
      <c r="B35" s="1" t="s">
        <v>262</v>
      </c>
      <c r="D35" s="99">
        <f>'Tabel 8'!D36/'Tabel 8'!D$8</f>
        <v>8.0069427697031667E-2</v>
      </c>
      <c r="E35" s="99">
        <f>'Tabel 8'!E36/'Tabel 8'!E$8</f>
        <v>8.6108922732606855E-2</v>
      </c>
      <c r="F35" s="99">
        <f>'Tabel 8'!F36/'Tabel 8'!F$8</f>
        <v>8.7191003965625763E-2</v>
      </c>
      <c r="G35" s="99">
        <f>'Tabel 8'!G36/'Tabel 8'!G$8</f>
        <v>0.19763491637570238</v>
      </c>
      <c r="H35" s="99">
        <f>'Tabel 8'!H36/'Tabel 8'!H$8</f>
        <v>5.7461787351024758E-2</v>
      </c>
      <c r="I35" s="99">
        <f>'Tabel 8'!I36/'Tabel 8'!I$8</f>
        <v>8.1014961070869737E-2</v>
      </c>
      <c r="J35" s="99">
        <f>'Tabel 8'!J36/'Tabel 8'!J$8</f>
        <v>7.3676629917827502E-2</v>
      </c>
      <c r="K35" s="99">
        <f>'Tabel 8'!K36/'Tabel 8'!K$8</f>
        <v>4.6204802480597357E-2</v>
      </c>
      <c r="L35" s="99">
        <f>'Tabel 8'!L36/'Tabel 8'!L$8</f>
        <v>3.2760323876715361E-2</v>
      </c>
      <c r="M35" s="99">
        <f>'Tabel 8'!M36/'Tabel 8'!M$8</f>
        <v>9.4482275327940263E-2</v>
      </c>
      <c r="N35" s="99">
        <f>'Tabel 8'!N36/'Tabel 8'!N$8</f>
        <v>0.10336089867905887</v>
      </c>
      <c r="O35" s="99">
        <f>'Tabel 8'!O36/'Tabel 8'!O$8</f>
        <v>8.3318934899882888E-2</v>
      </c>
      <c r="P35" s="99">
        <f>'Tabel 8'!P36/'Tabel 8'!P$8</f>
        <v>8.4324703647759389E-2</v>
      </c>
      <c r="Q35" s="99">
        <f>'Tabel 8'!Q36/'Tabel 8'!Q$8</f>
        <v>7.5370733501855927E-2</v>
      </c>
      <c r="R35" s="99">
        <f>'Tabel 8'!R36/'Tabel 8'!R$8</f>
        <v>2.8697024690705002E-2</v>
      </c>
      <c r="S35" s="99">
        <f>'Tabel 8'!S36/'Tabel 8'!S$8</f>
        <v>1.8313427433948606E-2</v>
      </c>
    </row>
    <row r="36" spans="1:19" x14ac:dyDescent="0.25">
      <c r="B36" s="1" t="s">
        <v>288</v>
      </c>
      <c r="D36" s="99">
        <f>'Tabel 8'!D37/'Tabel 8'!D$8</f>
        <v>1.7458824008940006E-2</v>
      </c>
      <c r="E36" s="99">
        <f>'Tabel 8'!E37/'Tabel 8'!E$8</f>
        <v>1.1935719035837424E-2</v>
      </c>
      <c r="F36" s="99">
        <f>'Tabel 8'!F37/'Tabel 8'!F$8</f>
        <v>1.1730482231019536E-2</v>
      </c>
      <c r="G36" s="99">
        <f>'Tabel 8'!G37/'Tabel 8'!G$8</f>
        <v>1.713854477378586E-2</v>
      </c>
      <c r="H36" s="99">
        <f>'Tabel 8'!H37/'Tabel 8'!H$8</f>
        <v>1.8558647400649716E-2</v>
      </c>
      <c r="I36" s="99">
        <f>'Tabel 8'!I37/'Tabel 8'!I$8</f>
        <v>7.8115229082211879E-3</v>
      </c>
      <c r="J36" s="99">
        <f>'Tabel 8'!J37/'Tabel 8'!J$8</f>
        <v>6.875758795662483E-3</v>
      </c>
      <c r="K36" s="99">
        <f>'Tabel 8'!K37/'Tabel 8'!K$8</f>
        <v>2.5909005953311089E-2</v>
      </c>
      <c r="L36" s="99">
        <f>'Tabel 8'!L37/'Tabel 8'!L$8</f>
        <v>2.0827999432327202E-2</v>
      </c>
      <c r="M36" s="99">
        <f>'Tabel 8'!M37/'Tabel 8'!M$8</f>
        <v>4.4154276862005459E-2</v>
      </c>
      <c r="N36" s="99">
        <f>'Tabel 8'!N37/'Tabel 8'!N$8</f>
        <v>2.9529071682095943E-2</v>
      </c>
      <c r="O36" s="99">
        <f>'Tabel 8'!O37/'Tabel 8'!O$8</f>
        <v>2.2384764537618305E-2</v>
      </c>
      <c r="P36" s="99">
        <f>'Tabel 8'!P37/'Tabel 8'!P$8</f>
        <v>2.2970056472813302E-2</v>
      </c>
      <c r="Q36" s="99">
        <f>'Tabel 8'!Q37/'Tabel 8'!Q$8</f>
        <v>1.2741104235880856E-2</v>
      </c>
      <c r="R36" s="99">
        <f>'Tabel 8'!R37/'Tabel 8'!R$8</f>
        <v>7.9652639045354277E-3</v>
      </c>
      <c r="S36" s="99">
        <f>'Tabel 8'!S37/'Tabel 8'!S$8</f>
        <v>1.5924719507781396E-3</v>
      </c>
    </row>
    <row r="37" spans="1:19" x14ac:dyDescent="0.25">
      <c r="B37" s="1" t="s">
        <v>302</v>
      </c>
      <c r="D37" s="99">
        <f>'Tabel 8'!D38/'Tabel 8'!D$8</f>
        <v>0.25254591675566718</v>
      </c>
      <c r="E37" s="99">
        <f>'Tabel 8'!E38/'Tabel 8'!E$8</f>
        <v>0.24558247813615297</v>
      </c>
      <c r="F37" s="99">
        <f>'Tabel 8'!F38/'Tabel 8'!F$8</f>
        <v>0.23468928704734851</v>
      </c>
      <c r="G37" s="99">
        <f>'Tabel 8'!G38/'Tabel 8'!G$8</f>
        <v>0.15997483406411733</v>
      </c>
      <c r="H37" s="99">
        <f>'Tabel 8'!H38/'Tabel 8'!H$8</f>
        <v>0.19503300470276852</v>
      </c>
      <c r="I37" s="99">
        <f>'Tabel 8'!I38/'Tabel 8'!I$8</f>
        <v>0.270960855919744</v>
      </c>
      <c r="J37" s="99">
        <f>'Tabel 8'!J38/'Tabel 8'!J$8</f>
        <v>0.32257523059660825</v>
      </c>
      <c r="K37" s="99">
        <f>'Tabel 8'!K38/'Tabel 8'!K$8</f>
        <v>0.34125371890444367</v>
      </c>
      <c r="L37" s="99">
        <f>'Tabel 8'!L38/'Tabel 8'!L$8</f>
        <v>0.38461249341045456</v>
      </c>
      <c r="M37" s="99">
        <f>'Tabel 8'!M38/'Tabel 8'!M$8</f>
        <v>0.18555768036088918</v>
      </c>
      <c r="N37" s="99">
        <f>'Tabel 8'!N38/'Tabel 8'!N$8</f>
        <v>0.15374693548977278</v>
      </c>
      <c r="O37" s="99">
        <f>'Tabel 8'!O38/'Tabel 8'!O$8</f>
        <v>0.23100206697511311</v>
      </c>
      <c r="P37" s="99">
        <f>'Tabel 8'!P38/'Tabel 8'!P$8</f>
        <v>0.23020180649678784</v>
      </c>
      <c r="Q37" s="99">
        <f>'Tabel 8'!Q38/'Tabel 8'!Q$8</f>
        <v>0.25378859248550528</v>
      </c>
      <c r="R37" s="99">
        <f>'Tabel 8'!R38/'Tabel 8'!R$8</f>
        <v>0.21736156650344249</v>
      </c>
      <c r="S37" s="99">
        <f>'Tabel 8'!S38/'Tabel 8'!S$8</f>
        <v>1.2305465074194716E-2</v>
      </c>
    </row>
    <row r="38" spans="1:19" x14ac:dyDescent="0.25">
      <c r="D38" s="6"/>
      <c r="E38" s="6"/>
      <c r="F38" s="6"/>
      <c r="G38" s="6"/>
      <c r="H38" s="6"/>
      <c r="I38" s="6"/>
      <c r="J38" s="6"/>
      <c r="K38" s="6"/>
      <c r="L38" s="6"/>
      <c r="M38" s="6"/>
      <c r="N38" s="6"/>
      <c r="O38" s="6"/>
      <c r="P38" s="6"/>
      <c r="Q38" s="6"/>
      <c r="R38" s="6"/>
      <c r="S38" s="6"/>
    </row>
    <row r="39" spans="1:19" x14ac:dyDescent="0.25">
      <c r="A39" s="1">
        <v>2020</v>
      </c>
      <c r="B39" s="1" t="s">
        <v>4</v>
      </c>
      <c r="D39" s="99">
        <f>'Tabel 8'!D40/'Tabel 8'!D$9</f>
        <v>2.2056503180587619E-2</v>
      </c>
      <c r="E39" s="99">
        <f>'Tabel 8'!E40/'Tabel 8'!E$9</f>
        <v>2.4660031060414242E-2</v>
      </c>
      <c r="F39" s="99">
        <f>'Tabel 8'!F40/'Tabel 8'!F$9</f>
        <v>2.7979472064559956E-2</v>
      </c>
      <c r="G39" s="99">
        <f>'Tabel 8'!G40/'Tabel 8'!G$9</f>
        <v>3.6799473068041315E-2</v>
      </c>
      <c r="H39" s="99">
        <f>'Tabel 8'!H40/'Tabel 8'!H$9</f>
        <v>3.2828633111767251E-2</v>
      </c>
      <c r="I39" s="99">
        <f>'Tabel 8'!I40/'Tabel 8'!I$9</f>
        <v>3.1079068383052147E-2</v>
      </c>
      <c r="J39" s="99">
        <f>'Tabel 8'!J40/'Tabel 8'!J$9</f>
        <v>6.007970974893485E-3</v>
      </c>
      <c r="K39" s="99">
        <f>'Tabel 8'!K40/'Tabel 8'!K$9</f>
        <v>5.5791415679388298E-3</v>
      </c>
      <c r="L39" s="99">
        <f>'Tabel 8'!L40/'Tabel 8'!L$9</f>
        <v>5.7455864087093671E-3</v>
      </c>
      <c r="M39" s="99">
        <f>'Tabel 8'!M40/'Tabel 8'!M$9</f>
        <v>4.9808455777539794E-3</v>
      </c>
      <c r="N39" s="99">
        <f>'Tabel 8'!N40/'Tabel 8'!N$9</f>
        <v>1.0806954971020953E-2</v>
      </c>
      <c r="O39" s="99">
        <f>'Tabel 8'!O40/'Tabel 8'!O$9</f>
        <v>2.9790093296638658E-2</v>
      </c>
      <c r="P39" s="99">
        <f>'Tabel 8'!P40/'Tabel 8'!P$9</f>
        <v>3.0772508340567075E-2</v>
      </c>
      <c r="Q39" s="99">
        <f>'Tabel 8'!Q40/'Tabel 8'!Q$9</f>
        <v>1.0574054613428831E-2</v>
      </c>
      <c r="R39" s="99">
        <f>'Tabel 8'!R40/'Tabel 8'!R$9</f>
        <v>2.2053101102426233E-2</v>
      </c>
      <c r="S39" s="99">
        <f>'Tabel 8'!S40/'Tabel 8'!S$9</f>
        <v>0</v>
      </c>
    </row>
    <row r="40" spans="1:19" x14ac:dyDescent="0.25">
      <c r="B40" s="1" t="s">
        <v>19</v>
      </c>
      <c r="D40" s="99">
        <f>'Tabel 8'!D41/'Tabel 8'!D$9</f>
        <v>2.3309210291222945E-2</v>
      </c>
      <c r="E40" s="99">
        <f>'Tabel 8'!E41/'Tabel 8'!E$9</f>
        <v>2.0991830873393621E-2</v>
      </c>
      <c r="F40" s="99">
        <f>'Tabel 8'!F41/'Tabel 8'!F$9</f>
        <v>2.5365521854553503E-2</v>
      </c>
      <c r="G40" s="99">
        <f>'Tabel 8'!G41/'Tabel 8'!G$9</f>
        <v>2.5438509225614223E-2</v>
      </c>
      <c r="H40" s="99">
        <f>'Tabel 8'!H41/'Tabel 8'!H$9</f>
        <v>1.6790453741312567E-2</v>
      </c>
      <c r="I40" s="99">
        <f>'Tabel 8'!I41/'Tabel 8'!I$9</f>
        <v>5.398483304334227E-4</v>
      </c>
      <c r="J40" s="99">
        <f>'Tabel 8'!J41/'Tabel 8'!J$9</f>
        <v>1.3694516359276199E-2</v>
      </c>
      <c r="K40" s="99">
        <f>'Tabel 8'!K41/'Tabel 8'!K$9</f>
        <v>5.9887655077590397E-3</v>
      </c>
      <c r="L40" s="99">
        <f>'Tabel 8'!L41/'Tabel 8'!L$9</f>
        <v>6.0637935113109593E-3</v>
      </c>
      <c r="M40" s="99">
        <f>'Tabel 8'!M41/'Tabel 8'!M$9</f>
        <v>5.7190728367884011E-3</v>
      </c>
      <c r="N40" s="99">
        <f>'Tabel 8'!N41/'Tabel 8'!N$9</f>
        <v>3.4355773517610343E-2</v>
      </c>
      <c r="O40" s="99">
        <f>'Tabel 8'!O41/'Tabel 8'!O$9</f>
        <v>3.7801668434136348E-2</v>
      </c>
      <c r="P40" s="99">
        <f>'Tabel 8'!P41/'Tabel 8'!P$9</f>
        <v>3.9489890219611391E-2</v>
      </c>
      <c r="Q40" s="99">
        <f>'Tabel 8'!Q41/'Tabel 8'!Q$9</f>
        <v>1.0175226634779195E-2</v>
      </c>
      <c r="R40" s="99">
        <f>'Tabel 8'!R41/'Tabel 8'!R$9</f>
        <v>9.7641813862734753E-3</v>
      </c>
      <c r="S40" s="99">
        <f>'Tabel 8'!S41/'Tabel 8'!S$9</f>
        <v>0.55921829700418768</v>
      </c>
    </row>
    <row r="41" spans="1:19" x14ac:dyDescent="0.25">
      <c r="B41" s="1" t="s">
        <v>26</v>
      </c>
      <c r="D41" s="99">
        <f>'Tabel 8'!D42/'Tabel 8'!D$9</f>
        <v>2.7216307639500184E-2</v>
      </c>
      <c r="E41" s="99">
        <f>'Tabel 8'!E42/'Tabel 8'!E$9</f>
        <v>2.5044858441110898E-2</v>
      </c>
      <c r="F41" s="99">
        <f>'Tabel 8'!F42/'Tabel 8'!F$9</f>
        <v>3.2758153660563567E-2</v>
      </c>
      <c r="G41" s="99">
        <f>'Tabel 8'!G42/'Tabel 8'!G$9</f>
        <v>2.870992244907284E-2</v>
      </c>
      <c r="H41" s="99">
        <f>'Tabel 8'!H42/'Tabel 8'!H$9</f>
        <v>1.9544730745661168E-2</v>
      </c>
      <c r="I41" s="99">
        <f>'Tabel 8'!I42/'Tabel 8'!I$9</f>
        <v>8.9074974521514746E-3</v>
      </c>
      <c r="J41" s="99">
        <f>'Tabel 8'!J42/'Tabel 8'!J$9</f>
        <v>1.0520240714345042E-2</v>
      </c>
      <c r="K41" s="99">
        <f>'Tabel 8'!K42/'Tabel 8'!K$9</f>
        <v>2.6562048500744628E-2</v>
      </c>
      <c r="L41" s="99">
        <f>'Tabel 8'!L42/'Tabel 8'!L$9</f>
        <v>2.7778181252618613E-2</v>
      </c>
      <c r="M41" s="99">
        <f>'Tabel 8'!M42/'Tabel 8'!M$9</f>
        <v>2.2190586185599891E-2</v>
      </c>
      <c r="N41" s="99">
        <f>'Tabel 8'!N42/'Tabel 8'!N$9</f>
        <v>2.7962550156041016E-2</v>
      </c>
      <c r="O41" s="99">
        <f>'Tabel 8'!O42/'Tabel 8'!O$9</f>
        <v>3.2578688179706584E-2</v>
      </c>
      <c r="P41" s="99">
        <f>'Tabel 8'!P42/'Tabel 8'!P$9</f>
        <v>3.3565267993180076E-2</v>
      </c>
      <c r="Q41" s="99">
        <f>'Tabel 8'!Q42/'Tabel 8'!Q$9</f>
        <v>2.0171491997087398E-2</v>
      </c>
      <c r="R41" s="99">
        <f>'Tabel 8'!R42/'Tabel 8'!R$9</f>
        <v>5.9979971372822773E-3</v>
      </c>
      <c r="S41" s="99">
        <f>'Tabel 8'!S42/'Tabel 8'!S$9</f>
        <v>3.221303554171588E-3</v>
      </c>
    </row>
    <row r="42" spans="1:19" x14ac:dyDescent="0.25">
      <c r="B42" s="1" t="s">
        <v>43</v>
      </c>
      <c r="D42" s="99">
        <f>'Tabel 8'!D43/'Tabel 8'!D$9</f>
        <v>8.9675005800501986E-2</v>
      </c>
      <c r="E42" s="99">
        <f>'Tabel 8'!E43/'Tabel 8'!E$9</f>
        <v>7.8215936606773145E-2</v>
      </c>
      <c r="F42" s="99">
        <f>'Tabel 8'!F43/'Tabel 8'!F$9</f>
        <v>8.1192251540843349E-2</v>
      </c>
      <c r="G42" s="99">
        <f>'Tabel 8'!G43/'Tabel 8'!G$9</f>
        <v>6.2520632396162359E-2</v>
      </c>
      <c r="H42" s="99">
        <f>'Tabel 8'!H43/'Tabel 8'!H$9</f>
        <v>8.8853131268403579E-2</v>
      </c>
      <c r="I42" s="99">
        <f>'Tabel 8'!I43/'Tabel 8'!I$9</f>
        <v>0.18060625894650156</v>
      </c>
      <c r="J42" s="99">
        <f>'Tabel 8'!J43/'Tabel 8'!J$9</f>
        <v>5.9995403537963503E-2</v>
      </c>
      <c r="K42" s="99">
        <f>'Tabel 8'!K43/'Tabel 8'!K$9</f>
        <v>7.3398894332900422E-2</v>
      </c>
      <c r="L42" s="99">
        <f>'Tabel 8'!L43/'Tabel 8'!L$9</f>
        <v>7.0305505236664859E-2</v>
      </c>
      <c r="M42" s="99">
        <f>'Tabel 8'!M43/'Tabel 8'!M$9</f>
        <v>8.4518267476527756E-2</v>
      </c>
      <c r="N42" s="99">
        <f>'Tabel 8'!N43/'Tabel 8'!N$9</f>
        <v>0.1500222915737851</v>
      </c>
      <c r="O42" s="99">
        <f>'Tabel 8'!O43/'Tabel 8'!O$9</f>
        <v>0.11306152941226982</v>
      </c>
      <c r="P42" s="99">
        <f>'Tabel 8'!P43/'Tabel 8'!P$9</f>
        <v>0.11548401632908156</v>
      </c>
      <c r="Q42" s="99">
        <f>'Tabel 8'!Q43/'Tabel 8'!Q$9</f>
        <v>7.2315693615920676E-2</v>
      </c>
      <c r="R42" s="99">
        <f>'Tabel 8'!R43/'Tabel 8'!R$9</f>
        <v>7.5839791710241272E-2</v>
      </c>
      <c r="S42" s="99">
        <f>'Tabel 8'!S43/'Tabel 8'!S$9</f>
        <v>6.2278535380650701E-3</v>
      </c>
    </row>
    <row r="43" spans="1:19" x14ac:dyDescent="0.25">
      <c r="B43" s="1" t="s">
        <v>95</v>
      </c>
      <c r="D43" s="99">
        <f>'Tabel 8'!D44/'Tabel 8'!D$9</f>
        <v>3.6150842242954714E-2</v>
      </c>
      <c r="E43" s="99">
        <f>'Tabel 8'!E44/'Tabel 8'!E$9</f>
        <v>3.4885836067192137E-2</v>
      </c>
      <c r="F43" s="99">
        <f>'Tabel 8'!F44/'Tabel 8'!F$9</f>
        <v>3.4859277315916287E-2</v>
      </c>
      <c r="G43" s="99">
        <f>'Tabel 8'!G44/'Tabel 8'!G$9</f>
        <v>2.724432932496338E-2</v>
      </c>
      <c r="H43" s="99">
        <f>'Tabel 8'!H44/'Tabel 8'!H$9</f>
        <v>5.1694765842479298E-2</v>
      </c>
      <c r="I43" s="99">
        <f>'Tabel 8'!I44/'Tabel 8'!I$9</f>
        <v>9.0991436094553388E-2</v>
      </c>
      <c r="J43" s="99">
        <f>'Tabel 8'!J44/'Tabel 8'!J$9</f>
        <v>2.0314021939126028E-2</v>
      </c>
      <c r="K43" s="99">
        <f>'Tabel 8'!K44/'Tabel 8'!K$9</f>
        <v>6.7626054622876075E-2</v>
      </c>
      <c r="L43" s="99">
        <f>'Tabel 8'!L44/'Tabel 8'!L$9</f>
        <v>3.7111715093723491E-2</v>
      </c>
      <c r="M43" s="99">
        <f>'Tabel 8'!M44/'Tabel 8'!M$9</f>
        <v>0.17731168320057181</v>
      </c>
      <c r="N43" s="99">
        <f>'Tabel 8'!N44/'Tabel 8'!N$9</f>
        <v>3.3134195274186359E-2</v>
      </c>
      <c r="O43" s="99">
        <f>'Tabel 8'!O44/'Tabel 8'!O$9</f>
        <v>1.8569165310652475E-2</v>
      </c>
      <c r="P43" s="99">
        <f>'Tabel 8'!P44/'Tabel 8'!P$9</f>
        <v>1.8800740468222603E-2</v>
      </c>
      <c r="Q43" s="99">
        <f>'Tabel 8'!Q44/'Tabel 8'!Q$9</f>
        <v>1.3064172890382333E-2</v>
      </c>
      <c r="R43" s="99">
        <f>'Tabel 8'!R44/'Tabel 8'!R$9</f>
        <v>1.9416772128132396E-2</v>
      </c>
      <c r="S43" s="99">
        <f>'Tabel 8'!S44/'Tabel 8'!S$9</f>
        <v>0.11800708686781917</v>
      </c>
    </row>
    <row r="44" spans="1:19" x14ac:dyDescent="0.25">
      <c r="B44" s="1" t="s">
        <v>105</v>
      </c>
      <c r="D44" s="99">
        <f>'Tabel 8'!D45/'Tabel 8'!D$9</f>
        <v>5.9206390668464448E-2</v>
      </c>
      <c r="E44" s="99">
        <f>'Tabel 8'!E45/'Tabel 8'!E$9</f>
        <v>6.7001097809226168E-2</v>
      </c>
      <c r="F44" s="99">
        <f>'Tabel 8'!F45/'Tabel 8'!F$9</f>
        <v>7.3792896966553778E-2</v>
      </c>
      <c r="G44" s="99">
        <f>'Tabel 8'!G45/'Tabel 8'!G$9</f>
        <v>3.9726733620392092E-2</v>
      </c>
      <c r="H44" s="99">
        <f>'Tabel 8'!H45/'Tabel 8'!H$9</f>
        <v>7.1077187022115906E-2</v>
      </c>
      <c r="I44" s="99">
        <f>'Tabel 8'!I45/'Tabel 8'!I$9</f>
        <v>4.1390171494330517E-2</v>
      </c>
      <c r="J44" s="99">
        <f>'Tabel 8'!J45/'Tabel 8'!J$9</f>
        <v>5.8122211805634934E-2</v>
      </c>
      <c r="K44" s="99">
        <f>'Tabel 8'!K45/'Tabel 8'!K$9</f>
        <v>2.9702498706032903E-2</v>
      </c>
      <c r="L44" s="99">
        <f>'Tabel 8'!L45/'Tabel 8'!L$9</f>
        <v>2.8695056054630089E-2</v>
      </c>
      <c r="M44" s="99">
        <f>'Tabel 8'!M45/'Tabel 8'!M$9</f>
        <v>3.3323811904358132E-2</v>
      </c>
      <c r="N44" s="99">
        <f>'Tabel 8'!N45/'Tabel 8'!N$9</f>
        <v>9.2634864021399907E-2</v>
      </c>
      <c r="O44" s="99">
        <f>'Tabel 8'!O45/'Tabel 8'!O$9</f>
        <v>5.2798684487340763E-2</v>
      </c>
      <c r="P44" s="99">
        <f>'Tabel 8'!P45/'Tabel 8'!P$9</f>
        <v>5.2014607650509581E-2</v>
      </c>
      <c r="Q44" s="99">
        <f>'Tabel 8'!Q45/'Tabel 8'!Q$9</f>
        <v>7.489273593950295E-2</v>
      </c>
      <c r="R44" s="99">
        <f>'Tabel 8'!R45/'Tabel 8'!R$9</f>
        <v>4.0549250414138559E-2</v>
      </c>
      <c r="S44" s="99">
        <f>'Tabel 8'!S45/'Tabel 8'!S$9</f>
        <v>0.10179319231182218</v>
      </c>
    </row>
    <row r="45" spans="1:19" x14ac:dyDescent="0.25">
      <c r="B45" s="1" t="s">
        <v>137</v>
      </c>
      <c r="D45" s="99">
        <f>'Tabel 8'!D46/'Tabel 8'!D$9</f>
        <v>0.13076017528840198</v>
      </c>
      <c r="E45" s="99">
        <f>'Tabel 8'!E46/'Tabel 8'!E$9</f>
        <v>0.1365341952491643</v>
      </c>
      <c r="F45" s="99">
        <f>'Tabel 8'!F46/'Tabel 8'!F$9</f>
        <v>0.13663233586172538</v>
      </c>
      <c r="G45" s="99">
        <f>'Tabel 8'!G46/'Tabel 8'!G$9</f>
        <v>0.24232404598389504</v>
      </c>
      <c r="H45" s="99">
        <f>'Tabel 8'!H46/'Tabel 8'!H$9</f>
        <v>0.17796606863395908</v>
      </c>
      <c r="I45" s="99">
        <f>'Tabel 8'!I46/'Tabel 8'!I$9</f>
        <v>0.15764650945316808</v>
      </c>
      <c r="J45" s="99">
        <f>'Tabel 8'!J46/'Tabel 8'!J$9</f>
        <v>6.9377300687252619E-2</v>
      </c>
      <c r="K45" s="99">
        <f>'Tabel 8'!K46/'Tabel 8'!K$9</f>
        <v>0.10048170505171106</v>
      </c>
      <c r="L45" s="99">
        <f>'Tabel 8'!L46/'Tabel 8'!L$9</f>
        <v>0.10696385638446235</v>
      </c>
      <c r="M45" s="99">
        <f>'Tabel 8'!M46/'Tabel 8'!M$9</f>
        <v>7.7181222247903039E-2</v>
      </c>
      <c r="N45" s="99">
        <f>'Tabel 8'!N46/'Tabel 8'!N$9</f>
        <v>0.14553722692822113</v>
      </c>
      <c r="O45" s="99">
        <f>'Tabel 8'!O46/'Tabel 8'!O$9</f>
        <v>0.13411230802917828</v>
      </c>
      <c r="P45" s="99">
        <f>'Tabel 8'!P46/'Tabel 8'!P$9</f>
        <v>0.13060290526800505</v>
      </c>
      <c r="Q45" s="99">
        <f>'Tabel 8'!Q46/'Tabel 8'!Q$9</f>
        <v>0.11419263137413255</v>
      </c>
      <c r="R45" s="99">
        <f>'Tabel 8'!R46/'Tabel 8'!R$9</f>
        <v>0.40338623072806085</v>
      </c>
      <c r="S45" s="99">
        <f>'Tabel 8'!S46/'Tabel 8'!S$9</f>
        <v>4.1125308708257272E-2</v>
      </c>
    </row>
    <row r="46" spans="1:19" x14ac:dyDescent="0.25">
      <c r="B46" s="1" t="s">
        <v>192</v>
      </c>
      <c r="D46" s="99">
        <f>'Tabel 8'!D47/'Tabel 8'!D$9</f>
        <v>0.20690352846674992</v>
      </c>
      <c r="E46" s="99">
        <f>'Tabel 8'!E47/'Tabel 8'!E$9</f>
        <v>0.22172912722795401</v>
      </c>
      <c r="F46" s="99">
        <f>'Tabel 8'!F47/'Tabel 8'!F$9</f>
        <v>0.18446821991884746</v>
      </c>
      <c r="G46" s="99">
        <f>'Tabel 8'!G47/'Tabel 8'!G$9</f>
        <v>0.1150984258379162</v>
      </c>
      <c r="H46" s="99">
        <f>'Tabel 8'!H47/'Tabel 8'!H$9</f>
        <v>0.19615771958161449</v>
      </c>
      <c r="I46" s="99">
        <f>'Tabel 8'!I47/'Tabel 8'!I$9</f>
        <v>0.12729198598793731</v>
      </c>
      <c r="J46" s="99">
        <f>'Tabel 8'!J47/'Tabel 8'!J$9</f>
        <v>0.37327014424231103</v>
      </c>
      <c r="K46" s="99">
        <f>'Tabel 8'!K47/'Tabel 8'!K$9</f>
        <v>0.22057772852411542</v>
      </c>
      <c r="L46" s="99">
        <f>'Tabel 8'!L47/'Tabel 8'!L$9</f>
        <v>0.22176405500325469</v>
      </c>
      <c r="M46" s="99">
        <f>'Tabel 8'!M47/'Tabel 8'!M$9</f>
        <v>0.21631340664887225</v>
      </c>
      <c r="N46" s="99">
        <f>'Tabel 8'!N47/'Tabel 8'!N$9</f>
        <v>0.143878733838609</v>
      </c>
      <c r="O46" s="99">
        <f>'Tabel 8'!O47/'Tabel 8'!O$9</f>
        <v>0.17801496696191282</v>
      </c>
      <c r="P46" s="99">
        <f>'Tabel 8'!P47/'Tabel 8'!P$9</f>
        <v>0.17325136413128925</v>
      </c>
      <c r="Q46" s="99">
        <f>'Tabel 8'!Q47/'Tabel 8'!Q$9</f>
        <v>0.289227183895786</v>
      </c>
      <c r="R46" s="99">
        <f>'Tabel 8'!R47/'Tabel 8'!R$9</f>
        <v>0.16638998856217785</v>
      </c>
      <c r="S46" s="99">
        <f>'Tabel 8'!S47/'Tabel 8'!S$9</f>
        <v>6.7862128207881456E-2</v>
      </c>
    </row>
    <row r="47" spans="1:19" x14ac:dyDescent="0.25">
      <c r="B47" s="1" t="s">
        <v>236</v>
      </c>
      <c r="D47" s="99">
        <f>'Tabel 8'!D48/'Tabel 8'!D$9</f>
        <v>5.9556182328525331E-2</v>
      </c>
      <c r="E47" s="99">
        <f>'Tabel 8'!E48/'Tabel 8'!E$9</f>
        <v>5.8704000102376877E-2</v>
      </c>
      <c r="F47" s="99">
        <f>'Tabel 8'!F48/'Tabel 8'!F$9</f>
        <v>6.4638555113968557E-2</v>
      </c>
      <c r="G47" s="99">
        <f>'Tabel 8'!G48/'Tabel 8'!G$9</f>
        <v>5.3181401925832698E-2</v>
      </c>
      <c r="H47" s="99">
        <f>'Tabel 8'!H48/'Tabel 8'!H$9</f>
        <v>8.1947496285255994E-2</v>
      </c>
      <c r="I47" s="99">
        <f>'Tabel 8'!I48/'Tabel 8'!I$9</f>
        <v>4.0580398998680378E-2</v>
      </c>
      <c r="J47" s="99">
        <f>'Tabel 8'!J48/'Tabel 8'!J$9</f>
        <v>2.9842301514430083E-2</v>
      </c>
      <c r="K47" s="99">
        <f>'Tabel 8'!K48/'Tabel 8'!K$9</f>
        <v>4.3496346726025092E-2</v>
      </c>
      <c r="L47" s="99">
        <f>'Tabel 8'!L48/'Tabel 8'!L$9</f>
        <v>4.0449642659789183E-2</v>
      </c>
      <c r="M47" s="99">
        <f>'Tabel 8'!M48/'Tabel 8'!M$9</f>
        <v>5.4447907721669166E-2</v>
      </c>
      <c r="N47" s="99">
        <f>'Tabel 8'!N48/'Tabel 8'!N$9</f>
        <v>6.3664734730271955E-2</v>
      </c>
      <c r="O47" s="99">
        <f>'Tabel 8'!O48/'Tabel 8'!O$9</f>
        <v>7.1425811354454236E-2</v>
      </c>
      <c r="P47" s="99">
        <f>'Tabel 8'!P48/'Tabel 8'!P$9</f>
        <v>7.2093873168864231E-2</v>
      </c>
      <c r="Q47" s="99">
        <f>'Tabel 8'!Q48/'Tabel 8'!Q$9</f>
        <v>4.9086520449186072E-2</v>
      </c>
      <c r="R47" s="99">
        <f>'Tabel 8'!R48/'Tabel 8'!R$9</f>
        <v>9.1476430758830649E-2</v>
      </c>
      <c r="S47" s="99">
        <f>'Tabel 8'!S48/'Tabel 8'!S$9</f>
        <v>6.2600665736067859E-2</v>
      </c>
    </row>
    <row r="48" spans="1:19" x14ac:dyDescent="0.25">
      <c r="B48" s="1" t="s">
        <v>262</v>
      </c>
      <c r="D48" s="99">
        <f>'Tabel 8'!D49/'Tabel 8'!D$9</f>
        <v>7.9202394487484756E-2</v>
      </c>
      <c r="E48" s="99">
        <f>'Tabel 8'!E49/'Tabel 8'!E$9</f>
        <v>8.7142834943788688E-2</v>
      </c>
      <c r="F48" s="99">
        <f>'Tabel 8'!F49/'Tabel 8'!F$9</f>
        <v>8.7585948931990093E-2</v>
      </c>
      <c r="G48" s="99">
        <f>'Tabel 8'!G49/'Tabel 8'!G$9</f>
        <v>0.19802387667710775</v>
      </c>
      <c r="H48" s="99">
        <f>'Tabel 8'!H49/'Tabel 8'!H$9</f>
        <v>5.582174968849641E-2</v>
      </c>
      <c r="I48" s="99">
        <f>'Tabel 8'!I49/'Tabel 8'!I$9</f>
        <v>8.3957212349005897E-2</v>
      </c>
      <c r="J48" s="99">
        <f>'Tabel 8'!J49/'Tabel 8'!J$9</f>
        <v>7.4486005411785072E-2</v>
      </c>
      <c r="K48" s="99">
        <f>'Tabel 8'!K49/'Tabel 8'!K$9</f>
        <v>4.8824633323066274E-2</v>
      </c>
      <c r="L48" s="99">
        <f>'Tabel 8'!L49/'Tabel 8'!L$9</f>
        <v>3.4622475093397505E-2</v>
      </c>
      <c r="M48" s="99">
        <f>'Tabel 8'!M49/'Tabel 8'!M$9</f>
        <v>9.987514520102643E-2</v>
      </c>
      <c r="N48" s="99">
        <f>'Tabel 8'!N49/'Tabel 8'!N$9</f>
        <v>7.5978600089166293E-2</v>
      </c>
      <c r="O48" s="99">
        <f>'Tabel 8'!O49/'Tabel 8'!O$9</f>
        <v>8.1865331690373661E-2</v>
      </c>
      <c r="P48" s="99">
        <f>'Tabel 8'!P49/'Tabel 8'!P$9</f>
        <v>8.316538996832451E-2</v>
      </c>
      <c r="Q48" s="99">
        <f>'Tabel 8'!Q49/'Tabel 8'!Q$9</f>
        <v>7.4360965301303428E-2</v>
      </c>
      <c r="R48" s="99">
        <f>'Tabel 8'!R49/'Tabel 8'!R$9</f>
        <v>2.26807984772581E-2</v>
      </c>
      <c r="S48" s="99">
        <f>'Tabel 8'!S49/'Tabel 8'!S$9</f>
        <v>1.8790937399334264E-2</v>
      </c>
    </row>
    <row r="49" spans="1:19" x14ac:dyDescent="0.25">
      <c r="B49" s="1" t="s">
        <v>288</v>
      </c>
      <c r="D49" s="99">
        <f>'Tabel 8'!D50/'Tabel 8'!D$9</f>
        <v>1.6545397169556348E-2</v>
      </c>
      <c r="E49" s="99">
        <f>'Tabel 8'!E50/'Tabel 8'!E$9</f>
        <v>1.1230378145461094E-2</v>
      </c>
      <c r="F49" s="99">
        <f>'Tabel 8'!F50/'Tabel 8'!F$9</f>
        <v>1.160970368266516E-2</v>
      </c>
      <c r="G49" s="99">
        <f>'Tabel 8'!G50/'Tabel 8'!G$9</f>
        <v>1.6333511942084194E-2</v>
      </c>
      <c r="H49" s="99">
        <f>'Tabel 8'!H50/'Tabel 8'!H$9</f>
        <v>1.6594906721494575E-2</v>
      </c>
      <c r="I49" s="99">
        <f>'Tabel 8'!I50/'Tabel 8'!I$9</f>
        <v>6.4241951321577298E-3</v>
      </c>
      <c r="J49" s="99">
        <f>'Tabel 8'!J50/'Tabel 8'!J$9</f>
        <v>4.9828745589035606E-3</v>
      </c>
      <c r="K49" s="99">
        <f>'Tabel 8'!K50/'Tabel 8'!K$9</f>
        <v>2.4371036729613271E-2</v>
      </c>
      <c r="L49" s="99">
        <f>'Tabel 8'!L50/'Tabel 8'!L$9</f>
        <v>2.0903446681361248E-2</v>
      </c>
      <c r="M49" s="99">
        <f>'Tabel 8'!M50/'Tabel 8'!M$9</f>
        <v>3.683549769980448E-2</v>
      </c>
      <c r="N49" s="99">
        <f>'Tabel 8'!N50/'Tabel 8'!N$9</f>
        <v>3.0592955862683905E-2</v>
      </c>
      <c r="O49" s="99">
        <f>'Tabel 8'!O50/'Tabel 8'!O$9</f>
        <v>2.0355239939376504E-2</v>
      </c>
      <c r="P49" s="99">
        <f>'Tabel 8'!P50/'Tabel 8'!P$9</f>
        <v>2.0952415686186197E-2</v>
      </c>
      <c r="Q49" s="99">
        <f>'Tabel 8'!Q50/'Tabel 8'!Q$9</f>
        <v>1.2189819244881207E-2</v>
      </c>
      <c r="R49" s="99">
        <f>'Tabel 8'!R50/'Tabel 8'!R$9</f>
        <v>6.0537924594895546E-3</v>
      </c>
      <c r="S49" s="99">
        <f>'Tabel 8'!S50/'Tabel 8'!S$9</f>
        <v>4.2950714055621172E-4</v>
      </c>
    </row>
    <row r="50" spans="1:19" x14ac:dyDescent="0.25">
      <c r="B50" s="1" t="s">
        <v>302</v>
      </c>
      <c r="D50" s="99">
        <f>'Tabel 8'!D51/'Tabel 8'!D$9</f>
        <v>0.24941806243604978</v>
      </c>
      <c r="E50" s="99">
        <f>'Tabel 8'!E51/'Tabel 8'!E$9</f>
        <v>0.2338598734731448</v>
      </c>
      <c r="F50" s="99">
        <f>'Tabel 8'!F51/'Tabel 8'!F$9</f>
        <v>0.23911766308781318</v>
      </c>
      <c r="G50" s="99">
        <f>'Tabel 8'!G51/'Tabel 8'!G$9</f>
        <v>0.15459913754891805</v>
      </c>
      <c r="H50" s="99">
        <f>'Tabel 8'!H51/'Tabel 8'!H$9</f>
        <v>0.19072315735743933</v>
      </c>
      <c r="I50" s="99">
        <f>'Tabel 8'!I51/'Tabel 8'!I$9</f>
        <v>0.23058541737802785</v>
      </c>
      <c r="J50" s="99">
        <f>'Tabel 8'!J51/'Tabel 8'!J$9</f>
        <v>0.27938700825407881</v>
      </c>
      <c r="K50" s="99">
        <f>'Tabel 8'!K51/'Tabel 8'!K$9</f>
        <v>0.35339114640721703</v>
      </c>
      <c r="L50" s="99">
        <f>'Tabel 8'!L51/'Tabel 8'!L$9</f>
        <v>0.39959668662007736</v>
      </c>
      <c r="M50" s="99">
        <f>'Tabel 8'!M51/'Tabel 8'!M$9</f>
        <v>0.1873025532991246</v>
      </c>
      <c r="N50" s="99">
        <f>'Tabel 8'!N51/'Tabel 8'!N$9</f>
        <v>0.19143111903700402</v>
      </c>
      <c r="O50" s="99">
        <f>'Tabel 8'!O51/'Tabel 8'!O$9</f>
        <v>0.22962651290395986</v>
      </c>
      <c r="P50" s="99">
        <f>'Tabel 8'!P51/'Tabel 8'!P$9</f>
        <v>0.22980702077615861</v>
      </c>
      <c r="Q50" s="99">
        <f>'Tabel 8'!Q51/'Tabel 8'!Q$9</f>
        <v>0.25974950404360958</v>
      </c>
      <c r="R50" s="99">
        <f>'Tabel 8'!R51/'Tabel 8'!R$9</f>
        <v>0.13639166513568865</v>
      </c>
      <c r="S50" s="99">
        <f>'Tabel 8'!S51/'Tabel 8'!S$9</f>
        <v>2.0723719531837218E-2</v>
      </c>
    </row>
    <row r="51" spans="1:19" x14ac:dyDescent="0.25">
      <c r="D51" s="6"/>
      <c r="E51" s="6"/>
      <c r="F51" s="6"/>
      <c r="G51" s="6"/>
      <c r="H51" s="6"/>
      <c r="I51" s="6"/>
      <c r="J51" s="6"/>
      <c r="K51" s="6"/>
      <c r="L51" s="6"/>
      <c r="M51" s="6"/>
      <c r="N51" s="6"/>
      <c r="O51" s="6"/>
      <c r="P51" s="6"/>
      <c r="Q51" s="6"/>
      <c r="R51" s="6"/>
      <c r="S51" s="6"/>
    </row>
    <row r="52" spans="1:19" x14ac:dyDescent="0.25">
      <c r="A52" s="1">
        <v>2019</v>
      </c>
      <c r="B52" s="1" t="s">
        <v>4</v>
      </c>
      <c r="D52" s="99">
        <f>'Tabel 8'!D53/'Tabel 8'!D$10</f>
        <v>2.1464662895584897E-2</v>
      </c>
      <c r="E52" s="99">
        <f>'Tabel 8'!E53/'Tabel 8'!E$10</f>
        <v>2.343452371386626E-2</v>
      </c>
      <c r="F52" s="99">
        <f>'Tabel 8'!F53/'Tabel 8'!F$10</f>
        <v>3.0257670215761482E-2</v>
      </c>
      <c r="G52" s="99">
        <f>'Tabel 8'!G53/'Tabel 8'!G$10</f>
        <v>2.749286545835598E-2</v>
      </c>
      <c r="H52" s="99">
        <f>'Tabel 8'!H53/'Tabel 8'!H$10</f>
        <v>2.3323788561650356E-2</v>
      </c>
      <c r="I52" s="99">
        <f>'Tabel 8'!I53/'Tabel 8'!I$10</f>
        <v>7.2081870034854903E-2</v>
      </c>
      <c r="J52" s="99">
        <f>'Tabel 8'!J53/'Tabel 8'!J$10</f>
        <v>3.6551586522465219E-3</v>
      </c>
      <c r="K52" s="99">
        <f>'Tabel 8'!K53/'Tabel 8'!K$10</f>
        <v>6.920481496969097E-3</v>
      </c>
      <c r="L52" s="99">
        <f>'Tabel 8'!L53/'Tabel 8'!L$10</f>
        <v>8.0254882197585125E-3</v>
      </c>
      <c r="M52" s="99">
        <f>'Tabel 8'!M53/'Tabel 8'!M$10</f>
        <v>3.4422915288857005E-3</v>
      </c>
      <c r="N52" s="99">
        <f>'Tabel 8'!N53/'Tabel 8'!N$10</f>
        <v>9.3457943925233638E-3</v>
      </c>
      <c r="O52" s="99">
        <f>'Tabel 8'!O53/'Tabel 8'!O$10</f>
        <v>2.9688136544056918E-2</v>
      </c>
      <c r="P52" s="99">
        <f>'Tabel 8'!P53/'Tabel 8'!P$10</f>
        <v>3.0340385451640643E-2</v>
      </c>
      <c r="Q52" s="99">
        <f>'Tabel 8'!Q53/'Tabel 8'!Q$10</f>
        <v>1.1744868013442903E-2</v>
      </c>
      <c r="R52" s="99">
        <f>'Tabel 8'!R53/'Tabel 8'!R$10</f>
        <v>4.0882585004828387E-2</v>
      </c>
      <c r="S52" s="99">
        <f>'Tabel 8'!S53/'Tabel 8'!S$10</f>
        <v>1.0281800723468626E-2</v>
      </c>
    </row>
    <row r="53" spans="1:19" x14ac:dyDescent="0.25">
      <c r="B53" s="1" t="s">
        <v>19</v>
      </c>
      <c r="D53" s="99">
        <f>'Tabel 8'!D54/'Tabel 8'!D$10</f>
        <v>2.1774379512688232E-2</v>
      </c>
      <c r="E53" s="99">
        <f>'Tabel 8'!E54/'Tabel 8'!E$10</f>
        <v>2.1452184212939374E-2</v>
      </c>
      <c r="F53" s="99">
        <f>'Tabel 8'!F54/'Tabel 8'!F$10</f>
        <v>2.6990619975895698E-2</v>
      </c>
      <c r="G53" s="99">
        <f>'Tabel 8'!G54/'Tabel 8'!G$10</f>
        <v>3.9630217747626184E-3</v>
      </c>
      <c r="H53" s="99">
        <f>'Tabel 8'!H54/'Tabel 8'!H$10</f>
        <v>2.4830795824707035E-2</v>
      </c>
      <c r="I53" s="99">
        <f>'Tabel 8'!I54/'Tabel 8'!I$10</f>
        <v>5.9221319953644451E-4</v>
      </c>
      <c r="J53" s="99">
        <f>'Tabel 8'!J54/'Tabel 8'!J$10</f>
        <v>1.426467721638934E-2</v>
      </c>
      <c r="K53" s="99">
        <f>'Tabel 8'!K54/'Tabel 8'!K$10</f>
        <v>4.5104429682736782E-3</v>
      </c>
      <c r="L53" s="99">
        <f>'Tabel 8'!L54/'Tabel 8'!L$10</f>
        <v>2.023192972643628E-3</v>
      </c>
      <c r="M53" s="99">
        <f>'Tabel 8'!M54/'Tabel 8'!M$10</f>
        <v>1.233947043434872E-2</v>
      </c>
      <c r="N53" s="99">
        <f>'Tabel 8'!N54/'Tabel 8'!N$10</f>
        <v>6.1412385657876462E-3</v>
      </c>
      <c r="O53" s="99">
        <f>'Tabel 8'!O54/'Tabel 8'!O$10</f>
        <v>3.808077862347313E-2</v>
      </c>
      <c r="P53" s="99">
        <f>'Tabel 8'!P54/'Tabel 8'!P$10</f>
        <v>4.0132410731881035E-2</v>
      </c>
      <c r="Q53" s="99">
        <f>'Tabel 8'!Q54/'Tabel 8'!Q$10</f>
        <v>8.4048492491880823E-3</v>
      </c>
      <c r="R53" s="99">
        <f>'Tabel 8'!R54/'Tabel 8'!R$10</f>
        <v>0</v>
      </c>
      <c r="S53" s="99">
        <f>'Tabel 8'!S54/'Tabel 8'!S$10</f>
        <v>1.9342001360980583E-2</v>
      </c>
    </row>
    <row r="54" spans="1:19" x14ac:dyDescent="0.25">
      <c r="B54" s="1" t="s">
        <v>26</v>
      </c>
      <c r="D54" s="99">
        <f>'Tabel 8'!D55/'Tabel 8'!D$10</f>
        <v>2.7334703720919822E-2</v>
      </c>
      <c r="E54" s="99">
        <f>'Tabel 8'!E55/'Tabel 8'!E$10</f>
        <v>2.4549057939709275E-2</v>
      </c>
      <c r="F54" s="99">
        <f>'Tabel 8'!F55/'Tabel 8'!F$10</f>
        <v>3.0378303192110434E-2</v>
      </c>
      <c r="G54" s="99">
        <f>'Tabel 8'!G55/'Tabel 8'!G$10</f>
        <v>5.3607827956736794E-3</v>
      </c>
      <c r="H54" s="99">
        <f>'Tabel 8'!H55/'Tabel 8'!H$10</f>
        <v>2.9534932313389026E-2</v>
      </c>
      <c r="I54" s="99">
        <f>'Tabel 8'!I55/'Tabel 8'!I$10</f>
        <v>9.1194481191717164E-3</v>
      </c>
      <c r="J54" s="99">
        <f>'Tabel 8'!J55/'Tabel 8'!J$10</f>
        <v>1.5627964462686168E-2</v>
      </c>
      <c r="K54" s="99">
        <f>'Tabel 8'!K55/'Tabel 8'!K$10</f>
        <v>2.647850277553444E-2</v>
      </c>
      <c r="L54" s="99">
        <f>'Tabel 8'!L55/'Tabel 8'!L$10</f>
        <v>3.2368724897584071E-2</v>
      </c>
      <c r="M54" s="99">
        <f>'Tabel 8'!M55/'Tabel 8'!M$10</f>
        <v>7.9380621861967326E-3</v>
      </c>
      <c r="N54" s="99">
        <f>'Tabel 8'!N55/'Tabel 8'!N$10</f>
        <v>2.7898486020993311E-2</v>
      </c>
      <c r="O54" s="99">
        <f>'Tabel 8'!O55/'Tabel 8'!O$10</f>
        <v>3.4365309225450412E-2</v>
      </c>
      <c r="P54" s="99">
        <f>'Tabel 8'!P55/'Tabel 8'!P$10</f>
        <v>3.5478785315877594E-2</v>
      </c>
      <c r="Q54" s="99">
        <f>'Tabel 8'!Q55/'Tabel 8'!Q$10</f>
        <v>1.9608341794683279E-2</v>
      </c>
      <c r="R54" s="99">
        <f>'Tabel 8'!R55/'Tabel 8'!R$10</f>
        <v>1.0003767959194729E-2</v>
      </c>
      <c r="S54" s="99">
        <f>'Tabel 8'!S55/'Tabel 8'!S$10</f>
        <v>1.0383600730631682E-2</v>
      </c>
    </row>
    <row r="55" spans="1:19" x14ac:dyDescent="0.25">
      <c r="B55" s="1" t="s">
        <v>43</v>
      </c>
      <c r="D55" s="99">
        <f>'Tabel 8'!D56/'Tabel 8'!D$10</f>
        <v>9.2058189245702096E-2</v>
      </c>
      <c r="E55" s="99">
        <f>'Tabel 8'!E56/'Tabel 8'!E$10</f>
        <v>8.6582955283449975E-2</v>
      </c>
      <c r="F55" s="99">
        <f>'Tabel 8'!F56/'Tabel 8'!F$10</f>
        <v>9.1085560009566996E-2</v>
      </c>
      <c r="G55" s="99">
        <f>'Tabel 8'!G56/'Tabel 8'!G$10</f>
        <v>8.191481396810317E-2</v>
      </c>
      <c r="H55" s="99">
        <f>'Tabel 8'!H56/'Tabel 8'!H$10</f>
        <v>0.10900000024462086</v>
      </c>
      <c r="I55" s="99">
        <f>'Tabel 8'!I56/'Tabel 8'!I$10</f>
        <v>0.23413255769801078</v>
      </c>
      <c r="J55" s="99">
        <f>'Tabel 8'!J56/'Tabel 8'!J$10</f>
        <v>4.9566248305888232E-2</v>
      </c>
      <c r="K55" s="99">
        <f>'Tabel 8'!K56/'Tabel 8'!K$10</f>
        <v>6.2344983448940704E-2</v>
      </c>
      <c r="L55" s="99">
        <f>'Tabel 8'!L56/'Tabel 8'!L$10</f>
        <v>5.5682827636739804E-2</v>
      </c>
      <c r="M55" s="99">
        <f>'Tabel 8'!M56/'Tabel 8'!M$10</f>
        <v>8.3315211985931809E-2</v>
      </c>
      <c r="N55" s="99">
        <f>'Tabel 8'!N56/'Tabel 8'!N$10</f>
        <v>0.1723515288608449</v>
      </c>
      <c r="O55" s="99">
        <f>'Tabel 8'!O56/'Tabel 8'!O$10</f>
        <v>0.10765733977733898</v>
      </c>
      <c r="P55" s="99">
        <f>'Tabel 8'!P56/'Tabel 8'!P$10</f>
        <v>0.10946128145060997</v>
      </c>
      <c r="Q55" s="99">
        <f>'Tabel 8'!Q56/'Tabel 8'!Q$10</f>
        <v>8.4160229452951901E-2</v>
      </c>
      <c r="R55" s="99">
        <f>'Tabel 8'!R56/'Tabel 8'!R$10</f>
        <v>6.7064705000976582E-2</v>
      </c>
      <c r="S55" s="99">
        <f>'Tabel 8'!S56/'Tabel 8'!S$10</f>
        <v>8.3311295498116E-2</v>
      </c>
    </row>
    <row r="56" spans="1:19" x14ac:dyDescent="0.25">
      <c r="B56" s="1" t="s">
        <v>95</v>
      </c>
      <c r="D56" s="99">
        <f>'Tabel 8'!D57/'Tabel 8'!D$10</f>
        <v>3.855737643478175E-2</v>
      </c>
      <c r="E56" s="99">
        <f>'Tabel 8'!E57/'Tabel 8'!E$10</f>
        <v>3.9121191180905256E-2</v>
      </c>
      <c r="F56" s="99">
        <f>'Tabel 8'!F57/'Tabel 8'!F$10</f>
        <v>5.0159386416164915E-2</v>
      </c>
      <c r="G56" s="99">
        <f>'Tabel 8'!G57/'Tabel 8'!G$10</f>
        <v>2.2613157430845139E-2</v>
      </c>
      <c r="H56" s="99">
        <f>'Tabel 8'!H57/'Tabel 8'!H$10</f>
        <v>3.8431676268607259E-2</v>
      </c>
      <c r="I56" s="99">
        <f>'Tabel 8'!I57/'Tabel 8'!I$10</f>
        <v>9.5974164450495947E-2</v>
      </c>
      <c r="J56" s="99">
        <f>'Tabel 8'!J57/'Tabel 8'!J$10</f>
        <v>1.6921386897821526E-2</v>
      </c>
      <c r="K56" s="99">
        <f>'Tabel 8'!K57/'Tabel 8'!K$10</f>
        <v>6.7209749962492779E-2</v>
      </c>
      <c r="L56" s="99">
        <f>'Tabel 8'!L57/'Tabel 8'!L$10</f>
        <v>4.1131861393588945E-2</v>
      </c>
      <c r="M56" s="99">
        <f>'Tabel 8'!M57/'Tabel 8'!M$10</f>
        <v>0.14929418306004921</v>
      </c>
      <c r="N56" s="99">
        <f>'Tabel 8'!N57/'Tabel 8'!N$10</f>
        <v>3.3126971843562114E-2</v>
      </c>
      <c r="O56" s="99">
        <f>'Tabel 8'!O57/'Tabel 8'!O$10</f>
        <v>1.8466038739723467E-2</v>
      </c>
      <c r="P56" s="99">
        <f>'Tabel 8'!P57/'Tabel 8'!P$10</f>
        <v>1.8521635083427825E-2</v>
      </c>
      <c r="Q56" s="99">
        <f>'Tabel 8'!Q57/'Tabel 8'!Q$10</f>
        <v>1.0241548378727084E-2</v>
      </c>
      <c r="R56" s="99">
        <f>'Tabel 8'!R57/'Tabel 8'!R$10</f>
        <v>3.7754351077919836E-2</v>
      </c>
      <c r="S56" s="99">
        <f>'Tabel 8'!S57/'Tabel 8'!S$10</f>
        <v>0.29522002077286152</v>
      </c>
    </row>
    <row r="57" spans="1:19" x14ac:dyDescent="0.25">
      <c r="B57" s="1" t="s">
        <v>105</v>
      </c>
      <c r="D57" s="99">
        <f>'Tabel 8'!D58/'Tabel 8'!D$10</f>
        <v>6.4571490142943333E-2</v>
      </c>
      <c r="E57" s="99">
        <f>'Tabel 8'!E58/'Tabel 8'!E$10</f>
        <v>7.3598962414956504E-2</v>
      </c>
      <c r="F57" s="99">
        <f>'Tabel 8'!F58/'Tabel 8'!F$10</f>
        <v>8.1553543782207888E-2</v>
      </c>
      <c r="G57" s="99">
        <f>'Tabel 8'!G58/'Tabel 8'!G$10</f>
        <v>4.4665568528114423E-2</v>
      </c>
      <c r="H57" s="99">
        <f>'Tabel 8'!H58/'Tabel 8'!H$10</f>
        <v>7.9352726630248255E-2</v>
      </c>
      <c r="I57" s="99">
        <f>'Tabel 8'!I58/'Tabel 8'!I$10</f>
        <v>0.12665591003776069</v>
      </c>
      <c r="J57" s="99">
        <f>'Tabel 8'!J58/'Tabel 8'!J$10</f>
        <v>5.7493210034866786E-2</v>
      </c>
      <c r="K57" s="99">
        <f>'Tabel 8'!K58/'Tabel 8'!K$10</f>
        <v>2.6922205233135318E-2</v>
      </c>
      <c r="L57" s="99">
        <f>'Tabel 8'!L58/'Tabel 8'!L$10</f>
        <v>2.4630133549855299E-2</v>
      </c>
      <c r="M57" s="99">
        <f>'Tabel 8'!M58/'Tabel 8'!M$10</f>
        <v>3.413687693647828E-2</v>
      </c>
      <c r="N57" s="99">
        <f>'Tabel 8'!N58/'Tabel 8'!N$10</f>
        <v>0.13393654384189535</v>
      </c>
      <c r="O57" s="99">
        <f>'Tabel 8'!O58/'Tabel 8'!O$10</f>
        <v>5.4004536924285904E-2</v>
      </c>
      <c r="P57" s="99">
        <f>'Tabel 8'!P58/'Tabel 8'!P$10</f>
        <v>5.3846218075343982E-2</v>
      </c>
      <c r="Q57" s="99">
        <f>'Tabel 8'!Q58/'Tabel 8'!Q$10</f>
        <v>7.2975596973661822E-2</v>
      </c>
      <c r="R57" s="99">
        <f>'Tabel 8'!R58/'Tabel 8'!R$10</f>
        <v>1.1262708962917723E-2</v>
      </c>
      <c r="S57" s="99">
        <f>'Tabel 8'!S58/'Tabel 8'!S$10</f>
        <v>6.4235804519888154E-2</v>
      </c>
    </row>
    <row r="58" spans="1:19" x14ac:dyDescent="0.25">
      <c r="B58" s="1" t="s">
        <v>137</v>
      </c>
      <c r="D58" s="99">
        <f>'Tabel 8'!D59/'Tabel 8'!D$10</f>
        <v>0.13366692502411365</v>
      </c>
      <c r="E58" s="99">
        <f>'Tabel 8'!E59/'Tabel 8'!E$10</f>
        <v>0.14781049325938397</v>
      </c>
      <c r="F58" s="99">
        <f>'Tabel 8'!F59/'Tabel 8'!F$10</f>
        <v>0.13317504025753713</v>
      </c>
      <c r="G58" s="99">
        <f>'Tabel 8'!G59/'Tabel 8'!G$10</f>
        <v>0.2406477197000301</v>
      </c>
      <c r="H58" s="99">
        <f>'Tabel 8'!H59/'Tabel 8'!H$10</f>
        <v>0.18948538866424133</v>
      </c>
      <c r="I58" s="99">
        <f>'Tabel 8'!I59/'Tabel 8'!I$10</f>
        <v>0.10949654283312719</v>
      </c>
      <c r="J58" s="99">
        <f>'Tabel 8'!J59/'Tabel 8'!J$10</f>
        <v>0.11877472257493429</v>
      </c>
      <c r="K58" s="99">
        <f>'Tabel 8'!K59/'Tabel 8'!K$10</f>
        <v>0.12162235494281345</v>
      </c>
      <c r="L58" s="99">
        <f>'Tabel 8'!L59/'Tabel 8'!L$10</f>
        <v>0.10433561922066947</v>
      </c>
      <c r="M58" s="99">
        <f>'Tabel 8'!M59/'Tabel 8'!M$10</f>
        <v>0.17603519201396714</v>
      </c>
      <c r="N58" s="99">
        <f>'Tabel 8'!N59/'Tabel 8'!N$10</f>
        <v>0.1234299660694089</v>
      </c>
      <c r="O58" s="99">
        <f>'Tabel 8'!O59/'Tabel 8'!O$10</f>
        <v>0.11105669374425371</v>
      </c>
      <c r="P58" s="99">
        <f>'Tabel 8'!P59/'Tabel 8'!P$10</f>
        <v>0.10990172659674867</v>
      </c>
      <c r="Q58" s="99">
        <f>'Tabel 8'!Q59/'Tabel 8'!Q$10</f>
        <v>0.13219391520052293</v>
      </c>
      <c r="R58" s="99">
        <f>'Tabel 8'!R59/'Tabel 8'!R$10</f>
        <v>0.12035976326421177</v>
      </c>
      <c r="S58" s="99">
        <f>'Tabel 8'!S59/'Tabel 8'!S$10</f>
        <v>0.14587941026465881</v>
      </c>
    </row>
    <row r="59" spans="1:19" x14ac:dyDescent="0.25">
      <c r="B59" s="1" t="s">
        <v>192</v>
      </c>
      <c r="D59" s="99">
        <f>'Tabel 8'!D60/'Tabel 8'!D$10</f>
        <v>0.19906241752819073</v>
      </c>
      <c r="E59" s="99">
        <f>'Tabel 8'!E60/'Tabel 8'!E$10</f>
        <v>0.20446551041224531</v>
      </c>
      <c r="F59" s="99">
        <f>'Tabel 8'!F60/'Tabel 8'!F$10</f>
        <v>0.1913020446218423</v>
      </c>
      <c r="G59" s="99">
        <f>'Tabel 8'!G60/'Tabel 8'!G$10</f>
        <v>0.11458482019799887</v>
      </c>
      <c r="H59" s="99">
        <f>'Tabel 8'!H60/'Tabel 8'!H$10</f>
        <v>0.17152854052108346</v>
      </c>
      <c r="I59" s="99">
        <f>'Tabel 8'!I60/'Tabel 8'!I$10</f>
        <v>8.5235912362894753E-2</v>
      </c>
      <c r="J59" s="99">
        <f>'Tabel 8'!J60/'Tabel 8'!J$10</f>
        <v>0.29796703978863259</v>
      </c>
      <c r="K59" s="99">
        <f>'Tabel 8'!K60/'Tabel 8'!K$10</f>
        <v>0.23130304877854141</v>
      </c>
      <c r="L59" s="99">
        <f>'Tabel 8'!L60/'Tabel 8'!L$10</f>
        <v>0.22951636711377477</v>
      </c>
      <c r="M59" s="99">
        <f>'Tabel 8'!M60/'Tabel 8'!M$10</f>
        <v>0.23692692247485908</v>
      </c>
      <c r="N59" s="99">
        <f>'Tabel 8'!N60/'Tabel 8'!N$10</f>
        <v>0.12127706014246879</v>
      </c>
      <c r="O59" s="99">
        <f>'Tabel 8'!O60/'Tabel 8'!O$10</f>
        <v>0.18130778289548377</v>
      </c>
      <c r="P59" s="99">
        <f>'Tabel 8'!P60/'Tabel 8'!P$10</f>
        <v>0.17564193301259656</v>
      </c>
      <c r="Q59" s="99">
        <f>'Tabel 8'!Q60/'Tabel 8'!Q$10</f>
        <v>0.28588415791500377</v>
      </c>
      <c r="R59" s="99">
        <f>'Tabel 8'!R60/'Tabel 8'!R$10</f>
        <v>0.22452218416136893</v>
      </c>
      <c r="S59" s="99">
        <f>'Tabel 8'!S60/'Tabel 8'!S$10</f>
        <v>7.1260005014138997E-2</v>
      </c>
    </row>
    <row r="60" spans="1:19" x14ac:dyDescent="0.25">
      <c r="B60" s="1" t="s">
        <v>236</v>
      </c>
      <c r="D60" s="99">
        <f>'Tabel 8'!D61/'Tabel 8'!D$10</f>
        <v>6.0876753087145928E-2</v>
      </c>
      <c r="E60" s="99">
        <f>'Tabel 8'!E61/'Tabel 8'!E$10</f>
        <v>5.8796170691058483E-2</v>
      </c>
      <c r="F60" s="99">
        <f>'Tabel 8'!F61/'Tabel 8'!F$10</f>
        <v>7.3457400156844543E-2</v>
      </c>
      <c r="G60" s="99">
        <f>'Tabel 8'!G61/'Tabel 8'!G$10</f>
        <v>4.6629871891293896E-2</v>
      </c>
      <c r="H60" s="99">
        <f>'Tabel 8'!H61/'Tabel 8'!H$10</f>
        <v>7.1426395870419573E-2</v>
      </c>
      <c r="I60" s="99">
        <f>'Tabel 8'!I61/'Tabel 8'!I$10</f>
        <v>2.3607544991829363E-2</v>
      </c>
      <c r="J60" s="99">
        <f>'Tabel 8'!J61/'Tabel 8'!J$10</f>
        <v>2.3923724941600558E-2</v>
      </c>
      <c r="K60" s="99">
        <f>'Tabel 8'!K61/'Tabel 8'!K$10</f>
        <v>4.0380115745691454E-2</v>
      </c>
      <c r="L60" s="99">
        <f>'Tabel 8'!L61/'Tabel 8'!L$10</f>
        <v>4.7091645449418441E-2</v>
      </c>
      <c r="M60" s="99">
        <f>'Tabel 8'!M61/'Tabel 8'!M$10</f>
        <v>1.9254474783916342E-2</v>
      </c>
      <c r="N60" s="99">
        <f>'Tabel 8'!N61/'Tabel 8'!N$10</f>
        <v>7.812965057443895E-2</v>
      </c>
      <c r="O60" s="99">
        <f>'Tabel 8'!O61/'Tabel 8'!O$10</f>
        <v>7.619940205207891E-2</v>
      </c>
      <c r="P60" s="99">
        <f>'Tabel 8'!P61/'Tabel 8'!P$10</f>
        <v>7.4961221968902023E-2</v>
      </c>
      <c r="Q60" s="99">
        <f>'Tabel 8'!Q61/'Tabel 8'!Q$10</f>
        <v>3.1753421129501955E-2</v>
      </c>
      <c r="R60" s="99">
        <f>'Tabel 8'!R61/'Tabel 8'!R$10</f>
        <v>0.26994021645586908</v>
      </c>
      <c r="S60" s="99">
        <f>'Tabel 8'!S61/'Tabel 8'!S$10</f>
        <v>3.1761602234873378E-2</v>
      </c>
    </row>
    <row r="61" spans="1:19" x14ac:dyDescent="0.25">
      <c r="B61" s="1" t="s">
        <v>262</v>
      </c>
      <c r="D61" s="99">
        <f>'Tabel 8'!D62/'Tabel 8'!D$10</f>
        <v>7.9154718285408807E-2</v>
      </c>
      <c r="E61" s="99">
        <f>'Tabel 8'!E62/'Tabel 8'!E$10</f>
        <v>7.8343531778405265E-2</v>
      </c>
      <c r="F61" s="99">
        <f>'Tabel 8'!F62/'Tabel 8'!F$10</f>
        <v>8.3602027924042033E-2</v>
      </c>
      <c r="G61" s="99">
        <f>'Tabel 8'!G62/'Tabel 8'!G$10</f>
        <v>6.0548947827576666E-2</v>
      </c>
      <c r="H61" s="99">
        <f>'Tabel 8'!H62/'Tabel 8'!H$10</f>
        <v>6.3874832396275394E-2</v>
      </c>
      <c r="I61" s="99">
        <f>'Tabel 8'!I62/'Tabel 8'!I$10</f>
        <v>6.2837266988600662E-2</v>
      </c>
      <c r="J61" s="99">
        <f>'Tabel 8'!J62/'Tabel 8'!J$10</f>
        <v>8.5410781222229504E-2</v>
      </c>
      <c r="K61" s="99">
        <f>'Tabel 8'!K62/'Tabel 8'!K$10</f>
        <v>6.4812479849843424E-2</v>
      </c>
      <c r="L61" s="99">
        <f>'Tabel 8'!L62/'Tabel 8'!L$10</f>
        <v>6.1773794792501488E-2</v>
      </c>
      <c r="M61" s="99">
        <f>'Tabel 8'!M62/'Tabel 8'!M$10</f>
        <v>7.4377239651423205E-2</v>
      </c>
      <c r="N61" s="99">
        <f>'Tabel 8'!N62/'Tabel 8'!N$10</f>
        <v>7.9885707482588247E-2</v>
      </c>
      <c r="O61" s="99">
        <f>'Tabel 8'!O62/'Tabel 8'!O$10</f>
        <v>9.0903221928615788E-2</v>
      </c>
      <c r="P61" s="99">
        <f>'Tabel 8'!P62/'Tabel 8'!P$10</f>
        <v>9.1994471195552208E-2</v>
      </c>
      <c r="Q61" s="99">
        <f>'Tabel 8'!Q62/'Tabel 8'!Q$10</f>
        <v>9.1254427682351411E-2</v>
      </c>
      <c r="R61" s="99">
        <f>'Tabel 8'!R62/'Tabel 8'!R$10</f>
        <v>2.6461499820312886E-2</v>
      </c>
      <c r="S61" s="99">
        <f>'Tabel 8'!S62/'Tabel 8'!S$10</f>
        <v>3.8684002721961167E-2</v>
      </c>
    </row>
    <row r="62" spans="1:19" x14ac:dyDescent="0.25">
      <c r="B62" s="1" t="s">
        <v>288</v>
      </c>
      <c r="D62" s="99">
        <f>'Tabel 8'!D63/'Tabel 8'!D$10</f>
        <v>1.7622094714985236E-2</v>
      </c>
      <c r="E62" s="99">
        <f>'Tabel 8'!E63/'Tabel 8'!E$10</f>
        <v>1.2658802220749622E-2</v>
      </c>
      <c r="F62" s="99">
        <f>'Tabel 8'!F63/'Tabel 8'!F$10</f>
        <v>1.1101517762621898E-2</v>
      </c>
      <c r="G62" s="99">
        <f>'Tabel 8'!G63/'Tabel 8'!G$10</f>
        <v>1.7695853216544041E-2</v>
      </c>
      <c r="H62" s="99">
        <f>'Tabel 8'!H63/'Tabel 8'!H$10</f>
        <v>2.180753523810567E-2</v>
      </c>
      <c r="I62" s="99">
        <f>'Tabel 8'!I63/'Tabel 8'!I$10</f>
        <v>1.9848226675663522E-2</v>
      </c>
      <c r="J62" s="99">
        <f>'Tabel 8'!J63/'Tabel 8'!J$10</f>
        <v>6.6416236767504596E-3</v>
      </c>
      <c r="K62" s="99">
        <f>'Tabel 8'!K63/'Tabel 8'!K$10</f>
        <v>2.0764636594918808E-2</v>
      </c>
      <c r="L62" s="99">
        <f>'Tabel 8'!L63/'Tabel 8'!L$10</f>
        <v>1.9681139840793744E-2</v>
      </c>
      <c r="M62" s="99">
        <f>'Tabel 8'!M63/'Tabel 8'!M$10</f>
        <v>2.4175120407302745E-2</v>
      </c>
      <c r="N62" s="99">
        <f>'Tabel 8'!N63/'Tabel 8'!N$10</f>
        <v>4.5578109808123497E-2</v>
      </c>
      <c r="O62" s="99">
        <f>'Tabel 8'!O63/'Tabel 8'!O$10</f>
        <v>2.0845809133064563E-2</v>
      </c>
      <c r="P62" s="99">
        <f>'Tabel 8'!P63/'Tabel 8'!P$10</f>
        <v>2.126944733087522E-2</v>
      </c>
      <c r="Q62" s="99">
        <f>'Tabel 8'!Q63/'Tabel 8'!Q$10</f>
        <v>1.5309163646656306E-2</v>
      </c>
      <c r="R62" s="99">
        <f>'Tabel 8'!R63/'Tabel 8'!R$10</f>
        <v>1.1363895487805049E-2</v>
      </c>
      <c r="S62" s="99">
        <f>'Tabel 8'!S63/'Tabel 8'!S$10</f>
        <v>2.036000143261114E-3</v>
      </c>
    </row>
    <row r="63" spans="1:19" x14ac:dyDescent="0.25">
      <c r="B63" s="1" t="s">
        <v>302</v>
      </c>
      <c r="D63" s="99">
        <f>'Tabel 8'!D64/'Tabel 8'!D$10</f>
        <v>0.24385628940753554</v>
      </c>
      <c r="E63" s="99">
        <f>'Tabel 8'!E64/'Tabel 8'!E$10</f>
        <v>0.22918661689233069</v>
      </c>
      <c r="F63" s="99">
        <f>'Tabel 8'!F64/'Tabel 8'!F$10</f>
        <v>0.19693688568540449</v>
      </c>
      <c r="G63" s="99">
        <f>'Tabel 8'!G64/'Tabel 8'!G$10</f>
        <v>0.33388257721070108</v>
      </c>
      <c r="H63" s="99">
        <f>'Tabel 8'!H64/'Tabel 8'!H$10</f>
        <v>0.17740338746665174</v>
      </c>
      <c r="I63" s="99">
        <f>'Tabel 8'!I64/'Tabel 8'!I$10</f>
        <v>0.16041834260805407</v>
      </c>
      <c r="J63" s="99">
        <f>'Tabel 8'!J64/'Tabel 8'!J$10</f>
        <v>0.30975346222595407</v>
      </c>
      <c r="K63" s="99">
        <f>'Tabel 8'!K64/'Tabel 8'!K$10</f>
        <v>0.32673099820284546</v>
      </c>
      <c r="L63" s="99">
        <f>'Tabel 8'!L64/'Tabel 8'!L$10</f>
        <v>0.37373920491267154</v>
      </c>
      <c r="M63" s="99">
        <f>'Tabel 8'!M64/'Tabel 8'!M$10</f>
        <v>0.17876495453664107</v>
      </c>
      <c r="N63" s="99">
        <f>'Tabel 8'!N64/'Tabel 8'!N$10</f>
        <v>0.16889894239736492</v>
      </c>
      <c r="O63" s="99">
        <f>'Tabel 8'!O64/'Tabel 8'!O$10</f>
        <v>0.23742495041217446</v>
      </c>
      <c r="P63" s="99">
        <f>'Tabel 8'!P64/'Tabel 8'!P$10</f>
        <v>0.23845048378654413</v>
      </c>
      <c r="Q63" s="99">
        <f>'Tabel 8'!Q64/'Tabel 8'!Q$10</f>
        <v>0.2364694805633088</v>
      </c>
      <c r="R63" s="99">
        <f>'Tabel 8'!R64/'Tabel 8'!R$10</f>
        <v>0.18038432280459504</v>
      </c>
      <c r="S63" s="99">
        <f>'Tabel 8'!S64/'Tabel 8'!S$10</f>
        <v>0.22760445601515997</v>
      </c>
    </row>
    <row r="64" spans="1:19" x14ac:dyDescent="0.25">
      <c r="D64" s="6"/>
      <c r="E64" s="6"/>
      <c r="F64" s="6"/>
      <c r="G64" s="6"/>
      <c r="H64" s="6"/>
      <c r="I64" s="6"/>
      <c r="J64" s="6"/>
      <c r="K64" s="6"/>
      <c r="L64" s="6"/>
      <c r="M64" s="6"/>
      <c r="N64" s="6"/>
      <c r="O64" s="6"/>
      <c r="P64" s="6"/>
      <c r="Q64" s="6"/>
      <c r="R64" s="6"/>
      <c r="S64" s="6"/>
    </row>
    <row r="65" spans="1:19" x14ac:dyDescent="0.25">
      <c r="A65" s="1">
        <v>2017</v>
      </c>
      <c r="B65" s="1" t="s">
        <v>4</v>
      </c>
      <c r="D65" s="99">
        <f>'Tabel 8'!D66/'Tabel 8'!D$11</f>
        <v>2.1499163060164264E-2</v>
      </c>
      <c r="E65" s="99">
        <f>'Tabel 8'!E66/'Tabel 8'!E$11</f>
        <v>2.4451334208879801E-2</v>
      </c>
      <c r="F65" s="99">
        <f>'Tabel 8'!F66/'Tabel 8'!F$11</f>
        <v>3.1789853964148324E-2</v>
      </c>
      <c r="G65" s="99">
        <f>'Tabel 8'!G66/'Tabel 8'!G$11</f>
        <v>3.4949047408063802E-2</v>
      </c>
      <c r="H65" s="99">
        <f>'Tabel 8'!H66/'Tabel 8'!H$11</f>
        <v>2.3926351698677507E-2</v>
      </c>
      <c r="I65" s="99">
        <f>'Tabel 8'!I66/'Tabel 8'!I$11</f>
        <v>1.611836667217722E-3</v>
      </c>
      <c r="J65" s="99">
        <f>'Tabel 8'!J66/'Tabel 8'!J$11</f>
        <v>6.7603148171868563E-3</v>
      </c>
      <c r="K65" s="99">
        <f>'Tabel 8'!K66/'Tabel 8'!K$11</f>
        <v>6.3659613285767811E-3</v>
      </c>
      <c r="L65" s="99">
        <f>'Tabel 8'!L66/'Tabel 8'!L$11</f>
        <v>7.7883047881732569E-3</v>
      </c>
      <c r="M65" s="99">
        <f>'Tabel 8'!M66/'Tabel 8'!M$11</f>
        <v>0</v>
      </c>
      <c r="N65" s="99">
        <f>'Tabel 8'!N66/'Tabel 8'!N$11</f>
        <v>7.6754984976782296E-3</v>
      </c>
      <c r="O65" s="99">
        <f>'Tabel 8'!O66/'Tabel 8'!O$11</f>
        <v>2.9006626544068975E-2</v>
      </c>
      <c r="P65" s="99">
        <f>'Tabel 8'!P66/'Tabel 8'!P$11</f>
        <v>2.9322163937212133E-2</v>
      </c>
      <c r="Q65" s="99">
        <f>'Tabel 8'!Q66/'Tabel 8'!Q$11</f>
        <v>3.4754027695457726E-2</v>
      </c>
      <c r="R65" s="99">
        <f>'Tabel 8'!R66/'Tabel 8'!R$11</f>
        <v>2.6068230760512298E-3</v>
      </c>
      <c r="S65" s="99">
        <f>'Tabel 8'!S66/'Tabel 8'!S$11</f>
        <v>1.469921726668055E-2</v>
      </c>
    </row>
    <row r="66" spans="1:19" x14ac:dyDescent="0.25">
      <c r="B66" s="1" t="s">
        <v>19</v>
      </c>
      <c r="D66" s="99">
        <f>'Tabel 8'!D67/'Tabel 8'!D$11</f>
        <v>2.3699924545320508E-2</v>
      </c>
      <c r="E66" s="99">
        <f>'Tabel 8'!E67/'Tabel 8'!E$11</f>
        <v>2.3415870579040057E-2</v>
      </c>
      <c r="F66" s="99">
        <f>'Tabel 8'!F67/'Tabel 8'!F$11</f>
        <v>1.9968365029611804E-2</v>
      </c>
      <c r="G66" s="99">
        <f>'Tabel 8'!G67/'Tabel 8'!G$11</f>
        <v>2.3482498892334957E-2</v>
      </c>
      <c r="H66" s="99">
        <f>'Tabel 8'!H67/'Tabel 8'!H$11</f>
        <v>2.8879854198794335E-2</v>
      </c>
      <c r="I66" s="99">
        <f>'Tabel 8'!I67/'Tabel 8'!I$11</f>
        <v>4.8520416597784756E-2</v>
      </c>
      <c r="J66" s="99">
        <f>'Tabel 8'!J67/'Tabel 8'!J$11</f>
        <v>2.3971839137715917E-2</v>
      </c>
      <c r="K66" s="99">
        <f>'Tabel 8'!K67/'Tabel 8'!K$11</f>
        <v>3.1797227516330287E-3</v>
      </c>
      <c r="L66" s="99">
        <f>'Tabel 8'!L67/'Tabel 8'!L$11</f>
        <v>2.0566864230795296E-3</v>
      </c>
      <c r="M66" s="99">
        <f>'Tabel 8'!M67/'Tabel 8'!M$11</f>
        <v>8.2060796346510624E-3</v>
      </c>
      <c r="N66" s="99">
        <f>'Tabel 8'!N67/'Tabel 8'!N$11</f>
        <v>3.113903305107894E-2</v>
      </c>
      <c r="O66" s="99">
        <f>'Tabel 8'!O67/'Tabel 8'!O$11</f>
        <v>3.7186303426950132E-2</v>
      </c>
      <c r="P66" s="99">
        <f>'Tabel 8'!P67/'Tabel 8'!P$11</f>
        <v>3.902624324925464E-2</v>
      </c>
      <c r="Q66" s="99">
        <f>'Tabel 8'!Q67/'Tabel 8'!Q$11</f>
        <v>8.9444474379007481E-3</v>
      </c>
      <c r="R66" s="99">
        <f>'Tabel 8'!R67/'Tabel 8'!R$11</f>
        <v>1.3147455513997507E-2</v>
      </c>
      <c r="S66" s="99">
        <f>'Tabel 8'!S67/'Tabel 8'!S$11</f>
        <v>1.347428249445717E-3</v>
      </c>
    </row>
    <row r="67" spans="1:19" x14ac:dyDescent="0.25">
      <c r="B67" s="1" t="s">
        <v>26</v>
      </c>
      <c r="D67" s="99">
        <f>'Tabel 8'!D68/'Tabel 8'!D$11</f>
        <v>2.8850031656273555E-2</v>
      </c>
      <c r="E67" s="99">
        <f>'Tabel 8'!E68/'Tabel 8'!E$11</f>
        <v>3.0811039881341453E-2</v>
      </c>
      <c r="F67" s="99">
        <f>'Tabel 8'!F68/'Tabel 8'!F$11</f>
        <v>4.3682976552562654E-2</v>
      </c>
      <c r="G67" s="99">
        <f>'Tabel 8'!G68/'Tabel 8'!G$11</f>
        <v>1.5170580416482057E-2</v>
      </c>
      <c r="H67" s="99">
        <f>'Tabel 8'!H68/'Tabel 8'!H$11</f>
        <v>1.5099355629286939E-2</v>
      </c>
      <c r="I67" s="99">
        <f>'Tabel 8'!I68/'Tabel 8'!I$11</f>
        <v>1.0621590345511654E-2</v>
      </c>
      <c r="J67" s="99">
        <f>'Tabel 8'!J68/'Tabel 8'!J$11</f>
        <v>2.0129133873209724E-2</v>
      </c>
      <c r="K67" s="99">
        <f>'Tabel 8'!K68/'Tabel 8'!K$11</f>
        <v>1.9065304859176738E-2</v>
      </c>
      <c r="L67" s="99">
        <f>'Tabel 8'!L68/'Tabel 8'!L$11</f>
        <v>1.9080150983104081E-2</v>
      </c>
      <c r="M67" s="99">
        <f>'Tabel 8'!M68/'Tabel 8'!M$11</f>
        <v>1.8998858284572571E-2</v>
      </c>
      <c r="N67" s="99">
        <f>'Tabel 8'!N68/'Tabel 8'!N$11</f>
        <v>2.6677592643175818E-2</v>
      </c>
      <c r="O67" s="99">
        <f>'Tabel 8'!O68/'Tabel 8'!O$11</f>
        <v>3.1843900795980568E-2</v>
      </c>
      <c r="P67" s="99">
        <f>'Tabel 8'!P68/'Tabel 8'!P$11</f>
        <v>3.2186154380580846E-2</v>
      </c>
      <c r="Q67" s="99">
        <f>'Tabel 8'!Q68/'Tabel 8'!Q$11</f>
        <v>2.4354760493561077E-2</v>
      </c>
      <c r="R67" s="99">
        <f>'Tabel 8'!R68/'Tabel 8'!R$11</f>
        <v>3.2075257848804259E-2</v>
      </c>
      <c r="S67" s="99">
        <f>'Tabel 8'!S68/'Tabel 8'!S$11</f>
        <v>8.0845694966743022E-3</v>
      </c>
    </row>
    <row r="68" spans="1:19" x14ac:dyDescent="0.25">
      <c r="B68" s="1" t="s">
        <v>43</v>
      </c>
      <c r="D68" s="99">
        <f>'Tabel 8'!D69/'Tabel 8'!D$11</f>
        <v>9.190293232495815E-2</v>
      </c>
      <c r="E68" s="99">
        <f>'Tabel 8'!E69/'Tabel 8'!E$11</f>
        <v>7.9910606305933524E-2</v>
      </c>
      <c r="F68" s="99">
        <f>'Tabel 8'!F69/'Tabel 8'!F$11</f>
        <v>9.9450744118780215E-2</v>
      </c>
      <c r="G68" s="99">
        <f>'Tabel 8'!G69/'Tabel 8'!G$11</f>
        <v>6.204696499778467E-2</v>
      </c>
      <c r="H68" s="99">
        <f>'Tabel 8'!H69/'Tabel 8'!H$11</f>
        <v>7.5185237108691474E-2</v>
      </c>
      <c r="I68" s="99">
        <f>'Tabel 8'!I69/'Tabel 8'!I$11</f>
        <v>0.12993883286493635</v>
      </c>
      <c r="J68" s="99">
        <f>'Tabel 8'!J69/'Tabel 8'!J$11</f>
        <v>3.538609699747141E-2</v>
      </c>
      <c r="K68" s="99">
        <f>'Tabel 8'!K69/'Tabel 8'!K$11</f>
        <v>8.1447816384042748E-2</v>
      </c>
      <c r="L68" s="99">
        <f>'Tabel 8'!L69/'Tabel 8'!L$11</f>
        <v>7.5631055964988508E-2</v>
      </c>
      <c r="M68" s="99">
        <f>'Tabel 8'!M69/'Tabel 8'!M$11</f>
        <v>0.10748180391037535</v>
      </c>
      <c r="N68" s="99">
        <f>'Tabel 8'!N69/'Tabel 8'!N$11</f>
        <v>0.15610488937448785</v>
      </c>
      <c r="O68" s="99">
        <f>'Tabel 8'!O69/'Tabel 8'!O$11</f>
        <v>0.11098116358652049</v>
      </c>
      <c r="P68" s="99">
        <f>'Tabel 8'!P69/'Tabel 8'!P$11</f>
        <v>0.11376739699256012</v>
      </c>
      <c r="Q68" s="99">
        <f>'Tabel 8'!Q69/'Tabel 8'!Q$11</f>
        <v>5.7761732851985562E-2</v>
      </c>
      <c r="R68" s="99">
        <f>'Tabel 8'!R69/'Tabel 8'!R$11</f>
        <v>9.6565793947636855E-2</v>
      </c>
      <c r="S68" s="99">
        <f>'Tabel 8'!S69/'Tabel 8'!S$11</f>
        <v>4.8262430025601141E-2</v>
      </c>
    </row>
    <row r="69" spans="1:19" x14ac:dyDescent="0.25">
      <c r="B69" s="1" t="s">
        <v>95</v>
      </c>
      <c r="D69" s="99">
        <f>'Tabel 8'!D70/'Tabel 8'!D$11</f>
        <v>3.8291623663281323E-2</v>
      </c>
      <c r="E69" s="99">
        <f>'Tabel 8'!E70/'Tabel 8'!E$11</f>
        <v>4.0862833052478814E-2</v>
      </c>
      <c r="F69" s="99">
        <f>'Tabel 8'!F70/'Tabel 8'!F$11</f>
        <v>5.173305041266793E-2</v>
      </c>
      <c r="G69" s="99">
        <f>'Tabel 8'!G70/'Tabel 8'!G$11</f>
        <v>6.6264953478068225E-2</v>
      </c>
      <c r="H69" s="99">
        <f>'Tabel 8'!H70/'Tabel 8'!H$11</f>
        <v>1.4029731399701959E-2</v>
      </c>
      <c r="I69" s="99">
        <f>'Tabel 8'!I70/'Tabel 8'!I$11</f>
        <v>0.25801785419077533</v>
      </c>
      <c r="J69" s="99">
        <f>'Tabel 8'!J70/'Tabel 8'!J$11</f>
        <v>7.0164951681539372E-3</v>
      </c>
      <c r="K69" s="99">
        <f>'Tabel 8'!K70/'Tabel 8'!K$11</f>
        <v>5.8870481682386094E-2</v>
      </c>
      <c r="L69" s="99">
        <f>'Tabel 8'!L70/'Tabel 8'!L$11</f>
        <v>6.2453913882234778E-2</v>
      </c>
      <c r="M69" s="99">
        <f>'Tabel 8'!M70/'Tabel 8'!M$11</f>
        <v>4.2832167832167832E-2</v>
      </c>
      <c r="N69" s="99">
        <f>'Tabel 8'!N70/'Tabel 8'!N$11</f>
        <v>1.8683419830647363E-2</v>
      </c>
      <c r="O69" s="99">
        <f>'Tabel 8'!O70/'Tabel 8'!O$11</f>
        <v>2.2536799189751201E-2</v>
      </c>
      <c r="P69" s="99">
        <f>'Tabel 8'!P70/'Tabel 8'!P$11</f>
        <v>2.3309283477574161E-2</v>
      </c>
      <c r="Q69" s="99">
        <f>'Tabel 8'!Q70/'Tabel 8'!Q$11</f>
        <v>8.5133897300501103E-3</v>
      </c>
      <c r="R69" s="99">
        <f>'Tabel 8'!R70/'Tabel 8'!R$11</f>
        <v>1.7001020061203673E-2</v>
      </c>
      <c r="S69" s="99">
        <f>'Tabel 8'!S70/'Tabel 8'!S$11</f>
        <v>0</v>
      </c>
    </row>
    <row r="70" spans="1:19" x14ac:dyDescent="0.25">
      <c r="B70" s="1" t="s">
        <v>105</v>
      </c>
      <c r="D70" s="99">
        <f>'Tabel 8'!D71/'Tabel 8'!D$11</f>
        <v>6.4134309329494113E-2</v>
      </c>
      <c r="E70" s="99">
        <f>'Tabel 8'!E71/'Tabel 8'!E$11</f>
        <v>7.5068114716576817E-2</v>
      </c>
      <c r="F70" s="99">
        <f>'Tabel 8'!F71/'Tabel 8'!F$11</f>
        <v>5.7550864734364986E-2</v>
      </c>
      <c r="G70" s="99">
        <f>'Tabel 8'!G71/'Tabel 8'!G$11</f>
        <v>9.0048737261852016E-2</v>
      </c>
      <c r="H70" s="99">
        <f>'Tabel 8'!H71/'Tabel 8'!H$11</f>
        <v>0.10378470437351693</v>
      </c>
      <c r="I70" s="99">
        <f>'Tabel 8'!I71/'Tabel 8'!I$11</f>
        <v>5.4389155232269795E-2</v>
      </c>
      <c r="J70" s="99">
        <f>'Tabel 8'!J71/'Tabel 8'!J$11</f>
        <v>9.0118554573530893E-2</v>
      </c>
      <c r="K70" s="99">
        <f>'Tabel 8'!K71/'Tabel 8'!K$11</f>
        <v>2.410529573702129E-2</v>
      </c>
      <c r="L70" s="99">
        <f>'Tabel 8'!L71/'Tabel 8'!L$11</f>
        <v>2.1447731865486333E-2</v>
      </c>
      <c r="M70" s="99">
        <f>'Tabel 8'!M71/'Tabel 8'!M$11</f>
        <v>3.5999714571143142E-2</v>
      </c>
      <c r="N70" s="99">
        <f>'Tabel 8'!N71/'Tabel 8'!N$11</f>
        <v>0.11826459073112992</v>
      </c>
      <c r="O70" s="99">
        <f>'Tabel 8'!O71/'Tabel 8'!O$11</f>
        <v>5.3379584256285625E-2</v>
      </c>
      <c r="P70" s="99">
        <f>'Tabel 8'!P71/'Tabel 8'!P$11</f>
        <v>5.3471151419124757E-2</v>
      </c>
      <c r="Q70" s="99">
        <f>'Tabel 8'!Q71/'Tabel 8'!Q$11</f>
        <v>5.8677730481168165E-2</v>
      </c>
      <c r="R70" s="99">
        <f>'Tabel 8'!R71/'Tabel 8'!R$11</f>
        <v>3.8082284937096228E-2</v>
      </c>
      <c r="S70" s="99">
        <f>'Tabel 8'!S71/'Tabel 8'!S$11</f>
        <v>0.1343753445129047</v>
      </c>
    </row>
    <row r="71" spans="1:19" x14ac:dyDescent="0.25">
      <c r="B71" s="1" t="s">
        <v>137</v>
      </c>
      <c r="D71" s="99">
        <f>'Tabel 8'!D72/'Tabel 8'!D$11</f>
        <v>0.13774544453213763</v>
      </c>
      <c r="E71" s="99">
        <f>'Tabel 8'!E72/'Tabel 8'!E$11</f>
        <v>0.15415614711579401</v>
      </c>
      <c r="F71" s="99">
        <f>'Tabel 8'!F72/'Tabel 8'!F$11</f>
        <v>0.13081660429375994</v>
      </c>
      <c r="G71" s="99">
        <f>'Tabel 8'!G72/'Tabel 8'!G$11</f>
        <v>0.29761630482941959</v>
      </c>
      <c r="H71" s="99">
        <f>'Tabel 8'!H72/'Tabel 8'!H$11</f>
        <v>0.21302137690753981</v>
      </c>
      <c r="I71" s="99">
        <f>'Tabel 8'!I72/'Tabel 8'!I$11</f>
        <v>0.10774508183170772</v>
      </c>
      <c r="J71" s="99">
        <f>'Tabel 8'!J72/'Tabel 8'!J$11</f>
        <v>0.12448941832828091</v>
      </c>
      <c r="K71" s="99">
        <f>'Tabel 8'!K72/'Tabel 8'!K$11</f>
        <v>0.12263109026047012</v>
      </c>
      <c r="L71" s="99">
        <f>'Tabel 8'!L72/'Tabel 8'!L$11</f>
        <v>0.11222094232907781</v>
      </c>
      <c r="M71" s="99">
        <f>'Tabel 8'!M72/'Tabel 8'!M$11</f>
        <v>0.1692236335093478</v>
      </c>
      <c r="N71" s="99">
        <f>'Tabel 8'!N72/'Tabel 8'!N$11</f>
        <v>0.12005827187471547</v>
      </c>
      <c r="O71" s="99">
        <f>'Tabel 8'!O72/'Tabel 8'!O$11</f>
        <v>0.11473534757194349</v>
      </c>
      <c r="P71" s="99">
        <f>'Tabel 8'!P72/'Tabel 8'!P$11</f>
        <v>0.11358995953926242</v>
      </c>
      <c r="Q71" s="99">
        <f>'Tabel 8'!Q72/'Tabel 8'!Q$11</f>
        <v>0.10959642222102484</v>
      </c>
      <c r="R71" s="99">
        <f>'Tabel 8'!R72/'Tabel 8'!R$11</f>
        <v>0.17749064943896634</v>
      </c>
      <c r="S71" s="99">
        <f>'Tabel 8'!S72/'Tabel 8'!S$11</f>
        <v>0.12931636390362214</v>
      </c>
    </row>
    <row r="72" spans="1:19" x14ac:dyDescent="0.25">
      <c r="B72" s="1" t="s">
        <v>192</v>
      </c>
      <c r="D72" s="99">
        <f>'Tabel 8'!D73/'Tabel 8'!D$11</f>
        <v>0.19342633628502789</v>
      </c>
      <c r="E72" s="99">
        <f>'Tabel 8'!E73/'Tabel 8'!E$11</f>
        <v>0.20449707051747196</v>
      </c>
      <c r="F72" s="99">
        <f>'Tabel 8'!F73/'Tabel 8'!F$11</f>
        <v>0.18597645382436589</v>
      </c>
      <c r="G72" s="99">
        <f>'Tabel 8'!G73/'Tabel 8'!G$11</f>
        <v>7.7625166149756314E-2</v>
      </c>
      <c r="H72" s="99">
        <f>'Tabel 8'!H73/'Tabel 8'!H$11</f>
        <v>0.17106718382478933</v>
      </c>
      <c r="I72" s="99">
        <f>'Tabel 8'!I73/'Tabel 8'!I$11</f>
        <v>0.11663084807406184</v>
      </c>
      <c r="J72" s="99">
        <f>'Tabel 8'!J73/'Tabel 8'!J$11</f>
        <v>0.32447139082210175</v>
      </c>
      <c r="K72" s="99">
        <f>'Tabel 8'!K73/'Tabel 8'!K$11</f>
        <v>0.19035332062747398</v>
      </c>
      <c r="L72" s="99">
        <f>'Tabel 8'!L73/'Tabel 8'!L$11</f>
        <v>0.17801099290921485</v>
      </c>
      <c r="M72" s="99">
        <f>'Tabel 8'!M73/'Tabel 8'!M$11</f>
        <v>0.24559369202226344</v>
      </c>
      <c r="N72" s="99">
        <f>'Tabel 8'!N73/'Tabel 8'!N$11</f>
        <v>0.13286897933169445</v>
      </c>
      <c r="O72" s="99">
        <f>'Tabel 8'!O73/'Tabel 8'!O$11</f>
        <v>0.18528125972169918</v>
      </c>
      <c r="P72" s="99">
        <f>'Tabel 8'!P73/'Tabel 8'!P$11</f>
        <v>0.18006152831127029</v>
      </c>
      <c r="Q72" s="99">
        <f>'Tabel 8'!Q73/'Tabel 8'!Q$11</f>
        <v>0.36144188803276039</v>
      </c>
      <c r="R72" s="99">
        <f>'Tabel 8'!R73/'Tabel 8'!R$11</f>
        <v>5.1456420718576451E-2</v>
      </c>
      <c r="S72" s="99">
        <f>'Tabel 8'!S73/'Tabel 8'!S$11</f>
        <v>1.5556671607236915E-2</v>
      </c>
    </row>
    <row r="73" spans="1:19" x14ac:dyDescent="0.25">
      <c r="B73" s="1" t="s">
        <v>236</v>
      </c>
      <c r="D73" s="99">
        <f>'Tabel 8'!D74/'Tabel 8'!D$11</f>
        <v>5.7278341037805394E-2</v>
      </c>
      <c r="E73" s="99">
        <f>'Tabel 8'!E74/'Tabel 8'!E$11</f>
        <v>5.7019463917690638E-2</v>
      </c>
      <c r="F73" s="99">
        <f>'Tabel 8'!F74/'Tabel 8'!F$11</f>
        <v>6.0369745816691418E-2</v>
      </c>
      <c r="G73" s="99">
        <f>'Tabel 8'!G74/'Tabel 8'!G$11</f>
        <v>4.8896765618077091E-2</v>
      </c>
      <c r="H73" s="99">
        <f>'Tabel 8'!H74/'Tabel 8'!H$11</f>
        <v>8.134336495474867E-2</v>
      </c>
      <c r="I73" s="99">
        <f>'Tabel 8'!I74/'Tabel 8'!I$11</f>
        <v>6.0960489337080509E-2</v>
      </c>
      <c r="J73" s="99">
        <f>'Tabel 8'!J74/'Tabel 8'!J$11</f>
        <v>2.8307928781862435E-2</v>
      </c>
      <c r="K73" s="99">
        <f>'Tabel 8'!K74/'Tabel 8'!K$11</f>
        <v>3.4449168417794718E-2</v>
      </c>
      <c r="L73" s="99">
        <f>'Tabel 8'!L74/'Tabel 8'!L$11</f>
        <v>3.6099629716727324E-2</v>
      </c>
      <c r="M73" s="99">
        <f>'Tabel 8'!M74/'Tabel 8'!M$11</f>
        <v>2.7062223490794918E-2</v>
      </c>
      <c r="N73" s="99">
        <f>'Tabel 8'!N74/'Tabel 8'!N$11</f>
        <v>5.6132204315760721E-2</v>
      </c>
      <c r="O73" s="99">
        <f>'Tabel 8'!O74/'Tabel 8'!O$11</f>
        <v>7.4569087511081281E-2</v>
      </c>
      <c r="P73" s="99">
        <f>'Tabel 8'!P74/'Tabel 8'!P$11</f>
        <v>7.0637600245913312E-2</v>
      </c>
      <c r="Q73" s="99">
        <f>'Tabel 8'!Q74/'Tabel 8'!Q$11</f>
        <v>2.834204429117948E-2</v>
      </c>
      <c r="R73" s="99">
        <f>'Tabel 8'!R74/'Tabel 8'!R$11</f>
        <v>0.35010767312705426</v>
      </c>
      <c r="S73" s="99">
        <f>'Tabel 8'!S74/'Tabel 8'!S$11</f>
        <v>8.8195303600083291E-2</v>
      </c>
    </row>
    <row r="74" spans="1:19" x14ac:dyDescent="0.25">
      <c r="B74" s="1" t="s">
        <v>262</v>
      </c>
      <c r="D74" s="99">
        <f>'Tabel 8'!D75/'Tabel 8'!D$11</f>
        <v>7.7928638953695117E-2</v>
      </c>
      <c r="E74" s="99">
        <f>'Tabel 8'!E75/'Tabel 8'!E$11</f>
        <v>7.9331906072654362E-2</v>
      </c>
      <c r="F74" s="99">
        <f>'Tabel 8'!F75/'Tabel 8'!F$11</f>
        <v>8.7820923609484292E-2</v>
      </c>
      <c r="G74" s="99">
        <f>'Tabel 8'!G75/'Tabel 8'!G$11</f>
        <v>7.8972086840939301E-2</v>
      </c>
      <c r="H74" s="99">
        <f>'Tabel 8'!H75/'Tabel 8'!H$11</f>
        <v>6.4312454891453916E-2</v>
      </c>
      <c r="I74" s="99">
        <f>'Tabel 8'!I75/'Tabel 8'!I$11</f>
        <v>6.2613655149611508E-2</v>
      </c>
      <c r="J74" s="99">
        <f>'Tabel 8'!J75/'Tabel 8'!J$11</f>
        <v>7.4268581377586129E-2</v>
      </c>
      <c r="K74" s="99">
        <f>'Tabel 8'!K75/'Tabel 8'!K$11</f>
        <v>6.097509325774976E-2</v>
      </c>
      <c r="L74" s="99">
        <f>'Tabel 8'!L75/'Tabel 8'!L$11</f>
        <v>5.4171366620298228E-2</v>
      </c>
      <c r="M74" s="99">
        <f>'Tabel 8'!M75/'Tabel 8'!M$11</f>
        <v>9.1426430712144999E-2</v>
      </c>
      <c r="N74" s="99">
        <f>'Tabel 8'!N75/'Tabel 8'!N$11</f>
        <v>0.10411545115178002</v>
      </c>
      <c r="O74" s="99">
        <f>'Tabel 8'!O75/'Tabel 8'!O$11</f>
        <v>8.0089258355690807E-2</v>
      </c>
      <c r="P74" s="99">
        <f>'Tabel 8'!P75/'Tabel 8'!P$11</f>
        <v>8.1233865062565441E-2</v>
      </c>
      <c r="Q74" s="99">
        <f>'Tabel 8'!Q75/'Tabel 8'!Q$11</f>
        <v>7.2256048278463283E-2</v>
      </c>
      <c r="R74" s="99">
        <f>'Tabel 8'!R75/'Tabel 8'!R$11</f>
        <v>4.4656012694094978E-2</v>
      </c>
      <c r="S74" s="99">
        <f>'Tabel 8'!S75/'Tabel 8'!S$11</f>
        <v>2.6948564988914341E-3</v>
      </c>
    </row>
    <row r="75" spans="1:19" x14ac:dyDescent="0.25">
      <c r="B75" s="1" t="s">
        <v>288</v>
      </c>
      <c r="D75" s="99">
        <f>'Tabel 8'!D76/'Tabel 8'!D$11</f>
        <v>1.9291896861258793E-2</v>
      </c>
      <c r="E75" s="99">
        <f>'Tabel 8'!E76/'Tabel 8'!E$11</f>
        <v>1.2422565111272361E-2</v>
      </c>
      <c r="F75" s="99">
        <f>'Tabel 8'!F76/'Tabel 8'!F$11</f>
        <v>1.0218443923433304E-2</v>
      </c>
      <c r="G75" s="99">
        <f>'Tabel 8'!G76/'Tabel 8'!G$11</f>
        <v>1.9406291537439078E-2</v>
      </c>
      <c r="H75" s="99">
        <f>'Tabel 8'!H76/'Tabel 8'!H$11</f>
        <v>2.0489015582244238E-2</v>
      </c>
      <c r="I75" s="99">
        <f>'Tabel 8'!I76/'Tabel 8'!I$11</f>
        <v>6.406017523557613E-3</v>
      </c>
      <c r="J75" s="99">
        <f>'Tabel 8'!J76/'Tabel 8'!J$11</f>
        <v>9.27467752112302E-3</v>
      </c>
      <c r="K75" s="99">
        <f>'Tabel 8'!K76/'Tabel 8'!K$11</f>
        <v>2.2639235042108522E-2</v>
      </c>
      <c r="L75" s="99">
        <f>'Tabel 8'!L76/'Tabel 8'!L$11</f>
        <v>2.0132409153051749E-2</v>
      </c>
      <c r="M75" s="99">
        <f>'Tabel 8'!M76/'Tabel 8'!M$11</f>
        <v>3.3858998144712431E-2</v>
      </c>
      <c r="N75" s="99">
        <f>'Tabel 8'!N76/'Tabel 8'!N$11</f>
        <v>3.7894928525903669E-2</v>
      </c>
      <c r="O75" s="99">
        <f>'Tabel 8'!O76/'Tabel 8'!O$11</f>
        <v>2.8185618083705438E-2</v>
      </c>
      <c r="P75" s="99">
        <f>'Tabel 8'!P76/'Tabel 8'!P$11</f>
        <v>2.8452470504147287E-2</v>
      </c>
      <c r="Q75" s="99">
        <f>'Tabel 8'!Q76/'Tabel 8'!Q$11</f>
        <v>1.6272428471361605E-2</v>
      </c>
      <c r="R75" s="99">
        <f>'Tabel 8'!R76/'Tabel 8'!R$11</f>
        <v>4.114246854811289E-2</v>
      </c>
      <c r="S75" s="99">
        <f>'Tabel 8'!S76/'Tabel 8'!S$11</f>
        <v>3.2338277986697209E-2</v>
      </c>
    </row>
    <row r="76" spans="1:19" x14ac:dyDescent="0.25">
      <c r="B76" s="1" t="s">
        <v>302</v>
      </c>
      <c r="D76" s="99">
        <f>'Tabel 8'!D77/'Tabel 8'!D$11</f>
        <v>0.24595135775058324</v>
      </c>
      <c r="E76" s="99">
        <f>'Tabel 8'!E77/'Tabel 8'!E$11</f>
        <v>0.21805304852086618</v>
      </c>
      <c r="F76" s="99">
        <f>'Tabel 8'!F77/'Tabel 8'!F$11</f>
        <v>0.22062197372012926</v>
      </c>
      <c r="G76" s="99">
        <f>'Tabel 8'!G77/'Tabel 8'!G$11</f>
        <v>0.18552060256978289</v>
      </c>
      <c r="H76" s="99">
        <f>'Tabel 8'!H77/'Tabel 8'!H$11</f>
        <v>0.1888613694305549</v>
      </c>
      <c r="I76" s="99">
        <f>'Tabel 8'!I77/'Tabel 8'!I$11</f>
        <v>0.14254422218548521</v>
      </c>
      <c r="J76" s="99">
        <f>'Tabel 8'!J77/'Tabel 8'!J$11</f>
        <v>0.25580556860177717</v>
      </c>
      <c r="K76" s="99">
        <f>'Tabel 8'!K77/'Tabel 8'!K$11</f>
        <v>0.37591750965156623</v>
      </c>
      <c r="L76" s="99">
        <f>'Tabel 8'!L77/'Tabel 8'!L$11</f>
        <v>0.41090681536456364</v>
      </c>
      <c r="M76" s="99">
        <f>'Tabel 8'!M77/'Tabel 8'!M$11</f>
        <v>0.21931639788782645</v>
      </c>
      <c r="N76" s="99">
        <f>'Tabel 8'!N77/'Tabel 8'!N$11</f>
        <v>0.19038514067194756</v>
      </c>
      <c r="O76" s="99">
        <f>'Tabel 8'!O77/'Tabel 8'!O$11</f>
        <v>0.23220505095632282</v>
      </c>
      <c r="P76" s="99">
        <f>'Tabel 8'!P77/'Tabel 8'!P$11</f>
        <v>0.23494218288053462</v>
      </c>
      <c r="Q76" s="99">
        <f>'Tabel 8'!Q77/'Tabel 8'!Q$11</f>
        <v>0.21908508001508703</v>
      </c>
      <c r="R76" s="99">
        <f>'Tabel 8'!R77/'Tabel 8'!R$11</f>
        <v>0.1356681400884053</v>
      </c>
      <c r="S76" s="99">
        <f>'Tabel 8'!S77/'Tabel 8'!S$11</f>
        <v>0.52512953685216268</v>
      </c>
    </row>
    <row r="77" spans="1:19" x14ac:dyDescent="0.25">
      <c r="D77" s="6"/>
      <c r="E77" s="6"/>
      <c r="F77" s="6"/>
      <c r="G77" s="6"/>
      <c r="H77" s="6"/>
      <c r="I77" s="6"/>
      <c r="J77" s="6"/>
      <c r="K77" s="6"/>
      <c r="L77" s="6"/>
      <c r="M77" s="6"/>
      <c r="N77" s="6"/>
      <c r="O77" s="6"/>
      <c r="P77" s="6"/>
      <c r="Q77" s="6"/>
      <c r="R77" s="6"/>
      <c r="S77" s="6"/>
    </row>
  </sheetData>
  <mergeCells count="2">
    <mergeCell ref="E3:J3"/>
    <mergeCell ref="K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1"/>
  <sheetViews>
    <sheetView workbookViewId="0">
      <selection activeCell="A13" sqref="A13"/>
    </sheetView>
  </sheetViews>
  <sheetFormatPr defaultRowHeight="12.75" x14ac:dyDescent="0.2"/>
  <cols>
    <col min="1" max="1" width="99" style="135" customWidth="1"/>
    <col min="2" max="2" width="9.140625" style="113" customWidth="1"/>
    <col min="3" max="16384" width="9.140625" style="113"/>
  </cols>
  <sheetData>
    <row r="1" spans="1:6" ht="15.75" x14ac:dyDescent="0.2">
      <c r="A1" s="131" t="s">
        <v>463</v>
      </c>
    </row>
    <row r="3" spans="1:6" ht="14.25" x14ac:dyDescent="0.2">
      <c r="A3" s="132" t="s">
        <v>490</v>
      </c>
    </row>
    <row r="4" spans="1:6" ht="4.5" customHeight="1" x14ac:dyDescent="0.2">
      <c r="A4" s="132"/>
    </row>
    <row r="5" spans="1:6" ht="140.25" x14ac:dyDescent="0.2">
      <c r="A5" s="133" t="s">
        <v>652</v>
      </c>
      <c r="B5" s="133"/>
    </row>
    <row r="7" spans="1:6" ht="14.25" x14ac:dyDescent="0.2">
      <c r="A7" s="132" t="s">
        <v>491</v>
      </c>
    </row>
    <row r="8" spans="1:6" ht="14.25" x14ac:dyDescent="0.2">
      <c r="A8" s="132"/>
    </row>
    <row r="9" spans="1:6" ht="38.25" customHeight="1" x14ac:dyDescent="0.2">
      <c r="A9" s="134" t="s">
        <v>649</v>
      </c>
      <c r="B9" s="133"/>
    </row>
    <row r="10" spans="1:6" x14ac:dyDescent="0.2">
      <c r="A10" s="133" t="s">
        <v>592</v>
      </c>
      <c r="B10" s="133"/>
    </row>
    <row r="11" spans="1:6" ht="25.5" x14ac:dyDescent="0.2">
      <c r="A11" s="135" t="s">
        <v>492</v>
      </c>
    </row>
    <row r="12" spans="1:6" ht="57.75" customHeight="1" x14ac:dyDescent="0.2">
      <c r="A12" s="135" t="s">
        <v>1010</v>
      </c>
    </row>
    <row r="13" spans="1:6" ht="14.25" customHeight="1" x14ac:dyDescent="0.2"/>
    <row r="14" spans="1:6" x14ac:dyDescent="0.2">
      <c r="A14" s="136" t="s">
        <v>597</v>
      </c>
      <c r="E14" s="124"/>
      <c r="F14" s="117"/>
    </row>
    <row r="15" spans="1:6" x14ac:dyDescent="0.2">
      <c r="A15" s="137" t="s">
        <v>493</v>
      </c>
      <c r="E15" s="124"/>
      <c r="F15" s="117"/>
    </row>
    <row r="16" spans="1:6" x14ac:dyDescent="0.2">
      <c r="A16" s="136"/>
      <c r="E16" s="124"/>
      <c r="F16" s="117"/>
    </row>
    <row r="17" spans="1:6" ht="14.25" customHeight="1" x14ac:dyDescent="0.2">
      <c r="A17" s="136" t="s">
        <v>598</v>
      </c>
      <c r="E17" s="124"/>
      <c r="F17" s="117"/>
    </row>
    <row r="18" spans="1:6" ht="25.5" x14ac:dyDescent="0.2">
      <c r="A18" s="138" t="s">
        <v>618</v>
      </c>
      <c r="E18" s="124"/>
      <c r="F18" s="117"/>
    </row>
    <row r="19" spans="1:6" ht="14.25" customHeight="1" x14ac:dyDescent="0.2">
      <c r="A19" s="136"/>
      <c r="E19" s="124"/>
      <c r="F19" s="117"/>
    </row>
    <row r="20" spans="1:6" ht="16.5" customHeight="1" x14ac:dyDescent="0.2">
      <c r="A20" s="136" t="s">
        <v>599</v>
      </c>
      <c r="E20" s="124"/>
      <c r="F20" s="117"/>
    </row>
    <row r="21" spans="1:6" ht="51" x14ac:dyDescent="0.2">
      <c r="A21" s="138" t="s">
        <v>663</v>
      </c>
      <c r="E21" s="124"/>
      <c r="F21" s="117"/>
    </row>
    <row r="22" spans="1:6" ht="16.5" customHeight="1" x14ac:dyDescent="0.2">
      <c r="A22" s="136"/>
      <c r="E22" s="124"/>
      <c r="F22" s="117"/>
    </row>
    <row r="23" spans="1:6" x14ac:dyDescent="0.2">
      <c r="A23" s="136" t="s">
        <v>600</v>
      </c>
      <c r="E23" s="124"/>
      <c r="F23" s="117"/>
    </row>
    <row r="24" spans="1:6" ht="51" x14ac:dyDescent="0.2">
      <c r="A24" s="138" t="s">
        <v>664</v>
      </c>
      <c r="E24" s="124"/>
      <c r="F24" s="117"/>
    </row>
    <row r="25" spans="1:6" x14ac:dyDescent="0.2">
      <c r="A25" s="136"/>
      <c r="E25" s="124"/>
      <c r="F25" s="117"/>
    </row>
    <row r="26" spans="1:6" ht="25.5" x14ac:dyDescent="0.2">
      <c r="A26" s="136" t="s">
        <v>601</v>
      </c>
      <c r="E26" s="124"/>
      <c r="F26" s="117"/>
    </row>
    <row r="27" spans="1:6" ht="25.5" x14ac:dyDescent="0.2">
      <c r="A27" s="138" t="s">
        <v>620</v>
      </c>
      <c r="E27" s="124"/>
      <c r="F27" s="117"/>
    </row>
    <row r="28" spans="1:6" ht="25.5" x14ac:dyDescent="0.2">
      <c r="A28" s="138" t="s">
        <v>494</v>
      </c>
      <c r="E28" s="124"/>
      <c r="F28" s="117"/>
    </row>
    <row r="29" spans="1:6" x14ac:dyDescent="0.2">
      <c r="A29" s="136"/>
      <c r="E29" s="124"/>
      <c r="F29" s="117"/>
    </row>
    <row r="30" spans="1:6" x14ac:dyDescent="0.2">
      <c r="A30" s="136" t="s">
        <v>602</v>
      </c>
      <c r="E30" s="124"/>
      <c r="F30" s="117"/>
    </row>
    <row r="31" spans="1:6" x14ac:dyDescent="0.2">
      <c r="A31" s="138" t="s">
        <v>621</v>
      </c>
      <c r="E31" s="124"/>
      <c r="F31" s="117"/>
    </row>
    <row r="32" spans="1:6" x14ac:dyDescent="0.2">
      <c r="A32" s="136"/>
      <c r="E32" s="124"/>
      <c r="F32" s="117"/>
    </row>
    <row r="33" spans="1:6" x14ac:dyDescent="0.2">
      <c r="A33" s="136" t="s">
        <v>603</v>
      </c>
      <c r="E33" s="124"/>
      <c r="F33" s="117"/>
    </row>
    <row r="34" spans="1:6" ht="51" x14ac:dyDescent="0.2">
      <c r="A34" s="138" t="s">
        <v>622</v>
      </c>
      <c r="E34" s="124"/>
      <c r="F34" s="117"/>
    </row>
    <row r="35" spans="1:6" x14ac:dyDescent="0.2">
      <c r="A35" s="136"/>
      <c r="E35" s="124"/>
      <c r="F35" s="117"/>
    </row>
    <row r="36" spans="1:6" ht="25.5" x14ac:dyDescent="0.2">
      <c r="A36" s="136" t="s">
        <v>604</v>
      </c>
      <c r="E36" s="124"/>
      <c r="F36" s="117"/>
    </row>
    <row r="37" spans="1:6" ht="25.5" x14ac:dyDescent="0.2">
      <c r="A37" s="138" t="s">
        <v>623</v>
      </c>
      <c r="E37" s="124"/>
      <c r="F37" s="117"/>
    </row>
    <row r="38" spans="1:6" ht="25.5" x14ac:dyDescent="0.2">
      <c r="A38" s="138" t="s">
        <v>494</v>
      </c>
      <c r="E38" s="124"/>
      <c r="F38" s="117"/>
    </row>
    <row r="39" spans="1:6" x14ac:dyDescent="0.2">
      <c r="A39" s="136"/>
      <c r="E39" s="124"/>
      <c r="F39" s="117"/>
    </row>
    <row r="40" spans="1:6" x14ac:dyDescent="0.2">
      <c r="A40" s="136" t="s">
        <v>605</v>
      </c>
      <c r="E40" s="124"/>
      <c r="F40" s="117"/>
    </row>
    <row r="41" spans="1:6" x14ac:dyDescent="0.2">
      <c r="A41" s="138" t="s">
        <v>621</v>
      </c>
      <c r="E41" s="124"/>
      <c r="F41" s="117"/>
    </row>
    <row r="42" spans="1:6" x14ac:dyDescent="0.2">
      <c r="A42" s="136"/>
      <c r="E42" s="124"/>
      <c r="F42" s="117"/>
    </row>
    <row r="43" spans="1:6" x14ac:dyDescent="0.2">
      <c r="A43" s="136" t="s">
        <v>606</v>
      </c>
      <c r="E43" s="124"/>
      <c r="F43" s="117"/>
    </row>
    <row r="44" spans="1:6" ht="51" x14ac:dyDescent="0.2">
      <c r="A44" s="138" t="s">
        <v>619</v>
      </c>
      <c r="E44" s="124"/>
      <c r="F44" s="117"/>
    </row>
    <row r="45" spans="1:6" x14ac:dyDescent="0.2">
      <c r="A45" s="136"/>
      <c r="E45" s="124"/>
      <c r="F45" s="117"/>
    </row>
    <row r="46" spans="1:6" x14ac:dyDescent="0.2">
      <c r="A46" s="136" t="s">
        <v>607</v>
      </c>
      <c r="E46" s="124"/>
      <c r="F46" s="117"/>
    </row>
    <row r="47" spans="1:6" ht="51" x14ac:dyDescent="0.2">
      <c r="A47" s="138" t="s">
        <v>624</v>
      </c>
      <c r="E47" s="124"/>
      <c r="F47" s="117"/>
    </row>
    <row r="48" spans="1:6" x14ac:dyDescent="0.2">
      <c r="A48" s="136"/>
      <c r="E48" s="124"/>
      <c r="F48" s="117"/>
    </row>
    <row r="49" spans="1:6" x14ac:dyDescent="0.2">
      <c r="A49" s="136" t="s">
        <v>608</v>
      </c>
      <c r="E49" s="124"/>
      <c r="F49" s="117"/>
    </row>
    <row r="50" spans="1:6" ht="51" x14ac:dyDescent="0.2">
      <c r="A50" s="138" t="s">
        <v>625</v>
      </c>
      <c r="E50" s="124"/>
      <c r="F50" s="117"/>
    </row>
    <row r="51" spans="1:6" x14ac:dyDescent="0.2">
      <c r="A51" s="136"/>
    </row>
    <row r="52" spans="1:6" x14ac:dyDescent="0.2">
      <c r="A52" s="136" t="s">
        <v>609</v>
      </c>
    </row>
    <row r="53" spans="1:6" ht="51" x14ac:dyDescent="0.2">
      <c r="A53" s="138" t="s">
        <v>626</v>
      </c>
    </row>
    <row r="54" spans="1:6" x14ac:dyDescent="0.2">
      <c r="A54" s="136"/>
      <c r="E54" s="124"/>
    </row>
    <row r="55" spans="1:6" x14ac:dyDescent="0.2">
      <c r="A55" s="136" t="s">
        <v>610</v>
      </c>
      <c r="E55" s="124"/>
    </row>
    <row r="56" spans="1:6" ht="25.5" x14ac:dyDescent="0.2">
      <c r="A56" s="138" t="s">
        <v>666</v>
      </c>
      <c r="E56" s="124"/>
    </row>
    <row r="57" spans="1:6" ht="51" x14ac:dyDescent="0.2">
      <c r="A57" s="138" t="s">
        <v>627</v>
      </c>
    </row>
    <row r="58" spans="1:6" x14ac:dyDescent="0.2">
      <c r="A58" s="136"/>
    </row>
    <row r="59" spans="1:6" x14ac:dyDescent="0.2">
      <c r="A59" s="136" t="s">
        <v>611</v>
      </c>
      <c r="E59" s="124"/>
    </row>
    <row r="60" spans="1:6" ht="25.5" x14ac:dyDescent="0.2">
      <c r="A60" s="138" t="s">
        <v>665</v>
      </c>
    </row>
    <row r="61" spans="1:6" ht="25.5" x14ac:dyDescent="0.2">
      <c r="A61" s="138" t="s">
        <v>628</v>
      </c>
    </row>
    <row r="62" spans="1:6" x14ac:dyDescent="0.2">
      <c r="A62" s="136"/>
    </row>
    <row r="63" spans="1:6" x14ac:dyDescent="0.2">
      <c r="A63" s="136" t="s">
        <v>612</v>
      </c>
    </row>
    <row r="64" spans="1:6" ht="38.25" x14ac:dyDescent="0.2">
      <c r="A64" s="137" t="s">
        <v>629</v>
      </c>
    </row>
    <row r="65" spans="1:3" x14ac:dyDescent="0.2">
      <c r="A65" s="136"/>
    </row>
    <row r="66" spans="1:3" x14ac:dyDescent="0.2">
      <c r="A66" s="136" t="s">
        <v>613</v>
      </c>
    </row>
    <row r="67" spans="1:3" ht="38.25" x14ac:dyDescent="0.2">
      <c r="A67" s="137" t="s">
        <v>630</v>
      </c>
    </row>
    <row r="70" spans="1:3" ht="14.25" x14ac:dyDescent="0.2">
      <c r="A70" s="132" t="s">
        <v>495</v>
      </c>
    </row>
    <row r="71" spans="1:3" ht="14.25" x14ac:dyDescent="0.2">
      <c r="A71" s="132"/>
    </row>
    <row r="72" spans="1:3" ht="76.5" x14ac:dyDescent="0.2">
      <c r="A72" s="137" t="s">
        <v>653</v>
      </c>
    </row>
    <row r="73" spans="1:3" x14ac:dyDescent="0.2">
      <c r="A73" s="139"/>
    </row>
    <row r="74" spans="1:3" ht="14.25" x14ac:dyDescent="0.2">
      <c r="A74" s="132" t="s">
        <v>496</v>
      </c>
    </row>
    <row r="75" spans="1:3" ht="14.25" x14ac:dyDescent="0.2">
      <c r="A75" s="132"/>
    </row>
    <row r="76" spans="1:3" x14ac:dyDescent="0.2">
      <c r="A76" s="136" t="s">
        <v>497</v>
      </c>
    </row>
    <row r="77" spans="1:3" ht="15.75" customHeight="1" x14ac:dyDescent="0.2">
      <c r="A77" s="137" t="s">
        <v>498</v>
      </c>
      <c r="C77" s="143"/>
    </row>
    <row r="78" spans="1:3" ht="25.5" x14ac:dyDescent="0.2">
      <c r="A78" s="140" t="s">
        <v>499</v>
      </c>
    </row>
    <row r="79" spans="1:3" s="130" customFormat="1" x14ac:dyDescent="0.2">
      <c r="A79" s="140"/>
    </row>
    <row r="80" spans="1:3" x14ac:dyDescent="0.2">
      <c r="A80" s="140"/>
    </row>
    <row r="81" spans="1:2" x14ac:dyDescent="0.2">
      <c r="A81" s="141" t="s">
        <v>500</v>
      </c>
      <c r="B81" s="147"/>
    </row>
    <row r="82" spans="1:2" ht="25.5" x14ac:dyDescent="0.2">
      <c r="A82" s="142" t="s">
        <v>501</v>
      </c>
    </row>
    <row r="83" spans="1:2" ht="25.5" x14ac:dyDescent="0.2">
      <c r="A83" s="144" t="s">
        <v>502</v>
      </c>
    </row>
    <row r="84" spans="1:2" x14ac:dyDescent="0.2">
      <c r="A84" s="144" t="s">
        <v>503</v>
      </c>
    </row>
    <row r="85" spans="1:2" ht="25.5" x14ac:dyDescent="0.2">
      <c r="A85" s="144" t="s">
        <v>504</v>
      </c>
    </row>
    <row r="86" spans="1:2" ht="25.5" x14ac:dyDescent="0.2">
      <c r="A86" s="144" t="s">
        <v>505</v>
      </c>
    </row>
    <row r="87" spans="1:2" ht="25.5" x14ac:dyDescent="0.2">
      <c r="A87" s="144" t="s">
        <v>506</v>
      </c>
    </row>
    <row r="88" spans="1:2" x14ac:dyDescent="0.2">
      <c r="A88" s="144" t="s">
        <v>507</v>
      </c>
    </row>
    <row r="89" spans="1:2" ht="25.5" x14ac:dyDescent="0.2">
      <c r="A89" s="144" t="s">
        <v>508</v>
      </c>
    </row>
    <row r="90" spans="1:2" x14ac:dyDescent="0.2">
      <c r="A90" s="144" t="s">
        <v>509</v>
      </c>
    </row>
    <row r="91" spans="1:2" ht="25.5" x14ac:dyDescent="0.2">
      <c r="A91" s="144" t="s">
        <v>510</v>
      </c>
    </row>
    <row r="92" spans="1:2" ht="25.5" x14ac:dyDescent="0.2">
      <c r="A92" s="144" t="s">
        <v>511</v>
      </c>
    </row>
    <row r="93" spans="1:2" ht="25.5" x14ac:dyDescent="0.2">
      <c r="A93" s="144" t="s">
        <v>512</v>
      </c>
    </row>
    <row r="94" spans="1:2" ht="25.5" x14ac:dyDescent="0.2">
      <c r="A94" s="144" t="s">
        <v>513</v>
      </c>
    </row>
    <row r="95" spans="1:2" x14ac:dyDescent="0.2">
      <c r="A95" s="145" t="s">
        <v>514</v>
      </c>
    </row>
    <row r="96" spans="1:2" x14ac:dyDescent="0.2">
      <c r="A96" s="142" t="s">
        <v>515</v>
      </c>
    </row>
    <row r="97" spans="1:1" ht="25.5" x14ac:dyDescent="0.2">
      <c r="A97" s="142" t="s">
        <v>516</v>
      </c>
    </row>
    <row r="98" spans="1:1" x14ac:dyDescent="0.2">
      <c r="A98" s="142" t="s">
        <v>517</v>
      </c>
    </row>
    <row r="99" spans="1:1" x14ac:dyDescent="0.2">
      <c r="A99" s="144" t="s">
        <v>518</v>
      </c>
    </row>
    <row r="100" spans="1:1" x14ac:dyDescent="0.2">
      <c r="A100" s="142"/>
    </row>
    <row r="101" spans="1:1" x14ac:dyDescent="0.2">
      <c r="A101" s="141" t="s">
        <v>519</v>
      </c>
    </row>
    <row r="102" spans="1:1" ht="25.5" x14ac:dyDescent="0.2">
      <c r="A102" s="142" t="s">
        <v>520</v>
      </c>
    </row>
    <row r="103" spans="1:1" ht="25.5" x14ac:dyDescent="0.2">
      <c r="A103" s="142" t="s">
        <v>521</v>
      </c>
    </row>
    <row r="104" spans="1:1" ht="25.5" x14ac:dyDescent="0.2">
      <c r="A104" s="142" t="s">
        <v>522</v>
      </c>
    </row>
    <row r="105" spans="1:1" x14ac:dyDescent="0.2">
      <c r="A105" s="142" t="s">
        <v>523</v>
      </c>
    </row>
    <row r="106" spans="1:1" x14ac:dyDescent="0.2">
      <c r="A106" s="145" t="s">
        <v>514</v>
      </c>
    </row>
    <row r="107" spans="1:1" x14ac:dyDescent="0.2">
      <c r="A107" s="142" t="s">
        <v>524</v>
      </c>
    </row>
    <row r="108" spans="1:1" x14ac:dyDescent="0.2">
      <c r="A108" s="142" t="s">
        <v>525</v>
      </c>
    </row>
    <row r="109" spans="1:1" x14ac:dyDescent="0.2">
      <c r="A109" s="142"/>
    </row>
    <row r="110" spans="1:1" x14ac:dyDescent="0.2">
      <c r="A110" s="141" t="s">
        <v>526</v>
      </c>
    </row>
    <row r="111" spans="1:1" x14ac:dyDescent="0.2">
      <c r="A111" s="142" t="s">
        <v>527</v>
      </c>
    </row>
    <row r="112" spans="1:1" ht="25.5" x14ac:dyDescent="0.2">
      <c r="A112" s="142" t="s">
        <v>528</v>
      </c>
    </row>
    <row r="113" spans="1:1" ht="25.5" x14ac:dyDescent="0.2">
      <c r="A113" s="142" t="s">
        <v>529</v>
      </c>
    </row>
    <row r="114" spans="1:1" x14ac:dyDescent="0.2">
      <c r="A114" s="142" t="s">
        <v>530</v>
      </c>
    </row>
    <row r="115" spans="1:1" ht="25.5" x14ac:dyDescent="0.2">
      <c r="A115" s="142" t="s">
        <v>531</v>
      </c>
    </row>
    <row r="116" spans="1:1" x14ac:dyDescent="0.2">
      <c r="A116" s="142"/>
    </row>
    <row r="117" spans="1:1" x14ac:dyDescent="0.2">
      <c r="A117" s="141" t="s">
        <v>532</v>
      </c>
    </row>
    <row r="118" spans="1:1" x14ac:dyDescent="0.2">
      <c r="A118" s="142" t="s">
        <v>533</v>
      </c>
    </row>
    <row r="119" spans="1:1" x14ac:dyDescent="0.2">
      <c r="A119" s="142" t="s">
        <v>534</v>
      </c>
    </row>
    <row r="120" spans="1:1" x14ac:dyDescent="0.2">
      <c r="A120" s="142" t="s">
        <v>535</v>
      </c>
    </row>
    <row r="121" spans="1:1" x14ac:dyDescent="0.2">
      <c r="A121" s="144" t="s">
        <v>536</v>
      </c>
    </row>
    <row r="122" spans="1:1" x14ac:dyDescent="0.2">
      <c r="A122" s="144" t="s">
        <v>537</v>
      </c>
    </row>
    <row r="123" spans="1:1" x14ac:dyDescent="0.2">
      <c r="A123" s="144"/>
    </row>
    <row r="124" spans="1:1" x14ac:dyDescent="0.2">
      <c r="A124" s="148" t="s">
        <v>538</v>
      </c>
    </row>
    <row r="125" spans="1:1" x14ac:dyDescent="0.2">
      <c r="A125" s="146"/>
    </row>
    <row r="126" spans="1:1" x14ac:dyDescent="0.2">
      <c r="A126" s="149" t="s">
        <v>539</v>
      </c>
    </row>
    <row r="127" spans="1:1" ht="25.5" x14ac:dyDescent="0.2">
      <c r="A127" s="150" t="s">
        <v>540</v>
      </c>
    </row>
    <row r="128" spans="1:1" ht="38.25" x14ac:dyDescent="0.2">
      <c r="A128" s="150" t="s">
        <v>541</v>
      </c>
    </row>
    <row r="129" spans="1:1" ht="25.5" x14ac:dyDescent="0.2">
      <c r="A129" s="150" t="s">
        <v>542</v>
      </c>
    </row>
    <row r="130" spans="1:1" x14ac:dyDescent="0.2">
      <c r="A130" s="150" t="s">
        <v>543</v>
      </c>
    </row>
    <row r="131" spans="1:1" x14ac:dyDescent="0.2">
      <c r="A131" s="150" t="s">
        <v>544</v>
      </c>
    </row>
    <row r="132" spans="1:1" x14ac:dyDescent="0.2">
      <c r="A132" s="133"/>
    </row>
    <row r="133" spans="1:1" x14ac:dyDescent="0.2">
      <c r="A133" s="149" t="s">
        <v>545</v>
      </c>
    </row>
    <row r="134" spans="1:1" x14ac:dyDescent="0.2">
      <c r="A134" s="133" t="s">
        <v>546</v>
      </c>
    </row>
    <row r="135" spans="1:1" ht="25.5" x14ac:dyDescent="0.2">
      <c r="A135" s="150" t="s">
        <v>547</v>
      </c>
    </row>
    <row r="136" spans="1:1" x14ac:dyDescent="0.2">
      <c r="A136" s="150" t="s">
        <v>548</v>
      </c>
    </row>
    <row r="137" spans="1:1" x14ac:dyDescent="0.2">
      <c r="A137" s="150"/>
    </row>
    <row r="138" spans="1:1" x14ac:dyDescent="0.2">
      <c r="A138" s="133" t="s">
        <v>549</v>
      </c>
    </row>
    <row r="139" spans="1:1" x14ac:dyDescent="0.2">
      <c r="A139" s="133" t="s">
        <v>550</v>
      </c>
    </row>
    <row r="140" spans="1:1" x14ac:dyDescent="0.2">
      <c r="A140" s="149"/>
    </row>
    <row r="141" spans="1:1" x14ac:dyDescent="0.2">
      <c r="A141" s="149" t="s">
        <v>551</v>
      </c>
    </row>
    <row r="142" spans="1:1" x14ac:dyDescent="0.2">
      <c r="A142" s="142" t="s">
        <v>552</v>
      </c>
    </row>
    <row r="143" spans="1:1" x14ac:dyDescent="0.2">
      <c r="A143" s="140"/>
    </row>
    <row r="144" spans="1:1" x14ac:dyDescent="0.2">
      <c r="A144" s="136" t="s">
        <v>553</v>
      </c>
    </row>
    <row r="145" spans="1:1" x14ac:dyDescent="0.2">
      <c r="A145" s="151" t="s">
        <v>654</v>
      </c>
    </row>
    <row r="146" spans="1:1" x14ac:dyDescent="0.2">
      <c r="A146" s="151" t="s">
        <v>655</v>
      </c>
    </row>
    <row r="147" spans="1:1" x14ac:dyDescent="0.2">
      <c r="A147" s="151" t="s">
        <v>656</v>
      </c>
    </row>
    <row r="148" spans="1:1" x14ac:dyDescent="0.2">
      <c r="A148" s="151" t="s">
        <v>657</v>
      </c>
    </row>
    <row r="149" spans="1:1" x14ac:dyDescent="0.2">
      <c r="A149" s="151" t="s">
        <v>658</v>
      </c>
    </row>
    <row r="150" spans="1:1" x14ac:dyDescent="0.2">
      <c r="A150" s="151" t="s">
        <v>659</v>
      </c>
    </row>
    <row r="151" spans="1:1" x14ac:dyDescent="0.2">
      <c r="A151" s="151"/>
    </row>
    <row r="152" spans="1:1" ht="14.25" x14ac:dyDescent="0.2">
      <c r="A152" s="132" t="s">
        <v>554</v>
      </c>
    </row>
    <row r="153" spans="1:1" ht="14.25" x14ac:dyDescent="0.2">
      <c r="A153" s="132"/>
    </row>
    <row r="154" spans="1:1" x14ac:dyDescent="0.2">
      <c r="A154" s="136" t="s">
        <v>555</v>
      </c>
    </row>
    <row r="155" spans="1:1" ht="14.25" x14ac:dyDescent="0.2">
      <c r="A155" s="132"/>
    </row>
    <row r="156" spans="1:1" x14ac:dyDescent="0.2">
      <c r="A156" s="136" t="s">
        <v>556</v>
      </c>
    </row>
    <row r="157" spans="1:1" ht="63.75" x14ac:dyDescent="0.2">
      <c r="A157" s="137" t="s">
        <v>660</v>
      </c>
    </row>
    <row r="158" spans="1:1" x14ac:dyDescent="0.2">
      <c r="A158" s="137"/>
    </row>
    <row r="159" spans="1:1" x14ac:dyDescent="0.2">
      <c r="A159" s="137"/>
    </row>
    <row r="160" spans="1:1" x14ac:dyDescent="0.2">
      <c r="A160" s="137"/>
    </row>
    <row r="161" spans="1:1" x14ac:dyDescent="0.2">
      <c r="A161" s="137"/>
    </row>
    <row r="162" spans="1:1" x14ac:dyDescent="0.2">
      <c r="A162" s="136" t="s">
        <v>557</v>
      </c>
    </row>
    <row r="163" spans="1:1" x14ac:dyDescent="0.2">
      <c r="A163" s="137" t="s">
        <v>558</v>
      </c>
    </row>
    <row r="165" spans="1:1" x14ac:dyDescent="0.2">
      <c r="A165" s="139"/>
    </row>
    <row r="166" spans="1:1" ht="14.25" x14ac:dyDescent="0.2">
      <c r="A166" s="132" t="s">
        <v>559</v>
      </c>
    </row>
    <row r="167" spans="1:1" ht="14.25" x14ac:dyDescent="0.2">
      <c r="A167" s="132"/>
    </row>
    <row r="168" spans="1:1" x14ac:dyDescent="0.2">
      <c r="A168" s="137"/>
    </row>
    <row r="169" spans="1:1" ht="14.25" x14ac:dyDescent="0.2">
      <c r="A169" s="132"/>
    </row>
    <row r="170" spans="1:1" x14ac:dyDescent="0.2">
      <c r="A170" s="136"/>
    </row>
    <row r="171" spans="1:1" ht="14.25" x14ac:dyDescent="0.2">
      <c r="A171" s="132"/>
    </row>
  </sheetData>
  <hyperlinks>
    <hyperlink ref="A78"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A34" sqref="A34"/>
    </sheetView>
  </sheetViews>
  <sheetFormatPr defaultColWidth="19.140625" defaultRowHeight="12.75" x14ac:dyDescent="0.2"/>
  <cols>
    <col min="1" max="1" width="27.7109375" style="165" customWidth="1"/>
    <col min="2" max="2" width="99" style="153" customWidth="1"/>
    <col min="3" max="16384" width="19.140625" style="154"/>
  </cols>
  <sheetData>
    <row r="1" spans="1:10" ht="15.75" x14ac:dyDescent="0.2">
      <c r="A1" s="152" t="s">
        <v>464</v>
      </c>
    </row>
    <row r="2" spans="1:10" ht="15.75" x14ac:dyDescent="0.2">
      <c r="A2" s="152"/>
    </row>
    <row r="3" spans="1:10" x14ac:dyDescent="0.2">
      <c r="A3" s="155" t="s">
        <v>560</v>
      </c>
      <c r="B3" s="156" t="s">
        <v>648</v>
      </c>
    </row>
    <row r="4" spans="1:10" x14ac:dyDescent="0.2">
      <c r="A4" s="157" t="s">
        <v>561</v>
      </c>
      <c r="B4" s="158" t="s">
        <v>562</v>
      </c>
    </row>
    <row r="5" spans="1:10" x14ac:dyDescent="0.2">
      <c r="A5" s="157" t="s">
        <v>563</v>
      </c>
      <c r="B5" s="158" t="s">
        <v>458</v>
      </c>
    </row>
    <row r="6" spans="1:10" x14ac:dyDescent="0.2">
      <c r="A6" s="157" t="s">
        <v>564</v>
      </c>
      <c r="B6" s="158" t="s">
        <v>565</v>
      </c>
    </row>
    <row r="7" spans="1:10" x14ac:dyDescent="0.2">
      <c r="A7" s="159" t="s">
        <v>566</v>
      </c>
      <c r="B7" s="158" t="s">
        <v>567</v>
      </c>
    </row>
    <row r="8" spans="1:10" x14ac:dyDescent="0.2">
      <c r="A8" s="160" t="s">
        <v>568</v>
      </c>
      <c r="B8" s="161" t="s">
        <v>558</v>
      </c>
    </row>
    <row r="9" spans="1:10" ht="14.25" x14ac:dyDescent="0.2">
      <c r="A9" s="162"/>
    </row>
    <row r="10" spans="1:10" x14ac:dyDescent="0.2">
      <c r="A10" s="155" t="s">
        <v>560</v>
      </c>
      <c r="B10" s="156" t="s">
        <v>569</v>
      </c>
    </row>
    <row r="11" spans="1:10" ht="51" x14ac:dyDescent="0.2">
      <c r="A11" s="157" t="s">
        <v>561</v>
      </c>
      <c r="B11" s="158" t="s">
        <v>632</v>
      </c>
    </row>
    <row r="12" spans="1:10" x14ac:dyDescent="0.2">
      <c r="A12" s="157" t="s">
        <v>563</v>
      </c>
      <c r="B12" s="158" t="s">
        <v>570</v>
      </c>
    </row>
    <row r="13" spans="1:10" x14ac:dyDescent="0.2">
      <c r="A13" s="157" t="s">
        <v>564</v>
      </c>
      <c r="B13" s="158" t="s">
        <v>565</v>
      </c>
    </row>
    <row r="14" spans="1:10" x14ac:dyDescent="0.2">
      <c r="A14" s="159" t="s">
        <v>566</v>
      </c>
      <c r="B14" s="158" t="s">
        <v>571</v>
      </c>
    </row>
    <row r="15" spans="1:10" x14ac:dyDescent="0.2">
      <c r="A15" s="160" t="s">
        <v>568</v>
      </c>
      <c r="B15" s="161" t="s">
        <v>558</v>
      </c>
    </row>
    <row r="16" spans="1:10" x14ac:dyDescent="0.2">
      <c r="A16" s="159"/>
      <c r="B16" s="163"/>
      <c r="C16" s="164"/>
      <c r="D16" s="164"/>
      <c r="E16" s="164"/>
      <c r="F16" s="164"/>
      <c r="G16" s="164"/>
      <c r="H16" s="164"/>
      <c r="I16" s="164"/>
      <c r="J16" s="16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65"/>
  <sheetViews>
    <sheetView topLeftCell="A13" workbookViewId="0">
      <selection activeCell="G35" sqref="G35"/>
    </sheetView>
  </sheetViews>
  <sheetFormatPr defaultRowHeight="11.25" x14ac:dyDescent="0.2"/>
  <cols>
    <col min="1" max="1" width="27.85546875" style="32" customWidth="1"/>
    <col min="2" max="2" width="9.140625" style="32" customWidth="1"/>
    <col min="3" max="3" width="1.85546875" style="32" customWidth="1"/>
    <col min="4" max="4" width="7.7109375" style="24" customWidth="1"/>
    <col min="5" max="5" width="9.85546875" style="24" customWidth="1"/>
    <col min="6" max="6" width="3.7109375" style="24" customWidth="1"/>
    <col min="7" max="16384" width="9.140625" style="24"/>
  </cols>
  <sheetData>
    <row r="1" spans="1:7" x14ac:dyDescent="0.2">
      <c r="A1" s="23"/>
      <c r="B1" s="24"/>
      <c r="C1" s="24"/>
    </row>
    <row r="2" spans="1:7" x14ac:dyDescent="0.2">
      <c r="A2" s="25" t="s">
        <v>636</v>
      </c>
      <c r="B2" s="26"/>
      <c r="C2" s="26"/>
      <c r="D2" s="26"/>
      <c r="E2" s="26"/>
      <c r="F2" s="26"/>
      <c r="G2" s="26"/>
    </row>
    <row r="3" spans="1:7" x14ac:dyDescent="0.2">
      <c r="A3" s="27" t="s">
        <v>405</v>
      </c>
      <c r="B3" s="27"/>
      <c r="C3" s="27"/>
      <c r="D3" s="27"/>
      <c r="E3" s="27"/>
      <c r="F3" s="27"/>
      <c r="G3" s="27"/>
    </row>
    <row r="4" spans="1:7" ht="22.5" x14ac:dyDescent="0.2">
      <c r="A4" s="24"/>
      <c r="B4" s="28" t="s">
        <v>406</v>
      </c>
      <c r="C4" s="26"/>
      <c r="D4" s="29" t="s">
        <v>407</v>
      </c>
      <c r="E4" s="29" t="s">
        <v>635</v>
      </c>
      <c r="F4" s="29"/>
      <c r="G4" s="29" t="s">
        <v>407</v>
      </c>
    </row>
    <row r="5" spans="1:7" x14ac:dyDescent="0.2">
      <c r="A5" s="24"/>
      <c r="B5" s="24"/>
      <c r="C5" s="24"/>
      <c r="D5" s="30"/>
      <c r="E5" s="30"/>
      <c r="G5" s="30"/>
    </row>
    <row r="6" spans="1:7" x14ac:dyDescent="0.2">
      <c r="A6" s="24"/>
      <c r="B6" s="31" t="s">
        <v>408</v>
      </c>
      <c r="C6" s="31"/>
      <c r="D6" s="29"/>
      <c r="E6" s="29"/>
      <c r="G6" s="31" t="s">
        <v>409</v>
      </c>
    </row>
    <row r="7" spans="1:7" s="23" customFormat="1" x14ac:dyDescent="0.2">
      <c r="A7" s="24"/>
      <c r="B7" s="24"/>
      <c r="C7" s="24"/>
      <c r="D7" s="32"/>
      <c r="E7" s="32"/>
      <c r="F7" s="24"/>
      <c r="G7" s="24"/>
    </row>
    <row r="8" spans="1:7" x14ac:dyDescent="0.2">
      <c r="A8" s="33" t="s">
        <v>410</v>
      </c>
      <c r="B8" s="34">
        <f>SUM(B9:B21)</f>
        <v>342</v>
      </c>
      <c r="C8" s="34"/>
      <c r="D8" s="34">
        <f>SUM(D9:D21)</f>
        <v>270</v>
      </c>
      <c r="E8" s="34">
        <f>SUM(E9:E21)</f>
        <v>72</v>
      </c>
      <c r="F8" s="23"/>
      <c r="G8" s="40">
        <f>+D8/B8</f>
        <v>0.78947368421052633</v>
      </c>
    </row>
    <row r="9" spans="1:7" x14ac:dyDescent="0.2">
      <c r="A9" s="33"/>
      <c r="B9" s="34"/>
      <c r="C9" s="34"/>
      <c r="D9" s="34"/>
      <c r="E9" s="34"/>
      <c r="F9" s="23"/>
      <c r="G9" s="35"/>
    </row>
    <row r="10" spans="1:7" x14ac:dyDescent="0.2">
      <c r="A10" s="36" t="s">
        <v>95</v>
      </c>
      <c r="B10" s="37">
        <f>SUM(D10:E10)</f>
        <v>10</v>
      </c>
      <c r="C10" s="37"/>
      <c r="D10" s="37">
        <v>9</v>
      </c>
      <c r="E10" s="37">
        <v>1</v>
      </c>
      <c r="G10" s="35">
        <f t="shared" ref="G10:G21" si="0">+D10/B10</f>
        <v>0.9</v>
      </c>
    </row>
    <row r="11" spans="1:7" x14ac:dyDescent="0.2">
      <c r="A11" s="36" t="s">
        <v>19</v>
      </c>
      <c r="B11" s="37">
        <f t="shared" ref="B11:B21" si="1">SUM(D11:E11)</f>
        <v>6</v>
      </c>
      <c r="C11" s="37"/>
      <c r="D11" s="37">
        <v>6</v>
      </c>
      <c r="E11" s="37">
        <v>0</v>
      </c>
      <c r="G11" s="35">
        <f t="shared" si="0"/>
        <v>1</v>
      </c>
    </row>
    <row r="12" spans="1:7" x14ac:dyDescent="0.2">
      <c r="A12" s="36" t="s">
        <v>26</v>
      </c>
      <c r="B12" s="37">
        <f t="shared" si="1"/>
        <v>18</v>
      </c>
      <c r="C12" s="37"/>
      <c r="D12" s="37">
        <v>18</v>
      </c>
      <c r="E12" s="37">
        <v>0</v>
      </c>
      <c r="G12" s="35">
        <f t="shared" si="0"/>
        <v>1</v>
      </c>
    </row>
    <row r="13" spans="1:7" x14ac:dyDescent="0.2">
      <c r="A13" s="36" t="s">
        <v>4</v>
      </c>
      <c r="B13" s="37">
        <f t="shared" si="1"/>
        <v>12</v>
      </c>
      <c r="C13" s="37"/>
      <c r="D13" s="37">
        <v>9</v>
      </c>
      <c r="E13" s="37">
        <v>3</v>
      </c>
      <c r="G13" s="35">
        <f t="shared" si="0"/>
        <v>0.75</v>
      </c>
    </row>
    <row r="14" spans="1:7" x14ac:dyDescent="0.2">
      <c r="A14" s="36" t="s">
        <v>236</v>
      </c>
      <c r="B14" s="37">
        <f t="shared" si="1"/>
        <v>25</v>
      </c>
      <c r="C14" s="37"/>
      <c r="D14" s="37">
        <v>19</v>
      </c>
      <c r="E14" s="37">
        <v>6</v>
      </c>
      <c r="G14" s="35">
        <f t="shared" si="0"/>
        <v>0.76</v>
      </c>
    </row>
    <row r="15" spans="1:7" x14ac:dyDescent="0.2">
      <c r="A15" s="36" t="s">
        <v>43</v>
      </c>
      <c r="B15" s="37">
        <f t="shared" si="1"/>
        <v>51</v>
      </c>
      <c r="C15" s="37"/>
      <c r="D15" s="37">
        <v>37</v>
      </c>
      <c r="E15" s="37">
        <v>14</v>
      </c>
      <c r="G15" s="35">
        <f t="shared" si="0"/>
        <v>0.72549019607843135</v>
      </c>
    </row>
    <row r="16" spans="1:7" x14ac:dyDescent="0.2">
      <c r="A16" s="36" t="s">
        <v>262</v>
      </c>
      <c r="B16" s="37">
        <f t="shared" si="1"/>
        <v>26</v>
      </c>
      <c r="C16" s="37"/>
      <c r="D16" s="37">
        <v>16</v>
      </c>
      <c r="E16" s="37">
        <v>10</v>
      </c>
      <c r="G16" s="35">
        <f t="shared" si="0"/>
        <v>0.61538461538461542</v>
      </c>
    </row>
    <row r="17" spans="1:7" x14ac:dyDescent="0.2">
      <c r="A17" s="36" t="s">
        <v>192</v>
      </c>
      <c r="B17" s="37">
        <f t="shared" si="1"/>
        <v>44</v>
      </c>
      <c r="C17" s="37"/>
      <c r="D17" s="37">
        <v>35</v>
      </c>
      <c r="E17" s="37">
        <v>9</v>
      </c>
      <c r="G17" s="35">
        <f t="shared" si="0"/>
        <v>0.79545454545454541</v>
      </c>
    </row>
    <row r="18" spans="1:7" x14ac:dyDescent="0.2">
      <c r="A18" s="36" t="s">
        <v>302</v>
      </c>
      <c r="B18" s="37">
        <f t="shared" si="1"/>
        <v>50</v>
      </c>
      <c r="C18" s="37"/>
      <c r="D18" s="37">
        <v>42</v>
      </c>
      <c r="E18" s="37">
        <v>8</v>
      </c>
      <c r="G18" s="35">
        <f t="shared" si="0"/>
        <v>0.84</v>
      </c>
    </row>
    <row r="19" spans="1:7" x14ac:dyDescent="0.2">
      <c r="A19" s="36" t="s">
        <v>288</v>
      </c>
      <c r="B19" s="37">
        <f t="shared" si="1"/>
        <v>13</v>
      </c>
      <c r="C19" s="37"/>
      <c r="D19" s="37">
        <v>9</v>
      </c>
      <c r="E19" s="37">
        <v>4</v>
      </c>
      <c r="G19" s="35">
        <f t="shared" si="0"/>
        <v>0.69230769230769229</v>
      </c>
    </row>
    <row r="20" spans="1:7" x14ac:dyDescent="0.2">
      <c r="A20" s="36" t="s">
        <v>137</v>
      </c>
      <c r="B20" s="37">
        <f t="shared" si="1"/>
        <v>56</v>
      </c>
      <c r="C20" s="37"/>
      <c r="D20" s="37">
        <v>44</v>
      </c>
      <c r="E20" s="37">
        <v>12</v>
      </c>
      <c r="G20" s="35">
        <f t="shared" si="0"/>
        <v>0.7857142857142857</v>
      </c>
    </row>
    <row r="21" spans="1:7" x14ac:dyDescent="0.2">
      <c r="A21" s="36" t="s">
        <v>105</v>
      </c>
      <c r="B21" s="37">
        <f t="shared" si="1"/>
        <v>31</v>
      </c>
      <c r="C21" s="37"/>
      <c r="D21" s="37">
        <v>26</v>
      </c>
      <c r="E21" s="37">
        <v>5</v>
      </c>
      <c r="G21" s="35">
        <f t="shared" si="0"/>
        <v>0.83870967741935487</v>
      </c>
    </row>
    <row r="22" spans="1:7" x14ac:dyDescent="0.2">
      <c r="A22" s="36"/>
      <c r="B22" s="37"/>
      <c r="C22" s="37"/>
      <c r="D22" s="37"/>
      <c r="E22" s="37"/>
      <c r="G22" s="35"/>
    </row>
    <row r="23" spans="1:7" x14ac:dyDescent="0.2">
      <c r="A23" s="38" t="s">
        <v>411</v>
      </c>
      <c r="B23" s="39">
        <v>12</v>
      </c>
      <c r="C23" s="39"/>
      <c r="D23" s="39">
        <v>11</v>
      </c>
      <c r="E23" s="39">
        <v>1</v>
      </c>
      <c r="F23" s="23"/>
      <c r="G23" s="40">
        <f>+D23/B23</f>
        <v>0.91666666666666663</v>
      </c>
    </row>
    <row r="24" spans="1:7" x14ac:dyDescent="0.2">
      <c r="A24" s="36"/>
      <c r="B24" s="37"/>
      <c r="C24" s="37"/>
      <c r="D24" s="37"/>
      <c r="E24" s="37"/>
      <c r="G24" s="35"/>
    </row>
    <row r="25" spans="1:7" x14ac:dyDescent="0.2">
      <c r="A25" s="27" t="s">
        <v>412</v>
      </c>
      <c r="B25" s="27"/>
      <c r="C25" s="27"/>
      <c r="D25" s="27"/>
      <c r="E25" s="27"/>
      <c r="F25" s="27"/>
      <c r="G25" s="27"/>
    </row>
    <row r="26" spans="1:7" ht="22.5" x14ac:dyDescent="0.2">
      <c r="A26" s="24"/>
      <c r="B26" s="28" t="s">
        <v>406</v>
      </c>
      <c r="C26" s="26"/>
      <c r="D26" s="29" t="s">
        <v>407</v>
      </c>
      <c r="E26" s="29" t="s">
        <v>635</v>
      </c>
      <c r="F26" s="29"/>
      <c r="G26" s="29" t="s">
        <v>407</v>
      </c>
    </row>
    <row r="27" spans="1:7" x14ac:dyDescent="0.2">
      <c r="A27" s="24"/>
      <c r="B27" s="24"/>
      <c r="C27" s="24"/>
      <c r="D27" s="30"/>
      <c r="E27" s="30"/>
      <c r="G27" s="30"/>
    </row>
    <row r="28" spans="1:7" x14ac:dyDescent="0.2">
      <c r="A28" s="24"/>
      <c r="B28" s="31" t="s">
        <v>408</v>
      </c>
      <c r="C28" s="31"/>
      <c r="D28" s="29"/>
      <c r="E28" s="29"/>
      <c r="G28" s="31" t="s">
        <v>409</v>
      </c>
    </row>
    <row r="29" spans="1:7" x14ac:dyDescent="0.2">
      <c r="A29" s="24"/>
      <c r="B29" s="24"/>
      <c r="C29" s="24"/>
      <c r="D29" s="32"/>
      <c r="E29" s="32"/>
    </row>
    <row r="30" spans="1:7" x14ac:dyDescent="0.2">
      <c r="A30" s="33" t="s">
        <v>410</v>
      </c>
      <c r="B30" s="34">
        <f>SUM(B32:B39)</f>
        <v>342</v>
      </c>
      <c r="C30" s="34"/>
      <c r="D30" s="34">
        <f>SUM(D32:D39)</f>
        <v>270</v>
      </c>
      <c r="E30" s="34">
        <f>SUM(E32:E39)</f>
        <v>72</v>
      </c>
      <c r="F30" s="23"/>
      <c r="G30" s="40">
        <f>+D30/B30</f>
        <v>0.78947368421052633</v>
      </c>
    </row>
    <row r="31" spans="1:7" x14ac:dyDescent="0.2">
      <c r="A31" s="33"/>
      <c r="B31" s="34"/>
      <c r="C31" s="34"/>
      <c r="D31" s="34"/>
      <c r="E31" s="34"/>
      <c r="F31" s="23"/>
      <c r="G31" s="35"/>
    </row>
    <row r="32" spans="1:7" x14ac:dyDescent="0.2">
      <c r="A32" s="36" t="s">
        <v>413</v>
      </c>
      <c r="B32" s="24">
        <f>SUM(D32:E32)</f>
        <v>4</v>
      </c>
      <c r="C32" s="37"/>
      <c r="D32" s="24">
        <v>4</v>
      </c>
      <c r="E32" s="24">
        <v>0</v>
      </c>
      <c r="G32" s="35">
        <f t="shared" ref="G32:G39" si="2">+D32/B32</f>
        <v>1</v>
      </c>
    </row>
    <row r="33" spans="1:7" x14ac:dyDescent="0.2">
      <c r="A33" s="36" t="s">
        <v>414</v>
      </c>
      <c r="B33" s="24">
        <f t="shared" ref="B33:B39" si="3">SUM(D33:E33)</f>
        <v>14</v>
      </c>
      <c r="C33" s="37"/>
      <c r="D33" s="24">
        <v>12</v>
      </c>
      <c r="E33" s="24">
        <v>2</v>
      </c>
      <c r="G33" s="35">
        <f t="shared" si="2"/>
        <v>0.8571428571428571</v>
      </c>
    </row>
    <row r="34" spans="1:7" x14ac:dyDescent="0.2">
      <c r="A34" s="36" t="s">
        <v>415</v>
      </c>
      <c r="B34" s="24">
        <f t="shared" si="3"/>
        <v>14</v>
      </c>
      <c r="C34" s="37"/>
      <c r="D34" s="24">
        <v>13</v>
      </c>
      <c r="E34" s="24">
        <v>1</v>
      </c>
      <c r="G34" s="35">
        <f t="shared" si="2"/>
        <v>0.9285714285714286</v>
      </c>
    </row>
    <row r="35" spans="1:7" x14ac:dyDescent="0.2">
      <c r="A35" s="36" t="s">
        <v>416</v>
      </c>
      <c r="B35" s="24">
        <f t="shared" si="3"/>
        <v>60</v>
      </c>
      <c r="C35" s="37"/>
      <c r="D35" s="24">
        <v>45</v>
      </c>
      <c r="E35" s="24">
        <v>15</v>
      </c>
      <c r="G35" s="35">
        <f t="shared" si="2"/>
        <v>0.75</v>
      </c>
    </row>
    <row r="36" spans="1:7" x14ac:dyDescent="0.2">
      <c r="A36" s="36" t="s">
        <v>417</v>
      </c>
      <c r="B36" s="24">
        <f t="shared" si="3"/>
        <v>184</v>
      </c>
      <c r="C36" s="37"/>
      <c r="D36" s="24">
        <v>141</v>
      </c>
      <c r="E36" s="24">
        <v>43</v>
      </c>
      <c r="G36" s="35">
        <f t="shared" si="2"/>
        <v>0.76630434782608692</v>
      </c>
    </row>
    <row r="37" spans="1:7" x14ac:dyDescent="0.2">
      <c r="A37" s="36" t="s">
        <v>418</v>
      </c>
      <c r="B37" s="24">
        <f t="shared" si="3"/>
        <v>54</v>
      </c>
      <c r="C37" s="37"/>
      <c r="D37" s="24">
        <v>44</v>
      </c>
      <c r="E37" s="24">
        <v>10</v>
      </c>
      <c r="G37" s="35">
        <f>+D37/B37</f>
        <v>0.81481481481481477</v>
      </c>
    </row>
    <row r="38" spans="1:7" x14ac:dyDescent="0.2">
      <c r="A38" s="36" t="s">
        <v>419</v>
      </c>
      <c r="B38" s="24">
        <f t="shared" si="3"/>
        <v>7</v>
      </c>
      <c r="C38" s="37"/>
      <c r="D38" s="24">
        <v>6</v>
      </c>
      <c r="E38" s="24">
        <v>1</v>
      </c>
      <c r="G38" s="35">
        <f t="shared" si="2"/>
        <v>0.8571428571428571</v>
      </c>
    </row>
    <row r="39" spans="1:7" x14ac:dyDescent="0.2">
      <c r="A39" s="36" t="s">
        <v>420</v>
      </c>
      <c r="B39" s="24">
        <f t="shared" si="3"/>
        <v>5</v>
      </c>
      <c r="C39" s="37"/>
      <c r="D39" s="24">
        <v>5</v>
      </c>
      <c r="E39" s="24">
        <v>0</v>
      </c>
      <c r="G39" s="35">
        <f t="shared" si="2"/>
        <v>1</v>
      </c>
    </row>
    <row r="40" spans="1:7" x14ac:dyDescent="0.2">
      <c r="A40" s="41"/>
      <c r="B40" s="42"/>
      <c r="C40" s="43"/>
      <c r="D40" s="26"/>
      <c r="E40" s="26"/>
      <c r="F40" s="26"/>
      <c r="G40" s="26"/>
    </row>
    <row r="41" spans="1:7" x14ac:dyDescent="0.2">
      <c r="A41" s="44" t="s">
        <v>421</v>
      </c>
      <c r="B41" s="44"/>
      <c r="C41" s="42"/>
    </row>
    <row r="42" spans="1:7" x14ac:dyDescent="0.2">
      <c r="A42" s="45"/>
      <c r="C42" s="42"/>
    </row>
    <row r="43" spans="1:7" x14ac:dyDescent="0.2">
      <c r="A43" s="46"/>
      <c r="B43" s="24"/>
      <c r="C43" s="42"/>
    </row>
    <row r="44" spans="1:7" x14ac:dyDescent="0.2">
      <c r="A44" s="24"/>
      <c r="B44" s="24"/>
      <c r="C44" s="42"/>
    </row>
    <row r="45" spans="1:7" x14ac:dyDescent="0.2">
      <c r="A45" s="24"/>
      <c r="B45" s="24"/>
      <c r="C45" s="42"/>
    </row>
    <row r="46" spans="1:7" x14ac:dyDescent="0.2">
      <c r="A46" s="24"/>
      <c r="B46" s="24"/>
      <c r="C46" s="42"/>
    </row>
    <row r="47" spans="1:7" x14ac:dyDescent="0.2">
      <c r="C47" s="42"/>
    </row>
    <row r="48" spans="1:7" x14ac:dyDescent="0.2">
      <c r="C48" s="42"/>
    </row>
    <row r="49" spans="3:5" x14ac:dyDescent="0.2">
      <c r="C49" s="42"/>
    </row>
    <row r="50" spans="3:5" x14ac:dyDescent="0.2">
      <c r="C50" s="42"/>
    </row>
    <row r="51" spans="3:5" x14ac:dyDescent="0.2">
      <c r="C51" s="42"/>
    </row>
    <row r="52" spans="3:5" x14ac:dyDescent="0.2">
      <c r="C52" s="42"/>
    </row>
    <row r="53" spans="3:5" x14ac:dyDescent="0.2">
      <c r="C53" s="42"/>
    </row>
    <row r="54" spans="3:5" x14ac:dyDescent="0.2">
      <c r="C54" s="24"/>
      <c r="D54" s="32"/>
      <c r="E54" s="32"/>
    </row>
    <row r="55" spans="3:5" x14ac:dyDescent="0.2">
      <c r="D55" s="32"/>
      <c r="E55" s="32"/>
    </row>
    <row r="56" spans="3:5" x14ac:dyDescent="0.2">
      <c r="C56" s="24"/>
    </row>
    <row r="57" spans="3:5" x14ac:dyDescent="0.2">
      <c r="C57" s="24"/>
    </row>
    <row r="58" spans="3:5" x14ac:dyDescent="0.2">
      <c r="C58" s="24"/>
    </row>
    <row r="59" spans="3:5" x14ac:dyDescent="0.2">
      <c r="C59" s="24"/>
    </row>
    <row r="60" spans="3:5" x14ac:dyDescent="0.2">
      <c r="D60" s="32"/>
      <c r="E60" s="32"/>
    </row>
    <row r="61" spans="3:5" x14ac:dyDescent="0.2">
      <c r="D61" s="32"/>
      <c r="E61" s="32"/>
    </row>
    <row r="62" spans="3:5" x14ac:dyDescent="0.2">
      <c r="D62" s="32"/>
      <c r="E62" s="32"/>
    </row>
    <row r="63" spans="3:5" x14ac:dyDescent="0.2">
      <c r="D63" s="32"/>
      <c r="E63" s="32"/>
    </row>
    <row r="64" spans="3:5" x14ac:dyDescent="0.2">
      <c r="D64" s="32"/>
      <c r="E64" s="32"/>
    </row>
    <row r="65" spans="4:5" x14ac:dyDescent="0.2">
      <c r="D65" s="32"/>
      <c r="E65" s="32"/>
    </row>
  </sheetData>
  <conditionalFormatting sqref="B6:C6">
    <cfRule type="cellIs" dxfId="7" priority="7" stopIfTrue="1" operator="equal">
      <formula>"   "</formula>
    </cfRule>
    <cfRule type="cellIs" dxfId="6" priority="8" stopIfTrue="1" operator="equal">
      <formula>"    "</formula>
    </cfRule>
  </conditionalFormatting>
  <conditionalFormatting sqref="G6">
    <cfRule type="cellIs" dxfId="5" priority="5" stopIfTrue="1" operator="equal">
      <formula>"   "</formula>
    </cfRule>
    <cfRule type="cellIs" dxfId="4" priority="6" stopIfTrue="1" operator="equal">
      <formula>"    "</formula>
    </cfRule>
  </conditionalFormatting>
  <conditionalFormatting sqref="B28:C28">
    <cfRule type="cellIs" dxfId="3" priority="3" stopIfTrue="1" operator="equal">
      <formula>"   "</formula>
    </cfRule>
    <cfRule type="cellIs" dxfId="2" priority="4" stopIfTrue="1" operator="equal">
      <formula>"    "</formula>
    </cfRule>
  </conditionalFormatting>
  <conditionalFormatting sqref="G28">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6"/>
  <sheetViews>
    <sheetView showGridLines="0" tabSelected="1" workbookViewId="0">
      <pane ySplit="2" topLeftCell="A12" activePane="bottomLeft" state="frozen"/>
      <selection pane="bottomLeft" activeCell="D25" sqref="D25"/>
    </sheetView>
  </sheetViews>
  <sheetFormatPr defaultRowHeight="12.75" x14ac:dyDescent="0.2"/>
  <cols>
    <col min="1" max="1" width="11.140625" style="1" customWidth="1"/>
    <col min="2" max="2" width="9.140625" style="1"/>
    <col min="3" max="3" width="3.7109375" style="1" customWidth="1"/>
    <col min="4" max="4" width="10.7109375" style="1" customWidth="1"/>
    <col min="5" max="5" width="3.5703125" style="1" customWidth="1"/>
    <col min="6" max="11" width="10.7109375" style="1" customWidth="1"/>
    <col min="12" max="12" width="4.28515625" style="1" customWidth="1"/>
    <col min="13" max="15" width="10.7109375" style="1" customWidth="1"/>
    <col min="16" max="16" width="2.7109375" style="1" customWidth="1"/>
    <col min="17" max="17" width="10.7109375" style="1" customWidth="1"/>
    <col min="18" max="18" width="2.85546875" style="1" customWidth="1"/>
    <col min="19" max="22" width="10.7109375" style="1" customWidth="1"/>
    <col min="23" max="23" width="2.7109375" style="1" customWidth="1"/>
    <col min="24" max="24" width="10.7109375" style="1" customWidth="1"/>
    <col min="25" max="25" width="3" style="1" customWidth="1"/>
    <col min="26" max="26" width="10.7109375" style="1" customWidth="1"/>
    <col min="27" max="16384" width="9.140625" style="1"/>
  </cols>
  <sheetData>
    <row r="1" spans="1:27" x14ac:dyDescent="0.2">
      <c r="A1" s="67"/>
      <c r="B1" s="68"/>
      <c r="C1" s="68"/>
      <c r="D1" s="68"/>
      <c r="E1" s="68"/>
      <c r="F1" s="68"/>
      <c r="G1" s="68"/>
      <c r="H1" s="68"/>
      <c r="I1" s="68"/>
      <c r="J1" s="68"/>
      <c r="K1" s="68"/>
      <c r="L1" s="68"/>
      <c r="M1" s="68"/>
      <c r="N1" s="68"/>
      <c r="O1" s="68"/>
      <c r="P1" s="68"/>
      <c r="Q1" s="68"/>
      <c r="R1" s="68"/>
      <c r="S1" s="68"/>
      <c r="T1" s="68"/>
      <c r="U1" s="68"/>
      <c r="V1" s="68"/>
      <c r="W1" s="68"/>
      <c r="X1" s="68"/>
      <c r="Y1" s="68"/>
      <c r="Z1" s="68"/>
    </row>
    <row r="2" spans="1:27" x14ac:dyDescent="0.2">
      <c r="A2" s="69" t="s">
        <v>445</v>
      </c>
      <c r="B2" s="70"/>
      <c r="C2" s="70"/>
      <c r="D2" s="70"/>
      <c r="E2" s="70"/>
      <c r="F2" s="70"/>
      <c r="G2" s="70"/>
      <c r="H2" s="71"/>
      <c r="I2" s="55"/>
      <c r="J2" s="55"/>
      <c r="K2" s="55"/>
      <c r="L2" s="55"/>
      <c r="M2" s="55"/>
      <c r="N2" s="55"/>
      <c r="O2" s="55"/>
      <c r="P2" s="55"/>
      <c r="Q2" s="55"/>
      <c r="R2" s="55"/>
      <c r="S2" s="55"/>
      <c r="T2" s="55"/>
      <c r="U2" s="55"/>
      <c r="V2" s="55"/>
      <c r="W2" s="55"/>
      <c r="X2" s="55"/>
      <c r="Y2" s="55"/>
      <c r="Z2" s="55"/>
    </row>
    <row r="3" spans="1:27" x14ac:dyDescent="0.2">
      <c r="A3" s="70"/>
      <c r="B3" s="69"/>
      <c r="C3" s="69"/>
      <c r="D3" s="69"/>
      <c r="E3" s="69"/>
      <c r="F3" s="69"/>
      <c r="G3" s="69"/>
      <c r="H3" s="69"/>
      <c r="I3" s="69"/>
      <c r="J3" s="69"/>
      <c r="K3" s="69"/>
      <c r="L3" s="69"/>
      <c r="M3" s="69"/>
      <c r="N3" s="69"/>
      <c r="O3" s="69"/>
      <c r="P3" s="69"/>
      <c r="Q3" s="69"/>
      <c r="R3" s="69"/>
      <c r="S3" s="69"/>
      <c r="T3" s="69"/>
      <c r="U3" s="69"/>
      <c r="V3" s="69"/>
      <c r="W3" s="69"/>
      <c r="X3" s="69"/>
      <c r="Y3" s="69"/>
      <c r="Z3" s="69"/>
    </row>
    <row r="4" spans="1:27" ht="67.5" customHeight="1" x14ac:dyDescent="0.2">
      <c r="A4" s="50"/>
      <c r="B4" s="50"/>
      <c r="C4" s="50"/>
      <c r="D4" s="3" t="s">
        <v>366</v>
      </c>
      <c r="E4" s="52"/>
      <c r="F4" s="229" t="s">
        <v>367</v>
      </c>
      <c r="G4" s="229"/>
      <c r="H4" s="229"/>
      <c r="I4" s="229"/>
      <c r="J4" s="229"/>
      <c r="K4" s="229"/>
      <c r="L4" s="53"/>
      <c r="M4" s="229" t="s">
        <v>368</v>
      </c>
      <c r="N4" s="229"/>
      <c r="O4" s="229"/>
      <c r="P4" s="52"/>
      <c r="Q4" s="4" t="s">
        <v>369</v>
      </c>
      <c r="R4" s="5"/>
      <c r="S4" s="4" t="s">
        <v>370</v>
      </c>
      <c r="T4" s="4"/>
      <c r="U4" s="4"/>
      <c r="V4" s="4"/>
      <c r="W4" s="5"/>
      <c r="X4" s="4" t="s">
        <v>371</v>
      </c>
      <c r="Y4" s="54"/>
      <c r="Z4" s="3" t="s">
        <v>387</v>
      </c>
    </row>
    <row r="5" spans="1:27" ht="51" x14ac:dyDescent="0.2">
      <c r="A5" s="72" t="s">
        <v>0</v>
      </c>
      <c r="B5" s="72" t="s">
        <v>442</v>
      </c>
      <c r="C5" s="73"/>
      <c r="D5" s="3" t="s">
        <v>3</v>
      </c>
      <c r="E5" s="3"/>
      <c r="F5" s="3" t="s">
        <v>372</v>
      </c>
      <c r="G5" s="3" t="s">
        <v>373</v>
      </c>
      <c r="H5" s="3" t="s">
        <v>374</v>
      </c>
      <c r="I5" s="3" t="s">
        <v>375</v>
      </c>
      <c r="J5" s="3" t="s">
        <v>376</v>
      </c>
      <c r="K5" s="3" t="s">
        <v>377</v>
      </c>
      <c r="L5" s="3"/>
      <c r="M5" s="3" t="s">
        <v>378</v>
      </c>
      <c r="N5" s="3" t="s">
        <v>379</v>
      </c>
      <c r="O5" s="3" t="s">
        <v>380</v>
      </c>
      <c r="P5" s="3"/>
      <c r="Q5" s="3" t="s">
        <v>381</v>
      </c>
      <c r="R5" s="3"/>
      <c r="S5" s="3" t="s">
        <v>382</v>
      </c>
      <c r="T5" s="4" t="s">
        <v>383</v>
      </c>
      <c r="U5" s="4" t="s">
        <v>384</v>
      </c>
      <c r="V5" s="4" t="s">
        <v>385</v>
      </c>
      <c r="W5" s="4"/>
      <c r="X5" s="4" t="s">
        <v>3</v>
      </c>
      <c r="Y5" s="55"/>
      <c r="Z5" s="3" t="s">
        <v>386</v>
      </c>
    </row>
    <row r="6" spans="1:27" x14ac:dyDescent="0.2">
      <c r="A6" s="54"/>
      <c r="B6" s="54"/>
      <c r="C6" s="54"/>
      <c r="D6" s="54"/>
      <c r="E6" s="54"/>
      <c r="F6" s="54"/>
      <c r="G6" s="54"/>
      <c r="H6" s="54"/>
      <c r="I6" s="54"/>
      <c r="J6" s="54"/>
      <c r="K6" s="54"/>
      <c r="L6" s="54"/>
      <c r="M6" s="54"/>
      <c r="N6" s="54"/>
      <c r="O6" s="54"/>
      <c r="P6" s="54"/>
      <c r="Q6" s="54"/>
      <c r="R6" s="54"/>
      <c r="S6" s="54"/>
      <c r="T6" s="54"/>
      <c r="U6" s="54"/>
      <c r="V6" s="54"/>
      <c r="W6" s="54"/>
      <c r="X6" s="54"/>
      <c r="Y6" s="54"/>
      <c r="Z6" s="54"/>
    </row>
    <row r="7" spans="1:27" x14ac:dyDescent="0.2">
      <c r="A7" s="74"/>
      <c r="B7" s="74"/>
      <c r="C7" s="55"/>
      <c r="D7" s="74" t="s">
        <v>614</v>
      </c>
      <c r="E7" s="55"/>
      <c r="F7" s="55"/>
      <c r="G7" s="55"/>
      <c r="H7" s="55"/>
      <c r="I7" s="55"/>
      <c r="J7" s="55"/>
      <c r="K7" s="55"/>
      <c r="L7" s="55"/>
      <c r="M7" s="55"/>
      <c r="N7" s="55"/>
      <c r="O7" s="55"/>
      <c r="P7" s="55"/>
      <c r="Q7" s="55"/>
      <c r="R7" s="55"/>
      <c r="S7" s="55"/>
      <c r="T7" s="55"/>
      <c r="U7" s="55"/>
      <c r="V7" s="55"/>
      <c r="W7" s="55"/>
      <c r="X7" s="55"/>
      <c r="Y7" s="55"/>
      <c r="Z7" s="75"/>
    </row>
    <row r="8" spans="1:27" x14ac:dyDescent="0.2">
      <c r="A8" s="53">
        <v>2023</v>
      </c>
      <c r="B8" s="53" t="s">
        <v>443</v>
      </c>
      <c r="C8" s="59"/>
      <c r="D8" s="77">
        <f>SUM(D15,D25)</f>
        <v>2637854</v>
      </c>
      <c r="E8" s="77"/>
      <c r="F8" s="77">
        <f>SUM(F15,F25)</f>
        <v>1318486.623409291</v>
      </c>
      <c r="G8" s="77">
        <f t="shared" ref="G8:K8" si="0">SUM(G15,G25)</f>
        <v>693105.51954595151</v>
      </c>
      <c r="H8" s="77">
        <f t="shared" si="0"/>
        <v>98848.213304110643</v>
      </c>
      <c r="I8" s="77">
        <f t="shared" si="0"/>
        <v>221137.02571137459</v>
      </c>
      <c r="J8" s="77">
        <f t="shared" si="0"/>
        <v>28622.564847854464</v>
      </c>
      <c r="K8" s="77">
        <f t="shared" si="0"/>
        <v>276773</v>
      </c>
      <c r="L8" s="77"/>
      <c r="M8" s="77">
        <f t="shared" ref="M8:O8" si="1">SUM(M15,M25)</f>
        <v>406513.76038803213</v>
      </c>
      <c r="N8" s="77">
        <f t="shared" si="1"/>
        <v>312869.56689945766</v>
      </c>
      <c r="O8" s="77">
        <f t="shared" si="1"/>
        <v>93644.193488574485</v>
      </c>
      <c r="P8" s="77"/>
      <c r="Q8" s="77">
        <f>SUM(Q15,Q25)</f>
        <v>279034.83986244816</v>
      </c>
      <c r="R8" s="77"/>
      <c r="S8" s="77">
        <f t="shared" ref="S8:V8" si="2">SUM(S15,S25)</f>
        <v>633817.77634022862</v>
      </c>
      <c r="T8" s="77">
        <f t="shared" si="2"/>
        <v>552211.42305223749</v>
      </c>
      <c r="U8" s="77">
        <f t="shared" si="2"/>
        <v>25671.976947762523</v>
      </c>
      <c r="V8" s="77">
        <f t="shared" si="2"/>
        <v>55933.876340228613</v>
      </c>
      <c r="W8" s="77"/>
      <c r="X8" s="77">
        <f>SUM(X15,X25)</f>
        <v>13867</v>
      </c>
      <c r="Y8" s="77"/>
      <c r="Z8" s="77">
        <f>SUM(Z15,Z25)</f>
        <v>331356.3089</v>
      </c>
      <c r="AA8" s="225"/>
    </row>
    <row r="9" spans="1:27" x14ac:dyDescent="0.2">
      <c r="A9" s="76">
        <v>2021</v>
      </c>
      <c r="B9" s="54" t="s">
        <v>443</v>
      </c>
      <c r="C9" s="54"/>
      <c r="D9" s="77">
        <f>SUM(D16,D26)</f>
        <v>2386338.0570359132</v>
      </c>
      <c r="E9" s="77"/>
      <c r="F9" s="77">
        <f>SUM(F16,F26)</f>
        <v>1223344.9689853755</v>
      </c>
      <c r="G9" s="77">
        <f t="shared" ref="G9:K12" si="3">SUM(G16,G26)</f>
        <v>630361.36614164733</v>
      </c>
      <c r="H9" s="77">
        <f t="shared" si="3"/>
        <v>80807.876078939589</v>
      </c>
      <c r="I9" s="77">
        <f t="shared" si="3"/>
        <v>205642.69751997018</v>
      </c>
      <c r="J9" s="77">
        <f t="shared" si="3"/>
        <v>22128.455464525952</v>
      </c>
      <c r="K9" s="77">
        <f t="shared" si="3"/>
        <v>284404.97378029191</v>
      </c>
      <c r="L9" s="77"/>
      <c r="M9" s="77">
        <f t="shared" ref="M9:O12" si="4">SUM(M16,M26)</f>
        <v>383732.30698975478</v>
      </c>
      <c r="N9" s="77">
        <f t="shared" si="4"/>
        <v>298822.98070940434</v>
      </c>
      <c r="O9" s="77">
        <f t="shared" si="4"/>
        <v>84909.326280350433</v>
      </c>
      <c r="P9" s="77"/>
      <c r="Q9" s="77">
        <f>SUM(Q16,Q26)</f>
        <v>222876.1815287963</v>
      </c>
      <c r="R9" s="77"/>
      <c r="S9" s="77">
        <f t="shared" ref="S9:V12" si="5">SUM(S16,S26)</f>
        <v>556386.59953198652</v>
      </c>
      <c r="T9" s="77">
        <f t="shared" si="5"/>
        <v>488468.86526360951</v>
      </c>
      <c r="U9" s="77">
        <f t="shared" si="5"/>
        <v>21616.28666849947</v>
      </c>
      <c r="V9" s="77">
        <f t="shared" si="5"/>
        <v>46300.694976998566</v>
      </c>
      <c r="W9" s="77"/>
      <c r="X9" s="77">
        <f>SUM(X16,X26)</f>
        <v>13815</v>
      </c>
      <c r="Y9" s="59"/>
      <c r="Z9" s="77">
        <f>SUM(Z16,Z26)</f>
        <v>232457</v>
      </c>
      <c r="AA9" s="225"/>
    </row>
    <row r="10" spans="1:27" x14ac:dyDescent="0.2">
      <c r="A10" s="76">
        <v>2020</v>
      </c>
      <c r="B10" s="54" t="s">
        <v>443</v>
      </c>
      <c r="C10" s="54"/>
      <c r="D10" s="77">
        <f>SUM(D17,D27)</f>
        <v>2328616.2130686478</v>
      </c>
      <c r="E10" s="77"/>
      <c r="F10" s="77">
        <f>SUM(F17,F27)</f>
        <v>1166710.5436386773</v>
      </c>
      <c r="G10" s="77">
        <f t="shared" si="3"/>
        <v>626493.88382412726</v>
      </c>
      <c r="H10" s="77">
        <f t="shared" si="3"/>
        <v>82491.475494828468</v>
      </c>
      <c r="I10" s="77">
        <f t="shared" si="3"/>
        <v>196470.00339122314</v>
      </c>
      <c r="J10" s="77">
        <f t="shared" si="3"/>
        <v>22838.883047814514</v>
      </c>
      <c r="K10" s="77">
        <f t="shared" si="3"/>
        <v>238416.59788068384</v>
      </c>
      <c r="L10" s="77"/>
      <c r="M10" s="77">
        <f t="shared" si="4"/>
        <v>371036.46393919358</v>
      </c>
      <c r="N10" s="77">
        <f t="shared" si="4"/>
        <v>292112.95576460817</v>
      </c>
      <c r="O10" s="77">
        <f t="shared" si="4"/>
        <v>78923.508174585484</v>
      </c>
      <c r="P10" s="77"/>
      <c r="Q10" s="77">
        <f>SUM(Q17,Q27)</f>
        <v>234102.26127795846</v>
      </c>
      <c r="R10" s="77"/>
      <c r="S10" s="77">
        <f t="shared" si="5"/>
        <v>556765.9442128184</v>
      </c>
      <c r="T10" s="77">
        <f t="shared" si="5"/>
        <v>482873.36635026534</v>
      </c>
      <c r="U10" s="77">
        <f t="shared" si="5"/>
        <v>21924.64742715289</v>
      </c>
      <c r="V10" s="77">
        <f t="shared" si="5"/>
        <v>51968.020781575593</v>
      </c>
      <c r="W10" s="77"/>
      <c r="X10" s="77">
        <f>SUM(X17,X27)</f>
        <v>9313</v>
      </c>
      <c r="Y10" s="59"/>
      <c r="Z10" s="77">
        <f>SUM(Z17,Z27)</f>
        <v>252323</v>
      </c>
      <c r="AA10" s="225"/>
    </row>
    <row r="11" spans="1:27" x14ac:dyDescent="0.2">
      <c r="A11" s="76">
        <v>2019</v>
      </c>
      <c r="B11" s="54" t="s">
        <v>443</v>
      </c>
      <c r="C11" s="54"/>
      <c r="D11" s="77">
        <f>SUM(D18,D28)</f>
        <v>2269372.2593299998</v>
      </c>
      <c r="E11" s="77"/>
      <c r="F11" s="77">
        <f>SUM(F18,F28)</f>
        <v>1121953.4309</v>
      </c>
      <c r="G11" s="77">
        <f t="shared" si="3"/>
        <v>563753.02984345693</v>
      </c>
      <c r="H11" s="77">
        <f t="shared" si="3"/>
        <v>87713.606927515153</v>
      </c>
      <c r="I11" s="77">
        <f t="shared" si="3"/>
        <v>204507.58044861071</v>
      </c>
      <c r="J11" s="77">
        <f t="shared" si="3"/>
        <v>23351.921979522867</v>
      </c>
      <c r="K11" s="77">
        <f t="shared" si="3"/>
        <v>242627.29170089448</v>
      </c>
      <c r="L11" s="77"/>
      <c r="M11" s="77">
        <f t="shared" si="4"/>
        <v>372654.09765000001</v>
      </c>
      <c r="N11" s="77">
        <f t="shared" si="4"/>
        <v>284585.37301264377</v>
      </c>
      <c r="O11" s="77">
        <f t="shared" si="4"/>
        <v>88068.724637356238</v>
      </c>
      <c r="P11" s="77"/>
      <c r="Q11" s="77">
        <f>SUM(Q18,Q28)</f>
        <v>242060.69250999999</v>
      </c>
      <c r="R11" s="77"/>
      <c r="S11" s="77">
        <f t="shared" si="5"/>
        <v>532704.03827000002</v>
      </c>
      <c r="T11" s="77">
        <f t="shared" si="5"/>
        <v>466823.95620929636</v>
      </c>
      <c r="U11" s="77">
        <f t="shared" si="5"/>
        <v>22021.481896553039</v>
      </c>
      <c r="V11" s="77">
        <f t="shared" si="5"/>
        <v>43858.600164150623</v>
      </c>
      <c r="W11" s="77"/>
      <c r="X11" s="77">
        <f>SUM(X18,X28)</f>
        <v>9823.1820200000002</v>
      </c>
      <c r="Y11" s="59"/>
      <c r="Z11" s="77">
        <f>SUM(Z18,Z28)</f>
        <v>268029</v>
      </c>
      <c r="AA11" s="225"/>
    </row>
    <row r="12" spans="1:27" x14ac:dyDescent="0.2">
      <c r="A12" s="76">
        <v>2017</v>
      </c>
      <c r="B12" s="54" t="s">
        <v>443</v>
      </c>
      <c r="C12" s="54"/>
      <c r="D12" s="77">
        <f>SUM(D19,D29)</f>
        <v>2146318.04574</v>
      </c>
      <c r="E12" s="77"/>
      <c r="F12" s="77">
        <f>SUM(F19,F29)</f>
        <v>1052091.19808</v>
      </c>
      <c r="G12" s="77">
        <f t="shared" si="3"/>
        <v>542876.51708999998</v>
      </c>
      <c r="H12" s="77">
        <f t="shared" si="3"/>
        <v>61279.337019999999</v>
      </c>
      <c r="I12" s="77">
        <f t="shared" si="3"/>
        <v>209699.27179999999</v>
      </c>
      <c r="J12" s="77">
        <f t="shared" si="3"/>
        <v>27447.072169999999</v>
      </c>
      <c r="K12" s="77">
        <f t="shared" si="3"/>
        <v>210788.99999999997</v>
      </c>
      <c r="L12" s="77"/>
      <c r="M12" s="77">
        <f t="shared" si="4"/>
        <v>369701.81964</v>
      </c>
      <c r="N12" s="77">
        <f t="shared" si="4"/>
        <v>297683.72495999996</v>
      </c>
      <c r="O12" s="77">
        <f t="shared" si="4"/>
        <v>72018.094679999995</v>
      </c>
      <c r="P12" s="77"/>
      <c r="Q12" s="77">
        <f>SUM(Q19,Q29)</f>
        <v>212231.63508000001</v>
      </c>
      <c r="R12" s="77"/>
      <c r="S12" s="77">
        <f t="shared" si="5"/>
        <v>512293.39293999999</v>
      </c>
      <c r="T12" s="77">
        <f t="shared" si="5"/>
        <v>444166.19923999999</v>
      </c>
      <c r="U12" s="77">
        <f t="shared" si="5"/>
        <v>20562.053749999999</v>
      </c>
      <c r="V12" s="77">
        <f t="shared" si="5"/>
        <v>47565.139949999997</v>
      </c>
      <c r="W12" s="77"/>
      <c r="X12" s="77">
        <f>SUM(X19,X29)</f>
        <v>8163.7</v>
      </c>
      <c r="Y12" s="59"/>
      <c r="Z12" s="77">
        <f>SUM(Z19,Z29)</f>
        <v>254919</v>
      </c>
      <c r="AA12" s="225"/>
    </row>
    <row r="13" spans="1:27" x14ac:dyDescent="0.2">
      <c r="A13" s="76"/>
      <c r="B13" s="54"/>
      <c r="C13" s="54"/>
      <c r="D13" s="77"/>
      <c r="E13" s="77"/>
      <c r="F13" s="77"/>
      <c r="G13" s="77"/>
      <c r="H13" s="77"/>
      <c r="I13" s="77"/>
      <c r="J13" s="77"/>
      <c r="K13" s="77"/>
      <c r="L13" s="77"/>
      <c r="M13" s="77"/>
      <c r="N13" s="77"/>
      <c r="O13" s="77"/>
      <c r="P13" s="77"/>
      <c r="Q13" s="77"/>
      <c r="R13" s="77"/>
      <c r="S13" s="77"/>
      <c r="T13" s="77"/>
      <c r="U13" s="77"/>
      <c r="V13" s="77"/>
      <c r="W13" s="77"/>
      <c r="X13" s="77"/>
      <c r="Y13" s="59"/>
      <c r="Z13" s="77"/>
    </row>
    <row r="14" spans="1:27" s="54" customFormat="1" ht="27.75" customHeight="1" x14ac:dyDescent="0.2">
      <c r="A14" s="55"/>
      <c r="B14" s="55"/>
      <c r="C14" s="55"/>
      <c r="D14" s="55" t="s">
        <v>444</v>
      </c>
      <c r="E14" s="57"/>
      <c r="F14" s="57"/>
      <c r="G14" s="57"/>
      <c r="H14" s="57"/>
      <c r="I14" s="57"/>
      <c r="J14" s="57"/>
      <c r="K14" s="57"/>
      <c r="L14" s="57"/>
      <c r="M14" s="57"/>
      <c r="N14" s="57"/>
      <c r="O14" s="57"/>
      <c r="P14" s="57"/>
      <c r="Q14" s="57"/>
      <c r="R14" s="57"/>
      <c r="S14" s="57"/>
      <c r="T14" s="57"/>
      <c r="U14" s="57"/>
      <c r="V14" s="57"/>
      <c r="W14" s="57"/>
      <c r="X14" s="57"/>
      <c r="Y14" s="55"/>
      <c r="Z14" s="57"/>
    </row>
    <row r="15" spans="1:27" s="54" customFormat="1" ht="21.75" customHeight="1" x14ac:dyDescent="0.2">
      <c r="A15" s="59" t="s">
        <v>634</v>
      </c>
      <c r="B15" s="59"/>
      <c r="C15" s="59"/>
      <c r="D15" s="61">
        <f>'Tabel 5'!D7</f>
        <v>2269570</v>
      </c>
      <c r="E15" s="61"/>
      <c r="F15" s="61">
        <f>'Tabel 5'!E7</f>
        <v>1245601</v>
      </c>
      <c r="G15" s="61">
        <f>'Tabel 5'!F7</f>
        <v>649719.9</v>
      </c>
      <c r="H15" s="61">
        <f>'Tabel 5'!G7</f>
        <v>92920.700000000012</v>
      </c>
      <c r="I15" s="61">
        <f>'Tabel 5'!H7</f>
        <v>202312.50000000003</v>
      </c>
      <c r="J15" s="61">
        <f>'Tabel 5'!I7</f>
        <v>23874.6</v>
      </c>
      <c r="K15" s="61">
        <f>'Tabel 5'!J7</f>
        <v>276773</v>
      </c>
      <c r="L15" s="61"/>
      <c r="M15" s="61">
        <f>'Tabel 5'!K7</f>
        <v>348450</v>
      </c>
      <c r="N15" s="61">
        <f>'Tabel 5'!L7</f>
        <v>269922.3</v>
      </c>
      <c r="O15" s="61">
        <f>'Tabel 5'!M7</f>
        <v>78527.7</v>
      </c>
      <c r="P15" s="61"/>
      <c r="Q15" s="61">
        <f>'Tabel 5'!N7</f>
        <v>139187</v>
      </c>
      <c r="R15" s="61"/>
      <c r="S15" s="61">
        <f>'Tabel 5'!O7</f>
        <v>536331</v>
      </c>
      <c r="T15" s="61">
        <f>'Tabel 5'!P7</f>
        <v>502272.1</v>
      </c>
      <c r="U15" s="61">
        <f>'Tabel 5'!Q7</f>
        <v>23192.3</v>
      </c>
      <c r="V15" s="61">
        <f>'Tabel 5'!R7</f>
        <v>10866.099999999999</v>
      </c>
      <c r="W15" s="61"/>
      <c r="X15" s="61">
        <f>'Tabel 5'!S7</f>
        <v>13867</v>
      </c>
      <c r="Y15" s="59"/>
      <c r="Z15" s="61">
        <f>'Tabel 5'!U7</f>
        <v>304478</v>
      </c>
    </row>
    <row r="16" spans="1:27" s="54" customFormat="1" ht="15" customHeight="1" x14ac:dyDescent="0.2">
      <c r="A16" s="76" t="s">
        <v>352</v>
      </c>
      <c r="D16" s="77">
        <v>2060849</v>
      </c>
      <c r="E16" s="77"/>
      <c r="F16" s="77">
        <v>1156361</v>
      </c>
      <c r="G16" s="77">
        <v>590137.71673377603</v>
      </c>
      <c r="H16" s="77">
        <v>75140.568642078957</v>
      </c>
      <c r="I16" s="77">
        <v>188090.21609397003</v>
      </c>
      <c r="J16" s="77">
        <v>18587.924749882663</v>
      </c>
      <c r="K16" s="77">
        <v>284404.97378029191</v>
      </c>
      <c r="L16" s="77"/>
      <c r="M16" s="77">
        <v>326373</v>
      </c>
      <c r="N16" s="77">
        <v>255281.35898388148</v>
      </c>
      <c r="O16" s="77">
        <v>71091.641016118519</v>
      </c>
      <c r="P16" s="77"/>
      <c r="Q16" s="77">
        <v>109316</v>
      </c>
      <c r="R16" s="77"/>
      <c r="S16" s="77">
        <v>468801</v>
      </c>
      <c r="T16" s="77">
        <v>444496.0774077496</v>
      </c>
      <c r="U16" s="77">
        <v>18868.066342554332</v>
      </c>
      <c r="V16" s="77">
        <v>5436.1036268170537</v>
      </c>
      <c r="W16" s="77"/>
      <c r="X16" s="77">
        <v>13815</v>
      </c>
      <c r="Y16" s="77"/>
      <c r="Z16" s="77">
        <v>211622</v>
      </c>
    </row>
    <row r="17" spans="1:27" x14ac:dyDescent="0.2">
      <c r="A17" s="76" t="s">
        <v>353</v>
      </c>
      <c r="B17" s="54"/>
      <c r="C17" s="54"/>
      <c r="D17" s="77">
        <v>1986897</v>
      </c>
      <c r="E17" s="77"/>
      <c r="F17" s="77">
        <v>1093997</v>
      </c>
      <c r="G17" s="77">
        <v>580118.16529445583</v>
      </c>
      <c r="H17" s="77">
        <v>76419.572497690708</v>
      </c>
      <c r="I17" s="77">
        <v>180519.24305906554</v>
      </c>
      <c r="J17" s="77">
        <v>18523.721268103949</v>
      </c>
      <c r="K17" s="77">
        <v>238416.59788068384</v>
      </c>
      <c r="L17" s="77"/>
      <c r="M17" s="77">
        <v>314923</v>
      </c>
      <c r="N17" s="77">
        <v>246380.4213011543</v>
      </c>
      <c r="O17" s="77">
        <v>68542.578698845755</v>
      </c>
      <c r="P17" s="77"/>
      <c r="Q17" s="77">
        <v>112150</v>
      </c>
      <c r="R17" s="77"/>
      <c r="S17" s="77">
        <v>465826</v>
      </c>
      <c r="T17" s="77">
        <v>439099.72662797233</v>
      </c>
      <c r="U17" s="77">
        <v>19557.303944446085</v>
      </c>
      <c r="V17" s="77">
        <v>7169.0597737569969</v>
      </c>
      <c r="W17" s="77"/>
      <c r="X17" s="77">
        <v>9313</v>
      </c>
      <c r="Y17" s="77"/>
      <c r="Z17" s="77">
        <v>234699</v>
      </c>
      <c r="AA17" s="54"/>
    </row>
    <row r="18" spans="1:27" x14ac:dyDescent="0.2">
      <c r="A18" s="76" t="s">
        <v>391</v>
      </c>
      <c r="B18" s="54"/>
      <c r="C18" s="54"/>
      <c r="D18" s="77">
        <v>1921111</v>
      </c>
      <c r="E18" s="77"/>
      <c r="F18" s="77">
        <v>1057841</v>
      </c>
      <c r="G18" s="77">
        <v>525664.10155345697</v>
      </c>
      <c r="H18" s="77">
        <v>81251.130652515159</v>
      </c>
      <c r="I18" s="77">
        <v>189724.0842886107</v>
      </c>
      <c r="J18" s="77">
        <v>18574.391804522867</v>
      </c>
      <c r="K18" s="77">
        <v>242627.29170089448</v>
      </c>
      <c r="L18" s="77"/>
      <c r="M18" s="77">
        <v>313273</v>
      </c>
      <c r="N18" s="77">
        <v>237743.0163626438</v>
      </c>
      <c r="O18" s="77">
        <v>75529.983637356243</v>
      </c>
      <c r="P18" s="77"/>
      <c r="Q18" s="77">
        <v>100794</v>
      </c>
      <c r="R18" s="77"/>
      <c r="S18" s="77">
        <v>449203</v>
      </c>
      <c r="T18" s="77">
        <v>422077.80920929636</v>
      </c>
      <c r="U18" s="77">
        <v>19869.481896553039</v>
      </c>
      <c r="V18" s="77">
        <v>7255.7088941506208</v>
      </c>
      <c r="W18" s="77"/>
      <c r="X18" s="77">
        <v>9823.1820200000002</v>
      </c>
      <c r="Y18" s="77"/>
      <c r="Z18" s="77">
        <v>251631</v>
      </c>
      <c r="AA18" s="54"/>
    </row>
    <row r="19" spans="1:27" x14ac:dyDescent="0.2">
      <c r="A19" s="76" t="s">
        <v>390</v>
      </c>
      <c r="B19" s="54"/>
      <c r="C19" s="54"/>
      <c r="D19" s="77">
        <v>1844816</v>
      </c>
      <c r="E19" s="77"/>
      <c r="F19" s="77">
        <v>1000518</v>
      </c>
      <c r="G19" s="77">
        <v>516517</v>
      </c>
      <c r="H19" s="77">
        <v>56425</v>
      </c>
      <c r="I19" s="77">
        <v>192591</v>
      </c>
      <c r="J19" s="77">
        <v>24196</v>
      </c>
      <c r="K19" s="77">
        <v>210788.99999999997</v>
      </c>
      <c r="L19" s="77"/>
      <c r="M19" s="77">
        <v>306945</v>
      </c>
      <c r="N19" s="77">
        <v>250888.99999999997</v>
      </c>
      <c r="O19" s="77">
        <v>56056</v>
      </c>
      <c r="P19" s="77"/>
      <c r="Q19" s="77">
        <v>109830</v>
      </c>
      <c r="R19" s="77"/>
      <c r="S19" s="77">
        <v>427523</v>
      </c>
      <c r="T19" s="77">
        <v>400141</v>
      </c>
      <c r="U19" s="77">
        <v>18559</v>
      </c>
      <c r="V19" s="77">
        <v>8823</v>
      </c>
      <c r="W19" s="77"/>
      <c r="X19" s="77">
        <v>8163.7</v>
      </c>
      <c r="Y19" s="77"/>
      <c r="Z19" s="77">
        <v>238072</v>
      </c>
      <c r="AA19" s="54"/>
    </row>
    <row r="20" spans="1:27" x14ac:dyDescent="0.2">
      <c r="A20" s="76"/>
      <c r="B20" s="54"/>
      <c r="C20" s="54"/>
      <c r="D20" s="77"/>
      <c r="E20" s="77"/>
      <c r="F20" s="77"/>
      <c r="G20" s="77"/>
      <c r="H20" s="77"/>
      <c r="I20" s="77"/>
      <c r="J20" s="77"/>
      <c r="K20" s="77"/>
      <c r="L20" s="77"/>
      <c r="M20" s="77"/>
      <c r="N20" s="77"/>
      <c r="O20" s="77"/>
      <c r="P20" s="77"/>
      <c r="Q20" s="77"/>
      <c r="R20" s="77"/>
      <c r="S20" s="77"/>
      <c r="T20" s="77"/>
      <c r="U20" s="77"/>
      <c r="V20" s="77"/>
      <c r="W20" s="77"/>
      <c r="X20" s="77"/>
      <c r="Y20" s="59"/>
      <c r="Z20" s="77"/>
    </row>
    <row r="21" spans="1:27" x14ac:dyDescent="0.2">
      <c r="A21" s="76"/>
      <c r="B21" s="54"/>
      <c r="C21" s="55"/>
      <c r="D21" s="57"/>
      <c r="E21" s="57"/>
      <c r="F21" s="57"/>
      <c r="G21" s="57"/>
      <c r="H21" s="57"/>
      <c r="I21" s="57"/>
      <c r="J21" s="57"/>
      <c r="K21" s="57"/>
      <c r="L21" s="57"/>
      <c r="M21" s="57"/>
      <c r="N21" s="57"/>
      <c r="O21" s="57"/>
      <c r="P21" s="57"/>
      <c r="Q21" s="57"/>
      <c r="R21" s="57"/>
      <c r="S21" s="57"/>
      <c r="T21" s="57"/>
      <c r="U21" s="57"/>
      <c r="V21" s="57"/>
      <c r="W21" s="57"/>
      <c r="X21" s="57"/>
      <c r="Y21" s="55"/>
      <c r="Z21" s="57"/>
    </row>
    <row r="22" spans="1:27" ht="25.5" customHeight="1" x14ac:dyDescent="0.2">
      <c r="A22" s="78"/>
      <c r="B22" s="78"/>
      <c r="C22" s="50"/>
      <c r="D22" s="3" t="s">
        <v>366</v>
      </c>
      <c r="E22" s="52"/>
      <c r="F22" s="229" t="s">
        <v>367</v>
      </c>
      <c r="G22" s="229"/>
      <c r="H22" s="229"/>
      <c r="I22" s="229"/>
      <c r="J22" s="229"/>
      <c r="K22" s="229"/>
      <c r="L22" s="53"/>
      <c r="M22" s="229" t="s">
        <v>368</v>
      </c>
      <c r="N22" s="229"/>
      <c r="O22" s="229"/>
      <c r="P22" s="52"/>
      <c r="Q22" s="4" t="s">
        <v>369</v>
      </c>
      <c r="R22" s="5"/>
      <c r="S22" s="4" t="s">
        <v>370</v>
      </c>
      <c r="T22" s="4"/>
      <c r="U22" s="4"/>
      <c r="V22" s="4"/>
      <c r="W22" s="5"/>
      <c r="X22" s="4" t="s">
        <v>371</v>
      </c>
      <c r="Y22" s="54"/>
      <c r="Z22" s="79" t="s">
        <v>424</v>
      </c>
    </row>
    <row r="23" spans="1:27" ht="51" x14ac:dyDescent="0.2">
      <c r="A23" s="55"/>
      <c r="B23" s="55"/>
      <c r="C23" s="55"/>
      <c r="D23" s="55"/>
      <c r="E23" s="57"/>
      <c r="F23" s="56" t="s">
        <v>3</v>
      </c>
      <c r="G23" s="58" t="s">
        <v>426</v>
      </c>
      <c r="H23" s="58" t="s">
        <v>427</v>
      </c>
      <c r="I23" s="58" t="s">
        <v>428</v>
      </c>
      <c r="J23" s="58" t="s">
        <v>429</v>
      </c>
      <c r="K23" s="58"/>
      <c r="L23" s="57"/>
      <c r="M23" s="58" t="s">
        <v>3</v>
      </c>
      <c r="N23" s="58" t="s">
        <v>430</v>
      </c>
      <c r="O23" s="58" t="s">
        <v>431</v>
      </c>
      <c r="P23" s="58"/>
      <c r="Q23" s="58" t="s">
        <v>432</v>
      </c>
      <c r="R23" s="58"/>
      <c r="S23" s="58" t="s">
        <v>3</v>
      </c>
      <c r="T23" s="58" t="s">
        <v>433</v>
      </c>
      <c r="U23" s="58" t="s">
        <v>434</v>
      </c>
      <c r="V23" s="58" t="s">
        <v>435</v>
      </c>
      <c r="W23" s="57"/>
      <c r="X23" s="58" t="s">
        <v>3</v>
      </c>
      <c r="Y23" s="55"/>
      <c r="Z23" s="56" t="s">
        <v>436</v>
      </c>
    </row>
    <row r="24" spans="1:27" x14ac:dyDescent="0.2">
      <c r="A24" s="108"/>
      <c r="B24" s="108"/>
      <c r="C24" s="108"/>
      <c r="D24" s="55" t="s">
        <v>425</v>
      </c>
      <c r="E24" s="109"/>
      <c r="F24" s="110"/>
      <c r="G24" s="111"/>
      <c r="H24" s="111"/>
      <c r="I24" s="111"/>
      <c r="J24" s="111"/>
      <c r="K24" s="111"/>
      <c r="L24" s="109"/>
      <c r="M24" s="111"/>
      <c r="N24" s="111"/>
      <c r="O24" s="111"/>
      <c r="P24" s="111"/>
      <c r="Q24" s="111"/>
      <c r="R24" s="111"/>
      <c r="S24" s="111"/>
      <c r="T24" s="111"/>
      <c r="U24" s="111"/>
      <c r="V24" s="111"/>
      <c r="W24" s="109"/>
      <c r="X24" s="111"/>
      <c r="Y24" s="108"/>
      <c r="Z24" s="110"/>
    </row>
    <row r="25" spans="1:27" x14ac:dyDescent="0.2">
      <c r="A25" s="59" t="s">
        <v>634</v>
      </c>
      <c r="B25" s="59"/>
      <c r="C25" s="59"/>
      <c r="D25" s="77">
        <v>368284</v>
      </c>
      <c r="E25" s="77"/>
      <c r="F25" s="77">
        <v>72885.623409291118</v>
      </c>
      <c r="G25" s="77">
        <v>43385.619545951449</v>
      </c>
      <c r="H25" s="77">
        <v>5927.5133041106365</v>
      </c>
      <c r="I25" s="77">
        <v>18824.525711374565</v>
      </c>
      <c r="J25" s="77">
        <v>4747.9648478544668</v>
      </c>
      <c r="K25" s="77"/>
      <c r="L25" s="77"/>
      <c r="M25" s="77">
        <v>58063.76038803214</v>
      </c>
      <c r="N25" s="77">
        <v>42947.266899457652</v>
      </c>
      <c r="O25" s="77">
        <v>15116.493488574491</v>
      </c>
      <c r="P25" s="77"/>
      <c r="Q25" s="77">
        <v>139847.83986244813</v>
      </c>
      <c r="R25" s="77"/>
      <c r="S25" s="77">
        <v>97486.776340228622</v>
      </c>
      <c r="T25" s="77">
        <v>49939.32305223748</v>
      </c>
      <c r="U25" s="77">
        <v>2479.6769477625244</v>
      </c>
      <c r="V25" s="77">
        <v>45067.776340228615</v>
      </c>
      <c r="W25" s="77"/>
      <c r="X25" s="61">
        <v>0</v>
      </c>
      <c r="Y25" s="77"/>
      <c r="Z25" s="77">
        <f>'Tabel 3'!U7</f>
        <v>26878.3089</v>
      </c>
      <c r="AA25" s="54"/>
    </row>
    <row r="26" spans="1:27" x14ac:dyDescent="0.2">
      <c r="A26" s="53" t="s">
        <v>352</v>
      </c>
      <c r="B26" s="54"/>
      <c r="C26" s="77"/>
      <c r="D26" s="77">
        <v>325489.05703591305</v>
      </c>
      <c r="E26" s="77"/>
      <c r="F26" s="77">
        <v>66983.968985375439</v>
      </c>
      <c r="G26" s="77">
        <v>40223.649407871359</v>
      </c>
      <c r="H26" s="77">
        <v>5667.3074368606294</v>
      </c>
      <c r="I26" s="77">
        <v>17552.481426000159</v>
      </c>
      <c r="J26" s="77">
        <v>3540.5307146432901</v>
      </c>
      <c r="K26" s="77"/>
      <c r="L26" s="77"/>
      <c r="M26" s="77">
        <v>57359.306989754783</v>
      </c>
      <c r="N26" s="77">
        <v>43541.621725522869</v>
      </c>
      <c r="O26" s="77">
        <v>13817.685264231914</v>
      </c>
      <c r="P26" s="77"/>
      <c r="Q26" s="77">
        <v>113560.1815287963</v>
      </c>
      <c r="R26" s="77"/>
      <c r="S26" s="77">
        <v>87585.599531986561</v>
      </c>
      <c r="T26" s="77">
        <v>43972.787855859911</v>
      </c>
      <c r="U26" s="77">
        <v>2748.2203259451371</v>
      </c>
      <c r="V26" s="77">
        <v>40864.591350181508</v>
      </c>
      <c r="W26" s="77"/>
      <c r="X26" s="61">
        <v>0</v>
      </c>
      <c r="Y26" s="77"/>
      <c r="Z26" s="77">
        <v>20835</v>
      </c>
    </row>
    <row r="27" spans="1:27" x14ac:dyDescent="0.2">
      <c r="A27" s="1" t="s">
        <v>353</v>
      </c>
      <c r="D27" s="20">
        <v>341719.21306864783</v>
      </c>
      <c r="E27" s="20"/>
      <c r="F27" s="20">
        <v>72713.543638677336</v>
      </c>
      <c r="G27" s="20">
        <v>46375.718529671401</v>
      </c>
      <c r="H27" s="20">
        <v>6071.9029971377577</v>
      </c>
      <c r="I27" s="20">
        <v>15950.760332157612</v>
      </c>
      <c r="J27" s="20">
        <v>4315.1617797105655</v>
      </c>
      <c r="K27" s="20"/>
      <c r="L27" s="20"/>
      <c r="M27" s="20">
        <v>56113.4639391936</v>
      </c>
      <c r="N27" s="20">
        <v>45732.534463453871</v>
      </c>
      <c r="O27" s="20">
        <v>10380.929475739731</v>
      </c>
      <c r="P27" s="20"/>
      <c r="Q27" s="20">
        <v>121952.26127795845</v>
      </c>
      <c r="R27" s="20"/>
      <c r="S27" s="20">
        <v>90939.944212818431</v>
      </c>
      <c r="T27" s="20">
        <v>43773.639722293032</v>
      </c>
      <c r="U27" s="20">
        <v>2367.3434827068049</v>
      </c>
      <c r="V27" s="20">
        <v>44798.961007818594</v>
      </c>
      <c r="W27" s="20"/>
      <c r="X27" s="20">
        <v>0</v>
      </c>
      <c r="Y27" s="20"/>
      <c r="Z27" s="20">
        <v>17624</v>
      </c>
    </row>
    <row r="28" spans="1:27" x14ac:dyDescent="0.2">
      <c r="A28" s="1" t="s">
        <v>391</v>
      </c>
      <c r="D28" s="20">
        <v>348261.25933000003</v>
      </c>
      <c r="E28" s="20"/>
      <c r="F28" s="20">
        <v>64112.430900000007</v>
      </c>
      <c r="G28" s="20">
        <v>38088.928290000003</v>
      </c>
      <c r="H28" s="20">
        <v>6462.476275</v>
      </c>
      <c r="I28" s="20">
        <v>14783.496160000001</v>
      </c>
      <c r="J28" s="20">
        <v>4777.5301749999999</v>
      </c>
      <c r="K28" s="20"/>
      <c r="L28" s="20"/>
      <c r="M28" s="20">
        <v>59381.097649999996</v>
      </c>
      <c r="N28" s="20">
        <v>46842.356650000002</v>
      </c>
      <c r="O28" s="20">
        <v>12538.740999999998</v>
      </c>
      <c r="P28" s="20"/>
      <c r="Q28" s="20">
        <v>141266.69250999999</v>
      </c>
      <c r="R28" s="20"/>
      <c r="S28" s="20">
        <v>83501.038270000005</v>
      </c>
      <c r="T28" s="20">
        <v>44746.147000000004</v>
      </c>
      <c r="U28" s="20">
        <v>2152</v>
      </c>
      <c r="V28" s="20">
        <v>36602.89127</v>
      </c>
      <c r="W28" s="20"/>
      <c r="X28" s="20">
        <v>0</v>
      </c>
      <c r="Y28" s="20"/>
      <c r="Z28" s="20">
        <v>16398</v>
      </c>
    </row>
    <row r="29" spans="1:27" x14ac:dyDescent="0.2">
      <c r="A29" s="1" t="s">
        <v>390</v>
      </c>
      <c r="D29" s="20">
        <v>301502.04573999997</v>
      </c>
      <c r="E29" s="20"/>
      <c r="F29" s="20">
        <v>51573.198080000002</v>
      </c>
      <c r="G29" s="20">
        <v>26359.517090000001</v>
      </c>
      <c r="H29" s="20">
        <v>4854.3370199999999</v>
      </c>
      <c r="I29" s="20">
        <v>17108.271800000002</v>
      </c>
      <c r="J29" s="20">
        <v>3251.0721699999999</v>
      </c>
      <c r="K29" s="20"/>
      <c r="L29" s="20"/>
      <c r="M29" s="20">
        <v>62756.819640000002</v>
      </c>
      <c r="N29" s="20">
        <v>46794.72496</v>
      </c>
      <c r="O29" s="20">
        <v>15962.09468</v>
      </c>
      <c r="P29" s="20"/>
      <c r="Q29" s="20">
        <v>102401.63508000001</v>
      </c>
      <c r="R29" s="20"/>
      <c r="S29" s="20">
        <v>84770.392939999991</v>
      </c>
      <c r="T29" s="20">
        <v>44025.199240000002</v>
      </c>
      <c r="U29" s="20">
        <v>2003.05375</v>
      </c>
      <c r="V29" s="20">
        <v>38742.139949999997</v>
      </c>
      <c r="W29" s="20"/>
      <c r="X29" s="20">
        <v>0</v>
      </c>
      <c r="Y29" s="20"/>
      <c r="Z29" s="20">
        <v>16847</v>
      </c>
    </row>
    <row r="31" spans="1:27"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7" ht="51" x14ac:dyDescent="0.2">
      <c r="A32" s="72" t="s">
        <v>0</v>
      </c>
      <c r="B32" s="72" t="s">
        <v>442</v>
      </c>
      <c r="C32" s="73"/>
      <c r="D32" s="105" t="s">
        <v>3</v>
      </c>
      <c r="E32" s="105"/>
      <c r="F32" s="105" t="s">
        <v>372</v>
      </c>
      <c r="G32" s="105" t="s">
        <v>373</v>
      </c>
      <c r="H32" s="105" t="s">
        <v>374</v>
      </c>
      <c r="I32" s="105" t="s">
        <v>375</v>
      </c>
      <c r="J32" s="105" t="s">
        <v>376</v>
      </c>
      <c r="K32" s="105" t="s">
        <v>377</v>
      </c>
      <c r="L32" s="105"/>
      <c r="M32" s="105" t="s">
        <v>378</v>
      </c>
      <c r="N32" s="105" t="s">
        <v>379</v>
      </c>
      <c r="O32" s="105" t="s">
        <v>380</v>
      </c>
      <c r="P32" s="105"/>
      <c r="Q32" s="105" t="s">
        <v>381</v>
      </c>
      <c r="R32" s="105"/>
      <c r="S32" s="105" t="s">
        <v>382</v>
      </c>
      <c r="T32" s="4" t="s">
        <v>383</v>
      </c>
      <c r="U32" s="4" t="s">
        <v>384</v>
      </c>
      <c r="V32" s="4" t="s">
        <v>385</v>
      </c>
      <c r="W32" s="4"/>
      <c r="X32" s="4" t="s">
        <v>3</v>
      </c>
      <c r="Y32" s="55"/>
      <c r="Z32" s="105" t="s">
        <v>386</v>
      </c>
    </row>
    <row r="33" spans="1:27" x14ac:dyDescent="0.2">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row>
    <row r="34" spans="1:27" x14ac:dyDescent="0.2">
      <c r="A34" s="74"/>
      <c r="B34" s="74"/>
      <c r="C34" s="55"/>
      <c r="D34" s="74" t="s">
        <v>617</v>
      </c>
      <c r="E34" s="55"/>
      <c r="F34" s="55"/>
      <c r="G34" s="55"/>
      <c r="H34" s="55"/>
      <c r="I34" s="55"/>
      <c r="J34" s="55"/>
      <c r="K34" s="55"/>
      <c r="L34" s="55"/>
      <c r="M34" s="55"/>
      <c r="N34" s="55"/>
      <c r="O34" s="55"/>
      <c r="P34" s="55"/>
      <c r="Q34" s="55"/>
      <c r="R34" s="55"/>
      <c r="S34" s="55"/>
      <c r="T34" s="55"/>
      <c r="U34" s="55"/>
      <c r="V34" s="55"/>
      <c r="W34" s="55"/>
      <c r="X34" s="55"/>
      <c r="Y34" s="55"/>
      <c r="Z34" s="75"/>
    </row>
    <row r="35" spans="1:27" x14ac:dyDescent="0.2">
      <c r="A35" s="76">
        <v>2023</v>
      </c>
      <c r="B35" s="54" t="s">
        <v>443</v>
      </c>
      <c r="C35" s="59"/>
      <c r="D35" s="180">
        <f>D8/$D8</f>
        <v>1</v>
      </c>
      <c r="E35" s="77"/>
      <c r="F35" s="180">
        <f t="shared" ref="F35:K36" si="6">F8/$D8</f>
        <v>0.49983305497927144</v>
      </c>
      <c r="G35" s="180">
        <f t="shared" si="6"/>
        <v>0.2627535563173517</v>
      </c>
      <c r="H35" s="180">
        <f t="shared" si="6"/>
        <v>3.7472966018631294E-2</v>
      </c>
      <c r="I35" s="180">
        <f t="shared" si="6"/>
        <v>8.3832170283637611E-2</v>
      </c>
      <c r="J35" s="180">
        <f t="shared" si="6"/>
        <v>1.085070092880594E-2</v>
      </c>
      <c r="K35" s="180">
        <f t="shared" si="6"/>
        <v>0.10492354770203355</v>
      </c>
      <c r="L35" s="77"/>
      <c r="M35" s="180">
        <f t="shared" ref="M35:O36" si="7">M8/$D8</f>
        <v>0.15410775592130274</v>
      </c>
      <c r="N35" s="180">
        <f t="shared" si="7"/>
        <v>0.11860761319597585</v>
      </c>
      <c r="O35" s="180">
        <f t="shared" si="7"/>
        <v>3.5500142725326908E-2</v>
      </c>
      <c r="P35" s="77"/>
      <c r="Q35" s="180">
        <f>Q8/$D8</f>
        <v>0.10578100223228737</v>
      </c>
      <c r="R35" s="77"/>
      <c r="S35" s="180">
        <f t="shared" ref="S35:U36" si="8">S8/$D8</f>
        <v>0.24027780777110053</v>
      </c>
      <c r="T35" s="180">
        <f t="shared" si="8"/>
        <v>0.20934116257087673</v>
      </c>
      <c r="U35" s="180">
        <f t="shared" si="8"/>
        <v>9.7321447463591705E-3</v>
      </c>
      <c r="V35" s="180">
        <f>V8/$D8</f>
        <v>2.1204310905845666E-2</v>
      </c>
      <c r="W35" s="77"/>
      <c r="X35" s="180">
        <f>X8/$D8</f>
        <v>5.2569247577765868E-3</v>
      </c>
      <c r="Y35" s="59"/>
      <c r="Z35" s="180">
        <f>Z8/$D8</f>
        <v>0.12561586384235063</v>
      </c>
    </row>
    <row r="36" spans="1:27" x14ac:dyDescent="0.2">
      <c r="A36" s="76">
        <v>2021</v>
      </c>
      <c r="B36" s="54" t="s">
        <v>443</v>
      </c>
      <c r="C36" s="54"/>
      <c r="D36" s="180">
        <f>D9/$D9</f>
        <v>1</v>
      </c>
      <c r="E36" s="77"/>
      <c r="F36" s="180">
        <f t="shared" si="6"/>
        <v>0.51264529154972305</v>
      </c>
      <c r="G36" s="180">
        <f t="shared" si="6"/>
        <v>0.26415426107926365</v>
      </c>
      <c r="H36" s="180">
        <f t="shared" si="6"/>
        <v>3.386271104409725E-2</v>
      </c>
      <c r="I36" s="180">
        <f t="shared" si="6"/>
        <v>8.6175006476408619E-2</v>
      </c>
      <c r="J36" s="180">
        <f t="shared" si="6"/>
        <v>9.2729759722358276E-3</v>
      </c>
      <c r="K36" s="180">
        <f t="shared" si="6"/>
        <v>0.1191805045985619</v>
      </c>
      <c r="L36" s="77"/>
      <c r="M36" s="180">
        <f t="shared" si="7"/>
        <v>0.16080383324498093</v>
      </c>
      <c r="N36" s="180">
        <f t="shared" si="7"/>
        <v>0.12522240083644076</v>
      </c>
      <c r="O36" s="180">
        <f t="shared" si="7"/>
        <v>3.5581432408540177E-2</v>
      </c>
      <c r="P36" s="77"/>
      <c r="Q36" s="180">
        <f>Q9/$D9</f>
        <v>9.3396734327588243E-2</v>
      </c>
      <c r="R36" s="77"/>
      <c r="S36" s="180">
        <f t="shared" si="8"/>
        <v>0.23315497898192936</v>
      </c>
      <c r="T36" s="180">
        <f t="shared" si="8"/>
        <v>0.20469390907269022</v>
      </c>
      <c r="U36" s="180">
        <f t="shared" si="8"/>
        <v>9.0583505571499821E-3</v>
      </c>
      <c r="V36" s="180">
        <f>V9/$D9</f>
        <v>1.9402403963883045E-2</v>
      </c>
      <c r="W36" s="77"/>
      <c r="X36" s="180">
        <f>X9/$D9</f>
        <v>5.7892049113777728E-3</v>
      </c>
      <c r="Y36" s="59"/>
      <c r="Z36" s="180">
        <f>Z9/$D9</f>
        <v>9.7411596531606429E-2</v>
      </c>
    </row>
    <row r="37" spans="1:27" x14ac:dyDescent="0.2">
      <c r="A37" s="76">
        <v>2020</v>
      </c>
      <c r="B37" s="54" t="s">
        <v>443</v>
      </c>
      <c r="C37" s="54"/>
      <c r="D37" s="180">
        <f>D10/$D10</f>
        <v>1</v>
      </c>
      <c r="E37" s="77"/>
      <c r="F37" s="180">
        <f t="shared" ref="F37:K39" si="9">F10/$D10</f>
        <v>0.50103170161354649</v>
      </c>
      <c r="G37" s="180">
        <f t="shared" si="9"/>
        <v>0.26904127881104734</v>
      </c>
      <c r="H37" s="180">
        <f t="shared" si="9"/>
        <v>3.5425105705212498E-2</v>
      </c>
      <c r="I37" s="180">
        <f t="shared" si="9"/>
        <v>8.4371998394838624E-2</v>
      </c>
      <c r="J37" s="180">
        <f t="shared" si="9"/>
        <v>9.8079206524622885E-3</v>
      </c>
      <c r="K37" s="180">
        <f t="shared" si="9"/>
        <v>0.10238552688186377</v>
      </c>
      <c r="L37" s="77"/>
      <c r="M37" s="180">
        <f t="shared" ref="M37:O37" si="10">M10/$D10</f>
        <v>0.15933774825446317</v>
      </c>
      <c r="N37" s="180">
        <f t="shared" si="10"/>
        <v>0.12544486898494195</v>
      </c>
      <c r="O37" s="180">
        <f t="shared" si="10"/>
        <v>3.3892879269521267E-2</v>
      </c>
      <c r="P37" s="77"/>
      <c r="Q37" s="180">
        <f t="shared" ref="Q37" si="11">Q10/$D10</f>
        <v>0.10053277992488885</v>
      </c>
      <c r="R37" s="77"/>
      <c r="S37" s="180">
        <f t="shared" ref="S37:V37" si="12">S10/$D10</f>
        <v>0.23909734076750797</v>
      </c>
      <c r="T37" s="180">
        <f t="shared" si="12"/>
        <v>0.2073649421662041</v>
      </c>
      <c r="U37" s="180">
        <f t="shared" si="12"/>
        <v>9.4153116791455358E-3</v>
      </c>
      <c r="V37" s="180">
        <f t="shared" si="12"/>
        <v>2.2317125720383177E-2</v>
      </c>
      <c r="W37" s="77"/>
      <c r="X37" s="180">
        <f t="shared" ref="X37" si="13">X10/$D10</f>
        <v>3.9993709344346351E-3</v>
      </c>
      <c r="Y37" s="59"/>
      <c r="Z37" s="180">
        <f t="shared" ref="Z37" si="14">Z10/$D10</f>
        <v>0.10835748655528299</v>
      </c>
    </row>
    <row r="38" spans="1:27" x14ac:dyDescent="0.2">
      <c r="A38" s="76">
        <v>2019</v>
      </c>
      <c r="B38" s="54" t="s">
        <v>443</v>
      </c>
      <c r="C38" s="54"/>
      <c r="D38" s="180">
        <f>D11/$D11</f>
        <v>1</v>
      </c>
      <c r="E38" s="77"/>
      <c r="F38" s="180">
        <f t="shared" si="9"/>
        <v>0.49438933003933033</v>
      </c>
      <c r="G38" s="180">
        <f t="shared" si="9"/>
        <v>0.24841804931990183</v>
      </c>
      <c r="H38" s="180">
        <f t="shared" si="9"/>
        <v>3.8651043947021436E-2</v>
      </c>
      <c r="I38" s="180">
        <f t="shared" si="9"/>
        <v>9.011636570766432E-2</v>
      </c>
      <c r="J38" s="180">
        <f t="shared" si="9"/>
        <v>1.0290035882617687E-2</v>
      </c>
      <c r="K38" s="180">
        <f t="shared" si="9"/>
        <v>0.10691383518212511</v>
      </c>
      <c r="L38" s="77"/>
      <c r="M38" s="180">
        <f t="shared" ref="M38:O38" si="15">M11/$D11</f>
        <v>0.16421021104753475</v>
      </c>
      <c r="N38" s="180">
        <f t="shared" si="15"/>
        <v>0.12540268430736154</v>
      </c>
      <c r="O38" s="180">
        <f t="shared" si="15"/>
        <v>3.8807526740173202E-2</v>
      </c>
      <c r="P38" s="77"/>
      <c r="Q38" s="180">
        <f t="shared" ref="Q38" si="16">Q11/$D11</f>
        <v>0.10666416297054103</v>
      </c>
      <c r="R38" s="77"/>
      <c r="S38" s="180">
        <f t="shared" ref="S38:V38" si="17">S11/$D11</f>
        <v>0.23473629594259401</v>
      </c>
      <c r="T38" s="180">
        <f t="shared" si="17"/>
        <v>0.20570620544516552</v>
      </c>
      <c r="U38" s="180">
        <f t="shared" si="17"/>
        <v>9.7037768070076663E-3</v>
      </c>
      <c r="V38" s="180">
        <f t="shared" si="17"/>
        <v>1.9326313690420829E-2</v>
      </c>
      <c r="W38" s="77"/>
      <c r="X38" s="180">
        <f t="shared" ref="X38" si="18">X11/$D11</f>
        <v>4.3285899788429406E-3</v>
      </c>
      <c r="Y38" s="59"/>
      <c r="Z38" s="180">
        <f t="shared" ref="Z38" si="19">Z11/$D11</f>
        <v>0.11810711041260889</v>
      </c>
    </row>
    <row r="39" spans="1:27" x14ac:dyDescent="0.2">
      <c r="A39" s="76">
        <v>2017</v>
      </c>
      <c r="B39" s="54" t="s">
        <v>443</v>
      </c>
      <c r="C39" s="54"/>
      <c r="D39" s="180">
        <f>D12/$D12</f>
        <v>1</v>
      </c>
      <c r="E39" s="77"/>
      <c r="F39" s="180">
        <f t="shared" si="9"/>
        <v>0.49018420180931932</v>
      </c>
      <c r="G39" s="180">
        <f t="shared" si="9"/>
        <v>0.25293386419011771</v>
      </c>
      <c r="H39" s="180">
        <f t="shared" si="9"/>
        <v>2.8550911707436316E-2</v>
      </c>
      <c r="I39" s="180">
        <f t="shared" si="9"/>
        <v>9.7701863065546096E-2</v>
      </c>
      <c r="J39" s="180">
        <f t="shared" si="9"/>
        <v>1.278797996619224E-2</v>
      </c>
      <c r="K39" s="180">
        <f t="shared" si="9"/>
        <v>9.820958288002693E-2</v>
      </c>
      <c r="L39" s="77"/>
      <c r="M39" s="180">
        <f t="shared" ref="M39:O39" si="20">M12/$D12</f>
        <v>0.17224931802338525</v>
      </c>
      <c r="N39" s="180">
        <f t="shared" si="20"/>
        <v>0.13869506690811315</v>
      </c>
      <c r="O39" s="180">
        <f t="shared" si="20"/>
        <v>3.3554251115272084E-2</v>
      </c>
      <c r="P39" s="77"/>
      <c r="Q39" s="180">
        <f t="shared" ref="Q39" si="21">Q12/$D12</f>
        <v>9.8881727012096909E-2</v>
      </c>
      <c r="R39" s="77"/>
      <c r="S39" s="180">
        <f t="shared" ref="S39:V39" si="22">S12/$D12</f>
        <v>0.23868475315519852</v>
      </c>
      <c r="T39" s="180">
        <f t="shared" si="22"/>
        <v>0.20694332795718628</v>
      </c>
      <c r="U39" s="180">
        <f t="shared" si="22"/>
        <v>9.5801522942098212E-3</v>
      </c>
      <c r="V39" s="180">
        <f t="shared" si="22"/>
        <v>2.2161272903802407E-2</v>
      </c>
      <c r="W39" s="77"/>
      <c r="X39" s="180">
        <f t="shared" ref="X39" si="23">X12/$D12</f>
        <v>3.8035835444813343E-3</v>
      </c>
      <c r="Y39" s="59"/>
      <c r="Z39" s="180">
        <f t="shared" ref="Z39" si="24">Z12/$D12</f>
        <v>0.11877037539052603</v>
      </c>
    </row>
    <row r="40" spans="1:27" x14ac:dyDescent="0.2">
      <c r="A40" s="76"/>
      <c r="B40" s="54"/>
      <c r="C40" s="54"/>
      <c r="D40" s="77"/>
      <c r="E40" s="77"/>
      <c r="F40" s="77"/>
      <c r="G40" s="77"/>
      <c r="H40" s="77"/>
      <c r="I40" s="77"/>
      <c r="J40" s="77"/>
      <c r="K40" s="77"/>
      <c r="L40" s="77"/>
      <c r="M40" s="77"/>
      <c r="N40" s="77"/>
      <c r="O40" s="77"/>
      <c r="P40" s="77"/>
      <c r="Q40" s="77"/>
      <c r="R40" s="77"/>
      <c r="S40" s="77"/>
      <c r="T40" s="77"/>
      <c r="U40" s="77"/>
      <c r="V40" s="77"/>
      <c r="W40" s="77"/>
      <c r="X40" s="77"/>
      <c r="Y40" s="59"/>
      <c r="Z40" s="77"/>
    </row>
    <row r="41" spans="1:27" s="54" customFormat="1" ht="27.75" customHeight="1" x14ac:dyDescent="0.2">
      <c r="A41" s="55"/>
      <c r="B41" s="55"/>
      <c r="C41" s="55"/>
      <c r="D41" s="55" t="s">
        <v>616</v>
      </c>
      <c r="E41" s="57"/>
      <c r="F41" s="57"/>
      <c r="G41" s="57"/>
      <c r="H41" s="57"/>
      <c r="I41" s="57"/>
      <c r="J41" s="57"/>
      <c r="K41" s="57"/>
      <c r="L41" s="57"/>
      <c r="M41" s="57"/>
      <c r="N41" s="57"/>
      <c r="O41" s="57"/>
      <c r="P41" s="57"/>
      <c r="Q41" s="57"/>
      <c r="R41" s="57"/>
      <c r="S41" s="57"/>
      <c r="T41" s="57"/>
      <c r="U41" s="57"/>
      <c r="V41" s="57"/>
      <c r="W41" s="57"/>
      <c r="X41" s="57"/>
      <c r="Y41" s="55"/>
      <c r="Z41" s="57"/>
    </row>
    <row r="42" spans="1:27" s="54" customFormat="1" ht="27.75" customHeight="1" x14ac:dyDescent="0.2">
      <c r="A42" s="59" t="s">
        <v>634</v>
      </c>
      <c r="B42" s="59"/>
      <c r="C42" s="59"/>
      <c r="D42" s="180">
        <f>D15/$D15</f>
        <v>1</v>
      </c>
      <c r="E42" s="77"/>
      <c r="F42" s="180">
        <f t="shared" ref="F42:K46" si="25">F15/$D15</f>
        <v>0.54882687028820443</v>
      </c>
      <c r="G42" s="180">
        <f t="shared" si="25"/>
        <v>0.28627444846380595</v>
      </c>
      <c r="H42" s="180">
        <f t="shared" si="25"/>
        <v>4.094198460501329E-2</v>
      </c>
      <c r="I42" s="180">
        <f t="shared" si="25"/>
        <v>8.9141335142780359E-2</v>
      </c>
      <c r="J42" s="180">
        <f t="shared" si="25"/>
        <v>1.0519437602717695E-2</v>
      </c>
      <c r="K42" s="180">
        <f t="shared" si="25"/>
        <v>0.12194953229025762</v>
      </c>
      <c r="L42" s="77"/>
      <c r="M42" s="180">
        <f t="shared" ref="M42:O43" si="26">M15/$D15</f>
        <v>0.15353128566204172</v>
      </c>
      <c r="N42" s="180">
        <f t="shared" si="26"/>
        <v>0.11893103098824886</v>
      </c>
      <c r="O42" s="180">
        <f t="shared" si="26"/>
        <v>3.4600254673792831E-2</v>
      </c>
      <c r="P42" s="77"/>
      <c r="Q42" s="180">
        <f t="shared" ref="Q42:Q43" si="27">Q15/$D15</f>
        <v>6.1327476129839575E-2</v>
      </c>
      <c r="R42" s="77"/>
      <c r="S42" s="180">
        <f t="shared" ref="S42:V43" si="28">S15/$D15</f>
        <v>0.23631392730781603</v>
      </c>
      <c r="T42" s="180">
        <f t="shared" si="28"/>
        <v>0.2213071639121067</v>
      </c>
      <c r="U42" s="180">
        <f t="shared" si="28"/>
        <v>1.0218807968029186E-2</v>
      </c>
      <c r="V42" s="180">
        <f t="shared" si="28"/>
        <v>4.7877351216309687E-3</v>
      </c>
      <c r="W42" s="77"/>
      <c r="X42" s="180">
        <f t="shared" ref="X42:X43" si="29">X15/$D15</f>
        <v>6.1099679675004513E-3</v>
      </c>
      <c r="Y42" s="77"/>
      <c r="Z42" s="180">
        <f>Z15/$D15</f>
        <v>0.13415669047440704</v>
      </c>
    </row>
    <row r="43" spans="1:27" s="54" customFormat="1" ht="18" customHeight="1" x14ac:dyDescent="0.2">
      <c r="A43" s="76" t="s">
        <v>352</v>
      </c>
      <c r="D43" s="180">
        <f>D16/$D16</f>
        <v>1</v>
      </c>
      <c r="E43" s="77"/>
      <c r="F43" s="180">
        <f t="shared" si="25"/>
        <v>0.56110903807120271</v>
      </c>
      <c r="G43" s="180">
        <f t="shared" si="25"/>
        <v>0.28635660193142537</v>
      </c>
      <c r="H43" s="180">
        <f t="shared" si="25"/>
        <v>3.6460977316668496E-2</v>
      </c>
      <c r="I43" s="180">
        <f t="shared" si="25"/>
        <v>9.1268315191442961E-2</v>
      </c>
      <c r="J43" s="180">
        <f t="shared" si="25"/>
        <v>9.0195471623018778E-3</v>
      </c>
      <c r="K43" s="180">
        <f t="shared" si="25"/>
        <v>0.13800379056412765</v>
      </c>
      <c r="L43" s="77"/>
      <c r="M43" s="180">
        <f t="shared" si="26"/>
        <v>0.15836822591077754</v>
      </c>
      <c r="N43" s="180">
        <f t="shared" si="26"/>
        <v>0.12387193772269656</v>
      </c>
      <c r="O43" s="180">
        <f t="shared" si="26"/>
        <v>3.4496288188080988E-2</v>
      </c>
      <c r="P43" s="77"/>
      <c r="Q43" s="180">
        <f t="shared" si="27"/>
        <v>5.3044158014488203E-2</v>
      </c>
      <c r="R43" s="77"/>
      <c r="S43" s="180">
        <f t="shared" si="28"/>
        <v>0.22747954847735083</v>
      </c>
      <c r="T43" s="180">
        <f t="shared" si="28"/>
        <v>0.21568590294958515</v>
      </c>
      <c r="U43" s="180">
        <f t="shared" si="28"/>
        <v>9.1554822029922284E-3</v>
      </c>
      <c r="V43" s="180">
        <f t="shared" si="28"/>
        <v>2.6377981243735247E-3</v>
      </c>
      <c r="W43" s="77"/>
      <c r="X43" s="180">
        <f t="shared" si="29"/>
        <v>6.7035479067122337E-3</v>
      </c>
      <c r="Y43" s="77"/>
      <c r="Z43" s="180">
        <f>Z16/$D16</f>
        <v>0.10268680529238193</v>
      </c>
      <c r="AA43" s="59"/>
    </row>
    <row r="44" spans="1:27" x14ac:dyDescent="0.2">
      <c r="A44" s="76" t="s">
        <v>353</v>
      </c>
      <c r="B44" s="54"/>
      <c r="C44" s="54"/>
      <c r="D44" s="180">
        <f>D17/$D17</f>
        <v>1</v>
      </c>
      <c r="E44" s="77"/>
      <c r="F44" s="180">
        <f t="shared" si="25"/>
        <v>0.55060579385846375</v>
      </c>
      <c r="G44" s="180">
        <f t="shared" si="25"/>
        <v>0.29197193679111488</v>
      </c>
      <c r="H44" s="180">
        <f t="shared" si="25"/>
        <v>3.8461768525339113E-2</v>
      </c>
      <c r="I44" s="180">
        <f t="shared" si="25"/>
        <v>9.0854857125993713E-2</v>
      </c>
      <c r="J44" s="180">
        <f t="shared" si="25"/>
        <v>9.3229398746406834E-3</v>
      </c>
      <c r="K44" s="180">
        <f t="shared" si="25"/>
        <v>0.11999444253058102</v>
      </c>
      <c r="L44" s="77"/>
      <c r="M44" s="180">
        <f t="shared" ref="M44:O44" si="30">M17/$D17</f>
        <v>0.15849991217461196</v>
      </c>
      <c r="N44" s="180">
        <f t="shared" si="30"/>
        <v>0.12400261377472224</v>
      </c>
      <c r="O44" s="180">
        <f t="shared" si="30"/>
        <v>3.4497298399889756E-2</v>
      </c>
      <c r="P44" s="77"/>
      <c r="Q44" s="180">
        <f t="shared" ref="Q44" si="31">Q17/$D17</f>
        <v>5.6444798094717544E-2</v>
      </c>
      <c r="R44" s="77"/>
      <c r="S44" s="180">
        <f t="shared" ref="S44:V44" si="32">S17/$D17</f>
        <v>0.23444899257485416</v>
      </c>
      <c r="T44" s="180">
        <f t="shared" si="32"/>
        <v>0.22099772994169919</v>
      </c>
      <c r="U44" s="180">
        <f t="shared" si="32"/>
        <v>9.8431392993426851E-3</v>
      </c>
      <c r="V44" s="180">
        <f t="shared" si="32"/>
        <v>3.6081688048031665E-3</v>
      </c>
      <c r="W44" s="77"/>
      <c r="X44" s="180">
        <f t="shared" ref="X44" si="33">X17/$D17</f>
        <v>4.6872082448159115E-3</v>
      </c>
      <c r="Y44" s="77"/>
      <c r="Z44" s="180">
        <f>Z17/$D17</f>
        <v>0.11812338535918067</v>
      </c>
      <c r="AA44" s="59"/>
    </row>
    <row r="45" spans="1:27" x14ac:dyDescent="0.2">
      <c r="A45" s="76" t="s">
        <v>391</v>
      </c>
      <c r="B45" s="54"/>
      <c r="C45" s="54"/>
      <c r="D45" s="180">
        <f>D18/$D18</f>
        <v>1</v>
      </c>
      <c r="E45" s="77"/>
      <c r="F45" s="180">
        <f t="shared" si="25"/>
        <v>0.5506402284927836</v>
      </c>
      <c r="G45" s="180">
        <f t="shared" si="25"/>
        <v>0.27362505422823408</v>
      </c>
      <c r="H45" s="180">
        <f t="shared" si="25"/>
        <v>4.2293824069777934E-2</v>
      </c>
      <c r="I45" s="180">
        <f t="shared" si="25"/>
        <v>9.8757481628396634E-2</v>
      </c>
      <c r="J45" s="180">
        <f t="shared" si="25"/>
        <v>9.6685677217624947E-3</v>
      </c>
      <c r="K45" s="180">
        <f t="shared" si="25"/>
        <v>0.12629530084461255</v>
      </c>
      <c r="L45" s="77"/>
      <c r="M45" s="180">
        <f t="shared" ref="M45:O45" si="34">M18/$D18</f>
        <v>0.16306866183161722</v>
      </c>
      <c r="N45" s="180">
        <f t="shared" si="34"/>
        <v>0.12375287860131133</v>
      </c>
      <c r="O45" s="180">
        <f t="shared" si="34"/>
        <v>3.931578323030592E-2</v>
      </c>
      <c r="P45" s="77"/>
      <c r="Q45" s="180">
        <f t="shared" ref="Q45" si="35">Q18/$D18</f>
        <v>5.2466515469434094E-2</v>
      </c>
      <c r="R45" s="77"/>
      <c r="S45" s="180">
        <f t="shared" ref="S45:V45" si="36">S18/$D18</f>
        <v>0.23382459420616508</v>
      </c>
      <c r="T45" s="180">
        <f t="shared" si="36"/>
        <v>0.21970506087846894</v>
      </c>
      <c r="U45" s="180">
        <f t="shared" si="36"/>
        <v>1.0342703725371953E-2</v>
      </c>
      <c r="V45" s="180">
        <f t="shared" si="36"/>
        <v>3.7768296023241868E-3</v>
      </c>
      <c r="W45" s="77"/>
      <c r="X45" s="180">
        <f t="shared" ref="X45" si="37">X18/$D18</f>
        <v>5.1132818561759313E-3</v>
      </c>
      <c r="Y45" s="77"/>
      <c r="Z45" s="180">
        <f>Z18/$D18</f>
        <v>0.13098202029971198</v>
      </c>
      <c r="AA45" s="59"/>
    </row>
    <row r="46" spans="1:27" x14ac:dyDescent="0.2">
      <c r="A46" s="76" t="s">
        <v>390</v>
      </c>
      <c r="B46" s="54"/>
      <c r="C46" s="54"/>
      <c r="D46" s="180">
        <f>D19/$D19</f>
        <v>1</v>
      </c>
      <c r="E46" s="77"/>
      <c r="F46" s="180">
        <f t="shared" si="25"/>
        <v>0.54234026591269802</v>
      </c>
      <c r="G46" s="180">
        <f t="shared" si="25"/>
        <v>0.27998293596759788</v>
      </c>
      <c r="H46" s="180">
        <f t="shared" si="25"/>
        <v>3.0585706108359857E-2</v>
      </c>
      <c r="I46" s="180">
        <f t="shared" si="25"/>
        <v>0.104395777139834</v>
      </c>
      <c r="J46" s="180">
        <f t="shared" si="25"/>
        <v>1.3115671156364646E-2</v>
      </c>
      <c r="K46" s="180">
        <f t="shared" si="25"/>
        <v>0.1142601755405417</v>
      </c>
      <c r="L46" s="77"/>
      <c r="M46" s="180">
        <f t="shared" ref="M46:O46" si="38">M19/$D19</f>
        <v>0.16638244681312392</v>
      </c>
      <c r="N46" s="180">
        <f t="shared" si="38"/>
        <v>0.13599676065255287</v>
      </c>
      <c r="O46" s="180">
        <f t="shared" si="38"/>
        <v>3.0385686160571027E-2</v>
      </c>
      <c r="P46" s="77"/>
      <c r="Q46" s="180">
        <f t="shared" ref="Q46" si="39">Q19/$D19</f>
        <v>5.95343925898301E-2</v>
      </c>
      <c r="R46" s="77"/>
      <c r="S46" s="180">
        <f t="shared" ref="S46:V46" si="40">S19/$D19</f>
        <v>0.23174289468434792</v>
      </c>
      <c r="T46" s="180">
        <f t="shared" si="40"/>
        <v>0.21690022202756265</v>
      </c>
      <c r="U46" s="180">
        <f t="shared" si="40"/>
        <v>1.0060081872663725E-2</v>
      </c>
      <c r="V46" s="180">
        <f t="shared" si="40"/>
        <v>4.78259078412156E-3</v>
      </c>
      <c r="W46" s="77"/>
      <c r="X46" s="180">
        <f t="shared" ref="X46" si="41">X19/$D19</f>
        <v>4.425210969549267E-3</v>
      </c>
      <c r="Y46" s="77"/>
      <c r="Z46" s="180">
        <f>Z19/$D19</f>
        <v>0.12904918430889584</v>
      </c>
      <c r="AA46" s="59"/>
    </row>
    <row r="47" spans="1:27" x14ac:dyDescent="0.2">
      <c r="A47" s="76"/>
      <c r="B47" s="54"/>
      <c r="C47" s="54"/>
      <c r="D47" s="77"/>
      <c r="E47" s="77"/>
      <c r="F47" s="77"/>
      <c r="G47" s="77"/>
      <c r="H47" s="77"/>
      <c r="I47" s="77"/>
      <c r="J47" s="77"/>
      <c r="K47" s="77"/>
      <c r="L47" s="77"/>
      <c r="M47" s="77"/>
      <c r="N47" s="77"/>
      <c r="O47" s="77"/>
      <c r="P47" s="77"/>
      <c r="Q47" s="77"/>
      <c r="R47" s="77"/>
      <c r="S47" s="77"/>
      <c r="T47" s="77"/>
      <c r="U47" s="77"/>
      <c r="V47" s="77"/>
      <c r="W47" s="77"/>
      <c r="X47" s="77"/>
      <c r="Y47" s="59"/>
      <c r="Z47" s="77"/>
    </row>
    <row r="48" spans="1:27" x14ac:dyDescent="0.2">
      <c r="A48" s="76"/>
      <c r="B48" s="54"/>
      <c r="C48" s="55"/>
      <c r="D48" s="57"/>
      <c r="E48" s="57"/>
      <c r="F48" s="57"/>
      <c r="G48" s="57"/>
      <c r="H48" s="57"/>
      <c r="I48" s="57"/>
      <c r="J48" s="57"/>
      <c r="K48" s="57"/>
      <c r="L48" s="57"/>
      <c r="M48" s="57"/>
      <c r="N48" s="57"/>
      <c r="O48" s="57"/>
      <c r="P48" s="57"/>
      <c r="Q48" s="57"/>
      <c r="R48" s="57"/>
      <c r="S48" s="57"/>
      <c r="T48" s="57"/>
      <c r="U48" s="57"/>
      <c r="V48" s="57"/>
      <c r="W48" s="57"/>
      <c r="X48" s="57"/>
      <c r="Y48" s="55"/>
      <c r="Z48" s="57"/>
    </row>
    <row r="49" spans="1:26" ht="25.5" customHeight="1" x14ac:dyDescent="0.2">
      <c r="A49" s="78"/>
      <c r="B49" s="78"/>
      <c r="C49" s="50"/>
      <c r="D49" s="105" t="s">
        <v>366</v>
      </c>
      <c r="E49" s="52"/>
      <c r="F49" s="229" t="s">
        <v>367</v>
      </c>
      <c r="G49" s="229"/>
      <c r="H49" s="229"/>
      <c r="I49" s="229"/>
      <c r="J49" s="229"/>
      <c r="K49" s="229"/>
      <c r="L49" s="53"/>
      <c r="M49" s="229" t="s">
        <v>368</v>
      </c>
      <c r="N49" s="229"/>
      <c r="O49" s="229"/>
      <c r="P49" s="52"/>
      <c r="Q49" s="4" t="s">
        <v>369</v>
      </c>
      <c r="R49" s="5"/>
      <c r="S49" s="4" t="s">
        <v>370</v>
      </c>
      <c r="T49" s="4"/>
      <c r="U49" s="4"/>
      <c r="V49" s="4"/>
      <c r="W49" s="5"/>
      <c r="X49" s="4" t="s">
        <v>371</v>
      </c>
      <c r="Y49" s="54"/>
      <c r="Z49" s="79" t="s">
        <v>424</v>
      </c>
    </row>
    <row r="50" spans="1:26" ht="51" x14ac:dyDescent="0.2">
      <c r="A50" s="55"/>
      <c r="B50" s="55"/>
      <c r="C50" s="55"/>
      <c r="D50" s="55"/>
      <c r="E50" s="57"/>
      <c r="F50" s="56" t="s">
        <v>3</v>
      </c>
      <c r="G50" s="58" t="s">
        <v>426</v>
      </c>
      <c r="H50" s="58" t="s">
        <v>427</v>
      </c>
      <c r="I50" s="58" t="s">
        <v>428</v>
      </c>
      <c r="J50" s="58" t="s">
        <v>429</v>
      </c>
      <c r="K50" s="58"/>
      <c r="L50" s="57"/>
      <c r="M50" s="58" t="s">
        <v>3</v>
      </c>
      <c r="N50" s="58" t="s">
        <v>430</v>
      </c>
      <c r="O50" s="58" t="s">
        <v>431</v>
      </c>
      <c r="P50" s="58"/>
      <c r="Q50" s="58" t="s">
        <v>432</v>
      </c>
      <c r="R50" s="58"/>
      <c r="S50" s="58" t="s">
        <v>3</v>
      </c>
      <c r="T50" s="58" t="s">
        <v>433</v>
      </c>
      <c r="U50" s="58" t="s">
        <v>434</v>
      </c>
      <c r="V50" s="58" t="s">
        <v>435</v>
      </c>
      <c r="W50" s="57"/>
      <c r="X50" s="58" t="s">
        <v>3</v>
      </c>
      <c r="Y50" s="55"/>
      <c r="Z50" s="56" t="s">
        <v>436</v>
      </c>
    </row>
    <row r="51" spans="1:26" x14ac:dyDescent="0.2">
      <c r="A51" s="108"/>
      <c r="B51" s="108"/>
      <c r="C51" s="108"/>
      <c r="D51" s="55" t="s">
        <v>615</v>
      </c>
      <c r="E51" s="109"/>
      <c r="F51" s="110"/>
      <c r="G51" s="111"/>
      <c r="H51" s="111"/>
      <c r="I51" s="111"/>
      <c r="J51" s="111"/>
      <c r="K51" s="111"/>
      <c r="L51" s="109"/>
      <c r="M51" s="111"/>
      <c r="N51" s="111"/>
      <c r="O51" s="111"/>
      <c r="P51" s="111"/>
      <c r="Q51" s="111"/>
      <c r="R51" s="111"/>
      <c r="S51" s="111"/>
      <c r="T51" s="111"/>
      <c r="U51" s="111"/>
      <c r="V51" s="111"/>
      <c r="W51" s="109"/>
      <c r="X51" s="111"/>
      <c r="Y51" s="108"/>
      <c r="Z51" s="110"/>
    </row>
    <row r="52" spans="1:26" x14ac:dyDescent="0.2">
      <c r="A52" s="59" t="s">
        <v>634</v>
      </c>
      <c r="B52" s="59"/>
      <c r="C52" s="59"/>
      <c r="D52" s="180">
        <f t="shared" ref="D52:D56" si="42">D25/$D25</f>
        <v>1</v>
      </c>
      <c r="E52" s="77"/>
      <c r="F52" s="180">
        <f t="shared" ref="F52:J56" si="43">F25/$D25</f>
        <v>0.19790602743885458</v>
      </c>
      <c r="G52" s="180">
        <f t="shared" si="43"/>
        <v>0.11780479072115935</v>
      </c>
      <c r="H52" s="180">
        <f t="shared" si="43"/>
        <v>1.6094952004731773E-2</v>
      </c>
      <c r="I52" s="180">
        <f t="shared" si="43"/>
        <v>5.1114155682501994E-2</v>
      </c>
      <c r="J52" s="180">
        <f t="shared" si="43"/>
        <v>1.2892129030461457E-2</v>
      </c>
      <c r="K52" s="77"/>
      <c r="L52" s="77"/>
      <c r="M52" s="180">
        <f t="shared" ref="M52:O56" si="44">M25/$D25</f>
        <v>0.15766028496495135</v>
      </c>
      <c r="N52" s="180">
        <f t="shared" si="44"/>
        <v>0.11661453361932002</v>
      </c>
      <c r="O52" s="180">
        <f t="shared" si="44"/>
        <v>4.1045751345631334E-2</v>
      </c>
      <c r="P52" s="77"/>
      <c r="Q52" s="180">
        <f t="shared" ref="Q52:Q56" si="45">Q25/$D25</f>
        <v>0.37972825282240918</v>
      </c>
      <c r="R52" s="77"/>
      <c r="S52" s="180">
        <f t="shared" ref="S52:V56" si="46">S25/$D25</f>
        <v>0.26470543477378494</v>
      </c>
      <c r="T52" s="180">
        <f t="shared" si="46"/>
        <v>0.13560003435456736</v>
      </c>
      <c r="U52" s="180">
        <f t="shared" si="46"/>
        <v>6.7330564123408137E-3</v>
      </c>
      <c r="V52" s="180">
        <f t="shared" si="46"/>
        <v>0.1223723440068768</v>
      </c>
      <c r="W52" s="77"/>
      <c r="X52" s="180">
        <f t="shared" ref="X52:X56" si="47">X25/$D25</f>
        <v>0</v>
      </c>
      <c r="Y52" s="77"/>
      <c r="Z52" s="180">
        <f t="shared" ref="Z52:Z56" si="48">Z25/$D25</f>
        <v>7.2982559383519247E-2</v>
      </c>
    </row>
    <row r="53" spans="1:26" x14ac:dyDescent="0.2">
      <c r="A53" s="53" t="s">
        <v>352</v>
      </c>
      <c r="B53" s="54"/>
      <c r="C53" s="77"/>
      <c r="D53" s="180">
        <f t="shared" si="42"/>
        <v>1</v>
      </c>
      <c r="E53" s="77"/>
      <c r="F53" s="180">
        <f t="shared" si="43"/>
        <v>0.2057948417540339</v>
      </c>
      <c r="G53" s="180">
        <f t="shared" si="43"/>
        <v>0.12357911437690286</v>
      </c>
      <c r="H53" s="180">
        <f t="shared" si="43"/>
        <v>1.7411668117110687E-2</v>
      </c>
      <c r="I53" s="180">
        <f t="shared" si="43"/>
        <v>5.3926487071003108E-2</v>
      </c>
      <c r="J53" s="180">
        <f t="shared" si="43"/>
        <v>1.0877572189017227E-2</v>
      </c>
      <c r="K53" s="77"/>
      <c r="L53" s="77"/>
      <c r="M53" s="180">
        <f t="shared" si="44"/>
        <v>0.17622499358995655</v>
      </c>
      <c r="N53" s="180">
        <f t="shared" si="44"/>
        <v>0.13377292042330835</v>
      </c>
      <c r="O53" s="180">
        <f t="shared" si="44"/>
        <v>4.2452073166648209E-2</v>
      </c>
      <c r="P53" s="77"/>
      <c r="Q53" s="180">
        <f t="shared" si="45"/>
        <v>0.34889093526811427</v>
      </c>
      <c r="R53" s="77"/>
      <c r="S53" s="180">
        <f t="shared" si="46"/>
        <v>0.26908922938789537</v>
      </c>
      <c r="T53" s="180">
        <f t="shared" si="46"/>
        <v>0.13509759208589353</v>
      </c>
      <c r="U53" s="180">
        <f t="shared" si="46"/>
        <v>8.443357054679447E-3</v>
      </c>
      <c r="V53" s="180">
        <f t="shared" si="46"/>
        <v>0.12554828024732237</v>
      </c>
      <c r="W53" s="77"/>
      <c r="X53" s="180">
        <f t="shared" si="47"/>
        <v>0</v>
      </c>
      <c r="Y53" s="77"/>
      <c r="Z53" s="180">
        <f t="shared" si="48"/>
        <v>6.4011368584047837E-2</v>
      </c>
    </row>
    <row r="54" spans="1:26" x14ac:dyDescent="0.2">
      <c r="A54" s="1" t="s">
        <v>353</v>
      </c>
      <c r="D54" s="180">
        <f t="shared" si="42"/>
        <v>1</v>
      </c>
      <c r="E54" s="20"/>
      <c r="F54" s="180">
        <f t="shared" si="43"/>
        <v>0.21278740222332757</v>
      </c>
      <c r="G54" s="180">
        <f t="shared" si="43"/>
        <v>0.13571293844796195</v>
      </c>
      <c r="H54" s="180">
        <f t="shared" si="43"/>
        <v>1.7768690682071701E-2</v>
      </c>
      <c r="I54" s="180">
        <f t="shared" si="43"/>
        <v>4.6677973383232832E-2</v>
      </c>
      <c r="J54" s="180">
        <f t="shared" si="43"/>
        <v>1.2627799710061062E-2</v>
      </c>
      <c r="K54" s="20"/>
      <c r="L54" s="20"/>
      <c r="M54" s="180">
        <f t="shared" si="44"/>
        <v>0.16420927414438646</v>
      </c>
      <c r="N54" s="180">
        <f t="shared" si="44"/>
        <v>0.13383073796985093</v>
      </c>
      <c r="O54" s="180">
        <f t="shared" si="44"/>
        <v>3.0378536174535526E-2</v>
      </c>
      <c r="P54" s="20"/>
      <c r="Q54" s="180">
        <f t="shared" si="45"/>
        <v>0.35687856173735105</v>
      </c>
      <c r="R54" s="20"/>
      <c r="S54" s="180">
        <f t="shared" si="46"/>
        <v>0.26612476189493489</v>
      </c>
      <c r="T54" s="180">
        <f t="shared" si="46"/>
        <v>0.12809826912922032</v>
      </c>
      <c r="U54" s="180">
        <f t="shared" si="46"/>
        <v>6.9277447453071073E-3</v>
      </c>
      <c r="V54" s="180">
        <f t="shared" si="46"/>
        <v>0.13109874802040747</v>
      </c>
      <c r="W54" s="20"/>
      <c r="X54" s="180">
        <f t="shared" si="47"/>
        <v>0</v>
      </c>
      <c r="Y54" s="20"/>
      <c r="Z54" s="180">
        <f t="shared" si="48"/>
        <v>5.157450715672672E-2</v>
      </c>
    </row>
    <row r="55" spans="1:26" x14ac:dyDescent="0.2">
      <c r="A55" s="1" t="s">
        <v>391</v>
      </c>
      <c r="D55" s="180">
        <f t="shared" si="42"/>
        <v>1</v>
      </c>
      <c r="E55" s="20"/>
      <c r="F55" s="180">
        <f t="shared" si="43"/>
        <v>0.18409291640230743</v>
      </c>
      <c r="G55" s="180">
        <f t="shared" si="43"/>
        <v>0.10936883523386184</v>
      </c>
      <c r="H55" s="180">
        <f t="shared" si="43"/>
        <v>1.8556402993065577E-2</v>
      </c>
      <c r="I55" s="180">
        <f t="shared" si="43"/>
        <v>4.2449442089657417E-2</v>
      </c>
      <c r="J55" s="180">
        <f t="shared" si="43"/>
        <v>1.371823608572259E-2</v>
      </c>
      <c r="K55" s="20"/>
      <c r="L55" s="20"/>
      <c r="M55" s="180">
        <f t="shared" si="44"/>
        <v>0.17050733051456801</v>
      </c>
      <c r="N55" s="180">
        <f t="shared" si="44"/>
        <v>0.1345034952785657</v>
      </c>
      <c r="O55" s="180">
        <f t="shared" si="44"/>
        <v>3.6003835236002327E-2</v>
      </c>
      <c r="P55" s="20"/>
      <c r="Q55" s="180">
        <f t="shared" si="45"/>
        <v>0.40563424361864114</v>
      </c>
      <c r="R55" s="20"/>
      <c r="S55" s="180">
        <f t="shared" si="46"/>
        <v>0.23976550946448333</v>
      </c>
      <c r="T55" s="180">
        <f t="shared" si="46"/>
        <v>0.12848442311982838</v>
      </c>
      <c r="U55" s="180">
        <f t="shared" si="46"/>
        <v>6.1792689894365803E-3</v>
      </c>
      <c r="V55" s="180">
        <f t="shared" si="46"/>
        <v>0.10510181735521837</v>
      </c>
      <c r="W55" s="20"/>
      <c r="X55" s="180">
        <f t="shared" si="47"/>
        <v>0</v>
      </c>
      <c r="Y55" s="20"/>
      <c r="Z55" s="180">
        <f t="shared" si="48"/>
        <v>4.7085340561701224E-2</v>
      </c>
    </row>
    <row r="56" spans="1:26" x14ac:dyDescent="0.2">
      <c r="A56" s="1" t="s">
        <v>390</v>
      </c>
      <c r="D56" s="180">
        <f t="shared" si="42"/>
        <v>1</v>
      </c>
      <c r="E56" s="20"/>
      <c r="F56" s="180">
        <f t="shared" si="43"/>
        <v>0.17105422271155701</v>
      </c>
      <c r="G56" s="180">
        <f t="shared" si="43"/>
        <v>8.7427324167249951E-2</v>
      </c>
      <c r="H56" s="180">
        <f t="shared" si="43"/>
        <v>1.6100511053202381E-2</v>
      </c>
      <c r="I56" s="180">
        <f t="shared" si="43"/>
        <v>5.6743468383472613E-2</v>
      </c>
      <c r="J56" s="180">
        <f t="shared" si="43"/>
        <v>1.0782919107632056E-2</v>
      </c>
      <c r="K56" s="20"/>
      <c r="L56" s="20"/>
      <c r="M56" s="180">
        <f t="shared" si="44"/>
        <v>0.2081472432001947</v>
      </c>
      <c r="N56" s="180">
        <f t="shared" si="44"/>
        <v>0.15520533150993407</v>
      </c>
      <c r="O56" s="180">
        <f t="shared" si="44"/>
        <v>5.2941911690260635E-2</v>
      </c>
      <c r="P56" s="20"/>
      <c r="Q56" s="180">
        <f t="shared" si="45"/>
        <v>0.33963827618040765</v>
      </c>
      <c r="R56" s="20"/>
      <c r="S56" s="180">
        <f t="shared" si="46"/>
        <v>0.28116025790784077</v>
      </c>
      <c r="T56" s="180">
        <f t="shared" si="46"/>
        <v>0.14601957055364426</v>
      </c>
      <c r="U56" s="180">
        <f t="shared" si="46"/>
        <v>6.6435826167737903E-3</v>
      </c>
      <c r="V56" s="180">
        <f t="shared" si="46"/>
        <v>0.12849710473742273</v>
      </c>
      <c r="W56" s="20"/>
      <c r="X56" s="180">
        <f t="shared" si="47"/>
        <v>0</v>
      </c>
      <c r="Y56" s="20"/>
      <c r="Z56" s="180">
        <f t="shared" si="48"/>
        <v>5.5876901128982706E-2</v>
      </c>
    </row>
  </sheetData>
  <mergeCells count="6">
    <mergeCell ref="F49:K49"/>
    <mergeCell ref="M49:O49"/>
    <mergeCell ref="F22:K22"/>
    <mergeCell ref="M22:O22"/>
    <mergeCell ref="F4:K4"/>
    <mergeCell ref="M4:O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W167"/>
  <sheetViews>
    <sheetView showGridLines="0" zoomScale="85" zoomScaleNormal="85" workbookViewId="0">
      <pane ySplit="5" topLeftCell="A6" activePane="bottomLeft" state="frozen"/>
      <selection pane="bottomLeft" activeCell="E7" sqref="E7"/>
    </sheetView>
  </sheetViews>
  <sheetFormatPr defaultRowHeight="15" x14ac:dyDescent="0.25"/>
  <cols>
    <col min="1" max="2" width="9.140625" style="1"/>
    <col min="3" max="3" width="12.85546875" style="1" bestFit="1" customWidth="1"/>
    <col min="4" max="4" width="3.28515625" style="1" customWidth="1"/>
    <col min="5" max="18" width="9.140625" style="1"/>
    <col min="19" max="19" width="10.28515625" style="1" customWidth="1"/>
    <col min="20" max="20" width="3.28515625" style="1" customWidth="1"/>
    <col min="21" max="22" width="9.140625" style="1"/>
  </cols>
  <sheetData>
    <row r="2" spans="1:22" x14ac:dyDescent="0.25">
      <c r="A2" s="2" t="s">
        <v>575</v>
      </c>
      <c r="B2" s="2"/>
      <c r="C2" s="2"/>
      <c r="D2" s="2"/>
      <c r="E2" s="2"/>
      <c r="F2" s="2"/>
      <c r="G2" s="2"/>
      <c r="H2" s="2"/>
      <c r="I2" s="2"/>
      <c r="J2" s="2"/>
      <c r="K2" s="2"/>
      <c r="L2" s="2"/>
      <c r="M2" s="2"/>
      <c r="N2" s="2"/>
      <c r="O2" s="2"/>
      <c r="P2" s="2"/>
      <c r="Q2" s="2"/>
      <c r="R2" s="2"/>
      <c r="S2" s="2"/>
      <c r="T2" s="2"/>
      <c r="U2" s="2"/>
      <c r="V2" s="2"/>
    </row>
    <row r="3" spans="1:22" s="48" customFormat="1" ht="27.75" customHeight="1" x14ac:dyDescent="0.2">
      <c r="A3" s="63"/>
      <c r="B3" s="63"/>
      <c r="C3" s="64"/>
      <c r="D3" s="50"/>
      <c r="E3" s="3" t="s">
        <v>366</v>
      </c>
      <c r="F3" s="229" t="s">
        <v>367</v>
      </c>
      <c r="G3" s="229"/>
      <c r="H3" s="229"/>
      <c r="I3" s="229"/>
      <c r="J3" s="229"/>
      <c r="K3" s="229" t="s">
        <v>368</v>
      </c>
      <c r="L3" s="229"/>
      <c r="M3" s="229"/>
      <c r="N3" s="4" t="s">
        <v>369</v>
      </c>
      <c r="O3" s="4" t="s">
        <v>370</v>
      </c>
      <c r="P3" s="4"/>
      <c r="Q3" s="4"/>
      <c r="R3" s="4"/>
      <c r="S3" s="4" t="s">
        <v>371</v>
      </c>
      <c r="T3" s="54"/>
      <c r="U3" s="230" t="s">
        <v>441</v>
      </c>
      <c r="V3" s="230"/>
    </row>
    <row r="4" spans="1:22" s="48" customFormat="1" ht="27.75" customHeight="1" x14ac:dyDescent="0.2">
      <c r="A4" s="65"/>
      <c r="B4" s="65"/>
      <c r="C4" s="65"/>
      <c r="D4" s="50"/>
      <c r="E4" s="19"/>
      <c r="F4" s="3"/>
      <c r="G4" s="3"/>
      <c r="H4" s="3"/>
      <c r="I4" s="3"/>
      <c r="J4" s="3"/>
      <c r="K4" s="3"/>
      <c r="L4" s="3"/>
      <c r="M4" s="3"/>
      <c r="N4" s="4"/>
      <c r="O4" s="4"/>
      <c r="P4" s="4"/>
      <c r="Q4" s="4"/>
      <c r="R4" s="4"/>
      <c r="S4" s="4"/>
      <c r="T4" s="54"/>
      <c r="U4" s="62"/>
      <c r="V4" s="62"/>
    </row>
    <row r="5" spans="1:22" s="48" customFormat="1" ht="63.75" x14ac:dyDescent="0.2">
      <c r="A5" s="50" t="s">
        <v>0</v>
      </c>
      <c r="B5" s="50" t="s">
        <v>2</v>
      </c>
      <c r="C5" s="51" t="s">
        <v>1</v>
      </c>
      <c r="D5" s="50"/>
      <c r="E5" s="179" t="s">
        <v>3</v>
      </c>
      <c r="F5" s="60" t="s">
        <v>3</v>
      </c>
      <c r="G5" s="14" t="s">
        <v>426</v>
      </c>
      <c r="H5" s="14" t="s">
        <v>427</v>
      </c>
      <c r="I5" s="14" t="s">
        <v>428</v>
      </c>
      <c r="J5" s="14" t="s">
        <v>429</v>
      </c>
      <c r="K5" s="14" t="s">
        <v>3</v>
      </c>
      <c r="L5" s="14" t="s">
        <v>430</v>
      </c>
      <c r="M5" s="14" t="s">
        <v>431</v>
      </c>
      <c r="N5" s="14" t="s">
        <v>432</v>
      </c>
      <c r="O5" s="14" t="s">
        <v>3</v>
      </c>
      <c r="P5" s="14" t="s">
        <v>433</v>
      </c>
      <c r="Q5" s="14" t="s">
        <v>434</v>
      </c>
      <c r="R5" s="14" t="s">
        <v>435</v>
      </c>
      <c r="S5" s="14" t="s">
        <v>446</v>
      </c>
      <c r="T5" s="59"/>
      <c r="U5" s="60" t="s">
        <v>436</v>
      </c>
      <c r="V5" s="59"/>
    </row>
    <row r="6" spans="1:22" s="48" customFormat="1" ht="18" customHeight="1" x14ac:dyDescent="0.2">
      <c r="A6" s="55"/>
      <c r="B6" s="55"/>
      <c r="C6" s="55"/>
      <c r="D6" s="55"/>
      <c r="E6" s="18" t="s">
        <v>393</v>
      </c>
      <c r="F6" s="49"/>
      <c r="G6" s="49"/>
      <c r="H6" s="49"/>
      <c r="I6" s="49"/>
      <c r="J6" s="49"/>
      <c r="K6" s="49"/>
      <c r="L6" s="49"/>
      <c r="M6" s="49"/>
      <c r="N6" s="49"/>
      <c r="O6" s="49"/>
      <c r="P6" s="49"/>
      <c r="Q6" s="49"/>
      <c r="R6" s="49"/>
      <c r="S6" s="49"/>
      <c r="T6" s="49"/>
      <c r="U6" s="49"/>
      <c r="V6" s="49"/>
    </row>
    <row r="7" spans="1:22" s="48" customFormat="1" ht="17.25" customHeight="1" x14ac:dyDescent="0.2">
      <c r="A7" s="59" t="s">
        <v>634</v>
      </c>
      <c r="B7" s="59"/>
      <c r="C7" s="59"/>
      <c r="D7" s="59"/>
      <c r="E7" s="60">
        <f>E24+E26</f>
        <v>368284</v>
      </c>
      <c r="F7" s="60">
        <f t="shared" ref="F7:S7" si="0">F24+F26</f>
        <v>72885.623409291118</v>
      </c>
      <c r="G7" s="60">
        <f t="shared" si="0"/>
        <v>43385.619545951449</v>
      </c>
      <c r="H7" s="60">
        <f t="shared" si="0"/>
        <v>5927.5133041106365</v>
      </c>
      <c r="I7" s="60">
        <f t="shared" si="0"/>
        <v>18824.525711374565</v>
      </c>
      <c r="J7" s="60">
        <f t="shared" si="0"/>
        <v>4747.9648478544668</v>
      </c>
      <c r="K7" s="60">
        <f t="shared" si="0"/>
        <v>58063.76038803214</v>
      </c>
      <c r="L7" s="60">
        <f t="shared" si="0"/>
        <v>42947.266899457652</v>
      </c>
      <c r="M7" s="60">
        <f t="shared" si="0"/>
        <v>15116.493488574491</v>
      </c>
      <c r="N7" s="60">
        <f t="shared" si="0"/>
        <v>139847.83986244813</v>
      </c>
      <c r="O7" s="60">
        <f t="shared" si="0"/>
        <v>97486.776340228622</v>
      </c>
      <c r="P7" s="60">
        <f t="shared" si="0"/>
        <v>49939.32305223748</v>
      </c>
      <c r="Q7" s="60">
        <f t="shared" si="0"/>
        <v>2479.6769477625244</v>
      </c>
      <c r="R7" s="60">
        <f t="shared" si="0"/>
        <v>45067.776340228615</v>
      </c>
      <c r="S7" s="60">
        <f t="shared" si="0"/>
        <v>0</v>
      </c>
      <c r="T7" s="219"/>
      <c r="U7" s="60">
        <f>U24+U26</f>
        <v>26878.3089</v>
      </c>
      <c r="V7" s="219"/>
    </row>
    <row r="8" spans="1:22" s="48" customFormat="1" ht="13.5" customHeight="1" x14ac:dyDescent="0.2">
      <c r="A8" s="59" t="s">
        <v>352</v>
      </c>
      <c r="B8" s="59"/>
      <c r="C8" s="59"/>
      <c r="D8" s="59"/>
      <c r="E8" s="60">
        <f>E39+E41</f>
        <v>325489.05703591305</v>
      </c>
      <c r="F8" s="60">
        <f>F39+F41</f>
        <v>66983.968985375439</v>
      </c>
      <c r="G8" s="60">
        <f t="shared" ref="G8:J8" si="1">G39+G41</f>
        <v>40223.649407871359</v>
      </c>
      <c r="H8" s="60">
        <f t="shared" si="1"/>
        <v>5667.3074368606294</v>
      </c>
      <c r="I8" s="60">
        <f t="shared" si="1"/>
        <v>17552.481426000159</v>
      </c>
      <c r="J8" s="60">
        <f t="shared" si="1"/>
        <v>3540.5307146432901</v>
      </c>
      <c r="K8" s="60">
        <f t="shared" ref="K8:M8" si="2">K39+K41</f>
        <v>57359.306989754783</v>
      </c>
      <c r="L8" s="60">
        <f t="shared" si="2"/>
        <v>43541.621725522869</v>
      </c>
      <c r="M8" s="60">
        <f t="shared" si="2"/>
        <v>13817.685264231914</v>
      </c>
      <c r="N8" s="60">
        <f t="shared" ref="N8" si="3">N39+N41</f>
        <v>113560.1815287963</v>
      </c>
      <c r="O8" s="60">
        <f t="shared" ref="O8:R8" si="4">O39+O41</f>
        <v>87585.599531986561</v>
      </c>
      <c r="P8" s="60">
        <f t="shared" si="4"/>
        <v>43972.787855859911</v>
      </c>
      <c r="Q8" s="60">
        <f t="shared" si="4"/>
        <v>2748.2203259451371</v>
      </c>
      <c r="R8" s="60">
        <f t="shared" si="4"/>
        <v>40864.591350181508</v>
      </c>
      <c r="S8" s="60">
        <f t="shared" ref="S8:S11" si="5">S39+S41</f>
        <v>0</v>
      </c>
      <c r="T8" s="59"/>
      <c r="U8" s="60">
        <v>20835</v>
      </c>
      <c r="V8" s="59"/>
    </row>
    <row r="9" spans="1:22" s="48" customFormat="1" ht="13.5" customHeight="1" x14ac:dyDescent="0.2">
      <c r="A9" s="59" t="s">
        <v>353</v>
      </c>
      <c r="B9" s="59"/>
      <c r="C9" s="59"/>
      <c r="D9" s="59"/>
      <c r="E9" s="60">
        <f>E54+E56</f>
        <v>341719.21306864783</v>
      </c>
      <c r="F9" s="60">
        <f t="shared" ref="F9:J9" si="6">F54+F56</f>
        <v>72713.543638677336</v>
      </c>
      <c r="G9" s="60">
        <f t="shared" si="6"/>
        <v>46375.718529671401</v>
      </c>
      <c r="H9" s="60">
        <f t="shared" si="6"/>
        <v>6071.9029971377577</v>
      </c>
      <c r="I9" s="60">
        <f t="shared" si="6"/>
        <v>15950.760332157612</v>
      </c>
      <c r="J9" s="60">
        <f t="shared" si="6"/>
        <v>4315.1617797105655</v>
      </c>
      <c r="K9" s="60">
        <f t="shared" ref="K9:M9" si="7">K54+K56</f>
        <v>56113.4639391936</v>
      </c>
      <c r="L9" s="60">
        <f t="shared" si="7"/>
        <v>45732.534463453871</v>
      </c>
      <c r="M9" s="60">
        <f t="shared" si="7"/>
        <v>10380.929475739731</v>
      </c>
      <c r="N9" s="60">
        <f>N54+N56</f>
        <v>121952.26127795845</v>
      </c>
      <c r="O9" s="60">
        <f t="shared" ref="O9:R9" si="8">O54+O56</f>
        <v>90939.944212818431</v>
      </c>
      <c r="P9" s="60">
        <f t="shared" si="8"/>
        <v>43773.639722293032</v>
      </c>
      <c r="Q9" s="60">
        <f t="shared" si="8"/>
        <v>2367.3434827068049</v>
      </c>
      <c r="R9" s="60">
        <f t="shared" si="8"/>
        <v>44798.961007818594</v>
      </c>
      <c r="S9" s="60">
        <f>S54+S56</f>
        <v>0</v>
      </c>
      <c r="T9" s="59"/>
      <c r="U9" s="60">
        <f>U54+U56</f>
        <v>17624</v>
      </c>
      <c r="V9" s="59"/>
    </row>
    <row r="10" spans="1:22" s="48" customFormat="1" ht="13.5" customHeight="1" x14ac:dyDescent="0.2">
      <c r="A10" s="59" t="s">
        <v>391</v>
      </c>
      <c r="B10" s="59"/>
      <c r="C10" s="59"/>
      <c r="D10" s="59"/>
      <c r="E10" s="60">
        <v>348261.25933000003</v>
      </c>
      <c r="F10" s="60">
        <v>64112.430900000007</v>
      </c>
      <c r="G10" s="14">
        <v>38088.928290000003</v>
      </c>
      <c r="H10" s="14">
        <v>6462.476275</v>
      </c>
      <c r="I10" s="14">
        <v>14783.496160000001</v>
      </c>
      <c r="J10" s="14">
        <v>4777.5301749999999</v>
      </c>
      <c r="K10" s="14">
        <v>59381.097649999996</v>
      </c>
      <c r="L10" s="14">
        <v>46842.356650000002</v>
      </c>
      <c r="M10" s="14">
        <v>12538.740999999998</v>
      </c>
      <c r="N10" s="14">
        <v>141266.69250999999</v>
      </c>
      <c r="O10" s="14">
        <v>83501.038270000005</v>
      </c>
      <c r="P10" s="14">
        <v>44746.147000000004</v>
      </c>
      <c r="Q10" s="14">
        <v>2152</v>
      </c>
      <c r="R10" s="14">
        <v>36602.89127</v>
      </c>
      <c r="S10" s="60">
        <f t="shared" si="5"/>
        <v>0</v>
      </c>
      <c r="T10" s="59"/>
      <c r="U10" s="60">
        <v>16398</v>
      </c>
      <c r="V10" s="59"/>
    </row>
    <row r="11" spans="1:22" s="48" customFormat="1" ht="13.5" customHeight="1" x14ac:dyDescent="0.2">
      <c r="A11" s="59" t="s">
        <v>390</v>
      </c>
      <c r="B11" s="59"/>
      <c r="C11" s="59"/>
      <c r="D11" s="59"/>
      <c r="E11" s="60">
        <v>301502.04573999997</v>
      </c>
      <c r="F11" s="60">
        <v>51573.198080000002</v>
      </c>
      <c r="G11" s="14">
        <v>26359.517090000001</v>
      </c>
      <c r="H11" s="14">
        <v>4854.3370199999999</v>
      </c>
      <c r="I11" s="14">
        <v>17108.271800000002</v>
      </c>
      <c r="J11" s="14">
        <v>3251.0721699999999</v>
      </c>
      <c r="K11" s="14">
        <v>62756.819640000002</v>
      </c>
      <c r="L11" s="14">
        <v>46794.72496</v>
      </c>
      <c r="M11" s="14">
        <v>15962.09468</v>
      </c>
      <c r="N11" s="14">
        <v>102401.63508000001</v>
      </c>
      <c r="O11" s="14">
        <v>84770.392939999991</v>
      </c>
      <c r="P11" s="14">
        <v>44025.199240000002</v>
      </c>
      <c r="Q11" s="14">
        <v>2003.05375</v>
      </c>
      <c r="R11" s="14">
        <v>38742.139949999997</v>
      </c>
      <c r="S11" s="60">
        <f t="shared" si="5"/>
        <v>0</v>
      </c>
      <c r="T11" s="59"/>
      <c r="U11" s="60">
        <v>16847</v>
      </c>
      <c r="V11" s="59"/>
    </row>
    <row r="12" spans="1:22" s="48" customFormat="1" ht="13.5" customHeight="1" x14ac:dyDescent="0.2">
      <c r="A12" s="55"/>
      <c r="B12" s="55"/>
      <c r="C12" s="55"/>
      <c r="D12" s="55"/>
      <c r="E12" s="178" t="s">
        <v>425</v>
      </c>
      <c r="F12" s="56"/>
      <c r="G12" s="58"/>
      <c r="H12" s="58"/>
      <c r="I12" s="58"/>
      <c r="J12" s="58"/>
      <c r="K12" s="58"/>
      <c r="L12" s="58"/>
      <c r="M12" s="58"/>
      <c r="N12" s="58"/>
      <c r="O12" s="58"/>
      <c r="P12" s="58"/>
      <c r="Q12" s="58"/>
      <c r="R12" s="58"/>
      <c r="S12" s="58"/>
      <c r="T12" s="55"/>
      <c r="U12" s="56"/>
      <c r="V12" s="55"/>
    </row>
    <row r="13" spans="1:22" s="48" customFormat="1" ht="13.5" customHeight="1" x14ac:dyDescent="0.2">
      <c r="A13" s="59">
        <v>2023</v>
      </c>
      <c r="B13" s="59" t="s">
        <v>437</v>
      </c>
      <c r="C13" s="59" t="s">
        <v>4</v>
      </c>
      <c r="D13" s="59"/>
      <c r="E13" s="6">
        <f t="shared" ref="E13:E26" si="9">SUM(F13,K13,N13,O13)</f>
        <v>20839</v>
      </c>
      <c r="F13" s="60">
        <f>SUM(G13:J13)</f>
        <v>4313</v>
      </c>
      <c r="G13" s="14">
        <v>1478</v>
      </c>
      <c r="H13" s="14">
        <v>173</v>
      </c>
      <c r="I13" s="14">
        <v>2662</v>
      </c>
      <c r="J13" s="14">
        <v>0</v>
      </c>
      <c r="K13" s="14">
        <f>SUM(L13:M13)</f>
        <v>7057</v>
      </c>
      <c r="L13" s="14">
        <v>6511</v>
      </c>
      <c r="M13" s="14">
        <v>546</v>
      </c>
      <c r="N13" s="14">
        <v>3695</v>
      </c>
      <c r="O13" s="14">
        <f>SUM(P13:R13)</f>
        <v>5774</v>
      </c>
      <c r="P13" s="14">
        <v>3465</v>
      </c>
      <c r="Q13" s="14">
        <v>0</v>
      </c>
      <c r="R13" s="14">
        <v>2309</v>
      </c>
      <c r="S13" s="14">
        <v>0</v>
      </c>
      <c r="T13" s="59"/>
      <c r="U13" s="60">
        <v>446</v>
      </c>
      <c r="V13" s="59"/>
    </row>
    <row r="14" spans="1:22" s="48" customFormat="1" ht="13.5" customHeight="1" x14ac:dyDescent="0.2">
      <c r="A14" s="59"/>
      <c r="B14" s="59"/>
      <c r="C14" s="59" t="s">
        <v>26</v>
      </c>
      <c r="D14" s="59"/>
      <c r="E14" s="6">
        <f t="shared" si="9"/>
        <v>45972</v>
      </c>
      <c r="F14" s="60">
        <f t="shared" ref="F14:F26" si="10">SUM(G14:J14)</f>
        <v>5353</v>
      </c>
      <c r="G14" s="14">
        <v>3717</v>
      </c>
      <c r="H14" s="14">
        <v>197</v>
      </c>
      <c r="I14" s="14">
        <v>1109</v>
      </c>
      <c r="J14" s="14">
        <v>330</v>
      </c>
      <c r="K14" s="14">
        <f t="shared" ref="K14:K26" si="11">SUM(L14:M14)</f>
        <v>10183</v>
      </c>
      <c r="L14" s="14">
        <v>5726</v>
      </c>
      <c r="M14" s="14">
        <v>4457</v>
      </c>
      <c r="N14" s="14">
        <v>19541</v>
      </c>
      <c r="O14" s="14">
        <f t="shared" ref="O14:O26" si="12">SUM(P14:R14)</f>
        <v>10895</v>
      </c>
      <c r="P14" s="14">
        <v>3474</v>
      </c>
      <c r="Q14" s="14">
        <v>816</v>
      </c>
      <c r="R14" s="14">
        <v>6605</v>
      </c>
      <c r="S14" s="14">
        <v>0</v>
      </c>
      <c r="T14" s="59"/>
      <c r="U14" s="60">
        <v>968</v>
      </c>
      <c r="V14" s="59"/>
    </row>
    <row r="15" spans="1:22" s="48" customFormat="1" ht="13.5" customHeight="1" x14ac:dyDescent="0.2">
      <c r="A15" s="59"/>
      <c r="B15" s="59"/>
      <c r="C15" s="59" t="s">
        <v>43</v>
      </c>
      <c r="D15" s="59"/>
      <c r="E15" s="6">
        <f t="shared" si="9"/>
        <v>39770</v>
      </c>
      <c r="F15" s="60">
        <f t="shared" si="10"/>
        <v>7559</v>
      </c>
      <c r="G15" s="14">
        <v>4426</v>
      </c>
      <c r="H15" s="14">
        <v>317</v>
      </c>
      <c r="I15" s="14">
        <v>2642</v>
      </c>
      <c r="J15" s="14">
        <v>174</v>
      </c>
      <c r="K15" s="14">
        <f t="shared" si="11"/>
        <v>5345</v>
      </c>
      <c r="L15" s="14">
        <v>1979</v>
      </c>
      <c r="M15" s="14">
        <v>3366</v>
      </c>
      <c r="N15" s="14">
        <v>14303</v>
      </c>
      <c r="O15" s="14">
        <f t="shared" si="12"/>
        <v>12563</v>
      </c>
      <c r="P15" s="14">
        <v>7341</v>
      </c>
      <c r="Q15" s="14">
        <v>1250</v>
      </c>
      <c r="R15" s="14">
        <v>3972</v>
      </c>
      <c r="S15" s="14">
        <v>0</v>
      </c>
      <c r="T15" s="59"/>
      <c r="U15" s="60">
        <v>176.42949999999996</v>
      </c>
      <c r="V15" s="59"/>
    </row>
    <row r="16" spans="1:22" s="48" customFormat="1" ht="13.5" customHeight="1" x14ac:dyDescent="0.2">
      <c r="A16" s="59"/>
      <c r="B16" s="59"/>
      <c r="C16" s="59" t="s">
        <v>95</v>
      </c>
      <c r="D16" s="59"/>
      <c r="E16" s="6">
        <f t="shared" si="9"/>
        <v>32642</v>
      </c>
      <c r="F16" s="60">
        <f t="shared" si="10"/>
        <v>2629</v>
      </c>
      <c r="G16" s="14">
        <v>727</v>
      </c>
      <c r="H16" s="14">
        <v>129</v>
      </c>
      <c r="I16" s="14">
        <v>1572</v>
      </c>
      <c r="J16" s="14">
        <v>201</v>
      </c>
      <c r="K16" s="14">
        <f t="shared" si="11"/>
        <v>2852</v>
      </c>
      <c r="L16" s="14">
        <v>1772</v>
      </c>
      <c r="M16" s="14">
        <v>1080</v>
      </c>
      <c r="N16" s="14">
        <v>19554</v>
      </c>
      <c r="O16" s="14">
        <f t="shared" si="12"/>
        <v>7607</v>
      </c>
      <c r="P16" s="14">
        <v>2501</v>
      </c>
      <c r="Q16" s="14">
        <v>0</v>
      </c>
      <c r="R16" s="14">
        <v>5106</v>
      </c>
      <c r="S16" s="14">
        <v>0</v>
      </c>
      <c r="T16" s="59"/>
      <c r="U16" s="60">
        <v>16789</v>
      </c>
      <c r="V16" s="59"/>
    </row>
    <row r="17" spans="1:23" s="48" customFormat="1" ht="13.5" customHeight="1" x14ac:dyDescent="0.2">
      <c r="A17" s="59"/>
      <c r="B17" s="59"/>
      <c r="C17" s="59" t="s">
        <v>105</v>
      </c>
      <c r="D17" s="59"/>
      <c r="E17" s="6">
        <f t="shared" si="9"/>
        <v>63354</v>
      </c>
      <c r="F17" s="60">
        <f t="shared" si="10"/>
        <v>12205</v>
      </c>
      <c r="G17" s="14">
        <v>6155</v>
      </c>
      <c r="H17" s="14">
        <v>1650</v>
      </c>
      <c r="I17" s="14">
        <v>2350</v>
      </c>
      <c r="J17" s="14">
        <v>2050</v>
      </c>
      <c r="K17" s="14">
        <f t="shared" si="11"/>
        <v>14342</v>
      </c>
      <c r="L17" s="14">
        <v>13825</v>
      </c>
      <c r="M17" s="14">
        <v>517</v>
      </c>
      <c r="N17" s="14">
        <v>20760</v>
      </c>
      <c r="O17" s="14">
        <f t="shared" si="12"/>
        <v>16047</v>
      </c>
      <c r="P17" s="14">
        <v>1825</v>
      </c>
      <c r="Q17" s="14">
        <v>0</v>
      </c>
      <c r="R17" s="14">
        <v>14222</v>
      </c>
      <c r="S17" s="14">
        <v>0</v>
      </c>
      <c r="T17" s="59"/>
      <c r="U17" s="60">
        <v>4204</v>
      </c>
      <c r="V17" s="59"/>
    </row>
    <row r="18" spans="1:23" s="48" customFormat="1" ht="13.5" customHeight="1" x14ac:dyDescent="0.2">
      <c r="A18" s="59"/>
      <c r="B18" s="59"/>
      <c r="C18" s="59" t="s">
        <v>137</v>
      </c>
      <c r="D18" s="59"/>
      <c r="E18" s="6">
        <f t="shared" si="9"/>
        <v>50224</v>
      </c>
      <c r="F18" s="60">
        <f t="shared" si="10"/>
        <v>21654</v>
      </c>
      <c r="G18" s="14">
        <v>16731</v>
      </c>
      <c r="H18" s="14">
        <v>2612</v>
      </c>
      <c r="I18" s="14">
        <v>595</v>
      </c>
      <c r="J18" s="14">
        <v>1716</v>
      </c>
      <c r="K18" s="14">
        <f t="shared" si="11"/>
        <v>5494</v>
      </c>
      <c r="L18" s="14">
        <v>5494</v>
      </c>
      <c r="M18" s="14">
        <v>0</v>
      </c>
      <c r="N18" s="14">
        <v>16970</v>
      </c>
      <c r="O18" s="14">
        <f t="shared" si="12"/>
        <v>6106</v>
      </c>
      <c r="P18" s="14">
        <v>4799</v>
      </c>
      <c r="Q18" s="14">
        <v>0</v>
      </c>
      <c r="R18" s="14">
        <v>1307</v>
      </c>
      <c r="S18" s="14">
        <v>0</v>
      </c>
      <c r="T18" s="59"/>
      <c r="U18" s="60">
        <v>767.93989999999997</v>
      </c>
      <c r="V18" s="59"/>
    </row>
    <row r="19" spans="1:23" s="48" customFormat="1" ht="13.5" customHeight="1" x14ac:dyDescent="0.2">
      <c r="A19" s="59"/>
      <c r="B19" s="59"/>
      <c r="C19" s="59" t="s">
        <v>192</v>
      </c>
      <c r="D19" s="59"/>
      <c r="E19" s="6">
        <f t="shared" si="9"/>
        <v>14518</v>
      </c>
      <c r="F19" s="60">
        <f t="shared" si="10"/>
        <v>750</v>
      </c>
      <c r="G19" s="14">
        <v>0</v>
      </c>
      <c r="H19" s="14">
        <v>0</v>
      </c>
      <c r="I19" s="14">
        <v>750</v>
      </c>
      <c r="J19" s="14">
        <v>0</v>
      </c>
      <c r="K19" s="14">
        <f t="shared" si="11"/>
        <v>260</v>
      </c>
      <c r="L19" s="14">
        <v>0</v>
      </c>
      <c r="M19" s="14">
        <v>260</v>
      </c>
      <c r="N19" s="14">
        <v>6608</v>
      </c>
      <c r="O19" s="14">
        <f t="shared" si="12"/>
        <v>6900</v>
      </c>
      <c r="P19" s="14">
        <v>3607</v>
      </c>
      <c r="Q19" s="14">
        <v>0</v>
      </c>
      <c r="R19" s="14">
        <v>3293</v>
      </c>
      <c r="S19" s="14">
        <v>0</v>
      </c>
      <c r="T19" s="59"/>
      <c r="U19" s="60">
        <v>254.93</v>
      </c>
      <c r="V19" s="59"/>
    </row>
    <row r="20" spans="1:23" s="48" customFormat="1" ht="13.5" customHeight="1" x14ac:dyDescent="0.2">
      <c r="A20" s="59"/>
      <c r="B20" s="59"/>
      <c r="C20" s="59" t="s">
        <v>236</v>
      </c>
      <c r="D20" s="59"/>
      <c r="E20" s="6">
        <f t="shared" si="9"/>
        <v>20902</v>
      </c>
      <c r="F20" s="60">
        <f t="shared" si="10"/>
        <v>7668</v>
      </c>
      <c r="G20" s="14">
        <v>5235</v>
      </c>
      <c r="H20" s="14">
        <v>357</v>
      </c>
      <c r="I20" s="14">
        <v>2015</v>
      </c>
      <c r="J20" s="14">
        <v>61</v>
      </c>
      <c r="K20" s="14">
        <f t="shared" si="11"/>
        <v>4095</v>
      </c>
      <c r="L20" s="14">
        <v>1580</v>
      </c>
      <c r="M20" s="14">
        <v>2515</v>
      </c>
      <c r="N20" s="14">
        <v>3913</v>
      </c>
      <c r="O20" s="14">
        <f t="shared" si="12"/>
        <v>5226</v>
      </c>
      <c r="P20" s="14">
        <v>4557</v>
      </c>
      <c r="Q20" s="14">
        <v>0</v>
      </c>
      <c r="R20" s="14">
        <f>417+252</f>
        <v>669</v>
      </c>
      <c r="S20" s="14">
        <v>0</v>
      </c>
      <c r="T20" s="59"/>
      <c r="U20" s="60">
        <v>351</v>
      </c>
      <c r="V20" s="59"/>
    </row>
    <row r="21" spans="1:23" s="48" customFormat="1" ht="13.5" customHeight="1" x14ac:dyDescent="0.2">
      <c r="A21" s="59"/>
      <c r="B21" s="59"/>
      <c r="C21" s="59" t="s">
        <v>262</v>
      </c>
      <c r="D21" s="59"/>
      <c r="E21" s="6">
        <f t="shared" si="9"/>
        <v>22287</v>
      </c>
      <c r="F21" s="60">
        <f t="shared" si="10"/>
        <v>3900</v>
      </c>
      <c r="G21" s="14">
        <v>1977</v>
      </c>
      <c r="H21" s="14">
        <v>0</v>
      </c>
      <c r="I21" s="14">
        <v>1923</v>
      </c>
      <c r="J21" s="14">
        <v>0</v>
      </c>
      <c r="K21" s="14">
        <f t="shared" si="11"/>
        <v>1418</v>
      </c>
      <c r="L21" s="14">
        <v>607</v>
      </c>
      <c r="M21" s="14">
        <v>811</v>
      </c>
      <c r="N21" s="14">
        <v>9996</v>
      </c>
      <c r="O21" s="14">
        <f t="shared" si="12"/>
        <v>6973</v>
      </c>
      <c r="P21" s="14">
        <v>3766</v>
      </c>
      <c r="Q21" s="14">
        <v>0</v>
      </c>
      <c r="R21" s="14">
        <v>3207</v>
      </c>
      <c r="S21" s="14">
        <v>0</v>
      </c>
      <c r="T21" s="59"/>
      <c r="U21" s="60">
        <v>222</v>
      </c>
      <c r="V21" s="59"/>
    </row>
    <row r="22" spans="1:23" s="48" customFormat="1" ht="13.5" customHeight="1" x14ac:dyDescent="0.2">
      <c r="A22" s="59"/>
      <c r="B22" s="59"/>
      <c r="C22" s="59" t="s">
        <v>288</v>
      </c>
      <c r="D22" s="59"/>
      <c r="E22" s="6">
        <f t="shared" si="9"/>
        <v>23140</v>
      </c>
      <c r="F22" s="60">
        <f t="shared" si="10"/>
        <v>2597</v>
      </c>
      <c r="G22" s="14">
        <v>1759</v>
      </c>
      <c r="H22" s="14">
        <v>339</v>
      </c>
      <c r="I22" s="14">
        <v>406</v>
      </c>
      <c r="J22" s="14">
        <v>93</v>
      </c>
      <c r="K22" s="14">
        <f t="shared" si="11"/>
        <v>5602</v>
      </c>
      <c r="L22" s="14">
        <v>4429</v>
      </c>
      <c r="M22" s="14">
        <v>1173</v>
      </c>
      <c r="N22" s="14">
        <v>6092</v>
      </c>
      <c r="O22" s="14">
        <f t="shared" si="12"/>
        <v>8849</v>
      </c>
      <c r="P22" s="14">
        <v>7036</v>
      </c>
      <c r="Q22" s="14">
        <v>11</v>
      </c>
      <c r="R22" s="14">
        <v>1802</v>
      </c>
      <c r="S22" s="14">
        <v>0</v>
      </c>
      <c r="T22" s="59"/>
      <c r="U22" s="60">
        <v>2021.0095000000001</v>
      </c>
      <c r="V22" s="59"/>
    </row>
    <row r="23" spans="1:23" s="48" customFormat="1" ht="13.5" customHeight="1" x14ac:dyDescent="0.2">
      <c r="A23" s="59"/>
      <c r="B23" s="59"/>
      <c r="C23" s="59" t="s">
        <v>302</v>
      </c>
      <c r="D23" s="59"/>
      <c r="E23" s="6">
        <f t="shared" si="9"/>
        <v>23117</v>
      </c>
      <c r="F23" s="60">
        <f t="shared" si="10"/>
        <v>2370</v>
      </c>
      <c r="G23" s="14">
        <v>57</v>
      </c>
      <c r="H23" s="14">
        <v>0</v>
      </c>
      <c r="I23" s="14">
        <v>2313</v>
      </c>
      <c r="J23" s="14">
        <v>0</v>
      </c>
      <c r="K23" s="14">
        <f t="shared" si="11"/>
        <v>-88</v>
      </c>
      <c r="L23" s="14">
        <v>-88</v>
      </c>
      <c r="M23" s="14">
        <v>0</v>
      </c>
      <c r="N23" s="14">
        <v>14794</v>
      </c>
      <c r="O23" s="14">
        <f t="shared" si="12"/>
        <v>6041</v>
      </c>
      <c r="P23" s="14">
        <v>5722</v>
      </c>
      <c r="Q23" s="14">
        <v>311</v>
      </c>
      <c r="R23" s="14">
        <v>8</v>
      </c>
      <c r="S23" s="14">
        <v>0</v>
      </c>
      <c r="T23" s="59"/>
      <c r="U23" s="60">
        <v>190</v>
      </c>
      <c r="V23" s="59"/>
    </row>
    <row r="24" spans="1:23" s="48" customFormat="1" ht="13.5" customHeight="1" x14ac:dyDescent="0.25">
      <c r="A24" s="59"/>
      <c r="B24" s="10" t="s">
        <v>438</v>
      </c>
      <c r="C24" s="10"/>
      <c r="D24" s="10"/>
      <c r="E24" s="12">
        <f t="shared" si="9"/>
        <v>356765</v>
      </c>
      <c r="F24" s="12">
        <f>SUM(G24:J24)</f>
        <v>70998</v>
      </c>
      <c r="G24" s="12">
        <f>SUM(G13:G23)</f>
        <v>42262</v>
      </c>
      <c r="H24" s="12">
        <f t="shared" ref="H24:J24" si="13">SUM(H13:H23)</f>
        <v>5774</v>
      </c>
      <c r="I24" s="12">
        <f t="shared" si="13"/>
        <v>18337</v>
      </c>
      <c r="J24" s="12">
        <f t="shared" si="13"/>
        <v>4625</v>
      </c>
      <c r="K24" s="12">
        <f t="shared" si="11"/>
        <v>56560</v>
      </c>
      <c r="L24" s="12">
        <f t="shared" ref="L24" si="14">SUM(L13:L23)</f>
        <v>41835</v>
      </c>
      <c r="M24" s="12">
        <f t="shared" ref="M24" si="15">SUM(M13:M23)</f>
        <v>14725</v>
      </c>
      <c r="N24" s="12">
        <f t="shared" ref="N24" si="16">SUM(N13:N23)</f>
        <v>136226</v>
      </c>
      <c r="O24" s="12">
        <f t="shared" si="12"/>
        <v>92981</v>
      </c>
      <c r="P24" s="12">
        <f t="shared" ref="P24" si="17">SUM(P13:P23)</f>
        <v>48093</v>
      </c>
      <c r="Q24" s="12">
        <f t="shared" ref="Q24" si="18">SUM(Q13:Q23)</f>
        <v>2388</v>
      </c>
      <c r="R24" s="12">
        <f t="shared" ref="R24:S24" si="19">SUM(R13:R23)</f>
        <v>42500</v>
      </c>
      <c r="S24" s="14">
        <f t="shared" si="19"/>
        <v>0</v>
      </c>
      <c r="T24" s="80"/>
      <c r="U24" s="12">
        <f t="shared" ref="U24" si="20">SUM(U13:U23)</f>
        <v>26390.3089</v>
      </c>
      <c r="V24" s="59"/>
    </row>
    <row r="25" spans="1:23" s="48" customFormat="1" ht="13.5" customHeight="1" x14ac:dyDescent="0.2">
      <c r="A25" s="59"/>
      <c r="B25" s="59" t="s">
        <v>439</v>
      </c>
      <c r="C25" s="59" t="s">
        <v>19</v>
      </c>
      <c r="D25" s="59"/>
      <c r="E25" s="6">
        <f t="shared" si="9"/>
        <v>11519.000000000007</v>
      </c>
      <c r="F25" s="60">
        <f t="shared" si="10"/>
        <v>1887.623409291117</v>
      </c>
      <c r="G25" s="14">
        <v>1123.6195459514499</v>
      </c>
      <c r="H25" s="14">
        <v>153.513304110636</v>
      </c>
      <c r="I25" s="14">
        <v>487.52571137456403</v>
      </c>
      <c r="J25" s="14">
        <v>122.964847854467</v>
      </c>
      <c r="K25" s="14">
        <f t="shared" si="11"/>
        <v>1503.760388032141</v>
      </c>
      <c r="L25" s="14">
        <v>1112.26689945765</v>
      </c>
      <c r="M25" s="14">
        <v>391.49348857449098</v>
      </c>
      <c r="N25" s="14">
        <v>3621.8398624481301</v>
      </c>
      <c r="O25" s="14">
        <f t="shared" si="12"/>
        <v>4505.77634022862</v>
      </c>
      <c r="P25" s="14">
        <v>1846.3230522374799</v>
      </c>
      <c r="Q25" s="14">
        <v>91.676947762524506</v>
      </c>
      <c r="R25" s="14">
        <v>2567.7763402286159</v>
      </c>
      <c r="S25" s="14">
        <v>0</v>
      </c>
      <c r="T25" s="59"/>
      <c r="U25" s="60">
        <v>488</v>
      </c>
      <c r="V25" s="59"/>
    </row>
    <row r="26" spans="1:23" s="48" customFormat="1" ht="13.5" customHeight="1" x14ac:dyDescent="0.2">
      <c r="A26" s="59"/>
      <c r="B26" s="217" t="s">
        <v>440</v>
      </c>
      <c r="C26" s="217"/>
      <c r="D26" s="217"/>
      <c r="E26" s="12">
        <f t="shared" si="9"/>
        <v>11519.000000000007</v>
      </c>
      <c r="F26" s="220">
        <f t="shared" si="10"/>
        <v>1887.623409291117</v>
      </c>
      <c r="G26" s="221">
        <f>G25</f>
        <v>1123.6195459514499</v>
      </c>
      <c r="H26" s="221">
        <f t="shared" ref="H26:J26" si="21">H25</f>
        <v>153.513304110636</v>
      </c>
      <c r="I26" s="221">
        <f t="shared" si="21"/>
        <v>487.52571137456403</v>
      </c>
      <c r="J26" s="221">
        <f t="shared" si="21"/>
        <v>122.964847854467</v>
      </c>
      <c r="K26" s="221">
        <f t="shared" si="11"/>
        <v>1503.760388032141</v>
      </c>
      <c r="L26" s="221">
        <f t="shared" ref="L26" si="22">L25</f>
        <v>1112.26689945765</v>
      </c>
      <c r="M26" s="221">
        <f t="shared" ref="M26" si="23">M25</f>
        <v>391.49348857449098</v>
      </c>
      <c r="N26" s="221">
        <f t="shared" ref="N26" si="24">N25</f>
        <v>3621.8398624481301</v>
      </c>
      <c r="O26" s="221">
        <f t="shared" si="12"/>
        <v>4505.77634022862</v>
      </c>
      <c r="P26" s="221">
        <f t="shared" ref="P26" si="25">P25</f>
        <v>1846.3230522374799</v>
      </c>
      <c r="Q26" s="221">
        <f t="shared" ref="Q26:U26" si="26">Q25</f>
        <v>91.676947762524506</v>
      </c>
      <c r="R26" s="221">
        <f t="shared" si="26"/>
        <v>2567.7763402286159</v>
      </c>
      <c r="S26" s="221">
        <f t="shared" si="26"/>
        <v>0</v>
      </c>
      <c r="T26" s="217"/>
      <c r="U26" s="221">
        <f t="shared" si="26"/>
        <v>488</v>
      </c>
      <c r="V26" s="59"/>
    </row>
    <row r="27" spans="1:23" s="48" customFormat="1" ht="13.5" customHeight="1" x14ac:dyDescent="0.2">
      <c r="A27" s="59"/>
      <c r="B27" s="59"/>
      <c r="C27" s="59"/>
      <c r="D27" s="59"/>
      <c r="E27" s="218"/>
      <c r="F27" s="60"/>
      <c r="G27" s="14"/>
      <c r="H27" s="14"/>
      <c r="I27" s="14"/>
      <c r="J27" s="14"/>
      <c r="K27" s="14"/>
      <c r="L27" s="14"/>
      <c r="M27" s="14"/>
      <c r="N27" s="14"/>
      <c r="O27" s="14"/>
      <c r="P27" s="14"/>
      <c r="Q27" s="14"/>
      <c r="R27" s="14"/>
      <c r="S27" s="14"/>
      <c r="T27" s="59"/>
      <c r="U27" s="60"/>
      <c r="V27" s="59"/>
    </row>
    <row r="28" spans="1:23" x14ac:dyDescent="0.25">
      <c r="A28" s="1">
        <v>2021</v>
      </c>
      <c r="B28" s="1" t="s">
        <v>437</v>
      </c>
      <c r="C28" s="1" t="s">
        <v>4</v>
      </c>
      <c r="E28" s="6">
        <f t="shared" ref="E28:E41" si="27">SUM(F28,K28,N28,O28)</f>
        <v>20181</v>
      </c>
      <c r="F28" s="6">
        <f>SUM(G28:J28)</f>
        <v>3625</v>
      </c>
      <c r="G28" s="6">
        <v>1312</v>
      </c>
      <c r="H28" s="6">
        <v>164</v>
      </c>
      <c r="I28" s="6">
        <v>2149</v>
      </c>
      <c r="J28" s="6">
        <v>0</v>
      </c>
      <c r="K28" s="6">
        <f>SUM(L28:M28)</f>
        <v>7278</v>
      </c>
      <c r="L28" s="6">
        <v>6725</v>
      </c>
      <c r="M28" s="6">
        <v>553</v>
      </c>
      <c r="N28" s="6">
        <v>4156</v>
      </c>
      <c r="O28" s="6">
        <f>SUM(P28:R28)</f>
        <v>5122</v>
      </c>
      <c r="P28" s="6">
        <v>3517</v>
      </c>
      <c r="Q28" s="6">
        <v>0</v>
      </c>
      <c r="R28" s="6">
        <v>1605</v>
      </c>
      <c r="S28" s="166">
        <v>0</v>
      </c>
      <c r="T28" s="47"/>
      <c r="U28" s="60">
        <v>1644</v>
      </c>
      <c r="V28" s="6"/>
      <c r="W28" s="6"/>
    </row>
    <row r="29" spans="1:23" x14ac:dyDescent="0.25">
      <c r="C29" s="1" t="s">
        <v>26</v>
      </c>
      <c r="E29" s="6">
        <f t="shared" si="27"/>
        <v>39115</v>
      </c>
      <c r="F29" s="6">
        <f t="shared" ref="F29:F56" si="28">SUM(G29:J29)</f>
        <v>4808</v>
      </c>
      <c r="G29" s="6">
        <v>3042</v>
      </c>
      <c r="H29" s="6">
        <v>487</v>
      </c>
      <c r="I29" s="6">
        <v>1060</v>
      </c>
      <c r="J29" s="6">
        <v>219</v>
      </c>
      <c r="K29" s="6">
        <f t="shared" ref="K29:K41" si="29">SUM(L29:M29)</f>
        <v>8675</v>
      </c>
      <c r="L29" s="6">
        <v>4705</v>
      </c>
      <c r="M29" s="6">
        <v>3970</v>
      </c>
      <c r="N29" s="6">
        <v>12616</v>
      </c>
      <c r="O29" s="6">
        <f>SUM(P29:R29)</f>
        <v>13016</v>
      </c>
      <c r="P29" s="6">
        <v>3254</v>
      </c>
      <c r="Q29" s="6">
        <v>826</v>
      </c>
      <c r="R29" s="6">
        <v>8936</v>
      </c>
      <c r="S29" s="166">
        <v>0</v>
      </c>
      <c r="T29" s="47"/>
      <c r="U29" s="60">
        <v>1699</v>
      </c>
      <c r="V29" s="6"/>
      <c r="W29" s="6"/>
    </row>
    <row r="30" spans="1:23" x14ac:dyDescent="0.25">
      <c r="C30" s="1" t="s">
        <v>43</v>
      </c>
      <c r="E30" s="6">
        <f t="shared" si="27"/>
        <v>42960</v>
      </c>
      <c r="F30" s="6">
        <f t="shared" si="28"/>
        <v>9029</v>
      </c>
      <c r="G30" s="6">
        <v>6554</v>
      </c>
      <c r="H30" s="6">
        <v>1298</v>
      </c>
      <c r="I30" s="6">
        <v>1177</v>
      </c>
      <c r="J30" s="6">
        <v>0</v>
      </c>
      <c r="K30" s="6">
        <f>SUM(L30:M30)</f>
        <v>5133</v>
      </c>
      <c r="L30" s="6">
        <v>1726</v>
      </c>
      <c r="M30" s="6">
        <v>3407</v>
      </c>
      <c r="N30" s="6">
        <v>14281</v>
      </c>
      <c r="O30" s="6">
        <f t="shared" ref="O30:O41" si="30">SUM(P30:R30)</f>
        <v>14517</v>
      </c>
      <c r="P30" s="6">
        <v>6958</v>
      </c>
      <c r="Q30" s="6">
        <v>1460</v>
      </c>
      <c r="R30" s="6">
        <v>6099</v>
      </c>
      <c r="S30" s="166">
        <v>0</v>
      </c>
      <c r="T30" s="47"/>
      <c r="U30" s="60">
        <v>84</v>
      </c>
      <c r="V30" s="6"/>
      <c r="W30" s="6"/>
    </row>
    <row r="31" spans="1:23" x14ac:dyDescent="0.25">
      <c r="C31" s="1" t="s">
        <v>95</v>
      </c>
      <c r="E31" s="6">
        <f t="shared" si="27"/>
        <v>27692</v>
      </c>
      <c r="F31" s="6">
        <f t="shared" si="28"/>
        <v>2425</v>
      </c>
      <c r="G31" s="6">
        <v>683</v>
      </c>
      <c r="H31" s="6">
        <v>116</v>
      </c>
      <c r="I31" s="6">
        <v>1444</v>
      </c>
      <c r="J31" s="6">
        <v>182</v>
      </c>
      <c r="K31" s="6">
        <f t="shared" si="29"/>
        <v>2571</v>
      </c>
      <c r="L31" s="6">
        <v>1598</v>
      </c>
      <c r="M31" s="6">
        <v>973</v>
      </c>
      <c r="N31" s="6">
        <v>15848</v>
      </c>
      <c r="O31" s="6">
        <f t="shared" si="30"/>
        <v>6848</v>
      </c>
      <c r="P31" s="6">
        <v>2293</v>
      </c>
      <c r="Q31" s="6">
        <v>0</v>
      </c>
      <c r="R31" s="6">
        <v>4555</v>
      </c>
      <c r="S31" s="166">
        <v>0</v>
      </c>
      <c r="T31" s="47"/>
      <c r="U31" s="60">
        <v>10495</v>
      </c>
      <c r="V31" s="6"/>
      <c r="W31" s="6"/>
    </row>
    <row r="32" spans="1:23" x14ac:dyDescent="0.25">
      <c r="C32" s="1" t="s">
        <v>105</v>
      </c>
      <c r="E32" s="6">
        <f t="shared" si="27"/>
        <v>42651</v>
      </c>
      <c r="F32" s="6">
        <f t="shared" si="28"/>
        <v>10359</v>
      </c>
      <c r="G32" s="6">
        <v>5105</v>
      </c>
      <c r="H32" s="6">
        <v>1551</v>
      </c>
      <c r="I32" s="6">
        <v>1888</v>
      </c>
      <c r="J32" s="6">
        <v>1815</v>
      </c>
      <c r="K32" s="6">
        <f t="shared" si="29"/>
        <v>16965</v>
      </c>
      <c r="L32" s="6">
        <v>16476</v>
      </c>
      <c r="M32" s="6">
        <v>489</v>
      </c>
      <c r="N32" s="6">
        <v>12104</v>
      </c>
      <c r="O32" s="6">
        <f t="shared" si="30"/>
        <v>3223</v>
      </c>
      <c r="P32" s="6">
        <v>2620</v>
      </c>
      <c r="Q32" s="6">
        <v>0</v>
      </c>
      <c r="R32" s="6">
        <v>603</v>
      </c>
      <c r="S32" s="166">
        <v>0</v>
      </c>
      <c r="T32" s="47"/>
      <c r="U32" s="60">
        <v>3539</v>
      </c>
      <c r="V32" s="6"/>
      <c r="W32" s="6"/>
    </row>
    <row r="33" spans="1:23" x14ac:dyDescent="0.25">
      <c r="C33" s="1" t="s">
        <v>137</v>
      </c>
      <c r="E33" s="6">
        <f t="shared" si="27"/>
        <v>40392</v>
      </c>
      <c r="F33" s="6">
        <f t="shared" si="28"/>
        <v>19538</v>
      </c>
      <c r="G33" s="6">
        <v>15048</v>
      </c>
      <c r="H33" s="6">
        <v>1155</v>
      </c>
      <c r="I33" s="6">
        <v>2180</v>
      </c>
      <c r="J33" s="6">
        <v>1155</v>
      </c>
      <c r="K33" s="6">
        <f t="shared" si="29"/>
        <v>5802</v>
      </c>
      <c r="L33" s="6">
        <v>5802</v>
      </c>
      <c r="M33" s="6">
        <v>0</v>
      </c>
      <c r="N33" s="6">
        <v>11826</v>
      </c>
      <c r="O33" s="6">
        <f t="shared" si="30"/>
        <v>3226</v>
      </c>
      <c r="P33" s="6">
        <v>2765</v>
      </c>
      <c r="Q33" s="6">
        <v>0</v>
      </c>
      <c r="R33" s="6">
        <v>461</v>
      </c>
      <c r="S33" s="166">
        <v>0</v>
      </c>
      <c r="T33" s="47"/>
      <c r="U33" s="60">
        <v>666</v>
      </c>
      <c r="V33" s="6"/>
      <c r="W33" s="6"/>
    </row>
    <row r="34" spans="1:23" x14ac:dyDescent="0.25">
      <c r="C34" s="1" t="s">
        <v>192</v>
      </c>
      <c r="E34" s="6">
        <f t="shared" si="27"/>
        <v>16638</v>
      </c>
      <c r="F34" s="6">
        <f t="shared" si="28"/>
        <v>0</v>
      </c>
      <c r="G34" s="6">
        <v>0</v>
      </c>
      <c r="H34" s="6">
        <v>0</v>
      </c>
      <c r="I34" s="6">
        <v>0</v>
      </c>
      <c r="J34" s="6">
        <v>0</v>
      </c>
      <c r="K34" s="6">
        <f t="shared" si="29"/>
        <v>0</v>
      </c>
      <c r="L34" s="6">
        <v>0</v>
      </c>
      <c r="M34" s="6">
        <v>0</v>
      </c>
      <c r="N34" s="6">
        <v>7960</v>
      </c>
      <c r="O34" s="6">
        <f t="shared" si="30"/>
        <v>8678</v>
      </c>
      <c r="P34" s="6">
        <v>3955</v>
      </c>
      <c r="Q34" s="6">
        <v>0</v>
      </c>
      <c r="R34" s="6">
        <v>4723</v>
      </c>
      <c r="S34" s="166">
        <v>0</v>
      </c>
      <c r="T34" s="47"/>
      <c r="U34" s="60">
        <v>134</v>
      </c>
      <c r="V34" s="6"/>
      <c r="W34" s="6"/>
    </row>
    <row r="35" spans="1:23" x14ac:dyDescent="0.25">
      <c r="C35" s="1" t="s">
        <v>236</v>
      </c>
      <c r="E35" s="6">
        <f t="shared" si="27"/>
        <v>18048</v>
      </c>
      <c r="F35" s="6">
        <f t="shared" si="28"/>
        <v>6416</v>
      </c>
      <c r="G35" s="6">
        <v>4088</v>
      </c>
      <c r="H35" s="6">
        <v>329</v>
      </c>
      <c r="I35" s="6">
        <v>1937</v>
      </c>
      <c r="J35" s="6">
        <v>62</v>
      </c>
      <c r="K35" s="6">
        <f t="shared" si="29"/>
        <v>4404</v>
      </c>
      <c r="L35" s="6">
        <v>1793</v>
      </c>
      <c r="M35" s="6">
        <v>2611</v>
      </c>
      <c r="N35" s="6">
        <v>3581</v>
      </c>
      <c r="O35" s="6">
        <f t="shared" si="30"/>
        <v>3647</v>
      </c>
      <c r="P35" s="6">
        <v>2919</v>
      </c>
      <c r="Q35" s="6">
        <v>0</v>
      </c>
      <c r="R35" s="6">
        <v>728</v>
      </c>
      <c r="S35" s="166">
        <v>0</v>
      </c>
      <c r="T35" s="47"/>
      <c r="U35" s="60">
        <v>618</v>
      </c>
      <c r="V35" s="6"/>
      <c r="W35" s="6"/>
    </row>
    <row r="36" spans="1:23" x14ac:dyDescent="0.25">
      <c r="C36" s="1" t="s">
        <v>262</v>
      </c>
      <c r="E36" s="6">
        <f t="shared" si="27"/>
        <v>23119</v>
      </c>
      <c r="F36" s="6">
        <f t="shared" si="28"/>
        <v>3809</v>
      </c>
      <c r="G36" s="6">
        <v>1399</v>
      </c>
      <c r="H36" s="6">
        <v>0</v>
      </c>
      <c r="I36" s="6">
        <v>2410</v>
      </c>
      <c r="J36" s="6">
        <v>0</v>
      </c>
      <c r="K36" s="6">
        <f t="shared" si="29"/>
        <v>1160</v>
      </c>
      <c r="L36" s="6">
        <v>383</v>
      </c>
      <c r="M36" s="6">
        <v>777</v>
      </c>
      <c r="N36" s="6">
        <v>8860</v>
      </c>
      <c r="O36" s="6">
        <f t="shared" si="30"/>
        <v>9290</v>
      </c>
      <c r="P36" s="6">
        <v>2641</v>
      </c>
      <c r="Q36" s="6">
        <v>0</v>
      </c>
      <c r="R36" s="6">
        <v>6649</v>
      </c>
      <c r="S36" s="166">
        <v>0</v>
      </c>
      <c r="T36" s="47"/>
      <c r="U36" s="60">
        <v>285</v>
      </c>
      <c r="V36" s="6"/>
      <c r="W36" s="6"/>
    </row>
    <row r="37" spans="1:23" x14ac:dyDescent="0.25">
      <c r="C37" s="1" t="s">
        <v>288</v>
      </c>
      <c r="E37" s="6">
        <f t="shared" si="27"/>
        <v>20276</v>
      </c>
      <c r="F37" s="6">
        <f t="shared" si="28"/>
        <v>2263</v>
      </c>
      <c r="G37" s="6">
        <v>1151</v>
      </c>
      <c r="H37" s="6">
        <v>416</v>
      </c>
      <c r="I37" s="6">
        <v>696</v>
      </c>
      <c r="J37" s="6">
        <v>0</v>
      </c>
      <c r="K37" s="6">
        <f t="shared" si="29"/>
        <v>3774</v>
      </c>
      <c r="L37" s="6">
        <v>2995</v>
      </c>
      <c r="M37" s="6">
        <v>779</v>
      </c>
      <c r="N37" s="6">
        <v>4315</v>
      </c>
      <c r="O37" s="6">
        <f t="shared" si="30"/>
        <v>9924</v>
      </c>
      <c r="P37" s="6">
        <v>7159</v>
      </c>
      <c r="Q37" s="6">
        <v>0</v>
      </c>
      <c r="R37" s="6">
        <v>2765</v>
      </c>
      <c r="S37" s="166">
        <v>0</v>
      </c>
      <c r="T37" s="47"/>
      <c r="U37" s="60">
        <v>1344</v>
      </c>
      <c r="V37" s="6"/>
      <c r="W37" s="6"/>
    </row>
    <row r="38" spans="1:23" s="11" customFormat="1" x14ac:dyDescent="0.25">
      <c r="A38" s="10"/>
      <c r="B38" s="10"/>
      <c r="C38" s="1" t="s">
        <v>302</v>
      </c>
      <c r="D38" s="1"/>
      <c r="E38" s="6">
        <f t="shared" si="27"/>
        <v>26466</v>
      </c>
      <c r="F38" s="6">
        <f t="shared" si="28"/>
        <v>2900</v>
      </c>
      <c r="G38" s="6">
        <v>686</v>
      </c>
      <c r="H38" s="6">
        <v>0</v>
      </c>
      <c r="I38" s="6">
        <v>2214</v>
      </c>
      <c r="J38" s="6">
        <v>0</v>
      </c>
      <c r="K38" s="6">
        <f t="shared" si="29"/>
        <v>199</v>
      </c>
      <c r="L38" s="6">
        <v>199</v>
      </c>
      <c r="M38" s="6">
        <v>0</v>
      </c>
      <c r="N38" s="6">
        <v>15258</v>
      </c>
      <c r="O38" s="6">
        <f t="shared" si="30"/>
        <v>8109</v>
      </c>
      <c r="P38" s="6">
        <v>5008</v>
      </c>
      <c r="Q38" s="6">
        <v>411</v>
      </c>
      <c r="R38" s="6">
        <v>2690</v>
      </c>
      <c r="S38" s="166">
        <v>0</v>
      </c>
      <c r="T38" s="82"/>
      <c r="U38" s="60">
        <v>151</v>
      </c>
      <c r="V38" s="12"/>
      <c r="W38" s="12"/>
    </row>
    <row r="39" spans="1:23" s="11" customFormat="1" x14ac:dyDescent="0.25">
      <c r="A39" s="10"/>
      <c r="B39" s="10" t="s">
        <v>438</v>
      </c>
      <c r="C39" s="10"/>
      <c r="D39" s="10"/>
      <c r="E39" s="12">
        <f t="shared" si="27"/>
        <v>317538</v>
      </c>
      <c r="F39" s="12">
        <f t="shared" si="28"/>
        <v>65172</v>
      </c>
      <c r="G39" s="12">
        <v>39068</v>
      </c>
      <c r="H39" s="12">
        <v>5516</v>
      </c>
      <c r="I39" s="12">
        <v>17155</v>
      </c>
      <c r="J39" s="12">
        <v>3433</v>
      </c>
      <c r="K39" s="12">
        <f t="shared" si="29"/>
        <v>55961</v>
      </c>
      <c r="L39" s="12">
        <v>42402</v>
      </c>
      <c r="M39" s="12">
        <v>13559</v>
      </c>
      <c r="N39" s="12">
        <v>110805</v>
      </c>
      <c r="O39" s="12">
        <f t="shared" si="30"/>
        <v>85600</v>
      </c>
      <c r="P39" s="12">
        <v>43089</v>
      </c>
      <c r="Q39" s="12">
        <v>2697</v>
      </c>
      <c r="R39" s="12">
        <v>39814</v>
      </c>
      <c r="S39" s="167">
        <v>0</v>
      </c>
      <c r="T39" s="80"/>
      <c r="U39" s="12">
        <v>20659</v>
      </c>
      <c r="V39" s="12"/>
      <c r="W39" s="12"/>
    </row>
    <row r="40" spans="1:23" x14ac:dyDescent="0.25">
      <c r="B40" s="1" t="s">
        <v>439</v>
      </c>
      <c r="C40" s="1" t="s">
        <v>19</v>
      </c>
      <c r="E40" s="6">
        <f t="shared" si="27"/>
        <v>7951.0570359130761</v>
      </c>
      <c r="F40" s="6">
        <f t="shared" si="28"/>
        <v>1811.9689853754387</v>
      </c>
      <c r="G40" s="6">
        <v>1155.6494078713599</v>
      </c>
      <c r="H40" s="6">
        <v>151.307436860629</v>
      </c>
      <c r="I40" s="6">
        <v>397.48142600016001</v>
      </c>
      <c r="J40" s="6">
        <v>107.53071464329</v>
      </c>
      <c r="K40" s="6">
        <f t="shared" si="29"/>
        <v>1398.3069897547841</v>
      </c>
      <c r="L40" s="6">
        <v>1139.6217255228701</v>
      </c>
      <c r="M40" s="6">
        <v>258.685264231914</v>
      </c>
      <c r="N40" s="6">
        <v>2755.18152879629</v>
      </c>
      <c r="O40" s="6">
        <f t="shared" si="30"/>
        <v>1985.5995319865633</v>
      </c>
      <c r="P40" s="6">
        <v>883.78785585991398</v>
      </c>
      <c r="Q40" s="6">
        <v>51.220325945137297</v>
      </c>
      <c r="R40" s="6">
        <v>1050.5913501815121</v>
      </c>
      <c r="S40" s="166">
        <v>0</v>
      </c>
      <c r="T40" s="47"/>
      <c r="U40" s="60">
        <v>176</v>
      </c>
      <c r="V40" s="6"/>
      <c r="W40" s="6"/>
    </row>
    <row r="41" spans="1:23" s="11" customFormat="1" x14ac:dyDescent="0.25">
      <c r="A41" s="10"/>
      <c r="B41" s="10" t="s">
        <v>440</v>
      </c>
      <c r="C41" s="10"/>
      <c r="D41" s="10"/>
      <c r="E41" s="12">
        <f t="shared" si="27"/>
        <v>7951.0570359130761</v>
      </c>
      <c r="F41" s="12">
        <f t="shared" si="28"/>
        <v>1811.9689853754387</v>
      </c>
      <c r="G41" s="12">
        <v>1155.6494078713599</v>
      </c>
      <c r="H41" s="12">
        <v>151.307436860629</v>
      </c>
      <c r="I41" s="12">
        <v>397.48142600016001</v>
      </c>
      <c r="J41" s="12">
        <v>107.53071464329</v>
      </c>
      <c r="K41" s="12">
        <f t="shared" si="29"/>
        <v>1398.3069897547841</v>
      </c>
      <c r="L41" s="12">
        <v>1139.6217255228701</v>
      </c>
      <c r="M41" s="12">
        <v>258.685264231914</v>
      </c>
      <c r="N41" s="12">
        <v>2755.18152879629</v>
      </c>
      <c r="O41" s="12">
        <f t="shared" si="30"/>
        <v>1985.5995319865633</v>
      </c>
      <c r="P41" s="12">
        <v>883.78785585991398</v>
      </c>
      <c r="Q41" s="12">
        <v>51.220325945137297</v>
      </c>
      <c r="R41" s="12">
        <v>1050.5913501815121</v>
      </c>
      <c r="S41" s="167">
        <v>0</v>
      </c>
      <c r="T41" s="80"/>
      <c r="U41" s="221">
        <v>176</v>
      </c>
      <c r="V41" s="12"/>
      <c r="W41" s="12"/>
    </row>
    <row r="42" spans="1:23" x14ac:dyDescent="0.25">
      <c r="E42" s="6"/>
      <c r="F42" s="6"/>
      <c r="G42" s="6"/>
      <c r="H42" s="6"/>
      <c r="I42" s="6"/>
      <c r="J42" s="6"/>
      <c r="K42" s="6"/>
      <c r="L42" s="6"/>
      <c r="M42" s="6"/>
      <c r="N42" s="6"/>
      <c r="O42" s="6"/>
      <c r="P42" s="6"/>
      <c r="Q42" s="6"/>
      <c r="R42" s="6"/>
      <c r="S42" s="168"/>
      <c r="U42" s="6"/>
      <c r="V42" s="6"/>
    </row>
    <row r="43" spans="1:23" x14ac:dyDescent="0.25">
      <c r="A43" s="1">
        <v>2020</v>
      </c>
      <c r="B43" s="1" t="s">
        <v>437</v>
      </c>
      <c r="C43" s="1" t="s">
        <v>4</v>
      </c>
      <c r="E43" s="6">
        <f t="shared" ref="E43:E56" si="31">SUM(F43,K43,N43,O43)</f>
        <v>18798</v>
      </c>
      <c r="F43" s="12">
        <f t="shared" si="28"/>
        <v>3358</v>
      </c>
      <c r="G43" s="6">
        <v>1291</v>
      </c>
      <c r="H43" s="6">
        <v>355</v>
      </c>
      <c r="I43" s="6">
        <v>1712</v>
      </c>
      <c r="J43" s="6">
        <v>0</v>
      </c>
      <c r="K43" s="6">
        <f t="shared" ref="K43:K85" si="32">SUM(L43:M43)</f>
        <v>6467</v>
      </c>
      <c r="L43" s="6">
        <v>5986</v>
      </c>
      <c r="M43" s="6">
        <v>481</v>
      </c>
      <c r="N43" s="6">
        <v>3550</v>
      </c>
      <c r="O43" s="6">
        <f t="shared" ref="O43:O85" si="33">SUM(P43:R43)</f>
        <v>5423</v>
      </c>
      <c r="P43" s="6">
        <v>3465</v>
      </c>
      <c r="Q43" s="6">
        <v>0</v>
      </c>
      <c r="R43" s="6">
        <v>1958</v>
      </c>
      <c r="S43" s="166">
        <v>0</v>
      </c>
      <c r="U43" s="6">
        <v>1889</v>
      </c>
      <c r="V43" s="6"/>
    </row>
    <row r="44" spans="1:23" x14ac:dyDescent="0.25">
      <c r="C44" s="1" t="s">
        <v>26</v>
      </c>
      <c r="E44" s="6">
        <f t="shared" si="31"/>
        <v>39149</v>
      </c>
      <c r="F44" s="12">
        <f t="shared" si="28"/>
        <v>3037</v>
      </c>
      <c r="G44" s="6">
        <v>2377</v>
      </c>
      <c r="H44" s="6">
        <v>135</v>
      </c>
      <c r="I44" s="6">
        <v>246</v>
      </c>
      <c r="J44" s="6">
        <v>279</v>
      </c>
      <c r="K44" s="6">
        <f t="shared" si="32"/>
        <v>8366</v>
      </c>
      <c r="L44" s="6">
        <v>4438</v>
      </c>
      <c r="M44" s="6">
        <v>3928</v>
      </c>
      <c r="N44" s="6">
        <v>14084</v>
      </c>
      <c r="O44" s="6">
        <f t="shared" si="33"/>
        <v>13662</v>
      </c>
      <c r="P44" s="6">
        <v>3181</v>
      </c>
      <c r="Q44" s="6">
        <v>837</v>
      </c>
      <c r="R44" s="6">
        <v>9644</v>
      </c>
      <c r="S44" s="166">
        <v>0</v>
      </c>
      <c r="U44" s="6">
        <v>1515</v>
      </c>
      <c r="V44" s="6"/>
    </row>
    <row r="45" spans="1:23" x14ac:dyDescent="0.25">
      <c r="C45" s="1" t="s">
        <v>43</v>
      </c>
      <c r="E45" s="6">
        <f t="shared" si="31"/>
        <v>46841</v>
      </c>
      <c r="F45" s="12">
        <f t="shared" si="28"/>
        <v>10214</v>
      </c>
      <c r="G45" s="6">
        <v>6669</v>
      </c>
      <c r="H45" s="6">
        <v>1512</v>
      </c>
      <c r="I45" s="6">
        <v>2033</v>
      </c>
      <c r="J45" s="6">
        <v>0</v>
      </c>
      <c r="K45" s="6">
        <f t="shared" si="32"/>
        <v>3395</v>
      </c>
      <c r="L45" s="6">
        <v>2773</v>
      </c>
      <c r="M45" s="6">
        <v>622</v>
      </c>
      <c r="N45" s="6">
        <v>18981</v>
      </c>
      <c r="O45" s="6">
        <f t="shared" si="33"/>
        <v>14251</v>
      </c>
      <c r="P45" s="6">
        <v>7225</v>
      </c>
      <c r="Q45" s="6">
        <v>1385</v>
      </c>
      <c r="R45" s="6">
        <v>5641</v>
      </c>
      <c r="S45" s="166">
        <v>0</v>
      </c>
      <c r="U45" s="6">
        <v>36</v>
      </c>
      <c r="V45" s="6"/>
    </row>
    <row r="46" spans="1:23" x14ac:dyDescent="0.25">
      <c r="C46" s="1" t="s">
        <v>95</v>
      </c>
      <c r="E46" s="6">
        <f t="shared" si="31"/>
        <v>22021</v>
      </c>
      <c r="F46" s="12">
        <f t="shared" si="28"/>
        <v>2451</v>
      </c>
      <c r="G46" s="6">
        <v>978</v>
      </c>
      <c r="H46" s="6">
        <v>14</v>
      </c>
      <c r="I46" s="6">
        <v>1285</v>
      </c>
      <c r="J46" s="6">
        <v>174</v>
      </c>
      <c r="K46" s="6">
        <f t="shared" si="32"/>
        <v>2390</v>
      </c>
      <c r="L46" s="6">
        <v>1484</v>
      </c>
      <c r="M46" s="6">
        <v>906</v>
      </c>
      <c r="N46" s="6">
        <v>10654</v>
      </c>
      <c r="O46" s="6">
        <f t="shared" si="33"/>
        <v>6526</v>
      </c>
      <c r="P46" s="6">
        <v>2272</v>
      </c>
      <c r="Q46" s="6">
        <v>99</v>
      </c>
      <c r="R46" s="6">
        <v>4155</v>
      </c>
      <c r="S46" s="166">
        <v>0</v>
      </c>
      <c r="U46" s="6">
        <v>7326</v>
      </c>
      <c r="V46" s="6"/>
    </row>
    <row r="47" spans="1:23" x14ac:dyDescent="0.25">
      <c r="C47" s="1" t="s">
        <v>105</v>
      </c>
      <c r="E47" s="6">
        <f t="shared" si="31"/>
        <v>38711</v>
      </c>
      <c r="F47" s="12">
        <f t="shared" si="28"/>
        <v>9718</v>
      </c>
      <c r="G47" s="6">
        <v>4786</v>
      </c>
      <c r="H47" s="6">
        <v>1667</v>
      </c>
      <c r="I47" s="6">
        <v>1467</v>
      </c>
      <c r="J47" s="6">
        <v>1798</v>
      </c>
      <c r="K47" s="6">
        <f t="shared" si="32"/>
        <v>17571</v>
      </c>
      <c r="L47" s="6">
        <v>17091</v>
      </c>
      <c r="M47" s="6">
        <v>480</v>
      </c>
      <c r="N47" s="6">
        <v>9610</v>
      </c>
      <c r="O47" s="6">
        <f t="shared" si="33"/>
        <v>1812</v>
      </c>
      <c r="P47" s="6">
        <v>780</v>
      </c>
      <c r="Q47" s="6">
        <v>0</v>
      </c>
      <c r="R47" s="6">
        <v>1032</v>
      </c>
      <c r="S47" s="166">
        <v>0</v>
      </c>
      <c r="U47" s="6">
        <v>3357</v>
      </c>
      <c r="V47" s="6"/>
    </row>
    <row r="48" spans="1:23" x14ac:dyDescent="0.25">
      <c r="C48" s="1" t="s">
        <v>137</v>
      </c>
      <c r="E48" s="6">
        <f t="shared" si="31"/>
        <v>49866</v>
      </c>
      <c r="F48" s="12">
        <f t="shared" si="28"/>
        <v>21315</v>
      </c>
      <c r="G48" s="6">
        <v>16609</v>
      </c>
      <c r="H48" s="6">
        <v>1441</v>
      </c>
      <c r="I48" s="6">
        <v>1629</v>
      </c>
      <c r="J48" s="6">
        <v>1636</v>
      </c>
      <c r="K48" s="6">
        <f t="shared" si="32"/>
        <v>5455</v>
      </c>
      <c r="L48" s="6">
        <v>5455</v>
      </c>
      <c r="M48" s="6">
        <v>0</v>
      </c>
      <c r="N48" s="6">
        <v>18027</v>
      </c>
      <c r="O48" s="6">
        <f t="shared" si="33"/>
        <v>5069</v>
      </c>
      <c r="P48" s="6">
        <v>4689</v>
      </c>
      <c r="Q48" s="6">
        <v>0</v>
      </c>
      <c r="R48" s="6">
        <v>380</v>
      </c>
      <c r="S48" s="166">
        <v>0</v>
      </c>
      <c r="U48" s="6">
        <v>1000.9999999999999</v>
      </c>
      <c r="V48" s="6"/>
    </row>
    <row r="49" spans="1:22" x14ac:dyDescent="0.25">
      <c r="C49" s="1" t="s">
        <v>192</v>
      </c>
      <c r="E49" s="6">
        <f t="shared" si="31"/>
        <v>25774</v>
      </c>
      <c r="F49" s="12">
        <f t="shared" si="28"/>
        <v>0</v>
      </c>
      <c r="G49" s="6">
        <v>0</v>
      </c>
      <c r="H49" s="6">
        <v>0</v>
      </c>
      <c r="I49" s="6">
        <v>0</v>
      </c>
      <c r="J49" s="6">
        <v>0</v>
      </c>
      <c r="K49" s="6">
        <f t="shared" si="32"/>
        <v>0</v>
      </c>
      <c r="L49" s="6">
        <v>0</v>
      </c>
      <c r="M49" s="6">
        <v>0</v>
      </c>
      <c r="N49" s="6">
        <v>11388</v>
      </c>
      <c r="O49" s="6">
        <f t="shared" si="33"/>
        <v>14386</v>
      </c>
      <c r="P49" s="6">
        <v>2926</v>
      </c>
      <c r="Q49" s="6">
        <v>0</v>
      </c>
      <c r="R49" s="6">
        <v>11460</v>
      </c>
      <c r="S49" s="166">
        <v>0</v>
      </c>
      <c r="U49" s="6">
        <v>9</v>
      </c>
      <c r="V49" s="6"/>
    </row>
    <row r="50" spans="1:22" x14ac:dyDescent="0.25">
      <c r="C50" s="1" t="s">
        <v>236</v>
      </c>
      <c r="E50" s="6">
        <f t="shared" si="31"/>
        <v>20829</v>
      </c>
      <c r="F50" s="12">
        <f t="shared" si="28"/>
        <v>8346</v>
      </c>
      <c r="G50" s="6">
        <v>6168</v>
      </c>
      <c r="H50" s="6">
        <v>488</v>
      </c>
      <c r="I50" s="6">
        <v>1403</v>
      </c>
      <c r="J50" s="6">
        <v>287</v>
      </c>
      <c r="K50" s="6">
        <f t="shared" si="32"/>
        <v>4656</v>
      </c>
      <c r="L50" s="6">
        <v>2323</v>
      </c>
      <c r="M50" s="6">
        <v>2333</v>
      </c>
      <c r="N50" s="6">
        <v>3886</v>
      </c>
      <c r="O50" s="6">
        <f t="shared" si="33"/>
        <v>3941</v>
      </c>
      <c r="P50" s="6">
        <v>3456</v>
      </c>
      <c r="Q50" s="6">
        <v>0</v>
      </c>
      <c r="R50" s="6">
        <v>485</v>
      </c>
      <c r="S50" s="166">
        <v>0</v>
      </c>
      <c r="U50" s="6">
        <v>922</v>
      </c>
      <c r="V50" s="6"/>
    </row>
    <row r="51" spans="1:22" x14ac:dyDescent="0.25">
      <c r="C51" s="1" t="s">
        <v>262</v>
      </c>
      <c r="E51" s="6">
        <f t="shared" si="31"/>
        <v>29506</v>
      </c>
      <c r="F51" s="12">
        <f t="shared" si="28"/>
        <v>5225</v>
      </c>
      <c r="G51" s="6">
        <v>2025</v>
      </c>
      <c r="H51" s="6">
        <v>3</v>
      </c>
      <c r="I51" s="6">
        <v>3151</v>
      </c>
      <c r="J51" s="6">
        <v>46</v>
      </c>
      <c r="K51" s="6">
        <f t="shared" si="32"/>
        <v>2429</v>
      </c>
      <c r="L51" s="6">
        <v>1767</v>
      </c>
      <c r="M51" s="6">
        <v>662</v>
      </c>
      <c r="N51" s="6">
        <v>14313</v>
      </c>
      <c r="O51" s="6">
        <f t="shared" si="33"/>
        <v>7539</v>
      </c>
      <c r="P51" s="6">
        <v>2877</v>
      </c>
      <c r="Q51" s="6">
        <v>0</v>
      </c>
      <c r="R51" s="6">
        <v>4662</v>
      </c>
      <c r="S51" s="166">
        <v>0</v>
      </c>
      <c r="U51" s="6">
        <v>149</v>
      </c>
      <c r="V51" s="6"/>
    </row>
    <row r="52" spans="1:22" x14ac:dyDescent="0.25">
      <c r="C52" s="1" t="s">
        <v>288</v>
      </c>
      <c r="E52" s="6">
        <f t="shared" si="31"/>
        <v>19626</v>
      </c>
      <c r="F52" s="12">
        <f t="shared" si="28"/>
        <v>2122</v>
      </c>
      <c r="G52" s="6">
        <v>1088</v>
      </c>
      <c r="H52" s="6">
        <v>323</v>
      </c>
      <c r="I52" s="6">
        <v>711</v>
      </c>
      <c r="J52" s="6">
        <v>0</v>
      </c>
      <c r="K52" s="6">
        <f t="shared" si="32"/>
        <v>3891</v>
      </c>
      <c r="L52" s="6">
        <v>3151</v>
      </c>
      <c r="M52" s="6">
        <v>740</v>
      </c>
      <c r="N52" s="6">
        <v>4356</v>
      </c>
      <c r="O52" s="6">
        <f t="shared" si="33"/>
        <v>9257</v>
      </c>
      <c r="P52" s="6">
        <v>7095</v>
      </c>
      <c r="Q52" s="6">
        <v>0</v>
      </c>
      <c r="R52" s="6">
        <v>2162</v>
      </c>
      <c r="S52" s="166">
        <v>0</v>
      </c>
      <c r="U52" s="6">
        <v>1406</v>
      </c>
      <c r="V52" s="6"/>
    </row>
    <row r="53" spans="1:22" s="81" customFormat="1" x14ac:dyDescent="0.25">
      <c r="A53" s="1"/>
      <c r="B53" s="1"/>
      <c r="C53" s="1" t="s">
        <v>302</v>
      </c>
      <c r="D53" s="1"/>
      <c r="E53" s="6">
        <f t="shared" si="31"/>
        <v>23492</v>
      </c>
      <c r="F53" s="12">
        <f t="shared" si="28"/>
        <v>5324</v>
      </c>
      <c r="G53" s="6">
        <v>3362</v>
      </c>
      <c r="H53" s="6">
        <v>0</v>
      </c>
      <c r="I53" s="6">
        <v>1962</v>
      </c>
      <c r="J53" s="6">
        <v>0</v>
      </c>
      <c r="K53" s="6">
        <f t="shared" si="32"/>
        <v>256</v>
      </c>
      <c r="L53" s="6">
        <v>256</v>
      </c>
      <c r="M53" s="6">
        <v>0</v>
      </c>
      <c r="N53" s="6">
        <v>10665</v>
      </c>
      <c r="O53" s="6">
        <f t="shared" si="33"/>
        <v>7247</v>
      </c>
      <c r="P53" s="6">
        <v>5008</v>
      </c>
      <c r="Q53" s="6">
        <v>0</v>
      </c>
      <c r="R53" s="6">
        <v>2239</v>
      </c>
      <c r="S53" s="166">
        <v>0</v>
      </c>
      <c r="T53" s="1"/>
      <c r="U53" s="6">
        <v>14</v>
      </c>
      <c r="V53" s="6"/>
    </row>
    <row r="54" spans="1:22" s="11" customFormat="1" x14ac:dyDescent="0.25">
      <c r="A54" s="10"/>
      <c r="B54" s="10" t="s">
        <v>438</v>
      </c>
      <c r="C54" s="10"/>
      <c r="D54" s="10"/>
      <c r="E54" s="12">
        <f t="shared" si="31"/>
        <v>334613</v>
      </c>
      <c r="F54" s="12">
        <f t="shared" si="28"/>
        <v>71110</v>
      </c>
      <c r="G54" s="12">
        <v>45353</v>
      </c>
      <c r="H54" s="12">
        <v>5938</v>
      </c>
      <c r="I54" s="12">
        <v>15599</v>
      </c>
      <c r="J54" s="12">
        <v>4220</v>
      </c>
      <c r="K54" s="12">
        <f t="shared" si="32"/>
        <v>54876</v>
      </c>
      <c r="L54" s="12">
        <v>44724</v>
      </c>
      <c r="M54" s="12">
        <v>10152</v>
      </c>
      <c r="N54" s="12">
        <v>119514</v>
      </c>
      <c r="O54" s="12">
        <f t="shared" si="33"/>
        <v>89113</v>
      </c>
      <c r="P54" s="12">
        <v>42974</v>
      </c>
      <c r="Q54" s="12">
        <v>2321</v>
      </c>
      <c r="R54" s="12">
        <v>43818</v>
      </c>
      <c r="S54" s="169">
        <v>0</v>
      </c>
      <c r="T54" s="10"/>
      <c r="U54" s="12">
        <v>17624</v>
      </c>
      <c r="V54" s="12"/>
    </row>
    <row r="55" spans="1:22" x14ac:dyDescent="0.25">
      <c r="B55" s="1" t="s">
        <v>439</v>
      </c>
      <c r="C55" s="1" t="s">
        <v>19</v>
      </c>
      <c r="E55" s="6">
        <f t="shared" si="31"/>
        <v>7106.2130686478149</v>
      </c>
      <c r="F55" s="12">
        <f t="shared" si="28"/>
        <v>1603.5436386773347</v>
      </c>
      <c r="G55" s="6">
        <v>1022.7185296714</v>
      </c>
      <c r="H55" s="6">
        <v>133.90299713775801</v>
      </c>
      <c r="I55" s="6">
        <v>351.760332157611</v>
      </c>
      <c r="J55" s="6">
        <v>95.161779710565796</v>
      </c>
      <c r="K55" s="6">
        <f t="shared" si="32"/>
        <v>1237.4639391936009</v>
      </c>
      <c r="L55" s="6">
        <v>1008.53446345387</v>
      </c>
      <c r="M55" s="6">
        <v>228.929475739731</v>
      </c>
      <c r="N55" s="6">
        <v>2438.2612779584501</v>
      </c>
      <c r="O55" s="6">
        <f t="shared" si="33"/>
        <v>1826.9442128184292</v>
      </c>
      <c r="P55" s="6">
        <v>799.63972229303101</v>
      </c>
      <c r="Q55" s="6">
        <v>46.343482706804998</v>
      </c>
      <c r="R55" s="6">
        <v>980.96100781859309</v>
      </c>
      <c r="S55" s="166">
        <v>0</v>
      </c>
      <c r="U55" s="6">
        <v>0</v>
      </c>
      <c r="V55" s="6"/>
    </row>
    <row r="56" spans="1:22" s="11" customFormat="1" x14ac:dyDescent="0.25">
      <c r="A56" s="10"/>
      <c r="B56" s="10" t="s">
        <v>440</v>
      </c>
      <c r="C56" s="10"/>
      <c r="D56" s="10"/>
      <c r="E56" s="12">
        <f t="shared" si="31"/>
        <v>7106.2130686478149</v>
      </c>
      <c r="F56" s="12">
        <f t="shared" si="28"/>
        <v>1603.5436386773347</v>
      </c>
      <c r="G56" s="12">
        <v>1022.7185296714</v>
      </c>
      <c r="H56" s="12">
        <v>133.90299713775801</v>
      </c>
      <c r="I56" s="12">
        <v>351.760332157611</v>
      </c>
      <c r="J56" s="12">
        <v>95.161779710565796</v>
      </c>
      <c r="K56" s="12">
        <f t="shared" si="32"/>
        <v>1237.4639391936009</v>
      </c>
      <c r="L56" s="12">
        <v>1008.53446345387</v>
      </c>
      <c r="M56" s="12">
        <v>228.929475739731</v>
      </c>
      <c r="N56" s="12">
        <v>2438.2612779584501</v>
      </c>
      <c r="O56" s="12">
        <f t="shared" si="33"/>
        <v>1826.9442128184292</v>
      </c>
      <c r="P56" s="12">
        <v>799.63972229303101</v>
      </c>
      <c r="Q56" s="12">
        <v>46.343482706804998</v>
      </c>
      <c r="R56" s="12">
        <v>980.96100781859309</v>
      </c>
      <c r="S56" s="169">
        <v>0</v>
      </c>
      <c r="T56" s="10"/>
      <c r="U56" s="12">
        <v>0</v>
      </c>
      <c r="V56" s="12"/>
    </row>
    <row r="57" spans="1:22" x14ac:dyDescent="0.25">
      <c r="E57" s="6"/>
      <c r="F57" s="6"/>
      <c r="G57" s="6"/>
      <c r="H57" s="6"/>
      <c r="I57" s="6"/>
      <c r="J57" s="6"/>
      <c r="K57" s="6"/>
      <c r="L57" s="6"/>
      <c r="M57" s="6"/>
      <c r="N57" s="6"/>
      <c r="O57" s="6"/>
      <c r="P57" s="6"/>
      <c r="Q57" s="6"/>
      <c r="R57" s="6"/>
      <c r="S57" s="6"/>
      <c r="U57" s="6"/>
      <c r="V57" s="6"/>
    </row>
    <row r="58" spans="1:22" x14ac:dyDescent="0.25">
      <c r="A58" s="1">
        <v>2019</v>
      </c>
      <c r="B58" s="1" t="s">
        <v>437</v>
      </c>
      <c r="C58" s="1" t="s">
        <v>4</v>
      </c>
      <c r="E58" s="6">
        <v>20930</v>
      </c>
      <c r="F58" s="6">
        <f t="shared" ref="F58:F85" si="34">SUM(G58:J58)</f>
        <v>4158</v>
      </c>
      <c r="G58" s="6">
        <v>2005</v>
      </c>
      <c r="H58" s="6">
        <v>255</v>
      </c>
      <c r="I58" s="6">
        <v>1898</v>
      </c>
      <c r="J58" s="6">
        <v>0</v>
      </c>
      <c r="K58" s="6">
        <f t="shared" si="32"/>
        <v>7107</v>
      </c>
      <c r="L58" s="6">
        <v>6622</v>
      </c>
      <c r="M58" s="6">
        <v>485</v>
      </c>
      <c r="N58" s="6">
        <v>3217</v>
      </c>
      <c r="O58" s="6">
        <f t="shared" si="33"/>
        <v>6448</v>
      </c>
      <c r="P58" s="6">
        <v>3532</v>
      </c>
      <c r="Q58" s="6">
        <v>67</v>
      </c>
      <c r="R58" s="6">
        <v>2849</v>
      </c>
      <c r="S58" s="166">
        <v>0</v>
      </c>
      <c r="U58" s="6">
        <v>1440</v>
      </c>
      <c r="V58" s="6"/>
    </row>
    <row r="59" spans="1:22" x14ac:dyDescent="0.25">
      <c r="C59" s="1" t="s">
        <v>19</v>
      </c>
      <c r="E59" s="6">
        <v>5765</v>
      </c>
      <c r="F59" s="6">
        <f t="shared" si="34"/>
        <v>2417</v>
      </c>
      <c r="G59" s="6">
        <v>637</v>
      </c>
      <c r="H59" s="6">
        <v>485</v>
      </c>
      <c r="I59" s="6">
        <v>1295</v>
      </c>
      <c r="J59" s="6">
        <v>0</v>
      </c>
      <c r="K59" s="6">
        <f t="shared" si="32"/>
        <v>1936</v>
      </c>
      <c r="L59" s="6">
        <v>1686</v>
      </c>
      <c r="M59" s="6">
        <v>250</v>
      </c>
      <c r="N59" s="6">
        <v>459</v>
      </c>
      <c r="O59" s="6">
        <f t="shared" si="33"/>
        <v>953</v>
      </c>
      <c r="P59" s="6">
        <v>970</v>
      </c>
      <c r="Q59" s="6">
        <v>0</v>
      </c>
      <c r="R59" s="6">
        <v>-17</v>
      </c>
      <c r="S59" s="166">
        <v>0</v>
      </c>
      <c r="U59" s="6">
        <v>0</v>
      </c>
      <c r="V59" s="6"/>
    </row>
    <row r="60" spans="1:22" x14ac:dyDescent="0.25">
      <c r="C60" s="1" t="s">
        <v>26</v>
      </c>
      <c r="E60" s="6">
        <v>38351</v>
      </c>
      <c r="F60" s="6">
        <f t="shared" si="34"/>
        <v>3581</v>
      </c>
      <c r="G60" s="6">
        <v>2341</v>
      </c>
      <c r="H60" s="6">
        <v>151</v>
      </c>
      <c r="I60" s="6">
        <v>442</v>
      </c>
      <c r="J60" s="6">
        <v>647</v>
      </c>
      <c r="K60" s="6">
        <f t="shared" si="32"/>
        <v>9422</v>
      </c>
      <c r="L60" s="6">
        <v>5120</v>
      </c>
      <c r="M60" s="6">
        <v>4302</v>
      </c>
      <c r="N60" s="6">
        <v>11949</v>
      </c>
      <c r="O60" s="6">
        <f t="shared" si="33"/>
        <v>13399</v>
      </c>
      <c r="P60" s="6">
        <v>3212</v>
      </c>
      <c r="Q60" s="6">
        <v>666</v>
      </c>
      <c r="R60" s="6">
        <v>9521</v>
      </c>
      <c r="S60" s="166">
        <v>0</v>
      </c>
      <c r="U60" s="6">
        <v>2567</v>
      </c>
      <c r="V60" s="6"/>
    </row>
    <row r="61" spans="1:22" x14ac:dyDescent="0.25">
      <c r="C61" s="1" t="s">
        <v>43</v>
      </c>
      <c r="E61" s="6">
        <v>54506</v>
      </c>
      <c r="F61" s="6">
        <f t="shared" si="34"/>
        <v>6322</v>
      </c>
      <c r="G61" s="6">
        <v>4456</v>
      </c>
      <c r="H61" s="6">
        <v>712</v>
      </c>
      <c r="I61" s="6">
        <v>1154</v>
      </c>
      <c r="J61" s="6">
        <v>0</v>
      </c>
      <c r="K61" s="6">
        <f t="shared" si="32"/>
        <v>2552</v>
      </c>
      <c r="L61" s="6">
        <v>2396</v>
      </c>
      <c r="M61" s="6">
        <v>156</v>
      </c>
      <c r="N61" s="6">
        <v>31272</v>
      </c>
      <c r="O61" s="6">
        <f t="shared" si="33"/>
        <v>14360</v>
      </c>
      <c r="P61" s="6">
        <v>7178</v>
      </c>
      <c r="Q61" s="6">
        <v>1250</v>
      </c>
      <c r="R61" s="6">
        <v>5932</v>
      </c>
      <c r="S61" s="166">
        <v>0</v>
      </c>
      <c r="U61" s="6">
        <v>89</v>
      </c>
      <c r="V61" s="6"/>
    </row>
    <row r="62" spans="1:22" x14ac:dyDescent="0.25">
      <c r="C62" s="1" t="s">
        <v>95</v>
      </c>
      <c r="E62" s="6">
        <v>24214</v>
      </c>
      <c r="F62" s="6">
        <f t="shared" si="34"/>
        <v>2146</v>
      </c>
      <c r="G62" s="6">
        <v>1048</v>
      </c>
      <c r="H62" s="6">
        <v>14</v>
      </c>
      <c r="I62" s="6">
        <v>911</v>
      </c>
      <c r="J62" s="6">
        <v>173</v>
      </c>
      <c r="K62" s="6">
        <f t="shared" si="32"/>
        <v>2351</v>
      </c>
      <c r="L62" s="6">
        <v>1451</v>
      </c>
      <c r="M62" s="6">
        <v>900</v>
      </c>
      <c r="N62" s="6">
        <v>13656</v>
      </c>
      <c r="O62" s="6">
        <f t="shared" si="33"/>
        <v>6061</v>
      </c>
      <c r="P62" s="6">
        <v>2133</v>
      </c>
      <c r="Q62" s="6">
        <v>94</v>
      </c>
      <c r="R62" s="6">
        <v>3834</v>
      </c>
      <c r="S62" s="166">
        <v>0</v>
      </c>
      <c r="U62" s="6">
        <v>2509</v>
      </c>
      <c r="V62" s="6"/>
    </row>
    <row r="63" spans="1:22" x14ac:dyDescent="0.25">
      <c r="C63" s="1" t="s">
        <v>137</v>
      </c>
      <c r="E63" s="6">
        <v>60055.083769999997</v>
      </c>
      <c r="F63" s="6">
        <f t="shared" si="34"/>
        <v>21898.583400000003</v>
      </c>
      <c r="G63" s="6">
        <v>17183.618340000001</v>
      </c>
      <c r="H63" s="6">
        <v>1492.3040249999999</v>
      </c>
      <c r="I63" s="6">
        <v>1668.09401</v>
      </c>
      <c r="J63" s="6">
        <v>1554.5670250000001</v>
      </c>
      <c r="K63" s="6">
        <f t="shared" si="32"/>
        <v>5808.19625</v>
      </c>
      <c r="L63" s="6">
        <v>5088.3982500000002</v>
      </c>
      <c r="M63" s="6">
        <v>719.798</v>
      </c>
      <c r="N63" s="6">
        <v>26733.62385</v>
      </c>
      <c r="O63" s="6">
        <f t="shared" si="33"/>
        <v>5614.6802700000007</v>
      </c>
      <c r="P63" s="6">
        <v>4781.2560000000003</v>
      </c>
      <c r="Q63" s="6">
        <v>75</v>
      </c>
      <c r="R63" s="6">
        <v>758.42426999999998</v>
      </c>
      <c r="S63" s="166">
        <v>0</v>
      </c>
      <c r="U63" s="6">
        <v>874</v>
      </c>
      <c r="V63" s="6"/>
    </row>
    <row r="64" spans="1:22" x14ac:dyDescent="0.25">
      <c r="C64" s="1" t="s">
        <v>192</v>
      </c>
      <c r="E64" s="6">
        <v>13561</v>
      </c>
      <c r="F64" s="6">
        <f t="shared" si="34"/>
        <v>0</v>
      </c>
      <c r="G64" s="6">
        <v>0</v>
      </c>
      <c r="H64" s="6">
        <v>0</v>
      </c>
      <c r="I64" s="6">
        <v>0</v>
      </c>
      <c r="J64" s="6">
        <v>0</v>
      </c>
      <c r="K64" s="6">
        <f t="shared" si="32"/>
        <v>1344</v>
      </c>
      <c r="L64" s="6">
        <v>0</v>
      </c>
      <c r="M64" s="6">
        <v>1344</v>
      </c>
      <c r="N64" s="6">
        <v>7500</v>
      </c>
      <c r="O64" s="6">
        <f t="shared" si="33"/>
        <v>4717</v>
      </c>
      <c r="P64" s="6">
        <v>2715</v>
      </c>
      <c r="Q64" s="6">
        <v>0</v>
      </c>
      <c r="R64" s="6">
        <v>2002</v>
      </c>
      <c r="S64" s="166">
        <v>0</v>
      </c>
      <c r="U64" s="6">
        <v>30</v>
      </c>
      <c r="V64" s="6"/>
    </row>
    <row r="65" spans="1:22" x14ac:dyDescent="0.25">
      <c r="C65" s="1" t="s">
        <v>236</v>
      </c>
      <c r="E65" s="6">
        <v>19079</v>
      </c>
      <c r="F65" s="6">
        <f t="shared" si="34"/>
        <v>6336</v>
      </c>
      <c r="G65" s="6">
        <v>4393</v>
      </c>
      <c r="H65" s="6">
        <v>654</v>
      </c>
      <c r="I65" s="6">
        <v>1228</v>
      </c>
      <c r="J65" s="6">
        <v>61</v>
      </c>
      <c r="K65" s="6">
        <f t="shared" si="32"/>
        <v>4235</v>
      </c>
      <c r="L65" s="6">
        <v>1740</v>
      </c>
      <c r="M65" s="6">
        <v>2495</v>
      </c>
      <c r="N65" s="6">
        <v>4634</v>
      </c>
      <c r="O65" s="6">
        <f t="shared" si="33"/>
        <v>3874</v>
      </c>
      <c r="P65" s="6">
        <v>3396</v>
      </c>
      <c r="Q65" s="6">
        <v>0</v>
      </c>
      <c r="R65" s="6">
        <v>478</v>
      </c>
      <c r="S65" s="166">
        <v>0</v>
      </c>
      <c r="U65" s="6">
        <v>12</v>
      </c>
      <c r="V65" s="6"/>
    </row>
    <row r="66" spans="1:22" x14ac:dyDescent="0.25">
      <c r="C66" s="1" t="s">
        <v>262</v>
      </c>
      <c r="E66" s="6">
        <v>27526</v>
      </c>
      <c r="F66" s="6">
        <f t="shared" si="34"/>
        <v>2499</v>
      </c>
      <c r="G66" s="6">
        <v>849</v>
      </c>
      <c r="H66" s="6">
        <v>0</v>
      </c>
      <c r="I66" s="6">
        <v>1604</v>
      </c>
      <c r="J66" s="6">
        <v>46</v>
      </c>
      <c r="K66" s="6">
        <f t="shared" si="32"/>
        <v>713</v>
      </c>
      <c r="L66" s="6">
        <v>0</v>
      </c>
      <c r="M66" s="6">
        <v>713</v>
      </c>
      <c r="N66" s="6">
        <v>16605</v>
      </c>
      <c r="O66" s="6">
        <f t="shared" si="33"/>
        <v>7709</v>
      </c>
      <c r="P66" s="6">
        <v>2572</v>
      </c>
      <c r="Q66" s="6">
        <v>0</v>
      </c>
      <c r="R66" s="6">
        <v>5137</v>
      </c>
      <c r="S66" s="166">
        <v>0</v>
      </c>
      <c r="U66" s="6">
        <v>2943</v>
      </c>
      <c r="V66" s="6"/>
    </row>
    <row r="67" spans="1:22" x14ac:dyDescent="0.25">
      <c r="C67" s="1" t="s">
        <v>288</v>
      </c>
      <c r="E67" s="6">
        <v>19636</v>
      </c>
      <c r="F67" s="6">
        <f t="shared" si="34"/>
        <v>1268</v>
      </c>
      <c r="G67" s="6">
        <v>391</v>
      </c>
      <c r="H67" s="6">
        <v>316</v>
      </c>
      <c r="I67" s="6">
        <v>511</v>
      </c>
      <c r="J67" s="6">
        <v>50</v>
      </c>
      <c r="K67" s="6">
        <f t="shared" si="32"/>
        <v>4355</v>
      </c>
      <c r="L67" s="6">
        <v>3652</v>
      </c>
      <c r="M67" s="6">
        <v>703</v>
      </c>
      <c r="N67" s="6">
        <v>5249</v>
      </c>
      <c r="O67" s="6">
        <f t="shared" si="33"/>
        <v>8764</v>
      </c>
      <c r="P67" s="6">
        <v>7208</v>
      </c>
      <c r="Q67" s="6">
        <v>0</v>
      </c>
      <c r="R67" s="6">
        <v>1556</v>
      </c>
      <c r="S67" s="166">
        <v>0</v>
      </c>
      <c r="U67" s="6">
        <v>2050</v>
      </c>
      <c r="V67" s="6"/>
    </row>
    <row r="68" spans="1:22" x14ac:dyDescent="0.25">
      <c r="C68" s="1" t="s">
        <v>302</v>
      </c>
      <c r="E68" s="6">
        <v>16976</v>
      </c>
      <c r="F68" s="6">
        <f t="shared" si="34"/>
        <v>1595</v>
      </c>
      <c r="G68" s="6">
        <v>31</v>
      </c>
      <c r="H68" s="6">
        <v>0</v>
      </c>
      <c r="I68" s="6">
        <v>1564</v>
      </c>
      <c r="J68" s="6">
        <v>0</v>
      </c>
      <c r="K68" s="6">
        <f t="shared" si="32"/>
        <v>328</v>
      </c>
      <c r="L68" s="6">
        <v>328</v>
      </c>
      <c r="M68" s="6">
        <v>0</v>
      </c>
      <c r="N68" s="6">
        <v>9883</v>
      </c>
      <c r="O68" s="6">
        <f t="shared" si="33"/>
        <v>5170</v>
      </c>
      <c r="P68" s="6">
        <v>5008</v>
      </c>
      <c r="Q68" s="6">
        <v>0</v>
      </c>
      <c r="R68" s="6">
        <v>162</v>
      </c>
      <c r="S68" s="166">
        <v>0</v>
      </c>
      <c r="U68" s="6">
        <v>122</v>
      </c>
      <c r="V68" s="6"/>
    </row>
    <row r="69" spans="1:22" s="11" customFormat="1" x14ac:dyDescent="0.25">
      <c r="A69" s="10"/>
      <c r="B69" s="10" t="s">
        <v>438</v>
      </c>
      <c r="C69" s="10"/>
      <c r="D69" s="10"/>
      <c r="E69" s="12">
        <v>300599.08377000003</v>
      </c>
      <c r="F69" s="12">
        <f t="shared" si="34"/>
        <v>52220.583400000003</v>
      </c>
      <c r="G69" s="12">
        <v>33334.618340000001</v>
      </c>
      <c r="H69" s="12">
        <v>4079.3040249999999</v>
      </c>
      <c r="I69" s="12">
        <v>12275.094010000001</v>
      </c>
      <c r="J69" s="12">
        <v>2531.5670250000003</v>
      </c>
      <c r="K69" s="12">
        <f t="shared" si="32"/>
        <v>40151.196249999994</v>
      </c>
      <c r="L69" s="12">
        <v>28083.398249999998</v>
      </c>
      <c r="M69" s="12">
        <v>12067.797999999999</v>
      </c>
      <c r="N69" s="12">
        <v>131157.62385</v>
      </c>
      <c r="O69" s="12">
        <f t="shared" si="33"/>
        <v>77069.680269999997</v>
      </c>
      <c r="P69" s="12">
        <v>42705.256000000001</v>
      </c>
      <c r="Q69" s="12">
        <v>2152</v>
      </c>
      <c r="R69" s="12">
        <v>32212.42427</v>
      </c>
      <c r="S69" s="167">
        <v>0</v>
      </c>
      <c r="T69" s="10"/>
      <c r="U69" s="12">
        <v>12636</v>
      </c>
      <c r="V69" s="12"/>
    </row>
    <row r="70" spans="1:22" x14ac:dyDescent="0.25">
      <c r="B70" s="1" t="s">
        <v>439</v>
      </c>
      <c r="C70" s="1" t="s">
        <v>105</v>
      </c>
      <c r="E70" s="6">
        <v>47662.175560000003</v>
      </c>
      <c r="F70" s="6">
        <f t="shared" si="34"/>
        <v>11891.8475</v>
      </c>
      <c r="G70" s="6">
        <v>4754.3099499999998</v>
      </c>
      <c r="H70" s="6">
        <v>2383.1722500000001</v>
      </c>
      <c r="I70" s="6">
        <v>2508.4021499999999</v>
      </c>
      <c r="J70" s="6">
        <v>2245.96315</v>
      </c>
      <c r="K70" s="6">
        <f t="shared" si="32"/>
        <v>19229.901399999999</v>
      </c>
      <c r="L70" s="6">
        <v>18758.9584</v>
      </c>
      <c r="M70" s="6">
        <v>470.94299999999998</v>
      </c>
      <c r="N70" s="6">
        <v>10109.068660000001</v>
      </c>
      <c r="O70" s="6">
        <f t="shared" si="33"/>
        <v>6431.3580000000002</v>
      </c>
      <c r="P70" s="6">
        <v>2040.8910000000001</v>
      </c>
      <c r="Q70" s="6">
        <v>0</v>
      </c>
      <c r="R70" s="6">
        <v>4390.4669999999996</v>
      </c>
      <c r="S70" s="166">
        <v>0</v>
      </c>
      <c r="U70" s="6">
        <v>3762</v>
      </c>
      <c r="V70" s="6"/>
    </row>
    <row r="71" spans="1:22" s="11" customFormat="1" x14ac:dyDescent="0.25">
      <c r="A71" s="10"/>
      <c r="B71" s="10" t="s">
        <v>440</v>
      </c>
      <c r="C71" s="10"/>
      <c r="D71" s="10"/>
      <c r="E71" s="12">
        <v>47662.175560000003</v>
      </c>
      <c r="F71" s="12">
        <f t="shared" si="34"/>
        <v>11891.8475</v>
      </c>
      <c r="G71" s="12">
        <v>4754.3099499999998</v>
      </c>
      <c r="H71" s="12">
        <v>2383.1722500000001</v>
      </c>
      <c r="I71" s="12">
        <v>2508.4021499999999</v>
      </c>
      <c r="J71" s="12">
        <v>2245.96315</v>
      </c>
      <c r="K71" s="12">
        <f t="shared" si="32"/>
        <v>19229.901399999999</v>
      </c>
      <c r="L71" s="12">
        <v>18758.9584</v>
      </c>
      <c r="M71" s="12">
        <v>470.94299999999998</v>
      </c>
      <c r="N71" s="12">
        <v>10109.068660000001</v>
      </c>
      <c r="O71" s="12">
        <f t="shared" si="33"/>
        <v>6431.3580000000002</v>
      </c>
      <c r="P71" s="12">
        <v>2040.8910000000001</v>
      </c>
      <c r="Q71" s="12">
        <v>0</v>
      </c>
      <c r="R71" s="12">
        <v>4390.4669999999996</v>
      </c>
      <c r="S71" s="167">
        <v>0</v>
      </c>
      <c r="T71" s="10"/>
      <c r="U71" s="12">
        <v>3762</v>
      </c>
      <c r="V71" s="12"/>
    </row>
    <row r="72" spans="1:22" x14ac:dyDescent="0.25">
      <c r="E72" s="6"/>
      <c r="F72" s="6"/>
      <c r="G72" s="6"/>
      <c r="H72" s="6"/>
      <c r="I72" s="6"/>
      <c r="J72" s="6"/>
      <c r="K72" s="6"/>
      <c r="L72" s="6"/>
      <c r="M72" s="6"/>
      <c r="N72" s="6"/>
      <c r="O72" s="6"/>
      <c r="P72" s="6"/>
      <c r="Q72" s="6"/>
      <c r="R72" s="6"/>
      <c r="S72" s="168"/>
      <c r="U72" s="6"/>
      <c r="V72" s="6"/>
    </row>
    <row r="73" spans="1:22" x14ac:dyDescent="0.25">
      <c r="A73" s="1">
        <v>2017</v>
      </c>
      <c r="B73" s="1" t="s">
        <v>437</v>
      </c>
      <c r="C73" s="1" t="s">
        <v>4</v>
      </c>
      <c r="E73" s="6">
        <v>19708</v>
      </c>
      <c r="F73" s="6">
        <f t="shared" si="34"/>
        <v>4270</v>
      </c>
      <c r="G73" s="6">
        <v>2230</v>
      </c>
      <c r="H73" s="6">
        <v>225</v>
      </c>
      <c r="I73" s="6">
        <v>1815</v>
      </c>
      <c r="J73" s="6">
        <v>0</v>
      </c>
      <c r="K73" s="6">
        <f t="shared" si="32"/>
        <v>7384</v>
      </c>
      <c r="L73" s="6">
        <v>6758</v>
      </c>
      <c r="M73" s="6">
        <v>626</v>
      </c>
      <c r="N73" s="6">
        <v>3270</v>
      </c>
      <c r="O73" s="6">
        <f t="shared" si="33"/>
        <v>4784</v>
      </c>
      <c r="P73" s="6">
        <v>3742</v>
      </c>
      <c r="Q73" s="6">
        <v>67</v>
      </c>
      <c r="R73" s="6">
        <v>975</v>
      </c>
      <c r="S73" s="166">
        <v>0</v>
      </c>
      <c r="U73" s="6">
        <v>1341</v>
      </c>
      <c r="V73" s="6"/>
    </row>
    <row r="74" spans="1:22" x14ac:dyDescent="0.25">
      <c r="C74" s="1" t="s">
        <v>19</v>
      </c>
      <c r="E74" s="6">
        <v>9821</v>
      </c>
      <c r="F74" s="6">
        <f t="shared" si="34"/>
        <v>1430</v>
      </c>
      <c r="G74" s="6">
        <v>634</v>
      </c>
      <c r="H74" s="6">
        <v>45</v>
      </c>
      <c r="I74" s="6">
        <v>751</v>
      </c>
      <c r="J74" s="6">
        <v>0</v>
      </c>
      <c r="K74" s="6">
        <f t="shared" si="32"/>
        <v>5993</v>
      </c>
      <c r="L74" s="6">
        <v>1459</v>
      </c>
      <c r="M74" s="6">
        <v>4534</v>
      </c>
      <c r="N74" s="6">
        <v>410</v>
      </c>
      <c r="O74" s="6">
        <f t="shared" si="33"/>
        <v>1988</v>
      </c>
      <c r="P74" s="6">
        <v>1238</v>
      </c>
      <c r="Q74" s="6">
        <v>0</v>
      </c>
      <c r="R74" s="6">
        <v>750</v>
      </c>
      <c r="S74" s="166">
        <v>0</v>
      </c>
      <c r="U74" s="6">
        <v>0</v>
      </c>
      <c r="V74" s="6"/>
    </row>
    <row r="75" spans="1:22" x14ac:dyDescent="0.25">
      <c r="C75" s="1" t="s">
        <v>26</v>
      </c>
      <c r="E75" s="6">
        <v>38047.498790000005</v>
      </c>
      <c r="F75" s="6">
        <f t="shared" si="34"/>
        <v>2865.5592499999998</v>
      </c>
      <c r="G75" s="6">
        <v>2053.1187300000001</v>
      </c>
      <c r="H75" s="6">
        <v>151.50002000000001</v>
      </c>
      <c r="I75" s="6">
        <v>468.39400000000001</v>
      </c>
      <c r="J75" s="6">
        <v>192.54650000000001</v>
      </c>
      <c r="K75" s="6">
        <f t="shared" si="32"/>
        <v>8276.6765599999999</v>
      </c>
      <c r="L75" s="6">
        <v>4600.38717</v>
      </c>
      <c r="M75" s="6">
        <v>3676.2893899999999</v>
      </c>
      <c r="N75" s="6">
        <v>19811.26598</v>
      </c>
      <c r="O75" s="6">
        <f t="shared" si="33"/>
        <v>7093.9970000000003</v>
      </c>
      <c r="P75" s="6">
        <v>3062.37</v>
      </c>
      <c r="Q75" s="6">
        <v>655.8</v>
      </c>
      <c r="R75" s="6">
        <v>3375.8270000000002</v>
      </c>
      <c r="S75" s="166">
        <v>0</v>
      </c>
      <c r="U75" s="6">
        <v>2139</v>
      </c>
      <c r="V75" s="6"/>
    </row>
    <row r="76" spans="1:22" x14ac:dyDescent="0.25">
      <c r="C76" s="1" t="s">
        <v>43</v>
      </c>
      <c r="E76" s="6">
        <v>43280</v>
      </c>
      <c r="F76" s="6">
        <f t="shared" si="34"/>
        <v>5915</v>
      </c>
      <c r="G76" s="6">
        <v>4232</v>
      </c>
      <c r="H76" s="6">
        <v>460</v>
      </c>
      <c r="I76" s="6">
        <v>1223</v>
      </c>
      <c r="J76" s="6">
        <v>0</v>
      </c>
      <c r="K76" s="6">
        <f t="shared" si="32"/>
        <v>2335</v>
      </c>
      <c r="L76" s="6">
        <v>2233</v>
      </c>
      <c r="M76" s="6">
        <v>102</v>
      </c>
      <c r="N76" s="6">
        <v>21804</v>
      </c>
      <c r="O76" s="6">
        <f t="shared" si="33"/>
        <v>13226</v>
      </c>
      <c r="P76" s="6">
        <v>6825</v>
      </c>
      <c r="Q76" s="6">
        <v>1250</v>
      </c>
      <c r="R76" s="6">
        <v>5151</v>
      </c>
      <c r="S76" s="166">
        <v>0</v>
      </c>
      <c r="U76" s="6">
        <v>0</v>
      </c>
      <c r="V76" s="6"/>
    </row>
    <row r="77" spans="1:22" x14ac:dyDescent="0.25">
      <c r="C77" s="1" t="s">
        <v>95</v>
      </c>
      <c r="E77" s="6">
        <v>14938.63754</v>
      </c>
      <c r="F77" s="6">
        <f t="shared" si="34"/>
        <v>3052.42283</v>
      </c>
      <c r="G77" s="6">
        <v>1773.7933599999999</v>
      </c>
      <c r="H77" s="6">
        <v>20.837</v>
      </c>
      <c r="I77" s="6">
        <v>974.76679999999999</v>
      </c>
      <c r="J77" s="6">
        <v>283.02566999999999</v>
      </c>
      <c r="K77" s="6">
        <f t="shared" si="32"/>
        <v>2567.1620000000003</v>
      </c>
      <c r="L77" s="6">
        <v>2265.0650000000001</v>
      </c>
      <c r="M77" s="6">
        <v>302.09699999999998</v>
      </c>
      <c r="N77" s="6">
        <v>5590.31736</v>
      </c>
      <c r="O77" s="6">
        <f t="shared" si="33"/>
        <v>3728.7356</v>
      </c>
      <c r="P77" s="6">
        <v>2244.0814</v>
      </c>
      <c r="Q77" s="6">
        <v>30.25375</v>
      </c>
      <c r="R77" s="6">
        <v>1454.4004500000001</v>
      </c>
      <c r="S77" s="166">
        <v>0</v>
      </c>
      <c r="U77" s="6">
        <v>724</v>
      </c>
      <c r="V77" s="6"/>
    </row>
    <row r="78" spans="1:22" x14ac:dyDescent="0.25">
      <c r="C78" s="1" t="s">
        <v>105</v>
      </c>
      <c r="E78" s="6">
        <v>56481</v>
      </c>
      <c r="F78" s="6">
        <f t="shared" si="34"/>
        <v>13695</v>
      </c>
      <c r="G78" s="6">
        <v>4986</v>
      </c>
      <c r="H78" s="6">
        <v>3226</v>
      </c>
      <c r="I78" s="6">
        <v>2785</v>
      </c>
      <c r="J78" s="6">
        <v>2698</v>
      </c>
      <c r="K78" s="6">
        <f t="shared" si="32"/>
        <v>16205</v>
      </c>
      <c r="L78" s="6">
        <v>15349</v>
      </c>
      <c r="M78" s="6">
        <v>856</v>
      </c>
      <c r="N78" s="6">
        <v>19105</v>
      </c>
      <c r="O78" s="6">
        <f t="shared" si="33"/>
        <v>7476</v>
      </c>
      <c r="P78" s="6">
        <v>1512</v>
      </c>
      <c r="Q78" s="6">
        <v>0</v>
      </c>
      <c r="R78" s="6">
        <v>5964</v>
      </c>
      <c r="S78" s="166">
        <v>0</v>
      </c>
      <c r="U78" s="6">
        <v>4107</v>
      </c>
      <c r="V78" s="6"/>
    </row>
    <row r="79" spans="1:22" x14ac:dyDescent="0.25">
      <c r="C79" s="1" t="s">
        <v>137</v>
      </c>
      <c r="E79" s="6">
        <v>42271</v>
      </c>
      <c r="F79" s="6">
        <f t="shared" si="34"/>
        <v>12232.948</v>
      </c>
      <c r="G79" s="6">
        <v>6032.05</v>
      </c>
      <c r="H79" s="6">
        <v>0</v>
      </c>
      <c r="I79" s="6">
        <v>6200.8980000000001</v>
      </c>
      <c r="J79" s="6">
        <v>0</v>
      </c>
      <c r="K79" s="6">
        <f t="shared" si="32"/>
        <v>6684.6750000000002</v>
      </c>
      <c r="L79" s="6">
        <v>6684.6750000000002</v>
      </c>
      <c r="M79" s="6">
        <v>0</v>
      </c>
      <c r="N79" s="6">
        <v>12292.004000000001</v>
      </c>
      <c r="O79" s="6">
        <f t="shared" si="33"/>
        <v>11061.151</v>
      </c>
      <c r="P79" s="6">
        <v>4367</v>
      </c>
      <c r="Q79" s="6">
        <v>0</v>
      </c>
      <c r="R79" s="6">
        <v>6694.1509999999998</v>
      </c>
      <c r="S79" s="166">
        <v>0</v>
      </c>
      <c r="U79" s="6">
        <v>853</v>
      </c>
      <c r="V79" s="6"/>
    </row>
    <row r="80" spans="1:22" x14ac:dyDescent="0.25">
      <c r="C80" s="1" t="s">
        <v>192</v>
      </c>
      <c r="E80" s="6">
        <v>9001</v>
      </c>
      <c r="F80" s="6">
        <f t="shared" si="34"/>
        <v>250</v>
      </c>
      <c r="G80" s="6">
        <v>0</v>
      </c>
      <c r="H80" s="6">
        <v>0</v>
      </c>
      <c r="I80" s="6">
        <v>250</v>
      </c>
      <c r="J80" s="6">
        <v>0</v>
      </c>
      <c r="K80" s="6">
        <f t="shared" si="32"/>
        <v>0</v>
      </c>
      <c r="L80" s="6">
        <v>0</v>
      </c>
      <c r="M80" s="6">
        <v>0</v>
      </c>
      <c r="N80" s="6">
        <v>638</v>
      </c>
      <c r="O80" s="6">
        <f t="shared" si="33"/>
        <v>8113</v>
      </c>
      <c r="P80" s="6">
        <v>2827</v>
      </c>
      <c r="Q80" s="6">
        <v>0</v>
      </c>
      <c r="R80" s="6">
        <v>5286</v>
      </c>
      <c r="S80" s="166">
        <v>0</v>
      </c>
      <c r="U80" s="6">
        <v>-1</v>
      </c>
      <c r="V80" s="6"/>
    </row>
    <row r="81" spans="1:22" x14ac:dyDescent="0.25">
      <c r="C81" s="1" t="s">
        <v>236</v>
      </c>
      <c r="E81" s="6">
        <v>16315</v>
      </c>
      <c r="F81" s="6">
        <f t="shared" si="34"/>
        <v>4858</v>
      </c>
      <c r="G81" s="6">
        <v>3300</v>
      </c>
      <c r="H81" s="6">
        <v>421</v>
      </c>
      <c r="I81" s="6">
        <v>1087</v>
      </c>
      <c r="J81" s="6">
        <v>50</v>
      </c>
      <c r="K81" s="6">
        <f t="shared" si="32"/>
        <v>2531</v>
      </c>
      <c r="L81" s="6">
        <v>1631</v>
      </c>
      <c r="M81" s="6">
        <v>900</v>
      </c>
      <c r="N81" s="6">
        <v>4588</v>
      </c>
      <c r="O81" s="6">
        <f t="shared" si="33"/>
        <v>4338</v>
      </c>
      <c r="P81" s="6">
        <v>3363</v>
      </c>
      <c r="Q81" s="6">
        <v>0</v>
      </c>
      <c r="R81" s="6">
        <v>975</v>
      </c>
      <c r="S81" s="166">
        <v>0</v>
      </c>
      <c r="U81" s="6">
        <v>0</v>
      </c>
      <c r="V81" s="6"/>
    </row>
    <row r="82" spans="1:22" x14ac:dyDescent="0.25">
      <c r="C82" s="1" t="s">
        <v>262</v>
      </c>
      <c r="E82" s="6">
        <v>16337.98213</v>
      </c>
      <c r="F82" s="6">
        <f t="shared" si="34"/>
        <v>27.5</v>
      </c>
      <c r="G82" s="6">
        <v>0</v>
      </c>
      <c r="H82" s="6">
        <v>0</v>
      </c>
      <c r="I82" s="6">
        <v>0</v>
      </c>
      <c r="J82" s="6">
        <v>27.5</v>
      </c>
      <c r="K82" s="6">
        <f t="shared" si="32"/>
        <v>2690.9060799999997</v>
      </c>
      <c r="L82" s="6">
        <v>1863.1977899999999</v>
      </c>
      <c r="M82" s="6">
        <v>827.70829000000003</v>
      </c>
      <c r="N82" s="6">
        <v>6739.9903800000002</v>
      </c>
      <c r="O82" s="6">
        <f t="shared" si="33"/>
        <v>6879.5856700000004</v>
      </c>
      <c r="P82" s="6">
        <v>2255.806</v>
      </c>
      <c r="Q82" s="6">
        <v>0</v>
      </c>
      <c r="R82" s="6">
        <v>4623.7796699999999</v>
      </c>
      <c r="S82" s="166">
        <v>0</v>
      </c>
      <c r="U82" s="6">
        <v>6390</v>
      </c>
      <c r="V82" s="6"/>
    </row>
    <row r="83" spans="1:22" x14ac:dyDescent="0.25">
      <c r="C83" s="1" t="s">
        <v>288</v>
      </c>
      <c r="E83" s="6">
        <v>18209.841840000001</v>
      </c>
      <c r="F83" s="6">
        <f t="shared" si="34"/>
        <v>1393</v>
      </c>
      <c r="G83" s="6">
        <v>1088</v>
      </c>
      <c r="H83" s="6">
        <v>305</v>
      </c>
      <c r="I83" s="6">
        <v>0</v>
      </c>
      <c r="J83" s="6">
        <v>0</v>
      </c>
      <c r="K83" s="6">
        <f>SUM(L83:M83)</f>
        <v>8004</v>
      </c>
      <c r="L83" s="6">
        <v>3866</v>
      </c>
      <c r="M83" s="6">
        <v>4138</v>
      </c>
      <c r="N83" s="6">
        <v>20</v>
      </c>
      <c r="O83" s="6">
        <f t="shared" si="33"/>
        <v>8792.8418399999991</v>
      </c>
      <c r="P83" s="6">
        <v>7543.2518399999999</v>
      </c>
      <c r="Q83" s="6">
        <v>0</v>
      </c>
      <c r="R83" s="6">
        <v>1249.5899999999999</v>
      </c>
      <c r="S83" s="166">
        <v>0</v>
      </c>
      <c r="U83" s="6">
        <v>1287</v>
      </c>
      <c r="V83" s="6"/>
    </row>
    <row r="84" spans="1:22" x14ac:dyDescent="0.25">
      <c r="C84" s="1" t="s">
        <v>302</v>
      </c>
      <c r="E84" s="6">
        <v>17091.30719</v>
      </c>
      <c r="F84" s="6">
        <f t="shared" si="34"/>
        <v>1583.768</v>
      </c>
      <c r="G84" s="6">
        <v>30.555</v>
      </c>
      <c r="H84" s="6">
        <v>0</v>
      </c>
      <c r="I84" s="6">
        <v>1553.213</v>
      </c>
      <c r="J84" s="6">
        <v>0</v>
      </c>
      <c r="K84" s="6">
        <f>SUM(L84:M84)</f>
        <v>85.4</v>
      </c>
      <c r="L84" s="6">
        <v>85.4</v>
      </c>
      <c r="M84" s="6">
        <v>0</v>
      </c>
      <c r="N84" s="6">
        <v>8133.0573599999998</v>
      </c>
      <c r="O84" s="6">
        <f t="shared" si="33"/>
        <v>7289.0818299999992</v>
      </c>
      <c r="P84" s="6">
        <v>5045.6899999999996</v>
      </c>
      <c r="Q84" s="6">
        <v>0</v>
      </c>
      <c r="R84" s="6">
        <v>2243.39183</v>
      </c>
      <c r="S84" s="169">
        <v>0</v>
      </c>
      <c r="U84" s="6">
        <v>7</v>
      </c>
      <c r="V84" s="6"/>
    </row>
    <row r="85" spans="1:22" s="11" customFormat="1" x14ac:dyDescent="0.25">
      <c r="A85" s="10"/>
      <c r="B85" s="10" t="s">
        <v>438</v>
      </c>
      <c r="C85" s="10"/>
      <c r="D85" s="10"/>
      <c r="E85" s="12">
        <f>SUM(E73:E84)</f>
        <v>301502.26749000006</v>
      </c>
      <c r="F85" s="12">
        <f t="shared" si="34"/>
        <v>51573.198080000002</v>
      </c>
      <c r="G85" s="12">
        <v>26359.517090000001</v>
      </c>
      <c r="H85" s="12">
        <v>4854.3370199999999</v>
      </c>
      <c r="I85" s="12">
        <v>17108.271800000002</v>
      </c>
      <c r="J85" s="12">
        <v>3251.0721699999999</v>
      </c>
      <c r="K85" s="12">
        <f t="shared" si="32"/>
        <v>62756.819640000002</v>
      </c>
      <c r="L85" s="12">
        <v>46794.72496</v>
      </c>
      <c r="M85" s="12">
        <v>15962.09468</v>
      </c>
      <c r="N85" s="12">
        <v>102401.63508000001</v>
      </c>
      <c r="O85" s="12">
        <f t="shared" si="33"/>
        <v>84770.392939999991</v>
      </c>
      <c r="P85" s="12">
        <v>44025.199240000002</v>
      </c>
      <c r="Q85" s="12">
        <v>2003.05375</v>
      </c>
      <c r="R85" s="12">
        <v>38742.139949999997</v>
      </c>
      <c r="S85" s="166">
        <v>0</v>
      </c>
      <c r="T85" s="10"/>
      <c r="U85" s="12">
        <v>16847</v>
      </c>
      <c r="V85" s="12"/>
    </row>
    <row r="86" spans="1:22" x14ac:dyDescent="0.25">
      <c r="E86" s="6"/>
      <c r="F86" s="6"/>
      <c r="G86" s="6"/>
      <c r="H86" s="6"/>
      <c r="I86" s="6"/>
      <c r="J86" s="6"/>
      <c r="K86" s="6"/>
      <c r="L86" s="6"/>
      <c r="M86" s="6"/>
      <c r="N86" s="6"/>
      <c r="O86" s="6"/>
      <c r="P86" s="6"/>
      <c r="Q86" s="6"/>
      <c r="R86" s="6"/>
      <c r="S86" s="169">
        <v>0</v>
      </c>
      <c r="U86" s="6"/>
      <c r="V86" s="6"/>
    </row>
    <row r="87" spans="1:22" x14ac:dyDescent="0.25">
      <c r="A87" s="55"/>
      <c r="B87" s="55"/>
      <c r="C87" s="55"/>
      <c r="D87" s="55"/>
      <c r="E87" s="18" t="s">
        <v>586</v>
      </c>
      <c r="F87" s="49"/>
      <c r="G87" s="49"/>
      <c r="H87" s="49"/>
      <c r="I87" s="49"/>
      <c r="J87" s="49"/>
      <c r="K87" s="49"/>
      <c r="L87" s="49"/>
      <c r="M87" s="49"/>
      <c r="N87" s="49"/>
      <c r="O87" s="49"/>
      <c r="P87" s="49"/>
      <c r="Q87" s="49"/>
      <c r="R87" s="49"/>
      <c r="S87" s="49"/>
      <c r="T87" s="49"/>
      <c r="U87" s="49"/>
    </row>
    <row r="88" spans="1:22" x14ac:dyDescent="0.25">
      <c r="A88" s="59" t="s">
        <v>634</v>
      </c>
      <c r="B88" s="59"/>
      <c r="C88" s="59"/>
      <c r="D88" s="59"/>
      <c r="E88" s="181">
        <f>E7/$E7</f>
        <v>1</v>
      </c>
      <c r="F88" s="181">
        <f t="shared" ref="F88:J89" si="35">F7/$E7</f>
        <v>0.19790602743885458</v>
      </c>
      <c r="G88" s="181">
        <f t="shared" si="35"/>
        <v>0.11780479072115935</v>
      </c>
      <c r="H88" s="181">
        <f t="shared" si="35"/>
        <v>1.6094952004731773E-2</v>
      </c>
      <c r="I88" s="181">
        <f t="shared" si="35"/>
        <v>5.1114155682501994E-2</v>
      </c>
      <c r="J88" s="181">
        <f t="shared" si="35"/>
        <v>1.2892129030461457E-2</v>
      </c>
      <c r="K88" s="181">
        <f t="shared" ref="K88:M89" si="36">K7/$E7</f>
        <v>0.15766028496495135</v>
      </c>
      <c r="L88" s="181">
        <f t="shared" si="36"/>
        <v>0.11661453361932002</v>
      </c>
      <c r="M88" s="181">
        <f t="shared" si="36"/>
        <v>4.1045751345631334E-2</v>
      </c>
      <c r="N88" s="181">
        <f>N7/$E7</f>
        <v>0.37972825282240918</v>
      </c>
      <c r="O88" s="181">
        <f t="shared" ref="O88:R89" si="37">O7/$E7</f>
        <v>0.26470543477378494</v>
      </c>
      <c r="P88" s="181">
        <f t="shared" si="37"/>
        <v>0.13560003435456736</v>
      </c>
      <c r="Q88" s="181">
        <f t="shared" si="37"/>
        <v>6.7330564123408137E-3</v>
      </c>
      <c r="R88" s="181">
        <f t="shared" si="37"/>
        <v>0.1223723440068768</v>
      </c>
      <c r="S88" s="181">
        <f>S7/$E7</f>
        <v>0</v>
      </c>
      <c r="T88" s="53"/>
      <c r="U88" s="181">
        <f>U7/$E7</f>
        <v>7.2982559383519247E-2</v>
      </c>
    </row>
    <row r="89" spans="1:22" x14ac:dyDescent="0.25">
      <c r="A89" s="59" t="s">
        <v>352</v>
      </c>
      <c r="B89" s="59"/>
      <c r="C89" s="59"/>
      <c r="D89" s="59"/>
      <c r="E89" s="181">
        <f>E8/$E8</f>
        <v>1</v>
      </c>
      <c r="F89" s="181">
        <f t="shared" si="35"/>
        <v>0.2057948417540339</v>
      </c>
      <c r="G89" s="181">
        <f t="shared" si="35"/>
        <v>0.12357911437690286</v>
      </c>
      <c r="H89" s="181">
        <f t="shared" si="35"/>
        <v>1.7411668117110687E-2</v>
      </c>
      <c r="I89" s="181">
        <f t="shared" si="35"/>
        <v>5.3926487071003108E-2</v>
      </c>
      <c r="J89" s="181">
        <f t="shared" si="35"/>
        <v>1.0877572189017227E-2</v>
      </c>
      <c r="K89" s="181">
        <f t="shared" si="36"/>
        <v>0.17622499358995655</v>
      </c>
      <c r="L89" s="181">
        <f t="shared" si="36"/>
        <v>0.13377292042330835</v>
      </c>
      <c r="M89" s="181">
        <f t="shared" si="36"/>
        <v>4.2452073166648209E-2</v>
      </c>
      <c r="N89" s="181">
        <f>N8/$E8</f>
        <v>0.34889093526811427</v>
      </c>
      <c r="O89" s="181">
        <f t="shared" si="37"/>
        <v>0.26908922938789537</v>
      </c>
      <c r="P89" s="181">
        <f t="shared" si="37"/>
        <v>0.13509759208589353</v>
      </c>
      <c r="Q89" s="181">
        <f t="shared" si="37"/>
        <v>8.443357054679447E-3</v>
      </c>
      <c r="R89" s="181">
        <f t="shared" si="37"/>
        <v>0.12554828024732237</v>
      </c>
      <c r="S89" s="181">
        <f>S8/$E8</f>
        <v>0</v>
      </c>
      <c r="T89" s="53"/>
      <c r="U89" s="181">
        <f>U8/$E8</f>
        <v>6.4011368584047837E-2</v>
      </c>
    </row>
    <row r="90" spans="1:22" x14ac:dyDescent="0.25">
      <c r="A90" s="59" t="s">
        <v>353</v>
      </c>
      <c r="B90" s="59"/>
      <c r="C90" s="59"/>
      <c r="D90" s="59"/>
      <c r="E90" s="181">
        <f>E9/$E9</f>
        <v>1</v>
      </c>
      <c r="F90" s="181">
        <f t="shared" ref="F90:J92" si="38">F9/$E9</f>
        <v>0.21278740222332757</v>
      </c>
      <c r="G90" s="181">
        <f t="shared" si="38"/>
        <v>0.13571293844796195</v>
      </c>
      <c r="H90" s="181">
        <f t="shared" si="38"/>
        <v>1.7768690682071701E-2</v>
      </c>
      <c r="I90" s="181">
        <f t="shared" si="38"/>
        <v>4.6677973383232832E-2</v>
      </c>
      <c r="J90" s="181">
        <f t="shared" si="38"/>
        <v>1.2627799710061062E-2</v>
      </c>
      <c r="K90" s="181">
        <f t="shared" ref="K90:M90" si="39">K9/$E9</f>
        <v>0.16420927414438646</v>
      </c>
      <c r="L90" s="181">
        <f t="shared" si="39"/>
        <v>0.13383073796985093</v>
      </c>
      <c r="M90" s="181">
        <f t="shared" si="39"/>
        <v>3.0378536174535526E-2</v>
      </c>
      <c r="N90" s="181">
        <f t="shared" ref="N90" si="40">N9/$E9</f>
        <v>0.35687856173735105</v>
      </c>
      <c r="O90" s="181">
        <f t="shared" ref="O90:R90" si="41">O9/$E9</f>
        <v>0.26612476189493489</v>
      </c>
      <c r="P90" s="181">
        <f t="shared" si="41"/>
        <v>0.12809826912922032</v>
      </c>
      <c r="Q90" s="181">
        <f t="shared" si="41"/>
        <v>6.9277447453071073E-3</v>
      </c>
      <c r="R90" s="181">
        <f t="shared" si="41"/>
        <v>0.13109874802040747</v>
      </c>
      <c r="S90" s="181">
        <f t="shared" ref="S90" si="42">S9/$E9</f>
        <v>0</v>
      </c>
      <c r="T90" s="53"/>
      <c r="U90" s="181">
        <f t="shared" ref="U90" si="43">U9/$E9</f>
        <v>5.157450715672672E-2</v>
      </c>
    </row>
    <row r="91" spans="1:22" x14ac:dyDescent="0.25">
      <c r="A91" s="59" t="s">
        <v>391</v>
      </c>
      <c r="B91" s="59"/>
      <c r="C91" s="59"/>
      <c r="D91" s="59"/>
      <c r="E91" s="181">
        <f>E10/$E10</f>
        <v>1</v>
      </c>
      <c r="F91" s="181">
        <f t="shared" si="38"/>
        <v>0.18409291640230743</v>
      </c>
      <c r="G91" s="181">
        <f t="shared" si="38"/>
        <v>0.10936883523386184</v>
      </c>
      <c r="H91" s="181">
        <f t="shared" si="38"/>
        <v>1.8556402993065577E-2</v>
      </c>
      <c r="I91" s="181">
        <f t="shared" si="38"/>
        <v>4.2449442089657417E-2</v>
      </c>
      <c r="J91" s="181">
        <f t="shared" si="38"/>
        <v>1.371823608572259E-2</v>
      </c>
      <c r="K91" s="181">
        <f t="shared" ref="K91:M91" si="44">K10/$E10</f>
        <v>0.17050733051456801</v>
      </c>
      <c r="L91" s="181">
        <f t="shared" si="44"/>
        <v>0.1345034952785657</v>
      </c>
      <c r="M91" s="181">
        <f t="shared" si="44"/>
        <v>3.6003835236002327E-2</v>
      </c>
      <c r="N91" s="181">
        <f t="shared" ref="N91" si="45">N10/$E10</f>
        <v>0.40563424361864114</v>
      </c>
      <c r="O91" s="181">
        <f t="shared" ref="O91:R91" si="46">O10/$E10</f>
        <v>0.23976550946448333</v>
      </c>
      <c r="P91" s="181">
        <f t="shared" si="46"/>
        <v>0.12848442311982838</v>
      </c>
      <c r="Q91" s="181">
        <f t="shared" si="46"/>
        <v>6.1792689894365803E-3</v>
      </c>
      <c r="R91" s="181">
        <f t="shared" si="46"/>
        <v>0.10510181735521837</v>
      </c>
      <c r="S91" s="181">
        <f t="shared" ref="S91" si="47">S10/$E10</f>
        <v>0</v>
      </c>
      <c r="T91" s="53"/>
      <c r="U91" s="181">
        <f t="shared" ref="U91" si="48">U10/$E10</f>
        <v>4.7085340561701224E-2</v>
      </c>
    </row>
    <row r="92" spans="1:22" x14ac:dyDescent="0.25">
      <c r="A92" s="59" t="s">
        <v>390</v>
      </c>
      <c r="B92" s="59"/>
      <c r="C92" s="59"/>
      <c r="D92" s="59"/>
      <c r="E92" s="181">
        <f>E11/$E11</f>
        <v>1</v>
      </c>
      <c r="F92" s="181">
        <f t="shared" si="38"/>
        <v>0.17105422271155701</v>
      </c>
      <c r="G92" s="181">
        <f t="shared" si="38"/>
        <v>8.7427324167249951E-2</v>
      </c>
      <c r="H92" s="181">
        <f t="shared" si="38"/>
        <v>1.6100511053202381E-2</v>
      </c>
      <c r="I92" s="181">
        <f t="shared" si="38"/>
        <v>5.6743468383472613E-2</v>
      </c>
      <c r="J92" s="181">
        <f t="shared" si="38"/>
        <v>1.0782919107632056E-2</v>
      </c>
      <c r="K92" s="181">
        <f t="shared" ref="K92:M92" si="49">K11/$E11</f>
        <v>0.2081472432001947</v>
      </c>
      <c r="L92" s="181">
        <f t="shared" si="49"/>
        <v>0.15520533150993407</v>
      </c>
      <c r="M92" s="181">
        <f t="shared" si="49"/>
        <v>5.2941911690260635E-2</v>
      </c>
      <c r="N92" s="181">
        <f>N11/$E11</f>
        <v>0.33963827618040765</v>
      </c>
      <c r="O92" s="181">
        <f t="shared" ref="O92:R92" si="50">O11/$E11</f>
        <v>0.28116025790784077</v>
      </c>
      <c r="P92" s="181">
        <f t="shared" si="50"/>
        <v>0.14601957055364426</v>
      </c>
      <c r="Q92" s="181">
        <f t="shared" si="50"/>
        <v>6.6435826167737903E-3</v>
      </c>
      <c r="R92" s="181">
        <f t="shared" si="50"/>
        <v>0.12849710473742273</v>
      </c>
      <c r="S92" s="181">
        <f>S11/$E11</f>
        <v>0</v>
      </c>
      <c r="T92" s="53"/>
      <c r="U92" s="181">
        <f>U11/$E11</f>
        <v>5.5876901128982706E-2</v>
      </c>
    </row>
    <row r="93" spans="1:22" x14ac:dyDescent="0.25">
      <c r="A93" s="55"/>
      <c r="B93" s="55"/>
      <c r="C93" s="55"/>
      <c r="D93" s="55"/>
      <c r="E93" s="184" t="s">
        <v>615</v>
      </c>
      <c r="F93" s="56"/>
      <c r="G93" s="58"/>
      <c r="H93" s="58"/>
      <c r="I93" s="58"/>
      <c r="J93" s="58"/>
      <c r="K93" s="58"/>
      <c r="L93" s="58"/>
      <c r="M93" s="58"/>
      <c r="N93" s="58"/>
      <c r="O93" s="58"/>
      <c r="P93" s="58"/>
      <c r="Q93" s="58"/>
      <c r="R93" s="58"/>
      <c r="S93" s="58"/>
      <c r="T93" s="185"/>
      <c r="U93" s="56"/>
    </row>
    <row r="94" spans="1:22" x14ac:dyDescent="0.25">
      <c r="A94" s="59">
        <v>2023</v>
      </c>
      <c r="B94" s="1" t="s">
        <v>437</v>
      </c>
      <c r="C94" s="1" t="s">
        <v>4</v>
      </c>
      <c r="D94" s="59"/>
      <c r="E94" s="186">
        <f t="shared" ref="E94:S107" si="51">E13/$E13</f>
        <v>1</v>
      </c>
      <c r="F94" s="186">
        <f t="shared" si="51"/>
        <v>0.20696770478429868</v>
      </c>
      <c r="G94" s="186">
        <f t="shared" si="51"/>
        <v>7.0924708479293636E-2</v>
      </c>
      <c r="H94" s="186">
        <f t="shared" si="51"/>
        <v>8.3017419261960743E-3</v>
      </c>
      <c r="I94" s="186">
        <f t="shared" si="51"/>
        <v>0.12774125437880895</v>
      </c>
      <c r="J94" s="186">
        <f t="shared" si="51"/>
        <v>0</v>
      </c>
      <c r="K94" s="186">
        <f t="shared" si="51"/>
        <v>0.33864388886222946</v>
      </c>
      <c r="L94" s="186">
        <f t="shared" si="51"/>
        <v>0.31244301549978404</v>
      </c>
      <c r="M94" s="186">
        <f t="shared" si="51"/>
        <v>2.6200873362445413E-2</v>
      </c>
      <c r="N94" s="186">
        <f t="shared" si="51"/>
        <v>0.17731177119823407</v>
      </c>
      <c r="O94" s="186">
        <f t="shared" si="51"/>
        <v>0.27707663515523778</v>
      </c>
      <c r="P94" s="186">
        <f t="shared" si="51"/>
        <v>0.16627477326167284</v>
      </c>
      <c r="Q94" s="186">
        <f t="shared" si="51"/>
        <v>0</v>
      </c>
      <c r="R94" s="186">
        <f t="shared" si="51"/>
        <v>0.11080186189356495</v>
      </c>
      <c r="S94" s="187">
        <f t="shared" si="51"/>
        <v>0</v>
      </c>
      <c r="T94" s="187"/>
      <c r="U94" s="186">
        <f t="shared" ref="U94:U107" si="52">U13/$E13</f>
        <v>2.1402178607418783E-2</v>
      </c>
    </row>
    <row r="95" spans="1:22" x14ac:dyDescent="0.25">
      <c r="A95" s="59"/>
      <c r="C95" s="1" t="s">
        <v>26</v>
      </c>
      <c r="D95" s="59"/>
      <c r="E95" s="186">
        <f t="shared" si="51"/>
        <v>1</v>
      </c>
      <c r="F95" s="186">
        <f t="shared" si="51"/>
        <v>0.11644044200817889</v>
      </c>
      <c r="G95" s="186">
        <f t="shared" si="51"/>
        <v>8.0853563038371185E-2</v>
      </c>
      <c r="H95" s="186">
        <f t="shared" si="51"/>
        <v>4.285217088662664E-3</v>
      </c>
      <c r="I95" s="186">
        <f t="shared" si="51"/>
        <v>2.412337944835987E-2</v>
      </c>
      <c r="J95" s="186">
        <f t="shared" si="51"/>
        <v>7.1782824327851734E-3</v>
      </c>
      <c r="K95" s="186">
        <f t="shared" si="51"/>
        <v>0.2215043939789437</v>
      </c>
      <c r="L95" s="186">
        <f t="shared" si="51"/>
        <v>0.12455407639432699</v>
      </c>
      <c r="M95" s="186">
        <f t="shared" si="51"/>
        <v>9.6950317584616724E-2</v>
      </c>
      <c r="N95" s="186">
        <f t="shared" si="51"/>
        <v>0.42506308187592445</v>
      </c>
      <c r="O95" s="186">
        <f t="shared" si="51"/>
        <v>0.23699208213695291</v>
      </c>
      <c r="P95" s="186">
        <f t="shared" si="51"/>
        <v>7.5567736883320288E-2</v>
      </c>
      <c r="Q95" s="186">
        <f t="shared" si="51"/>
        <v>1.7749934742886976E-2</v>
      </c>
      <c r="R95" s="186">
        <f t="shared" si="51"/>
        <v>0.14367441051074567</v>
      </c>
      <c r="S95" s="187">
        <f t="shared" si="51"/>
        <v>0</v>
      </c>
      <c r="T95" s="187"/>
      <c r="U95" s="186">
        <f t="shared" si="52"/>
        <v>2.1056295136169842E-2</v>
      </c>
    </row>
    <row r="96" spans="1:22" x14ac:dyDescent="0.25">
      <c r="A96" s="59"/>
      <c r="C96" s="1" t="s">
        <v>43</v>
      </c>
      <c r="D96" s="59"/>
      <c r="E96" s="186">
        <f t="shared" si="51"/>
        <v>1</v>
      </c>
      <c r="F96" s="186">
        <f t="shared" si="51"/>
        <v>0.19006789036962535</v>
      </c>
      <c r="G96" s="186">
        <f t="shared" si="51"/>
        <v>0.11128991702288157</v>
      </c>
      <c r="H96" s="186">
        <f t="shared" si="51"/>
        <v>7.9708322856424443E-3</v>
      </c>
      <c r="I96" s="186">
        <f t="shared" si="51"/>
        <v>6.6431983907467934E-2</v>
      </c>
      <c r="J96" s="186">
        <f t="shared" si="51"/>
        <v>4.3751571536333918E-3</v>
      </c>
      <c r="K96" s="186">
        <f t="shared" si="51"/>
        <v>0.13439778727684185</v>
      </c>
      <c r="L96" s="186">
        <f t="shared" si="51"/>
        <v>4.9761126477244157E-2</v>
      </c>
      <c r="M96" s="186">
        <f t="shared" si="51"/>
        <v>8.4636660799597682E-2</v>
      </c>
      <c r="N96" s="186">
        <f t="shared" si="51"/>
        <v>0.35964294694493337</v>
      </c>
      <c r="O96" s="186">
        <f t="shared" si="51"/>
        <v>0.31589137540859946</v>
      </c>
      <c r="P96" s="186">
        <f t="shared" si="51"/>
        <v>0.18458637163691224</v>
      </c>
      <c r="Q96" s="186">
        <f t="shared" si="51"/>
        <v>3.1430726678400807E-2</v>
      </c>
      <c r="R96" s="186">
        <f t="shared" si="51"/>
        <v>9.987427709328639E-2</v>
      </c>
      <c r="S96" s="187">
        <f t="shared" si="51"/>
        <v>0</v>
      </c>
      <c r="T96" s="187"/>
      <c r="U96" s="186">
        <f t="shared" si="52"/>
        <v>4.4362459140055311E-3</v>
      </c>
    </row>
    <row r="97" spans="1:21" x14ac:dyDescent="0.25">
      <c r="A97" s="59"/>
      <c r="C97" s="1" t="s">
        <v>95</v>
      </c>
      <c r="D97" s="59"/>
      <c r="E97" s="186">
        <f t="shared" si="51"/>
        <v>1</v>
      </c>
      <c r="F97" s="186">
        <f t="shared" si="51"/>
        <v>8.0540408063231414E-2</v>
      </c>
      <c r="G97" s="186">
        <f t="shared" si="51"/>
        <v>2.2271919612768826E-2</v>
      </c>
      <c r="H97" s="186">
        <f t="shared" si="51"/>
        <v>3.9519637277127626E-3</v>
      </c>
      <c r="I97" s="186">
        <f t="shared" si="51"/>
        <v>4.8158813798174133E-2</v>
      </c>
      <c r="J97" s="186">
        <f t="shared" si="51"/>
        <v>6.1577109245757001E-3</v>
      </c>
      <c r="K97" s="186">
        <f t="shared" si="51"/>
        <v>8.737209729795968E-2</v>
      </c>
      <c r="L97" s="186">
        <f t="shared" si="51"/>
        <v>5.4285889345015624E-2</v>
      </c>
      <c r="M97" s="186">
        <f t="shared" si="51"/>
        <v>3.3086207952944056E-2</v>
      </c>
      <c r="N97" s="186">
        <f t="shared" si="51"/>
        <v>0.59904417621469275</v>
      </c>
      <c r="O97" s="186">
        <f t="shared" si="51"/>
        <v>0.23304331842411616</v>
      </c>
      <c r="P97" s="186">
        <f t="shared" si="51"/>
        <v>7.6619079713252866E-2</v>
      </c>
      <c r="Q97" s="186">
        <f t="shared" si="51"/>
        <v>0</v>
      </c>
      <c r="R97" s="186">
        <f t="shared" si="51"/>
        <v>0.15642423871086331</v>
      </c>
      <c r="S97" s="187">
        <f t="shared" si="51"/>
        <v>0</v>
      </c>
      <c r="T97" s="187"/>
      <c r="U97" s="186">
        <f t="shared" si="52"/>
        <v>0.51433735677960912</v>
      </c>
    </row>
    <row r="98" spans="1:21" x14ac:dyDescent="0.25">
      <c r="A98" s="59"/>
      <c r="C98" s="1" t="s">
        <v>105</v>
      </c>
      <c r="D98" s="59"/>
      <c r="E98" s="186">
        <f t="shared" si="51"/>
        <v>1</v>
      </c>
      <c r="F98" s="186">
        <f t="shared" si="51"/>
        <v>0.19264766234176217</v>
      </c>
      <c r="G98" s="186">
        <f t="shared" si="51"/>
        <v>9.7152508128926354E-2</v>
      </c>
      <c r="H98" s="186">
        <f t="shared" si="51"/>
        <v>2.6044132967137038E-2</v>
      </c>
      <c r="I98" s="186">
        <f t="shared" si="51"/>
        <v>3.70931590744073E-2</v>
      </c>
      <c r="J98" s="186">
        <f t="shared" si="51"/>
        <v>3.2357862171291475E-2</v>
      </c>
      <c r="K98" s="186">
        <f t="shared" si="51"/>
        <v>0.22637876061495724</v>
      </c>
      <c r="L98" s="186">
        <f t="shared" si="51"/>
        <v>0.21821826561858762</v>
      </c>
      <c r="M98" s="186">
        <f t="shared" si="51"/>
        <v>8.1604949963696057E-3</v>
      </c>
      <c r="N98" s="186">
        <f t="shared" si="51"/>
        <v>0.32768254569561511</v>
      </c>
      <c r="O98" s="186">
        <f t="shared" si="51"/>
        <v>0.25329103134766551</v>
      </c>
      <c r="P98" s="186">
        <f t="shared" si="51"/>
        <v>2.8806389493954605E-2</v>
      </c>
      <c r="Q98" s="186">
        <f t="shared" si="51"/>
        <v>0</v>
      </c>
      <c r="R98" s="186">
        <f t="shared" si="51"/>
        <v>0.22448464185371089</v>
      </c>
      <c r="S98" s="187">
        <f t="shared" si="51"/>
        <v>0</v>
      </c>
      <c r="T98" s="187"/>
      <c r="U98" s="186">
        <f t="shared" si="52"/>
        <v>6.63572939356631E-2</v>
      </c>
    </row>
    <row r="99" spans="1:21" x14ac:dyDescent="0.25">
      <c r="A99" s="59"/>
      <c r="C99" s="1" t="s">
        <v>137</v>
      </c>
      <c r="D99" s="59"/>
      <c r="E99" s="186">
        <f t="shared" si="51"/>
        <v>1</v>
      </c>
      <c r="F99" s="186">
        <f t="shared" si="51"/>
        <v>0.43114845492194964</v>
      </c>
      <c r="G99" s="186">
        <f t="shared" si="51"/>
        <v>0.33312758840395029</v>
      </c>
      <c r="H99" s="186">
        <f t="shared" si="51"/>
        <v>5.2007008601465433E-2</v>
      </c>
      <c r="I99" s="186">
        <f t="shared" si="51"/>
        <v>1.1846925772539025E-2</v>
      </c>
      <c r="J99" s="186">
        <f t="shared" si="51"/>
        <v>3.4166932143994903E-2</v>
      </c>
      <c r="K99" s="186">
        <f t="shared" si="51"/>
        <v>0.10938993309971329</v>
      </c>
      <c r="L99" s="186">
        <f t="shared" si="51"/>
        <v>0.10938993309971329</v>
      </c>
      <c r="M99" s="186">
        <f t="shared" si="51"/>
        <v>0</v>
      </c>
      <c r="N99" s="186">
        <f t="shared" si="51"/>
        <v>0.3378862695125836</v>
      </c>
      <c r="O99" s="186">
        <f t="shared" si="51"/>
        <v>0.12157534246575342</v>
      </c>
      <c r="P99" s="186">
        <f t="shared" si="51"/>
        <v>9.5551927365402994E-2</v>
      </c>
      <c r="Q99" s="186">
        <f t="shared" si="51"/>
        <v>0</v>
      </c>
      <c r="R99" s="186">
        <f t="shared" si="51"/>
        <v>2.602341510035043E-2</v>
      </c>
      <c r="S99" s="187">
        <f t="shared" si="51"/>
        <v>0</v>
      </c>
      <c r="T99" s="187"/>
      <c r="U99" s="186">
        <f t="shared" si="52"/>
        <v>1.5290297467346288E-2</v>
      </c>
    </row>
    <row r="100" spans="1:21" x14ac:dyDescent="0.25">
      <c r="A100" s="59"/>
      <c r="C100" s="1" t="s">
        <v>192</v>
      </c>
      <c r="D100" s="59"/>
      <c r="E100" s="186">
        <f t="shared" si="51"/>
        <v>1</v>
      </c>
      <c r="F100" s="186">
        <f t="shared" si="51"/>
        <v>5.1660008265601319E-2</v>
      </c>
      <c r="G100" s="186">
        <f t="shared" si="51"/>
        <v>0</v>
      </c>
      <c r="H100" s="186">
        <f t="shared" si="51"/>
        <v>0</v>
      </c>
      <c r="I100" s="186">
        <f t="shared" si="51"/>
        <v>5.1660008265601319E-2</v>
      </c>
      <c r="J100" s="186">
        <f t="shared" si="51"/>
        <v>0</v>
      </c>
      <c r="K100" s="186">
        <f t="shared" si="51"/>
        <v>1.7908802865408458E-2</v>
      </c>
      <c r="L100" s="186">
        <f t="shared" si="51"/>
        <v>0</v>
      </c>
      <c r="M100" s="186">
        <f t="shared" si="51"/>
        <v>1.7908802865408458E-2</v>
      </c>
      <c r="N100" s="186">
        <f t="shared" si="51"/>
        <v>0.45515911282545807</v>
      </c>
      <c r="O100" s="186">
        <f t="shared" si="51"/>
        <v>0.47527207604353217</v>
      </c>
      <c r="P100" s="186">
        <f t="shared" si="51"/>
        <v>0.24845019975203195</v>
      </c>
      <c r="Q100" s="186">
        <f t="shared" si="51"/>
        <v>0</v>
      </c>
      <c r="R100" s="186">
        <f t="shared" si="51"/>
        <v>0.22682187629150022</v>
      </c>
      <c r="S100" s="187">
        <f t="shared" si="51"/>
        <v>0</v>
      </c>
      <c r="T100" s="187"/>
      <c r="U100" s="186">
        <f t="shared" si="52"/>
        <v>1.7559581209532993E-2</v>
      </c>
    </row>
    <row r="101" spans="1:21" x14ac:dyDescent="0.25">
      <c r="A101" s="59"/>
      <c r="C101" s="1" t="s">
        <v>236</v>
      </c>
      <c r="D101" s="59"/>
      <c r="E101" s="186">
        <f t="shared" si="51"/>
        <v>1</v>
      </c>
      <c r="F101" s="186">
        <f t="shared" si="51"/>
        <v>0.36685484642617933</v>
      </c>
      <c r="G101" s="186">
        <f t="shared" si="51"/>
        <v>0.25045450196153479</v>
      </c>
      <c r="H101" s="186">
        <f t="shared" si="51"/>
        <v>1.707970529135968E-2</v>
      </c>
      <c r="I101" s="186">
        <f t="shared" si="51"/>
        <v>9.6402258157114146E-2</v>
      </c>
      <c r="J101" s="186">
        <f t="shared" si="51"/>
        <v>2.9183810161707013E-3</v>
      </c>
      <c r="K101" s="186">
        <f t="shared" si="51"/>
        <v>0.19591426657736102</v>
      </c>
      <c r="L101" s="186">
        <f t="shared" si="51"/>
        <v>7.5590852549995216E-2</v>
      </c>
      <c r="M101" s="186">
        <f t="shared" si="51"/>
        <v>0.12032341402736581</v>
      </c>
      <c r="N101" s="186">
        <f t="shared" si="51"/>
        <v>0.18720696584058941</v>
      </c>
      <c r="O101" s="186">
        <f t="shared" si="51"/>
        <v>0.25002392115587024</v>
      </c>
      <c r="P101" s="186">
        <f t="shared" si="51"/>
        <v>0.21801741460147353</v>
      </c>
      <c r="Q101" s="186">
        <f t="shared" si="51"/>
        <v>0</v>
      </c>
      <c r="R101" s="186">
        <f t="shared" si="51"/>
        <v>3.2006506554396706E-2</v>
      </c>
      <c r="S101" s="187">
        <f t="shared" si="51"/>
        <v>0</v>
      </c>
      <c r="T101" s="187"/>
      <c r="U101" s="186">
        <f t="shared" si="52"/>
        <v>1.6792651420916658E-2</v>
      </c>
    </row>
    <row r="102" spans="1:21" x14ac:dyDescent="0.25">
      <c r="A102" s="59"/>
      <c r="C102" s="1" t="s">
        <v>262</v>
      </c>
      <c r="D102" s="59"/>
      <c r="E102" s="186">
        <f t="shared" si="51"/>
        <v>1</v>
      </c>
      <c r="F102" s="186">
        <f t="shared" si="51"/>
        <v>0.17498990442859066</v>
      </c>
      <c r="G102" s="186">
        <f t="shared" si="51"/>
        <v>8.870642078341634E-2</v>
      </c>
      <c r="H102" s="186">
        <f t="shared" si="51"/>
        <v>0</v>
      </c>
      <c r="I102" s="186">
        <f t="shared" si="51"/>
        <v>8.6283483645174311E-2</v>
      </c>
      <c r="J102" s="186">
        <f t="shared" si="51"/>
        <v>0</v>
      </c>
      <c r="K102" s="186">
        <f t="shared" si="51"/>
        <v>6.3624534481985018E-2</v>
      </c>
      <c r="L102" s="186">
        <f t="shared" si="51"/>
        <v>2.7235608202090904E-2</v>
      </c>
      <c r="M102" s="186">
        <f t="shared" si="51"/>
        <v>3.638892627989411E-2</v>
      </c>
      <c r="N102" s="186">
        <f t="shared" si="51"/>
        <v>0.44851258581235698</v>
      </c>
      <c r="O102" s="186">
        <f t="shared" si="51"/>
        <v>0.31287297527706737</v>
      </c>
      <c r="P102" s="186">
        <f t="shared" si="51"/>
        <v>0.16897743078924934</v>
      </c>
      <c r="Q102" s="186">
        <f t="shared" si="51"/>
        <v>0</v>
      </c>
      <c r="R102" s="186">
        <f t="shared" si="51"/>
        <v>0.14389554448781802</v>
      </c>
      <c r="S102" s="187">
        <f t="shared" si="51"/>
        <v>0</v>
      </c>
      <c r="T102" s="187"/>
      <c r="U102" s="186">
        <f t="shared" si="52"/>
        <v>9.9609637905505449E-3</v>
      </c>
    </row>
    <row r="103" spans="1:21" x14ac:dyDescent="0.25">
      <c r="A103" s="59"/>
      <c r="C103" s="1" t="s">
        <v>288</v>
      </c>
      <c r="D103" s="59"/>
      <c r="E103" s="186">
        <f t="shared" si="51"/>
        <v>1</v>
      </c>
      <c r="F103" s="186">
        <f t="shared" si="51"/>
        <v>0.11222990492653415</v>
      </c>
      <c r="G103" s="186">
        <f t="shared" si="51"/>
        <v>7.6015557476231635E-2</v>
      </c>
      <c r="H103" s="186">
        <f t="shared" si="51"/>
        <v>1.4649956784788245E-2</v>
      </c>
      <c r="I103" s="186">
        <f t="shared" si="51"/>
        <v>1.7545375972342264E-2</v>
      </c>
      <c r="J103" s="186">
        <f t="shared" si="51"/>
        <v>4.0190146931719968E-3</v>
      </c>
      <c r="K103" s="186">
        <f t="shared" si="51"/>
        <v>0.24209161624891962</v>
      </c>
      <c r="L103" s="186">
        <f t="shared" si="51"/>
        <v>0.19140017286084701</v>
      </c>
      <c r="M103" s="186">
        <f t="shared" si="51"/>
        <v>5.0691443388072605E-2</v>
      </c>
      <c r="N103" s="186">
        <f t="shared" si="51"/>
        <v>0.26326707000864302</v>
      </c>
      <c r="O103" s="186">
        <f t="shared" si="51"/>
        <v>0.38241140881590319</v>
      </c>
      <c r="P103" s="186">
        <f t="shared" si="51"/>
        <v>0.30406222990492654</v>
      </c>
      <c r="Q103" s="186">
        <f t="shared" si="51"/>
        <v>4.7536732929991359E-4</v>
      </c>
      <c r="R103" s="186">
        <f t="shared" si="51"/>
        <v>7.787381158167675E-2</v>
      </c>
      <c r="S103" s="187">
        <f t="shared" si="51"/>
        <v>0</v>
      </c>
      <c r="T103" s="187"/>
      <c r="U103" s="186">
        <f t="shared" si="52"/>
        <v>8.7338353500432162E-2</v>
      </c>
    </row>
    <row r="104" spans="1:21" x14ac:dyDescent="0.25">
      <c r="A104" s="59"/>
      <c r="B104" s="10"/>
      <c r="C104" s="1" t="s">
        <v>302</v>
      </c>
      <c r="D104" s="59"/>
      <c r="E104" s="186">
        <f t="shared" si="51"/>
        <v>1</v>
      </c>
      <c r="F104" s="186">
        <f t="shared" si="51"/>
        <v>0.10252195354068434</v>
      </c>
      <c r="G104" s="186">
        <f t="shared" si="51"/>
        <v>2.465717869965826E-3</v>
      </c>
      <c r="H104" s="186">
        <f t="shared" si="51"/>
        <v>0</v>
      </c>
      <c r="I104" s="186">
        <f t="shared" si="51"/>
        <v>0.10005623567071852</v>
      </c>
      <c r="J104" s="186">
        <f t="shared" si="51"/>
        <v>0</v>
      </c>
      <c r="K104" s="186">
        <f t="shared" si="51"/>
        <v>-3.8067223255612752E-3</v>
      </c>
      <c r="L104" s="186">
        <f t="shared" si="51"/>
        <v>-3.8067223255612752E-3</v>
      </c>
      <c r="M104" s="186">
        <f t="shared" si="51"/>
        <v>0</v>
      </c>
      <c r="N104" s="186">
        <f t="shared" si="51"/>
        <v>0.6399619327767444</v>
      </c>
      <c r="O104" s="186">
        <f t="shared" si="51"/>
        <v>0.26132283600813255</v>
      </c>
      <c r="P104" s="186">
        <f t="shared" si="51"/>
        <v>0.24752346757797292</v>
      </c>
      <c r="Q104" s="186">
        <f t="shared" si="51"/>
        <v>1.3453302764199506E-2</v>
      </c>
      <c r="R104" s="186">
        <f t="shared" si="51"/>
        <v>3.4606566596011594E-4</v>
      </c>
      <c r="S104" s="226">
        <f t="shared" si="51"/>
        <v>0</v>
      </c>
      <c r="T104" s="226"/>
      <c r="U104" s="186">
        <f t="shared" si="52"/>
        <v>8.2190595665527534E-3</v>
      </c>
    </row>
    <row r="105" spans="1:21" x14ac:dyDescent="0.25">
      <c r="A105" s="59"/>
      <c r="B105" s="10" t="s">
        <v>438</v>
      </c>
      <c r="C105" s="10"/>
      <c r="D105" s="59"/>
      <c r="E105" s="188">
        <f t="shared" si="51"/>
        <v>1</v>
      </c>
      <c r="F105" s="188">
        <f t="shared" si="51"/>
        <v>0.19900494723417375</v>
      </c>
      <c r="G105" s="188">
        <f t="shared" si="51"/>
        <v>0.11845892954746122</v>
      </c>
      <c r="H105" s="188">
        <f t="shared" si="51"/>
        <v>1.6184323013748544E-2</v>
      </c>
      <c r="I105" s="188">
        <f t="shared" si="51"/>
        <v>5.1397979061847433E-2</v>
      </c>
      <c r="J105" s="188">
        <f t="shared" si="51"/>
        <v>1.2963715611116561E-2</v>
      </c>
      <c r="K105" s="188">
        <f t="shared" si="51"/>
        <v>0.15853573080318978</v>
      </c>
      <c r="L105" s="188">
        <f t="shared" si="51"/>
        <v>0.11726206326293218</v>
      </c>
      <c r="M105" s="188">
        <f t="shared" si="51"/>
        <v>4.1273667540257596E-2</v>
      </c>
      <c r="N105" s="188">
        <f t="shared" si="51"/>
        <v>0.38183678331674914</v>
      </c>
      <c r="O105" s="188">
        <f t="shared" si="51"/>
        <v>0.26062253864588736</v>
      </c>
      <c r="P105" s="188">
        <f t="shared" si="51"/>
        <v>0.13480302159684945</v>
      </c>
      <c r="Q105" s="188">
        <f t="shared" si="51"/>
        <v>6.6934817036424536E-3</v>
      </c>
      <c r="R105" s="188">
        <f t="shared" si="51"/>
        <v>0.11912603534539543</v>
      </c>
      <c r="S105" s="189">
        <f t="shared" si="51"/>
        <v>0</v>
      </c>
      <c r="T105" s="189"/>
      <c r="U105" s="188">
        <f t="shared" si="52"/>
        <v>7.3971126371701265E-2</v>
      </c>
    </row>
    <row r="106" spans="1:21" x14ac:dyDescent="0.25">
      <c r="A106" s="59"/>
      <c r="B106" s="1" t="s">
        <v>439</v>
      </c>
      <c r="C106" s="1" t="s">
        <v>19</v>
      </c>
      <c r="D106" s="59"/>
      <c r="E106" s="186">
        <f t="shared" si="51"/>
        <v>1</v>
      </c>
      <c r="F106" s="186">
        <f t="shared" si="51"/>
        <v>0.16387042358634568</v>
      </c>
      <c r="G106" s="186">
        <f t="shared" si="51"/>
        <v>9.7544886357448499E-2</v>
      </c>
      <c r="H106" s="186">
        <f t="shared" si="51"/>
        <v>1.3326964503050256E-2</v>
      </c>
      <c r="I106" s="186">
        <f t="shared" si="51"/>
        <v>4.2323614148325701E-2</v>
      </c>
      <c r="J106" s="186">
        <f t="shared" si="51"/>
        <v>1.0674958577521218E-2</v>
      </c>
      <c r="K106" s="186">
        <f t="shared" si="51"/>
        <v>0.13054608803126488</v>
      </c>
      <c r="L106" s="186">
        <f t="shared" si="51"/>
        <v>9.6559328019589316E-2</v>
      </c>
      <c r="M106" s="186">
        <f t="shared" si="51"/>
        <v>3.3986760011675554E-2</v>
      </c>
      <c r="N106" s="186">
        <f t="shared" si="51"/>
        <v>0.31442311506624948</v>
      </c>
      <c r="O106" s="186">
        <f t="shared" si="51"/>
        <v>0.39116037331614006</v>
      </c>
      <c r="P106" s="186">
        <f t="shared" si="51"/>
        <v>0.16028501191400979</v>
      </c>
      <c r="Q106" s="186">
        <f t="shared" si="51"/>
        <v>7.9587592466815217E-3</v>
      </c>
      <c r="R106" s="186">
        <f t="shared" si="51"/>
        <v>0.22291660215544876</v>
      </c>
      <c r="S106" s="187">
        <f t="shared" si="51"/>
        <v>0</v>
      </c>
      <c r="T106" s="187"/>
      <c r="U106" s="186">
        <f t="shared" si="52"/>
        <v>4.2364788610122377E-2</v>
      </c>
    </row>
    <row r="107" spans="1:21" x14ac:dyDescent="0.25">
      <c r="A107" s="59"/>
      <c r="B107" s="10" t="s">
        <v>440</v>
      </c>
      <c r="C107" s="10"/>
      <c r="D107" s="59"/>
      <c r="E107" s="188">
        <f t="shared" si="51"/>
        <v>1</v>
      </c>
      <c r="F107" s="188">
        <f t="shared" si="51"/>
        <v>0.16387042358634568</v>
      </c>
      <c r="G107" s="188">
        <f t="shared" si="51"/>
        <v>9.7544886357448499E-2</v>
      </c>
      <c r="H107" s="188">
        <f t="shared" si="51"/>
        <v>1.3326964503050256E-2</v>
      </c>
      <c r="I107" s="188">
        <f t="shared" si="51"/>
        <v>4.2323614148325701E-2</v>
      </c>
      <c r="J107" s="188">
        <f t="shared" si="51"/>
        <v>1.0674958577521218E-2</v>
      </c>
      <c r="K107" s="188">
        <f t="shared" si="51"/>
        <v>0.13054608803126488</v>
      </c>
      <c r="L107" s="188">
        <f t="shared" si="51"/>
        <v>9.6559328019589316E-2</v>
      </c>
      <c r="M107" s="188">
        <f t="shared" si="51"/>
        <v>3.3986760011675554E-2</v>
      </c>
      <c r="N107" s="188">
        <f t="shared" si="51"/>
        <v>0.31442311506624948</v>
      </c>
      <c r="O107" s="188">
        <f t="shared" si="51"/>
        <v>0.39116037331614006</v>
      </c>
      <c r="P107" s="188">
        <f t="shared" si="51"/>
        <v>0.16028501191400979</v>
      </c>
      <c r="Q107" s="188">
        <f t="shared" si="51"/>
        <v>7.9587592466815217E-3</v>
      </c>
      <c r="R107" s="188">
        <f t="shared" si="51"/>
        <v>0.22291660215544876</v>
      </c>
      <c r="S107" s="189">
        <f t="shared" si="51"/>
        <v>0</v>
      </c>
      <c r="T107" s="189"/>
      <c r="U107" s="188">
        <f t="shared" si="52"/>
        <v>4.2364788610122377E-2</v>
      </c>
    </row>
    <row r="108" spans="1:21" x14ac:dyDescent="0.25">
      <c r="A108" s="59"/>
      <c r="B108" s="59"/>
      <c r="C108" s="59"/>
      <c r="D108" s="59"/>
      <c r="E108" s="222"/>
      <c r="F108" s="60"/>
      <c r="G108" s="14"/>
      <c r="H108" s="14"/>
      <c r="I108" s="14"/>
      <c r="J108" s="14"/>
      <c r="K108" s="14"/>
      <c r="L108" s="14"/>
      <c r="M108" s="14"/>
      <c r="N108" s="14"/>
      <c r="O108" s="14"/>
      <c r="P108" s="14"/>
      <c r="Q108" s="14"/>
      <c r="R108" s="14"/>
      <c r="S108" s="14"/>
      <c r="T108" s="53"/>
      <c r="U108" s="60"/>
    </row>
    <row r="109" spans="1:21" x14ac:dyDescent="0.25">
      <c r="A109" s="1">
        <v>2021</v>
      </c>
      <c r="B109" s="1" t="s">
        <v>437</v>
      </c>
      <c r="C109" s="1" t="s">
        <v>4</v>
      </c>
      <c r="E109" s="186">
        <f t="shared" ref="E109" si="53">E28/$E28</f>
        <v>1</v>
      </c>
      <c r="F109" s="186">
        <f t="shared" ref="F109:J109" si="54">F28/$E28</f>
        <v>0.17962439918735446</v>
      </c>
      <c r="G109" s="186">
        <f t="shared" si="54"/>
        <v>6.5011644616223177E-2</v>
      </c>
      <c r="H109" s="186">
        <f t="shared" si="54"/>
        <v>8.1264555770278971E-3</v>
      </c>
      <c r="I109" s="186">
        <f t="shared" si="54"/>
        <v>0.10648629899410336</v>
      </c>
      <c r="J109" s="186">
        <f t="shared" si="54"/>
        <v>0</v>
      </c>
      <c r="K109" s="186">
        <f t="shared" ref="K109:M109" si="55">K28/$E28</f>
        <v>0.3606362420098112</v>
      </c>
      <c r="L109" s="186">
        <f t="shared" si="55"/>
        <v>0.33323423021654031</v>
      </c>
      <c r="M109" s="186">
        <f t="shared" si="55"/>
        <v>2.7402011793270897E-2</v>
      </c>
      <c r="N109" s="186">
        <f t="shared" ref="N109:N166" si="56">N28/$E28</f>
        <v>0.20593627669590209</v>
      </c>
      <c r="O109" s="186">
        <f t="shared" ref="O109:R109" si="57">O28/$E28</f>
        <v>0.25380308210693225</v>
      </c>
      <c r="P109" s="186">
        <f t="shared" si="57"/>
        <v>0.17427283088053119</v>
      </c>
      <c r="Q109" s="186">
        <f t="shared" si="57"/>
        <v>0</v>
      </c>
      <c r="R109" s="186">
        <f t="shared" si="57"/>
        <v>7.9530251226401075E-2</v>
      </c>
      <c r="S109" s="187">
        <f t="shared" ref="S109:S166" si="58">S28/$E28</f>
        <v>0</v>
      </c>
      <c r="T109" s="187"/>
      <c r="U109" s="186">
        <f t="shared" ref="U109:U166" si="59">U28/$E28</f>
        <v>8.1462762003865027E-2</v>
      </c>
    </row>
    <row r="110" spans="1:21" x14ac:dyDescent="0.25">
      <c r="C110" s="1" t="s">
        <v>26</v>
      </c>
      <c r="E110" s="186">
        <f t="shared" ref="E110" si="60">E29/$E29</f>
        <v>1</v>
      </c>
      <c r="F110" s="186">
        <f t="shared" ref="F110:J110" si="61">F29/$E29</f>
        <v>0.12291959606289148</v>
      </c>
      <c r="G110" s="186">
        <f t="shared" si="61"/>
        <v>7.7770676211172188E-2</v>
      </c>
      <c r="H110" s="186">
        <f t="shared" si="61"/>
        <v>1.2450466572925988E-2</v>
      </c>
      <c r="I110" s="186">
        <f t="shared" si="61"/>
        <v>2.7099578166943628E-2</v>
      </c>
      <c r="J110" s="186">
        <f t="shared" si="61"/>
        <v>5.5988751118496742E-3</v>
      </c>
      <c r="K110" s="186">
        <f t="shared" ref="K110:M110" si="62">K29/$E29</f>
        <v>0.22178192509267544</v>
      </c>
      <c r="L110" s="186">
        <f t="shared" si="62"/>
        <v>0.12028633516553752</v>
      </c>
      <c r="M110" s="186">
        <f t="shared" si="62"/>
        <v>0.10149558992713793</v>
      </c>
      <c r="N110" s="186">
        <f t="shared" si="56"/>
        <v>0.32253611146618943</v>
      </c>
      <c r="O110" s="186">
        <f t="shared" ref="O110:R110" si="63">O29/$E29</f>
        <v>0.33276236737824366</v>
      </c>
      <c r="P110" s="186">
        <f t="shared" si="63"/>
        <v>8.3190591844560915E-2</v>
      </c>
      <c r="Q110" s="186">
        <f t="shared" si="63"/>
        <v>2.1117218458391922E-2</v>
      </c>
      <c r="R110" s="186">
        <f t="shared" si="63"/>
        <v>0.2284545570752908</v>
      </c>
      <c r="S110" s="187">
        <f t="shared" si="58"/>
        <v>0</v>
      </c>
      <c r="T110" s="187"/>
      <c r="U110" s="186">
        <f t="shared" si="59"/>
        <v>4.3436021986450211E-2</v>
      </c>
    </row>
    <row r="111" spans="1:21" x14ac:dyDescent="0.25">
      <c r="C111" s="1" t="s">
        <v>43</v>
      </c>
      <c r="E111" s="186">
        <f t="shared" ref="E111" si="64">E30/$E30</f>
        <v>1</v>
      </c>
      <c r="F111" s="186">
        <f t="shared" ref="F111:J111" si="65">F30/$E30</f>
        <v>0.21017225325884545</v>
      </c>
      <c r="G111" s="186">
        <f t="shared" si="65"/>
        <v>0.15256052141527002</v>
      </c>
      <c r="H111" s="186">
        <f t="shared" si="65"/>
        <v>3.0214152700186219E-2</v>
      </c>
      <c r="I111" s="186">
        <f t="shared" si="65"/>
        <v>2.7397579143389198E-2</v>
      </c>
      <c r="J111" s="186">
        <f t="shared" si="65"/>
        <v>0</v>
      </c>
      <c r="K111" s="186">
        <f t="shared" ref="K111:M111" si="66">K30/$E30</f>
        <v>0.11948324022346368</v>
      </c>
      <c r="L111" s="186">
        <f t="shared" si="66"/>
        <v>4.0176908752327746E-2</v>
      </c>
      <c r="M111" s="186">
        <f t="shared" si="66"/>
        <v>7.9306331471135944E-2</v>
      </c>
      <c r="N111" s="186">
        <f t="shared" si="56"/>
        <v>0.33242551210428306</v>
      </c>
      <c r="O111" s="186">
        <f t="shared" ref="O111:R111" si="67">O30/$E30</f>
        <v>0.33791899441340784</v>
      </c>
      <c r="P111" s="186">
        <f t="shared" si="67"/>
        <v>0.16196461824953445</v>
      </c>
      <c r="Q111" s="186">
        <f t="shared" si="67"/>
        <v>3.398510242085661E-2</v>
      </c>
      <c r="R111" s="186">
        <f t="shared" si="67"/>
        <v>0.14196927374301677</v>
      </c>
      <c r="S111" s="187">
        <f t="shared" si="58"/>
        <v>0</v>
      </c>
      <c r="T111" s="187"/>
      <c r="U111" s="186">
        <f t="shared" si="59"/>
        <v>1.9553072625698325E-3</v>
      </c>
    </row>
    <row r="112" spans="1:21" x14ac:dyDescent="0.25">
      <c r="C112" s="1" t="s">
        <v>95</v>
      </c>
      <c r="E112" s="186">
        <f t="shared" ref="E112" si="68">E31/$E31</f>
        <v>1</v>
      </c>
      <c r="F112" s="186">
        <f t="shared" ref="F112:J112" si="69">F31/$E31</f>
        <v>8.7570417449082769E-2</v>
      </c>
      <c r="G112" s="186">
        <f t="shared" si="69"/>
        <v>2.4664162935143723E-2</v>
      </c>
      <c r="H112" s="186">
        <f t="shared" si="69"/>
        <v>4.1889354326159183E-3</v>
      </c>
      <c r="I112" s="186">
        <f t="shared" si="69"/>
        <v>5.2145023833598154E-2</v>
      </c>
      <c r="J112" s="186">
        <f t="shared" si="69"/>
        <v>6.5722952477249748E-3</v>
      </c>
      <c r="K112" s="186">
        <f t="shared" ref="K112:M112" si="70">K31/$E31</f>
        <v>9.2842698252202802E-2</v>
      </c>
      <c r="L112" s="186">
        <f t="shared" si="70"/>
        <v>5.7706196735519286E-2</v>
      </c>
      <c r="M112" s="186">
        <f t="shared" si="70"/>
        <v>3.5136501516683516E-2</v>
      </c>
      <c r="N112" s="186">
        <f t="shared" si="56"/>
        <v>0.57229524772497475</v>
      </c>
      <c r="O112" s="186">
        <f t="shared" ref="O112:R112" si="71">O31/$E31</f>
        <v>0.2472916365737397</v>
      </c>
      <c r="P112" s="186">
        <f t="shared" si="71"/>
        <v>8.2803697818864652E-2</v>
      </c>
      <c r="Q112" s="186">
        <f t="shared" si="71"/>
        <v>0</v>
      </c>
      <c r="R112" s="186">
        <f t="shared" si="71"/>
        <v>0.16448793875487505</v>
      </c>
      <c r="S112" s="187">
        <f t="shared" si="58"/>
        <v>0</v>
      </c>
      <c r="T112" s="187"/>
      <c r="U112" s="186">
        <f t="shared" si="59"/>
        <v>0.37899032211469014</v>
      </c>
    </row>
    <row r="113" spans="1:21" x14ac:dyDescent="0.25">
      <c r="C113" s="1" t="s">
        <v>105</v>
      </c>
      <c r="E113" s="186">
        <f t="shared" ref="E113" si="72">E32/$E32</f>
        <v>1</v>
      </c>
      <c r="F113" s="186">
        <f t="shared" ref="F113:J113" si="73">F32/$E32</f>
        <v>0.24287824435534924</v>
      </c>
      <c r="G113" s="186">
        <f t="shared" si="73"/>
        <v>0.11969238704836932</v>
      </c>
      <c r="H113" s="186">
        <f t="shared" si="73"/>
        <v>3.636491524231554E-2</v>
      </c>
      <c r="I113" s="186">
        <f t="shared" si="73"/>
        <v>4.4266254015146188E-2</v>
      </c>
      <c r="J113" s="186">
        <f t="shared" si="73"/>
        <v>4.2554688049518181E-2</v>
      </c>
      <c r="K113" s="186">
        <f t="shared" ref="K113:M113" si="74">K32/$E32</f>
        <v>0.39776324119012452</v>
      </c>
      <c r="L113" s="186">
        <f t="shared" si="74"/>
        <v>0.38629809383132868</v>
      </c>
      <c r="M113" s="186">
        <f t="shared" si="74"/>
        <v>1.1465147358795807E-2</v>
      </c>
      <c r="N113" s="186">
        <f t="shared" si="56"/>
        <v>0.28379170476659399</v>
      </c>
      <c r="O113" s="186">
        <f t="shared" ref="O113:R113" si="75">O32/$E32</f>
        <v>7.5566809687932293E-2</v>
      </c>
      <c r="P113" s="186">
        <f t="shared" si="75"/>
        <v>6.142880588966261E-2</v>
      </c>
      <c r="Q113" s="186">
        <f t="shared" si="75"/>
        <v>0</v>
      </c>
      <c r="R113" s="186">
        <f t="shared" si="75"/>
        <v>1.4138003798269677E-2</v>
      </c>
      <c r="S113" s="187">
        <f t="shared" si="58"/>
        <v>0</v>
      </c>
      <c r="T113" s="187"/>
      <c r="U113" s="186">
        <f t="shared" si="59"/>
        <v>8.2975780169280908E-2</v>
      </c>
    </row>
    <row r="114" spans="1:21" x14ac:dyDescent="0.25">
      <c r="C114" s="1" t="s">
        <v>137</v>
      </c>
      <c r="E114" s="186">
        <f t="shared" ref="E114" si="76">E33/$E33</f>
        <v>1</v>
      </c>
      <c r="F114" s="186">
        <f t="shared" ref="F114:J114" si="77">F33/$E33</f>
        <v>0.48370964547435136</v>
      </c>
      <c r="G114" s="186">
        <f t="shared" si="77"/>
        <v>0.37254901960784315</v>
      </c>
      <c r="H114" s="186">
        <f t="shared" si="77"/>
        <v>2.8594771241830064E-2</v>
      </c>
      <c r="I114" s="186">
        <f t="shared" si="77"/>
        <v>5.397108338284809E-2</v>
      </c>
      <c r="J114" s="186">
        <f t="shared" si="77"/>
        <v>2.8594771241830064E-2</v>
      </c>
      <c r="K114" s="186">
        <f t="shared" ref="K114:M114" si="78">K33/$E33</f>
        <v>0.14364230540701128</v>
      </c>
      <c r="L114" s="186">
        <f t="shared" si="78"/>
        <v>0.14364230540701128</v>
      </c>
      <c r="M114" s="186">
        <f t="shared" si="78"/>
        <v>0</v>
      </c>
      <c r="N114" s="186">
        <f t="shared" si="56"/>
        <v>0.29278074866310161</v>
      </c>
      <c r="O114" s="186">
        <f t="shared" ref="O114:R114" si="79">O33/$E33</f>
        <v>7.986730045553575E-2</v>
      </c>
      <c r="P114" s="186">
        <f t="shared" si="79"/>
        <v>6.8454149336502276E-2</v>
      </c>
      <c r="Q114" s="186">
        <f t="shared" si="79"/>
        <v>0</v>
      </c>
      <c r="R114" s="186">
        <f t="shared" si="79"/>
        <v>1.1413151119033472E-2</v>
      </c>
      <c r="S114" s="187">
        <f t="shared" si="58"/>
        <v>0</v>
      </c>
      <c r="T114" s="187"/>
      <c r="U114" s="186">
        <f t="shared" si="59"/>
        <v>1.6488413547237075E-2</v>
      </c>
    </row>
    <row r="115" spans="1:21" x14ac:dyDescent="0.25">
      <c r="C115" s="1" t="s">
        <v>192</v>
      </c>
      <c r="E115" s="186">
        <f t="shared" ref="E115" si="80">E34/$E34</f>
        <v>1</v>
      </c>
      <c r="F115" s="186">
        <f t="shared" ref="F115:J115" si="81">F34/$E34</f>
        <v>0</v>
      </c>
      <c r="G115" s="186">
        <f t="shared" si="81"/>
        <v>0</v>
      </c>
      <c r="H115" s="186">
        <f t="shared" si="81"/>
        <v>0</v>
      </c>
      <c r="I115" s="186">
        <f t="shared" si="81"/>
        <v>0</v>
      </c>
      <c r="J115" s="186">
        <f t="shared" si="81"/>
        <v>0</v>
      </c>
      <c r="K115" s="186">
        <f t="shared" ref="K115:M115" si="82">K34/$E34</f>
        <v>0</v>
      </c>
      <c r="L115" s="186">
        <f t="shared" si="82"/>
        <v>0</v>
      </c>
      <c r="M115" s="186">
        <f t="shared" si="82"/>
        <v>0</v>
      </c>
      <c r="N115" s="186">
        <f t="shared" si="56"/>
        <v>0.47842288736626998</v>
      </c>
      <c r="O115" s="186">
        <f t="shared" ref="O115:R115" si="83">O34/$E34</f>
        <v>0.52157711263372997</v>
      </c>
      <c r="P115" s="186">
        <f t="shared" si="83"/>
        <v>0.23770885923788918</v>
      </c>
      <c r="Q115" s="186">
        <f t="shared" si="83"/>
        <v>0</v>
      </c>
      <c r="R115" s="186">
        <f t="shared" si="83"/>
        <v>0.28386825339584082</v>
      </c>
      <c r="S115" s="187">
        <f t="shared" si="58"/>
        <v>0</v>
      </c>
      <c r="T115" s="187"/>
      <c r="U115" s="186">
        <f t="shared" si="59"/>
        <v>8.0538526265176106E-3</v>
      </c>
    </row>
    <row r="116" spans="1:21" x14ac:dyDescent="0.25">
      <c r="C116" s="1" t="s">
        <v>236</v>
      </c>
      <c r="E116" s="186">
        <f t="shared" ref="E116" si="84">E35/$E35</f>
        <v>1</v>
      </c>
      <c r="F116" s="186">
        <f t="shared" ref="F116:J116" si="85">F35/$E35</f>
        <v>0.35549645390070922</v>
      </c>
      <c r="G116" s="186">
        <f t="shared" si="85"/>
        <v>0.22650709219858156</v>
      </c>
      <c r="H116" s="186">
        <f t="shared" si="85"/>
        <v>1.8229166666666668E-2</v>
      </c>
      <c r="I116" s="186">
        <f t="shared" si="85"/>
        <v>0.10732491134751773</v>
      </c>
      <c r="J116" s="186">
        <f t="shared" si="85"/>
        <v>3.4352836879432626E-3</v>
      </c>
      <c r="K116" s="186">
        <f t="shared" ref="K116:M116" si="86">K35/$E35</f>
        <v>0.24401595744680851</v>
      </c>
      <c r="L116" s="186">
        <f t="shared" si="86"/>
        <v>9.9346187943262415E-2</v>
      </c>
      <c r="M116" s="186">
        <f t="shared" si="86"/>
        <v>0.1446697695035461</v>
      </c>
      <c r="N116" s="186">
        <f t="shared" si="56"/>
        <v>0.19841533687943264</v>
      </c>
      <c r="O116" s="186">
        <f t="shared" ref="O116:R116" si="87">O35/$E35</f>
        <v>0.20207225177304963</v>
      </c>
      <c r="P116" s="186">
        <f t="shared" si="87"/>
        <v>0.16173537234042554</v>
      </c>
      <c r="Q116" s="186">
        <f t="shared" si="87"/>
        <v>0</v>
      </c>
      <c r="R116" s="186">
        <f t="shared" si="87"/>
        <v>4.0336879432624116E-2</v>
      </c>
      <c r="S116" s="187">
        <f t="shared" si="58"/>
        <v>0</v>
      </c>
      <c r="T116" s="187"/>
      <c r="U116" s="186">
        <f t="shared" si="59"/>
        <v>3.4242021276595744E-2</v>
      </c>
    </row>
    <row r="117" spans="1:21" x14ac:dyDescent="0.25">
      <c r="C117" s="1" t="s">
        <v>262</v>
      </c>
      <c r="E117" s="186">
        <f t="shared" ref="E117" si="88">E36/$E36</f>
        <v>1</v>
      </c>
      <c r="F117" s="186">
        <f t="shared" ref="F117:J117" si="89">F36/$E36</f>
        <v>0.16475626108395691</v>
      </c>
      <c r="G117" s="186">
        <f t="shared" si="89"/>
        <v>6.05129979670401E-2</v>
      </c>
      <c r="H117" s="186">
        <f t="shared" si="89"/>
        <v>0</v>
      </c>
      <c r="I117" s="186">
        <f t="shared" si="89"/>
        <v>0.10424326311691683</v>
      </c>
      <c r="J117" s="186">
        <f t="shared" si="89"/>
        <v>0</v>
      </c>
      <c r="K117" s="186">
        <f t="shared" ref="K117:M117" si="90">K36/$E36</f>
        <v>5.0175180587395646E-2</v>
      </c>
      <c r="L117" s="186">
        <f t="shared" si="90"/>
        <v>1.6566460487045288E-2</v>
      </c>
      <c r="M117" s="186">
        <f t="shared" si="90"/>
        <v>3.3608720100350362E-2</v>
      </c>
      <c r="N117" s="186">
        <f t="shared" si="56"/>
        <v>0.38323456896924607</v>
      </c>
      <c r="O117" s="186">
        <f t="shared" ref="O117:R117" si="91">O36/$E36</f>
        <v>0.40183398935940134</v>
      </c>
      <c r="P117" s="186">
        <f t="shared" si="91"/>
        <v>0.11423504476837233</v>
      </c>
      <c r="Q117" s="186">
        <f t="shared" si="91"/>
        <v>0</v>
      </c>
      <c r="R117" s="186">
        <f t="shared" si="91"/>
        <v>0.28759894459102903</v>
      </c>
      <c r="S117" s="187">
        <f t="shared" si="58"/>
        <v>0</v>
      </c>
      <c r="T117" s="187"/>
      <c r="U117" s="186">
        <f t="shared" si="59"/>
        <v>1.2327522816730828E-2</v>
      </c>
    </row>
    <row r="118" spans="1:21" x14ac:dyDescent="0.25">
      <c r="C118" s="1" t="s">
        <v>288</v>
      </c>
      <c r="E118" s="186">
        <f t="shared" ref="E118" si="92">E37/$E37</f>
        <v>1</v>
      </c>
      <c r="F118" s="186">
        <f t="shared" ref="F118:J118" si="93">F37/$E37</f>
        <v>0.11160978496744921</v>
      </c>
      <c r="G118" s="186">
        <f t="shared" si="93"/>
        <v>5.6766620635233772E-2</v>
      </c>
      <c r="H118" s="186">
        <f t="shared" si="93"/>
        <v>2.0516867232195698E-2</v>
      </c>
      <c r="I118" s="186">
        <f t="shared" si="93"/>
        <v>3.4326297100019727E-2</v>
      </c>
      <c r="J118" s="186">
        <f t="shared" si="93"/>
        <v>0</v>
      </c>
      <c r="K118" s="186">
        <f t="shared" ref="K118:M118" si="94">K37/$E37</f>
        <v>0.18613138686131386</v>
      </c>
      <c r="L118" s="186">
        <f t="shared" si="94"/>
        <v>0.14771158019333203</v>
      </c>
      <c r="M118" s="186">
        <f t="shared" si="94"/>
        <v>3.8419806667981851E-2</v>
      </c>
      <c r="N118" s="186">
        <f t="shared" si="56"/>
        <v>0.2128131781416453</v>
      </c>
      <c r="O118" s="186">
        <f t="shared" ref="O118:R118" si="95">O37/$E37</f>
        <v>0.48944565002959162</v>
      </c>
      <c r="P118" s="186">
        <f t="shared" si="95"/>
        <v>0.35307753008482934</v>
      </c>
      <c r="Q118" s="186">
        <f t="shared" si="95"/>
        <v>0</v>
      </c>
      <c r="R118" s="186">
        <f t="shared" si="95"/>
        <v>0.13636811994476228</v>
      </c>
      <c r="S118" s="187">
        <f t="shared" si="58"/>
        <v>0</v>
      </c>
      <c r="T118" s="187"/>
      <c r="U118" s="186">
        <f t="shared" si="59"/>
        <v>6.6285263365555333E-2</v>
      </c>
    </row>
    <row r="119" spans="1:21" x14ac:dyDescent="0.25">
      <c r="A119" s="10"/>
      <c r="B119" s="10"/>
      <c r="C119" s="10" t="s">
        <v>302</v>
      </c>
      <c r="D119" s="10"/>
      <c r="E119" s="186">
        <f t="shared" ref="E119" si="96">E38/$E38</f>
        <v>1</v>
      </c>
      <c r="F119" s="186">
        <f t="shared" ref="F119:J119" si="97">F38/$E38</f>
        <v>0.10957454847729162</v>
      </c>
      <c r="G119" s="188">
        <f t="shared" si="97"/>
        <v>2.5920048363938637E-2</v>
      </c>
      <c r="H119" s="188">
        <f t="shared" si="97"/>
        <v>0</v>
      </c>
      <c r="I119" s="188">
        <f t="shared" si="97"/>
        <v>8.3654500113352986E-2</v>
      </c>
      <c r="J119" s="188">
        <f t="shared" si="97"/>
        <v>0</v>
      </c>
      <c r="K119" s="186">
        <f t="shared" ref="K119:M119" si="98">K38/$E38</f>
        <v>7.519081085165873E-3</v>
      </c>
      <c r="L119" s="188">
        <f t="shared" si="98"/>
        <v>7.519081085165873E-3</v>
      </c>
      <c r="M119" s="188">
        <f t="shared" si="98"/>
        <v>0</v>
      </c>
      <c r="N119" s="188">
        <f t="shared" si="56"/>
        <v>0.57651326229879851</v>
      </c>
      <c r="O119" s="186">
        <f t="shared" ref="O119:R119" si="99">O38/$E38</f>
        <v>0.30639310813874404</v>
      </c>
      <c r="P119" s="188">
        <f t="shared" si="99"/>
        <v>0.18922390992216429</v>
      </c>
      <c r="Q119" s="188">
        <f t="shared" si="99"/>
        <v>1.5529358422126502E-2</v>
      </c>
      <c r="R119" s="188">
        <f t="shared" si="99"/>
        <v>0.10163983979445326</v>
      </c>
      <c r="S119" s="187">
        <f t="shared" si="58"/>
        <v>0</v>
      </c>
      <c r="T119" s="187"/>
      <c r="U119" s="188">
        <f t="shared" si="59"/>
        <v>5.7054333862313908E-3</v>
      </c>
    </row>
    <row r="120" spans="1:21" x14ac:dyDescent="0.25">
      <c r="A120" s="10"/>
      <c r="B120" s="10" t="s">
        <v>438</v>
      </c>
      <c r="C120" s="10"/>
      <c r="D120" s="10"/>
      <c r="E120" s="188">
        <f t="shared" ref="E120" si="100">E39/$E39</f>
        <v>1</v>
      </c>
      <c r="F120" s="188">
        <f t="shared" ref="F120:J120" si="101">F39/$E39</f>
        <v>0.20524157738601365</v>
      </c>
      <c r="G120" s="188">
        <f t="shared" si="101"/>
        <v>0.12303409355730653</v>
      </c>
      <c r="H120" s="188">
        <f t="shared" si="101"/>
        <v>1.737114927977124E-2</v>
      </c>
      <c r="I120" s="188">
        <f t="shared" si="101"/>
        <v>5.4025030075140611E-2</v>
      </c>
      <c r="J120" s="188">
        <f t="shared" si="101"/>
        <v>1.0811304473795262E-2</v>
      </c>
      <c r="K120" s="188">
        <f t="shared" ref="K120:M120" si="102">K39/$E39</f>
        <v>0.17623402553395184</v>
      </c>
      <c r="L120" s="188">
        <f t="shared" si="102"/>
        <v>0.13353362432212837</v>
      </c>
      <c r="M120" s="188">
        <f t="shared" si="102"/>
        <v>4.2700401211823467E-2</v>
      </c>
      <c r="N120" s="188">
        <f t="shared" si="56"/>
        <v>0.34895036184645617</v>
      </c>
      <c r="O120" s="188">
        <f t="shared" ref="O120:R120" si="103">O39/$E39</f>
        <v>0.26957403523357837</v>
      </c>
      <c r="P120" s="188">
        <f t="shared" si="103"/>
        <v>0.13569714490864085</v>
      </c>
      <c r="Q120" s="188">
        <f t="shared" si="103"/>
        <v>8.4934716474878592E-3</v>
      </c>
      <c r="R120" s="188">
        <f t="shared" si="103"/>
        <v>0.12538341867744962</v>
      </c>
      <c r="S120" s="189">
        <f t="shared" si="58"/>
        <v>0</v>
      </c>
      <c r="T120" s="189"/>
      <c r="U120" s="188">
        <f t="shared" si="59"/>
        <v>6.5059929835169339E-2</v>
      </c>
    </row>
    <row r="121" spans="1:21" x14ac:dyDescent="0.25">
      <c r="B121" s="1" t="s">
        <v>439</v>
      </c>
      <c r="C121" s="1" t="s">
        <v>19</v>
      </c>
      <c r="E121" s="186">
        <f t="shared" ref="E121" si="104">E40/$E40</f>
        <v>1</v>
      </c>
      <c r="F121" s="186">
        <f t="shared" ref="F121:J121" si="105">F40/$E40</f>
        <v>0.22789032668124454</v>
      </c>
      <c r="G121" s="186">
        <f t="shared" si="105"/>
        <v>0.14534538019933202</v>
      </c>
      <c r="H121" s="186">
        <f t="shared" si="105"/>
        <v>1.9029851776588759E-2</v>
      </c>
      <c r="I121" s="186">
        <f t="shared" si="105"/>
        <v>4.9991016817616682E-2</v>
      </c>
      <c r="J121" s="186">
        <f t="shared" si="105"/>
        <v>1.3524077887707101E-2</v>
      </c>
      <c r="K121" s="186">
        <f t="shared" ref="K121:M121" si="106">K40/$E40</f>
        <v>0.17586428866488527</v>
      </c>
      <c r="L121" s="186">
        <f t="shared" si="106"/>
        <v>0.1433295875473492</v>
      </c>
      <c r="M121" s="186">
        <f t="shared" si="106"/>
        <v>3.253470111753605E-2</v>
      </c>
      <c r="N121" s="186">
        <f t="shared" si="56"/>
        <v>0.34651764115787065</v>
      </c>
      <c r="O121" s="186">
        <f t="shared" ref="O121:R121" si="107">O40/$E40</f>
        <v>0.24972774349599958</v>
      </c>
      <c r="P121" s="186">
        <f t="shared" si="107"/>
        <v>0.11115350473126399</v>
      </c>
      <c r="Q121" s="186">
        <f t="shared" si="107"/>
        <v>6.4419517699076979E-3</v>
      </c>
      <c r="R121" s="186">
        <f t="shared" si="107"/>
        <v>0.13213228699482787</v>
      </c>
      <c r="S121" s="187">
        <f t="shared" si="58"/>
        <v>0</v>
      </c>
      <c r="T121" s="187"/>
      <c r="U121" s="186">
        <f t="shared" si="59"/>
        <v>2.2135421643317225E-2</v>
      </c>
    </row>
    <row r="122" spans="1:21" x14ac:dyDescent="0.25">
      <c r="A122" s="10"/>
      <c r="B122" s="10" t="s">
        <v>440</v>
      </c>
      <c r="C122" s="10"/>
      <c r="D122" s="10"/>
      <c r="E122" s="188">
        <f t="shared" ref="E122" si="108">E41/$E41</f>
        <v>1</v>
      </c>
      <c r="F122" s="188">
        <f t="shared" ref="F122:J122" si="109">F41/$E41</f>
        <v>0.22789032668124454</v>
      </c>
      <c r="G122" s="188">
        <f t="shared" si="109"/>
        <v>0.14534538019933202</v>
      </c>
      <c r="H122" s="188">
        <f t="shared" si="109"/>
        <v>1.9029851776588759E-2</v>
      </c>
      <c r="I122" s="188">
        <f t="shared" si="109"/>
        <v>4.9991016817616682E-2</v>
      </c>
      <c r="J122" s="188">
        <f t="shared" si="109"/>
        <v>1.3524077887707101E-2</v>
      </c>
      <c r="K122" s="188">
        <f t="shared" ref="K122:M122" si="110">K41/$E41</f>
        <v>0.17586428866488527</v>
      </c>
      <c r="L122" s="188">
        <f t="shared" si="110"/>
        <v>0.1433295875473492</v>
      </c>
      <c r="M122" s="188">
        <f t="shared" si="110"/>
        <v>3.253470111753605E-2</v>
      </c>
      <c r="N122" s="188">
        <f t="shared" si="56"/>
        <v>0.34651764115787065</v>
      </c>
      <c r="O122" s="188">
        <f t="shared" ref="O122:R122" si="111">O41/$E41</f>
        <v>0.24972774349599958</v>
      </c>
      <c r="P122" s="188">
        <f t="shared" si="111"/>
        <v>0.11115350473126399</v>
      </c>
      <c r="Q122" s="188">
        <f t="shared" si="111"/>
        <v>6.4419517699076979E-3</v>
      </c>
      <c r="R122" s="188">
        <f t="shared" si="111"/>
        <v>0.13213228699482787</v>
      </c>
      <c r="S122" s="189">
        <f t="shared" si="58"/>
        <v>0</v>
      </c>
      <c r="T122" s="189"/>
      <c r="U122" s="188">
        <f t="shared" si="59"/>
        <v>2.2135421643317225E-2</v>
      </c>
    </row>
    <row r="123" spans="1:21" x14ac:dyDescent="0.25">
      <c r="E123" s="176"/>
      <c r="F123" s="176"/>
      <c r="G123" s="176"/>
      <c r="H123" s="176"/>
      <c r="I123" s="176"/>
      <c r="J123" s="176"/>
      <c r="K123" s="176"/>
      <c r="L123" s="176"/>
      <c r="M123" s="176"/>
      <c r="N123" s="176"/>
      <c r="O123" s="176"/>
      <c r="P123" s="176"/>
      <c r="Q123" s="176"/>
      <c r="R123" s="176"/>
      <c r="S123" s="190"/>
      <c r="T123" s="92"/>
      <c r="U123" s="176"/>
    </row>
    <row r="124" spans="1:21" x14ac:dyDescent="0.25">
      <c r="A124" s="1">
        <v>2020</v>
      </c>
      <c r="B124" s="1" t="s">
        <v>437</v>
      </c>
      <c r="C124" s="1" t="s">
        <v>4</v>
      </c>
      <c r="E124" s="186">
        <f t="shared" ref="E124" si="112">E43/$E43</f>
        <v>1</v>
      </c>
      <c r="F124" s="188">
        <f t="shared" ref="F124:J124" si="113">F43/$E43</f>
        <v>0.17863602510905416</v>
      </c>
      <c r="G124" s="186">
        <f t="shared" si="113"/>
        <v>6.867751888498777E-2</v>
      </c>
      <c r="H124" s="186">
        <f t="shared" si="113"/>
        <v>1.8884987764655813E-2</v>
      </c>
      <c r="I124" s="186">
        <f t="shared" si="113"/>
        <v>9.1073518459410571E-2</v>
      </c>
      <c r="J124" s="186">
        <f t="shared" si="113"/>
        <v>0</v>
      </c>
      <c r="K124" s="186">
        <f t="shared" ref="K124:M124" si="114">K43/$E43</f>
        <v>0.34402596020853282</v>
      </c>
      <c r="L124" s="186">
        <f t="shared" si="114"/>
        <v>0.31843813171613999</v>
      </c>
      <c r="M124" s="186">
        <f t="shared" si="114"/>
        <v>2.5587828492392807E-2</v>
      </c>
      <c r="N124" s="186">
        <f t="shared" si="56"/>
        <v>0.18884987764655814</v>
      </c>
      <c r="O124" s="186">
        <f t="shared" ref="O124:R124" si="115">O43/$E43</f>
        <v>0.28848813703585485</v>
      </c>
      <c r="P124" s="186">
        <f t="shared" si="115"/>
        <v>0.18432812001276733</v>
      </c>
      <c r="Q124" s="186">
        <f t="shared" si="115"/>
        <v>0</v>
      </c>
      <c r="R124" s="186">
        <f t="shared" si="115"/>
        <v>0.10416001702308757</v>
      </c>
      <c r="S124" s="187">
        <f t="shared" si="58"/>
        <v>0</v>
      </c>
      <c r="T124" s="186"/>
      <c r="U124" s="186">
        <f t="shared" si="59"/>
        <v>0.10048941376742207</v>
      </c>
    </row>
    <row r="125" spans="1:21" x14ac:dyDescent="0.25">
      <c r="C125" s="1" t="s">
        <v>26</v>
      </c>
      <c r="E125" s="186">
        <f t="shared" ref="E125" si="116">E44/$E44</f>
        <v>1</v>
      </c>
      <c r="F125" s="188">
        <f t="shared" ref="F125:J125" si="117">F44/$E44</f>
        <v>7.7575416996602725E-2</v>
      </c>
      <c r="G125" s="186">
        <f t="shared" si="117"/>
        <v>6.0716748831387772E-2</v>
      </c>
      <c r="H125" s="186">
        <f t="shared" si="117"/>
        <v>3.4483639428848759E-3</v>
      </c>
      <c r="I125" s="186">
        <f t="shared" si="117"/>
        <v>6.2836854070346627E-3</v>
      </c>
      <c r="J125" s="186">
        <f t="shared" si="117"/>
        <v>7.1266188152954097E-3</v>
      </c>
      <c r="K125" s="186">
        <f t="shared" ref="K125:M125" si="118">K44/$E44</f>
        <v>0.21369639071240645</v>
      </c>
      <c r="L125" s="186">
        <f t="shared" si="118"/>
        <v>0.11336177169276354</v>
      </c>
      <c r="M125" s="186">
        <f t="shared" si="118"/>
        <v>0.1003346190196429</v>
      </c>
      <c r="N125" s="186">
        <f t="shared" si="56"/>
        <v>0.35975376127104142</v>
      </c>
      <c r="O125" s="186">
        <f t="shared" ref="O125:R125" si="119">O44/$E44</f>
        <v>0.3489744310199494</v>
      </c>
      <c r="P125" s="186">
        <f t="shared" si="119"/>
        <v>8.1253671869013264E-2</v>
      </c>
      <c r="Q125" s="186">
        <f t="shared" si="119"/>
        <v>2.137985644588623E-2</v>
      </c>
      <c r="R125" s="186">
        <f t="shared" si="119"/>
        <v>0.24634090270504994</v>
      </c>
      <c r="S125" s="187">
        <f t="shared" si="58"/>
        <v>0</v>
      </c>
      <c r="T125" s="186"/>
      <c r="U125" s="186">
        <f t="shared" si="59"/>
        <v>3.8698306470152495E-2</v>
      </c>
    </row>
    <row r="126" spans="1:21" x14ac:dyDescent="0.25">
      <c r="C126" s="1" t="s">
        <v>43</v>
      </c>
      <c r="E126" s="186">
        <f t="shared" ref="E126" si="120">E45/$E45</f>
        <v>1</v>
      </c>
      <c r="F126" s="188">
        <f t="shared" ref="F126:J126" si="121">F45/$E45</f>
        <v>0.21805683055442882</v>
      </c>
      <c r="G126" s="186">
        <f t="shared" si="121"/>
        <v>0.14237526952883159</v>
      </c>
      <c r="H126" s="186">
        <f t="shared" si="121"/>
        <v>3.2279413334471936E-2</v>
      </c>
      <c r="I126" s="186">
        <f t="shared" si="121"/>
        <v>4.3402147691125298E-2</v>
      </c>
      <c r="J126" s="186">
        <f t="shared" si="121"/>
        <v>0</v>
      </c>
      <c r="K126" s="186">
        <f t="shared" ref="K126:M126" si="122">K45/$E45</f>
        <v>7.2479238274161528E-2</v>
      </c>
      <c r="L126" s="186">
        <f t="shared" si="122"/>
        <v>5.9200273264874786E-2</v>
      </c>
      <c r="M126" s="186">
        <f t="shared" si="122"/>
        <v>1.3278965009286737E-2</v>
      </c>
      <c r="N126" s="186">
        <f t="shared" si="56"/>
        <v>0.40522192096667448</v>
      </c>
      <c r="O126" s="186">
        <f t="shared" ref="O126:R126" si="123">O45/$E45</f>
        <v>0.30424201020473518</v>
      </c>
      <c r="P126" s="186">
        <f t="shared" si="123"/>
        <v>0.1542452125274866</v>
      </c>
      <c r="Q126" s="186">
        <f t="shared" si="123"/>
        <v>2.9568113404923036E-2</v>
      </c>
      <c r="R126" s="186">
        <f t="shared" si="123"/>
        <v>0.12042868427232553</v>
      </c>
      <c r="S126" s="187">
        <f t="shared" si="58"/>
        <v>0</v>
      </c>
      <c r="T126" s="186"/>
      <c r="U126" s="186">
        <f t="shared" si="59"/>
        <v>7.6855746034456998E-4</v>
      </c>
    </row>
    <row r="127" spans="1:21" x14ac:dyDescent="0.25">
      <c r="C127" s="1" t="s">
        <v>95</v>
      </c>
      <c r="E127" s="186">
        <f t="shared" ref="E127" si="124">E46/$E46</f>
        <v>1</v>
      </c>
      <c r="F127" s="188">
        <f t="shared" ref="F127:J127" si="125">F46/$E46</f>
        <v>0.11130284728213978</v>
      </c>
      <c r="G127" s="186">
        <f t="shared" si="125"/>
        <v>4.441215203669225E-2</v>
      </c>
      <c r="H127" s="186">
        <f t="shared" si="125"/>
        <v>6.3575677762136142E-4</v>
      </c>
      <c r="I127" s="186">
        <f t="shared" si="125"/>
        <v>5.8353389945960676E-2</v>
      </c>
      <c r="J127" s="186">
        <f t="shared" si="125"/>
        <v>7.9015485218654914E-3</v>
      </c>
      <c r="K127" s="186">
        <f t="shared" ref="K127:M127" si="126">K46/$E46</f>
        <v>0.1085327641796467</v>
      </c>
      <c r="L127" s="186">
        <f t="shared" si="126"/>
        <v>6.7390218427864315E-2</v>
      </c>
      <c r="M127" s="186">
        <f t="shared" si="126"/>
        <v>4.1142545751782389E-2</v>
      </c>
      <c r="N127" s="186">
        <f t="shared" si="56"/>
        <v>0.48381090776985602</v>
      </c>
      <c r="O127" s="186">
        <f t="shared" ref="O127:R127" si="127">O46/$E46</f>
        <v>0.29635348076835749</v>
      </c>
      <c r="P127" s="186">
        <f t="shared" si="127"/>
        <v>0.10317424276826666</v>
      </c>
      <c r="Q127" s="186">
        <f t="shared" si="127"/>
        <v>4.4957086417510561E-3</v>
      </c>
      <c r="R127" s="186">
        <f t="shared" si="127"/>
        <v>0.18868352935833976</v>
      </c>
      <c r="S127" s="187">
        <f t="shared" si="58"/>
        <v>0</v>
      </c>
      <c r="T127" s="186"/>
      <c r="U127" s="186">
        <f t="shared" si="59"/>
        <v>0.33268243948957815</v>
      </c>
    </row>
    <row r="128" spans="1:21" x14ac:dyDescent="0.25">
      <c r="C128" s="1" t="s">
        <v>105</v>
      </c>
      <c r="E128" s="186">
        <f t="shared" ref="E128" si="128">E47/$E47</f>
        <v>1</v>
      </c>
      <c r="F128" s="188">
        <f t="shared" ref="F128:J128" si="129">F47/$E47</f>
        <v>0.25103975614166518</v>
      </c>
      <c r="G128" s="186">
        <f t="shared" si="129"/>
        <v>0.12363410916793677</v>
      </c>
      <c r="H128" s="186">
        <f t="shared" si="129"/>
        <v>4.3062695357908604E-2</v>
      </c>
      <c r="I128" s="186">
        <f t="shared" si="129"/>
        <v>3.789620521298856E-2</v>
      </c>
      <c r="J128" s="186">
        <f t="shared" si="129"/>
        <v>4.6446746402831238E-2</v>
      </c>
      <c r="K128" s="186">
        <f t="shared" ref="K128:M128" si="130">K47/$E47</f>
        <v>0.45390199168195089</v>
      </c>
      <c r="L128" s="186">
        <f t="shared" si="130"/>
        <v>0.44150241533414275</v>
      </c>
      <c r="M128" s="186">
        <f t="shared" si="130"/>
        <v>1.2399576347808116E-2</v>
      </c>
      <c r="N128" s="186">
        <f t="shared" si="56"/>
        <v>0.24824985146340833</v>
      </c>
      <c r="O128" s="186">
        <f t="shared" ref="O128:R128" si="131">O47/$E47</f>
        <v>4.6808400712975637E-2</v>
      </c>
      <c r="P128" s="186">
        <f t="shared" si="131"/>
        <v>2.0149311565188191E-2</v>
      </c>
      <c r="Q128" s="186">
        <f t="shared" si="131"/>
        <v>0</v>
      </c>
      <c r="R128" s="186">
        <f t="shared" si="131"/>
        <v>2.6659089147787449E-2</v>
      </c>
      <c r="S128" s="187">
        <f t="shared" si="58"/>
        <v>0</v>
      </c>
      <c r="T128" s="186"/>
      <c r="U128" s="186">
        <f t="shared" si="59"/>
        <v>8.671953708248302E-2</v>
      </c>
    </row>
    <row r="129" spans="1:21" x14ac:dyDescent="0.25">
      <c r="C129" s="1" t="s">
        <v>137</v>
      </c>
      <c r="E129" s="186">
        <f t="shared" ref="E129" si="132">E48/$E48</f>
        <v>1</v>
      </c>
      <c r="F129" s="188">
        <f t="shared" ref="F129:J129" si="133">F48/$E48</f>
        <v>0.42744555408494767</v>
      </c>
      <c r="G129" s="186">
        <f t="shared" si="133"/>
        <v>0.33307263466089121</v>
      </c>
      <c r="H129" s="186">
        <f t="shared" si="133"/>
        <v>2.8897445153010067E-2</v>
      </c>
      <c r="I129" s="186">
        <f t="shared" si="133"/>
        <v>3.2667549031404161E-2</v>
      </c>
      <c r="J129" s="186">
        <f t="shared" si="133"/>
        <v>3.2807925239642238E-2</v>
      </c>
      <c r="K129" s="186">
        <f t="shared" ref="K129:M129" si="134">K48/$E48</f>
        <v>0.10939317370553082</v>
      </c>
      <c r="L129" s="186">
        <f t="shared" si="134"/>
        <v>0.10939317370553082</v>
      </c>
      <c r="M129" s="186">
        <f t="shared" si="134"/>
        <v>0</v>
      </c>
      <c r="N129" s="186">
        <f t="shared" si="56"/>
        <v>0.36150884370111902</v>
      </c>
      <c r="O129" s="186">
        <f t="shared" ref="O129:R129" si="135">O48/$E48</f>
        <v>0.10165242850840252</v>
      </c>
      <c r="P129" s="186">
        <f t="shared" si="135"/>
        <v>9.4032005775478281E-2</v>
      </c>
      <c r="Q129" s="186">
        <f t="shared" si="135"/>
        <v>0</v>
      </c>
      <c r="R129" s="186">
        <f t="shared" si="135"/>
        <v>7.6204227329242369E-3</v>
      </c>
      <c r="S129" s="187">
        <f t="shared" si="58"/>
        <v>0</v>
      </c>
      <c r="T129" s="186"/>
      <c r="U129" s="186">
        <f t="shared" si="59"/>
        <v>2.007379777804516E-2</v>
      </c>
    </row>
    <row r="130" spans="1:21" x14ac:dyDescent="0.25">
      <c r="C130" s="1" t="s">
        <v>192</v>
      </c>
      <c r="E130" s="186">
        <f t="shared" ref="E130" si="136">E49/$E49</f>
        <v>1</v>
      </c>
      <c r="F130" s="188">
        <f t="shared" ref="F130:J130" si="137">F49/$E49</f>
        <v>0</v>
      </c>
      <c r="G130" s="186">
        <f t="shared" si="137"/>
        <v>0</v>
      </c>
      <c r="H130" s="186">
        <f t="shared" si="137"/>
        <v>0</v>
      </c>
      <c r="I130" s="186">
        <f t="shared" si="137"/>
        <v>0</v>
      </c>
      <c r="J130" s="186">
        <f t="shared" si="137"/>
        <v>0</v>
      </c>
      <c r="K130" s="186">
        <f t="shared" ref="K130:M130" si="138">K49/$E49</f>
        <v>0</v>
      </c>
      <c r="L130" s="186">
        <f t="shared" si="138"/>
        <v>0</v>
      </c>
      <c r="M130" s="186">
        <f t="shared" si="138"/>
        <v>0</v>
      </c>
      <c r="N130" s="186">
        <f t="shared" si="56"/>
        <v>0.44184061457282531</v>
      </c>
      <c r="O130" s="186">
        <f t="shared" ref="O130:R130" si="139">O49/$E49</f>
        <v>0.55815938542717469</v>
      </c>
      <c r="P130" s="186">
        <f t="shared" si="139"/>
        <v>0.11352525801195003</v>
      </c>
      <c r="Q130" s="186">
        <f t="shared" si="139"/>
        <v>0</v>
      </c>
      <c r="R130" s="186">
        <f t="shared" si="139"/>
        <v>0.44463412741522462</v>
      </c>
      <c r="S130" s="187">
        <f t="shared" si="58"/>
        <v>0</v>
      </c>
      <c r="T130" s="186"/>
      <c r="U130" s="186">
        <f t="shared" si="59"/>
        <v>3.4918910529991464E-4</v>
      </c>
    </row>
    <row r="131" spans="1:21" x14ac:dyDescent="0.25">
      <c r="C131" s="1" t="s">
        <v>236</v>
      </c>
      <c r="E131" s="186">
        <f t="shared" ref="E131" si="140">E50/$E50</f>
        <v>1</v>
      </c>
      <c r="F131" s="188">
        <f t="shared" ref="F131:J131" si="141">F50/$E50</f>
        <v>0.40069134379951032</v>
      </c>
      <c r="G131" s="186">
        <f t="shared" si="141"/>
        <v>0.2961255941235777</v>
      </c>
      <c r="H131" s="186">
        <f t="shared" si="141"/>
        <v>2.3428873205626772E-2</v>
      </c>
      <c r="I131" s="186">
        <f t="shared" si="141"/>
        <v>6.7358010466176968E-2</v>
      </c>
      <c r="J131" s="186">
        <f t="shared" si="141"/>
        <v>1.3778866004128859E-2</v>
      </c>
      <c r="K131" s="186">
        <f t="shared" ref="K131:M131" si="142">K50/$E50</f>
        <v>0.22353449517499641</v>
      </c>
      <c r="L131" s="186">
        <f t="shared" si="142"/>
        <v>0.11152719765711268</v>
      </c>
      <c r="M131" s="186">
        <f t="shared" si="142"/>
        <v>0.11200729751788371</v>
      </c>
      <c r="N131" s="186">
        <f t="shared" si="56"/>
        <v>0.1865668058956263</v>
      </c>
      <c r="O131" s="186">
        <f t="shared" ref="O131:R131" si="143">O50/$E50</f>
        <v>0.189207355129867</v>
      </c>
      <c r="P131" s="186">
        <f t="shared" si="143"/>
        <v>0.16592251188247156</v>
      </c>
      <c r="Q131" s="186">
        <f t="shared" si="143"/>
        <v>0</v>
      </c>
      <c r="R131" s="186">
        <f t="shared" si="143"/>
        <v>2.3284843247395458E-2</v>
      </c>
      <c r="S131" s="187">
        <f t="shared" si="58"/>
        <v>0</v>
      </c>
      <c r="T131" s="186"/>
      <c r="U131" s="186">
        <f t="shared" si="59"/>
        <v>4.4265207163089924E-2</v>
      </c>
    </row>
    <row r="132" spans="1:21" x14ac:dyDescent="0.25">
      <c r="C132" s="1" t="s">
        <v>262</v>
      </c>
      <c r="E132" s="186">
        <f t="shared" ref="E132" si="144">E51/$E51</f>
        <v>1</v>
      </c>
      <c r="F132" s="188">
        <f t="shared" ref="F132:J132" si="145">F51/$E51</f>
        <v>0.17708262726225174</v>
      </c>
      <c r="G132" s="186">
        <f t="shared" si="145"/>
        <v>6.8630109130346367E-2</v>
      </c>
      <c r="H132" s="186">
        <f t="shared" si="145"/>
        <v>1.0167423574866129E-4</v>
      </c>
      <c r="I132" s="186">
        <f t="shared" si="145"/>
        <v>0.10679183894801057</v>
      </c>
      <c r="J132" s="186">
        <f t="shared" si="145"/>
        <v>1.5590049481461398E-3</v>
      </c>
      <c r="K132" s="186">
        <f t="shared" ref="K132:M132" si="146">K51/$E51</f>
        <v>8.2322239544499423E-2</v>
      </c>
      <c r="L132" s="186">
        <f t="shared" si="146"/>
        <v>5.9886124855961502E-2</v>
      </c>
      <c r="M132" s="186">
        <f t="shared" si="146"/>
        <v>2.2436114688537925E-2</v>
      </c>
      <c r="N132" s="186">
        <f t="shared" si="56"/>
        <v>0.48508777875686299</v>
      </c>
      <c r="O132" s="186">
        <f t="shared" ref="O132:R132" si="147">O51/$E51</f>
        <v>0.25550735443638584</v>
      </c>
      <c r="P132" s="186">
        <f t="shared" si="147"/>
        <v>9.7505592082966178E-2</v>
      </c>
      <c r="Q132" s="186">
        <f t="shared" si="147"/>
        <v>0</v>
      </c>
      <c r="R132" s="186">
        <f t="shared" si="147"/>
        <v>0.15800176235341964</v>
      </c>
      <c r="S132" s="187">
        <f t="shared" si="58"/>
        <v>0</v>
      </c>
      <c r="T132" s="186"/>
      <c r="U132" s="186">
        <f t="shared" si="59"/>
        <v>5.0498203755168442E-3</v>
      </c>
    </row>
    <row r="133" spans="1:21" x14ac:dyDescent="0.25">
      <c r="C133" s="1" t="s">
        <v>288</v>
      </c>
      <c r="E133" s="186">
        <f t="shared" ref="E133" si="148">E52/$E52</f>
        <v>1</v>
      </c>
      <c r="F133" s="188">
        <f t="shared" ref="F133:J133" si="149">F52/$E52</f>
        <v>0.10812187913991644</v>
      </c>
      <c r="G133" s="186">
        <f t="shared" si="149"/>
        <v>5.5436665647610316E-2</v>
      </c>
      <c r="H133" s="186">
        <f t="shared" si="149"/>
        <v>1.6457760114134311E-2</v>
      </c>
      <c r="I133" s="186">
        <f t="shared" si="149"/>
        <v>3.6227453378171813E-2</v>
      </c>
      <c r="J133" s="186">
        <f t="shared" si="149"/>
        <v>0</v>
      </c>
      <c r="K133" s="186">
        <f t="shared" ref="K133:M133" si="150">K52/$E52</f>
        <v>0.19825741363497401</v>
      </c>
      <c r="L133" s="186">
        <f t="shared" si="150"/>
        <v>0.16055232854376847</v>
      </c>
      <c r="M133" s="186">
        <f t="shared" si="150"/>
        <v>3.7705085091205542E-2</v>
      </c>
      <c r="N133" s="186">
        <f t="shared" si="56"/>
        <v>0.22195047386120453</v>
      </c>
      <c r="O133" s="186">
        <f t="shared" ref="O133:R133" si="151">O52/$E52</f>
        <v>0.47167023336390501</v>
      </c>
      <c r="P133" s="186">
        <f t="shared" si="151"/>
        <v>0.36151024151635586</v>
      </c>
      <c r="Q133" s="186">
        <f t="shared" si="151"/>
        <v>0</v>
      </c>
      <c r="R133" s="186">
        <f t="shared" si="151"/>
        <v>0.11015999184754917</v>
      </c>
      <c r="S133" s="187">
        <f t="shared" si="58"/>
        <v>0</v>
      </c>
      <c r="T133" s="186"/>
      <c r="U133" s="186">
        <f t="shared" si="59"/>
        <v>7.1639661673290528E-2</v>
      </c>
    </row>
    <row r="134" spans="1:21" x14ac:dyDescent="0.25">
      <c r="C134" s="1" t="s">
        <v>302</v>
      </c>
      <c r="E134" s="186">
        <f t="shared" ref="E134" si="152">E53/$E53</f>
        <v>1</v>
      </c>
      <c r="F134" s="188">
        <f t="shared" ref="F134:J134" si="153">F53/$E53</f>
        <v>0.22663034224416823</v>
      </c>
      <c r="G134" s="186">
        <f t="shared" si="153"/>
        <v>0.14311254895283501</v>
      </c>
      <c r="H134" s="186">
        <f t="shared" si="153"/>
        <v>0</v>
      </c>
      <c r="I134" s="186">
        <f t="shared" si="153"/>
        <v>8.3517793291333214E-2</v>
      </c>
      <c r="J134" s="186">
        <f t="shared" si="153"/>
        <v>0</v>
      </c>
      <c r="K134" s="186">
        <f t="shared" ref="K134:M134" si="154">K53/$E53</f>
        <v>1.0897326749531755E-2</v>
      </c>
      <c r="L134" s="186">
        <f t="shared" si="154"/>
        <v>1.0897326749531755E-2</v>
      </c>
      <c r="M134" s="186">
        <f t="shared" si="154"/>
        <v>0</v>
      </c>
      <c r="N134" s="186">
        <f t="shared" si="56"/>
        <v>0.45398433509279756</v>
      </c>
      <c r="O134" s="186">
        <f t="shared" ref="O134:R134" si="155">O53/$E53</f>
        <v>0.30848799591350246</v>
      </c>
      <c r="P134" s="186">
        <f t="shared" si="155"/>
        <v>0.21317895453771496</v>
      </c>
      <c r="Q134" s="186">
        <f t="shared" si="155"/>
        <v>0</v>
      </c>
      <c r="R134" s="186">
        <f t="shared" si="155"/>
        <v>9.5309041375787495E-2</v>
      </c>
      <c r="S134" s="187">
        <f t="shared" si="58"/>
        <v>0</v>
      </c>
      <c r="T134" s="186"/>
      <c r="U134" s="186">
        <f t="shared" si="59"/>
        <v>5.9594755661501785E-4</v>
      </c>
    </row>
    <row r="135" spans="1:21" x14ac:dyDescent="0.25">
      <c r="A135" s="10"/>
      <c r="B135" s="10" t="s">
        <v>438</v>
      </c>
      <c r="C135" s="10"/>
      <c r="D135" s="10"/>
      <c r="E135" s="188">
        <f t="shared" ref="E135" si="156">E54/$E54</f>
        <v>1</v>
      </c>
      <c r="F135" s="188">
        <f t="shared" ref="F135:J135" si="157">F54/$E54</f>
        <v>0.21251415814687416</v>
      </c>
      <c r="G135" s="188">
        <f t="shared" si="157"/>
        <v>0.13553866705716752</v>
      </c>
      <c r="H135" s="188">
        <f t="shared" si="157"/>
        <v>1.7745873591283063E-2</v>
      </c>
      <c r="I135" s="188">
        <f t="shared" si="157"/>
        <v>4.6618033369892981E-2</v>
      </c>
      <c r="J135" s="188">
        <f t="shared" si="157"/>
        <v>1.2611584128530572E-2</v>
      </c>
      <c r="K135" s="188">
        <f t="shared" ref="K135:M135" si="158">K54/$E54</f>
        <v>0.16399841010361224</v>
      </c>
      <c r="L135" s="188">
        <f t="shared" si="158"/>
        <v>0.13365888354606664</v>
      </c>
      <c r="M135" s="188">
        <f t="shared" si="158"/>
        <v>3.0339526557545581E-2</v>
      </c>
      <c r="N135" s="188">
        <f t="shared" si="56"/>
        <v>0.35717082121734661</v>
      </c>
      <c r="O135" s="188">
        <f t="shared" ref="O135:R135" si="159">O54/$E54</f>
        <v>0.26631661053216699</v>
      </c>
      <c r="P135" s="188">
        <f t="shared" si="159"/>
        <v>0.12842896121788455</v>
      </c>
      <c r="Q135" s="188">
        <f t="shared" si="159"/>
        <v>6.9363712706918138E-3</v>
      </c>
      <c r="R135" s="188">
        <f t="shared" si="159"/>
        <v>0.13095127804359066</v>
      </c>
      <c r="S135" s="191">
        <f t="shared" si="58"/>
        <v>0</v>
      </c>
      <c r="T135" s="188"/>
      <c r="U135" s="188">
        <f t="shared" si="59"/>
        <v>5.266980063536085E-2</v>
      </c>
    </row>
    <row r="136" spans="1:21" x14ac:dyDescent="0.25">
      <c r="B136" s="1" t="s">
        <v>439</v>
      </c>
      <c r="C136" s="1" t="s">
        <v>19</v>
      </c>
      <c r="E136" s="186">
        <f t="shared" ref="E136" si="160">E55/$E55</f>
        <v>1</v>
      </c>
      <c r="F136" s="188">
        <f t="shared" ref="F136:J136" si="161">F55/$E55</f>
        <v>0.22565375160957007</v>
      </c>
      <c r="G136" s="186">
        <f t="shared" si="161"/>
        <v>0.14391892274994858</v>
      </c>
      <c r="H136" s="186">
        <f t="shared" si="161"/>
        <v>1.8843087850620464E-2</v>
      </c>
      <c r="I136" s="186">
        <f t="shared" si="161"/>
        <v>4.9500391947091549E-2</v>
      </c>
      <c r="J136" s="186">
        <f t="shared" si="161"/>
        <v>1.339134906190948E-2</v>
      </c>
      <c r="K136" s="186">
        <f t="shared" ref="K136:M136" si="162">K55/$E55</f>
        <v>0.17413831069226132</v>
      </c>
      <c r="L136" s="186">
        <f t="shared" si="162"/>
        <v>0.14192291361252077</v>
      </c>
      <c r="M136" s="186">
        <f t="shared" si="162"/>
        <v>3.2215397079740561E-2</v>
      </c>
      <c r="N136" s="186">
        <f t="shared" si="56"/>
        <v>0.34311682669858473</v>
      </c>
      <c r="O136" s="186">
        <f t="shared" ref="O136:R136" si="163">O55/$E55</f>
        <v>0.25709111099958393</v>
      </c>
      <c r="P136" s="186">
        <f t="shared" si="163"/>
        <v>0.11252684299897979</v>
      </c>
      <c r="Q136" s="186">
        <f t="shared" si="163"/>
        <v>6.5215442119614534E-3</v>
      </c>
      <c r="R136" s="186">
        <f t="shared" si="163"/>
        <v>0.13804272378864266</v>
      </c>
      <c r="S136" s="187">
        <f t="shared" si="58"/>
        <v>0</v>
      </c>
      <c r="T136" s="186"/>
      <c r="U136" s="186">
        <f t="shared" si="59"/>
        <v>0</v>
      </c>
    </row>
    <row r="137" spans="1:21" x14ac:dyDescent="0.25">
      <c r="A137" s="10"/>
      <c r="B137" s="10" t="s">
        <v>440</v>
      </c>
      <c r="C137" s="10"/>
      <c r="D137" s="10"/>
      <c r="E137" s="188">
        <f t="shared" ref="E137" si="164">E56/$E56</f>
        <v>1</v>
      </c>
      <c r="F137" s="188">
        <f t="shared" ref="F137:J137" si="165">F56/$E56</f>
        <v>0.22565375160957007</v>
      </c>
      <c r="G137" s="188">
        <f t="shared" si="165"/>
        <v>0.14391892274994858</v>
      </c>
      <c r="H137" s="188">
        <f t="shared" si="165"/>
        <v>1.8843087850620464E-2</v>
      </c>
      <c r="I137" s="188">
        <f t="shared" si="165"/>
        <v>4.9500391947091549E-2</v>
      </c>
      <c r="J137" s="188">
        <f t="shared" si="165"/>
        <v>1.339134906190948E-2</v>
      </c>
      <c r="K137" s="188">
        <f t="shared" ref="K137:M137" si="166">K56/$E56</f>
        <v>0.17413831069226132</v>
      </c>
      <c r="L137" s="188">
        <f t="shared" si="166"/>
        <v>0.14192291361252077</v>
      </c>
      <c r="M137" s="188">
        <f t="shared" si="166"/>
        <v>3.2215397079740561E-2</v>
      </c>
      <c r="N137" s="188">
        <f t="shared" si="56"/>
        <v>0.34311682669858473</v>
      </c>
      <c r="O137" s="188">
        <f t="shared" ref="O137:R137" si="167">O56/$E56</f>
        <v>0.25709111099958393</v>
      </c>
      <c r="P137" s="188">
        <f t="shared" si="167"/>
        <v>0.11252684299897979</v>
      </c>
      <c r="Q137" s="188">
        <f t="shared" si="167"/>
        <v>6.5215442119614534E-3</v>
      </c>
      <c r="R137" s="188">
        <f t="shared" si="167"/>
        <v>0.13804272378864266</v>
      </c>
      <c r="S137" s="191">
        <f t="shared" si="58"/>
        <v>0</v>
      </c>
      <c r="T137" s="188"/>
      <c r="U137" s="188">
        <f t="shared" si="59"/>
        <v>0</v>
      </c>
    </row>
    <row r="138" spans="1:21" x14ac:dyDescent="0.25">
      <c r="E138" s="176"/>
      <c r="F138" s="176"/>
      <c r="G138" s="176"/>
      <c r="H138" s="176"/>
      <c r="I138" s="176"/>
      <c r="J138" s="176"/>
      <c r="K138" s="176"/>
      <c r="L138" s="176"/>
      <c r="M138" s="176"/>
      <c r="N138" s="176"/>
      <c r="O138" s="176"/>
      <c r="P138" s="176"/>
      <c r="Q138" s="176"/>
      <c r="R138" s="176"/>
      <c r="S138" s="176"/>
      <c r="T138" s="92"/>
      <c r="U138" s="176"/>
    </row>
    <row r="139" spans="1:21" x14ac:dyDescent="0.25">
      <c r="A139" s="1">
        <v>2019</v>
      </c>
      <c r="B139" s="1" t="s">
        <v>437</v>
      </c>
      <c r="C139" s="1" t="s">
        <v>4</v>
      </c>
      <c r="E139" s="186">
        <f t="shared" ref="E139" si="168">E58/$E58</f>
        <v>1</v>
      </c>
      <c r="F139" s="188">
        <f t="shared" ref="F139:J139" si="169">F58/$E58</f>
        <v>0.19866220735785953</v>
      </c>
      <c r="G139" s="186">
        <f t="shared" si="169"/>
        <v>9.5795508838987103E-2</v>
      </c>
      <c r="H139" s="186">
        <f t="shared" si="169"/>
        <v>1.2183468705207836E-2</v>
      </c>
      <c r="I139" s="186">
        <f t="shared" si="169"/>
        <v>9.0683229813664598E-2</v>
      </c>
      <c r="J139" s="186">
        <f t="shared" si="169"/>
        <v>0</v>
      </c>
      <c r="K139" s="186">
        <f t="shared" ref="K139:M139" si="170">K58/$E58</f>
        <v>0.33956043956043958</v>
      </c>
      <c r="L139" s="186">
        <f t="shared" si="170"/>
        <v>0.31638795986622076</v>
      </c>
      <c r="M139" s="186">
        <f t="shared" si="170"/>
        <v>2.3172479694218824E-2</v>
      </c>
      <c r="N139" s="186">
        <f t="shared" si="56"/>
        <v>0.15370281892021023</v>
      </c>
      <c r="O139" s="186">
        <f t="shared" ref="O139:R139" si="171">O58/$E58</f>
        <v>0.30807453416149067</v>
      </c>
      <c r="P139" s="186">
        <f t="shared" si="171"/>
        <v>0.16875298614429049</v>
      </c>
      <c r="Q139" s="186">
        <f t="shared" si="171"/>
        <v>3.2011466794075491E-3</v>
      </c>
      <c r="R139" s="186">
        <f t="shared" si="171"/>
        <v>0.13612040133779263</v>
      </c>
      <c r="S139" s="187">
        <f t="shared" si="58"/>
        <v>0</v>
      </c>
      <c r="T139" s="186"/>
      <c r="U139" s="186">
        <f t="shared" si="59"/>
        <v>6.8800764452938368E-2</v>
      </c>
    </row>
    <row r="140" spans="1:21" x14ac:dyDescent="0.25">
      <c r="C140" s="1" t="s">
        <v>19</v>
      </c>
      <c r="E140" s="186">
        <f t="shared" ref="E140" si="172">E59/$E59</f>
        <v>1</v>
      </c>
      <c r="F140" s="188">
        <f t="shared" ref="F140:J140" si="173">F59/$E59</f>
        <v>0.41925411968777104</v>
      </c>
      <c r="G140" s="186">
        <f t="shared" si="173"/>
        <v>0.11049436253252386</v>
      </c>
      <c r="H140" s="186">
        <f t="shared" si="173"/>
        <v>8.4128360797918467E-2</v>
      </c>
      <c r="I140" s="186">
        <f t="shared" si="173"/>
        <v>0.22463139635732871</v>
      </c>
      <c r="J140" s="186">
        <f t="shared" si="173"/>
        <v>0</v>
      </c>
      <c r="K140" s="186">
        <f t="shared" ref="K140:M140" si="174">K59/$E59</f>
        <v>0.33581960104076325</v>
      </c>
      <c r="L140" s="186">
        <f t="shared" si="174"/>
        <v>0.2924544666088465</v>
      </c>
      <c r="M140" s="186">
        <f t="shared" si="174"/>
        <v>4.3365134431916738E-2</v>
      </c>
      <c r="N140" s="186">
        <f t="shared" si="56"/>
        <v>7.9618386816999134E-2</v>
      </c>
      <c r="O140" s="186">
        <f t="shared" ref="O140:R140" si="175">O59/$E59</f>
        <v>0.16530789245446662</v>
      </c>
      <c r="P140" s="186">
        <f t="shared" si="175"/>
        <v>0.16825672159583693</v>
      </c>
      <c r="Q140" s="186">
        <f t="shared" si="175"/>
        <v>0</v>
      </c>
      <c r="R140" s="186">
        <f t="shared" si="175"/>
        <v>-2.9488291413703382E-3</v>
      </c>
      <c r="S140" s="187">
        <f t="shared" si="58"/>
        <v>0</v>
      </c>
      <c r="T140" s="186"/>
      <c r="U140" s="186">
        <f t="shared" si="59"/>
        <v>0</v>
      </c>
    </row>
    <row r="141" spans="1:21" x14ac:dyDescent="0.25">
      <c r="C141" s="1" t="s">
        <v>26</v>
      </c>
      <c r="E141" s="186">
        <f t="shared" ref="E141" si="176">E60/$E60</f>
        <v>1</v>
      </c>
      <c r="F141" s="188">
        <f t="shared" ref="F141:J141" si="177">F60/$E60</f>
        <v>9.3374357904617872E-2</v>
      </c>
      <c r="G141" s="186">
        <f t="shared" si="177"/>
        <v>6.1041433078668092E-2</v>
      </c>
      <c r="H141" s="186">
        <f t="shared" si="177"/>
        <v>3.9373158457406583E-3</v>
      </c>
      <c r="I141" s="186">
        <f t="shared" si="177"/>
        <v>1.152512320408855E-2</v>
      </c>
      <c r="J141" s="186">
        <f t="shared" si="177"/>
        <v>1.6870485776120572E-2</v>
      </c>
      <c r="K141" s="186">
        <f t="shared" ref="K141:M141" si="178">K60/$E60</f>
        <v>0.24567807879846679</v>
      </c>
      <c r="L141" s="186">
        <f t="shared" si="178"/>
        <v>0.13350368960392167</v>
      </c>
      <c r="M141" s="186">
        <f t="shared" si="178"/>
        <v>0.11217438919454513</v>
      </c>
      <c r="N141" s="186">
        <f t="shared" si="56"/>
        <v>0.31156945060102736</v>
      </c>
      <c r="O141" s="186">
        <f t="shared" ref="O141:R141" si="179">O60/$E60</f>
        <v>0.34937811269588798</v>
      </c>
      <c r="P141" s="186">
        <f t="shared" si="179"/>
        <v>8.3752705274960232E-2</v>
      </c>
      <c r="Q141" s="186">
        <f t="shared" si="179"/>
        <v>1.7365909624260125E-2</v>
      </c>
      <c r="R141" s="186">
        <f t="shared" si="179"/>
        <v>0.24825949779666762</v>
      </c>
      <c r="S141" s="187">
        <f t="shared" si="58"/>
        <v>0</v>
      </c>
      <c r="T141" s="186"/>
      <c r="U141" s="186">
        <f t="shared" si="59"/>
        <v>6.6934369377591202E-2</v>
      </c>
    </row>
    <row r="142" spans="1:21" x14ac:dyDescent="0.25">
      <c r="C142" s="1" t="s">
        <v>43</v>
      </c>
      <c r="E142" s="186">
        <f t="shared" ref="E142" si="180">E61/$E61</f>
        <v>1</v>
      </c>
      <c r="F142" s="188">
        <f t="shared" ref="F142:J142" si="181">F61/$E61</f>
        <v>0.11598723076358566</v>
      </c>
      <c r="G142" s="186">
        <f t="shared" si="181"/>
        <v>8.1752467618243868E-2</v>
      </c>
      <c r="H142" s="186">
        <f t="shared" si="181"/>
        <v>1.3062782079037169E-2</v>
      </c>
      <c r="I142" s="186">
        <f t="shared" si="181"/>
        <v>2.1171981066304628E-2</v>
      </c>
      <c r="J142" s="186">
        <f t="shared" si="181"/>
        <v>0</v>
      </c>
      <c r="K142" s="186">
        <f t="shared" ref="K142:M142" si="182">K61/$E61</f>
        <v>4.6820533519245588E-2</v>
      </c>
      <c r="L142" s="186">
        <f t="shared" si="182"/>
        <v>4.3958463288445306E-2</v>
      </c>
      <c r="M142" s="186">
        <f t="shared" si="182"/>
        <v>2.862070230800279E-3</v>
      </c>
      <c r="N142" s="186">
        <f t="shared" si="56"/>
        <v>0.5737350016511944</v>
      </c>
      <c r="O142" s="186">
        <f t="shared" ref="O142:R142" si="183">O61/$E61</f>
        <v>0.26345723406597438</v>
      </c>
      <c r="P142" s="186">
        <f t="shared" si="183"/>
        <v>0.1316919238249</v>
      </c>
      <c r="Q142" s="186">
        <f t="shared" si="183"/>
        <v>2.2933255054489413E-2</v>
      </c>
      <c r="R142" s="186">
        <f t="shared" si="183"/>
        <v>0.10883205518658497</v>
      </c>
      <c r="S142" s="187">
        <f t="shared" si="58"/>
        <v>0</v>
      </c>
      <c r="T142" s="186"/>
      <c r="U142" s="186">
        <f t="shared" si="59"/>
        <v>1.6328477598796462E-3</v>
      </c>
    </row>
    <row r="143" spans="1:21" x14ac:dyDescent="0.25">
      <c r="C143" s="1" t="s">
        <v>95</v>
      </c>
      <c r="E143" s="186">
        <f t="shared" ref="E143" si="184">E62/$E62</f>
        <v>1</v>
      </c>
      <c r="F143" s="188">
        <f t="shared" ref="F143:J143" si="185">F62/$E62</f>
        <v>8.862641447096721E-2</v>
      </c>
      <c r="G143" s="186">
        <f t="shared" si="185"/>
        <v>4.3280746675476996E-2</v>
      </c>
      <c r="H143" s="186">
        <f t="shared" si="185"/>
        <v>5.7817791360370032E-4</v>
      </c>
      <c r="I143" s="186">
        <f t="shared" si="185"/>
        <v>3.7622862806640789E-2</v>
      </c>
      <c r="J143" s="186">
        <f t="shared" si="185"/>
        <v>7.1446270752457252E-3</v>
      </c>
      <c r="K143" s="186">
        <f t="shared" ref="K143:M143" si="186">K62/$E62</f>
        <v>9.7092591063021386E-2</v>
      </c>
      <c r="L143" s="186">
        <f t="shared" si="186"/>
        <v>5.9924010902783514E-2</v>
      </c>
      <c r="M143" s="186">
        <f t="shared" si="186"/>
        <v>3.7168580160237878E-2</v>
      </c>
      <c r="N143" s="186">
        <f t="shared" si="56"/>
        <v>0.56397125629800937</v>
      </c>
      <c r="O143" s="186">
        <f t="shared" ref="O143:R143" si="187">O62/$E62</f>
        <v>0.25030973816800201</v>
      </c>
      <c r="P143" s="186">
        <f t="shared" si="187"/>
        <v>8.8089534979763767E-2</v>
      </c>
      <c r="Q143" s="186">
        <f t="shared" si="187"/>
        <v>3.8820517056248451E-3</v>
      </c>
      <c r="R143" s="186">
        <f t="shared" si="187"/>
        <v>0.15833815148261338</v>
      </c>
      <c r="S143" s="187">
        <f t="shared" si="58"/>
        <v>0</v>
      </c>
      <c r="T143" s="186"/>
      <c r="U143" s="186">
        <f t="shared" si="59"/>
        <v>0.10361774180226316</v>
      </c>
    </row>
    <row r="144" spans="1:21" x14ac:dyDescent="0.25">
      <c r="C144" s="1" t="s">
        <v>137</v>
      </c>
      <c r="E144" s="186">
        <f t="shared" ref="E144" si="188">E63/$E63</f>
        <v>1</v>
      </c>
      <c r="F144" s="188">
        <f t="shared" ref="F144:J144" si="189">F63/$E63</f>
        <v>0.36464162607561379</v>
      </c>
      <c r="G144" s="186">
        <f t="shared" si="189"/>
        <v>0.28613095280676187</v>
      </c>
      <c r="H144" s="186">
        <f t="shared" si="189"/>
        <v>2.4848920879292281E-2</v>
      </c>
      <c r="I144" s="186">
        <f t="shared" si="189"/>
        <v>2.7776066658877632E-2</v>
      </c>
      <c r="J144" s="186">
        <f t="shared" si="189"/>
        <v>2.5885685730681982E-2</v>
      </c>
      <c r="K144" s="186">
        <f t="shared" ref="K144:M144" si="190">K63/$E63</f>
        <v>9.6714480863007879E-2</v>
      </c>
      <c r="L144" s="186">
        <f t="shared" si="190"/>
        <v>8.4728851090902418E-2</v>
      </c>
      <c r="M144" s="186">
        <f t="shared" si="190"/>
        <v>1.1985629772105471E-2</v>
      </c>
      <c r="N144" s="186">
        <f t="shared" si="56"/>
        <v>0.44515172025044369</v>
      </c>
      <c r="O144" s="186">
        <f t="shared" ref="O144:R144" si="191">O63/$E63</f>
        <v>9.3492172810934721E-2</v>
      </c>
      <c r="P144" s="186">
        <f t="shared" si="191"/>
        <v>7.9614508878404655E-2</v>
      </c>
      <c r="Q144" s="186">
        <f t="shared" si="191"/>
        <v>1.2488534740412037E-3</v>
      </c>
      <c r="R144" s="186">
        <f t="shared" si="191"/>
        <v>1.262881045848885E-2</v>
      </c>
      <c r="S144" s="187">
        <f t="shared" si="58"/>
        <v>0</v>
      </c>
      <c r="T144" s="186"/>
      <c r="U144" s="186">
        <f t="shared" si="59"/>
        <v>1.4553305817493492E-2</v>
      </c>
    </row>
    <row r="145" spans="1:21" x14ac:dyDescent="0.25">
      <c r="C145" s="1" t="s">
        <v>192</v>
      </c>
      <c r="E145" s="186">
        <f t="shared" ref="E145" si="192">E64/$E64</f>
        <v>1</v>
      </c>
      <c r="F145" s="188">
        <f t="shared" ref="F145:J145" si="193">F64/$E64</f>
        <v>0</v>
      </c>
      <c r="G145" s="186">
        <f t="shared" si="193"/>
        <v>0</v>
      </c>
      <c r="H145" s="186">
        <f t="shared" si="193"/>
        <v>0</v>
      </c>
      <c r="I145" s="186">
        <f t="shared" si="193"/>
        <v>0</v>
      </c>
      <c r="J145" s="186">
        <f t="shared" si="193"/>
        <v>0</v>
      </c>
      <c r="K145" s="186">
        <f t="shared" ref="K145:M145" si="194">K64/$E64</f>
        <v>9.9107735417742052E-2</v>
      </c>
      <c r="L145" s="186">
        <f t="shared" si="194"/>
        <v>0</v>
      </c>
      <c r="M145" s="186">
        <f t="shared" si="194"/>
        <v>9.9107735417742052E-2</v>
      </c>
      <c r="N145" s="186">
        <f t="shared" si="56"/>
        <v>0.55305655925079267</v>
      </c>
      <c r="O145" s="186">
        <f t="shared" ref="O145:R145" si="195">O64/$E64</f>
        <v>0.34783570533146524</v>
      </c>
      <c r="P145" s="186">
        <f t="shared" si="195"/>
        <v>0.20020647444878698</v>
      </c>
      <c r="Q145" s="186">
        <f t="shared" si="195"/>
        <v>0</v>
      </c>
      <c r="R145" s="186">
        <f t="shared" si="195"/>
        <v>0.14762923088267826</v>
      </c>
      <c r="S145" s="187">
        <f t="shared" si="58"/>
        <v>0</v>
      </c>
      <c r="T145" s="186"/>
      <c r="U145" s="186">
        <f t="shared" si="59"/>
        <v>2.2122262370031709E-3</v>
      </c>
    </row>
    <row r="146" spans="1:21" x14ac:dyDescent="0.25">
      <c r="C146" s="1" t="s">
        <v>236</v>
      </c>
      <c r="E146" s="186">
        <f t="shared" ref="E146" si="196">E65/$E65</f>
        <v>1</v>
      </c>
      <c r="F146" s="188">
        <f t="shared" ref="F146:J146" si="197">F65/$E65</f>
        <v>0.33209287698516693</v>
      </c>
      <c r="G146" s="186">
        <f t="shared" si="197"/>
        <v>0.23025315792232298</v>
      </c>
      <c r="H146" s="186">
        <f t="shared" si="197"/>
        <v>3.4278526128203785E-2</v>
      </c>
      <c r="I146" s="186">
        <f t="shared" si="197"/>
        <v>6.436396037528172E-2</v>
      </c>
      <c r="J146" s="186">
        <f t="shared" si="197"/>
        <v>3.1972325593584571E-3</v>
      </c>
      <c r="K146" s="186">
        <f t="shared" ref="K146:M146" si="198">K65/$E65</f>
        <v>0.22197180145709944</v>
      </c>
      <c r="L146" s="186">
        <f t="shared" si="198"/>
        <v>9.1199748414487136E-2</v>
      </c>
      <c r="M146" s="186">
        <f t="shared" si="198"/>
        <v>0.1307720530426123</v>
      </c>
      <c r="N146" s="186">
        <f t="shared" si="56"/>
        <v>0.24288484721421458</v>
      </c>
      <c r="O146" s="186">
        <f t="shared" ref="O146:R146" si="199">O65/$E65</f>
        <v>0.20305047434351906</v>
      </c>
      <c r="P146" s="186">
        <f t="shared" si="199"/>
        <v>0.17799675035379212</v>
      </c>
      <c r="Q146" s="186">
        <f t="shared" si="199"/>
        <v>0</v>
      </c>
      <c r="R146" s="186">
        <f t="shared" si="199"/>
        <v>2.5053723989726925E-2</v>
      </c>
      <c r="S146" s="187">
        <f t="shared" si="58"/>
        <v>0</v>
      </c>
      <c r="T146" s="186"/>
      <c r="U146" s="186">
        <f t="shared" si="59"/>
        <v>6.2896378216887683E-4</v>
      </c>
    </row>
    <row r="147" spans="1:21" x14ac:dyDescent="0.25">
      <c r="C147" s="1" t="s">
        <v>262</v>
      </c>
      <c r="E147" s="186">
        <f t="shared" ref="E147" si="200">E66/$E66</f>
        <v>1</v>
      </c>
      <c r="F147" s="188">
        <f t="shared" ref="F147:J147" si="201">F66/$E66</f>
        <v>9.0786892392646951E-2</v>
      </c>
      <c r="G147" s="186">
        <f t="shared" si="201"/>
        <v>3.0843566082976094E-2</v>
      </c>
      <c r="H147" s="186">
        <f t="shared" si="201"/>
        <v>0</v>
      </c>
      <c r="I147" s="186">
        <f t="shared" si="201"/>
        <v>5.8272179030734575E-2</v>
      </c>
      <c r="J147" s="186">
        <f t="shared" si="201"/>
        <v>1.6711472789362784E-3</v>
      </c>
      <c r="K147" s="186">
        <f t="shared" ref="K147:M147" si="202">K66/$E66</f>
        <v>2.5902782823512317E-2</v>
      </c>
      <c r="L147" s="186">
        <f t="shared" si="202"/>
        <v>0</v>
      </c>
      <c r="M147" s="186">
        <f t="shared" si="202"/>
        <v>2.5902782823512317E-2</v>
      </c>
      <c r="N147" s="186">
        <f t="shared" si="56"/>
        <v>0.60324783840732399</v>
      </c>
      <c r="O147" s="186">
        <f t="shared" ref="O147:R147" si="203">O66/$E66</f>
        <v>0.28006248637651676</v>
      </c>
      <c r="P147" s="186">
        <f t="shared" si="203"/>
        <v>9.3438930465741477E-2</v>
      </c>
      <c r="Q147" s="186">
        <f t="shared" si="203"/>
        <v>0</v>
      </c>
      <c r="R147" s="186">
        <f t="shared" si="203"/>
        <v>0.18662355591077526</v>
      </c>
      <c r="S147" s="187">
        <f t="shared" si="58"/>
        <v>0</v>
      </c>
      <c r="T147" s="186"/>
      <c r="U147" s="186">
        <f t="shared" si="59"/>
        <v>0.1069170965632493</v>
      </c>
    </row>
    <row r="148" spans="1:21" x14ac:dyDescent="0.25">
      <c r="C148" s="1" t="s">
        <v>288</v>
      </c>
      <c r="E148" s="186">
        <f t="shared" ref="E148" si="204">E67/$E67</f>
        <v>1</v>
      </c>
      <c r="F148" s="188">
        <f t="shared" ref="F148:J148" si="205">F67/$E67</f>
        <v>6.4575269912405781E-2</v>
      </c>
      <c r="G148" s="186">
        <f t="shared" si="205"/>
        <v>1.9912405785292322E-2</v>
      </c>
      <c r="H148" s="186">
        <f t="shared" si="205"/>
        <v>1.6092890609085354E-2</v>
      </c>
      <c r="I148" s="186">
        <f t="shared" si="205"/>
        <v>2.6023630067223469E-2</v>
      </c>
      <c r="J148" s="186">
        <f t="shared" si="205"/>
        <v>2.5463434508046444E-3</v>
      </c>
      <c r="K148" s="186">
        <f t="shared" ref="K148:M148" si="206">K67/$E67</f>
        <v>0.22178651456508452</v>
      </c>
      <c r="L148" s="186">
        <f t="shared" si="206"/>
        <v>0.18598492564677124</v>
      </c>
      <c r="M148" s="186">
        <f t="shared" si="206"/>
        <v>3.5801588918313303E-2</v>
      </c>
      <c r="N148" s="186">
        <f t="shared" si="56"/>
        <v>0.26731513546547159</v>
      </c>
      <c r="O148" s="186">
        <f t="shared" ref="O148:R148" si="207">O67/$E67</f>
        <v>0.44632308005703808</v>
      </c>
      <c r="P148" s="186">
        <f t="shared" si="207"/>
        <v>0.36708087186799754</v>
      </c>
      <c r="Q148" s="186">
        <f t="shared" si="207"/>
        <v>0</v>
      </c>
      <c r="R148" s="186">
        <f t="shared" si="207"/>
        <v>7.9242208189040542E-2</v>
      </c>
      <c r="S148" s="187">
        <f t="shared" si="58"/>
        <v>0</v>
      </c>
      <c r="T148" s="186"/>
      <c r="U148" s="186">
        <f t="shared" si="59"/>
        <v>0.10440008148299043</v>
      </c>
    </row>
    <row r="149" spans="1:21" x14ac:dyDescent="0.25">
      <c r="C149" s="1" t="s">
        <v>302</v>
      </c>
      <c r="E149" s="186">
        <f t="shared" ref="E149" si="208">E68/$E68</f>
        <v>1</v>
      </c>
      <c r="F149" s="188">
        <f t="shared" ref="F149:J149" si="209">F68/$E68</f>
        <v>9.3956173421300665E-2</v>
      </c>
      <c r="G149" s="186">
        <f t="shared" si="209"/>
        <v>1.8261074458058436E-3</v>
      </c>
      <c r="H149" s="186">
        <f t="shared" si="209"/>
        <v>0</v>
      </c>
      <c r="I149" s="186">
        <f t="shared" si="209"/>
        <v>9.2130065975494821E-2</v>
      </c>
      <c r="J149" s="186">
        <f t="shared" si="209"/>
        <v>0</v>
      </c>
      <c r="K149" s="186">
        <f t="shared" ref="K149:M149" si="210">K68/$E68</f>
        <v>1.932139491046183E-2</v>
      </c>
      <c r="L149" s="186">
        <f t="shared" si="210"/>
        <v>1.932139491046183E-2</v>
      </c>
      <c r="M149" s="186">
        <f t="shared" si="210"/>
        <v>0</v>
      </c>
      <c r="N149" s="186">
        <f t="shared" si="56"/>
        <v>0.582174835061263</v>
      </c>
      <c r="O149" s="186">
        <f t="shared" ref="O149:R149" si="211">O68/$E68</f>
        <v>0.30454759660697456</v>
      </c>
      <c r="P149" s="186">
        <f t="shared" si="211"/>
        <v>0.29500471253534399</v>
      </c>
      <c r="Q149" s="186">
        <f t="shared" si="211"/>
        <v>0</v>
      </c>
      <c r="R149" s="186">
        <f t="shared" si="211"/>
        <v>9.542884071630538E-3</v>
      </c>
      <c r="S149" s="187">
        <f t="shared" si="58"/>
        <v>0</v>
      </c>
      <c r="T149" s="186"/>
      <c r="U149" s="186">
        <f t="shared" si="59"/>
        <v>7.1866163996229969E-3</v>
      </c>
    </row>
    <row r="150" spans="1:21" x14ac:dyDescent="0.25">
      <c r="A150" s="10"/>
      <c r="B150" s="10" t="s">
        <v>438</v>
      </c>
      <c r="C150" s="10"/>
      <c r="D150" s="10"/>
      <c r="E150" s="188">
        <f t="shared" ref="E150" si="212">E69/$E69</f>
        <v>1</v>
      </c>
      <c r="F150" s="188">
        <f t="shared" ref="F150:J150" si="213">F69/$E69</f>
        <v>0.17372169849977318</v>
      </c>
      <c r="G150" s="188">
        <f t="shared" si="213"/>
        <v>0.11089394525735018</v>
      </c>
      <c r="H150" s="188">
        <f t="shared" si="213"/>
        <v>1.3570580368505824E-2</v>
      </c>
      <c r="I150" s="188">
        <f t="shared" si="213"/>
        <v>4.0835433881069812E-2</v>
      </c>
      <c r="J150" s="188">
        <f t="shared" si="213"/>
        <v>8.4217389928473631E-3</v>
      </c>
      <c r="K150" s="188">
        <f t="shared" ref="K150:M150" si="214">K69/$E69</f>
        <v>0.13357058759607274</v>
      </c>
      <c r="L150" s="188">
        <f t="shared" si="214"/>
        <v>9.3424763301965655E-2</v>
      </c>
      <c r="M150" s="188">
        <f t="shared" si="214"/>
        <v>4.0145824294107089E-2</v>
      </c>
      <c r="N150" s="188">
        <f t="shared" si="56"/>
        <v>0.43632077052621282</v>
      </c>
      <c r="O150" s="188">
        <f t="shared" ref="O150:R150" si="215">O69/$E69</f>
        <v>0.25638694337794121</v>
      </c>
      <c r="P150" s="188">
        <f t="shared" si="215"/>
        <v>0.14206715291479546</v>
      </c>
      <c r="Q150" s="188">
        <f t="shared" si="215"/>
        <v>7.1590371235016083E-3</v>
      </c>
      <c r="R150" s="188">
        <f t="shared" si="215"/>
        <v>0.10716075333964414</v>
      </c>
      <c r="S150" s="191">
        <f t="shared" si="58"/>
        <v>0</v>
      </c>
      <c r="T150" s="188"/>
      <c r="U150" s="188">
        <f t="shared" si="59"/>
        <v>4.2036056269779888E-2</v>
      </c>
    </row>
    <row r="151" spans="1:21" x14ac:dyDescent="0.25">
      <c r="B151" s="1" t="s">
        <v>439</v>
      </c>
      <c r="C151" s="1" t="s">
        <v>105</v>
      </c>
      <c r="E151" s="186">
        <f t="shared" ref="E151" si="216">E70/$E70</f>
        <v>1</v>
      </c>
      <c r="F151" s="188">
        <f t="shared" ref="F151:J151" si="217">F70/$E70</f>
        <v>0.24950282609382421</v>
      </c>
      <c r="G151" s="186">
        <f t="shared" si="217"/>
        <v>9.9750166544852525E-2</v>
      </c>
      <c r="H151" s="186">
        <f t="shared" si="217"/>
        <v>5.0001331705891605E-2</v>
      </c>
      <c r="I151" s="186">
        <f t="shared" si="217"/>
        <v>5.2628779960794549E-2</v>
      </c>
      <c r="J151" s="186">
        <f t="shared" si="217"/>
        <v>4.7122547882285544E-2</v>
      </c>
      <c r="K151" s="186">
        <f t="shared" ref="K151:M151" si="218">K70/$E70</f>
        <v>0.4034625187386221</v>
      </c>
      <c r="L151" s="186">
        <f t="shared" si="218"/>
        <v>0.39358166469730488</v>
      </c>
      <c r="M151" s="186">
        <f t="shared" si="218"/>
        <v>9.8808540413172861E-3</v>
      </c>
      <c r="N151" s="186">
        <f t="shared" si="56"/>
        <v>0.21209834719512749</v>
      </c>
      <c r="O151" s="186">
        <f t="shared" ref="O151:R151" si="219">O70/$E70</f>
        <v>0.13493630797242609</v>
      </c>
      <c r="P151" s="186">
        <f t="shared" si="219"/>
        <v>4.281992955673633E-2</v>
      </c>
      <c r="Q151" s="186">
        <f t="shared" si="219"/>
        <v>0</v>
      </c>
      <c r="R151" s="186">
        <f t="shared" si="219"/>
        <v>9.2116378415689745E-2</v>
      </c>
      <c r="S151" s="187">
        <f t="shared" si="58"/>
        <v>0</v>
      </c>
      <c r="T151" s="186"/>
      <c r="U151" s="186">
        <f t="shared" si="59"/>
        <v>7.8930513678801106E-2</v>
      </c>
    </row>
    <row r="152" spans="1:21" x14ac:dyDescent="0.25">
      <c r="A152" s="10"/>
      <c r="B152" s="10" t="s">
        <v>440</v>
      </c>
      <c r="C152" s="10"/>
      <c r="D152" s="10"/>
      <c r="E152" s="188">
        <f t="shared" ref="E152" si="220">E71/$E71</f>
        <v>1</v>
      </c>
      <c r="F152" s="188">
        <f t="shared" ref="F152:J152" si="221">F71/$E71</f>
        <v>0.24950282609382421</v>
      </c>
      <c r="G152" s="188">
        <f t="shared" si="221"/>
        <v>9.9750166544852525E-2</v>
      </c>
      <c r="H152" s="188">
        <f t="shared" si="221"/>
        <v>5.0001331705891605E-2</v>
      </c>
      <c r="I152" s="188">
        <f t="shared" si="221"/>
        <v>5.2628779960794549E-2</v>
      </c>
      <c r="J152" s="188">
        <f t="shared" si="221"/>
        <v>4.7122547882285544E-2</v>
      </c>
      <c r="K152" s="188">
        <f t="shared" ref="K152:M152" si="222">K71/$E71</f>
        <v>0.4034625187386221</v>
      </c>
      <c r="L152" s="188">
        <f t="shared" si="222"/>
        <v>0.39358166469730488</v>
      </c>
      <c r="M152" s="188">
        <f t="shared" si="222"/>
        <v>9.8808540413172861E-3</v>
      </c>
      <c r="N152" s="188">
        <f t="shared" si="56"/>
        <v>0.21209834719512749</v>
      </c>
      <c r="O152" s="188">
        <f t="shared" ref="O152:R152" si="223">O71/$E71</f>
        <v>0.13493630797242609</v>
      </c>
      <c r="P152" s="188">
        <f t="shared" si="223"/>
        <v>4.281992955673633E-2</v>
      </c>
      <c r="Q152" s="188">
        <f t="shared" si="223"/>
        <v>0</v>
      </c>
      <c r="R152" s="188">
        <f t="shared" si="223"/>
        <v>9.2116378415689745E-2</v>
      </c>
      <c r="S152" s="191">
        <f t="shared" si="58"/>
        <v>0</v>
      </c>
      <c r="T152" s="188"/>
      <c r="U152" s="188">
        <f t="shared" si="59"/>
        <v>7.8930513678801106E-2</v>
      </c>
    </row>
    <row r="153" spans="1:21" x14ac:dyDescent="0.25">
      <c r="E153" s="176"/>
      <c r="F153" s="176"/>
      <c r="G153" s="176"/>
      <c r="H153" s="176"/>
      <c r="I153" s="176"/>
      <c r="J153" s="176"/>
      <c r="K153" s="176"/>
      <c r="L153" s="176"/>
      <c r="M153" s="176"/>
      <c r="N153" s="176"/>
      <c r="O153" s="176"/>
      <c r="P153" s="176"/>
      <c r="Q153" s="176"/>
      <c r="R153" s="176"/>
      <c r="S153" s="190"/>
      <c r="T153" s="92"/>
      <c r="U153" s="176"/>
    </row>
    <row r="154" spans="1:21" x14ac:dyDescent="0.25">
      <c r="A154" s="1">
        <v>2017</v>
      </c>
      <c r="B154" s="1" t="s">
        <v>437</v>
      </c>
      <c r="C154" s="1" t="s">
        <v>4</v>
      </c>
      <c r="E154" s="186">
        <f t="shared" ref="E154" si="224">E73/$E73</f>
        <v>1</v>
      </c>
      <c r="F154" s="188">
        <f t="shared" ref="F154:J154" si="225">F73/$E73</f>
        <v>0.21666328394560586</v>
      </c>
      <c r="G154" s="186">
        <f t="shared" si="225"/>
        <v>0.11315201948447332</v>
      </c>
      <c r="H154" s="186">
        <f t="shared" si="225"/>
        <v>1.1416683580271971E-2</v>
      </c>
      <c r="I154" s="186">
        <f t="shared" si="225"/>
        <v>9.209458088086056E-2</v>
      </c>
      <c r="J154" s="186">
        <f t="shared" si="225"/>
        <v>0</v>
      </c>
      <c r="K154" s="186">
        <f t="shared" ref="K154:M154" si="226">K73/$E73</f>
        <v>0.37467018469656993</v>
      </c>
      <c r="L154" s="186">
        <f t="shared" si="226"/>
        <v>0.34290643393545767</v>
      </c>
      <c r="M154" s="186">
        <f t="shared" si="226"/>
        <v>3.1763750761112236E-2</v>
      </c>
      <c r="N154" s="186">
        <f t="shared" si="56"/>
        <v>0.16592246803328597</v>
      </c>
      <c r="O154" s="186">
        <f t="shared" ref="O154:R154" si="227">O73/$E73</f>
        <v>0.24274406332453827</v>
      </c>
      <c r="P154" s="186">
        <f t="shared" si="227"/>
        <v>0.18987213314390095</v>
      </c>
      <c r="Q154" s="186">
        <f t="shared" si="227"/>
        <v>3.3996346661254312E-3</v>
      </c>
      <c r="R154" s="186">
        <f t="shared" si="227"/>
        <v>4.947229551451187E-2</v>
      </c>
      <c r="S154" s="187">
        <f t="shared" si="58"/>
        <v>0</v>
      </c>
      <c r="T154" s="186"/>
      <c r="U154" s="186">
        <f t="shared" si="59"/>
        <v>6.8043434138420941E-2</v>
      </c>
    </row>
    <row r="155" spans="1:21" x14ac:dyDescent="0.25">
      <c r="C155" s="1" t="s">
        <v>19</v>
      </c>
      <c r="E155" s="186">
        <f t="shared" ref="E155" si="228">E74/$E74</f>
        <v>1</v>
      </c>
      <c r="F155" s="188">
        <f t="shared" ref="F155:J155" si="229">F74/$E74</f>
        <v>0.1456063537317992</v>
      </c>
      <c r="G155" s="186">
        <f t="shared" si="229"/>
        <v>6.4555544241930551E-2</v>
      </c>
      <c r="H155" s="186">
        <f t="shared" si="229"/>
        <v>4.5820181244272474E-3</v>
      </c>
      <c r="I155" s="186">
        <f t="shared" si="229"/>
        <v>7.6468791365441408E-2</v>
      </c>
      <c r="J155" s="186">
        <f t="shared" si="229"/>
        <v>0</v>
      </c>
      <c r="K155" s="186">
        <f t="shared" ref="K155:M155" si="230">K74/$E74</f>
        <v>0.61022299154872217</v>
      </c>
      <c r="L155" s="186">
        <f t="shared" si="230"/>
        <v>0.14855920985643009</v>
      </c>
      <c r="M155" s="186">
        <f t="shared" si="230"/>
        <v>0.46166378169229205</v>
      </c>
      <c r="N155" s="186">
        <f t="shared" si="56"/>
        <v>4.1747276244781591E-2</v>
      </c>
      <c r="O155" s="186">
        <f t="shared" ref="O155:R155" si="231">O74/$E74</f>
        <v>0.20242337847469707</v>
      </c>
      <c r="P155" s="186">
        <f t="shared" si="231"/>
        <v>0.12605640973424295</v>
      </c>
      <c r="Q155" s="186">
        <f t="shared" si="231"/>
        <v>0</v>
      </c>
      <c r="R155" s="186">
        <f t="shared" si="231"/>
        <v>7.6366968740454122E-2</v>
      </c>
      <c r="S155" s="187">
        <f t="shared" si="58"/>
        <v>0</v>
      </c>
      <c r="T155" s="186"/>
      <c r="U155" s="186">
        <f t="shared" si="59"/>
        <v>0</v>
      </c>
    </row>
    <row r="156" spans="1:21" x14ac:dyDescent="0.25">
      <c r="C156" s="1" t="s">
        <v>26</v>
      </c>
      <c r="E156" s="186">
        <f t="shared" ref="E156" si="232">E75/$E75</f>
        <v>1</v>
      </c>
      <c r="F156" s="188">
        <f t="shared" ref="F156:J156" si="233">F75/$E75</f>
        <v>7.5315312205309862E-2</v>
      </c>
      <c r="G156" s="186">
        <f t="shared" si="233"/>
        <v>5.3961989494553046E-2</v>
      </c>
      <c r="H156" s="186">
        <f t="shared" si="233"/>
        <v>3.9818654265866915E-3</v>
      </c>
      <c r="I156" s="186">
        <f t="shared" si="233"/>
        <v>1.2310769824457097E-2</v>
      </c>
      <c r="J156" s="186">
        <f t="shared" si="233"/>
        <v>5.0606874597130379E-3</v>
      </c>
      <c r="K156" s="186">
        <f t="shared" ref="K156:M156" si="234">K75/$E75</f>
        <v>0.21753536561450268</v>
      </c>
      <c r="L156" s="186">
        <f t="shared" si="234"/>
        <v>0.12091168450760596</v>
      </c>
      <c r="M156" s="186">
        <f t="shared" si="234"/>
        <v>9.6623681106896731E-2</v>
      </c>
      <c r="N156" s="186">
        <f t="shared" si="56"/>
        <v>0.5206982485063375</v>
      </c>
      <c r="O156" s="186">
        <f t="shared" ref="O156:R156" si="235">O75/$E75</f>
        <v>0.18645107367384975</v>
      </c>
      <c r="P156" s="186">
        <f t="shared" si="235"/>
        <v>8.0488076677589129E-2</v>
      </c>
      <c r="Q156" s="186">
        <f t="shared" si="235"/>
        <v>1.72363498483733E-2</v>
      </c>
      <c r="R156" s="186">
        <f t="shared" si="235"/>
        <v>8.8726647147887319E-2</v>
      </c>
      <c r="S156" s="187">
        <f t="shared" si="58"/>
        <v>0</v>
      </c>
      <c r="T156" s="186"/>
      <c r="U156" s="186">
        <f t="shared" si="59"/>
        <v>5.6219201472507613E-2</v>
      </c>
    </row>
    <row r="157" spans="1:21" x14ac:dyDescent="0.25">
      <c r="C157" s="1" t="s">
        <v>43</v>
      </c>
      <c r="E157" s="186">
        <f t="shared" ref="E157" si="236">E76/$E76</f>
        <v>1</v>
      </c>
      <c r="F157" s="188">
        <f t="shared" ref="F157:J157" si="237">F76/$E76</f>
        <v>0.13666820702402957</v>
      </c>
      <c r="G157" s="186">
        <f t="shared" si="237"/>
        <v>9.7781885397412199E-2</v>
      </c>
      <c r="H157" s="186">
        <f t="shared" si="237"/>
        <v>1.0628465804066543E-2</v>
      </c>
      <c r="I157" s="186">
        <f t="shared" si="237"/>
        <v>2.8257855822550831E-2</v>
      </c>
      <c r="J157" s="186">
        <f t="shared" si="237"/>
        <v>0</v>
      </c>
      <c r="K157" s="186">
        <f t="shared" ref="K157:M157" si="238">K76/$E76</f>
        <v>5.3951016635859522E-2</v>
      </c>
      <c r="L157" s="186">
        <f t="shared" si="238"/>
        <v>5.1594269870609978E-2</v>
      </c>
      <c r="M157" s="186">
        <f t="shared" si="238"/>
        <v>2.3567467652495381E-3</v>
      </c>
      <c r="N157" s="186">
        <f t="shared" si="56"/>
        <v>0.50378927911275417</v>
      </c>
      <c r="O157" s="186">
        <f t="shared" ref="O157:R157" si="239">O76/$E76</f>
        <v>0.30559149722735673</v>
      </c>
      <c r="P157" s="186">
        <f t="shared" si="239"/>
        <v>0.15769408502772644</v>
      </c>
      <c r="Q157" s="186">
        <f t="shared" si="239"/>
        <v>2.8881700554528652E-2</v>
      </c>
      <c r="R157" s="186">
        <f t="shared" si="239"/>
        <v>0.11901571164510166</v>
      </c>
      <c r="S157" s="187">
        <f t="shared" si="58"/>
        <v>0</v>
      </c>
      <c r="T157" s="186"/>
      <c r="U157" s="186">
        <f t="shared" si="59"/>
        <v>0</v>
      </c>
    </row>
    <row r="158" spans="1:21" x14ac:dyDescent="0.25">
      <c r="C158" s="1" t="s">
        <v>95</v>
      </c>
      <c r="E158" s="186">
        <f t="shared" ref="E158" si="240">E77/$E77</f>
        <v>1</v>
      </c>
      <c r="F158" s="188">
        <f t="shared" ref="F158:J158" si="241">F77/$E77</f>
        <v>0.20433073778159291</v>
      </c>
      <c r="G158" s="186">
        <f t="shared" si="241"/>
        <v>0.11873863029680282</v>
      </c>
      <c r="H158" s="186">
        <f t="shared" si="241"/>
        <v>1.3948393850648311E-3</v>
      </c>
      <c r="I158" s="186">
        <f t="shared" si="241"/>
        <v>6.5251385703009701E-2</v>
      </c>
      <c r="J158" s="186">
        <f t="shared" si="241"/>
        <v>1.8945882396715543E-2</v>
      </c>
      <c r="K158" s="186">
        <f t="shared" ref="K158:M158" si="242">K77/$E77</f>
        <v>0.17184713084617759</v>
      </c>
      <c r="L158" s="186">
        <f t="shared" si="242"/>
        <v>0.15162460391284119</v>
      </c>
      <c r="M158" s="186">
        <f t="shared" si="242"/>
        <v>2.0222526933336385E-2</v>
      </c>
      <c r="N158" s="186">
        <f t="shared" si="56"/>
        <v>0.37421868929018809</v>
      </c>
      <c r="O158" s="186">
        <f t="shared" ref="O158:R158" si="243">O77/$E77</f>
        <v>0.24960345881716869</v>
      </c>
      <c r="P158" s="186">
        <f t="shared" si="243"/>
        <v>0.15021995104916375</v>
      </c>
      <c r="Q158" s="186">
        <f t="shared" si="243"/>
        <v>2.0252014227530417E-3</v>
      </c>
      <c r="R158" s="186">
        <f t="shared" si="243"/>
        <v>9.7358306345251888E-2</v>
      </c>
      <c r="S158" s="187">
        <f t="shared" si="58"/>
        <v>0</v>
      </c>
      <c r="T158" s="186"/>
      <c r="U158" s="186">
        <f t="shared" si="59"/>
        <v>4.8464928482360115E-2</v>
      </c>
    </row>
    <row r="159" spans="1:21" x14ac:dyDescent="0.25">
      <c r="C159" s="1" t="s">
        <v>105</v>
      </c>
      <c r="E159" s="186">
        <f t="shared" ref="E159" si="244">E78/$E78</f>
        <v>1</v>
      </c>
      <c r="F159" s="188">
        <f t="shared" ref="F159:J159" si="245">F78/$E78</f>
        <v>0.24247091942423116</v>
      </c>
      <c r="G159" s="186">
        <f t="shared" si="245"/>
        <v>8.8277473840760609E-2</v>
      </c>
      <c r="H159" s="186">
        <f t="shared" si="245"/>
        <v>5.7116552468971869E-2</v>
      </c>
      <c r="I159" s="186">
        <f t="shared" si="245"/>
        <v>4.9308617057063436E-2</v>
      </c>
      <c r="J159" s="186">
        <f t="shared" si="245"/>
        <v>4.7768276057435242E-2</v>
      </c>
      <c r="K159" s="186">
        <f t="shared" ref="K159:M159" si="246">K78/$E78</f>
        <v>0.28691064251695259</v>
      </c>
      <c r="L159" s="186">
        <f t="shared" si="246"/>
        <v>0.27175510348612808</v>
      </c>
      <c r="M159" s="186">
        <f t="shared" si="246"/>
        <v>1.5155539030824524E-2</v>
      </c>
      <c r="N159" s="186">
        <f t="shared" si="56"/>
        <v>0.33825534250455908</v>
      </c>
      <c r="O159" s="186">
        <f t="shared" ref="O159:R159" si="247">O78/$E78</f>
        <v>0.13236309555425718</v>
      </c>
      <c r="P159" s="186">
        <f t="shared" si="247"/>
        <v>2.6770064269400328E-2</v>
      </c>
      <c r="Q159" s="186">
        <f t="shared" si="247"/>
        <v>0</v>
      </c>
      <c r="R159" s="186">
        <f t="shared" si="247"/>
        <v>0.10559303128485685</v>
      </c>
      <c r="S159" s="187">
        <f t="shared" si="58"/>
        <v>0</v>
      </c>
      <c r="T159" s="186"/>
      <c r="U159" s="186">
        <f t="shared" si="59"/>
        <v>7.2714718223827482E-2</v>
      </c>
    </row>
    <row r="160" spans="1:21" x14ac:dyDescent="0.25">
      <c r="C160" s="1" t="s">
        <v>137</v>
      </c>
      <c r="E160" s="186">
        <f t="shared" ref="E160" si="248">E79/$E79</f>
        <v>1</v>
      </c>
      <c r="F160" s="188">
        <f t="shared" ref="F160:J160" si="249">F79/$E79</f>
        <v>0.28939339026755934</v>
      </c>
      <c r="G160" s="186">
        <f t="shared" si="249"/>
        <v>0.1426994866456909</v>
      </c>
      <c r="H160" s="186">
        <f t="shared" si="249"/>
        <v>0</v>
      </c>
      <c r="I160" s="186">
        <f t="shared" si="249"/>
        <v>0.14669390362186843</v>
      </c>
      <c r="J160" s="186">
        <f t="shared" si="249"/>
        <v>0</v>
      </c>
      <c r="K160" s="186">
        <f t="shared" ref="K160:M160" si="250">K79/$E79</f>
        <v>0.15813855834969601</v>
      </c>
      <c r="L160" s="186">
        <f t="shared" si="250"/>
        <v>0.15813855834969601</v>
      </c>
      <c r="M160" s="186">
        <f t="shared" si="250"/>
        <v>0</v>
      </c>
      <c r="N160" s="186">
        <f t="shared" si="56"/>
        <v>0.29079047100849281</v>
      </c>
      <c r="O160" s="186">
        <f t="shared" ref="O160:R160" si="251">O79/$E79</f>
        <v>0.26167232854675782</v>
      </c>
      <c r="P160" s="186">
        <f t="shared" si="251"/>
        <v>0.10330959759646093</v>
      </c>
      <c r="Q160" s="186">
        <f t="shared" si="251"/>
        <v>0</v>
      </c>
      <c r="R160" s="186">
        <f t="shared" si="251"/>
        <v>0.1583627309502969</v>
      </c>
      <c r="S160" s="187">
        <f t="shared" si="58"/>
        <v>0</v>
      </c>
      <c r="T160" s="186"/>
      <c r="U160" s="186">
        <f t="shared" si="59"/>
        <v>2.0179319154976224E-2</v>
      </c>
    </row>
    <row r="161" spans="1:22" x14ac:dyDescent="0.25">
      <c r="C161" s="1" t="s">
        <v>192</v>
      </c>
      <c r="E161" s="186">
        <f t="shared" ref="E161" si="252">E80/$E80</f>
        <v>1</v>
      </c>
      <c r="F161" s="188">
        <f t="shared" ref="F161:J161" si="253">F80/$E80</f>
        <v>2.777469170092212E-2</v>
      </c>
      <c r="G161" s="186">
        <f t="shared" si="253"/>
        <v>0</v>
      </c>
      <c r="H161" s="186">
        <f t="shared" si="253"/>
        <v>0</v>
      </c>
      <c r="I161" s="186">
        <f t="shared" si="253"/>
        <v>2.777469170092212E-2</v>
      </c>
      <c r="J161" s="186">
        <f t="shared" si="253"/>
        <v>0</v>
      </c>
      <c r="K161" s="186">
        <f t="shared" ref="K161:M161" si="254">K80/$E80</f>
        <v>0</v>
      </c>
      <c r="L161" s="186">
        <f t="shared" si="254"/>
        <v>0</v>
      </c>
      <c r="M161" s="186">
        <f t="shared" si="254"/>
        <v>0</v>
      </c>
      <c r="N161" s="186">
        <f t="shared" si="56"/>
        <v>7.0881013220753256E-2</v>
      </c>
      <c r="O161" s="186">
        <f t="shared" ref="O161:R161" si="255">O80/$E80</f>
        <v>0.90134429507832459</v>
      </c>
      <c r="P161" s="186">
        <f t="shared" si="255"/>
        <v>0.31407621375402733</v>
      </c>
      <c r="Q161" s="186">
        <f t="shared" si="255"/>
        <v>0</v>
      </c>
      <c r="R161" s="186">
        <f t="shared" si="255"/>
        <v>0.58726808132429731</v>
      </c>
      <c r="S161" s="187">
        <f t="shared" si="58"/>
        <v>0</v>
      </c>
      <c r="T161" s="186"/>
      <c r="U161" s="186">
        <f t="shared" si="59"/>
        <v>-1.1109876680368848E-4</v>
      </c>
    </row>
    <row r="162" spans="1:22" x14ac:dyDescent="0.25">
      <c r="C162" s="1" t="s">
        <v>236</v>
      </c>
      <c r="E162" s="186">
        <f t="shared" ref="E162" si="256">E81/$E81</f>
        <v>1</v>
      </c>
      <c r="F162" s="188">
        <f t="shared" ref="F162:J162" si="257">F81/$E81</f>
        <v>0.29776279497395036</v>
      </c>
      <c r="G162" s="186">
        <f t="shared" si="257"/>
        <v>0.20226785167024211</v>
      </c>
      <c r="H162" s="186">
        <f t="shared" si="257"/>
        <v>2.5804474410052101E-2</v>
      </c>
      <c r="I162" s="186">
        <f t="shared" si="257"/>
        <v>6.662580447441005E-2</v>
      </c>
      <c r="J162" s="186">
        <f t="shared" si="257"/>
        <v>3.0646644192460926E-3</v>
      </c>
      <c r="K162" s="186">
        <f t="shared" ref="K162:M162" si="258">K81/$E81</f>
        <v>0.1551333129022372</v>
      </c>
      <c r="L162" s="186">
        <f t="shared" si="258"/>
        <v>9.9969353355807533E-2</v>
      </c>
      <c r="M162" s="186">
        <f t="shared" si="258"/>
        <v>5.5163959546429664E-2</v>
      </c>
      <c r="N162" s="186">
        <f t="shared" si="56"/>
        <v>0.28121360711002147</v>
      </c>
      <c r="O162" s="186">
        <f t="shared" ref="O162:R162" si="259">O81/$E81</f>
        <v>0.26589028501379097</v>
      </c>
      <c r="P162" s="186">
        <f t="shared" si="259"/>
        <v>0.20612932883849219</v>
      </c>
      <c r="Q162" s="186">
        <f t="shared" si="259"/>
        <v>0</v>
      </c>
      <c r="R162" s="186">
        <f t="shared" si="259"/>
        <v>5.9760956175298807E-2</v>
      </c>
      <c r="S162" s="187">
        <f t="shared" si="58"/>
        <v>0</v>
      </c>
      <c r="T162" s="186"/>
      <c r="U162" s="186">
        <f t="shared" si="59"/>
        <v>0</v>
      </c>
    </row>
    <row r="163" spans="1:22" x14ac:dyDescent="0.25">
      <c r="C163" s="1" t="s">
        <v>262</v>
      </c>
      <c r="E163" s="186">
        <f t="shared" ref="E163" si="260">E82/$E82</f>
        <v>1</v>
      </c>
      <c r="F163" s="188">
        <f t="shared" ref="F163:J163" si="261">F82/$E82</f>
        <v>1.6831943982546149E-3</v>
      </c>
      <c r="G163" s="186">
        <f t="shared" si="261"/>
        <v>0</v>
      </c>
      <c r="H163" s="186">
        <f t="shared" si="261"/>
        <v>0</v>
      </c>
      <c r="I163" s="186">
        <f t="shared" si="261"/>
        <v>0</v>
      </c>
      <c r="J163" s="186">
        <f t="shared" si="261"/>
        <v>1.6831943982546149E-3</v>
      </c>
      <c r="K163" s="186">
        <f t="shared" ref="K163:M163" si="262">K82/$E82</f>
        <v>0.1647024741849194</v>
      </c>
      <c r="L163" s="186">
        <f t="shared" si="262"/>
        <v>0.11404087574430466</v>
      </c>
      <c r="M163" s="186">
        <f t="shared" si="262"/>
        <v>5.0661598440614769E-2</v>
      </c>
      <c r="N163" s="186">
        <f t="shared" si="56"/>
        <v>0.41253505643294519</v>
      </c>
      <c r="O163" s="186">
        <f t="shared" ref="O163:R163" si="263">O82/$E82</f>
        <v>0.42107927498388076</v>
      </c>
      <c r="P163" s="186">
        <f t="shared" si="263"/>
        <v>0.13807127355451454</v>
      </c>
      <c r="Q163" s="186">
        <f t="shared" si="263"/>
        <v>0</v>
      </c>
      <c r="R163" s="186">
        <f t="shared" si="263"/>
        <v>0.28300800142936622</v>
      </c>
      <c r="S163" s="187">
        <f t="shared" si="58"/>
        <v>0</v>
      </c>
      <c r="T163" s="186"/>
      <c r="U163" s="186">
        <f t="shared" si="59"/>
        <v>0.39111317108534505</v>
      </c>
    </row>
    <row r="164" spans="1:22" x14ac:dyDescent="0.25">
      <c r="C164" s="1" t="s">
        <v>288</v>
      </c>
      <c r="E164" s="186">
        <f t="shared" ref="E164" si="264">E83/$E83</f>
        <v>1</v>
      </c>
      <c r="F164" s="188">
        <f t="shared" ref="F164:J164" si="265">F83/$E83</f>
        <v>7.649709493577897E-2</v>
      </c>
      <c r="G164" s="186">
        <f t="shared" si="265"/>
        <v>5.9747910473889096E-2</v>
      </c>
      <c r="H164" s="186">
        <f t="shared" si="265"/>
        <v>1.6749184461889867E-2</v>
      </c>
      <c r="I164" s="186">
        <f t="shared" si="265"/>
        <v>0</v>
      </c>
      <c r="J164" s="186">
        <f t="shared" si="265"/>
        <v>0</v>
      </c>
      <c r="K164" s="186">
        <f t="shared" ref="K164:M164" si="266">K83/$E83</f>
        <v>0.43954253256710324</v>
      </c>
      <c r="L164" s="186">
        <f t="shared" si="266"/>
        <v>0.2123027774743155</v>
      </c>
      <c r="M164" s="186">
        <f t="shared" si="266"/>
        <v>0.22723975509278777</v>
      </c>
      <c r="N164" s="186">
        <f t="shared" si="56"/>
        <v>1.0983071778288436E-3</v>
      </c>
      <c r="O164" s="186">
        <f t="shared" ref="O164:R164" si="267">O83/$E83</f>
        <v>0.48286206531928882</v>
      </c>
      <c r="P164" s="186">
        <f t="shared" si="267"/>
        <v>0.41424038200213165</v>
      </c>
      <c r="Q164" s="186">
        <f t="shared" si="267"/>
        <v>0</v>
      </c>
      <c r="R164" s="186">
        <f t="shared" si="267"/>
        <v>6.8621683317157234E-2</v>
      </c>
      <c r="S164" s="187">
        <f t="shared" si="58"/>
        <v>0</v>
      </c>
      <c r="T164" s="186"/>
      <c r="U164" s="186">
        <f t="shared" si="59"/>
        <v>7.0676066893286094E-2</v>
      </c>
    </row>
    <row r="165" spans="1:22" x14ac:dyDescent="0.25">
      <c r="C165" s="1" t="s">
        <v>302</v>
      </c>
      <c r="E165" s="188">
        <f t="shared" ref="E165" si="268">E84/$E84</f>
        <v>1</v>
      </c>
      <c r="F165" s="188">
        <f t="shared" ref="F165:J165" si="269">F84/$E84</f>
        <v>9.2665118144190359E-2</v>
      </c>
      <c r="G165" s="188">
        <f t="shared" si="269"/>
        <v>1.7877509110524623E-3</v>
      </c>
      <c r="H165" s="188">
        <f t="shared" si="269"/>
        <v>0</v>
      </c>
      <c r="I165" s="188">
        <f t="shared" si="269"/>
        <v>9.0877367233137885E-2</v>
      </c>
      <c r="J165" s="188">
        <f t="shared" si="269"/>
        <v>0</v>
      </c>
      <c r="K165" s="188">
        <f t="shared" ref="K165:M165" si="270">K84/$E84</f>
        <v>4.996692122529219E-3</v>
      </c>
      <c r="L165" s="188">
        <f t="shared" si="270"/>
        <v>4.996692122529219E-3</v>
      </c>
      <c r="M165" s="188">
        <f t="shared" si="270"/>
        <v>0</v>
      </c>
      <c r="N165" s="188">
        <f t="shared" si="56"/>
        <v>0.47585929324110404</v>
      </c>
      <c r="O165" s="188">
        <f t="shared" ref="O165:R165" si="271">O84/$E84</f>
        <v>0.42647889649217635</v>
      </c>
      <c r="P165" s="188">
        <f t="shared" si="271"/>
        <v>0.2952196659920896</v>
      </c>
      <c r="Q165" s="188">
        <f t="shared" si="271"/>
        <v>0</v>
      </c>
      <c r="R165" s="188">
        <f t="shared" si="271"/>
        <v>0.13125923050008675</v>
      </c>
      <c r="S165" s="191">
        <f t="shared" si="58"/>
        <v>0</v>
      </c>
      <c r="T165" s="188"/>
      <c r="U165" s="188">
        <f t="shared" si="59"/>
        <v>4.0956492807616552E-4</v>
      </c>
    </row>
    <row r="166" spans="1:22" s="11" customFormat="1" x14ac:dyDescent="0.25">
      <c r="A166" s="10"/>
      <c r="B166" s="10" t="s">
        <v>438</v>
      </c>
      <c r="C166" s="10"/>
      <c r="D166" s="10"/>
      <c r="E166" s="188">
        <f t="shared" ref="E166" si="272">E85/$E85</f>
        <v>1</v>
      </c>
      <c r="F166" s="188">
        <f t="shared" ref="F166:J166" si="273">F85/$E85</f>
        <v>0.17105409690396617</v>
      </c>
      <c r="G166" s="188">
        <f t="shared" si="273"/>
        <v>8.7427259865879015E-2</v>
      </c>
      <c r="H166" s="188">
        <f t="shared" si="273"/>
        <v>1.610049921153911E-2</v>
      </c>
      <c r="I166" s="188">
        <f t="shared" si="273"/>
        <v>5.6743426649577135E-2</v>
      </c>
      <c r="J166" s="188">
        <f t="shared" si="273"/>
        <v>1.0782911176970927E-2</v>
      </c>
      <c r="K166" s="188">
        <f t="shared" ref="K166:M166" si="274">K85/$E85</f>
        <v>0.20814709011129232</v>
      </c>
      <c r="L166" s="188">
        <f t="shared" si="274"/>
        <v>0.15520521735894421</v>
      </c>
      <c r="M166" s="188">
        <f t="shared" si="274"/>
        <v>5.2941872752348094E-2</v>
      </c>
      <c r="N166" s="188">
        <f t="shared" si="56"/>
        <v>0.3396380263819952</v>
      </c>
      <c r="O166" s="188">
        <f t="shared" ref="O166:R166" si="275">O85/$E85</f>
        <v>0.2811600511190569</v>
      </c>
      <c r="P166" s="188">
        <f t="shared" si="275"/>
        <v>0.14601946315863176</v>
      </c>
      <c r="Q166" s="188">
        <f t="shared" si="275"/>
        <v>6.6435777305271356E-3</v>
      </c>
      <c r="R166" s="188">
        <f t="shared" si="275"/>
        <v>0.12849701022989807</v>
      </c>
      <c r="S166" s="192">
        <f t="shared" si="58"/>
        <v>0</v>
      </c>
      <c r="T166" s="188"/>
      <c r="U166" s="188">
        <f t="shared" si="59"/>
        <v>5.5876860032433306E-2</v>
      </c>
      <c r="V166" s="10"/>
    </row>
    <row r="167" spans="1:22" x14ac:dyDescent="0.25">
      <c r="E167" s="182"/>
      <c r="F167" s="182"/>
      <c r="G167" s="182"/>
      <c r="H167" s="182"/>
      <c r="I167" s="182"/>
      <c r="J167" s="182"/>
      <c r="K167" s="182"/>
      <c r="L167" s="182"/>
      <c r="M167" s="182"/>
      <c r="N167" s="182"/>
      <c r="O167" s="182"/>
      <c r="P167" s="182"/>
      <c r="Q167" s="182"/>
      <c r="R167" s="182"/>
      <c r="S167" s="183"/>
      <c r="T167" s="182"/>
      <c r="U167" s="182"/>
    </row>
  </sheetData>
  <mergeCells count="3">
    <mergeCell ref="F3:J3"/>
    <mergeCell ref="K3:M3"/>
    <mergeCell ref="U3:V3"/>
  </mergeCells>
  <pageMargins left="0.7" right="0.7" top="0.75" bottom="0.75" header="0.3" footer="0.3"/>
  <pageSetup paperSize="9" orientation="portrait" r:id="rId1"/>
  <ignoredErrors>
    <ignoredError sqref="S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Z151"/>
  <sheetViews>
    <sheetView showGridLines="0" zoomScale="85" zoomScaleNormal="85" workbookViewId="0">
      <pane ySplit="5" topLeftCell="A6" activePane="bottomLeft" state="frozen"/>
      <selection pane="bottomLeft" activeCell="D7" sqref="D7:D11"/>
    </sheetView>
  </sheetViews>
  <sheetFormatPr defaultRowHeight="15" x14ac:dyDescent="0.25"/>
  <cols>
    <col min="1" max="2" width="9.140625" style="1"/>
    <col min="3" max="3" width="17.85546875" style="1" customWidth="1"/>
    <col min="4" max="4" width="12.85546875" style="1" customWidth="1"/>
    <col min="5" max="5" width="3.28515625" style="1" customWidth="1"/>
    <col min="6" max="20" width="9.140625" style="1"/>
    <col min="21" max="21" width="3.28515625" style="1" customWidth="1"/>
    <col min="22" max="23" width="9.140625" style="1"/>
  </cols>
  <sheetData>
    <row r="2" spans="1:23" x14ac:dyDescent="0.25">
      <c r="A2" s="2" t="s">
        <v>631</v>
      </c>
      <c r="B2" s="2"/>
      <c r="C2" s="2"/>
      <c r="D2" s="2"/>
      <c r="E2" s="2"/>
      <c r="F2" s="2"/>
      <c r="G2" s="2"/>
      <c r="H2" s="2"/>
      <c r="I2" s="2"/>
      <c r="J2" s="2"/>
      <c r="K2" s="2"/>
      <c r="L2" s="2"/>
      <c r="M2" s="2"/>
      <c r="N2" s="2"/>
      <c r="O2" s="2"/>
      <c r="P2" s="2"/>
      <c r="Q2" s="2"/>
      <c r="R2" s="2"/>
      <c r="S2" s="2"/>
      <c r="T2" s="2"/>
      <c r="U2" s="2"/>
      <c r="V2" s="2"/>
      <c r="W2" s="2"/>
    </row>
    <row r="3" spans="1:23" s="48" customFormat="1" ht="27.75" customHeight="1" x14ac:dyDescent="0.2">
      <c r="A3" s="63"/>
      <c r="B3" s="63"/>
      <c r="C3" s="64"/>
      <c r="D3" s="107"/>
      <c r="E3" s="50"/>
      <c r="F3" s="199" t="s">
        <v>366</v>
      </c>
      <c r="G3" s="229" t="s">
        <v>367</v>
      </c>
      <c r="H3" s="229"/>
      <c r="I3" s="229"/>
      <c r="J3" s="229"/>
      <c r="K3" s="229"/>
      <c r="L3" s="229" t="s">
        <v>368</v>
      </c>
      <c r="M3" s="229"/>
      <c r="N3" s="229"/>
      <c r="O3" s="4" t="s">
        <v>369</v>
      </c>
      <c r="P3" s="4" t="s">
        <v>370</v>
      </c>
      <c r="Q3" s="4"/>
      <c r="R3" s="4"/>
      <c r="S3" s="4"/>
      <c r="T3" s="4" t="s">
        <v>371</v>
      </c>
      <c r="U3" s="54"/>
      <c r="V3" s="230" t="s">
        <v>441</v>
      </c>
      <c r="W3" s="230"/>
    </row>
    <row r="4" spans="1:23" s="48" customFormat="1" ht="27.75" customHeight="1" x14ac:dyDescent="0.2">
      <c r="A4" s="65"/>
      <c r="B4" s="65"/>
      <c r="C4" s="65"/>
      <c r="D4" s="65"/>
      <c r="E4" s="50"/>
      <c r="F4" s="19"/>
      <c r="G4" s="199"/>
      <c r="H4" s="199"/>
      <c r="I4" s="199"/>
      <c r="J4" s="199"/>
      <c r="K4" s="199"/>
      <c r="L4" s="199"/>
      <c r="M4" s="199"/>
      <c r="N4" s="199"/>
      <c r="O4" s="4"/>
      <c r="P4" s="4"/>
      <c r="Q4" s="4"/>
      <c r="R4" s="4"/>
      <c r="S4" s="4"/>
      <c r="T4" s="4"/>
      <c r="U4" s="54"/>
      <c r="V4" s="200"/>
      <c r="W4" s="200"/>
    </row>
    <row r="5" spans="1:23" s="48" customFormat="1" ht="63.75" x14ac:dyDescent="0.2">
      <c r="A5" s="50" t="s">
        <v>0</v>
      </c>
      <c r="B5" s="50" t="s">
        <v>2</v>
      </c>
      <c r="C5" s="51" t="s">
        <v>1</v>
      </c>
      <c r="D5" s="98" t="s">
        <v>453</v>
      </c>
      <c r="E5" s="50"/>
      <c r="F5" s="179" t="s">
        <v>3</v>
      </c>
      <c r="G5" s="60" t="s">
        <v>3</v>
      </c>
      <c r="H5" s="14" t="s">
        <v>426</v>
      </c>
      <c r="I5" s="14" t="s">
        <v>427</v>
      </c>
      <c r="J5" s="14" t="s">
        <v>428</v>
      </c>
      <c r="K5" s="14" t="s">
        <v>429</v>
      </c>
      <c r="L5" s="14" t="s">
        <v>3</v>
      </c>
      <c r="M5" s="14" t="s">
        <v>430</v>
      </c>
      <c r="N5" s="14" t="s">
        <v>431</v>
      </c>
      <c r="O5" s="14" t="s">
        <v>432</v>
      </c>
      <c r="P5" s="14" t="s">
        <v>3</v>
      </c>
      <c r="Q5" s="14" t="s">
        <v>433</v>
      </c>
      <c r="R5" s="14" t="s">
        <v>434</v>
      </c>
      <c r="S5" s="14" t="s">
        <v>435</v>
      </c>
      <c r="T5" s="14" t="s">
        <v>446</v>
      </c>
      <c r="U5" s="59"/>
      <c r="V5" s="60" t="s">
        <v>436</v>
      </c>
      <c r="W5" s="59"/>
    </row>
    <row r="6" spans="1:23" s="48" customFormat="1" ht="18" customHeight="1" x14ac:dyDescent="0.2">
      <c r="A6" s="55"/>
      <c r="B6" s="55"/>
      <c r="C6" s="55"/>
      <c r="D6" s="2"/>
      <c r="E6" s="55"/>
      <c r="F6" s="18" t="s">
        <v>651</v>
      </c>
      <c r="G6" s="49"/>
      <c r="H6" s="49"/>
      <c r="I6" s="49"/>
      <c r="J6" s="49"/>
      <c r="K6" s="49"/>
      <c r="L6" s="49"/>
      <c r="M6" s="49"/>
      <c r="N6" s="49"/>
      <c r="O6" s="49"/>
      <c r="P6" s="49"/>
      <c r="Q6" s="49"/>
      <c r="R6" s="49"/>
      <c r="S6" s="49"/>
      <c r="T6" s="49"/>
      <c r="U6" s="49"/>
      <c r="V6" s="49"/>
      <c r="W6" s="49"/>
    </row>
    <row r="7" spans="1:23" s="48" customFormat="1" ht="18" customHeight="1" x14ac:dyDescent="0.2">
      <c r="A7" s="59" t="s">
        <v>634</v>
      </c>
      <c r="B7" s="59"/>
      <c r="C7" s="59"/>
      <c r="D7" s="201">
        <v>6472</v>
      </c>
      <c r="E7" s="59"/>
      <c r="F7" s="202">
        <f>'Tabel 3'!E7/'Tabel 4'!$D7/1000</f>
        <v>5.6904202719406674E-2</v>
      </c>
      <c r="G7" s="202">
        <f>'Tabel 3'!F7/'Tabel 4'!$D7/1000</f>
        <v>1.1261684704773041E-2</v>
      </c>
      <c r="H7" s="202">
        <f>'Tabel 3'!G7/'Tabel 4'!$D7/1000</f>
        <v>6.7035876925141298E-3</v>
      </c>
      <c r="I7" s="202">
        <f>'Tabel 3'!H7/'Tabel 4'!$D7/1000</f>
        <v>9.1587041163637771E-4</v>
      </c>
      <c r="J7" s="202">
        <f>'Tabel 3'!I7/'Tabel 4'!$D7/1000</f>
        <v>2.9086102767884063E-3</v>
      </c>
      <c r="K7" s="202">
        <f>'Tabel 3'!J7/'Tabel 4'!$D7/1000</f>
        <v>7.3361632383412659E-4</v>
      </c>
      <c r="L7" s="202">
        <f>'Tabel 3'!K7/'Tabel 4'!$D7/1000</f>
        <v>8.9715328164450166E-3</v>
      </c>
      <c r="M7" s="202">
        <f>'Tabel 3'!L7/'Tabel 4'!$D7/1000</f>
        <v>6.6358570611028513E-3</v>
      </c>
      <c r="N7" s="202">
        <f>'Tabel 3'!M7/'Tabel 4'!$D7/1000</f>
        <v>2.3356757553421648E-3</v>
      </c>
      <c r="O7" s="202">
        <f>'Tabel 3'!N7/'Tabel 4'!$D7/1000</f>
        <v>2.1608133476892478E-2</v>
      </c>
      <c r="P7" s="202">
        <f>'Tabel 3'!O7/'Tabel 4'!$D7/1000</f>
        <v>1.5062851721296141E-2</v>
      </c>
      <c r="Q7" s="202">
        <f>'Tabel 3'!P7/'Tabel 4'!$D7/1000</f>
        <v>7.71621184367081E-3</v>
      </c>
      <c r="R7" s="202">
        <f>'Tabel 3'!Q7/'Tabel 4'!$D7/1000</f>
        <v>3.8313920700904267E-4</v>
      </c>
      <c r="S7" s="202">
        <f>'Tabel 3'!R7/'Tabel 4'!$D7/1000</f>
        <v>6.9635006706162874E-3</v>
      </c>
      <c r="T7" s="202">
        <f>'Tabel 3'!S7/'Tabel 4'!$D7/1000</f>
        <v>0</v>
      </c>
      <c r="U7" s="59"/>
      <c r="V7" s="202">
        <f>'Tabel 3'!U7/'Tabel 4'!$D7/1000</f>
        <v>4.1530143541409145E-3</v>
      </c>
      <c r="W7" s="219"/>
    </row>
    <row r="8" spans="1:23" s="48" customFormat="1" ht="13.5" customHeight="1" x14ac:dyDescent="0.2">
      <c r="A8" s="59" t="s">
        <v>352</v>
      </c>
      <c r="B8" s="59"/>
      <c r="C8" s="59"/>
      <c r="D8" s="201">
        <v>5924</v>
      </c>
      <c r="E8" s="59"/>
      <c r="F8" s="202">
        <f>'Tabel 3'!E8/'Tabel 4'!$D8/1000</f>
        <v>5.4944135218756421E-2</v>
      </c>
      <c r="G8" s="202">
        <f>'Tabel 3'!F8/'Tabel 4'!$D8/1000</f>
        <v>1.1307219612656219E-2</v>
      </c>
      <c r="H8" s="202">
        <f>'Tabel 3'!G8/'Tabel 4'!$D8/1000</f>
        <v>6.7899475705387163E-3</v>
      </c>
      <c r="I8" s="202">
        <f>'Tabel 3'!H8/'Tabel 4'!$D8/1000</f>
        <v>9.5666904741063959E-4</v>
      </c>
      <c r="J8" s="202">
        <f>'Tabel 3'!I8/'Tabel 4'!$D8/1000</f>
        <v>2.962944197501715E-3</v>
      </c>
      <c r="K8" s="202">
        <f>'Tabel 3'!J8/'Tabel 4'!$D8/1000</f>
        <v>5.9765879720514688E-4</v>
      </c>
      <c r="L8" s="202">
        <f>'Tabel 3'!K8/'Tabel 4'!$D8/1000</f>
        <v>9.6825298767310563E-3</v>
      </c>
      <c r="M8" s="202">
        <f>'Tabel 3'!L8/'Tabel 4'!$D8/1000</f>
        <v>7.3500374283461973E-3</v>
      </c>
      <c r="N8" s="202">
        <f>'Tabel 3'!M8/'Tabel 4'!$D8/1000</f>
        <v>2.3324924483848607E-3</v>
      </c>
      <c r="O8" s="202">
        <f>'Tabel 3'!N8/'Tabel 4'!$D8/1000</f>
        <v>1.9169510723969666E-2</v>
      </c>
      <c r="P8" s="202">
        <f>'Tabel 3'!O8/'Tabel 4'!$D8/1000</f>
        <v>1.4784875005399486E-2</v>
      </c>
      <c r="Q8" s="202">
        <f>'Tabel 3'!P8/'Tabel 4'!$D8/1000</f>
        <v>7.4228203672957313E-3</v>
      </c>
      <c r="R8" s="202">
        <f>'Tabel 3'!Q8/'Tabel 4'!$D8/1000</f>
        <v>4.6391295171254848E-4</v>
      </c>
      <c r="S8" s="202">
        <f>'Tabel 3'!R8/'Tabel 4'!$D8/1000</f>
        <v>6.8981416863912069E-3</v>
      </c>
      <c r="T8" s="202">
        <f>'Tabel 3'!S8/'Tabel 4'!$D8/1000</f>
        <v>0</v>
      </c>
      <c r="U8" s="59"/>
      <c r="V8" s="202">
        <f>'Tabel 3'!U8/'Tabel 4'!$D8/1000</f>
        <v>3.5170492910195812E-3</v>
      </c>
      <c r="W8" s="59"/>
    </row>
    <row r="9" spans="1:23" s="48" customFormat="1" ht="13.5" customHeight="1" x14ac:dyDescent="0.2">
      <c r="A9" s="59" t="s">
        <v>353</v>
      </c>
      <c r="B9" s="59"/>
      <c r="C9" s="59"/>
      <c r="D9" s="201">
        <v>5835</v>
      </c>
      <c r="E9" s="59"/>
      <c r="F9" s="202">
        <f>'Tabel 3'!E9/'Tabel 4'!$D9/1000</f>
        <v>5.8563704039185573E-2</v>
      </c>
      <c r="G9" s="202">
        <f>'Tabel 3'!F9/'Tabel 4'!$D9/1000</f>
        <v>1.2461618447074094E-2</v>
      </c>
      <c r="H9" s="202">
        <f>'Tabel 3'!G9/'Tabel 4'!$D9/1000</f>
        <v>7.9478523615546526E-3</v>
      </c>
      <c r="I9" s="202">
        <f>'Tabel 3'!H9/'Tabel 4'!$D9/1000</f>
        <v>1.0406003422686815E-3</v>
      </c>
      <c r="J9" s="202">
        <f>'Tabel 3'!I9/'Tabel 4'!$D9/1000</f>
        <v>2.7336350183646296E-3</v>
      </c>
      <c r="K9" s="202">
        <f>'Tabel 3'!J9/'Tabel 4'!$D9/1000</f>
        <v>7.3953072488612949E-4</v>
      </c>
      <c r="L9" s="202">
        <f>'Tabel 3'!K9/'Tabel 4'!$D9/1000</f>
        <v>9.6167033314813362E-3</v>
      </c>
      <c r="M9" s="202">
        <f>'Tabel 3'!L9/'Tabel 4'!$D9/1000</f>
        <v>7.8376237298121449E-3</v>
      </c>
      <c r="N9" s="202">
        <f>'Tabel 3'!M9/'Tabel 4'!$D9/1000</f>
        <v>1.7790796016691913E-3</v>
      </c>
      <c r="O9" s="202">
        <f>'Tabel 3'!N9/'Tabel 4'!$D9/1000</f>
        <v>2.0900130467516445E-2</v>
      </c>
      <c r="P9" s="202">
        <f>'Tabel 3'!O9/'Tabel 4'!$D9/1000</f>
        <v>1.5585251793113699E-2</v>
      </c>
      <c r="Q9" s="202">
        <f>'Tabel 3'!P9/'Tabel 4'!$D9/1000</f>
        <v>7.5019091212156002E-3</v>
      </c>
      <c r="R9" s="202">
        <f>'Tabel 3'!Q9/'Tabel 4'!$D9/1000</f>
        <v>4.057143929231885E-4</v>
      </c>
      <c r="S9" s="202">
        <f>'Tabel 3'!R9/'Tabel 4'!$D9/1000</f>
        <v>7.6776282789749097E-3</v>
      </c>
      <c r="T9" s="202">
        <f>'Tabel 3'!S9/'Tabel 4'!$D9/1000</f>
        <v>0</v>
      </c>
      <c r="U9" s="59"/>
      <c r="V9" s="202">
        <f>'Tabel 3'!U9/'Tabel 4'!$D9/1000</f>
        <v>3.0203941730934021E-3</v>
      </c>
      <c r="W9" s="59"/>
    </row>
    <row r="10" spans="1:23" s="48" customFormat="1" ht="13.5" customHeight="1" x14ac:dyDescent="0.2">
      <c r="A10" s="59" t="s">
        <v>391</v>
      </c>
      <c r="B10" s="59"/>
      <c r="C10" s="59"/>
      <c r="D10" s="201">
        <v>5657</v>
      </c>
      <c r="E10" s="59"/>
      <c r="F10" s="202">
        <f>'Tabel 3'!E10/'Tabel 4'!$D10/1000</f>
        <v>6.1562888338341885E-2</v>
      </c>
      <c r="G10" s="202">
        <f>'Tabel 3'!F10/'Tabel 4'!$D10/1000</f>
        <v>1.1333291656354959E-2</v>
      </c>
      <c r="H10" s="202">
        <f>'Tabel 3'!G10/'Tabel 4'!$D10/1000</f>
        <v>6.733061391196748E-3</v>
      </c>
      <c r="I10" s="202">
        <f>'Tabel 3'!H10/'Tabel 4'!$D10/1000</f>
        <v>1.1423857654233693E-3</v>
      </c>
      <c r="J10" s="202">
        <f>'Tabel 3'!I10/'Tabel 4'!$D10/1000</f>
        <v>2.6133102633904897E-3</v>
      </c>
      <c r="K10" s="202">
        <f>'Tabel 3'!J10/'Tabel 4'!$D10/1000</f>
        <v>8.4453423634435205E-4</v>
      </c>
      <c r="L10" s="202">
        <f>'Tabel 3'!K10/'Tabel 4'!$D10/1000</f>
        <v>1.0496923749337103E-2</v>
      </c>
      <c r="M10" s="202">
        <f>'Tabel 3'!L10/'Tabel 4'!$D10/1000</f>
        <v>8.2804236609510355E-3</v>
      </c>
      <c r="N10" s="202">
        <f>'Tabel 3'!M10/'Tabel 4'!$D10/1000</f>
        <v>2.2165000883860699E-3</v>
      </c>
      <c r="O10" s="202">
        <f>'Tabel 3'!N10/'Tabel 4'!$D10/1000</f>
        <v>2.4972015646102172E-2</v>
      </c>
      <c r="P10" s="202">
        <f>'Tabel 3'!O10/'Tabel 4'!$D10/1000</f>
        <v>1.4760657286547641E-2</v>
      </c>
      <c r="Q10" s="202">
        <f>'Tabel 3'!P10/'Tabel 4'!$D10/1000</f>
        <v>7.9098721937422671E-3</v>
      </c>
      <c r="R10" s="202">
        <f>'Tabel 3'!Q10/'Tabel 4'!$D10/1000</f>
        <v>3.8041364680926285E-4</v>
      </c>
      <c r="S10" s="202">
        <f>'Tabel 3'!R10/'Tabel 4'!$D10/1000</f>
        <v>6.4703714459961115E-3</v>
      </c>
      <c r="T10" s="202">
        <f>'Tabel 3'!S10/'Tabel 4'!$D10/1000</f>
        <v>0</v>
      </c>
      <c r="U10" s="59"/>
      <c r="V10" s="202">
        <f>'Tabel 3'!U10/'Tabel 4'!$D10/1000</f>
        <v>2.8987095633728126E-3</v>
      </c>
      <c r="W10" s="59"/>
    </row>
    <row r="11" spans="1:23" s="48" customFormat="1" ht="13.5" customHeight="1" x14ac:dyDescent="0.2">
      <c r="A11" s="59" t="s">
        <v>390</v>
      </c>
      <c r="B11" s="59"/>
      <c r="C11" s="59"/>
      <c r="D11" s="201">
        <v>5408</v>
      </c>
      <c r="E11" s="59"/>
      <c r="F11" s="202">
        <f>'Tabel 3'!E11/'Tabel 4'!$D11/1000</f>
        <v>5.575111792529585E-2</v>
      </c>
      <c r="G11" s="202">
        <f>'Tabel 3'!F11/'Tabel 4'!$D11/1000</f>
        <v>9.5364641420118343E-3</v>
      </c>
      <c r="H11" s="202">
        <f>'Tabel 3'!G11/'Tabel 4'!$D11/1000</f>
        <v>4.8741710595414205E-3</v>
      </c>
      <c r="I11" s="202">
        <f>'Tabel 3'!H11/'Tabel 4'!$D11/1000</f>
        <v>8.9762149038461532E-4</v>
      </c>
      <c r="J11" s="202">
        <f>'Tabel 3'!I11/'Tabel 4'!$D11/1000</f>
        <v>3.1635117973372786E-3</v>
      </c>
      <c r="K11" s="202">
        <f>'Tabel 3'!J11/'Tabel 4'!$D11/1000</f>
        <v>6.0115979474852066E-4</v>
      </c>
      <c r="L11" s="202">
        <f>'Tabel 3'!K11/'Tabel 4'!$D11/1000</f>
        <v>1.160444150147929E-2</v>
      </c>
      <c r="M11" s="202">
        <f>'Tabel 3'!L11/'Tabel 4'!$D11/1000</f>
        <v>8.6528707396449703E-3</v>
      </c>
      <c r="N11" s="202">
        <f>'Tabel 3'!M11/'Tabel 4'!$D11/1000</f>
        <v>2.9515707618343193E-3</v>
      </c>
      <c r="O11" s="202">
        <f>'Tabel 3'!N11/'Tabel 4'!$D11/1000</f>
        <v>1.8935213587278107E-2</v>
      </c>
      <c r="P11" s="202">
        <f>'Tabel 3'!O11/'Tabel 4'!$D11/1000</f>
        <v>1.5674998694526626E-2</v>
      </c>
      <c r="Q11" s="202">
        <f>'Tabel 3'!P11/'Tabel 4'!$D11/1000</f>
        <v>8.1407542973372781E-3</v>
      </c>
      <c r="R11" s="202">
        <f>'Tabel 3'!Q11/'Tabel 4'!$D11/1000</f>
        <v>3.7038715791420115E-4</v>
      </c>
      <c r="S11" s="202">
        <f>'Tabel 3'!R11/'Tabel 4'!$D11/1000</f>
        <v>7.1638572392751475E-3</v>
      </c>
      <c r="T11" s="202">
        <f>'Tabel 3'!S11/'Tabel 4'!$D11/1000</f>
        <v>0</v>
      </c>
      <c r="U11" s="59"/>
      <c r="V11" s="202">
        <f>'Tabel 3'!U11/'Tabel 4'!$D11/1000</f>
        <v>3.115199704142012E-3</v>
      </c>
      <c r="W11" s="59"/>
    </row>
    <row r="12" spans="1:23" s="48" customFormat="1" ht="13.5" customHeight="1" x14ac:dyDescent="0.2">
      <c r="A12" s="55"/>
      <c r="B12" s="55"/>
      <c r="C12" s="55"/>
      <c r="D12" s="55"/>
      <c r="E12" s="55"/>
      <c r="F12" s="178" t="s">
        <v>650</v>
      </c>
      <c r="G12" s="56"/>
      <c r="H12" s="58"/>
      <c r="I12" s="58"/>
      <c r="J12" s="58"/>
      <c r="K12" s="58"/>
      <c r="L12" s="58"/>
      <c r="M12" s="58"/>
      <c r="N12" s="58"/>
      <c r="O12" s="58"/>
      <c r="P12" s="58"/>
      <c r="Q12" s="58"/>
      <c r="R12" s="58"/>
      <c r="S12" s="58"/>
      <c r="T12" s="58"/>
      <c r="U12" s="55"/>
      <c r="V12" s="56"/>
      <c r="W12" s="55"/>
    </row>
    <row r="13" spans="1:23" s="48" customFormat="1" ht="13.5" customHeight="1" x14ac:dyDescent="0.2">
      <c r="A13" s="59">
        <v>2023</v>
      </c>
      <c r="B13" s="1" t="s">
        <v>437</v>
      </c>
      <c r="C13" s="1" t="s">
        <v>4</v>
      </c>
      <c r="D13" s="53">
        <v>317</v>
      </c>
      <c r="E13" s="59"/>
      <c r="F13" s="202">
        <f>'Tabel 3'!E13/'Tabel 4'!$D13/1000</f>
        <v>6.5738170347003147E-2</v>
      </c>
      <c r="G13" s="202">
        <f>'Tabel 3'!F13/'Tabel 4'!$D13/1000</f>
        <v>1.3605678233438485E-2</v>
      </c>
      <c r="H13" s="202">
        <f>'Tabel 3'!G13/'Tabel 4'!$D13/1000</f>
        <v>4.6624605678233441E-3</v>
      </c>
      <c r="I13" s="202">
        <f>'Tabel 3'!H13/'Tabel 4'!$D13/1000</f>
        <v>5.4574132492113566E-4</v>
      </c>
      <c r="J13" s="202">
        <f>'Tabel 3'!I13/'Tabel 4'!$D13/1000</f>
        <v>8.3974763406940052E-3</v>
      </c>
      <c r="K13" s="202">
        <f>'Tabel 3'!J13/'Tabel 4'!$D13/1000</f>
        <v>0</v>
      </c>
      <c r="L13" s="202">
        <f>'Tabel 3'!K13/'Tabel 4'!$D13/1000</f>
        <v>2.2261829652996844E-2</v>
      </c>
      <c r="M13" s="202">
        <f>'Tabel 3'!L13/'Tabel 4'!$D13/1000</f>
        <v>2.0539432176656151E-2</v>
      </c>
      <c r="N13" s="202">
        <f>'Tabel 3'!M13/'Tabel 4'!$D13/1000</f>
        <v>1.722397476340694E-3</v>
      </c>
      <c r="O13" s="202">
        <f>'Tabel 3'!N13/'Tabel 4'!$D13/1000</f>
        <v>1.1656151419558359E-2</v>
      </c>
      <c r="P13" s="202">
        <f>'Tabel 3'!O13/'Tabel 4'!$D13/1000</f>
        <v>1.8214511041009462E-2</v>
      </c>
      <c r="Q13" s="202">
        <f>'Tabel 3'!P13/'Tabel 4'!$D13/1000</f>
        <v>1.0930599369085175E-2</v>
      </c>
      <c r="R13" s="202">
        <f>'Tabel 3'!Q13/'Tabel 4'!$D13/1000</f>
        <v>0</v>
      </c>
      <c r="S13" s="202">
        <f>'Tabel 3'!R13/'Tabel 4'!$D13/1000</f>
        <v>7.2839116719242902E-3</v>
      </c>
      <c r="T13" s="202">
        <f>'Tabel 3'!S13/'Tabel 4'!$D13/1000</f>
        <v>0</v>
      </c>
      <c r="U13" s="59"/>
      <c r="V13" s="202">
        <f>'Tabel 3'!U13/'Tabel 4'!$D13/1000</f>
        <v>1.4069400630914825E-3</v>
      </c>
      <c r="W13" s="59"/>
    </row>
    <row r="14" spans="1:23" s="48" customFormat="1" ht="13.5" customHeight="1" x14ac:dyDescent="0.2">
      <c r="A14" s="59"/>
      <c r="B14" s="1"/>
      <c r="C14" s="1" t="s">
        <v>26</v>
      </c>
      <c r="D14" s="53">
        <v>451</v>
      </c>
      <c r="E14" s="59"/>
      <c r="F14" s="202">
        <f>'Tabel 3'!E14/'Tabel 4'!$D14/1000</f>
        <v>0.10193348115299335</v>
      </c>
      <c r="G14" s="202">
        <f>'Tabel 3'!F14/'Tabel 4'!$D14/1000</f>
        <v>1.1869179600886917E-2</v>
      </c>
      <c r="H14" s="202">
        <f>'Tabel 3'!G14/'Tabel 4'!$D14/1000</f>
        <v>8.2416851441241695E-3</v>
      </c>
      <c r="I14" s="202">
        <f>'Tabel 3'!H14/'Tabel 4'!$D14/1000</f>
        <v>4.3680709534368075E-4</v>
      </c>
      <c r="J14" s="202">
        <f>'Tabel 3'!I14/'Tabel 4'!$D14/1000</f>
        <v>2.458980044345898E-3</v>
      </c>
      <c r="K14" s="202">
        <f>'Tabel 3'!J14/'Tabel 4'!$D14/1000</f>
        <v>7.3170731707317073E-4</v>
      </c>
      <c r="L14" s="202">
        <f>'Tabel 3'!K14/'Tabel 4'!$D14/1000</f>
        <v>2.2578713968957873E-2</v>
      </c>
      <c r="M14" s="202">
        <f>'Tabel 3'!L14/'Tabel 4'!$D14/1000</f>
        <v>1.2696230598669622E-2</v>
      </c>
      <c r="N14" s="202">
        <f>'Tabel 3'!M14/'Tabel 4'!$D14/1000</f>
        <v>9.8824833702882489E-3</v>
      </c>
      <c r="O14" s="202">
        <f>'Tabel 3'!N14/'Tabel 4'!$D14/1000</f>
        <v>4.3328159645232817E-2</v>
      </c>
      <c r="P14" s="202">
        <f>'Tabel 3'!O14/'Tabel 4'!$D14/1000</f>
        <v>2.415742793791574E-2</v>
      </c>
      <c r="Q14" s="202">
        <f>'Tabel 3'!P14/'Tabel 4'!$D14/1000</f>
        <v>7.7028824833702885E-3</v>
      </c>
      <c r="R14" s="202">
        <f>'Tabel 3'!Q14/'Tabel 4'!$D14/1000</f>
        <v>1.8093126385809312E-3</v>
      </c>
      <c r="S14" s="202">
        <f>'Tabel 3'!R14/'Tabel 4'!$D14/1000</f>
        <v>1.4645232815964523E-2</v>
      </c>
      <c r="T14" s="202">
        <f>'Tabel 3'!S14/'Tabel 4'!$D14/1000</f>
        <v>0</v>
      </c>
      <c r="U14" s="59"/>
      <c r="V14" s="202">
        <f>'Tabel 3'!U14/'Tabel 4'!$D14/1000</f>
        <v>2.1463414634146343E-3</v>
      </c>
      <c r="W14" s="59"/>
    </row>
    <row r="15" spans="1:23" s="48" customFormat="1" ht="13.5" customHeight="1" x14ac:dyDescent="0.2">
      <c r="A15" s="59"/>
      <c r="B15" s="1"/>
      <c r="C15" s="1" t="s">
        <v>43</v>
      </c>
      <c r="D15" s="53">
        <v>895</v>
      </c>
      <c r="E15" s="59"/>
      <c r="F15" s="202">
        <f>'Tabel 3'!E15/'Tabel 4'!$D15/1000</f>
        <v>4.4435754189944138E-2</v>
      </c>
      <c r="G15" s="202">
        <f>'Tabel 3'!F15/'Tabel 4'!$D15/1000</f>
        <v>8.445810055865921E-3</v>
      </c>
      <c r="H15" s="202">
        <f>'Tabel 3'!G15/'Tabel 4'!$D15/1000</f>
        <v>4.9452513966480446E-3</v>
      </c>
      <c r="I15" s="202">
        <f>'Tabel 3'!H15/'Tabel 4'!$D15/1000</f>
        <v>3.5418994413407824E-4</v>
      </c>
      <c r="J15" s="202">
        <f>'Tabel 3'!I15/'Tabel 4'!$D15/1000</f>
        <v>2.95195530726257E-3</v>
      </c>
      <c r="K15" s="202">
        <f>'Tabel 3'!J15/'Tabel 4'!$D15/1000</f>
        <v>1.9441340782122904E-4</v>
      </c>
      <c r="L15" s="202">
        <f>'Tabel 3'!K15/'Tabel 4'!$D15/1000</f>
        <v>5.9720670391061447E-3</v>
      </c>
      <c r="M15" s="202">
        <f>'Tabel 3'!L15/'Tabel 4'!$D15/1000</f>
        <v>2.2111731843575417E-3</v>
      </c>
      <c r="N15" s="202">
        <f>'Tabel 3'!M15/'Tabel 4'!$D15/1000</f>
        <v>3.7608938547486035E-3</v>
      </c>
      <c r="O15" s="202">
        <f>'Tabel 3'!N15/'Tabel 4'!$D15/1000</f>
        <v>1.5981005586592181E-2</v>
      </c>
      <c r="P15" s="202">
        <f>'Tabel 3'!O15/'Tabel 4'!$D15/1000</f>
        <v>1.403687150837989E-2</v>
      </c>
      <c r="Q15" s="202">
        <f>'Tabel 3'!P15/'Tabel 4'!$D15/1000</f>
        <v>8.2022346368715096E-3</v>
      </c>
      <c r="R15" s="202">
        <f>'Tabel 3'!Q15/'Tabel 4'!$D15/1000</f>
        <v>1.3966480446927375E-3</v>
      </c>
      <c r="S15" s="202">
        <f>'Tabel 3'!R15/'Tabel 4'!$D15/1000</f>
        <v>4.4379888268156423E-3</v>
      </c>
      <c r="T15" s="202">
        <f>'Tabel 3'!S15/'Tabel 4'!$D15/1000</f>
        <v>0</v>
      </c>
      <c r="U15" s="59"/>
      <c r="V15" s="202">
        <f>'Tabel 3'!U15/'Tabel 4'!$D15/1000</f>
        <v>1.9712793296089383E-4</v>
      </c>
      <c r="W15" s="59"/>
    </row>
    <row r="16" spans="1:23" s="48" customFormat="1" ht="13.5" customHeight="1" x14ac:dyDescent="0.2">
      <c r="A16" s="59"/>
      <c r="B16" s="1"/>
      <c r="C16" s="1" t="s">
        <v>95</v>
      </c>
      <c r="D16" s="53">
        <v>534</v>
      </c>
      <c r="E16" s="59"/>
      <c r="F16" s="202">
        <f>'Tabel 3'!E16/'Tabel 4'!$D16/1000</f>
        <v>6.112734082397004E-2</v>
      </c>
      <c r="G16" s="202">
        <f>'Tabel 3'!F16/'Tabel 4'!$D16/1000</f>
        <v>4.9232209737827713E-3</v>
      </c>
      <c r="H16" s="202">
        <f>'Tabel 3'!G16/'Tabel 4'!$D16/1000</f>
        <v>1.361423220973783E-3</v>
      </c>
      <c r="I16" s="202">
        <f>'Tabel 3'!H16/'Tabel 4'!$D16/1000</f>
        <v>2.4157303370786517E-4</v>
      </c>
      <c r="J16" s="202">
        <f>'Tabel 3'!I16/'Tabel 4'!$D16/1000</f>
        <v>2.9438202247191012E-3</v>
      </c>
      <c r="K16" s="202">
        <f>'Tabel 3'!J16/'Tabel 4'!$D16/1000</f>
        <v>3.7640449438202246E-4</v>
      </c>
      <c r="L16" s="202">
        <f>'Tabel 3'!K16/'Tabel 4'!$D16/1000</f>
        <v>5.3408239700374538E-3</v>
      </c>
      <c r="M16" s="202">
        <f>'Tabel 3'!L16/'Tabel 4'!$D16/1000</f>
        <v>3.3183520599250936E-3</v>
      </c>
      <c r="N16" s="202">
        <f>'Tabel 3'!M16/'Tabel 4'!$D16/1000</f>
        <v>2.0224719101123597E-3</v>
      </c>
      <c r="O16" s="202">
        <f>'Tabel 3'!N16/'Tabel 4'!$D16/1000</f>
        <v>3.6617977528089887E-2</v>
      </c>
      <c r="P16" s="202">
        <f>'Tabel 3'!O16/'Tabel 4'!$D16/1000</f>
        <v>1.4245318352059926E-2</v>
      </c>
      <c r="Q16" s="202">
        <f>'Tabel 3'!P16/'Tabel 4'!$D16/1000</f>
        <v>4.6835205992509362E-3</v>
      </c>
      <c r="R16" s="202">
        <f>'Tabel 3'!Q16/'Tabel 4'!$D16/1000</f>
        <v>0</v>
      </c>
      <c r="S16" s="202">
        <f>'Tabel 3'!R16/'Tabel 4'!$D16/1000</f>
        <v>9.5617977528089891E-3</v>
      </c>
      <c r="T16" s="202">
        <f>'Tabel 3'!S16/'Tabel 4'!$D16/1000</f>
        <v>0</v>
      </c>
      <c r="U16" s="59"/>
      <c r="V16" s="202">
        <f>'Tabel 3'!U16/'Tabel 4'!$D16/1000</f>
        <v>3.1440074906367042E-2</v>
      </c>
      <c r="W16" s="59"/>
    </row>
    <row r="17" spans="1:26" s="48" customFormat="1" ht="13.5" customHeight="1" x14ac:dyDescent="0.2">
      <c r="A17" s="59"/>
      <c r="B17" s="1"/>
      <c r="C17" s="1" t="s">
        <v>105</v>
      </c>
      <c r="D17" s="53">
        <v>486</v>
      </c>
      <c r="E17" s="59"/>
      <c r="F17" s="202">
        <f>'Tabel 3'!E17/'Tabel 4'!$D17/1000</f>
        <v>0.13035802469135802</v>
      </c>
      <c r="G17" s="202">
        <f>'Tabel 3'!F17/'Tabel 4'!$D17/1000</f>
        <v>2.5113168724279836E-2</v>
      </c>
      <c r="H17" s="202">
        <f>'Tabel 3'!G17/'Tabel 4'!$D17/1000</f>
        <v>1.2664609053497942E-2</v>
      </c>
      <c r="I17" s="202">
        <f>'Tabel 3'!H17/'Tabel 4'!$D17/1000</f>
        <v>3.3950617283950617E-3</v>
      </c>
      <c r="J17" s="202">
        <f>'Tabel 3'!I17/'Tabel 4'!$D17/1000</f>
        <v>4.8353909465020575E-3</v>
      </c>
      <c r="K17" s="202">
        <f>'Tabel 3'!J17/'Tabel 4'!$D17/1000</f>
        <v>4.2181069958847732E-3</v>
      </c>
      <c r="L17" s="202">
        <f>'Tabel 3'!K17/'Tabel 4'!$D17/1000</f>
        <v>2.9510288065843621E-2</v>
      </c>
      <c r="M17" s="202">
        <f>'Tabel 3'!L17/'Tabel 4'!$D17/1000</f>
        <v>2.844650205761317E-2</v>
      </c>
      <c r="N17" s="202">
        <f>'Tabel 3'!M17/'Tabel 4'!$D17/1000</f>
        <v>1.0637860082304527E-3</v>
      </c>
      <c r="O17" s="202">
        <f>'Tabel 3'!N17/'Tabel 4'!$D17/1000</f>
        <v>4.2716049382716052E-2</v>
      </c>
      <c r="P17" s="202">
        <f>'Tabel 3'!O17/'Tabel 4'!$D17/1000</f>
        <v>3.3018518518518516E-2</v>
      </c>
      <c r="Q17" s="202">
        <f>'Tabel 3'!P17/'Tabel 4'!$D17/1000</f>
        <v>3.7551440329218104E-3</v>
      </c>
      <c r="R17" s="202">
        <f>'Tabel 3'!Q17/'Tabel 4'!$D17/1000</f>
        <v>0</v>
      </c>
      <c r="S17" s="202">
        <f>'Tabel 3'!R17/'Tabel 4'!$D17/1000</f>
        <v>2.9263374485596707E-2</v>
      </c>
      <c r="T17" s="202">
        <f>'Tabel 3'!S17/'Tabel 4'!$D17/1000</f>
        <v>0</v>
      </c>
      <c r="U17" s="59"/>
      <c r="V17" s="202">
        <f>'Tabel 3'!U17/'Tabel 4'!$D17/1000</f>
        <v>8.6502057613168717E-3</v>
      </c>
      <c r="W17" s="59"/>
    </row>
    <row r="18" spans="1:26" s="48" customFormat="1" ht="13.5" customHeight="1" x14ac:dyDescent="0.2">
      <c r="A18" s="59"/>
      <c r="B18" s="1"/>
      <c r="C18" s="1" t="s">
        <v>137</v>
      </c>
      <c r="D18" s="53">
        <v>815</v>
      </c>
      <c r="E18" s="59"/>
      <c r="F18" s="202">
        <f>'Tabel 3'!E18/'Tabel 4'!$D18/1000</f>
        <v>6.1624539877300613E-2</v>
      </c>
      <c r="G18" s="202">
        <f>'Tabel 3'!F18/'Tabel 4'!$D18/1000</f>
        <v>2.6569325153374235E-2</v>
      </c>
      <c r="H18" s="202">
        <f>'Tabel 3'!G18/'Tabel 4'!$D18/1000</f>
        <v>2.052883435582822E-2</v>
      </c>
      <c r="I18" s="202">
        <f>'Tabel 3'!H18/'Tabel 4'!$D18/1000</f>
        <v>3.2049079754601227E-3</v>
      </c>
      <c r="J18" s="202">
        <f>'Tabel 3'!I18/'Tabel 4'!$D18/1000</f>
        <v>7.3006134969325152E-4</v>
      </c>
      <c r="K18" s="202">
        <f>'Tabel 3'!J18/'Tabel 4'!$D18/1000</f>
        <v>2.105521472392638E-3</v>
      </c>
      <c r="L18" s="202">
        <f>'Tabel 3'!K18/'Tabel 4'!$D18/1000</f>
        <v>6.7411042944785279E-3</v>
      </c>
      <c r="M18" s="202">
        <f>'Tabel 3'!L18/'Tabel 4'!$D18/1000</f>
        <v>6.7411042944785279E-3</v>
      </c>
      <c r="N18" s="202">
        <f>'Tabel 3'!M18/'Tabel 4'!$D18/1000</f>
        <v>0</v>
      </c>
      <c r="O18" s="202">
        <f>'Tabel 3'!N18/'Tabel 4'!$D18/1000</f>
        <v>2.0822085889570553E-2</v>
      </c>
      <c r="P18" s="202">
        <f>'Tabel 3'!O18/'Tabel 4'!$D18/1000</f>
        <v>7.4920245398773008E-3</v>
      </c>
      <c r="Q18" s="202">
        <f>'Tabel 3'!P18/'Tabel 4'!$D18/1000</f>
        <v>5.8883435582822085E-3</v>
      </c>
      <c r="R18" s="202">
        <f>'Tabel 3'!Q18/'Tabel 4'!$D18/1000</f>
        <v>0</v>
      </c>
      <c r="S18" s="202">
        <f>'Tabel 3'!R18/'Tabel 4'!$D18/1000</f>
        <v>1.603680981595092E-3</v>
      </c>
      <c r="T18" s="202">
        <f>'Tabel 3'!S18/'Tabel 4'!$D18/1000</f>
        <v>0</v>
      </c>
      <c r="U18" s="59"/>
      <c r="V18" s="202">
        <f>'Tabel 3'!U18/'Tabel 4'!$D18/1000</f>
        <v>9.4225754601226985E-4</v>
      </c>
      <c r="W18" s="59"/>
    </row>
    <row r="19" spans="1:26" s="48" customFormat="1" ht="13.5" customHeight="1" x14ac:dyDescent="0.2">
      <c r="A19" s="59"/>
      <c r="B19" s="1"/>
      <c r="C19" s="1" t="s">
        <v>192</v>
      </c>
      <c r="D19" s="53">
        <v>612</v>
      </c>
      <c r="E19" s="59"/>
      <c r="F19" s="202">
        <f>'Tabel 3'!E19/'Tabel 4'!$D19/1000</f>
        <v>2.3722222222222221E-2</v>
      </c>
      <c r="G19" s="202">
        <f>'Tabel 3'!F19/'Tabel 4'!$D19/1000</f>
        <v>1.2254901960784314E-3</v>
      </c>
      <c r="H19" s="202">
        <f>'Tabel 3'!G19/'Tabel 4'!$D19/1000</f>
        <v>0</v>
      </c>
      <c r="I19" s="202">
        <f>'Tabel 3'!H19/'Tabel 4'!$D19/1000</f>
        <v>0</v>
      </c>
      <c r="J19" s="202">
        <f>'Tabel 3'!I19/'Tabel 4'!$D19/1000</f>
        <v>1.2254901960784314E-3</v>
      </c>
      <c r="K19" s="202">
        <f>'Tabel 3'!J19/'Tabel 4'!$D19/1000</f>
        <v>0</v>
      </c>
      <c r="L19" s="202">
        <f>'Tabel 3'!K19/'Tabel 4'!$D19/1000</f>
        <v>4.2483660130718953E-4</v>
      </c>
      <c r="M19" s="202">
        <f>'Tabel 3'!L19/'Tabel 4'!$D19/1000</f>
        <v>0</v>
      </c>
      <c r="N19" s="202">
        <f>'Tabel 3'!M19/'Tabel 4'!$D19/1000</f>
        <v>4.2483660130718953E-4</v>
      </c>
      <c r="O19" s="202">
        <f>'Tabel 3'!N19/'Tabel 4'!$D19/1000</f>
        <v>1.0797385620915033E-2</v>
      </c>
      <c r="P19" s="202">
        <f>'Tabel 3'!O19/'Tabel 4'!$D19/1000</f>
        <v>1.127450980392157E-2</v>
      </c>
      <c r="Q19" s="202">
        <f>'Tabel 3'!P19/'Tabel 4'!$D19/1000</f>
        <v>5.8937908496732028E-3</v>
      </c>
      <c r="R19" s="202">
        <f>'Tabel 3'!Q19/'Tabel 4'!$D19/1000</f>
        <v>0</v>
      </c>
      <c r="S19" s="202">
        <f>'Tabel 3'!R19/'Tabel 4'!$D19/1000</f>
        <v>5.3807189542483666E-3</v>
      </c>
      <c r="T19" s="202">
        <f>'Tabel 3'!S19/'Tabel 4'!$D19/1000</f>
        <v>0</v>
      </c>
      <c r="U19" s="59"/>
      <c r="V19" s="202">
        <f>'Tabel 3'!U19/'Tabel 4'!$D19/1000</f>
        <v>4.1655228758169939E-4</v>
      </c>
      <c r="W19" s="59"/>
    </row>
    <row r="20" spans="1:26" s="48" customFormat="1" ht="13.5" customHeight="1" x14ac:dyDescent="0.2">
      <c r="A20" s="59"/>
      <c r="B20" s="1"/>
      <c r="C20" s="1" t="s">
        <v>236</v>
      </c>
      <c r="D20" s="53">
        <v>556</v>
      </c>
      <c r="E20" s="59"/>
      <c r="F20" s="202">
        <f>'Tabel 3'!E20/'Tabel 4'!$D20/1000</f>
        <v>3.7593525179856119E-2</v>
      </c>
      <c r="G20" s="202">
        <f>'Tabel 3'!F20/'Tabel 4'!$D20/1000</f>
        <v>1.379136690647482E-2</v>
      </c>
      <c r="H20" s="202">
        <f>'Tabel 3'!G20/'Tabel 4'!$D20/1000</f>
        <v>9.4154676258992806E-3</v>
      </c>
      <c r="I20" s="202">
        <f>'Tabel 3'!H20/'Tabel 4'!$D20/1000</f>
        <v>6.420863309352518E-4</v>
      </c>
      <c r="J20" s="202">
        <f>'Tabel 3'!I20/'Tabel 4'!$D20/1000</f>
        <v>3.6241007194244604E-3</v>
      </c>
      <c r="K20" s="202">
        <f>'Tabel 3'!J20/'Tabel 4'!$D20/1000</f>
        <v>1.0971223021582734E-4</v>
      </c>
      <c r="L20" s="202">
        <f>'Tabel 3'!K20/'Tabel 4'!$D20/1000</f>
        <v>7.365107913669065E-3</v>
      </c>
      <c r="M20" s="202">
        <f>'Tabel 3'!L20/'Tabel 4'!$D20/1000</f>
        <v>2.8417266187050361E-3</v>
      </c>
      <c r="N20" s="202">
        <f>'Tabel 3'!M20/'Tabel 4'!$D20/1000</f>
        <v>4.5233812949640288E-3</v>
      </c>
      <c r="O20" s="202">
        <f>'Tabel 3'!N20/'Tabel 4'!$D20/1000</f>
        <v>7.0377697841726618E-3</v>
      </c>
      <c r="P20" s="202">
        <f>'Tabel 3'!O20/'Tabel 4'!$D20/1000</f>
        <v>9.3992805755395686E-3</v>
      </c>
      <c r="Q20" s="202">
        <f>'Tabel 3'!P20/'Tabel 4'!$D20/1000</f>
        <v>8.1960431654676275E-3</v>
      </c>
      <c r="R20" s="202">
        <f>'Tabel 3'!Q20/'Tabel 4'!$D20/1000</f>
        <v>0</v>
      </c>
      <c r="S20" s="202">
        <f>'Tabel 3'!R20/'Tabel 4'!$D20/1000</f>
        <v>1.2032374100719426E-3</v>
      </c>
      <c r="T20" s="202">
        <f>'Tabel 3'!S20/'Tabel 4'!$D20/1000</f>
        <v>0</v>
      </c>
      <c r="U20" s="59"/>
      <c r="V20" s="202">
        <f>'Tabel 3'!U20/'Tabel 4'!$D20/1000</f>
        <v>6.3129496402877696E-4</v>
      </c>
      <c r="W20" s="59"/>
    </row>
    <row r="21" spans="1:26" s="48" customFormat="1" ht="13.5" customHeight="1" x14ac:dyDescent="0.2">
      <c r="A21" s="59"/>
      <c r="B21" s="1"/>
      <c r="C21" s="1" t="s">
        <v>262</v>
      </c>
      <c r="D21" s="53">
        <v>545</v>
      </c>
      <c r="E21" s="59"/>
      <c r="F21" s="202">
        <f>'Tabel 3'!E21/'Tabel 4'!$D21/1000</f>
        <v>4.0893577981651379E-2</v>
      </c>
      <c r="G21" s="202">
        <f>'Tabel 3'!F21/'Tabel 4'!$D21/1000</f>
        <v>7.1559633027522933E-3</v>
      </c>
      <c r="H21" s="202">
        <f>'Tabel 3'!G21/'Tabel 4'!$D21/1000</f>
        <v>3.6275229357798167E-3</v>
      </c>
      <c r="I21" s="202">
        <f>'Tabel 3'!H21/'Tabel 4'!$D21/1000</f>
        <v>0</v>
      </c>
      <c r="J21" s="202">
        <f>'Tabel 3'!I21/'Tabel 4'!$D21/1000</f>
        <v>3.528440366972477E-3</v>
      </c>
      <c r="K21" s="202">
        <f>'Tabel 3'!J21/'Tabel 4'!$D21/1000</f>
        <v>0</v>
      </c>
      <c r="L21" s="202">
        <f>'Tabel 3'!K21/'Tabel 4'!$D21/1000</f>
        <v>2.6018348623853211E-3</v>
      </c>
      <c r="M21" s="202">
        <f>'Tabel 3'!L21/'Tabel 4'!$D21/1000</f>
        <v>1.1137614678899082E-3</v>
      </c>
      <c r="N21" s="202">
        <f>'Tabel 3'!M21/'Tabel 4'!$D21/1000</f>
        <v>1.4880733944954128E-3</v>
      </c>
      <c r="O21" s="202">
        <f>'Tabel 3'!N21/'Tabel 4'!$D21/1000</f>
        <v>1.8341284403669725E-2</v>
      </c>
      <c r="P21" s="202">
        <f>'Tabel 3'!O21/'Tabel 4'!$D21/1000</f>
        <v>1.2794495412844038E-2</v>
      </c>
      <c r="Q21" s="202">
        <f>'Tabel 3'!P21/'Tabel 4'!$D21/1000</f>
        <v>6.9100917431192659E-3</v>
      </c>
      <c r="R21" s="202">
        <f>'Tabel 3'!Q21/'Tabel 4'!$D21/1000</f>
        <v>0</v>
      </c>
      <c r="S21" s="202">
        <f>'Tabel 3'!R21/'Tabel 4'!$D21/1000</f>
        <v>5.8844036697247703E-3</v>
      </c>
      <c r="T21" s="202">
        <f>'Tabel 3'!S21/'Tabel 4'!$D21/1000</f>
        <v>0</v>
      </c>
      <c r="U21" s="59"/>
      <c r="V21" s="202">
        <f>'Tabel 3'!U21/'Tabel 4'!$D21/1000</f>
        <v>4.073394495412844E-4</v>
      </c>
      <c r="W21" s="59"/>
    </row>
    <row r="22" spans="1:26" s="48" customFormat="1" ht="13.5" customHeight="1" x14ac:dyDescent="0.2">
      <c r="A22" s="59"/>
      <c r="B22" s="1"/>
      <c r="C22" s="1" t="s">
        <v>288</v>
      </c>
      <c r="D22" s="53">
        <v>241</v>
      </c>
      <c r="E22" s="59"/>
      <c r="F22" s="202">
        <f>'Tabel 3'!E22/'Tabel 4'!$D22/1000</f>
        <v>9.6016597510373447E-2</v>
      </c>
      <c r="G22" s="202">
        <f>'Tabel 3'!F22/'Tabel 4'!$D22/1000</f>
        <v>1.0775933609958507E-2</v>
      </c>
      <c r="H22" s="202">
        <f>'Tabel 3'!G22/'Tabel 4'!$D22/1000</f>
        <v>7.2987551867219917E-3</v>
      </c>
      <c r="I22" s="202">
        <f>'Tabel 3'!H22/'Tabel 4'!$D22/1000</f>
        <v>1.4066390041493778E-3</v>
      </c>
      <c r="J22" s="202">
        <f>'Tabel 3'!I22/'Tabel 4'!$D22/1000</f>
        <v>1.6846473029045643E-3</v>
      </c>
      <c r="K22" s="202">
        <f>'Tabel 3'!J22/'Tabel 4'!$D22/1000</f>
        <v>3.8589211618257261E-4</v>
      </c>
      <c r="L22" s="202">
        <f>'Tabel 3'!K22/'Tabel 4'!$D22/1000</f>
        <v>2.3244813278008297E-2</v>
      </c>
      <c r="M22" s="202">
        <f>'Tabel 3'!L22/'Tabel 4'!$D22/1000</f>
        <v>1.8377593360995849E-2</v>
      </c>
      <c r="N22" s="202">
        <f>'Tabel 3'!M22/'Tabel 4'!$D22/1000</f>
        <v>4.8672199170124476E-3</v>
      </c>
      <c r="O22" s="202">
        <f>'Tabel 3'!N22/'Tabel 4'!$D22/1000</f>
        <v>2.5278008298755185E-2</v>
      </c>
      <c r="P22" s="202">
        <f>'Tabel 3'!O22/'Tabel 4'!$D22/1000</f>
        <v>3.6717842323651453E-2</v>
      </c>
      <c r="Q22" s="202">
        <f>'Tabel 3'!P22/'Tabel 4'!$D22/1000</f>
        <v>2.9195020746887967E-2</v>
      </c>
      <c r="R22" s="202">
        <f>'Tabel 3'!Q22/'Tabel 4'!$D22/1000</f>
        <v>4.5643153526970952E-5</v>
      </c>
      <c r="S22" s="202">
        <f>'Tabel 3'!R22/'Tabel 4'!$D22/1000</f>
        <v>7.4771784232365145E-3</v>
      </c>
      <c r="T22" s="202">
        <f>'Tabel 3'!S22/'Tabel 4'!$D22/1000</f>
        <v>0</v>
      </c>
      <c r="U22" s="59"/>
      <c r="V22" s="202">
        <f>'Tabel 3'!U22/'Tabel 4'!$D22/1000</f>
        <v>8.3859315352697097E-3</v>
      </c>
      <c r="W22" s="59"/>
    </row>
    <row r="23" spans="1:26" s="48" customFormat="1" ht="13.5" customHeight="1" x14ac:dyDescent="0.2">
      <c r="A23" s="59"/>
      <c r="B23" s="1"/>
      <c r="C23" s="1" t="s">
        <v>302</v>
      </c>
      <c r="D23" s="53">
        <v>796</v>
      </c>
      <c r="E23" s="59"/>
      <c r="F23" s="202">
        <f>'Tabel 3'!E23/'Tabel 4'!$D23/1000</f>
        <v>2.9041457286432159E-2</v>
      </c>
      <c r="G23" s="202">
        <f>'Tabel 3'!F23/'Tabel 4'!$D23/1000</f>
        <v>2.9773869346733668E-3</v>
      </c>
      <c r="H23" s="202">
        <f>'Tabel 3'!G23/'Tabel 4'!$D23/1000</f>
        <v>7.1608040201005024E-5</v>
      </c>
      <c r="I23" s="202">
        <f>'Tabel 3'!H23/'Tabel 4'!$D23/1000</f>
        <v>0</v>
      </c>
      <c r="J23" s="202">
        <f>'Tabel 3'!I23/'Tabel 4'!$D23/1000</f>
        <v>2.9057788944723616E-3</v>
      </c>
      <c r="K23" s="202">
        <f>'Tabel 3'!J23/'Tabel 4'!$D23/1000</f>
        <v>0</v>
      </c>
      <c r="L23" s="202">
        <f>'Tabel 3'!K23/'Tabel 4'!$D23/1000</f>
        <v>-1.1055276381909548E-4</v>
      </c>
      <c r="M23" s="202">
        <f>'Tabel 3'!L23/'Tabel 4'!$D23/1000</f>
        <v>-1.1055276381909548E-4</v>
      </c>
      <c r="N23" s="202">
        <f>'Tabel 3'!M23/'Tabel 4'!$D23/1000</f>
        <v>0</v>
      </c>
      <c r="O23" s="202">
        <f>'Tabel 3'!N23/'Tabel 4'!$D23/1000</f>
        <v>1.858542713567839E-2</v>
      </c>
      <c r="P23" s="202">
        <f>'Tabel 3'!O23/'Tabel 4'!$D23/1000</f>
        <v>7.5891959798994975E-3</v>
      </c>
      <c r="Q23" s="202">
        <f>'Tabel 3'!P23/'Tabel 4'!$D23/1000</f>
        <v>7.1884422110552763E-3</v>
      </c>
      <c r="R23" s="202">
        <f>'Tabel 3'!Q23/'Tabel 4'!$D23/1000</f>
        <v>3.9070351758793969E-4</v>
      </c>
      <c r="S23" s="202">
        <f>'Tabel 3'!R23/'Tabel 4'!$D23/1000</f>
        <v>1.0050251256281408E-5</v>
      </c>
      <c r="T23" s="202">
        <f>'Tabel 3'!S23/'Tabel 4'!$D23/1000</f>
        <v>0</v>
      </c>
      <c r="U23" s="59"/>
      <c r="V23" s="202">
        <f>'Tabel 3'!U23/'Tabel 4'!$D23/1000</f>
        <v>2.3869346733668343E-4</v>
      </c>
      <c r="W23" s="59"/>
    </row>
    <row r="24" spans="1:26" s="48" customFormat="1" ht="13.5" customHeight="1" x14ac:dyDescent="0.2">
      <c r="A24" s="59"/>
      <c r="B24" s="10" t="s">
        <v>438</v>
      </c>
      <c r="C24" s="10"/>
      <c r="D24" s="59"/>
      <c r="E24" s="59"/>
      <c r="F24" s="202"/>
      <c r="G24" s="202"/>
      <c r="H24" s="202"/>
      <c r="I24" s="202"/>
      <c r="J24" s="202"/>
      <c r="K24" s="202"/>
      <c r="L24" s="202"/>
      <c r="M24" s="202"/>
      <c r="N24" s="202"/>
      <c r="O24" s="202"/>
      <c r="P24" s="202"/>
      <c r="Q24" s="202"/>
      <c r="R24" s="202"/>
      <c r="S24" s="202"/>
      <c r="T24" s="202"/>
      <c r="U24" s="59"/>
      <c r="V24" s="202"/>
      <c r="W24" s="59"/>
    </row>
    <row r="25" spans="1:26" s="48" customFormat="1" ht="13.5" customHeight="1" x14ac:dyDescent="0.2">
      <c r="A25" s="59"/>
      <c r="B25" s="1" t="s">
        <v>439</v>
      </c>
      <c r="C25" s="1" t="s">
        <v>19</v>
      </c>
      <c r="D25" s="53">
        <v>226</v>
      </c>
      <c r="E25" s="59"/>
      <c r="F25" s="202">
        <f>'Tabel 3'!E25/'Tabel 4'!$D25/1000</f>
        <v>5.0969026548672601E-2</v>
      </c>
      <c r="G25" s="202">
        <f>'Tabel 3'!F25/'Tabel 4'!$D25/1000</f>
        <v>8.3523159703146766E-3</v>
      </c>
      <c r="H25" s="202">
        <f>'Tabel 3'!G25/'Tabel 4'!$D25/1000</f>
        <v>4.9717679024400439E-3</v>
      </c>
      <c r="I25" s="202">
        <f>'Tabel 3'!H25/'Tabel 4'!$D25/1000</f>
        <v>6.792624075691859E-4</v>
      </c>
      <c r="J25" s="202">
        <f>'Tabel 3'!I25/'Tabel 4'!$D25/1000</f>
        <v>2.1571934131617877E-3</v>
      </c>
      <c r="K25" s="202">
        <f>'Tabel 3'!J25/'Tabel 4'!$D25/1000</f>
        <v>5.440922471436592E-4</v>
      </c>
      <c r="L25" s="202">
        <f>'Tabel 3'!K25/'Tabel 4'!$D25/1000</f>
        <v>6.6538070266908894E-3</v>
      </c>
      <c r="M25" s="202">
        <f>'Tabel 3'!L25/'Tabel 4'!$D25/1000</f>
        <v>4.9215349533524334E-3</v>
      </c>
      <c r="N25" s="202">
        <f>'Tabel 3'!M25/'Tabel 4'!$D25/1000</f>
        <v>1.7322720733384555E-3</v>
      </c>
      <c r="O25" s="202">
        <f>'Tabel 3'!N25/'Tabel 4'!$D25/1000</f>
        <v>1.6025840099328007E-2</v>
      </c>
      <c r="P25" s="202">
        <f>'Tabel 3'!O25/'Tabel 4'!$D25/1000</f>
        <v>1.9937063452339025E-2</v>
      </c>
      <c r="Q25" s="202">
        <f>'Tabel 3'!P25/'Tabel 4'!$D25/1000</f>
        <v>8.1695710275994683E-3</v>
      </c>
      <c r="R25" s="202">
        <f>'Tabel 3'!Q25/'Tabel 4'!$D25/1000</f>
        <v>4.0565021133860403E-4</v>
      </c>
      <c r="S25" s="202">
        <f>'Tabel 3'!R25/'Tabel 4'!$D25/1000</f>
        <v>1.1361842213400955E-2</v>
      </c>
      <c r="T25" s="202">
        <f>'Tabel 3'!S25/'Tabel 4'!$D25/1000</f>
        <v>0</v>
      </c>
      <c r="U25" s="59"/>
      <c r="V25" s="202">
        <f>'Tabel 3'!U25/'Tabel 4'!$D25/1000</f>
        <v>2.1592920353982301E-3</v>
      </c>
      <c r="W25" s="59"/>
    </row>
    <row r="26" spans="1:26" s="48" customFormat="1" ht="13.5" customHeight="1" x14ac:dyDescent="0.2">
      <c r="A26" s="59"/>
      <c r="B26" s="10" t="s">
        <v>440</v>
      </c>
      <c r="C26" s="10"/>
      <c r="D26" s="59"/>
      <c r="E26" s="59"/>
      <c r="F26" s="218"/>
      <c r="G26" s="60"/>
      <c r="H26" s="14"/>
      <c r="I26" s="14"/>
      <c r="J26" s="14"/>
      <c r="K26" s="14"/>
      <c r="L26" s="14"/>
      <c r="M26" s="14"/>
      <c r="N26" s="14"/>
      <c r="O26" s="14"/>
      <c r="P26" s="14"/>
      <c r="Q26" s="14"/>
      <c r="R26" s="14"/>
      <c r="S26" s="14"/>
      <c r="T26" s="14"/>
      <c r="U26" s="59"/>
      <c r="V26" s="60"/>
      <c r="W26" s="59"/>
    </row>
    <row r="27" spans="1:26" s="48" customFormat="1" ht="13.5" customHeight="1" x14ac:dyDescent="0.2">
      <c r="A27" s="59"/>
      <c r="B27" s="59"/>
      <c r="C27" s="59"/>
      <c r="D27" s="59"/>
      <c r="E27" s="59"/>
      <c r="F27" s="218"/>
      <c r="G27" s="60"/>
      <c r="H27" s="14"/>
      <c r="I27" s="14"/>
      <c r="J27" s="14"/>
      <c r="K27" s="14"/>
      <c r="L27" s="14"/>
      <c r="M27" s="14"/>
      <c r="N27" s="14"/>
      <c r="O27" s="14"/>
      <c r="P27" s="14"/>
      <c r="Q27" s="14"/>
      <c r="R27" s="14"/>
      <c r="S27" s="14"/>
      <c r="T27" s="14"/>
      <c r="U27" s="59"/>
      <c r="V27" s="60"/>
      <c r="W27" s="59"/>
    </row>
    <row r="28" spans="1:26" x14ac:dyDescent="0.25">
      <c r="A28" s="1">
        <v>2021</v>
      </c>
      <c r="B28" s="1" t="s">
        <v>437</v>
      </c>
      <c r="C28" s="1" t="s">
        <v>4</v>
      </c>
      <c r="D28" s="92">
        <v>286</v>
      </c>
      <c r="F28" s="202">
        <f>'Tabel 3'!E28/'Tabel 4'!$D28/1000</f>
        <v>7.0562937062937064E-2</v>
      </c>
      <c r="G28" s="202">
        <f>'Tabel 3'!F28/'Tabel 4'!$D28/1000</f>
        <v>1.2674825174825176E-2</v>
      </c>
      <c r="H28" s="202">
        <f>'Tabel 3'!G28/'Tabel 4'!$D28/1000</f>
        <v>4.5874125874125872E-3</v>
      </c>
      <c r="I28" s="202">
        <f>'Tabel 3'!H28/'Tabel 4'!$D28/1000</f>
        <v>5.734265734265734E-4</v>
      </c>
      <c r="J28" s="202">
        <f>'Tabel 3'!I28/'Tabel 4'!$D28/1000</f>
        <v>7.513986013986014E-3</v>
      </c>
      <c r="K28" s="202">
        <f>'Tabel 3'!J28/'Tabel 4'!$D28/1000</f>
        <v>0</v>
      </c>
      <c r="L28" s="202">
        <f>'Tabel 3'!K28/'Tabel 4'!$D28/1000</f>
        <v>2.5447552447552448E-2</v>
      </c>
      <c r="M28" s="202">
        <f>'Tabel 3'!L28/'Tabel 4'!$D28/1000</f>
        <v>2.3513986013986014E-2</v>
      </c>
      <c r="N28" s="202">
        <f>'Tabel 3'!M28/'Tabel 4'!$D28/1000</f>
        <v>1.9335664335664335E-3</v>
      </c>
      <c r="O28" s="202">
        <f>'Tabel 3'!N28/'Tabel 4'!$D28/1000</f>
        <v>1.4531468531468531E-2</v>
      </c>
      <c r="P28" s="202">
        <f>'Tabel 3'!O28/'Tabel 4'!$D28/1000</f>
        <v>1.7909090909090909E-2</v>
      </c>
      <c r="Q28" s="202">
        <f>'Tabel 3'!P28/'Tabel 4'!$D28/1000</f>
        <v>1.2297202797202797E-2</v>
      </c>
      <c r="R28" s="202">
        <f>'Tabel 3'!Q28/'Tabel 4'!$D28/1000</f>
        <v>0</v>
      </c>
      <c r="S28" s="202">
        <f>'Tabel 3'!R28/'Tabel 4'!$D28/1000</f>
        <v>5.6118881118881114E-3</v>
      </c>
      <c r="T28" s="202">
        <f>'Tabel 3'!S28/'Tabel 4'!$D28/1000</f>
        <v>0</v>
      </c>
      <c r="U28" s="59"/>
      <c r="V28" s="202">
        <f>'Tabel 3'!U28/'Tabel 4'!$D28/1000</f>
        <v>5.7482517482517481E-3</v>
      </c>
      <c r="W28" s="6"/>
      <c r="X28" s="6"/>
      <c r="Z28" s="47"/>
    </row>
    <row r="29" spans="1:26" x14ac:dyDescent="0.25">
      <c r="C29" s="1" t="s">
        <v>26</v>
      </c>
      <c r="D29" s="92">
        <v>385</v>
      </c>
      <c r="F29" s="202">
        <f>'Tabel 3'!E29/'Tabel 4'!$D29/1000</f>
        <v>0.10159740259740259</v>
      </c>
      <c r="G29" s="202">
        <f>'Tabel 3'!F29/'Tabel 4'!$D29/1000</f>
        <v>1.2488311688311687E-2</v>
      </c>
      <c r="H29" s="202">
        <f>'Tabel 3'!G29/'Tabel 4'!$D29/1000</f>
        <v>7.9012987012987007E-3</v>
      </c>
      <c r="I29" s="202">
        <f>'Tabel 3'!H29/'Tabel 4'!$D29/1000</f>
        <v>1.2649350649350649E-3</v>
      </c>
      <c r="J29" s="202">
        <f>'Tabel 3'!I29/'Tabel 4'!$D29/1000</f>
        <v>2.7532467532467532E-3</v>
      </c>
      <c r="K29" s="202">
        <f>'Tabel 3'!J29/'Tabel 4'!$D29/1000</f>
        <v>5.6883116883116877E-4</v>
      </c>
      <c r="L29" s="202">
        <f>'Tabel 3'!K29/'Tabel 4'!$D29/1000</f>
        <v>2.2532467532467532E-2</v>
      </c>
      <c r="M29" s="202">
        <f>'Tabel 3'!L29/'Tabel 4'!$D29/1000</f>
        <v>1.2220779220779221E-2</v>
      </c>
      <c r="N29" s="202">
        <f>'Tabel 3'!M29/'Tabel 4'!$D29/1000</f>
        <v>1.0311688311688312E-2</v>
      </c>
      <c r="O29" s="202">
        <f>'Tabel 3'!N29/'Tabel 4'!$D29/1000</f>
        <v>3.276883116883117E-2</v>
      </c>
      <c r="P29" s="202">
        <f>'Tabel 3'!O29/'Tabel 4'!$D29/1000</f>
        <v>3.380779220779221E-2</v>
      </c>
      <c r="Q29" s="202">
        <f>'Tabel 3'!P29/'Tabel 4'!$D29/1000</f>
        <v>8.4519480519480526E-3</v>
      </c>
      <c r="R29" s="202">
        <f>'Tabel 3'!Q29/'Tabel 4'!$D29/1000</f>
        <v>2.1454545454545454E-3</v>
      </c>
      <c r="S29" s="202">
        <f>'Tabel 3'!R29/'Tabel 4'!$D29/1000</f>
        <v>2.3210389610389612E-2</v>
      </c>
      <c r="T29" s="202">
        <f>'Tabel 3'!S29/'Tabel 4'!$D29/1000</f>
        <v>0</v>
      </c>
      <c r="U29" s="59"/>
      <c r="V29" s="202">
        <f>'Tabel 3'!U29/'Tabel 4'!$D29/1000</f>
        <v>4.4129870129870127E-3</v>
      </c>
      <c r="W29" s="6"/>
      <c r="X29" s="6"/>
      <c r="Z29" s="47"/>
    </row>
    <row r="30" spans="1:26" x14ac:dyDescent="0.25">
      <c r="C30" s="1" t="s">
        <v>43</v>
      </c>
      <c r="D30" s="92">
        <v>903</v>
      </c>
      <c r="F30" s="202">
        <f>'Tabel 3'!E30/'Tabel 4'!$D30/1000</f>
        <v>4.7574750830564783E-2</v>
      </c>
      <c r="G30" s="202">
        <f>'Tabel 3'!F30/'Tabel 4'!$D30/1000</f>
        <v>9.9988925802879294E-3</v>
      </c>
      <c r="H30" s="202">
        <f>'Tabel 3'!G30/'Tabel 4'!$D30/1000</f>
        <v>7.258028792912514E-3</v>
      </c>
      <c r="I30" s="202">
        <f>'Tabel 3'!H30/'Tabel 4'!$D30/1000</f>
        <v>1.4374307862679955E-3</v>
      </c>
      <c r="J30" s="202">
        <f>'Tabel 3'!I30/'Tabel 4'!$D30/1000</f>
        <v>1.3034330011074198E-3</v>
      </c>
      <c r="K30" s="202">
        <f>'Tabel 3'!J30/'Tabel 4'!$D30/1000</f>
        <v>0</v>
      </c>
      <c r="L30" s="202">
        <f>'Tabel 3'!K30/'Tabel 4'!$D30/1000</f>
        <v>5.6843853820598006E-3</v>
      </c>
      <c r="M30" s="202">
        <f>'Tabel 3'!L30/'Tabel 4'!$D30/1000</f>
        <v>1.91140642303433E-3</v>
      </c>
      <c r="N30" s="202">
        <f>'Tabel 3'!M30/'Tabel 4'!$D30/1000</f>
        <v>3.7729789590254708E-3</v>
      </c>
      <c r="O30" s="202">
        <f>'Tabel 3'!N30/'Tabel 4'!$D30/1000</f>
        <v>1.5815060908084162E-2</v>
      </c>
      <c r="P30" s="202">
        <f>'Tabel 3'!O30/'Tabel 4'!$D30/1000</f>
        <v>1.6076411960132892E-2</v>
      </c>
      <c r="Q30" s="202">
        <f>'Tabel 3'!P30/'Tabel 4'!$D30/1000</f>
        <v>7.7054263565891476E-3</v>
      </c>
      <c r="R30" s="202">
        <f>'Tabel 3'!Q30/'Tabel 4'!$D30/1000</f>
        <v>1.6168327796234774E-3</v>
      </c>
      <c r="S30" s="202">
        <f>'Tabel 3'!R30/'Tabel 4'!$D30/1000</f>
        <v>6.7541528239202656E-3</v>
      </c>
      <c r="T30" s="202">
        <f>'Tabel 3'!S30/'Tabel 4'!$D30/1000</f>
        <v>0</v>
      </c>
      <c r="U30" s="59"/>
      <c r="V30" s="202">
        <f>'Tabel 3'!U30/'Tabel 4'!$D30/1000</f>
        <v>9.3023255813953483E-5</v>
      </c>
      <c r="W30" s="6"/>
      <c r="X30" s="6"/>
      <c r="Z30" s="47"/>
    </row>
    <row r="31" spans="1:26" x14ac:dyDescent="0.25">
      <c r="C31" s="1" t="s">
        <v>95</v>
      </c>
      <c r="D31" s="92">
        <v>426</v>
      </c>
      <c r="F31" s="202">
        <f>'Tabel 3'!E31/'Tabel 4'!$D31/1000</f>
        <v>6.5004694835680749E-2</v>
      </c>
      <c r="G31" s="202">
        <f>'Tabel 3'!F31/'Tabel 4'!$D31/1000</f>
        <v>5.6924882629107981E-3</v>
      </c>
      <c r="H31" s="202">
        <f>'Tabel 3'!G31/'Tabel 4'!$D31/1000</f>
        <v>1.6032863849765257E-3</v>
      </c>
      <c r="I31" s="202">
        <f>'Tabel 3'!H31/'Tabel 4'!$D31/1000</f>
        <v>2.7230046948356808E-4</v>
      </c>
      <c r="J31" s="202">
        <f>'Tabel 3'!I31/'Tabel 4'!$D31/1000</f>
        <v>3.3896713615023475E-3</v>
      </c>
      <c r="K31" s="202">
        <f>'Tabel 3'!J31/'Tabel 4'!$D31/1000</f>
        <v>4.2723004694835684E-4</v>
      </c>
      <c r="L31" s="202">
        <f>'Tabel 3'!K31/'Tabel 4'!$D31/1000</f>
        <v>6.0352112676056342E-3</v>
      </c>
      <c r="M31" s="202">
        <f>'Tabel 3'!L31/'Tabel 4'!$D31/1000</f>
        <v>3.7511737089201882E-3</v>
      </c>
      <c r="N31" s="202">
        <f>'Tabel 3'!M31/'Tabel 4'!$D31/1000</f>
        <v>2.284037558685446E-3</v>
      </c>
      <c r="O31" s="202">
        <f>'Tabel 3'!N31/'Tabel 4'!$D31/1000</f>
        <v>3.7201877934272307E-2</v>
      </c>
      <c r="P31" s="202">
        <f>'Tabel 3'!O31/'Tabel 4'!$D31/1000</f>
        <v>1.6075117370892018E-2</v>
      </c>
      <c r="Q31" s="202">
        <f>'Tabel 3'!P31/'Tabel 4'!$D31/1000</f>
        <v>5.3826291079812211E-3</v>
      </c>
      <c r="R31" s="202">
        <f>'Tabel 3'!Q31/'Tabel 4'!$D31/1000</f>
        <v>0</v>
      </c>
      <c r="S31" s="202">
        <f>'Tabel 3'!R31/'Tabel 4'!$D31/1000</f>
        <v>1.0692488262910797E-2</v>
      </c>
      <c r="T31" s="202">
        <f>'Tabel 3'!S31/'Tabel 4'!$D31/1000</f>
        <v>0</v>
      </c>
      <c r="U31" s="59"/>
      <c r="V31" s="202">
        <f>'Tabel 3'!U31/'Tabel 4'!$D31/1000</f>
        <v>2.4636150234741784E-2</v>
      </c>
      <c r="W31" s="6"/>
      <c r="X31" s="6"/>
      <c r="Z31" s="47"/>
    </row>
    <row r="32" spans="1:26" x14ac:dyDescent="0.25">
      <c r="C32" s="1" t="s">
        <v>105</v>
      </c>
      <c r="D32" s="92">
        <v>433</v>
      </c>
      <c r="F32" s="202">
        <f>'Tabel 3'!E32/'Tabel 4'!$D32/1000</f>
        <v>9.8501154734411095E-2</v>
      </c>
      <c r="G32" s="202">
        <f>'Tabel 3'!F32/'Tabel 4'!$D32/1000</f>
        <v>2.3923787528868361E-2</v>
      </c>
      <c r="H32" s="202">
        <f>'Tabel 3'!G32/'Tabel 4'!$D32/1000</f>
        <v>1.1789838337182449E-2</v>
      </c>
      <c r="I32" s="202">
        <f>'Tabel 3'!H32/'Tabel 4'!$D32/1000</f>
        <v>3.5819861431870669E-3</v>
      </c>
      <c r="J32" s="202">
        <f>'Tabel 3'!I32/'Tabel 4'!$D32/1000</f>
        <v>4.3602771362586607E-3</v>
      </c>
      <c r="K32" s="202">
        <f>'Tabel 3'!J32/'Tabel 4'!$D32/1000</f>
        <v>4.1916859122401841E-3</v>
      </c>
      <c r="L32" s="202">
        <f>'Tabel 3'!K32/'Tabel 4'!$D32/1000</f>
        <v>3.9180138568129332E-2</v>
      </c>
      <c r="M32" s="202">
        <f>'Tabel 3'!L32/'Tabel 4'!$D32/1000</f>
        <v>3.8050808314087761E-2</v>
      </c>
      <c r="N32" s="202">
        <f>'Tabel 3'!M32/'Tabel 4'!$D32/1000</f>
        <v>1.1293302540415703E-3</v>
      </c>
      <c r="O32" s="202">
        <f>'Tabel 3'!N32/'Tabel 4'!$D32/1000</f>
        <v>2.795381062355658E-2</v>
      </c>
      <c r="P32" s="202">
        <f>'Tabel 3'!O32/'Tabel 4'!$D32/1000</f>
        <v>7.4434180138568127E-3</v>
      </c>
      <c r="Q32" s="202">
        <f>'Tabel 3'!P32/'Tabel 4'!$D32/1000</f>
        <v>6.0508083140877605E-3</v>
      </c>
      <c r="R32" s="202">
        <f>'Tabel 3'!Q32/'Tabel 4'!$D32/1000</f>
        <v>0</v>
      </c>
      <c r="S32" s="202">
        <f>'Tabel 3'!R32/'Tabel 4'!$D32/1000</f>
        <v>1.3926096997690532E-3</v>
      </c>
      <c r="T32" s="202">
        <f>'Tabel 3'!S32/'Tabel 4'!$D32/1000</f>
        <v>0</v>
      </c>
      <c r="U32" s="59"/>
      <c r="V32" s="202">
        <f>'Tabel 3'!U32/'Tabel 4'!$D32/1000</f>
        <v>8.173210161662817E-3</v>
      </c>
      <c r="W32" s="6"/>
      <c r="X32" s="6"/>
      <c r="Z32" s="47"/>
    </row>
    <row r="33" spans="1:26" x14ac:dyDescent="0.25">
      <c r="C33" s="1" t="s">
        <v>137</v>
      </c>
      <c r="D33" s="92">
        <v>746</v>
      </c>
      <c r="F33" s="202">
        <f>'Tabel 3'!E33/'Tabel 4'!$D33/1000</f>
        <v>5.4144772117962467E-2</v>
      </c>
      <c r="G33" s="202">
        <f>'Tabel 3'!F33/'Tabel 4'!$D33/1000</f>
        <v>2.619034852546917E-2</v>
      </c>
      <c r="H33" s="202">
        <f>'Tabel 3'!G33/'Tabel 4'!$D33/1000</f>
        <v>2.0171581769436998E-2</v>
      </c>
      <c r="I33" s="202">
        <f>'Tabel 3'!H33/'Tabel 4'!$D33/1000</f>
        <v>1.5482573726541555E-3</v>
      </c>
      <c r="J33" s="202">
        <f>'Tabel 3'!I33/'Tabel 4'!$D33/1000</f>
        <v>2.9222520107238608E-3</v>
      </c>
      <c r="K33" s="202">
        <f>'Tabel 3'!J33/'Tabel 4'!$D33/1000</f>
        <v>1.5482573726541555E-3</v>
      </c>
      <c r="L33" s="202">
        <f>'Tabel 3'!K33/'Tabel 4'!$D33/1000</f>
        <v>7.7774798927613938E-3</v>
      </c>
      <c r="M33" s="202">
        <f>'Tabel 3'!L33/'Tabel 4'!$D33/1000</f>
        <v>7.7774798927613938E-3</v>
      </c>
      <c r="N33" s="202">
        <f>'Tabel 3'!M33/'Tabel 4'!$D33/1000</f>
        <v>0</v>
      </c>
      <c r="O33" s="202">
        <f>'Tabel 3'!N33/'Tabel 4'!$D33/1000</f>
        <v>1.585254691689008E-2</v>
      </c>
      <c r="P33" s="202">
        <f>'Tabel 3'!O33/'Tabel 4'!$D33/1000</f>
        <v>4.3243967828418238E-3</v>
      </c>
      <c r="Q33" s="202">
        <f>'Tabel 3'!P33/'Tabel 4'!$D33/1000</f>
        <v>3.7064343163538873E-3</v>
      </c>
      <c r="R33" s="202">
        <f>'Tabel 3'!Q33/'Tabel 4'!$D33/1000</f>
        <v>0</v>
      </c>
      <c r="S33" s="202">
        <f>'Tabel 3'!R33/'Tabel 4'!$D33/1000</f>
        <v>6.1796246648793563E-4</v>
      </c>
      <c r="T33" s="202">
        <f>'Tabel 3'!S33/'Tabel 4'!$D33/1000</f>
        <v>0</v>
      </c>
      <c r="U33" s="59"/>
      <c r="V33" s="202">
        <f>'Tabel 3'!U33/'Tabel 4'!$D33/1000</f>
        <v>8.9276139410187673E-4</v>
      </c>
      <c r="W33" s="6"/>
      <c r="X33" s="6"/>
      <c r="Z33" s="47"/>
    </row>
    <row r="34" spans="1:26" x14ac:dyDescent="0.25">
      <c r="C34" s="1" t="s">
        <v>192</v>
      </c>
      <c r="D34" s="92">
        <v>532</v>
      </c>
      <c r="F34" s="202">
        <f>'Tabel 3'!E34/'Tabel 4'!$D34/1000</f>
        <v>3.1274436090225566E-2</v>
      </c>
      <c r="G34" s="202">
        <f>'Tabel 3'!F34/'Tabel 4'!$D34/1000</f>
        <v>0</v>
      </c>
      <c r="H34" s="202">
        <f>'Tabel 3'!G34/'Tabel 4'!$D34/1000</f>
        <v>0</v>
      </c>
      <c r="I34" s="202">
        <f>'Tabel 3'!H34/'Tabel 4'!$D34/1000</f>
        <v>0</v>
      </c>
      <c r="J34" s="202">
        <f>'Tabel 3'!I34/'Tabel 4'!$D34/1000</f>
        <v>0</v>
      </c>
      <c r="K34" s="202">
        <f>'Tabel 3'!J34/'Tabel 4'!$D34/1000</f>
        <v>0</v>
      </c>
      <c r="L34" s="202">
        <f>'Tabel 3'!K34/'Tabel 4'!$D34/1000</f>
        <v>0</v>
      </c>
      <c r="M34" s="202">
        <f>'Tabel 3'!L34/'Tabel 4'!$D34/1000</f>
        <v>0</v>
      </c>
      <c r="N34" s="202">
        <f>'Tabel 3'!M34/'Tabel 4'!$D34/1000</f>
        <v>0</v>
      </c>
      <c r="O34" s="202">
        <f>'Tabel 3'!N34/'Tabel 4'!$D34/1000</f>
        <v>1.4962406015037594E-2</v>
      </c>
      <c r="P34" s="202">
        <f>'Tabel 3'!O34/'Tabel 4'!$D34/1000</f>
        <v>1.6312030075187969E-2</v>
      </c>
      <c r="Q34" s="202">
        <f>'Tabel 3'!P34/'Tabel 4'!$D34/1000</f>
        <v>7.4342105263157897E-3</v>
      </c>
      <c r="R34" s="202">
        <f>'Tabel 3'!Q34/'Tabel 4'!$D34/1000</f>
        <v>0</v>
      </c>
      <c r="S34" s="202">
        <f>'Tabel 3'!R34/'Tabel 4'!$D34/1000</f>
        <v>8.8778195488721807E-3</v>
      </c>
      <c r="T34" s="202">
        <f>'Tabel 3'!S34/'Tabel 4'!$D34/1000</f>
        <v>0</v>
      </c>
      <c r="U34" s="59"/>
      <c r="V34" s="202">
        <f>'Tabel 3'!U34/'Tabel 4'!$D34/1000</f>
        <v>2.5187969924812034E-4</v>
      </c>
      <c r="W34" s="6"/>
      <c r="X34" s="6"/>
      <c r="Z34" s="47"/>
    </row>
    <row r="35" spans="1:26" x14ac:dyDescent="0.25">
      <c r="C35" s="1" t="s">
        <v>236</v>
      </c>
      <c r="D35" s="92">
        <v>499</v>
      </c>
      <c r="F35" s="202">
        <f>'Tabel 3'!E35/'Tabel 4'!$D35/1000</f>
        <v>3.6168336673346693E-2</v>
      </c>
      <c r="G35" s="202">
        <f>'Tabel 3'!F35/'Tabel 4'!$D35/1000</f>
        <v>1.2857715430861723E-2</v>
      </c>
      <c r="H35" s="202">
        <f>'Tabel 3'!G35/'Tabel 4'!$D35/1000</f>
        <v>8.1923847695390788E-3</v>
      </c>
      <c r="I35" s="202">
        <f>'Tabel 3'!H35/'Tabel 4'!$D35/1000</f>
        <v>6.593186372745491E-4</v>
      </c>
      <c r="J35" s="202">
        <f>'Tabel 3'!I35/'Tabel 4'!$D35/1000</f>
        <v>3.8817635270541081E-3</v>
      </c>
      <c r="K35" s="202">
        <f>'Tabel 3'!J35/'Tabel 4'!$D35/1000</f>
        <v>1.2424849699398796E-4</v>
      </c>
      <c r="L35" s="202">
        <f>'Tabel 3'!K35/'Tabel 4'!$D35/1000</f>
        <v>8.8256513026052103E-3</v>
      </c>
      <c r="M35" s="202">
        <f>'Tabel 3'!L35/'Tabel 4'!$D35/1000</f>
        <v>3.5931863727454911E-3</v>
      </c>
      <c r="N35" s="202">
        <f>'Tabel 3'!M35/'Tabel 4'!$D35/1000</f>
        <v>5.2324649298597196E-3</v>
      </c>
      <c r="O35" s="202">
        <f>'Tabel 3'!N35/'Tabel 4'!$D35/1000</f>
        <v>7.1763527054108222E-3</v>
      </c>
      <c r="P35" s="202">
        <f>'Tabel 3'!O35/'Tabel 4'!$D35/1000</f>
        <v>7.3086172344689372E-3</v>
      </c>
      <c r="Q35" s="202">
        <f>'Tabel 3'!P35/'Tabel 4'!$D35/1000</f>
        <v>5.8496993987975955E-3</v>
      </c>
      <c r="R35" s="202">
        <f>'Tabel 3'!Q35/'Tabel 4'!$D35/1000</f>
        <v>0</v>
      </c>
      <c r="S35" s="202">
        <f>'Tabel 3'!R35/'Tabel 4'!$D35/1000</f>
        <v>1.4589178356713426E-3</v>
      </c>
      <c r="T35" s="202">
        <f>'Tabel 3'!S35/'Tabel 4'!$D35/1000</f>
        <v>0</v>
      </c>
      <c r="U35" s="59"/>
      <c r="V35" s="202">
        <f>'Tabel 3'!U35/'Tabel 4'!$D35/1000</f>
        <v>1.2384769539078154E-3</v>
      </c>
      <c r="W35" s="6"/>
      <c r="X35" s="6"/>
      <c r="Z35" s="47"/>
    </row>
    <row r="36" spans="1:26" x14ac:dyDescent="0.25">
      <c r="C36" s="1" t="s">
        <v>262</v>
      </c>
      <c r="D36" s="92">
        <v>563</v>
      </c>
      <c r="F36" s="202">
        <f>'Tabel 3'!E36/'Tabel 4'!$D36/1000</f>
        <v>4.1063943161634101E-2</v>
      </c>
      <c r="G36" s="202">
        <f>'Tabel 3'!F36/'Tabel 4'!$D36/1000</f>
        <v>6.7655417406749562E-3</v>
      </c>
      <c r="H36" s="202">
        <f>'Tabel 3'!G36/'Tabel 4'!$D36/1000</f>
        <v>2.4849023090586148E-3</v>
      </c>
      <c r="I36" s="202">
        <f>'Tabel 3'!H36/'Tabel 4'!$D36/1000</f>
        <v>0</v>
      </c>
      <c r="J36" s="202">
        <f>'Tabel 3'!I36/'Tabel 4'!$D36/1000</f>
        <v>4.2806394316163409E-3</v>
      </c>
      <c r="K36" s="202">
        <f>'Tabel 3'!J36/'Tabel 4'!$D36/1000</f>
        <v>0</v>
      </c>
      <c r="L36" s="202">
        <f>'Tabel 3'!K36/'Tabel 4'!$D36/1000</f>
        <v>2.0603907637655417E-3</v>
      </c>
      <c r="M36" s="202">
        <f>'Tabel 3'!L36/'Tabel 4'!$D36/1000</f>
        <v>6.8028419182948488E-4</v>
      </c>
      <c r="N36" s="202">
        <f>'Tabel 3'!M36/'Tabel 4'!$D36/1000</f>
        <v>1.3801065719360568E-3</v>
      </c>
      <c r="O36" s="202">
        <f>'Tabel 3'!N36/'Tabel 4'!$D36/1000</f>
        <v>1.5737122557726465E-2</v>
      </c>
      <c r="P36" s="202">
        <f>'Tabel 3'!O36/'Tabel 4'!$D36/1000</f>
        <v>1.6500888099467141E-2</v>
      </c>
      <c r="Q36" s="202">
        <f>'Tabel 3'!P36/'Tabel 4'!$D36/1000</f>
        <v>4.6909413854351687E-3</v>
      </c>
      <c r="R36" s="202">
        <f>'Tabel 3'!Q36/'Tabel 4'!$D36/1000</f>
        <v>0</v>
      </c>
      <c r="S36" s="202">
        <f>'Tabel 3'!R36/'Tabel 4'!$D36/1000</f>
        <v>1.1809946714031971E-2</v>
      </c>
      <c r="T36" s="202">
        <f>'Tabel 3'!S36/'Tabel 4'!$D36/1000</f>
        <v>0</v>
      </c>
      <c r="U36" s="59"/>
      <c r="V36" s="202">
        <f>'Tabel 3'!U36/'Tabel 4'!$D36/1000</f>
        <v>5.0621669626998219E-4</v>
      </c>
      <c r="W36" s="6"/>
      <c r="X36" s="6"/>
      <c r="Z36" s="47"/>
    </row>
    <row r="37" spans="1:26" x14ac:dyDescent="0.25">
      <c r="C37" s="1" t="s">
        <v>288</v>
      </c>
      <c r="D37" s="92">
        <v>223</v>
      </c>
      <c r="F37" s="202">
        <f>'Tabel 3'!E37/'Tabel 4'!$D37/1000</f>
        <v>9.0923766816143503E-2</v>
      </c>
      <c r="G37" s="202">
        <f>'Tabel 3'!F37/'Tabel 4'!$D37/1000</f>
        <v>1.0147982062780269E-2</v>
      </c>
      <c r="H37" s="202">
        <f>'Tabel 3'!G37/'Tabel 4'!$D37/1000</f>
        <v>5.1614349775784751E-3</v>
      </c>
      <c r="I37" s="202">
        <f>'Tabel 3'!H37/'Tabel 4'!$D37/1000</f>
        <v>1.8654708520179373E-3</v>
      </c>
      <c r="J37" s="202">
        <f>'Tabel 3'!I37/'Tabel 4'!$D37/1000</f>
        <v>3.1210762331838567E-3</v>
      </c>
      <c r="K37" s="202">
        <f>'Tabel 3'!J37/'Tabel 4'!$D37/1000</f>
        <v>0</v>
      </c>
      <c r="L37" s="202">
        <f>'Tabel 3'!K37/'Tabel 4'!$D37/1000</f>
        <v>1.69237668161435E-2</v>
      </c>
      <c r="M37" s="202">
        <f>'Tabel 3'!L37/'Tabel 4'!$D37/1000</f>
        <v>1.34304932735426E-2</v>
      </c>
      <c r="N37" s="202">
        <f>'Tabel 3'!M37/'Tabel 4'!$D37/1000</f>
        <v>3.4932735426008968E-3</v>
      </c>
      <c r="O37" s="202">
        <f>'Tabel 3'!N37/'Tabel 4'!$D37/1000</f>
        <v>1.9349775784753363E-2</v>
      </c>
      <c r="P37" s="202">
        <f>'Tabel 3'!O37/'Tabel 4'!$D37/1000</f>
        <v>4.4502242152466363E-2</v>
      </c>
      <c r="Q37" s="202">
        <f>'Tabel 3'!P37/'Tabel 4'!$D37/1000</f>
        <v>3.2103139013452915E-2</v>
      </c>
      <c r="R37" s="202">
        <f>'Tabel 3'!Q37/'Tabel 4'!$D37/1000</f>
        <v>0</v>
      </c>
      <c r="S37" s="202">
        <f>'Tabel 3'!R37/'Tabel 4'!$D37/1000</f>
        <v>1.2399103139013453E-2</v>
      </c>
      <c r="T37" s="202">
        <f>'Tabel 3'!S37/'Tabel 4'!$D37/1000</f>
        <v>0</v>
      </c>
      <c r="U37" s="59"/>
      <c r="V37" s="202">
        <f>'Tabel 3'!U37/'Tabel 4'!$D37/1000</f>
        <v>6.0269058295964123E-3</v>
      </c>
      <c r="W37" s="6"/>
      <c r="X37" s="6"/>
      <c r="Z37" s="47"/>
    </row>
    <row r="38" spans="1:26" s="81" customFormat="1" x14ac:dyDescent="0.25">
      <c r="A38" s="1"/>
      <c r="B38" s="1"/>
      <c r="C38" s="1" t="s">
        <v>302</v>
      </c>
      <c r="D38" s="92">
        <v>749</v>
      </c>
      <c r="E38" s="1"/>
      <c r="F38" s="202">
        <f>'Tabel 3'!E38/'Tabel 4'!$D38/1000</f>
        <v>3.5335113484646193E-2</v>
      </c>
      <c r="G38" s="202">
        <f>'Tabel 3'!F38/'Tabel 4'!$D38/1000</f>
        <v>3.8718291054739649E-3</v>
      </c>
      <c r="H38" s="202">
        <f>'Tabel 3'!G38/'Tabel 4'!$D38/1000</f>
        <v>9.1588785046728969E-4</v>
      </c>
      <c r="I38" s="202">
        <f>'Tabel 3'!H38/'Tabel 4'!$D38/1000</f>
        <v>0</v>
      </c>
      <c r="J38" s="202">
        <f>'Tabel 3'!I38/'Tabel 4'!$D38/1000</f>
        <v>2.9559412550066756E-3</v>
      </c>
      <c r="K38" s="202">
        <f>'Tabel 3'!J38/'Tabel 4'!$D38/1000</f>
        <v>0</v>
      </c>
      <c r="L38" s="202">
        <f>'Tabel 3'!K38/'Tabel 4'!$D38/1000</f>
        <v>2.6568758344459279E-4</v>
      </c>
      <c r="M38" s="202">
        <f>'Tabel 3'!L38/'Tabel 4'!$D38/1000</f>
        <v>2.6568758344459279E-4</v>
      </c>
      <c r="N38" s="202">
        <f>'Tabel 3'!M38/'Tabel 4'!$D38/1000</f>
        <v>0</v>
      </c>
      <c r="O38" s="202">
        <f>'Tabel 3'!N38/'Tabel 4'!$D38/1000</f>
        <v>2.0371161548731642E-2</v>
      </c>
      <c r="P38" s="202">
        <f>'Tabel 3'!O38/'Tabel 4'!$D38/1000</f>
        <v>1.0826435246995995E-2</v>
      </c>
      <c r="Q38" s="202">
        <f>'Tabel 3'!P38/'Tabel 4'!$D38/1000</f>
        <v>6.686248331108144E-3</v>
      </c>
      <c r="R38" s="202">
        <f>'Tabel 3'!Q38/'Tabel 4'!$D38/1000</f>
        <v>5.4873164218958612E-4</v>
      </c>
      <c r="S38" s="202">
        <f>'Tabel 3'!R38/'Tabel 4'!$D38/1000</f>
        <v>3.5914552736982645E-3</v>
      </c>
      <c r="T38" s="202">
        <f>'Tabel 3'!S38/'Tabel 4'!$D38/1000</f>
        <v>0</v>
      </c>
      <c r="U38" s="59"/>
      <c r="V38" s="202">
        <f>'Tabel 3'!U38/'Tabel 4'!$D38/1000</f>
        <v>2.0160213618157543E-4</v>
      </c>
      <c r="W38" s="6"/>
      <c r="X38" s="6"/>
      <c r="Z38" s="82"/>
    </row>
    <row r="39" spans="1:26" s="11" customFormat="1" x14ac:dyDescent="0.25">
      <c r="A39" s="10"/>
      <c r="B39" s="10" t="s">
        <v>438</v>
      </c>
      <c r="C39" s="10"/>
      <c r="D39" s="10"/>
      <c r="E39" s="10"/>
      <c r="F39" s="202"/>
      <c r="G39" s="202"/>
      <c r="H39" s="202"/>
      <c r="I39" s="202"/>
      <c r="J39" s="202"/>
      <c r="K39" s="202"/>
      <c r="L39" s="202"/>
      <c r="M39" s="202"/>
      <c r="N39" s="202"/>
      <c r="O39" s="202"/>
      <c r="P39" s="202"/>
      <c r="Q39" s="202"/>
      <c r="R39" s="202"/>
      <c r="S39" s="202"/>
      <c r="T39" s="202"/>
      <c r="U39" s="59"/>
      <c r="V39" s="202"/>
      <c r="W39" s="12"/>
      <c r="X39" s="12"/>
      <c r="Z39" s="66"/>
    </row>
    <row r="40" spans="1:26" x14ac:dyDescent="0.25">
      <c r="B40" s="1" t="s">
        <v>439</v>
      </c>
      <c r="C40" s="1" t="s">
        <v>19</v>
      </c>
      <c r="D40" s="92">
        <v>179</v>
      </c>
      <c r="F40" s="202">
        <f>'Tabel 3'!E40/'Tabel 4'!$D40/1000</f>
        <v>4.441931304979372E-2</v>
      </c>
      <c r="G40" s="202">
        <f>'Tabel 3'!F40/'Tabel 4'!$D40/1000</f>
        <v>1.0122731761873959E-2</v>
      </c>
      <c r="H40" s="202">
        <f>'Tabel 3'!G40/'Tabel 4'!$D40/1000</f>
        <v>6.4561419434154181E-3</v>
      </c>
      <c r="I40" s="202">
        <f>'Tabel 3'!H40/'Tabel 4'!$D40/1000</f>
        <v>8.4529294335546924E-4</v>
      </c>
      <c r="J40" s="202">
        <f>'Tabel 3'!I40/'Tabel 4'!$D40/1000</f>
        <v>2.2205666256992179E-3</v>
      </c>
      <c r="K40" s="202">
        <f>'Tabel 3'!J40/'Tabel 4'!$D40/1000</f>
        <v>6.0073024940385483E-4</v>
      </c>
      <c r="L40" s="202">
        <f>'Tabel 3'!K40/'Tabel 4'!$D40/1000</f>
        <v>7.8117708924848274E-3</v>
      </c>
      <c r="M40" s="202">
        <f>'Tabel 3'!L40/'Tabel 4'!$D40/1000</f>
        <v>6.3666018185635203E-3</v>
      </c>
      <c r="N40" s="202">
        <f>'Tabel 3'!M40/'Tabel 4'!$D40/1000</f>
        <v>1.4451690739213073E-3</v>
      </c>
      <c r="O40" s="202">
        <f>'Tabel 3'!N40/'Tabel 4'!$D40/1000</f>
        <v>1.5392075579867543E-2</v>
      </c>
      <c r="P40" s="202">
        <f>'Tabel 3'!O40/'Tabel 4'!$D40/1000</f>
        <v>1.1092734815567393E-2</v>
      </c>
      <c r="Q40" s="202">
        <f>'Tabel 3'!P40/'Tabel 4'!$D40/1000</f>
        <v>4.937362323239743E-3</v>
      </c>
      <c r="R40" s="202">
        <f>'Tabel 3'!Q40/'Tabel 4'!$D40/1000</f>
        <v>2.8614707231920276E-4</v>
      </c>
      <c r="S40" s="202">
        <f>'Tabel 3'!R40/'Tabel 4'!$D40/1000</f>
        <v>5.8692254200084478E-3</v>
      </c>
      <c r="T40" s="202">
        <f>'Tabel 3'!S40/'Tabel 4'!$D40/1000</f>
        <v>0</v>
      </c>
      <c r="U40" s="59"/>
      <c r="V40" s="202">
        <f>'Tabel 3'!U40/'Tabel 4'!$D40/1000</f>
        <v>9.8324022346368703E-4</v>
      </c>
      <c r="W40" s="6"/>
      <c r="X40" s="6"/>
      <c r="Z40" s="47"/>
    </row>
    <row r="41" spans="1:26" s="11" customFormat="1" x14ac:dyDescent="0.25">
      <c r="A41" s="10"/>
      <c r="B41" s="10" t="s">
        <v>440</v>
      </c>
      <c r="C41" s="10"/>
      <c r="D41" s="10"/>
      <c r="E41" s="10"/>
      <c r="F41" s="202"/>
      <c r="G41" s="202"/>
      <c r="H41" s="202"/>
      <c r="I41" s="202"/>
      <c r="J41" s="202"/>
      <c r="K41" s="202"/>
      <c r="L41" s="202"/>
      <c r="M41" s="202"/>
      <c r="N41" s="202"/>
      <c r="O41" s="202"/>
      <c r="P41" s="202"/>
      <c r="Q41" s="202"/>
      <c r="R41" s="202"/>
      <c r="S41" s="202"/>
      <c r="T41" s="202"/>
      <c r="U41" s="59"/>
      <c r="V41" s="202"/>
      <c r="W41" s="12"/>
      <c r="X41" s="12"/>
      <c r="Z41" s="66"/>
    </row>
    <row r="42" spans="1:26" x14ac:dyDescent="0.25">
      <c r="F42" s="6"/>
      <c r="G42" s="6"/>
      <c r="H42" s="6"/>
      <c r="I42" s="6"/>
      <c r="J42" s="6"/>
      <c r="K42" s="6"/>
      <c r="L42" s="6"/>
      <c r="M42" s="6"/>
      <c r="N42" s="6"/>
      <c r="O42" s="6"/>
      <c r="P42" s="6"/>
      <c r="Q42" s="6"/>
      <c r="R42" s="6"/>
      <c r="S42" s="6"/>
      <c r="T42" s="168"/>
      <c r="V42" s="6"/>
      <c r="W42" s="6"/>
      <c r="Y42" s="47"/>
    </row>
    <row r="43" spans="1:26" x14ac:dyDescent="0.25">
      <c r="A43" s="1">
        <v>2020</v>
      </c>
      <c r="B43" s="1" t="s">
        <v>437</v>
      </c>
      <c r="C43" s="1" t="s">
        <v>4</v>
      </c>
      <c r="D43" s="92">
        <v>259</v>
      </c>
      <c r="F43" s="202">
        <f>'Tabel 3'!E43/'Tabel 4'!$D43/1000</f>
        <v>7.2579150579150584E-2</v>
      </c>
      <c r="G43" s="202">
        <f>'Tabel 3'!F43/'Tabel 4'!$D43/1000</f>
        <v>1.2965250965250965E-2</v>
      </c>
      <c r="H43" s="202">
        <f>'Tabel 3'!G43/'Tabel 4'!$D43/1000</f>
        <v>4.9845559845559844E-3</v>
      </c>
      <c r="I43" s="202">
        <f>'Tabel 3'!H43/'Tabel 4'!$D43/1000</f>
        <v>1.3706563706563707E-3</v>
      </c>
      <c r="J43" s="202">
        <f>'Tabel 3'!I43/'Tabel 4'!$D43/1000</f>
        <v>6.6100386100386103E-3</v>
      </c>
      <c r="K43" s="202">
        <f>'Tabel 3'!J43/'Tabel 4'!$D43/1000</f>
        <v>0</v>
      </c>
      <c r="L43" s="202">
        <f>'Tabel 3'!K43/'Tabel 4'!$D43/1000</f>
        <v>2.4969111969111966E-2</v>
      </c>
      <c r="M43" s="202">
        <f>'Tabel 3'!L43/'Tabel 4'!$D43/1000</f>
        <v>2.3111969111969114E-2</v>
      </c>
      <c r="N43" s="202">
        <f>'Tabel 3'!M43/'Tabel 4'!$D43/1000</f>
        <v>1.8571428571428571E-3</v>
      </c>
      <c r="O43" s="202">
        <f>'Tabel 3'!N43/'Tabel 4'!$D43/1000</f>
        <v>1.3706563706563707E-2</v>
      </c>
      <c r="P43" s="202">
        <f>'Tabel 3'!O43/'Tabel 4'!$D43/1000</f>
        <v>2.0938223938223938E-2</v>
      </c>
      <c r="Q43" s="202">
        <f>'Tabel 3'!P43/'Tabel 4'!$D43/1000</f>
        <v>1.3378378378378379E-2</v>
      </c>
      <c r="R43" s="202">
        <f>'Tabel 3'!Q43/'Tabel 4'!$D43/1000</f>
        <v>0</v>
      </c>
      <c r="S43" s="202">
        <f>'Tabel 3'!R43/'Tabel 4'!$D43/1000</f>
        <v>7.5598455598455605E-3</v>
      </c>
      <c r="T43" s="202">
        <f>'Tabel 3'!S43/'Tabel 4'!$D43/1000</f>
        <v>0</v>
      </c>
      <c r="U43" s="59"/>
      <c r="V43" s="202">
        <f>'Tabel 3'!U43/'Tabel 4'!$D43/1000</f>
        <v>7.2934362934362939E-3</v>
      </c>
      <c r="W43" s="6"/>
      <c r="Y43" s="47"/>
    </row>
    <row r="44" spans="1:26" x14ac:dyDescent="0.25">
      <c r="C44" s="1" t="s">
        <v>26</v>
      </c>
      <c r="D44" s="92">
        <v>395</v>
      </c>
      <c r="F44" s="202">
        <f>'Tabel 3'!E44/'Tabel 4'!$D44/1000</f>
        <v>9.9111392405063281E-2</v>
      </c>
      <c r="G44" s="202">
        <f>'Tabel 3'!F44/'Tabel 4'!$D44/1000</f>
        <v>7.6886075949367094E-3</v>
      </c>
      <c r="H44" s="202">
        <f>'Tabel 3'!G44/'Tabel 4'!$D44/1000</f>
        <v>6.017721518987342E-3</v>
      </c>
      <c r="I44" s="202">
        <f>'Tabel 3'!H44/'Tabel 4'!$D44/1000</f>
        <v>3.4177215189873416E-4</v>
      </c>
      <c r="J44" s="202">
        <f>'Tabel 3'!I44/'Tabel 4'!$D44/1000</f>
        <v>6.2278481012658228E-4</v>
      </c>
      <c r="K44" s="202">
        <f>'Tabel 3'!J44/'Tabel 4'!$D44/1000</f>
        <v>7.0632911392405065E-4</v>
      </c>
      <c r="L44" s="202">
        <f>'Tabel 3'!K44/'Tabel 4'!$D44/1000</f>
        <v>2.1179746835443037E-2</v>
      </c>
      <c r="M44" s="202">
        <f>'Tabel 3'!L44/'Tabel 4'!$D44/1000</f>
        <v>1.1235443037974684E-2</v>
      </c>
      <c r="N44" s="202">
        <f>'Tabel 3'!M44/'Tabel 4'!$D44/1000</f>
        <v>9.9443037974683533E-3</v>
      </c>
      <c r="O44" s="202">
        <f>'Tabel 3'!N44/'Tabel 4'!$D44/1000</f>
        <v>3.5655696202531645E-2</v>
      </c>
      <c r="P44" s="202">
        <f>'Tabel 3'!O44/'Tabel 4'!$D44/1000</f>
        <v>3.4587341772151899E-2</v>
      </c>
      <c r="Q44" s="202">
        <f>'Tabel 3'!P44/'Tabel 4'!$D44/1000</f>
        <v>8.0531645569620249E-3</v>
      </c>
      <c r="R44" s="202">
        <f>'Tabel 3'!Q44/'Tabel 4'!$D44/1000</f>
        <v>2.1189873417721519E-3</v>
      </c>
      <c r="S44" s="202">
        <f>'Tabel 3'!R44/'Tabel 4'!$D44/1000</f>
        <v>2.441518987341772E-2</v>
      </c>
      <c r="T44" s="202">
        <f>'Tabel 3'!S44/'Tabel 4'!$D44/1000</f>
        <v>0</v>
      </c>
      <c r="U44" s="59"/>
      <c r="V44" s="202">
        <f>'Tabel 3'!U44/'Tabel 4'!$D44/1000</f>
        <v>3.8354430379746837E-3</v>
      </c>
      <c r="W44" s="6"/>
      <c r="Y44" s="47"/>
    </row>
    <row r="45" spans="1:26" x14ac:dyDescent="0.25">
      <c r="C45" s="1" t="s">
        <v>43</v>
      </c>
      <c r="D45" s="92">
        <v>748</v>
      </c>
      <c r="F45" s="202">
        <f>'Tabel 3'!E45/'Tabel 4'!$D45/1000</f>
        <v>6.2621657754010698E-2</v>
      </c>
      <c r="G45" s="202">
        <f>'Tabel 3'!F45/'Tabel 4'!$D45/1000</f>
        <v>1.3655080213903742E-2</v>
      </c>
      <c r="H45" s="202">
        <f>'Tabel 3'!G45/'Tabel 4'!$D45/1000</f>
        <v>8.9157754010695187E-3</v>
      </c>
      <c r="I45" s="202">
        <f>'Tabel 3'!H45/'Tabel 4'!$D45/1000</f>
        <v>2.0213903743315511E-3</v>
      </c>
      <c r="J45" s="202">
        <f>'Tabel 3'!I45/'Tabel 4'!$D45/1000</f>
        <v>2.7179144385026735E-3</v>
      </c>
      <c r="K45" s="202">
        <f>'Tabel 3'!J45/'Tabel 4'!$D45/1000</f>
        <v>0</v>
      </c>
      <c r="L45" s="202">
        <f>'Tabel 3'!K45/'Tabel 4'!$D45/1000</f>
        <v>4.5387700534759365E-3</v>
      </c>
      <c r="M45" s="202">
        <f>'Tabel 3'!L45/'Tabel 4'!$D45/1000</f>
        <v>3.7072192513368982E-3</v>
      </c>
      <c r="N45" s="202">
        <f>'Tabel 3'!M45/'Tabel 4'!$D45/1000</f>
        <v>8.3155080213903739E-4</v>
      </c>
      <c r="O45" s="202">
        <f>'Tabel 3'!N45/'Tabel 4'!$D45/1000</f>
        <v>2.537566844919786E-2</v>
      </c>
      <c r="P45" s="202">
        <f>'Tabel 3'!O45/'Tabel 4'!$D45/1000</f>
        <v>1.9052139037433153E-2</v>
      </c>
      <c r="Q45" s="202">
        <f>'Tabel 3'!P45/'Tabel 4'!$D45/1000</f>
        <v>9.6590909090909088E-3</v>
      </c>
      <c r="R45" s="202">
        <f>'Tabel 3'!Q45/'Tabel 4'!$D45/1000</f>
        <v>1.8516042780748663E-3</v>
      </c>
      <c r="S45" s="202">
        <f>'Tabel 3'!R45/'Tabel 4'!$D45/1000</f>
        <v>7.5414438502673792E-3</v>
      </c>
      <c r="T45" s="202">
        <f>'Tabel 3'!S45/'Tabel 4'!$D45/1000</f>
        <v>0</v>
      </c>
      <c r="U45" s="59"/>
      <c r="V45" s="202">
        <f>'Tabel 3'!U45/'Tabel 4'!$D45/1000</f>
        <v>4.8128342245989304E-5</v>
      </c>
      <c r="W45" s="6"/>
      <c r="Y45" s="47"/>
    </row>
    <row r="46" spans="1:26" x14ac:dyDescent="0.25">
      <c r="C46" s="1" t="s">
        <v>95</v>
      </c>
      <c r="D46" s="92">
        <v>454</v>
      </c>
      <c r="F46" s="202">
        <f>'Tabel 3'!E46/'Tabel 4'!$D46/1000</f>
        <v>4.8504405286343609E-2</v>
      </c>
      <c r="G46" s="202">
        <f>'Tabel 3'!F46/'Tabel 4'!$D46/1000</f>
        <v>5.3986784140969161E-3</v>
      </c>
      <c r="H46" s="202">
        <f>'Tabel 3'!G46/'Tabel 4'!$D46/1000</f>
        <v>2.1541850220264318E-3</v>
      </c>
      <c r="I46" s="202">
        <f>'Tabel 3'!H46/'Tabel 4'!$D46/1000</f>
        <v>3.0837004405286347E-5</v>
      </c>
      <c r="J46" s="202">
        <f>'Tabel 3'!I46/'Tabel 4'!$D46/1000</f>
        <v>2.830396475770925E-3</v>
      </c>
      <c r="K46" s="202">
        <f>'Tabel 3'!J46/'Tabel 4'!$D46/1000</f>
        <v>3.8325991189427309E-4</v>
      </c>
      <c r="L46" s="202">
        <f>'Tabel 3'!K46/'Tabel 4'!$D46/1000</f>
        <v>5.2643171806167404E-3</v>
      </c>
      <c r="M46" s="202">
        <f>'Tabel 3'!L46/'Tabel 4'!$D46/1000</f>
        <v>3.2687224669603527E-3</v>
      </c>
      <c r="N46" s="202">
        <f>'Tabel 3'!M46/'Tabel 4'!$D46/1000</f>
        <v>1.9955947136563877E-3</v>
      </c>
      <c r="O46" s="202">
        <f>'Tabel 3'!N46/'Tabel 4'!$D46/1000</f>
        <v>2.3466960352422909E-2</v>
      </c>
      <c r="P46" s="202">
        <f>'Tabel 3'!O46/'Tabel 4'!$D46/1000</f>
        <v>1.4374449339207049E-2</v>
      </c>
      <c r="Q46" s="202">
        <f>'Tabel 3'!P46/'Tabel 4'!$D46/1000</f>
        <v>5.004405286343612E-3</v>
      </c>
      <c r="R46" s="202">
        <f>'Tabel 3'!Q46/'Tabel 4'!$D46/1000</f>
        <v>2.1806167400881057E-4</v>
      </c>
      <c r="S46" s="202">
        <f>'Tabel 3'!R46/'Tabel 4'!$D46/1000</f>
        <v>9.151982378854626E-3</v>
      </c>
      <c r="T46" s="202">
        <f>'Tabel 3'!S46/'Tabel 4'!$D46/1000</f>
        <v>0</v>
      </c>
      <c r="U46" s="59"/>
      <c r="V46" s="202">
        <f>'Tabel 3'!U46/'Tabel 4'!$D46/1000</f>
        <v>1.6136563876651983E-2</v>
      </c>
      <c r="W46" s="6"/>
      <c r="Y46" s="47"/>
    </row>
    <row r="47" spans="1:26" x14ac:dyDescent="0.25">
      <c r="C47" s="1" t="s">
        <v>105</v>
      </c>
      <c r="D47" s="92">
        <v>500</v>
      </c>
      <c r="F47" s="202">
        <f>'Tabel 3'!E47/'Tabel 4'!$D47/1000</f>
        <v>7.7421999999999991E-2</v>
      </c>
      <c r="G47" s="202">
        <f>'Tabel 3'!F47/'Tabel 4'!$D47/1000</f>
        <v>1.9435999999999998E-2</v>
      </c>
      <c r="H47" s="202">
        <f>'Tabel 3'!G47/'Tabel 4'!$D47/1000</f>
        <v>9.5719999999999989E-3</v>
      </c>
      <c r="I47" s="202">
        <f>'Tabel 3'!H47/'Tabel 4'!$D47/1000</f>
        <v>3.3340000000000002E-3</v>
      </c>
      <c r="J47" s="202">
        <f>'Tabel 3'!I47/'Tabel 4'!$D47/1000</f>
        <v>2.934E-3</v>
      </c>
      <c r="K47" s="202">
        <f>'Tabel 3'!J47/'Tabel 4'!$D47/1000</f>
        <v>3.5960000000000002E-3</v>
      </c>
      <c r="L47" s="202">
        <f>'Tabel 3'!K47/'Tabel 4'!$D47/1000</f>
        <v>3.5142E-2</v>
      </c>
      <c r="M47" s="202">
        <f>'Tabel 3'!L47/'Tabel 4'!$D47/1000</f>
        <v>3.4182000000000004E-2</v>
      </c>
      <c r="N47" s="202">
        <f>'Tabel 3'!M47/'Tabel 4'!$D47/1000</f>
        <v>9.5999999999999992E-4</v>
      </c>
      <c r="O47" s="202">
        <f>'Tabel 3'!N47/'Tabel 4'!$D47/1000</f>
        <v>1.9219999999999998E-2</v>
      </c>
      <c r="P47" s="202">
        <f>'Tabel 3'!O47/'Tabel 4'!$D47/1000</f>
        <v>3.6240000000000001E-3</v>
      </c>
      <c r="Q47" s="202">
        <f>'Tabel 3'!P47/'Tabel 4'!$D47/1000</f>
        <v>1.56E-3</v>
      </c>
      <c r="R47" s="202">
        <f>'Tabel 3'!Q47/'Tabel 4'!$D47/1000</f>
        <v>0</v>
      </c>
      <c r="S47" s="202">
        <f>'Tabel 3'!R47/'Tabel 4'!$D47/1000</f>
        <v>2.0639999999999999E-3</v>
      </c>
      <c r="T47" s="202">
        <f>'Tabel 3'!S47/'Tabel 4'!$D47/1000</f>
        <v>0</v>
      </c>
      <c r="U47" s="59"/>
      <c r="V47" s="202">
        <f>'Tabel 3'!U47/'Tabel 4'!$D47/1000</f>
        <v>6.7140000000000003E-3</v>
      </c>
      <c r="W47" s="6"/>
      <c r="Y47" s="47"/>
    </row>
    <row r="48" spans="1:26" x14ac:dyDescent="0.25">
      <c r="C48" s="1" t="s">
        <v>137</v>
      </c>
      <c r="D48" s="92">
        <v>766</v>
      </c>
      <c r="F48" s="202">
        <f>'Tabel 3'!E48/'Tabel 4'!$D48/1000</f>
        <v>6.5099216710182775E-2</v>
      </c>
      <c r="G48" s="202">
        <f>'Tabel 3'!F48/'Tabel 4'!$D48/1000</f>
        <v>2.7826370757180158E-2</v>
      </c>
      <c r="H48" s="202">
        <f>'Tabel 3'!G48/'Tabel 4'!$D48/1000</f>
        <v>2.1682767624020886E-2</v>
      </c>
      <c r="I48" s="202">
        <f>'Tabel 3'!H48/'Tabel 4'!$D48/1000</f>
        <v>1.8812010443864228E-3</v>
      </c>
      <c r="J48" s="202">
        <f>'Tabel 3'!I48/'Tabel 4'!$D48/1000</f>
        <v>2.1266318537859008E-3</v>
      </c>
      <c r="K48" s="202">
        <f>'Tabel 3'!J48/'Tabel 4'!$D48/1000</f>
        <v>2.1357702349869448E-3</v>
      </c>
      <c r="L48" s="202">
        <f>'Tabel 3'!K48/'Tabel 4'!$D48/1000</f>
        <v>7.1214099216710186E-3</v>
      </c>
      <c r="M48" s="202">
        <f>'Tabel 3'!L48/'Tabel 4'!$D48/1000</f>
        <v>7.1214099216710186E-3</v>
      </c>
      <c r="N48" s="202">
        <f>'Tabel 3'!M48/'Tabel 4'!$D48/1000</f>
        <v>0</v>
      </c>
      <c r="O48" s="202">
        <f>'Tabel 3'!N48/'Tabel 4'!$D48/1000</f>
        <v>2.3533942558746739E-2</v>
      </c>
      <c r="P48" s="202">
        <f>'Tabel 3'!O48/'Tabel 4'!$D48/1000</f>
        <v>6.6174934725848561E-3</v>
      </c>
      <c r="Q48" s="202">
        <f>'Tabel 3'!P48/'Tabel 4'!$D48/1000</f>
        <v>6.1214099216710186E-3</v>
      </c>
      <c r="R48" s="202">
        <f>'Tabel 3'!Q48/'Tabel 4'!$D48/1000</f>
        <v>0</v>
      </c>
      <c r="S48" s="202">
        <f>'Tabel 3'!R48/'Tabel 4'!$D48/1000</f>
        <v>4.9608355091383812E-4</v>
      </c>
      <c r="T48" s="202">
        <f>'Tabel 3'!S48/'Tabel 4'!$D48/1000</f>
        <v>0</v>
      </c>
      <c r="U48" s="59"/>
      <c r="V48" s="202">
        <f>'Tabel 3'!U48/'Tabel 4'!$D48/1000</f>
        <v>1.3067885117493472E-3</v>
      </c>
      <c r="W48" s="6"/>
      <c r="Y48" s="47"/>
    </row>
    <row r="49" spans="1:25" x14ac:dyDescent="0.25">
      <c r="C49" s="1" t="s">
        <v>192</v>
      </c>
      <c r="D49" s="92">
        <v>507</v>
      </c>
      <c r="F49" s="202">
        <f>'Tabel 3'!E49/'Tabel 4'!$D49/1000</f>
        <v>5.0836291913214995E-2</v>
      </c>
      <c r="G49" s="202">
        <f>'Tabel 3'!F49/'Tabel 4'!$D49/1000</f>
        <v>0</v>
      </c>
      <c r="H49" s="202">
        <f>'Tabel 3'!G49/'Tabel 4'!$D49/1000</f>
        <v>0</v>
      </c>
      <c r="I49" s="202">
        <f>'Tabel 3'!H49/'Tabel 4'!$D49/1000</f>
        <v>0</v>
      </c>
      <c r="J49" s="202">
        <f>'Tabel 3'!I49/'Tabel 4'!$D49/1000</f>
        <v>0</v>
      </c>
      <c r="K49" s="202">
        <f>'Tabel 3'!J49/'Tabel 4'!$D49/1000</f>
        <v>0</v>
      </c>
      <c r="L49" s="202">
        <f>'Tabel 3'!K49/'Tabel 4'!$D49/1000</f>
        <v>0</v>
      </c>
      <c r="M49" s="202">
        <f>'Tabel 3'!L49/'Tabel 4'!$D49/1000</f>
        <v>0</v>
      </c>
      <c r="N49" s="202">
        <f>'Tabel 3'!M49/'Tabel 4'!$D49/1000</f>
        <v>0</v>
      </c>
      <c r="O49" s="202">
        <f>'Tabel 3'!N49/'Tabel 4'!$D49/1000</f>
        <v>2.246153846153846E-2</v>
      </c>
      <c r="P49" s="202">
        <f>'Tabel 3'!O49/'Tabel 4'!$D49/1000</f>
        <v>2.8374753451676529E-2</v>
      </c>
      <c r="Q49" s="202">
        <f>'Tabel 3'!P49/'Tabel 4'!$D49/1000</f>
        <v>5.7712031558185403E-3</v>
      </c>
      <c r="R49" s="202">
        <f>'Tabel 3'!Q49/'Tabel 4'!$D49/1000</f>
        <v>0</v>
      </c>
      <c r="S49" s="202">
        <f>'Tabel 3'!R49/'Tabel 4'!$D49/1000</f>
        <v>2.2603550295857987E-2</v>
      </c>
      <c r="T49" s="202">
        <f>'Tabel 3'!S49/'Tabel 4'!$D49/1000</f>
        <v>0</v>
      </c>
      <c r="U49" s="59"/>
      <c r="V49" s="202">
        <f>'Tabel 3'!U49/'Tabel 4'!$D49/1000</f>
        <v>1.7751479289940828E-5</v>
      </c>
      <c r="W49" s="6"/>
      <c r="Y49" s="47"/>
    </row>
    <row r="50" spans="1:25" x14ac:dyDescent="0.25">
      <c r="C50" s="1" t="s">
        <v>236</v>
      </c>
      <c r="D50" s="92">
        <v>544</v>
      </c>
      <c r="F50" s="202">
        <f>'Tabel 3'!E50/'Tabel 4'!$D50/1000</f>
        <v>3.8288602941176468E-2</v>
      </c>
      <c r="G50" s="202">
        <f>'Tabel 3'!F50/'Tabel 4'!$D50/1000</f>
        <v>1.5341911764705882E-2</v>
      </c>
      <c r="H50" s="202">
        <f>'Tabel 3'!G50/'Tabel 4'!$D50/1000</f>
        <v>1.1338235294117647E-2</v>
      </c>
      <c r="I50" s="202">
        <f>'Tabel 3'!H50/'Tabel 4'!$D50/1000</f>
        <v>8.9705882352941182E-4</v>
      </c>
      <c r="J50" s="202">
        <f>'Tabel 3'!I50/'Tabel 4'!$D50/1000</f>
        <v>2.5790441176470587E-3</v>
      </c>
      <c r="K50" s="202">
        <f>'Tabel 3'!J50/'Tabel 4'!$D50/1000</f>
        <v>5.2757352941176468E-4</v>
      </c>
      <c r="L50" s="202">
        <f>'Tabel 3'!K50/'Tabel 4'!$D50/1000</f>
        <v>8.5588235294117646E-3</v>
      </c>
      <c r="M50" s="202">
        <f>'Tabel 3'!L50/'Tabel 4'!$D50/1000</f>
        <v>4.2702205882352946E-3</v>
      </c>
      <c r="N50" s="202">
        <f>'Tabel 3'!M50/'Tabel 4'!$D50/1000</f>
        <v>4.2886029411764708E-3</v>
      </c>
      <c r="O50" s="202">
        <f>'Tabel 3'!N50/'Tabel 4'!$D50/1000</f>
        <v>7.1433823529411765E-3</v>
      </c>
      <c r="P50" s="202">
        <f>'Tabel 3'!O50/'Tabel 4'!$D50/1000</f>
        <v>7.2444852941176471E-3</v>
      </c>
      <c r="Q50" s="202">
        <f>'Tabel 3'!P50/'Tabel 4'!$D50/1000</f>
        <v>6.3529411764705881E-3</v>
      </c>
      <c r="R50" s="202">
        <f>'Tabel 3'!Q50/'Tabel 4'!$D50/1000</f>
        <v>0</v>
      </c>
      <c r="S50" s="202">
        <f>'Tabel 3'!R50/'Tabel 4'!$D50/1000</f>
        <v>8.9154411764705884E-4</v>
      </c>
      <c r="T50" s="202">
        <f>'Tabel 3'!S50/'Tabel 4'!$D50/1000</f>
        <v>0</v>
      </c>
      <c r="U50" s="59"/>
      <c r="V50" s="202">
        <f>'Tabel 3'!U50/'Tabel 4'!$D50/1000</f>
        <v>1.6948529411764705E-3</v>
      </c>
      <c r="W50" s="6"/>
      <c r="Y50" s="47"/>
    </row>
    <row r="51" spans="1:25" x14ac:dyDescent="0.25">
      <c r="C51" s="1" t="s">
        <v>262</v>
      </c>
      <c r="D51" s="92">
        <v>545</v>
      </c>
      <c r="F51" s="202">
        <f>'Tabel 3'!E51/'Tabel 4'!$D51/1000</f>
        <v>5.4139449541284405E-2</v>
      </c>
      <c r="G51" s="202">
        <f>'Tabel 3'!F51/'Tabel 4'!$D51/1000</f>
        <v>9.5871559633027518E-3</v>
      </c>
      <c r="H51" s="202">
        <f>'Tabel 3'!G51/'Tabel 4'!$D51/1000</f>
        <v>3.7155963302752293E-3</v>
      </c>
      <c r="I51" s="202">
        <f>'Tabel 3'!H51/'Tabel 4'!$D51/1000</f>
        <v>5.5045871559633033E-6</v>
      </c>
      <c r="J51" s="202">
        <f>'Tabel 3'!I51/'Tabel 4'!$D51/1000</f>
        <v>5.7816513761467896E-3</v>
      </c>
      <c r="K51" s="202">
        <f>'Tabel 3'!J51/'Tabel 4'!$D51/1000</f>
        <v>8.4403669724770648E-5</v>
      </c>
      <c r="L51" s="202">
        <f>'Tabel 3'!K51/'Tabel 4'!$D51/1000</f>
        <v>4.4568807339449542E-3</v>
      </c>
      <c r="M51" s="202">
        <f>'Tabel 3'!L51/'Tabel 4'!$D51/1000</f>
        <v>3.2422018348623851E-3</v>
      </c>
      <c r="N51" s="202">
        <f>'Tabel 3'!M51/'Tabel 4'!$D51/1000</f>
        <v>1.2146788990825687E-3</v>
      </c>
      <c r="O51" s="202">
        <f>'Tabel 3'!N51/'Tabel 4'!$D51/1000</f>
        <v>2.6262385321100919E-2</v>
      </c>
      <c r="P51" s="202">
        <f>'Tabel 3'!O51/'Tabel 4'!$D51/1000</f>
        <v>1.3833027522935779E-2</v>
      </c>
      <c r="Q51" s="202">
        <f>'Tabel 3'!P51/'Tabel 4'!$D51/1000</f>
        <v>5.2788990825688069E-3</v>
      </c>
      <c r="R51" s="202">
        <f>'Tabel 3'!Q51/'Tabel 4'!$D51/1000</f>
        <v>0</v>
      </c>
      <c r="S51" s="202">
        <f>'Tabel 3'!R51/'Tabel 4'!$D51/1000</f>
        <v>8.5541284403669714E-3</v>
      </c>
      <c r="T51" s="202">
        <f>'Tabel 3'!S51/'Tabel 4'!$D51/1000</f>
        <v>0</v>
      </c>
      <c r="U51" s="59"/>
      <c r="V51" s="202">
        <f>'Tabel 3'!U51/'Tabel 4'!$D51/1000</f>
        <v>2.7339449541284404E-4</v>
      </c>
      <c r="W51" s="6"/>
      <c r="Y51" s="47"/>
    </row>
    <row r="52" spans="1:25" x14ac:dyDescent="0.25">
      <c r="C52" s="1" t="s">
        <v>288</v>
      </c>
      <c r="D52" s="92">
        <v>230</v>
      </c>
      <c r="F52" s="202">
        <f>'Tabel 3'!E52/'Tabel 4'!$D52/1000</f>
        <v>8.5330434782608697E-2</v>
      </c>
      <c r="G52" s="202">
        <f>'Tabel 3'!F52/'Tabel 4'!$D52/1000</f>
        <v>9.2260869565217382E-3</v>
      </c>
      <c r="H52" s="202">
        <f>'Tabel 3'!G52/'Tabel 4'!$D52/1000</f>
        <v>4.7304347826086961E-3</v>
      </c>
      <c r="I52" s="202">
        <f>'Tabel 3'!H52/'Tabel 4'!$D52/1000</f>
        <v>1.4043478260869567E-3</v>
      </c>
      <c r="J52" s="202">
        <f>'Tabel 3'!I52/'Tabel 4'!$D52/1000</f>
        <v>3.091304347826087E-3</v>
      </c>
      <c r="K52" s="202">
        <f>'Tabel 3'!J52/'Tabel 4'!$D52/1000</f>
        <v>0</v>
      </c>
      <c r="L52" s="202">
        <f>'Tabel 3'!K52/'Tabel 4'!$D52/1000</f>
        <v>1.6917391304347829E-2</v>
      </c>
      <c r="M52" s="202">
        <f>'Tabel 3'!L52/'Tabel 4'!$D52/1000</f>
        <v>1.3699999999999999E-2</v>
      </c>
      <c r="N52" s="202">
        <f>'Tabel 3'!M52/'Tabel 4'!$D52/1000</f>
        <v>3.217391304347826E-3</v>
      </c>
      <c r="O52" s="202">
        <f>'Tabel 3'!N52/'Tabel 4'!$D52/1000</f>
        <v>1.8939130434782608E-2</v>
      </c>
      <c r="P52" s="202">
        <f>'Tabel 3'!O52/'Tabel 4'!$D52/1000</f>
        <v>4.0247826086956519E-2</v>
      </c>
      <c r="Q52" s="202">
        <f>'Tabel 3'!P52/'Tabel 4'!$D52/1000</f>
        <v>3.0847826086956524E-2</v>
      </c>
      <c r="R52" s="202">
        <f>'Tabel 3'!Q52/'Tabel 4'!$D52/1000</f>
        <v>0</v>
      </c>
      <c r="S52" s="202">
        <f>'Tabel 3'!R52/'Tabel 4'!$D52/1000</f>
        <v>9.4000000000000004E-3</v>
      </c>
      <c r="T52" s="202">
        <f>'Tabel 3'!S52/'Tabel 4'!$D52/1000</f>
        <v>0</v>
      </c>
      <c r="U52" s="59"/>
      <c r="V52" s="202">
        <f>'Tabel 3'!U52/'Tabel 4'!$D52/1000</f>
        <v>6.1130434782608696E-3</v>
      </c>
      <c r="W52" s="6"/>
      <c r="Y52" s="47"/>
    </row>
    <row r="53" spans="1:25" s="81" customFormat="1" x14ac:dyDescent="0.25">
      <c r="A53" s="1"/>
      <c r="B53" s="1"/>
      <c r="C53" s="1" t="s">
        <v>302</v>
      </c>
      <c r="D53" s="92">
        <v>705</v>
      </c>
      <c r="E53" s="1"/>
      <c r="F53" s="202">
        <f>'Tabel 3'!E53/'Tabel 4'!$D53/1000</f>
        <v>3.3321985815602834E-2</v>
      </c>
      <c r="G53" s="202">
        <f>'Tabel 3'!F53/'Tabel 4'!$D53/1000</f>
        <v>7.5517730496453897E-3</v>
      </c>
      <c r="H53" s="202">
        <f>'Tabel 3'!G53/'Tabel 4'!$D53/1000</f>
        <v>4.7687943262411355E-3</v>
      </c>
      <c r="I53" s="202">
        <f>'Tabel 3'!H53/'Tabel 4'!$D53/1000</f>
        <v>0</v>
      </c>
      <c r="J53" s="202">
        <f>'Tabel 3'!I53/'Tabel 4'!$D53/1000</f>
        <v>2.7829787234042551E-3</v>
      </c>
      <c r="K53" s="202">
        <f>'Tabel 3'!J53/'Tabel 4'!$D53/1000</f>
        <v>0</v>
      </c>
      <c r="L53" s="202">
        <f>'Tabel 3'!K53/'Tabel 4'!$D53/1000</f>
        <v>3.6312056737588654E-4</v>
      </c>
      <c r="M53" s="202">
        <f>'Tabel 3'!L53/'Tabel 4'!$D53/1000</f>
        <v>3.6312056737588654E-4</v>
      </c>
      <c r="N53" s="202">
        <f>'Tabel 3'!M53/'Tabel 4'!$D53/1000</f>
        <v>0</v>
      </c>
      <c r="O53" s="202">
        <f>'Tabel 3'!N53/'Tabel 4'!$D53/1000</f>
        <v>1.5127659574468086E-2</v>
      </c>
      <c r="P53" s="202">
        <f>'Tabel 3'!O53/'Tabel 4'!$D53/1000</f>
        <v>1.0279432624113476E-2</v>
      </c>
      <c r="Q53" s="202">
        <f>'Tabel 3'!P53/'Tabel 4'!$D53/1000</f>
        <v>7.1035460992907801E-3</v>
      </c>
      <c r="R53" s="202">
        <f>'Tabel 3'!Q53/'Tabel 4'!$D53/1000</f>
        <v>0</v>
      </c>
      <c r="S53" s="202">
        <f>'Tabel 3'!R53/'Tabel 4'!$D53/1000</f>
        <v>3.175886524822695E-3</v>
      </c>
      <c r="T53" s="202">
        <f>'Tabel 3'!S53/'Tabel 4'!$D53/1000</f>
        <v>0</v>
      </c>
      <c r="U53" s="59"/>
      <c r="V53" s="202">
        <f>'Tabel 3'!U53/'Tabel 4'!$D53/1000</f>
        <v>1.9858156028368796E-5</v>
      </c>
      <c r="W53" s="6"/>
      <c r="Y53" s="82"/>
    </row>
    <row r="54" spans="1:25" s="11" customFormat="1" x14ac:dyDescent="0.25">
      <c r="A54" s="10"/>
      <c r="B54" s="10" t="s">
        <v>438</v>
      </c>
      <c r="C54" s="10"/>
      <c r="D54" s="92"/>
      <c r="E54" s="10"/>
      <c r="F54" s="202"/>
      <c r="G54" s="202"/>
      <c r="H54" s="202"/>
      <c r="I54" s="202"/>
      <c r="J54" s="202"/>
      <c r="K54" s="202"/>
      <c r="L54" s="202"/>
      <c r="M54" s="202"/>
      <c r="N54" s="202"/>
      <c r="O54" s="202"/>
      <c r="P54" s="202"/>
      <c r="Q54" s="202"/>
      <c r="R54" s="202"/>
      <c r="S54" s="202"/>
      <c r="T54" s="202"/>
      <c r="U54" s="59"/>
      <c r="V54" s="202"/>
      <c r="W54" s="12"/>
      <c r="Y54" s="66"/>
    </row>
    <row r="55" spans="1:25" x14ac:dyDescent="0.25">
      <c r="B55" s="1" t="s">
        <v>439</v>
      </c>
      <c r="C55" s="1" t="s">
        <v>19</v>
      </c>
      <c r="D55" s="92">
        <v>182</v>
      </c>
      <c r="F55" s="202">
        <f>'Tabel 3'!E55/'Tabel 4'!$D55/1000</f>
        <v>3.9045126750812176E-2</v>
      </c>
      <c r="G55" s="202">
        <f>'Tabel 3'!F55/'Tabel 4'!$D55/1000</f>
        <v>8.8106793333919495E-3</v>
      </c>
      <c r="H55" s="202">
        <f>'Tabel 3'!G55/'Tabel 4'!$D55/1000</f>
        <v>5.6193325806120882E-3</v>
      </c>
      <c r="I55" s="202">
        <f>'Tabel 3'!H55/'Tabel 4'!$D55/1000</f>
        <v>7.3573075350416486E-4</v>
      </c>
      <c r="J55" s="202">
        <f>'Tabel 3'!I55/'Tabel 4'!$D55/1000</f>
        <v>1.9327490777890715E-3</v>
      </c>
      <c r="K55" s="202">
        <f>'Tabel 3'!J55/'Tabel 4'!$D55/1000</f>
        <v>5.2286692148662526E-4</v>
      </c>
      <c r="L55" s="202">
        <f>'Tabel 3'!K55/'Tabel 4'!$D55/1000</f>
        <v>6.7992524131516531E-3</v>
      </c>
      <c r="M55" s="202">
        <f>'Tabel 3'!L55/'Tabel 4'!$D55/1000</f>
        <v>5.5413981508454389E-3</v>
      </c>
      <c r="N55" s="202">
        <f>'Tabel 3'!M55/'Tabel 4'!$D55/1000</f>
        <v>1.2578542623062144E-3</v>
      </c>
      <c r="O55" s="202">
        <f>'Tabel 3'!N55/'Tabel 4'!$D55/1000</f>
        <v>1.3397039988782692E-2</v>
      </c>
      <c r="P55" s="202">
        <f>'Tabel 3'!O55/'Tabel 4'!$D55/1000</f>
        <v>1.0038155015485873E-2</v>
      </c>
      <c r="Q55" s="202">
        <f>'Tabel 3'!P55/'Tabel 4'!$D55/1000</f>
        <v>4.3936248477639073E-3</v>
      </c>
      <c r="R55" s="202">
        <f>'Tabel 3'!Q55/'Tabel 4'!$D55/1000</f>
        <v>2.5463452036706042E-4</v>
      </c>
      <c r="S55" s="202">
        <f>'Tabel 3'!R55/'Tabel 4'!$D55/1000</f>
        <v>5.3898956473549062E-3</v>
      </c>
      <c r="T55" s="202">
        <f>'Tabel 3'!S55/'Tabel 4'!$D55/1000</f>
        <v>0</v>
      </c>
      <c r="U55" s="59"/>
      <c r="V55" s="202">
        <f>'Tabel 3'!U55/'Tabel 4'!$D55/1000</f>
        <v>0</v>
      </c>
      <c r="W55" s="6"/>
      <c r="Y55" s="47"/>
    </row>
    <row r="56" spans="1:25" s="11" customFormat="1" x14ac:dyDescent="0.25">
      <c r="A56" s="10"/>
      <c r="B56" s="10" t="s">
        <v>440</v>
      </c>
      <c r="C56" s="10"/>
      <c r="D56" s="10"/>
      <c r="E56" s="10"/>
      <c r="F56" s="202"/>
      <c r="G56" s="202"/>
      <c r="H56" s="202"/>
      <c r="I56" s="202"/>
      <c r="J56" s="202"/>
      <c r="K56" s="202"/>
      <c r="L56" s="202"/>
      <c r="M56" s="202"/>
      <c r="N56" s="202"/>
      <c r="O56" s="202"/>
      <c r="P56" s="202"/>
      <c r="Q56" s="202"/>
      <c r="R56" s="202"/>
      <c r="S56" s="202"/>
      <c r="T56" s="202"/>
      <c r="U56" s="59"/>
      <c r="V56" s="202"/>
      <c r="W56" s="12"/>
      <c r="Y56" s="66"/>
    </row>
    <row r="57" spans="1:25" x14ac:dyDescent="0.25">
      <c r="F57" s="6"/>
      <c r="G57" s="6"/>
      <c r="H57" s="6"/>
      <c r="I57" s="6"/>
      <c r="J57" s="6"/>
      <c r="K57" s="6"/>
      <c r="L57" s="6"/>
      <c r="M57" s="6"/>
      <c r="N57" s="6"/>
      <c r="O57" s="6"/>
      <c r="P57" s="6"/>
      <c r="Q57" s="6"/>
      <c r="R57" s="6"/>
      <c r="S57" s="6"/>
      <c r="T57" s="6"/>
      <c r="V57" s="6"/>
      <c r="W57" s="6"/>
      <c r="Y57" s="47"/>
    </row>
    <row r="58" spans="1:25" x14ac:dyDescent="0.25">
      <c r="A58" s="1">
        <v>2019</v>
      </c>
      <c r="B58" s="1" t="s">
        <v>437</v>
      </c>
      <c r="C58" s="1" t="s">
        <v>4</v>
      </c>
      <c r="D58" s="92">
        <v>281</v>
      </c>
      <c r="F58" s="202">
        <f>'Tabel 3'!E58/'Tabel 4'!$D58/1000</f>
        <v>7.4483985765124563E-2</v>
      </c>
      <c r="G58" s="202">
        <f>'Tabel 3'!F58/'Tabel 4'!$D58/1000</f>
        <v>1.4797153024911032E-2</v>
      </c>
      <c r="H58" s="202">
        <f>'Tabel 3'!G58/'Tabel 4'!$D58/1000</f>
        <v>7.1352313167259785E-3</v>
      </c>
      <c r="I58" s="202">
        <f>'Tabel 3'!H58/'Tabel 4'!$D58/1000</f>
        <v>9.0747330960854085E-4</v>
      </c>
      <c r="J58" s="202">
        <f>'Tabel 3'!I58/'Tabel 4'!$D58/1000</f>
        <v>6.7544483985765126E-3</v>
      </c>
      <c r="K58" s="202">
        <f>'Tabel 3'!J58/'Tabel 4'!$D58/1000</f>
        <v>0</v>
      </c>
      <c r="L58" s="202">
        <f>'Tabel 3'!K58/'Tabel 4'!$D58/1000</f>
        <v>2.5291814946619216E-2</v>
      </c>
      <c r="M58" s="202">
        <f>'Tabel 3'!L58/'Tabel 4'!$D58/1000</f>
        <v>2.3565836298932386E-2</v>
      </c>
      <c r="N58" s="202">
        <f>'Tabel 3'!M58/'Tabel 4'!$D58/1000</f>
        <v>1.7259786476868327E-3</v>
      </c>
      <c r="O58" s="202">
        <f>'Tabel 3'!N58/'Tabel 4'!$D58/1000</f>
        <v>1.1448398576512454E-2</v>
      </c>
      <c r="P58" s="202">
        <f>'Tabel 3'!O58/'Tabel 4'!$D58/1000</f>
        <v>2.294661921708185E-2</v>
      </c>
      <c r="Q58" s="202">
        <f>'Tabel 3'!P58/'Tabel 4'!$D58/1000</f>
        <v>1.2569395017793594E-2</v>
      </c>
      <c r="R58" s="202">
        <f>'Tabel 3'!Q58/'Tabel 4'!$D58/1000</f>
        <v>2.3843416370106764E-4</v>
      </c>
      <c r="S58" s="202">
        <f>'Tabel 3'!R58/'Tabel 4'!$D58/1000</f>
        <v>1.0138790035587188E-2</v>
      </c>
      <c r="T58" s="202">
        <f>'Tabel 3'!S58/'Tabel 4'!$D58/1000</f>
        <v>0</v>
      </c>
      <c r="U58" s="59"/>
      <c r="V58" s="202">
        <f>'Tabel 3'!U58/'Tabel 4'!$D58/1000</f>
        <v>5.1245551601423493E-3</v>
      </c>
      <c r="W58" s="6"/>
      <c r="Y58" s="47"/>
    </row>
    <row r="59" spans="1:25" x14ac:dyDescent="0.25">
      <c r="C59" s="1" t="s">
        <v>19</v>
      </c>
      <c r="D59" s="92">
        <v>172</v>
      </c>
      <c r="F59" s="202">
        <f>'Tabel 3'!E59/'Tabel 4'!$D59/1000</f>
        <v>3.3517441860465118E-2</v>
      </c>
      <c r="G59" s="202">
        <f>'Tabel 3'!F59/'Tabel 4'!$D59/1000</f>
        <v>1.4052325581395349E-2</v>
      </c>
      <c r="H59" s="202">
        <f>'Tabel 3'!G59/'Tabel 4'!$D59/1000</f>
        <v>3.7034883720930231E-3</v>
      </c>
      <c r="I59" s="202">
        <f>'Tabel 3'!H59/'Tabel 4'!$D59/1000</f>
        <v>2.8197674418604653E-3</v>
      </c>
      <c r="J59" s="202">
        <f>'Tabel 3'!I59/'Tabel 4'!$D59/1000</f>
        <v>7.5290697674418603E-3</v>
      </c>
      <c r="K59" s="202">
        <f>'Tabel 3'!J59/'Tabel 4'!$D59/1000</f>
        <v>0</v>
      </c>
      <c r="L59" s="202">
        <f>'Tabel 3'!K59/'Tabel 4'!$D59/1000</f>
        <v>1.1255813953488373E-2</v>
      </c>
      <c r="M59" s="202">
        <f>'Tabel 3'!L59/'Tabel 4'!$D59/1000</f>
        <v>9.8023255813953492E-3</v>
      </c>
      <c r="N59" s="202">
        <f>'Tabel 3'!M59/'Tabel 4'!$D59/1000</f>
        <v>1.4534883720930232E-3</v>
      </c>
      <c r="O59" s="202">
        <f>'Tabel 3'!N59/'Tabel 4'!$D59/1000</f>
        <v>2.6686046511627906E-3</v>
      </c>
      <c r="P59" s="202">
        <f>'Tabel 3'!O59/'Tabel 4'!$D59/1000</f>
        <v>5.5406976744186041E-3</v>
      </c>
      <c r="Q59" s="202">
        <f>'Tabel 3'!P59/'Tabel 4'!$D59/1000</f>
        <v>5.6395348837209305E-3</v>
      </c>
      <c r="R59" s="202">
        <f>'Tabel 3'!Q59/'Tabel 4'!$D59/1000</f>
        <v>0</v>
      </c>
      <c r="S59" s="202">
        <f>'Tabel 3'!R59/'Tabel 4'!$D59/1000</f>
        <v>-9.8837209302325582E-5</v>
      </c>
      <c r="T59" s="202">
        <f>'Tabel 3'!S59/'Tabel 4'!$D59/1000</f>
        <v>0</v>
      </c>
      <c r="U59" s="59"/>
      <c r="V59" s="202">
        <f>'Tabel 3'!U59/'Tabel 4'!$D59/1000</f>
        <v>0</v>
      </c>
      <c r="W59" s="6"/>
      <c r="Y59" s="47"/>
    </row>
    <row r="60" spans="1:25" x14ac:dyDescent="0.25">
      <c r="C60" s="1" t="s">
        <v>26</v>
      </c>
      <c r="D60" s="92">
        <v>418</v>
      </c>
      <c r="F60" s="202">
        <f>'Tabel 3'!E60/'Tabel 4'!$D60/1000</f>
        <v>9.1748803827751205E-2</v>
      </c>
      <c r="G60" s="202">
        <f>'Tabel 3'!F60/'Tabel 4'!$D60/1000</f>
        <v>8.5669856459330146E-3</v>
      </c>
      <c r="H60" s="202">
        <f>'Tabel 3'!G60/'Tabel 4'!$D60/1000</f>
        <v>5.6004784688995215E-3</v>
      </c>
      <c r="I60" s="202">
        <f>'Tabel 3'!H60/'Tabel 4'!$D60/1000</f>
        <v>3.61244019138756E-4</v>
      </c>
      <c r="J60" s="202">
        <f>'Tabel 3'!I60/'Tabel 4'!$D60/1000</f>
        <v>1.0574162679425837E-3</v>
      </c>
      <c r="K60" s="202">
        <f>'Tabel 3'!J60/'Tabel 4'!$D60/1000</f>
        <v>1.5478468899521531E-3</v>
      </c>
      <c r="L60" s="202">
        <f>'Tabel 3'!K60/'Tabel 4'!$D60/1000</f>
        <v>2.254066985645933E-2</v>
      </c>
      <c r="M60" s="202">
        <f>'Tabel 3'!L60/'Tabel 4'!$D60/1000</f>
        <v>1.2248803827751197E-2</v>
      </c>
      <c r="N60" s="202">
        <f>'Tabel 3'!M60/'Tabel 4'!$D60/1000</f>
        <v>1.0291866028708133E-2</v>
      </c>
      <c r="O60" s="202">
        <f>'Tabel 3'!N60/'Tabel 4'!$D60/1000</f>
        <v>2.8586124401913875E-2</v>
      </c>
      <c r="P60" s="202">
        <f>'Tabel 3'!O60/'Tabel 4'!$D60/1000</f>
        <v>3.2055023923444975E-2</v>
      </c>
      <c r="Q60" s="202">
        <f>'Tabel 3'!P60/'Tabel 4'!$D60/1000</f>
        <v>7.684210526315789E-3</v>
      </c>
      <c r="R60" s="202">
        <f>'Tabel 3'!Q60/'Tabel 4'!$D60/1000</f>
        <v>1.5933014354066986E-3</v>
      </c>
      <c r="S60" s="202">
        <f>'Tabel 3'!R60/'Tabel 4'!$D60/1000</f>
        <v>2.277751196172249E-2</v>
      </c>
      <c r="T60" s="202">
        <f>'Tabel 3'!S60/'Tabel 4'!$D60/1000</f>
        <v>0</v>
      </c>
      <c r="U60" s="59"/>
      <c r="V60" s="202">
        <f>'Tabel 3'!U60/'Tabel 4'!$D60/1000</f>
        <v>6.1411483253588509E-3</v>
      </c>
      <c r="W60" s="6"/>
      <c r="Y60" s="47"/>
    </row>
    <row r="61" spans="1:25" x14ac:dyDescent="0.25">
      <c r="C61" s="1" t="s">
        <v>43</v>
      </c>
      <c r="D61" s="92">
        <v>754</v>
      </c>
      <c r="F61" s="202">
        <f>'Tabel 3'!E61/'Tabel 4'!$D61/1000</f>
        <v>7.2289124668435012E-2</v>
      </c>
      <c r="G61" s="202">
        <f>'Tabel 3'!F61/'Tabel 4'!$D61/1000</f>
        <v>8.3846153846153845E-3</v>
      </c>
      <c r="H61" s="202">
        <f>'Tabel 3'!G61/'Tabel 4'!$D61/1000</f>
        <v>5.9098143236074267E-3</v>
      </c>
      <c r="I61" s="202">
        <f>'Tabel 3'!H61/'Tabel 4'!$D61/1000</f>
        <v>9.4429708222811665E-4</v>
      </c>
      <c r="J61" s="202">
        <f>'Tabel 3'!I61/'Tabel 4'!$D61/1000</f>
        <v>1.5305039787798409E-3</v>
      </c>
      <c r="K61" s="202">
        <f>'Tabel 3'!J61/'Tabel 4'!$D61/1000</f>
        <v>0</v>
      </c>
      <c r="L61" s="202">
        <f>'Tabel 3'!K61/'Tabel 4'!$D61/1000</f>
        <v>3.3846153846153848E-3</v>
      </c>
      <c r="M61" s="202">
        <f>'Tabel 3'!L61/'Tabel 4'!$D61/1000</f>
        <v>3.1777188328912468E-3</v>
      </c>
      <c r="N61" s="202">
        <f>'Tabel 3'!M61/'Tabel 4'!$D61/1000</f>
        <v>2.0689655172413793E-4</v>
      </c>
      <c r="O61" s="202">
        <f>'Tabel 3'!N61/'Tabel 4'!$D61/1000</f>
        <v>4.1474801061007961E-2</v>
      </c>
      <c r="P61" s="202">
        <f>'Tabel 3'!O61/'Tabel 4'!$D61/1000</f>
        <v>1.9045092838196286E-2</v>
      </c>
      <c r="Q61" s="202">
        <f>'Tabel 3'!P61/'Tabel 4'!$D61/1000</f>
        <v>9.5198938992042438E-3</v>
      </c>
      <c r="R61" s="202">
        <f>'Tabel 3'!Q61/'Tabel 4'!$D61/1000</f>
        <v>1.6578249336870025E-3</v>
      </c>
      <c r="S61" s="202">
        <f>'Tabel 3'!R61/'Tabel 4'!$D61/1000</f>
        <v>7.8673740053050393E-3</v>
      </c>
      <c r="T61" s="202">
        <f>'Tabel 3'!S61/'Tabel 4'!$D61/1000</f>
        <v>0</v>
      </c>
      <c r="U61" s="59"/>
      <c r="V61" s="202">
        <f>'Tabel 3'!U61/'Tabel 4'!$D61/1000</f>
        <v>1.1803713527851458E-4</v>
      </c>
      <c r="W61" s="6"/>
      <c r="Y61" s="47"/>
    </row>
    <row r="62" spans="1:25" x14ac:dyDescent="0.25">
      <c r="C62" s="1" t="s">
        <v>95</v>
      </c>
      <c r="D62" s="92">
        <v>455</v>
      </c>
      <c r="F62" s="202">
        <f>'Tabel 3'!E62/'Tabel 4'!$D62/1000</f>
        <v>5.3217582417582419E-2</v>
      </c>
      <c r="G62" s="202">
        <f>'Tabel 3'!F62/'Tabel 4'!$D62/1000</f>
        <v>4.716483516483517E-3</v>
      </c>
      <c r="H62" s="202">
        <f>'Tabel 3'!G62/'Tabel 4'!$D62/1000</f>
        <v>2.3032967032967032E-3</v>
      </c>
      <c r="I62" s="202">
        <f>'Tabel 3'!H62/'Tabel 4'!$D62/1000</f>
        <v>3.0769230769230768E-5</v>
      </c>
      <c r="J62" s="202">
        <f>'Tabel 3'!I62/'Tabel 4'!$D62/1000</f>
        <v>2.0021978021978024E-3</v>
      </c>
      <c r="K62" s="202">
        <f>'Tabel 3'!J62/'Tabel 4'!$D62/1000</f>
        <v>3.8021978021978022E-4</v>
      </c>
      <c r="L62" s="202">
        <f>'Tabel 3'!K62/'Tabel 4'!$D62/1000</f>
        <v>5.1670329670329669E-3</v>
      </c>
      <c r="M62" s="202">
        <f>'Tabel 3'!L62/'Tabel 4'!$D62/1000</f>
        <v>3.1890109890109894E-3</v>
      </c>
      <c r="N62" s="202">
        <f>'Tabel 3'!M62/'Tabel 4'!$D62/1000</f>
        <v>1.978021978021978E-3</v>
      </c>
      <c r="O62" s="202">
        <f>'Tabel 3'!N62/'Tabel 4'!$D62/1000</f>
        <v>3.0013186813186814E-2</v>
      </c>
      <c r="P62" s="202">
        <f>'Tabel 3'!O62/'Tabel 4'!$D62/1000</f>
        <v>1.3320879120879122E-2</v>
      </c>
      <c r="Q62" s="202">
        <f>'Tabel 3'!P62/'Tabel 4'!$D62/1000</f>
        <v>4.687912087912088E-3</v>
      </c>
      <c r="R62" s="202">
        <f>'Tabel 3'!Q62/'Tabel 4'!$D62/1000</f>
        <v>2.0659340659340657E-4</v>
      </c>
      <c r="S62" s="202">
        <f>'Tabel 3'!R62/'Tabel 4'!$D62/1000</f>
        <v>8.4263736263736275E-3</v>
      </c>
      <c r="T62" s="202">
        <f>'Tabel 3'!S62/'Tabel 4'!$D62/1000</f>
        <v>0</v>
      </c>
      <c r="U62" s="59"/>
      <c r="V62" s="202">
        <f>'Tabel 3'!U62/'Tabel 4'!$D62/1000</f>
        <v>5.5142857142857146E-3</v>
      </c>
      <c r="W62" s="6"/>
      <c r="Y62" s="47"/>
    </row>
    <row r="63" spans="1:25" x14ac:dyDescent="0.25">
      <c r="C63" s="1" t="s">
        <v>137</v>
      </c>
      <c r="D63" s="92">
        <v>703</v>
      </c>
      <c r="F63" s="202">
        <f>'Tabel 3'!E63/'Tabel 4'!$D63/1000</f>
        <v>8.5426861692745382E-2</v>
      </c>
      <c r="G63" s="202">
        <f>'Tabel 3'!F63/'Tabel 4'!$D63/1000</f>
        <v>3.1150189758179236E-2</v>
      </c>
      <c r="H63" s="202">
        <f>'Tabel 3'!G63/'Tabel 4'!$D63/1000</f>
        <v>2.4443269331436705E-2</v>
      </c>
      <c r="I63" s="202">
        <f>'Tabel 3'!H63/'Tabel 4'!$D63/1000</f>
        <v>2.1227653271692747E-3</v>
      </c>
      <c r="J63" s="202">
        <f>'Tabel 3'!I63/'Tabel 4'!$D63/1000</f>
        <v>2.3728222048364157E-3</v>
      </c>
      <c r="K63" s="202">
        <f>'Tabel 3'!J63/'Tabel 4'!$D63/1000</f>
        <v>2.2113328947368422E-3</v>
      </c>
      <c r="L63" s="202">
        <f>'Tabel 3'!K63/'Tabel 4'!$D63/1000</f>
        <v>8.262014580369844E-3</v>
      </c>
      <c r="M63" s="202">
        <f>'Tabel 3'!L63/'Tabel 4'!$D63/1000</f>
        <v>7.2381198435277384E-3</v>
      </c>
      <c r="N63" s="202">
        <f>'Tabel 3'!M63/'Tabel 4'!$D63/1000</f>
        <v>1.0238947368421051E-3</v>
      </c>
      <c r="O63" s="202">
        <f>'Tabel 3'!N63/'Tabel 4'!$D63/1000</f>
        <v>3.8027914438122333E-2</v>
      </c>
      <c r="P63" s="202">
        <f>'Tabel 3'!O63/'Tabel 4'!$D63/1000</f>
        <v>7.98674291607397E-3</v>
      </c>
      <c r="Q63" s="202">
        <f>'Tabel 3'!P63/'Tabel 4'!$D63/1000</f>
        <v>6.8012176386913229E-3</v>
      </c>
      <c r="R63" s="202">
        <f>'Tabel 3'!Q63/'Tabel 4'!$D63/1000</f>
        <v>1.0668563300142248E-4</v>
      </c>
      <c r="S63" s="202">
        <f>'Tabel 3'!R63/'Tabel 4'!$D63/1000</f>
        <v>1.0788396443812234E-3</v>
      </c>
      <c r="T63" s="202">
        <f>'Tabel 3'!S63/'Tabel 4'!$D63/1000</f>
        <v>0</v>
      </c>
      <c r="U63" s="59"/>
      <c r="V63" s="202">
        <f>'Tabel 3'!U63/'Tabel 4'!$D63/1000</f>
        <v>1.2432432432432433E-3</v>
      </c>
      <c r="W63" s="6"/>
      <c r="Y63" s="47"/>
    </row>
    <row r="64" spans="1:25" x14ac:dyDescent="0.25">
      <c r="C64" s="1" t="s">
        <v>192</v>
      </c>
      <c r="D64" s="92">
        <v>492</v>
      </c>
      <c r="F64" s="202">
        <f>'Tabel 3'!E64/'Tabel 4'!$D64/1000</f>
        <v>2.75630081300813E-2</v>
      </c>
      <c r="G64" s="202">
        <f>'Tabel 3'!F64/'Tabel 4'!$D64/1000</f>
        <v>0</v>
      </c>
      <c r="H64" s="202">
        <f>'Tabel 3'!G64/'Tabel 4'!$D64/1000</f>
        <v>0</v>
      </c>
      <c r="I64" s="202">
        <f>'Tabel 3'!H64/'Tabel 4'!$D64/1000</f>
        <v>0</v>
      </c>
      <c r="J64" s="202">
        <f>'Tabel 3'!I64/'Tabel 4'!$D64/1000</f>
        <v>0</v>
      </c>
      <c r="K64" s="202">
        <f>'Tabel 3'!J64/'Tabel 4'!$D64/1000</f>
        <v>0</v>
      </c>
      <c r="L64" s="202">
        <f>'Tabel 3'!K64/'Tabel 4'!$D64/1000</f>
        <v>2.731707317073171E-3</v>
      </c>
      <c r="M64" s="202">
        <f>'Tabel 3'!L64/'Tabel 4'!$D64/1000</f>
        <v>0</v>
      </c>
      <c r="N64" s="202">
        <f>'Tabel 3'!M64/'Tabel 4'!$D64/1000</f>
        <v>2.731707317073171E-3</v>
      </c>
      <c r="O64" s="202">
        <f>'Tabel 3'!N64/'Tabel 4'!$D64/1000</f>
        <v>1.524390243902439E-2</v>
      </c>
      <c r="P64" s="202">
        <f>'Tabel 3'!O64/'Tabel 4'!$D64/1000</f>
        <v>9.5873983739837403E-3</v>
      </c>
      <c r="Q64" s="202">
        <f>'Tabel 3'!P64/'Tabel 4'!$D64/1000</f>
        <v>5.5182926829268298E-3</v>
      </c>
      <c r="R64" s="202">
        <f>'Tabel 3'!Q64/'Tabel 4'!$D64/1000</f>
        <v>0</v>
      </c>
      <c r="S64" s="202">
        <f>'Tabel 3'!R64/'Tabel 4'!$D64/1000</f>
        <v>4.0691056910569104E-3</v>
      </c>
      <c r="T64" s="202">
        <f>'Tabel 3'!S64/'Tabel 4'!$D64/1000</f>
        <v>0</v>
      </c>
      <c r="U64" s="59"/>
      <c r="V64" s="202">
        <f>'Tabel 3'!U64/'Tabel 4'!$D64/1000</f>
        <v>6.0975609756097561E-5</v>
      </c>
      <c r="W64" s="6"/>
      <c r="Y64" s="47"/>
    </row>
    <row r="65" spans="1:25" x14ac:dyDescent="0.25">
      <c r="C65" s="1" t="s">
        <v>236</v>
      </c>
      <c r="D65" s="92">
        <v>475</v>
      </c>
      <c r="F65" s="202">
        <f>'Tabel 3'!E65/'Tabel 4'!$D65/1000</f>
        <v>4.0166315789473689E-2</v>
      </c>
      <c r="G65" s="202">
        <f>'Tabel 3'!F65/'Tabel 4'!$D65/1000</f>
        <v>1.3338947368421053E-2</v>
      </c>
      <c r="H65" s="202">
        <f>'Tabel 3'!G65/'Tabel 4'!$D65/1000</f>
        <v>9.2484210526315794E-3</v>
      </c>
      <c r="I65" s="202">
        <f>'Tabel 3'!H65/'Tabel 4'!$D65/1000</f>
        <v>1.3768421052631579E-3</v>
      </c>
      <c r="J65" s="202">
        <f>'Tabel 3'!I65/'Tabel 4'!$D65/1000</f>
        <v>2.5852631578947368E-3</v>
      </c>
      <c r="K65" s="202">
        <f>'Tabel 3'!J65/'Tabel 4'!$D65/1000</f>
        <v>1.2842105263157893E-4</v>
      </c>
      <c r="L65" s="202">
        <f>'Tabel 3'!K65/'Tabel 4'!$D65/1000</f>
        <v>8.9157894736842103E-3</v>
      </c>
      <c r="M65" s="202">
        <f>'Tabel 3'!L65/'Tabel 4'!$D65/1000</f>
        <v>3.6631578947368421E-3</v>
      </c>
      <c r="N65" s="202">
        <f>'Tabel 3'!M65/'Tabel 4'!$D65/1000</f>
        <v>5.2526315789473681E-3</v>
      </c>
      <c r="O65" s="202">
        <f>'Tabel 3'!N65/'Tabel 4'!$D65/1000</f>
        <v>9.7557894736842107E-3</v>
      </c>
      <c r="P65" s="202">
        <f>'Tabel 3'!O65/'Tabel 4'!$D65/1000</f>
        <v>8.15578947368421E-3</v>
      </c>
      <c r="Q65" s="202">
        <f>'Tabel 3'!P65/'Tabel 4'!$D65/1000</f>
        <v>7.1494736842105258E-3</v>
      </c>
      <c r="R65" s="202">
        <f>'Tabel 3'!Q65/'Tabel 4'!$D65/1000</f>
        <v>0</v>
      </c>
      <c r="S65" s="202">
        <f>'Tabel 3'!R65/'Tabel 4'!$D65/1000</f>
        <v>1.0063157894736844E-3</v>
      </c>
      <c r="T65" s="202">
        <f>'Tabel 3'!S65/'Tabel 4'!$D65/1000</f>
        <v>0</v>
      </c>
      <c r="U65" s="59"/>
      <c r="V65" s="202">
        <f>'Tabel 3'!U65/'Tabel 4'!$D65/1000</f>
        <v>2.5263157894736841E-5</v>
      </c>
      <c r="W65" s="6"/>
      <c r="Y65" s="47"/>
    </row>
    <row r="66" spans="1:25" x14ac:dyDescent="0.25">
      <c r="C66" s="1" t="s">
        <v>262</v>
      </c>
      <c r="D66" s="92">
        <v>469</v>
      </c>
      <c r="F66" s="202">
        <f>'Tabel 3'!E66/'Tabel 4'!$D66/1000</f>
        <v>5.8690831556503197E-2</v>
      </c>
      <c r="G66" s="202">
        <f>'Tabel 3'!F66/'Tabel 4'!$D66/1000</f>
        <v>5.3283582089552238E-3</v>
      </c>
      <c r="H66" s="202">
        <f>'Tabel 3'!G66/'Tabel 4'!$D66/1000</f>
        <v>1.8102345415778251E-3</v>
      </c>
      <c r="I66" s="202">
        <f>'Tabel 3'!H66/'Tabel 4'!$D66/1000</f>
        <v>0</v>
      </c>
      <c r="J66" s="202">
        <f>'Tabel 3'!I66/'Tabel 4'!$D66/1000</f>
        <v>3.420042643923241E-3</v>
      </c>
      <c r="K66" s="202">
        <f>'Tabel 3'!J66/'Tabel 4'!$D66/1000</f>
        <v>9.808102345415779E-5</v>
      </c>
      <c r="L66" s="202">
        <f>'Tabel 3'!K66/'Tabel 4'!$D66/1000</f>
        <v>1.5202558635394455E-3</v>
      </c>
      <c r="M66" s="202">
        <f>'Tabel 3'!L66/'Tabel 4'!$D66/1000</f>
        <v>0</v>
      </c>
      <c r="N66" s="202">
        <f>'Tabel 3'!M66/'Tabel 4'!$D66/1000</f>
        <v>1.5202558635394455E-3</v>
      </c>
      <c r="O66" s="202">
        <f>'Tabel 3'!N66/'Tabel 4'!$D66/1000</f>
        <v>3.5405117270788912E-2</v>
      </c>
      <c r="P66" s="202">
        <f>'Tabel 3'!O66/'Tabel 4'!$D66/1000</f>
        <v>1.6437100213219615E-2</v>
      </c>
      <c r="Q66" s="202">
        <f>'Tabel 3'!P66/'Tabel 4'!$D66/1000</f>
        <v>5.4840085287846483E-3</v>
      </c>
      <c r="R66" s="202">
        <f>'Tabel 3'!Q66/'Tabel 4'!$D66/1000</f>
        <v>0</v>
      </c>
      <c r="S66" s="202">
        <f>'Tabel 3'!R66/'Tabel 4'!$D66/1000</f>
        <v>1.0953091684434969E-2</v>
      </c>
      <c r="T66" s="202">
        <f>'Tabel 3'!S66/'Tabel 4'!$D66/1000</f>
        <v>0</v>
      </c>
      <c r="U66" s="59"/>
      <c r="V66" s="202">
        <f>'Tabel 3'!U66/'Tabel 4'!$D66/1000</f>
        <v>6.2750533049040508E-3</v>
      </c>
      <c r="W66" s="6"/>
      <c r="Y66" s="47"/>
    </row>
    <row r="67" spans="1:25" x14ac:dyDescent="0.25">
      <c r="C67" s="1" t="s">
        <v>288</v>
      </c>
      <c r="D67" s="92">
        <v>229</v>
      </c>
      <c r="F67" s="202">
        <f>'Tabel 3'!E67/'Tabel 4'!$D67/1000</f>
        <v>8.5746724890829698E-2</v>
      </c>
      <c r="G67" s="202">
        <f>'Tabel 3'!F67/'Tabel 4'!$D67/1000</f>
        <v>5.5371179039301307E-3</v>
      </c>
      <c r="H67" s="202">
        <f>'Tabel 3'!G67/'Tabel 4'!$D67/1000</f>
        <v>1.7074235807860263E-3</v>
      </c>
      <c r="I67" s="202">
        <f>'Tabel 3'!H67/'Tabel 4'!$D67/1000</f>
        <v>1.3799126637554586E-3</v>
      </c>
      <c r="J67" s="202">
        <f>'Tabel 3'!I67/'Tabel 4'!$D67/1000</f>
        <v>2.2314410480349343E-3</v>
      </c>
      <c r="K67" s="202">
        <f>'Tabel 3'!J67/'Tabel 4'!$D67/1000</f>
        <v>2.183406113537118E-4</v>
      </c>
      <c r="L67" s="202">
        <f>'Tabel 3'!K67/'Tabel 4'!$D67/1000</f>
        <v>1.9017467248908296E-2</v>
      </c>
      <c r="M67" s="202">
        <f>'Tabel 3'!L67/'Tabel 4'!$D67/1000</f>
        <v>1.594759825327511E-2</v>
      </c>
      <c r="N67" s="202">
        <f>'Tabel 3'!M67/'Tabel 4'!$D67/1000</f>
        <v>3.0698689956331878E-3</v>
      </c>
      <c r="O67" s="202">
        <f>'Tabel 3'!N67/'Tabel 4'!$D67/1000</f>
        <v>2.2921397379912663E-2</v>
      </c>
      <c r="P67" s="202">
        <f>'Tabel 3'!O67/'Tabel 4'!$D67/1000</f>
        <v>3.8270742358078598E-2</v>
      </c>
      <c r="Q67" s="202">
        <f>'Tabel 3'!P67/'Tabel 4'!$D67/1000</f>
        <v>3.1475982532751093E-2</v>
      </c>
      <c r="R67" s="202">
        <f>'Tabel 3'!Q67/'Tabel 4'!$D67/1000</f>
        <v>0</v>
      </c>
      <c r="S67" s="202">
        <f>'Tabel 3'!R67/'Tabel 4'!$D67/1000</f>
        <v>6.7947598253275112E-3</v>
      </c>
      <c r="T67" s="202">
        <f>'Tabel 3'!S67/'Tabel 4'!$D67/1000</f>
        <v>0</v>
      </c>
      <c r="U67" s="59"/>
      <c r="V67" s="202">
        <f>'Tabel 3'!U67/'Tabel 4'!$D67/1000</f>
        <v>8.9519650655021828E-3</v>
      </c>
      <c r="W67" s="6"/>
      <c r="Y67" s="47"/>
    </row>
    <row r="68" spans="1:25" x14ac:dyDescent="0.25">
      <c r="C68" s="1" t="s">
        <v>302</v>
      </c>
      <c r="D68" s="92">
        <v>685</v>
      </c>
      <c r="F68" s="202">
        <f>'Tabel 3'!E68/'Tabel 4'!$D68/1000</f>
        <v>2.478248175182482E-2</v>
      </c>
      <c r="G68" s="202">
        <f>'Tabel 3'!F68/'Tabel 4'!$D68/1000</f>
        <v>2.3284671532846713E-3</v>
      </c>
      <c r="H68" s="202">
        <f>'Tabel 3'!G68/'Tabel 4'!$D68/1000</f>
        <v>4.5255474452554745E-5</v>
      </c>
      <c r="I68" s="202">
        <f>'Tabel 3'!H68/'Tabel 4'!$D68/1000</f>
        <v>0</v>
      </c>
      <c r="J68" s="202">
        <f>'Tabel 3'!I68/'Tabel 4'!$D68/1000</f>
        <v>2.2832116788321167E-3</v>
      </c>
      <c r="K68" s="202">
        <f>'Tabel 3'!J68/'Tabel 4'!$D68/1000</f>
        <v>0</v>
      </c>
      <c r="L68" s="202">
        <f>'Tabel 3'!K68/'Tabel 4'!$D68/1000</f>
        <v>4.7883211678832115E-4</v>
      </c>
      <c r="M68" s="202">
        <f>'Tabel 3'!L68/'Tabel 4'!$D68/1000</f>
        <v>4.7883211678832115E-4</v>
      </c>
      <c r="N68" s="202">
        <f>'Tabel 3'!M68/'Tabel 4'!$D68/1000</f>
        <v>0</v>
      </c>
      <c r="O68" s="202">
        <f>'Tabel 3'!N68/'Tabel 4'!$D68/1000</f>
        <v>1.4427737226277373E-2</v>
      </c>
      <c r="P68" s="202">
        <f>'Tabel 3'!O68/'Tabel 4'!$D68/1000</f>
        <v>7.5474452554744531E-3</v>
      </c>
      <c r="Q68" s="202">
        <f>'Tabel 3'!P68/'Tabel 4'!$D68/1000</f>
        <v>7.3109489051094894E-3</v>
      </c>
      <c r="R68" s="202">
        <f>'Tabel 3'!Q68/'Tabel 4'!$D68/1000</f>
        <v>0</v>
      </c>
      <c r="S68" s="202">
        <f>'Tabel 3'!R68/'Tabel 4'!$D68/1000</f>
        <v>2.3649635036496349E-4</v>
      </c>
      <c r="T68" s="202">
        <f>'Tabel 3'!S68/'Tabel 4'!$D68/1000</f>
        <v>0</v>
      </c>
      <c r="U68" s="59"/>
      <c r="V68" s="202">
        <f>'Tabel 3'!U68/'Tabel 4'!$D68/1000</f>
        <v>1.7810218978102189E-4</v>
      </c>
      <c r="W68" s="6"/>
      <c r="Y68" s="47"/>
    </row>
    <row r="69" spans="1:25" s="11" customFormat="1" x14ac:dyDescent="0.25">
      <c r="A69" s="10"/>
      <c r="B69" s="10" t="s">
        <v>438</v>
      </c>
      <c r="C69" s="10"/>
      <c r="D69" s="92"/>
      <c r="E69" s="10"/>
      <c r="F69" s="202"/>
      <c r="G69" s="202"/>
      <c r="H69" s="202"/>
      <c r="I69" s="202"/>
      <c r="J69" s="202"/>
      <c r="K69" s="202"/>
      <c r="L69" s="202"/>
      <c r="M69" s="202"/>
      <c r="N69" s="202"/>
      <c r="O69" s="202"/>
      <c r="P69" s="202"/>
      <c r="Q69" s="202"/>
      <c r="R69" s="202"/>
      <c r="S69" s="202"/>
      <c r="T69" s="202"/>
      <c r="U69" s="59"/>
      <c r="V69" s="202"/>
      <c r="W69" s="12"/>
      <c r="Y69" s="66"/>
    </row>
    <row r="70" spans="1:25" x14ac:dyDescent="0.25">
      <c r="B70" s="1" t="s">
        <v>439</v>
      </c>
      <c r="C70" s="1" t="s">
        <v>105</v>
      </c>
      <c r="D70" s="92">
        <v>524</v>
      </c>
      <c r="F70" s="202">
        <f>'Tabel 3'!E70/'Tabel 4'!$D70/1000</f>
        <v>9.0958350305343522E-2</v>
      </c>
      <c r="G70" s="202">
        <f>'Tabel 3'!F70/'Tabel 4'!$D70/1000</f>
        <v>2.2694365458015266E-2</v>
      </c>
      <c r="H70" s="202">
        <f>'Tabel 3'!G70/'Tabel 4'!$D70/1000</f>
        <v>9.0731105916030518E-3</v>
      </c>
      <c r="I70" s="202">
        <f>'Tabel 3'!H70/'Tabel 4'!$D70/1000</f>
        <v>4.5480386450381678E-3</v>
      </c>
      <c r="J70" s="202">
        <f>'Tabel 3'!I70/'Tabel 4'!$D70/1000</f>
        <v>4.7870270038167934E-3</v>
      </c>
      <c r="K70" s="202">
        <f>'Tabel 3'!J70/'Tabel 4'!$D70/1000</f>
        <v>4.2861892175572519E-3</v>
      </c>
      <c r="L70" s="202">
        <f>'Tabel 3'!K70/'Tabel 4'!$D70/1000</f>
        <v>3.6698285114503813E-2</v>
      </c>
      <c r="M70" s="202">
        <f>'Tabel 3'!L70/'Tabel 4'!$D70/1000</f>
        <v>3.5799538931297711E-2</v>
      </c>
      <c r="N70" s="202">
        <f>'Tabel 3'!M70/'Tabel 4'!$D70/1000</f>
        <v>8.9874618320610693E-4</v>
      </c>
      <c r="O70" s="202">
        <f>'Tabel 3'!N70/'Tabel 4'!$D70/1000</f>
        <v>1.9292115763358781E-2</v>
      </c>
      <c r="P70" s="202">
        <f>'Tabel 3'!O70/'Tabel 4'!$D70/1000</f>
        <v>1.2273583969465649E-2</v>
      </c>
      <c r="Q70" s="202">
        <f>'Tabel 3'!P70/'Tabel 4'!$D70/1000</f>
        <v>3.894830152671756E-3</v>
      </c>
      <c r="R70" s="202">
        <f>'Tabel 3'!Q70/'Tabel 4'!$D70/1000</f>
        <v>0</v>
      </c>
      <c r="S70" s="202">
        <f>'Tabel 3'!R70/'Tabel 4'!$D70/1000</f>
        <v>8.3787538167938921E-3</v>
      </c>
      <c r="T70" s="202">
        <f>'Tabel 3'!S70/'Tabel 4'!$D70/1000</f>
        <v>0</v>
      </c>
      <c r="U70" s="59"/>
      <c r="V70" s="202">
        <f>'Tabel 3'!U70/'Tabel 4'!$D70/1000</f>
        <v>7.1793893129770987E-3</v>
      </c>
      <c r="W70" s="6"/>
      <c r="Y70" s="47"/>
    </row>
    <row r="71" spans="1:25" s="11" customFormat="1" x14ac:dyDescent="0.25">
      <c r="A71" s="10"/>
      <c r="B71" s="10" t="s">
        <v>440</v>
      </c>
      <c r="C71" s="10"/>
      <c r="D71" s="10"/>
      <c r="E71" s="10"/>
      <c r="F71" s="202"/>
      <c r="G71" s="202"/>
      <c r="H71" s="202"/>
      <c r="I71" s="202"/>
      <c r="J71" s="202"/>
      <c r="K71" s="202"/>
      <c r="L71" s="202"/>
      <c r="M71" s="202"/>
      <c r="N71" s="202"/>
      <c r="O71" s="202"/>
      <c r="P71" s="202"/>
      <c r="Q71" s="202"/>
      <c r="R71" s="202"/>
      <c r="S71" s="202"/>
      <c r="T71" s="202"/>
      <c r="U71" s="59"/>
      <c r="V71" s="202"/>
      <c r="W71" s="12"/>
      <c r="Y71" s="66"/>
    </row>
    <row r="72" spans="1:25" x14ac:dyDescent="0.25">
      <c r="F72" s="6"/>
      <c r="G72" s="6"/>
      <c r="H72" s="6"/>
      <c r="I72" s="6"/>
      <c r="J72" s="6"/>
      <c r="K72" s="6"/>
      <c r="L72" s="6"/>
      <c r="M72" s="6"/>
      <c r="N72" s="6"/>
      <c r="O72" s="6"/>
      <c r="P72" s="6"/>
      <c r="Q72" s="6"/>
      <c r="R72" s="6"/>
      <c r="S72" s="6"/>
      <c r="T72" s="168"/>
      <c r="V72" s="6"/>
      <c r="W72" s="6"/>
      <c r="Y72" s="47"/>
    </row>
    <row r="73" spans="1:25" x14ac:dyDescent="0.25">
      <c r="A73" s="1">
        <v>2017</v>
      </c>
      <c r="B73" s="1" t="s">
        <v>437</v>
      </c>
      <c r="C73" s="1" t="s">
        <v>4</v>
      </c>
      <c r="D73" s="92">
        <v>280</v>
      </c>
      <c r="F73" s="202">
        <f>'Tabel 3'!E73/'Tabel 4'!$D73/1000</f>
        <v>7.0385714285714288E-2</v>
      </c>
      <c r="G73" s="202">
        <f>'Tabel 3'!F73/'Tabel 4'!$D73/1000</f>
        <v>1.525E-2</v>
      </c>
      <c r="H73" s="202">
        <f>'Tabel 3'!G73/'Tabel 4'!$D73/1000</f>
        <v>7.9642857142857137E-3</v>
      </c>
      <c r="I73" s="202">
        <f>'Tabel 3'!H73/'Tabel 4'!$D73/1000</f>
        <v>8.0357142857142856E-4</v>
      </c>
      <c r="J73" s="202">
        <f>'Tabel 3'!I73/'Tabel 4'!$D73/1000</f>
        <v>6.4821428571428565E-3</v>
      </c>
      <c r="K73" s="202">
        <f>'Tabel 3'!J73/'Tabel 4'!$D73/1000</f>
        <v>0</v>
      </c>
      <c r="L73" s="202">
        <f>'Tabel 3'!K73/'Tabel 4'!$D73/1000</f>
        <v>2.637142857142857E-2</v>
      </c>
      <c r="M73" s="202">
        <f>'Tabel 3'!L73/'Tabel 4'!$D73/1000</f>
        <v>2.4135714285714285E-2</v>
      </c>
      <c r="N73" s="202">
        <f>'Tabel 3'!M73/'Tabel 4'!$D73/1000</f>
        <v>2.2357142857142858E-3</v>
      </c>
      <c r="O73" s="202">
        <f>'Tabel 3'!N73/'Tabel 4'!$D73/1000</f>
        <v>1.1678571428571429E-2</v>
      </c>
      <c r="P73" s="202">
        <f>'Tabel 3'!O73/'Tabel 4'!$D73/1000</f>
        <v>1.7085714285714284E-2</v>
      </c>
      <c r="Q73" s="202">
        <f>'Tabel 3'!P73/'Tabel 4'!$D73/1000</f>
        <v>1.3364285714285714E-2</v>
      </c>
      <c r="R73" s="202">
        <f>'Tabel 3'!Q73/'Tabel 4'!$D73/1000</f>
        <v>2.3928571428571429E-4</v>
      </c>
      <c r="S73" s="202">
        <f>'Tabel 3'!R73/'Tabel 4'!$D73/1000</f>
        <v>3.4821428571428573E-3</v>
      </c>
      <c r="T73" s="202">
        <f>'Tabel 3'!S73/'Tabel 4'!$D73/1000</f>
        <v>0</v>
      </c>
      <c r="U73" s="59"/>
      <c r="V73" s="202">
        <f>'Tabel 3'!U73/'Tabel 4'!$D73/1000</f>
        <v>4.7892857142857147E-3</v>
      </c>
      <c r="W73" s="6"/>
      <c r="Y73" s="47"/>
    </row>
    <row r="74" spans="1:25" x14ac:dyDescent="0.25">
      <c r="C74" s="1" t="s">
        <v>19</v>
      </c>
      <c r="D74" s="92">
        <v>179</v>
      </c>
      <c r="F74" s="202">
        <f>'Tabel 3'!E74/'Tabel 4'!$D74/1000</f>
        <v>5.4865921787709493E-2</v>
      </c>
      <c r="G74" s="202">
        <f>'Tabel 3'!F74/'Tabel 4'!$D74/1000</f>
        <v>7.9888268156424573E-3</v>
      </c>
      <c r="H74" s="202">
        <f>'Tabel 3'!G74/'Tabel 4'!$D74/1000</f>
        <v>3.5418994413407819E-3</v>
      </c>
      <c r="I74" s="202">
        <f>'Tabel 3'!H74/'Tabel 4'!$D74/1000</f>
        <v>2.5139664804469275E-4</v>
      </c>
      <c r="J74" s="202">
        <f>'Tabel 3'!I74/'Tabel 4'!$D74/1000</f>
        <v>4.1955307262569828E-3</v>
      </c>
      <c r="K74" s="202">
        <f>'Tabel 3'!J74/'Tabel 4'!$D74/1000</f>
        <v>0</v>
      </c>
      <c r="L74" s="202">
        <f>'Tabel 3'!K74/'Tabel 4'!$D74/1000</f>
        <v>3.3480446927374299E-2</v>
      </c>
      <c r="M74" s="202">
        <f>'Tabel 3'!L74/'Tabel 4'!$D74/1000</f>
        <v>8.1508379888268149E-3</v>
      </c>
      <c r="N74" s="202">
        <f>'Tabel 3'!M74/'Tabel 4'!$D74/1000</f>
        <v>2.5329608938547486E-2</v>
      </c>
      <c r="O74" s="202">
        <f>'Tabel 3'!N74/'Tabel 4'!$D74/1000</f>
        <v>2.2905027932960892E-3</v>
      </c>
      <c r="P74" s="202">
        <f>'Tabel 3'!O74/'Tabel 4'!$D74/1000</f>
        <v>1.1106145251396648E-2</v>
      </c>
      <c r="Q74" s="202">
        <f>'Tabel 3'!P74/'Tabel 4'!$D74/1000</f>
        <v>6.9162011173184356E-3</v>
      </c>
      <c r="R74" s="202">
        <f>'Tabel 3'!Q74/'Tabel 4'!$D74/1000</f>
        <v>0</v>
      </c>
      <c r="S74" s="202">
        <f>'Tabel 3'!R74/'Tabel 4'!$D74/1000</f>
        <v>4.1899441340782122E-3</v>
      </c>
      <c r="T74" s="202">
        <f>'Tabel 3'!S74/'Tabel 4'!$D74/1000</f>
        <v>0</v>
      </c>
      <c r="U74" s="59"/>
      <c r="V74" s="202">
        <f>'Tabel 3'!U74/'Tabel 4'!$D74/1000</f>
        <v>0</v>
      </c>
      <c r="W74" s="6"/>
      <c r="Y74" s="47"/>
    </row>
    <row r="75" spans="1:25" x14ac:dyDescent="0.25">
      <c r="C75" s="1" t="s">
        <v>26</v>
      </c>
      <c r="D75" s="92">
        <v>557</v>
      </c>
      <c r="F75" s="202">
        <f>'Tabel 3'!E75/'Tabel 4'!$D75/1000</f>
        <v>6.8307897289048486E-2</v>
      </c>
      <c r="G75" s="202">
        <f>'Tabel 3'!F75/'Tabel 4'!$D75/1000</f>
        <v>5.1446306104129258E-3</v>
      </c>
      <c r="H75" s="202">
        <f>'Tabel 3'!G75/'Tabel 4'!$D75/1000</f>
        <v>3.686030035906643E-3</v>
      </c>
      <c r="I75" s="202">
        <f>'Tabel 3'!H75/'Tabel 4'!$D75/1000</f>
        <v>2.7199285457809696E-4</v>
      </c>
      <c r="J75" s="202">
        <f>'Tabel 3'!I75/'Tabel 4'!$D75/1000</f>
        <v>8.4092280071813288E-4</v>
      </c>
      <c r="K75" s="202">
        <f>'Tabel 3'!J75/'Tabel 4'!$D75/1000</f>
        <v>3.456849192100539E-4</v>
      </c>
      <c r="L75" s="202">
        <f>'Tabel 3'!K75/'Tabel 4'!$D75/1000</f>
        <v>1.485938341113106E-2</v>
      </c>
      <c r="M75" s="202">
        <f>'Tabel 3'!L75/'Tabel 4'!$D75/1000</f>
        <v>8.2592229263913821E-3</v>
      </c>
      <c r="N75" s="202">
        <f>'Tabel 3'!M75/'Tabel 4'!$D75/1000</f>
        <v>6.6001604847396762E-3</v>
      </c>
      <c r="O75" s="202">
        <f>'Tabel 3'!N75/'Tabel 4'!$D75/1000</f>
        <v>3.5567802477558343E-2</v>
      </c>
      <c r="P75" s="202">
        <f>'Tabel 3'!O75/'Tabel 4'!$D75/1000</f>
        <v>1.273608078994614E-2</v>
      </c>
      <c r="Q75" s="202">
        <f>'Tabel 3'!P75/'Tabel 4'!$D75/1000</f>
        <v>5.4979712746858166E-3</v>
      </c>
      <c r="R75" s="202">
        <f>'Tabel 3'!Q75/'Tabel 4'!$D75/1000</f>
        <v>1.1773788150807897E-3</v>
      </c>
      <c r="S75" s="202">
        <f>'Tabel 3'!R75/'Tabel 4'!$D75/1000</f>
        <v>6.0607307001795336E-3</v>
      </c>
      <c r="T75" s="202">
        <f>'Tabel 3'!S75/'Tabel 4'!$D75/1000</f>
        <v>0</v>
      </c>
      <c r="U75" s="59"/>
      <c r="V75" s="202">
        <f>'Tabel 3'!U75/'Tabel 4'!$D75/1000</f>
        <v>3.8402154398563732E-3</v>
      </c>
      <c r="W75" s="6"/>
      <c r="Y75" s="47"/>
    </row>
    <row r="76" spans="1:25" x14ac:dyDescent="0.25">
      <c r="C76" s="1" t="s">
        <v>43</v>
      </c>
      <c r="D76" s="92">
        <v>651</v>
      </c>
      <c r="F76" s="202">
        <f>'Tabel 3'!E76/'Tabel 4'!$D76/1000</f>
        <v>6.6482334869431642E-2</v>
      </c>
      <c r="G76" s="202">
        <f>'Tabel 3'!F76/'Tabel 4'!$D76/1000</f>
        <v>9.0860215053763446E-3</v>
      </c>
      <c r="H76" s="202">
        <f>'Tabel 3'!G76/'Tabel 4'!$D76/1000</f>
        <v>6.5007680491551458E-3</v>
      </c>
      <c r="I76" s="202">
        <f>'Tabel 3'!H76/'Tabel 4'!$D76/1000</f>
        <v>7.0660522273425499E-4</v>
      </c>
      <c r="J76" s="202">
        <f>'Tabel 3'!I76/'Tabel 4'!$D76/1000</f>
        <v>1.8786482334869432E-3</v>
      </c>
      <c r="K76" s="202">
        <f>'Tabel 3'!J76/'Tabel 4'!$D76/1000</f>
        <v>0</v>
      </c>
      <c r="L76" s="202">
        <f>'Tabel 3'!K76/'Tabel 4'!$D76/1000</f>
        <v>3.5867895545314901E-3</v>
      </c>
      <c r="M76" s="202">
        <f>'Tabel 3'!L76/'Tabel 4'!$D76/1000</f>
        <v>3.4301075268817205E-3</v>
      </c>
      <c r="N76" s="202">
        <f>'Tabel 3'!M76/'Tabel 4'!$D76/1000</f>
        <v>1.5668202764976957E-4</v>
      </c>
      <c r="O76" s="202">
        <f>'Tabel 3'!N76/'Tabel 4'!$D76/1000</f>
        <v>3.349308755760369E-2</v>
      </c>
      <c r="P76" s="202">
        <f>'Tabel 3'!O76/'Tabel 4'!$D76/1000</f>
        <v>2.0316436251920124E-2</v>
      </c>
      <c r="Q76" s="202">
        <f>'Tabel 3'!P76/'Tabel 4'!$D76/1000</f>
        <v>1.0483870967741936E-2</v>
      </c>
      <c r="R76" s="202">
        <f>'Tabel 3'!Q76/'Tabel 4'!$D76/1000</f>
        <v>1.9201228878648233E-3</v>
      </c>
      <c r="S76" s="202">
        <f>'Tabel 3'!R76/'Tabel 4'!$D76/1000</f>
        <v>7.9124423963133645E-3</v>
      </c>
      <c r="T76" s="202">
        <f>'Tabel 3'!S76/'Tabel 4'!$D76/1000</f>
        <v>0</v>
      </c>
      <c r="U76" s="59"/>
      <c r="V76" s="202">
        <f>'Tabel 3'!U76/'Tabel 4'!$D76/1000</f>
        <v>0</v>
      </c>
      <c r="W76" s="6"/>
      <c r="Y76" s="47"/>
    </row>
    <row r="77" spans="1:25" x14ac:dyDescent="0.25">
      <c r="C77" s="1" t="s">
        <v>95</v>
      </c>
      <c r="D77" s="92">
        <v>454</v>
      </c>
      <c r="F77" s="202">
        <f>'Tabel 3'!E77/'Tabel 4'!$D77/1000</f>
        <v>3.2904487973568278E-2</v>
      </c>
      <c r="G77" s="202">
        <f>'Tabel 3'!F77/'Tabel 4'!$D77/1000</f>
        <v>6.7233983039647581E-3</v>
      </c>
      <c r="H77" s="202">
        <f>'Tabel 3'!G77/'Tabel 4'!$D77/1000</f>
        <v>3.9070338325991188E-3</v>
      </c>
      <c r="I77" s="202">
        <f>'Tabel 3'!H77/'Tabel 4'!$D77/1000</f>
        <v>4.5896475770925107E-5</v>
      </c>
      <c r="J77" s="202">
        <f>'Tabel 3'!I77/'Tabel 4'!$D77/1000</f>
        <v>2.1470634361233478E-3</v>
      </c>
      <c r="K77" s="202">
        <f>'Tabel 3'!J77/'Tabel 4'!$D77/1000</f>
        <v>6.2340455947136565E-4</v>
      </c>
      <c r="L77" s="202">
        <f>'Tabel 3'!K77/'Tabel 4'!$D77/1000</f>
        <v>5.6545418502202648E-3</v>
      </c>
      <c r="M77" s="202">
        <f>'Tabel 3'!L77/'Tabel 4'!$D77/1000</f>
        <v>4.9891299559471367E-3</v>
      </c>
      <c r="N77" s="202">
        <f>'Tabel 3'!M77/'Tabel 4'!$D77/1000</f>
        <v>6.6541189427312775E-4</v>
      </c>
      <c r="O77" s="202">
        <f>'Tabel 3'!N77/'Tabel 4'!$D77/1000</f>
        <v>1.231347436123348E-2</v>
      </c>
      <c r="P77" s="202">
        <f>'Tabel 3'!O77/'Tabel 4'!$D77/1000</f>
        <v>8.2130740088105728E-3</v>
      </c>
      <c r="Q77" s="202">
        <f>'Tabel 3'!P77/'Tabel 4'!$D77/1000</f>
        <v>4.9429105726872249E-3</v>
      </c>
      <c r="R77" s="202">
        <f>'Tabel 3'!Q77/'Tabel 4'!$D77/1000</f>
        <v>6.663821585903084E-5</v>
      </c>
      <c r="S77" s="202">
        <f>'Tabel 3'!R77/'Tabel 4'!$D77/1000</f>
        <v>3.2035252202643172E-3</v>
      </c>
      <c r="T77" s="202">
        <f>'Tabel 3'!S77/'Tabel 4'!$D77/1000</f>
        <v>0</v>
      </c>
      <c r="U77" s="59"/>
      <c r="V77" s="202">
        <f>'Tabel 3'!U77/'Tabel 4'!$D77/1000</f>
        <v>1.5947136563876651E-3</v>
      </c>
      <c r="W77" s="6"/>
      <c r="Y77" s="47"/>
    </row>
    <row r="78" spans="1:25" x14ac:dyDescent="0.25">
      <c r="C78" s="1" t="s">
        <v>105</v>
      </c>
      <c r="D78" s="92">
        <v>528</v>
      </c>
      <c r="F78" s="202">
        <f>'Tabel 3'!E78/'Tabel 4'!$D78/1000</f>
        <v>0.10697159090909091</v>
      </c>
      <c r="G78" s="202">
        <f>'Tabel 3'!F78/'Tabel 4'!$D78/1000</f>
        <v>2.5937499999999999E-2</v>
      </c>
      <c r="H78" s="202">
        <f>'Tabel 3'!G78/'Tabel 4'!$D78/1000</f>
        <v>9.4431818181818176E-3</v>
      </c>
      <c r="I78" s="202">
        <f>'Tabel 3'!H78/'Tabel 4'!$D78/1000</f>
        <v>6.1098484848484845E-3</v>
      </c>
      <c r="J78" s="202">
        <f>'Tabel 3'!I78/'Tabel 4'!$D78/1000</f>
        <v>5.2746212121212123E-3</v>
      </c>
      <c r="K78" s="202">
        <f>'Tabel 3'!J78/'Tabel 4'!$D78/1000</f>
        <v>5.1098484848484844E-3</v>
      </c>
      <c r="L78" s="202">
        <f>'Tabel 3'!K78/'Tabel 4'!$D78/1000</f>
        <v>3.069128787878788E-2</v>
      </c>
      <c r="M78" s="202">
        <f>'Tabel 3'!L78/'Tabel 4'!$D78/1000</f>
        <v>2.9070075757575756E-2</v>
      </c>
      <c r="N78" s="202">
        <f>'Tabel 3'!M78/'Tabel 4'!$D78/1000</f>
        <v>1.6212121212121212E-3</v>
      </c>
      <c r="O78" s="202">
        <f>'Tabel 3'!N78/'Tabel 4'!$D78/1000</f>
        <v>3.6183712121212123E-2</v>
      </c>
      <c r="P78" s="202">
        <f>'Tabel 3'!O78/'Tabel 4'!$D78/1000</f>
        <v>1.4159090909090908E-2</v>
      </c>
      <c r="Q78" s="202">
        <f>'Tabel 3'!P78/'Tabel 4'!$D78/1000</f>
        <v>2.8636363636363638E-3</v>
      </c>
      <c r="R78" s="202">
        <f>'Tabel 3'!Q78/'Tabel 4'!$D78/1000</f>
        <v>0</v>
      </c>
      <c r="S78" s="202">
        <f>'Tabel 3'!R78/'Tabel 4'!$D78/1000</f>
        <v>1.1295454545454544E-2</v>
      </c>
      <c r="T78" s="202">
        <f>'Tabel 3'!S78/'Tabel 4'!$D78/1000</f>
        <v>0</v>
      </c>
      <c r="U78" s="59"/>
      <c r="V78" s="202">
        <f>'Tabel 3'!U78/'Tabel 4'!$D78/1000</f>
        <v>7.778409090909091E-3</v>
      </c>
      <c r="W78" s="6"/>
      <c r="Y78" s="47"/>
    </row>
    <row r="79" spans="1:25" x14ac:dyDescent="0.25">
      <c r="C79" s="1" t="s">
        <v>137</v>
      </c>
      <c r="D79" s="92">
        <v>657</v>
      </c>
      <c r="F79" s="202">
        <f>'Tabel 3'!E79/'Tabel 4'!$D79/1000</f>
        <v>6.4339421613394218E-2</v>
      </c>
      <c r="G79" s="202">
        <f>'Tabel 3'!F79/'Tabel 4'!$D79/1000</f>
        <v>1.8619403348554033E-2</v>
      </c>
      <c r="H79" s="202">
        <f>'Tabel 3'!G79/'Tabel 4'!$D79/1000</f>
        <v>9.1812024353120254E-3</v>
      </c>
      <c r="I79" s="202">
        <f>'Tabel 3'!H79/'Tabel 4'!$D79/1000</f>
        <v>0</v>
      </c>
      <c r="J79" s="202">
        <f>'Tabel 3'!I79/'Tabel 4'!$D79/1000</f>
        <v>9.4382009132420105E-3</v>
      </c>
      <c r="K79" s="202">
        <f>'Tabel 3'!J79/'Tabel 4'!$D79/1000</f>
        <v>0</v>
      </c>
      <c r="L79" s="202">
        <f>'Tabel 3'!K79/'Tabel 4'!$D79/1000</f>
        <v>1.0174543378995433E-2</v>
      </c>
      <c r="M79" s="202">
        <f>'Tabel 3'!L79/'Tabel 4'!$D79/1000</f>
        <v>1.0174543378995433E-2</v>
      </c>
      <c r="N79" s="202">
        <f>'Tabel 3'!M79/'Tabel 4'!$D79/1000</f>
        <v>0</v>
      </c>
      <c r="O79" s="202">
        <f>'Tabel 3'!N79/'Tabel 4'!$D79/1000</f>
        <v>1.870929071537291E-2</v>
      </c>
      <c r="P79" s="202">
        <f>'Tabel 3'!O79/'Tabel 4'!$D79/1000</f>
        <v>1.6835846270928465E-2</v>
      </c>
      <c r="Q79" s="202">
        <f>'Tabel 3'!P79/'Tabel 4'!$D79/1000</f>
        <v>6.646879756468797E-3</v>
      </c>
      <c r="R79" s="202">
        <f>'Tabel 3'!Q79/'Tabel 4'!$D79/1000</f>
        <v>0</v>
      </c>
      <c r="S79" s="202">
        <f>'Tabel 3'!R79/'Tabel 4'!$D79/1000</f>
        <v>1.0188966514459665E-2</v>
      </c>
      <c r="T79" s="202">
        <f>'Tabel 3'!S79/'Tabel 4'!$D79/1000</f>
        <v>0</v>
      </c>
      <c r="U79" s="59"/>
      <c r="V79" s="202">
        <f>'Tabel 3'!U79/'Tabel 4'!$D79/1000</f>
        <v>1.2983257229832572E-3</v>
      </c>
      <c r="W79" s="6"/>
      <c r="Y79" s="47"/>
    </row>
    <row r="80" spans="1:25" x14ac:dyDescent="0.25">
      <c r="C80" s="1" t="s">
        <v>192</v>
      </c>
      <c r="D80" s="92">
        <v>391</v>
      </c>
      <c r="F80" s="202">
        <f>'Tabel 3'!E80/'Tabel 4'!$D80/1000</f>
        <v>2.3020460358056265E-2</v>
      </c>
      <c r="G80" s="202">
        <f>'Tabel 3'!F80/'Tabel 4'!$D80/1000</f>
        <v>6.3938618925831207E-4</v>
      </c>
      <c r="H80" s="202">
        <f>'Tabel 3'!G80/'Tabel 4'!$D80/1000</f>
        <v>0</v>
      </c>
      <c r="I80" s="202">
        <f>'Tabel 3'!H80/'Tabel 4'!$D80/1000</f>
        <v>0</v>
      </c>
      <c r="J80" s="202">
        <f>'Tabel 3'!I80/'Tabel 4'!$D80/1000</f>
        <v>6.3938618925831207E-4</v>
      </c>
      <c r="K80" s="202">
        <f>'Tabel 3'!J80/'Tabel 4'!$D80/1000</f>
        <v>0</v>
      </c>
      <c r="L80" s="202">
        <f>'Tabel 3'!K80/'Tabel 4'!$D80/1000</f>
        <v>0</v>
      </c>
      <c r="M80" s="202">
        <f>'Tabel 3'!L80/'Tabel 4'!$D80/1000</f>
        <v>0</v>
      </c>
      <c r="N80" s="202">
        <f>'Tabel 3'!M80/'Tabel 4'!$D80/1000</f>
        <v>0</v>
      </c>
      <c r="O80" s="202">
        <f>'Tabel 3'!N80/'Tabel 4'!$D80/1000</f>
        <v>1.6317135549872124E-3</v>
      </c>
      <c r="P80" s="202">
        <f>'Tabel 3'!O80/'Tabel 4'!$D80/1000</f>
        <v>2.074936061381074E-2</v>
      </c>
      <c r="Q80" s="202">
        <f>'Tabel 3'!P80/'Tabel 4'!$D80/1000</f>
        <v>7.2301790281329922E-3</v>
      </c>
      <c r="R80" s="202">
        <f>'Tabel 3'!Q80/'Tabel 4'!$D80/1000</f>
        <v>0</v>
      </c>
      <c r="S80" s="202">
        <f>'Tabel 3'!R80/'Tabel 4'!$D80/1000</f>
        <v>1.3519181585677749E-2</v>
      </c>
      <c r="T80" s="202">
        <f>'Tabel 3'!S80/'Tabel 4'!$D80/1000</f>
        <v>0</v>
      </c>
      <c r="U80" s="59"/>
      <c r="V80" s="202">
        <f>'Tabel 3'!U80/'Tabel 4'!$D80/1000</f>
        <v>-2.5575447570332483E-6</v>
      </c>
      <c r="W80" s="6"/>
      <c r="Y80" s="47"/>
    </row>
    <row r="81" spans="1:25" x14ac:dyDescent="0.25">
      <c r="C81" s="1" t="s">
        <v>236</v>
      </c>
      <c r="D81" s="92">
        <v>430</v>
      </c>
      <c r="F81" s="202">
        <f>'Tabel 3'!E81/'Tabel 4'!$D81/1000</f>
        <v>3.794186046511628E-2</v>
      </c>
      <c r="G81" s="202">
        <f>'Tabel 3'!F81/'Tabel 4'!$D81/1000</f>
        <v>1.1297674418604652E-2</v>
      </c>
      <c r="H81" s="202">
        <f>'Tabel 3'!G81/'Tabel 4'!$D81/1000</f>
        <v>7.674418604651163E-3</v>
      </c>
      <c r="I81" s="202">
        <f>'Tabel 3'!H81/'Tabel 4'!$D81/1000</f>
        <v>9.7906976744186044E-4</v>
      </c>
      <c r="J81" s="202">
        <f>'Tabel 3'!I81/'Tabel 4'!$D81/1000</f>
        <v>2.5279069767441863E-3</v>
      </c>
      <c r="K81" s="202">
        <f>'Tabel 3'!J81/'Tabel 4'!$D81/1000</f>
        <v>1.1627906976744185E-4</v>
      </c>
      <c r="L81" s="202">
        <f>'Tabel 3'!K81/'Tabel 4'!$D81/1000</f>
        <v>5.8860465116279065E-3</v>
      </c>
      <c r="M81" s="202">
        <f>'Tabel 3'!L81/'Tabel 4'!$D81/1000</f>
        <v>3.7930232558139533E-3</v>
      </c>
      <c r="N81" s="202">
        <f>'Tabel 3'!M81/'Tabel 4'!$D81/1000</f>
        <v>2.0930232558139536E-3</v>
      </c>
      <c r="O81" s="202">
        <f>'Tabel 3'!N81/'Tabel 4'!$D81/1000</f>
        <v>1.0669767441860465E-2</v>
      </c>
      <c r="P81" s="202">
        <f>'Tabel 3'!O81/'Tabel 4'!$D81/1000</f>
        <v>1.0088372093023256E-2</v>
      </c>
      <c r="Q81" s="202">
        <f>'Tabel 3'!P81/'Tabel 4'!$D81/1000</f>
        <v>7.8209302325581397E-3</v>
      </c>
      <c r="R81" s="202">
        <f>'Tabel 3'!Q81/'Tabel 4'!$D81/1000</f>
        <v>0</v>
      </c>
      <c r="S81" s="202">
        <f>'Tabel 3'!R81/'Tabel 4'!$D81/1000</f>
        <v>2.2674418604651165E-3</v>
      </c>
      <c r="T81" s="202">
        <f>'Tabel 3'!S81/'Tabel 4'!$D81/1000</f>
        <v>0</v>
      </c>
      <c r="U81" s="59"/>
      <c r="V81" s="202">
        <f>'Tabel 3'!U81/'Tabel 4'!$D81/1000</f>
        <v>0</v>
      </c>
      <c r="W81" s="6"/>
      <c r="Y81" s="47"/>
    </row>
    <row r="82" spans="1:25" x14ac:dyDescent="0.25">
      <c r="C82" s="1" t="s">
        <v>262</v>
      </c>
      <c r="D82" s="92">
        <v>439</v>
      </c>
      <c r="F82" s="202">
        <f>'Tabel 3'!E82/'Tabel 4'!$D82/1000</f>
        <v>3.7216360205011394E-2</v>
      </c>
      <c r="G82" s="202">
        <f>'Tabel 3'!F82/'Tabel 4'!$D82/1000</f>
        <v>6.2642369020501142E-5</v>
      </c>
      <c r="H82" s="202">
        <f>'Tabel 3'!G82/'Tabel 4'!$D82/1000</f>
        <v>0</v>
      </c>
      <c r="I82" s="202">
        <f>'Tabel 3'!H82/'Tabel 4'!$D82/1000</f>
        <v>0</v>
      </c>
      <c r="J82" s="202">
        <f>'Tabel 3'!I82/'Tabel 4'!$D82/1000</f>
        <v>0</v>
      </c>
      <c r="K82" s="202">
        <f>'Tabel 3'!J82/'Tabel 4'!$D82/1000</f>
        <v>6.2642369020501142E-5</v>
      </c>
      <c r="L82" s="202">
        <f>'Tabel 3'!K82/'Tabel 4'!$D82/1000</f>
        <v>6.12962660592255E-3</v>
      </c>
      <c r="M82" s="202">
        <f>'Tabel 3'!L82/'Tabel 4'!$D82/1000</f>
        <v>4.2441863097949888E-3</v>
      </c>
      <c r="N82" s="202">
        <f>'Tabel 3'!M82/'Tabel 4'!$D82/1000</f>
        <v>1.8854402961275627E-3</v>
      </c>
      <c r="O82" s="202">
        <f>'Tabel 3'!N82/'Tabel 4'!$D82/1000</f>
        <v>1.5353053257403189E-2</v>
      </c>
      <c r="P82" s="202">
        <f>'Tabel 3'!O82/'Tabel 4'!$D82/1000</f>
        <v>1.5671037972665149E-2</v>
      </c>
      <c r="Q82" s="202">
        <f>'Tabel 3'!P82/'Tabel 4'!$D82/1000</f>
        <v>5.1385102505694764E-3</v>
      </c>
      <c r="R82" s="202">
        <f>'Tabel 3'!Q82/'Tabel 4'!$D82/1000</f>
        <v>0</v>
      </c>
      <c r="S82" s="202">
        <f>'Tabel 3'!R82/'Tabel 4'!$D82/1000</f>
        <v>1.0532527722095671E-2</v>
      </c>
      <c r="T82" s="202">
        <f>'Tabel 3'!S82/'Tabel 4'!$D82/1000</f>
        <v>0</v>
      </c>
      <c r="U82" s="59"/>
      <c r="V82" s="202">
        <f>'Tabel 3'!U82/'Tabel 4'!$D82/1000</f>
        <v>1.4555808656036447E-2</v>
      </c>
      <c r="W82" s="6"/>
      <c r="Y82" s="47"/>
    </row>
    <row r="83" spans="1:25" x14ac:dyDescent="0.25">
      <c r="C83" s="1" t="s">
        <v>288</v>
      </c>
      <c r="D83" s="92">
        <v>227</v>
      </c>
      <c r="F83" s="202">
        <f>'Tabel 3'!E83/'Tabel 4'!$D83/1000</f>
        <v>8.0219567577092518E-2</v>
      </c>
      <c r="G83" s="202">
        <f>'Tabel 3'!F83/'Tabel 4'!$D83/1000</f>
        <v>6.136563876651983E-3</v>
      </c>
      <c r="H83" s="202">
        <f>'Tabel 3'!G83/'Tabel 4'!$D83/1000</f>
        <v>4.7929515418502202E-3</v>
      </c>
      <c r="I83" s="202">
        <f>'Tabel 3'!H83/'Tabel 4'!$D83/1000</f>
        <v>1.3436123348017622E-3</v>
      </c>
      <c r="J83" s="202">
        <f>'Tabel 3'!I83/'Tabel 4'!$D83/1000</f>
        <v>0</v>
      </c>
      <c r="K83" s="202">
        <f>'Tabel 3'!J83/'Tabel 4'!$D83/1000</f>
        <v>0</v>
      </c>
      <c r="L83" s="202">
        <f>'Tabel 3'!K83/'Tabel 4'!$D83/1000</f>
        <v>3.5259911894273133E-2</v>
      </c>
      <c r="M83" s="202">
        <f>'Tabel 3'!L83/'Tabel 4'!$D83/1000</f>
        <v>1.7030837004405285E-2</v>
      </c>
      <c r="N83" s="202">
        <f>'Tabel 3'!M83/'Tabel 4'!$D83/1000</f>
        <v>1.8229074889867844E-2</v>
      </c>
      <c r="O83" s="202">
        <f>'Tabel 3'!N83/'Tabel 4'!$D83/1000</f>
        <v>8.8105726872246703E-5</v>
      </c>
      <c r="P83" s="202">
        <f>'Tabel 3'!O83/'Tabel 4'!$D83/1000</f>
        <v>3.8734986079295146E-2</v>
      </c>
      <c r="Q83" s="202">
        <f>'Tabel 3'!P83/'Tabel 4'!$D83/1000</f>
        <v>3.3230184317180618E-2</v>
      </c>
      <c r="R83" s="202">
        <f>'Tabel 3'!Q83/'Tabel 4'!$D83/1000</f>
        <v>0</v>
      </c>
      <c r="S83" s="202">
        <f>'Tabel 3'!R83/'Tabel 4'!$D83/1000</f>
        <v>5.5048017621145374E-3</v>
      </c>
      <c r="T83" s="202">
        <f>'Tabel 3'!S83/'Tabel 4'!$D83/1000</f>
        <v>0</v>
      </c>
      <c r="U83" s="59"/>
      <c r="V83" s="202">
        <f>'Tabel 3'!U83/'Tabel 4'!$D83/1000</f>
        <v>5.6696035242290747E-3</v>
      </c>
      <c r="W83" s="6"/>
      <c r="Y83" s="47"/>
    </row>
    <row r="84" spans="1:25" x14ac:dyDescent="0.25">
      <c r="C84" s="1" t="s">
        <v>302</v>
      </c>
      <c r="D84" s="92">
        <v>615</v>
      </c>
      <c r="F84" s="202">
        <f>'Tabel 3'!E84/'Tabel 4'!$D84/1000</f>
        <v>2.7790743398373983E-2</v>
      </c>
      <c r="G84" s="202">
        <f>'Tabel 3'!F84/'Tabel 4'!$D84/1000</f>
        <v>2.5752325203252033E-3</v>
      </c>
      <c r="H84" s="202">
        <f>'Tabel 3'!G84/'Tabel 4'!$D84/1000</f>
        <v>4.9682926829268297E-5</v>
      </c>
      <c r="I84" s="202">
        <f>'Tabel 3'!H84/'Tabel 4'!$D84/1000</f>
        <v>0</v>
      </c>
      <c r="J84" s="202">
        <f>'Tabel 3'!I84/'Tabel 4'!$D84/1000</f>
        <v>2.5255495934959349E-3</v>
      </c>
      <c r="K84" s="202">
        <f>'Tabel 3'!J84/'Tabel 4'!$D84/1000</f>
        <v>0</v>
      </c>
      <c r="L84" s="202">
        <f>'Tabel 3'!K84/'Tabel 4'!$D84/1000</f>
        <v>1.3886178861788619E-4</v>
      </c>
      <c r="M84" s="202">
        <f>'Tabel 3'!L84/'Tabel 4'!$D84/1000</f>
        <v>1.3886178861788619E-4</v>
      </c>
      <c r="N84" s="202">
        <f>'Tabel 3'!M84/'Tabel 4'!$D84/1000</f>
        <v>0</v>
      </c>
      <c r="O84" s="202">
        <f>'Tabel 3'!N84/'Tabel 4'!$D84/1000</f>
        <v>1.3224483512195122E-2</v>
      </c>
      <c r="P84" s="202">
        <f>'Tabel 3'!O84/'Tabel 4'!$D84/1000</f>
        <v>1.1852165577235771E-2</v>
      </c>
      <c r="Q84" s="202">
        <f>'Tabel 3'!P84/'Tabel 4'!$D84/1000</f>
        <v>8.204373983739837E-3</v>
      </c>
      <c r="R84" s="202">
        <f>'Tabel 3'!Q84/'Tabel 4'!$D84/1000</f>
        <v>0</v>
      </c>
      <c r="S84" s="202">
        <f>'Tabel 3'!R84/'Tabel 4'!$D84/1000</f>
        <v>3.6477915934959347E-3</v>
      </c>
      <c r="T84" s="202">
        <f>'Tabel 3'!S84/'Tabel 4'!$D84/1000</f>
        <v>0</v>
      </c>
      <c r="U84" s="59"/>
      <c r="V84" s="202">
        <f>'Tabel 3'!U84/'Tabel 4'!$D84/1000</f>
        <v>1.1382113821138213E-5</v>
      </c>
      <c r="W84" s="6"/>
      <c r="Y84" s="47"/>
    </row>
    <row r="85" spans="1:25" s="11" customFormat="1" x14ac:dyDescent="0.25">
      <c r="A85" s="10"/>
      <c r="B85" s="10" t="s">
        <v>438</v>
      </c>
      <c r="C85" s="10"/>
      <c r="D85" s="10"/>
      <c r="E85" s="10"/>
      <c r="F85" s="202"/>
      <c r="G85" s="202"/>
      <c r="H85" s="202"/>
      <c r="I85" s="202"/>
      <c r="J85" s="202"/>
      <c r="K85" s="202"/>
      <c r="L85" s="202"/>
      <c r="M85" s="202"/>
      <c r="N85" s="202"/>
      <c r="O85" s="202"/>
      <c r="P85" s="202"/>
      <c r="Q85" s="202"/>
      <c r="R85" s="202"/>
      <c r="S85" s="202"/>
      <c r="T85" s="202"/>
      <c r="U85" s="59"/>
      <c r="V85" s="202"/>
      <c r="W85" s="12"/>
      <c r="Y85" s="66"/>
    </row>
    <row r="86" spans="1:25" x14ac:dyDescent="0.25">
      <c r="F86" s="6"/>
      <c r="G86" s="6"/>
      <c r="H86" s="6"/>
      <c r="I86" s="6"/>
      <c r="J86" s="6"/>
      <c r="K86" s="6"/>
      <c r="L86" s="6"/>
      <c r="M86" s="6"/>
      <c r="N86" s="6"/>
      <c r="O86" s="6"/>
      <c r="P86" s="6"/>
      <c r="Q86" s="6"/>
      <c r="R86" s="6"/>
      <c r="S86" s="6"/>
      <c r="T86" s="169">
        <v>0</v>
      </c>
      <c r="V86" s="6"/>
      <c r="W86" s="6"/>
      <c r="Y86" s="47"/>
    </row>
    <row r="87" spans="1:25" x14ac:dyDescent="0.25">
      <c r="A87" s="55"/>
      <c r="B87" s="55"/>
      <c r="C87" s="55"/>
      <c r="D87" s="55"/>
      <c r="E87" s="55"/>
      <c r="F87" s="18"/>
      <c r="G87" s="49"/>
      <c r="H87" s="49"/>
      <c r="I87" s="49"/>
      <c r="J87" s="49"/>
      <c r="K87" s="49"/>
      <c r="L87" s="49"/>
      <c r="M87" s="49"/>
      <c r="N87" s="49"/>
      <c r="O87" s="49"/>
      <c r="P87" s="49"/>
      <c r="Q87" s="49"/>
      <c r="R87" s="49"/>
      <c r="S87" s="49"/>
      <c r="T87" s="49"/>
      <c r="U87" s="49"/>
      <c r="V87" s="49"/>
    </row>
    <row r="88" spans="1:25" x14ac:dyDescent="0.25">
      <c r="A88" s="59"/>
      <c r="B88" s="59"/>
      <c r="C88" s="59"/>
      <c r="D88" s="59"/>
      <c r="E88" s="59"/>
      <c r="F88" s="181"/>
      <c r="G88" s="181"/>
      <c r="H88" s="181"/>
      <c r="I88" s="181"/>
      <c r="J88" s="181"/>
      <c r="K88" s="181"/>
      <c r="L88" s="181"/>
      <c r="M88" s="181"/>
      <c r="N88" s="181"/>
      <c r="O88" s="181"/>
      <c r="P88" s="181"/>
      <c r="Q88" s="181"/>
      <c r="R88" s="181"/>
      <c r="S88" s="181"/>
      <c r="T88" s="181"/>
      <c r="U88" s="53"/>
      <c r="V88" s="181"/>
    </row>
    <row r="89" spans="1:25" x14ac:dyDescent="0.25">
      <c r="A89" s="59"/>
      <c r="B89" s="59"/>
      <c r="C89" s="59"/>
      <c r="D89" s="59"/>
      <c r="E89" s="59"/>
      <c r="F89" s="181"/>
      <c r="G89" s="181"/>
      <c r="H89" s="181"/>
      <c r="I89" s="181"/>
      <c r="J89" s="181"/>
      <c r="K89" s="181"/>
      <c r="L89" s="181"/>
      <c r="M89" s="181"/>
      <c r="N89" s="181"/>
      <c r="O89" s="181"/>
      <c r="P89" s="181"/>
      <c r="Q89" s="181"/>
      <c r="R89" s="181"/>
      <c r="S89" s="181"/>
      <c r="T89" s="181"/>
      <c r="U89" s="53"/>
      <c r="V89" s="181"/>
    </row>
    <row r="90" spans="1:25" x14ac:dyDescent="0.25">
      <c r="A90" s="59"/>
      <c r="B90" s="59"/>
      <c r="C90" s="59"/>
      <c r="D90" s="59"/>
      <c r="E90" s="59"/>
      <c r="F90" s="181"/>
      <c r="G90" s="181"/>
      <c r="H90" s="181"/>
      <c r="I90" s="181"/>
      <c r="J90" s="181"/>
      <c r="K90" s="181"/>
      <c r="L90" s="181"/>
      <c r="M90" s="181"/>
      <c r="N90" s="181"/>
      <c r="O90" s="181"/>
      <c r="P90" s="181"/>
      <c r="Q90" s="181"/>
      <c r="R90" s="181"/>
      <c r="S90" s="181"/>
      <c r="T90" s="181"/>
      <c r="U90" s="53"/>
      <c r="V90" s="181"/>
    </row>
    <row r="91" spans="1:25" x14ac:dyDescent="0.25">
      <c r="A91" s="59"/>
      <c r="B91" s="59"/>
      <c r="C91" s="59"/>
      <c r="D91" s="59"/>
      <c r="E91" s="59"/>
      <c r="F91" s="181"/>
      <c r="G91" s="181"/>
      <c r="H91" s="181"/>
      <c r="I91" s="181"/>
      <c r="J91" s="181"/>
      <c r="K91" s="181"/>
      <c r="L91" s="181"/>
      <c r="M91" s="181"/>
      <c r="N91" s="181"/>
      <c r="O91" s="181"/>
      <c r="P91" s="181"/>
      <c r="Q91" s="181"/>
      <c r="R91" s="181"/>
      <c r="S91" s="181"/>
      <c r="T91" s="181"/>
      <c r="U91" s="53"/>
      <c r="V91" s="181"/>
    </row>
    <row r="92" spans="1:25" x14ac:dyDescent="0.25">
      <c r="A92" s="55"/>
      <c r="B92" s="55"/>
      <c r="C92" s="55"/>
      <c r="D92" s="55"/>
      <c r="E92" s="55"/>
      <c r="F92" s="184"/>
      <c r="G92" s="56"/>
      <c r="H92" s="58"/>
      <c r="I92" s="58"/>
      <c r="J92" s="58"/>
      <c r="K92" s="58"/>
      <c r="L92" s="58"/>
      <c r="M92" s="58"/>
      <c r="N92" s="58"/>
      <c r="O92" s="58"/>
      <c r="P92" s="58"/>
      <c r="Q92" s="58"/>
      <c r="R92" s="58"/>
      <c r="S92" s="58"/>
      <c r="T92" s="58"/>
      <c r="U92" s="185"/>
      <c r="V92" s="56"/>
    </row>
    <row r="93" spans="1:25" x14ac:dyDescent="0.25">
      <c r="F93" s="186"/>
      <c r="G93" s="186"/>
      <c r="H93" s="186"/>
      <c r="I93" s="186"/>
      <c r="J93" s="186"/>
      <c r="K93" s="186"/>
      <c r="L93" s="186"/>
      <c r="M93" s="186"/>
      <c r="N93" s="186"/>
      <c r="O93" s="186"/>
      <c r="P93" s="186"/>
      <c r="Q93" s="186"/>
      <c r="R93" s="186"/>
      <c r="S93" s="186"/>
      <c r="T93" s="187"/>
      <c r="U93" s="187"/>
      <c r="V93" s="186"/>
    </row>
    <row r="94" spans="1:25" x14ac:dyDescent="0.25">
      <c r="F94" s="186"/>
      <c r="G94" s="186"/>
      <c r="H94" s="186"/>
      <c r="I94" s="186"/>
      <c r="J94" s="186"/>
      <c r="K94" s="186"/>
      <c r="L94" s="186"/>
      <c r="M94" s="186"/>
      <c r="N94" s="186"/>
      <c r="O94" s="186"/>
      <c r="P94" s="186"/>
      <c r="Q94" s="186"/>
      <c r="R94" s="186"/>
      <c r="S94" s="186"/>
      <c r="T94" s="187"/>
      <c r="U94" s="187"/>
      <c r="V94" s="186"/>
    </row>
    <row r="95" spans="1:25" x14ac:dyDescent="0.25">
      <c r="F95" s="186"/>
      <c r="G95" s="186"/>
      <c r="H95" s="186"/>
      <c r="I95" s="186"/>
      <c r="J95" s="186"/>
      <c r="K95" s="186"/>
      <c r="L95" s="186"/>
      <c r="M95" s="186"/>
      <c r="N95" s="186"/>
      <c r="O95" s="186"/>
      <c r="P95" s="186"/>
      <c r="Q95" s="186"/>
      <c r="R95" s="186"/>
      <c r="S95" s="186"/>
      <c r="T95" s="187"/>
      <c r="U95" s="187"/>
      <c r="V95" s="186"/>
    </row>
    <row r="96" spans="1:25" x14ac:dyDescent="0.25">
      <c r="F96" s="186"/>
      <c r="G96" s="186"/>
      <c r="H96" s="186"/>
      <c r="I96" s="186"/>
      <c r="J96" s="186"/>
      <c r="K96" s="186"/>
      <c r="L96" s="186"/>
      <c r="M96" s="186"/>
      <c r="N96" s="186"/>
      <c r="O96" s="186"/>
      <c r="P96" s="186"/>
      <c r="Q96" s="186"/>
      <c r="R96" s="186"/>
      <c r="S96" s="186"/>
      <c r="T96" s="187"/>
      <c r="U96" s="187"/>
      <c r="V96" s="186"/>
    </row>
    <row r="97" spans="1:22" x14ac:dyDescent="0.25">
      <c r="F97" s="186"/>
      <c r="G97" s="186"/>
      <c r="H97" s="186"/>
      <c r="I97" s="186"/>
      <c r="J97" s="186"/>
      <c r="K97" s="186"/>
      <c r="L97" s="186"/>
      <c r="M97" s="186"/>
      <c r="N97" s="186"/>
      <c r="O97" s="186"/>
      <c r="P97" s="186"/>
      <c r="Q97" s="186"/>
      <c r="R97" s="186"/>
      <c r="S97" s="186"/>
      <c r="T97" s="187"/>
      <c r="U97" s="187"/>
      <c r="V97" s="186"/>
    </row>
    <row r="98" spans="1:22" x14ac:dyDescent="0.25">
      <c r="F98" s="186"/>
      <c r="G98" s="186"/>
      <c r="H98" s="186"/>
      <c r="I98" s="186"/>
      <c r="J98" s="186"/>
      <c r="K98" s="186"/>
      <c r="L98" s="186"/>
      <c r="M98" s="186"/>
      <c r="N98" s="186"/>
      <c r="O98" s="186"/>
      <c r="P98" s="186"/>
      <c r="Q98" s="186"/>
      <c r="R98" s="186"/>
      <c r="S98" s="186"/>
      <c r="T98" s="187"/>
      <c r="U98" s="187"/>
      <c r="V98" s="186"/>
    </row>
    <row r="99" spans="1:22" x14ac:dyDescent="0.25">
      <c r="F99" s="186"/>
      <c r="G99" s="186"/>
      <c r="H99" s="186"/>
      <c r="I99" s="186"/>
      <c r="J99" s="186"/>
      <c r="K99" s="186"/>
      <c r="L99" s="186"/>
      <c r="M99" s="186"/>
      <c r="N99" s="186"/>
      <c r="O99" s="186"/>
      <c r="P99" s="186"/>
      <c r="Q99" s="186"/>
      <c r="R99" s="186"/>
      <c r="S99" s="186"/>
      <c r="T99" s="187"/>
      <c r="U99" s="187"/>
      <c r="V99" s="186"/>
    </row>
    <row r="100" spans="1:22" x14ac:dyDescent="0.25">
      <c r="F100" s="186"/>
      <c r="G100" s="186"/>
      <c r="H100" s="186"/>
      <c r="I100" s="186"/>
      <c r="J100" s="186"/>
      <c r="K100" s="186"/>
      <c r="L100" s="186"/>
      <c r="M100" s="186"/>
      <c r="N100" s="186"/>
      <c r="O100" s="186"/>
      <c r="P100" s="186"/>
      <c r="Q100" s="186"/>
      <c r="R100" s="186"/>
      <c r="S100" s="186"/>
      <c r="T100" s="187"/>
      <c r="U100" s="187"/>
      <c r="V100" s="186"/>
    </row>
    <row r="101" spans="1:22" x14ac:dyDescent="0.25">
      <c r="F101" s="186"/>
      <c r="G101" s="186"/>
      <c r="H101" s="186"/>
      <c r="I101" s="186"/>
      <c r="J101" s="186"/>
      <c r="K101" s="186"/>
      <c r="L101" s="186"/>
      <c r="M101" s="186"/>
      <c r="N101" s="186"/>
      <c r="O101" s="186"/>
      <c r="P101" s="186"/>
      <c r="Q101" s="186"/>
      <c r="R101" s="186"/>
      <c r="S101" s="186"/>
      <c r="T101" s="187"/>
      <c r="U101" s="187"/>
      <c r="V101" s="186"/>
    </row>
    <row r="102" spans="1:22" x14ac:dyDescent="0.25">
      <c r="F102" s="186"/>
      <c r="G102" s="186"/>
      <c r="H102" s="186"/>
      <c r="I102" s="186"/>
      <c r="J102" s="186"/>
      <c r="K102" s="186"/>
      <c r="L102" s="186"/>
      <c r="M102" s="186"/>
      <c r="N102" s="186"/>
      <c r="O102" s="186"/>
      <c r="P102" s="186"/>
      <c r="Q102" s="186"/>
      <c r="R102" s="186"/>
      <c r="S102" s="186"/>
      <c r="T102" s="187"/>
      <c r="U102" s="187"/>
      <c r="V102" s="186"/>
    </row>
    <row r="103" spans="1:22" x14ac:dyDescent="0.25">
      <c r="A103" s="10"/>
      <c r="B103" s="10"/>
      <c r="C103" s="10"/>
      <c r="D103" s="10"/>
      <c r="E103" s="10"/>
      <c r="F103" s="186"/>
      <c r="G103" s="186"/>
      <c r="H103" s="188"/>
      <c r="I103" s="188"/>
      <c r="J103" s="188"/>
      <c r="K103" s="188"/>
      <c r="L103" s="186"/>
      <c r="M103" s="188"/>
      <c r="N103" s="188"/>
      <c r="O103" s="188"/>
      <c r="P103" s="186"/>
      <c r="Q103" s="188"/>
      <c r="R103" s="188"/>
      <c r="S103" s="188"/>
      <c r="T103" s="187"/>
      <c r="U103" s="187"/>
      <c r="V103" s="188"/>
    </row>
    <row r="104" spans="1:22" x14ac:dyDescent="0.25">
      <c r="A104" s="10"/>
      <c r="B104" s="10"/>
      <c r="C104" s="10"/>
      <c r="D104" s="10"/>
      <c r="E104" s="10"/>
      <c r="F104" s="188"/>
      <c r="G104" s="188"/>
      <c r="H104" s="188"/>
      <c r="I104" s="188"/>
      <c r="J104" s="188"/>
      <c r="K104" s="188"/>
      <c r="L104" s="188"/>
      <c r="M104" s="188"/>
      <c r="N104" s="188"/>
      <c r="O104" s="188"/>
      <c r="P104" s="188"/>
      <c r="Q104" s="188"/>
      <c r="R104" s="188"/>
      <c r="S104" s="188"/>
      <c r="T104" s="189"/>
      <c r="U104" s="189"/>
      <c r="V104" s="188"/>
    </row>
    <row r="105" spans="1:22" x14ac:dyDescent="0.25">
      <c r="F105" s="186"/>
      <c r="G105" s="186"/>
      <c r="H105" s="186"/>
      <c r="I105" s="186"/>
      <c r="J105" s="186"/>
      <c r="K105" s="186"/>
      <c r="L105" s="186"/>
      <c r="M105" s="186"/>
      <c r="N105" s="186"/>
      <c r="O105" s="186"/>
      <c r="P105" s="186"/>
      <c r="Q105" s="186"/>
      <c r="R105" s="186"/>
      <c r="S105" s="186"/>
      <c r="T105" s="187"/>
      <c r="U105" s="187"/>
      <c r="V105" s="186"/>
    </row>
    <row r="106" spans="1:22" x14ac:dyDescent="0.25">
      <c r="A106" s="10"/>
      <c r="B106" s="10"/>
      <c r="C106" s="10"/>
      <c r="D106" s="10"/>
      <c r="E106" s="10"/>
      <c r="F106" s="188"/>
      <c r="G106" s="188"/>
      <c r="H106" s="188"/>
      <c r="I106" s="188"/>
      <c r="J106" s="188"/>
      <c r="K106" s="188"/>
      <c r="L106" s="188"/>
      <c r="M106" s="188"/>
      <c r="N106" s="188"/>
      <c r="O106" s="188"/>
      <c r="P106" s="188"/>
      <c r="Q106" s="188"/>
      <c r="R106" s="188"/>
      <c r="S106" s="188"/>
      <c r="T106" s="189"/>
      <c r="U106" s="189"/>
      <c r="V106" s="188"/>
    </row>
    <row r="107" spans="1:22" x14ac:dyDescent="0.25">
      <c r="F107" s="176"/>
      <c r="G107" s="176"/>
      <c r="H107" s="176"/>
      <c r="I107" s="176"/>
      <c r="J107" s="176"/>
      <c r="K107" s="176"/>
      <c r="L107" s="176"/>
      <c r="M107" s="176"/>
      <c r="N107" s="176"/>
      <c r="O107" s="176"/>
      <c r="P107" s="176"/>
      <c r="Q107" s="176"/>
      <c r="R107" s="176"/>
      <c r="S107" s="176"/>
      <c r="T107" s="190"/>
      <c r="U107" s="92"/>
      <c r="V107" s="176"/>
    </row>
    <row r="108" spans="1:22" x14ac:dyDescent="0.25">
      <c r="F108" s="186"/>
      <c r="G108" s="188"/>
      <c r="H108" s="186"/>
      <c r="I108" s="186"/>
      <c r="J108" s="186"/>
      <c r="K108" s="186"/>
      <c r="L108" s="186"/>
      <c r="M108" s="186"/>
      <c r="N108" s="186"/>
      <c r="O108" s="186"/>
      <c r="P108" s="186"/>
      <c r="Q108" s="186"/>
      <c r="R108" s="186"/>
      <c r="S108" s="186"/>
      <c r="T108" s="187"/>
      <c r="U108" s="186"/>
      <c r="V108" s="186"/>
    </row>
    <row r="109" spans="1:22" x14ac:dyDescent="0.25">
      <c r="F109" s="186"/>
      <c r="G109" s="188"/>
      <c r="H109" s="186"/>
      <c r="I109" s="186"/>
      <c r="J109" s="186"/>
      <c r="K109" s="186"/>
      <c r="L109" s="186"/>
      <c r="M109" s="186"/>
      <c r="N109" s="186"/>
      <c r="O109" s="186"/>
      <c r="P109" s="186"/>
      <c r="Q109" s="186"/>
      <c r="R109" s="186"/>
      <c r="S109" s="186"/>
      <c r="T109" s="187"/>
      <c r="U109" s="186"/>
      <c r="V109" s="186"/>
    </row>
    <row r="110" spans="1:22" x14ac:dyDescent="0.25">
      <c r="F110" s="186"/>
      <c r="G110" s="188"/>
      <c r="H110" s="186"/>
      <c r="I110" s="186"/>
      <c r="J110" s="186"/>
      <c r="K110" s="186"/>
      <c r="L110" s="186"/>
      <c r="M110" s="186"/>
      <c r="N110" s="186"/>
      <c r="O110" s="186"/>
      <c r="P110" s="186"/>
      <c r="Q110" s="186"/>
      <c r="R110" s="186"/>
      <c r="S110" s="186"/>
      <c r="T110" s="187"/>
      <c r="U110" s="186"/>
      <c r="V110" s="186"/>
    </row>
    <row r="111" spans="1:22" x14ac:dyDescent="0.25">
      <c r="F111" s="186"/>
      <c r="G111" s="188"/>
      <c r="H111" s="186"/>
      <c r="I111" s="186"/>
      <c r="J111" s="186"/>
      <c r="K111" s="186"/>
      <c r="L111" s="186"/>
      <c r="M111" s="186"/>
      <c r="N111" s="186"/>
      <c r="O111" s="186"/>
      <c r="P111" s="186"/>
      <c r="Q111" s="186"/>
      <c r="R111" s="186"/>
      <c r="S111" s="186"/>
      <c r="T111" s="187"/>
      <c r="U111" s="186"/>
      <c r="V111" s="186"/>
    </row>
    <row r="112" spans="1:22" x14ac:dyDescent="0.25">
      <c r="F112" s="186"/>
      <c r="G112" s="188"/>
      <c r="H112" s="186"/>
      <c r="I112" s="186"/>
      <c r="J112" s="186"/>
      <c r="K112" s="186"/>
      <c r="L112" s="186"/>
      <c r="M112" s="186"/>
      <c r="N112" s="186"/>
      <c r="O112" s="186"/>
      <c r="P112" s="186"/>
      <c r="Q112" s="186"/>
      <c r="R112" s="186"/>
      <c r="S112" s="186"/>
      <c r="T112" s="187"/>
      <c r="U112" s="186"/>
      <c r="V112" s="186"/>
    </row>
    <row r="113" spans="1:22" x14ac:dyDescent="0.25">
      <c r="F113" s="186"/>
      <c r="G113" s="188"/>
      <c r="H113" s="186"/>
      <c r="I113" s="186"/>
      <c r="J113" s="186"/>
      <c r="K113" s="186"/>
      <c r="L113" s="186"/>
      <c r="M113" s="186"/>
      <c r="N113" s="186"/>
      <c r="O113" s="186"/>
      <c r="P113" s="186"/>
      <c r="Q113" s="186"/>
      <c r="R113" s="186"/>
      <c r="S113" s="186"/>
      <c r="T113" s="187"/>
      <c r="U113" s="186"/>
      <c r="V113" s="186"/>
    </row>
    <row r="114" spans="1:22" x14ac:dyDescent="0.25">
      <c r="F114" s="186"/>
      <c r="G114" s="188"/>
      <c r="H114" s="186"/>
      <c r="I114" s="186"/>
      <c r="J114" s="186"/>
      <c r="K114" s="186"/>
      <c r="L114" s="186"/>
      <c r="M114" s="186"/>
      <c r="N114" s="186"/>
      <c r="O114" s="186"/>
      <c r="P114" s="186"/>
      <c r="Q114" s="186"/>
      <c r="R114" s="186"/>
      <c r="S114" s="186"/>
      <c r="T114" s="187"/>
      <c r="U114" s="186"/>
      <c r="V114" s="186"/>
    </row>
    <row r="115" spans="1:22" x14ac:dyDescent="0.25">
      <c r="F115" s="186"/>
      <c r="G115" s="188"/>
      <c r="H115" s="186"/>
      <c r="I115" s="186"/>
      <c r="J115" s="186"/>
      <c r="K115" s="186"/>
      <c r="L115" s="186"/>
      <c r="M115" s="186"/>
      <c r="N115" s="186"/>
      <c r="O115" s="186"/>
      <c r="P115" s="186"/>
      <c r="Q115" s="186"/>
      <c r="R115" s="186"/>
      <c r="S115" s="186"/>
      <c r="T115" s="187"/>
      <c r="U115" s="186"/>
      <c r="V115" s="186"/>
    </row>
    <row r="116" spans="1:22" x14ac:dyDescent="0.25">
      <c r="F116" s="186"/>
      <c r="G116" s="188"/>
      <c r="H116" s="186"/>
      <c r="I116" s="186"/>
      <c r="J116" s="186"/>
      <c r="K116" s="186"/>
      <c r="L116" s="186"/>
      <c r="M116" s="186"/>
      <c r="N116" s="186"/>
      <c r="O116" s="186"/>
      <c r="P116" s="186"/>
      <c r="Q116" s="186"/>
      <c r="R116" s="186"/>
      <c r="S116" s="186"/>
      <c r="T116" s="187"/>
      <c r="U116" s="186"/>
      <c r="V116" s="186"/>
    </row>
    <row r="117" spans="1:22" x14ac:dyDescent="0.25">
      <c r="F117" s="186"/>
      <c r="G117" s="188"/>
      <c r="H117" s="186"/>
      <c r="I117" s="186"/>
      <c r="J117" s="186"/>
      <c r="K117" s="186"/>
      <c r="L117" s="186"/>
      <c r="M117" s="186"/>
      <c r="N117" s="186"/>
      <c r="O117" s="186"/>
      <c r="P117" s="186"/>
      <c r="Q117" s="186"/>
      <c r="R117" s="186"/>
      <c r="S117" s="186"/>
      <c r="T117" s="187"/>
      <c r="U117" s="186"/>
      <c r="V117" s="186"/>
    </row>
    <row r="118" spans="1:22" x14ac:dyDescent="0.25">
      <c r="F118" s="186"/>
      <c r="G118" s="188"/>
      <c r="H118" s="186"/>
      <c r="I118" s="186"/>
      <c r="J118" s="186"/>
      <c r="K118" s="186"/>
      <c r="L118" s="186"/>
      <c r="M118" s="186"/>
      <c r="N118" s="186"/>
      <c r="O118" s="186"/>
      <c r="P118" s="186"/>
      <c r="Q118" s="186"/>
      <c r="R118" s="186"/>
      <c r="S118" s="186"/>
      <c r="T118" s="187"/>
      <c r="U118" s="186"/>
      <c r="V118" s="186"/>
    </row>
    <row r="119" spans="1:22" x14ac:dyDescent="0.25">
      <c r="A119" s="10"/>
      <c r="B119" s="10"/>
      <c r="C119" s="10"/>
      <c r="D119" s="10"/>
      <c r="E119" s="10"/>
      <c r="F119" s="188"/>
      <c r="G119" s="188"/>
      <c r="H119" s="188"/>
      <c r="I119" s="188"/>
      <c r="J119" s="188"/>
      <c r="K119" s="188"/>
      <c r="L119" s="188"/>
      <c r="M119" s="188"/>
      <c r="N119" s="188"/>
      <c r="O119" s="188"/>
      <c r="P119" s="188"/>
      <c r="Q119" s="188"/>
      <c r="R119" s="188"/>
      <c r="S119" s="188"/>
      <c r="T119" s="191"/>
      <c r="U119" s="188"/>
      <c r="V119" s="188"/>
    </row>
    <row r="120" spans="1:22" x14ac:dyDescent="0.25">
      <c r="F120" s="186"/>
      <c r="G120" s="188"/>
      <c r="H120" s="186"/>
      <c r="I120" s="186"/>
      <c r="J120" s="186"/>
      <c r="K120" s="186"/>
      <c r="L120" s="186"/>
      <c r="M120" s="186"/>
      <c r="N120" s="186"/>
      <c r="O120" s="186"/>
      <c r="P120" s="186"/>
      <c r="Q120" s="186"/>
      <c r="R120" s="186"/>
      <c r="S120" s="186"/>
      <c r="T120" s="187"/>
      <c r="U120" s="186"/>
      <c r="V120" s="186"/>
    </row>
    <row r="121" spans="1:22" x14ac:dyDescent="0.25">
      <c r="A121" s="10"/>
      <c r="B121" s="10"/>
      <c r="C121" s="10"/>
      <c r="D121" s="10"/>
      <c r="E121" s="10"/>
      <c r="F121" s="188"/>
      <c r="G121" s="188"/>
      <c r="H121" s="188"/>
      <c r="I121" s="188"/>
      <c r="J121" s="188"/>
      <c r="K121" s="188"/>
      <c r="L121" s="188"/>
      <c r="M121" s="188"/>
      <c r="N121" s="188"/>
      <c r="O121" s="188"/>
      <c r="P121" s="188"/>
      <c r="Q121" s="188"/>
      <c r="R121" s="188"/>
      <c r="S121" s="188"/>
      <c r="T121" s="191"/>
      <c r="U121" s="188"/>
      <c r="V121" s="188"/>
    </row>
    <row r="122" spans="1:22" x14ac:dyDescent="0.25">
      <c r="F122" s="176"/>
      <c r="G122" s="176"/>
      <c r="H122" s="176"/>
      <c r="I122" s="176"/>
      <c r="J122" s="176"/>
      <c r="K122" s="176"/>
      <c r="L122" s="176"/>
      <c r="M122" s="176"/>
      <c r="N122" s="176"/>
      <c r="O122" s="176"/>
      <c r="P122" s="176"/>
      <c r="Q122" s="176"/>
      <c r="R122" s="176"/>
      <c r="S122" s="176"/>
      <c r="T122" s="176"/>
      <c r="U122" s="92"/>
      <c r="V122" s="176"/>
    </row>
    <row r="123" spans="1:22" x14ac:dyDescent="0.25">
      <c r="F123" s="186"/>
      <c r="G123" s="188"/>
      <c r="H123" s="186"/>
      <c r="I123" s="186"/>
      <c r="J123" s="186"/>
      <c r="K123" s="186"/>
      <c r="L123" s="186"/>
      <c r="M123" s="186"/>
      <c r="N123" s="186"/>
      <c r="O123" s="186"/>
      <c r="P123" s="186"/>
      <c r="Q123" s="186"/>
      <c r="R123" s="186"/>
      <c r="S123" s="186"/>
      <c r="T123" s="187"/>
      <c r="U123" s="186"/>
      <c r="V123" s="186"/>
    </row>
    <row r="124" spans="1:22" x14ac:dyDescent="0.25">
      <c r="F124" s="186"/>
      <c r="G124" s="188"/>
      <c r="H124" s="186"/>
      <c r="I124" s="186"/>
      <c r="J124" s="186"/>
      <c r="K124" s="186"/>
      <c r="L124" s="186"/>
      <c r="M124" s="186"/>
      <c r="N124" s="186"/>
      <c r="O124" s="186"/>
      <c r="P124" s="186"/>
      <c r="Q124" s="186"/>
      <c r="R124" s="186"/>
      <c r="S124" s="186"/>
      <c r="T124" s="187"/>
      <c r="U124" s="186"/>
      <c r="V124" s="186"/>
    </row>
    <row r="125" spans="1:22" x14ac:dyDescent="0.25">
      <c r="F125" s="186"/>
      <c r="G125" s="188"/>
      <c r="H125" s="186"/>
      <c r="I125" s="186"/>
      <c r="J125" s="186"/>
      <c r="K125" s="186"/>
      <c r="L125" s="186"/>
      <c r="M125" s="186"/>
      <c r="N125" s="186"/>
      <c r="O125" s="186"/>
      <c r="P125" s="186"/>
      <c r="Q125" s="186"/>
      <c r="R125" s="186"/>
      <c r="S125" s="186"/>
      <c r="T125" s="187"/>
      <c r="U125" s="186"/>
      <c r="V125" s="186"/>
    </row>
    <row r="126" spans="1:22" x14ac:dyDescent="0.25">
      <c r="F126" s="186"/>
      <c r="G126" s="188"/>
      <c r="H126" s="186"/>
      <c r="I126" s="186"/>
      <c r="J126" s="186"/>
      <c r="K126" s="186"/>
      <c r="L126" s="186"/>
      <c r="M126" s="186"/>
      <c r="N126" s="186"/>
      <c r="O126" s="186"/>
      <c r="P126" s="186"/>
      <c r="Q126" s="186"/>
      <c r="R126" s="186"/>
      <c r="S126" s="186"/>
      <c r="T126" s="187"/>
      <c r="U126" s="186"/>
      <c r="V126" s="186"/>
    </row>
    <row r="127" spans="1:22" x14ac:dyDescent="0.25">
      <c r="F127" s="186"/>
      <c r="G127" s="188"/>
      <c r="H127" s="186"/>
      <c r="I127" s="186"/>
      <c r="J127" s="186"/>
      <c r="K127" s="186"/>
      <c r="L127" s="186"/>
      <c r="M127" s="186"/>
      <c r="N127" s="186"/>
      <c r="O127" s="186"/>
      <c r="P127" s="186"/>
      <c r="Q127" s="186"/>
      <c r="R127" s="186"/>
      <c r="S127" s="186"/>
      <c r="T127" s="187"/>
      <c r="U127" s="186"/>
      <c r="V127" s="186"/>
    </row>
    <row r="128" spans="1:22" x14ac:dyDescent="0.25">
      <c r="F128" s="186"/>
      <c r="G128" s="188"/>
      <c r="H128" s="186"/>
      <c r="I128" s="186"/>
      <c r="J128" s="186"/>
      <c r="K128" s="186"/>
      <c r="L128" s="186"/>
      <c r="M128" s="186"/>
      <c r="N128" s="186"/>
      <c r="O128" s="186"/>
      <c r="P128" s="186"/>
      <c r="Q128" s="186"/>
      <c r="R128" s="186"/>
      <c r="S128" s="186"/>
      <c r="T128" s="187"/>
      <c r="U128" s="186"/>
      <c r="V128" s="186"/>
    </row>
    <row r="129" spans="1:22" x14ac:dyDescent="0.25">
      <c r="F129" s="186"/>
      <c r="G129" s="188"/>
      <c r="H129" s="186"/>
      <c r="I129" s="186"/>
      <c r="J129" s="186"/>
      <c r="K129" s="186"/>
      <c r="L129" s="186"/>
      <c r="M129" s="186"/>
      <c r="N129" s="186"/>
      <c r="O129" s="186"/>
      <c r="P129" s="186"/>
      <c r="Q129" s="186"/>
      <c r="R129" s="186"/>
      <c r="S129" s="186"/>
      <c r="T129" s="187"/>
      <c r="U129" s="186"/>
      <c r="V129" s="186"/>
    </row>
    <row r="130" spans="1:22" x14ac:dyDescent="0.25">
      <c r="F130" s="186"/>
      <c r="G130" s="188"/>
      <c r="H130" s="186"/>
      <c r="I130" s="186"/>
      <c r="J130" s="186"/>
      <c r="K130" s="186"/>
      <c r="L130" s="186"/>
      <c r="M130" s="186"/>
      <c r="N130" s="186"/>
      <c r="O130" s="186"/>
      <c r="P130" s="186"/>
      <c r="Q130" s="186"/>
      <c r="R130" s="186"/>
      <c r="S130" s="186"/>
      <c r="T130" s="187"/>
      <c r="U130" s="186"/>
      <c r="V130" s="186"/>
    </row>
    <row r="131" spans="1:22" x14ac:dyDescent="0.25">
      <c r="F131" s="186"/>
      <c r="G131" s="188"/>
      <c r="H131" s="186"/>
      <c r="I131" s="186"/>
      <c r="J131" s="186"/>
      <c r="K131" s="186"/>
      <c r="L131" s="186"/>
      <c r="M131" s="186"/>
      <c r="N131" s="186"/>
      <c r="O131" s="186"/>
      <c r="P131" s="186"/>
      <c r="Q131" s="186"/>
      <c r="R131" s="186"/>
      <c r="S131" s="186"/>
      <c r="T131" s="187"/>
      <c r="U131" s="186"/>
      <c r="V131" s="186"/>
    </row>
    <row r="132" spans="1:22" x14ac:dyDescent="0.25">
      <c r="F132" s="186"/>
      <c r="G132" s="188"/>
      <c r="H132" s="186"/>
      <c r="I132" s="186"/>
      <c r="J132" s="186"/>
      <c r="K132" s="186"/>
      <c r="L132" s="186"/>
      <c r="M132" s="186"/>
      <c r="N132" s="186"/>
      <c r="O132" s="186"/>
      <c r="P132" s="186"/>
      <c r="Q132" s="186"/>
      <c r="R132" s="186"/>
      <c r="S132" s="186"/>
      <c r="T132" s="187"/>
      <c r="U132" s="186"/>
      <c r="V132" s="186"/>
    </row>
    <row r="133" spans="1:22" x14ac:dyDescent="0.25">
      <c r="F133" s="186"/>
      <c r="G133" s="188"/>
      <c r="H133" s="186"/>
      <c r="I133" s="186"/>
      <c r="J133" s="186"/>
      <c r="K133" s="186"/>
      <c r="L133" s="186"/>
      <c r="M133" s="186"/>
      <c r="N133" s="186"/>
      <c r="O133" s="186"/>
      <c r="P133" s="186"/>
      <c r="Q133" s="186"/>
      <c r="R133" s="186"/>
      <c r="S133" s="186"/>
      <c r="T133" s="187"/>
      <c r="U133" s="186"/>
      <c r="V133" s="186"/>
    </row>
    <row r="134" spans="1:22" x14ac:dyDescent="0.25">
      <c r="A134" s="10"/>
      <c r="B134" s="10"/>
      <c r="C134" s="10"/>
      <c r="D134" s="10"/>
      <c r="E134" s="10"/>
      <c r="F134" s="188"/>
      <c r="G134" s="188"/>
      <c r="H134" s="188"/>
      <c r="I134" s="188"/>
      <c r="J134" s="188"/>
      <c r="K134" s="188"/>
      <c r="L134" s="188"/>
      <c r="M134" s="188"/>
      <c r="N134" s="188"/>
      <c r="O134" s="188"/>
      <c r="P134" s="188"/>
      <c r="Q134" s="188"/>
      <c r="R134" s="188"/>
      <c r="S134" s="188"/>
      <c r="T134" s="191"/>
      <c r="U134" s="188"/>
      <c r="V134" s="188"/>
    </row>
    <row r="135" spans="1:22" x14ac:dyDescent="0.25">
      <c r="F135" s="186"/>
      <c r="G135" s="188"/>
      <c r="H135" s="186"/>
      <c r="I135" s="186"/>
      <c r="J135" s="186"/>
      <c r="K135" s="186"/>
      <c r="L135" s="186"/>
      <c r="M135" s="186"/>
      <c r="N135" s="186"/>
      <c r="O135" s="186"/>
      <c r="P135" s="186"/>
      <c r="Q135" s="186"/>
      <c r="R135" s="186"/>
      <c r="S135" s="186"/>
      <c r="T135" s="187"/>
      <c r="U135" s="186"/>
      <c r="V135" s="186"/>
    </row>
    <row r="136" spans="1:22" x14ac:dyDescent="0.25">
      <c r="A136" s="10"/>
      <c r="B136" s="10"/>
      <c r="C136" s="10"/>
      <c r="D136" s="10"/>
      <c r="E136" s="10"/>
      <c r="F136" s="188"/>
      <c r="G136" s="188"/>
      <c r="H136" s="188"/>
      <c r="I136" s="188"/>
      <c r="J136" s="188"/>
      <c r="K136" s="188"/>
      <c r="L136" s="188"/>
      <c r="M136" s="188"/>
      <c r="N136" s="188"/>
      <c r="O136" s="188"/>
      <c r="P136" s="188"/>
      <c r="Q136" s="188"/>
      <c r="R136" s="188"/>
      <c r="S136" s="188"/>
      <c r="T136" s="191"/>
      <c r="U136" s="188"/>
      <c r="V136" s="188"/>
    </row>
    <row r="137" spans="1:22" x14ac:dyDescent="0.25">
      <c r="F137" s="176"/>
      <c r="G137" s="176"/>
      <c r="H137" s="176"/>
      <c r="I137" s="176"/>
      <c r="J137" s="176"/>
      <c r="K137" s="176"/>
      <c r="L137" s="176"/>
      <c r="M137" s="176"/>
      <c r="N137" s="176"/>
      <c r="O137" s="176"/>
      <c r="P137" s="176"/>
      <c r="Q137" s="176"/>
      <c r="R137" s="176"/>
      <c r="S137" s="176"/>
      <c r="T137" s="190"/>
      <c r="U137" s="92"/>
      <c r="V137" s="176"/>
    </row>
    <row r="138" spans="1:22" x14ac:dyDescent="0.25">
      <c r="F138" s="186"/>
      <c r="G138" s="188"/>
      <c r="H138" s="186"/>
      <c r="I138" s="186"/>
      <c r="J138" s="186"/>
      <c r="K138" s="186"/>
      <c r="L138" s="186"/>
      <c r="M138" s="186"/>
      <c r="N138" s="186"/>
      <c r="O138" s="186"/>
      <c r="P138" s="186"/>
      <c r="Q138" s="186"/>
      <c r="R138" s="186"/>
      <c r="S138" s="186"/>
      <c r="T138" s="187"/>
      <c r="U138" s="186"/>
      <c r="V138" s="186"/>
    </row>
    <row r="139" spans="1:22" x14ac:dyDescent="0.25">
      <c r="F139" s="186"/>
      <c r="G139" s="188"/>
      <c r="H139" s="186"/>
      <c r="I139" s="186"/>
      <c r="J139" s="186"/>
      <c r="K139" s="186"/>
      <c r="L139" s="186"/>
      <c r="M139" s="186"/>
      <c r="N139" s="186"/>
      <c r="O139" s="186"/>
      <c r="P139" s="186"/>
      <c r="Q139" s="186"/>
      <c r="R139" s="186"/>
      <c r="S139" s="186"/>
      <c r="T139" s="187"/>
      <c r="U139" s="186"/>
      <c r="V139" s="186"/>
    </row>
    <row r="140" spans="1:22" x14ac:dyDescent="0.25">
      <c r="F140" s="186"/>
      <c r="G140" s="188"/>
      <c r="H140" s="186"/>
      <c r="I140" s="186"/>
      <c r="J140" s="186"/>
      <c r="K140" s="186"/>
      <c r="L140" s="186"/>
      <c r="M140" s="186"/>
      <c r="N140" s="186"/>
      <c r="O140" s="186"/>
      <c r="P140" s="186"/>
      <c r="Q140" s="186"/>
      <c r="R140" s="186"/>
      <c r="S140" s="186"/>
      <c r="T140" s="187"/>
      <c r="U140" s="186"/>
      <c r="V140" s="186"/>
    </row>
    <row r="141" spans="1:22" x14ac:dyDescent="0.25">
      <c r="F141" s="186"/>
      <c r="G141" s="188"/>
      <c r="H141" s="186"/>
      <c r="I141" s="186"/>
      <c r="J141" s="186"/>
      <c r="K141" s="186"/>
      <c r="L141" s="186"/>
      <c r="M141" s="186"/>
      <c r="N141" s="186"/>
      <c r="O141" s="186"/>
      <c r="P141" s="186"/>
      <c r="Q141" s="186"/>
      <c r="R141" s="186"/>
      <c r="S141" s="186"/>
      <c r="T141" s="187"/>
      <c r="U141" s="186"/>
      <c r="V141" s="186"/>
    </row>
    <row r="142" spans="1:22" x14ac:dyDescent="0.25">
      <c r="F142" s="186"/>
      <c r="G142" s="188"/>
      <c r="H142" s="186"/>
      <c r="I142" s="186"/>
      <c r="J142" s="186"/>
      <c r="K142" s="186"/>
      <c r="L142" s="186"/>
      <c r="M142" s="186"/>
      <c r="N142" s="186"/>
      <c r="O142" s="186"/>
      <c r="P142" s="186"/>
      <c r="Q142" s="186"/>
      <c r="R142" s="186"/>
      <c r="S142" s="186"/>
      <c r="T142" s="187"/>
      <c r="U142" s="186"/>
      <c r="V142" s="186"/>
    </row>
    <row r="143" spans="1:22" x14ac:dyDescent="0.25">
      <c r="F143" s="186"/>
      <c r="G143" s="188"/>
      <c r="H143" s="186"/>
      <c r="I143" s="186"/>
      <c r="J143" s="186"/>
      <c r="K143" s="186"/>
      <c r="L143" s="186"/>
      <c r="M143" s="186"/>
      <c r="N143" s="186"/>
      <c r="O143" s="186"/>
      <c r="P143" s="186"/>
      <c r="Q143" s="186"/>
      <c r="R143" s="186"/>
      <c r="S143" s="186"/>
      <c r="T143" s="187"/>
      <c r="U143" s="186"/>
      <c r="V143" s="186"/>
    </row>
    <row r="144" spans="1:22" x14ac:dyDescent="0.25">
      <c r="F144" s="186"/>
      <c r="G144" s="188"/>
      <c r="H144" s="186"/>
      <c r="I144" s="186"/>
      <c r="J144" s="186"/>
      <c r="K144" s="186"/>
      <c r="L144" s="186"/>
      <c r="M144" s="186"/>
      <c r="N144" s="186"/>
      <c r="O144" s="186"/>
      <c r="P144" s="186"/>
      <c r="Q144" s="186"/>
      <c r="R144" s="186"/>
      <c r="S144" s="186"/>
      <c r="T144" s="187"/>
      <c r="U144" s="186"/>
      <c r="V144" s="186"/>
    </row>
    <row r="145" spans="1:23" x14ac:dyDescent="0.25">
      <c r="F145" s="186"/>
      <c r="G145" s="188"/>
      <c r="H145" s="186"/>
      <c r="I145" s="186"/>
      <c r="J145" s="186"/>
      <c r="K145" s="186"/>
      <c r="L145" s="186"/>
      <c r="M145" s="186"/>
      <c r="N145" s="186"/>
      <c r="O145" s="186"/>
      <c r="P145" s="186"/>
      <c r="Q145" s="186"/>
      <c r="R145" s="186"/>
      <c r="S145" s="186"/>
      <c r="T145" s="187"/>
      <c r="U145" s="186"/>
      <c r="V145" s="186"/>
    </row>
    <row r="146" spans="1:23" x14ac:dyDescent="0.25">
      <c r="F146" s="186"/>
      <c r="G146" s="188"/>
      <c r="H146" s="186"/>
      <c r="I146" s="186"/>
      <c r="J146" s="186"/>
      <c r="K146" s="186"/>
      <c r="L146" s="186"/>
      <c r="M146" s="186"/>
      <c r="N146" s="186"/>
      <c r="O146" s="186"/>
      <c r="P146" s="186"/>
      <c r="Q146" s="186"/>
      <c r="R146" s="186"/>
      <c r="S146" s="186"/>
      <c r="T146" s="187"/>
      <c r="U146" s="186"/>
      <c r="V146" s="186"/>
    </row>
    <row r="147" spans="1:23" x14ac:dyDescent="0.25">
      <c r="F147" s="186"/>
      <c r="G147" s="188"/>
      <c r="H147" s="186"/>
      <c r="I147" s="186"/>
      <c r="J147" s="186"/>
      <c r="K147" s="186"/>
      <c r="L147" s="186"/>
      <c r="M147" s="186"/>
      <c r="N147" s="186"/>
      <c r="O147" s="186"/>
      <c r="P147" s="186"/>
      <c r="Q147" s="186"/>
      <c r="R147" s="186"/>
      <c r="S147" s="186"/>
      <c r="T147" s="187"/>
      <c r="U147" s="186"/>
      <c r="V147" s="186"/>
    </row>
    <row r="148" spans="1:23" x14ac:dyDescent="0.25">
      <c r="F148" s="186"/>
      <c r="G148" s="188"/>
      <c r="H148" s="186"/>
      <c r="I148" s="186"/>
      <c r="J148" s="186"/>
      <c r="K148" s="186"/>
      <c r="L148" s="186"/>
      <c r="M148" s="186"/>
      <c r="N148" s="186"/>
      <c r="O148" s="186"/>
      <c r="P148" s="186"/>
      <c r="Q148" s="186"/>
      <c r="R148" s="186"/>
      <c r="S148" s="186"/>
      <c r="T148" s="187"/>
      <c r="U148" s="186"/>
      <c r="V148" s="186"/>
    </row>
    <row r="149" spans="1:23" x14ac:dyDescent="0.25">
      <c r="F149" s="188"/>
      <c r="G149" s="188"/>
      <c r="H149" s="188"/>
      <c r="I149" s="188"/>
      <c r="J149" s="188"/>
      <c r="K149" s="188"/>
      <c r="L149" s="188"/>
      <c r="M149" s="188"/>
      <c r="N149" s="188"/>
      <c r="O149" s="188"/>
      <c r="P149" s="188"/>
      <c r="Q149" s="188"/>
      <c r="R149" s="188"/>
      <c r="S149" s="188"/>
      <c r="T149" s="191"/>
      <c r="U149" s="188"/>
      <c r="V149" s="188"/>
    </row>
    <row r="150" spans="1:23" s="11" customFormat="1" x14ac:dyDescent="0.25">
      <c r="A150" s="10"/>
      <c r="B150" s="10"/>
      <c r="C150" s="10"/>
      <c r="D150" s="10"/>
      <c r="E150" s="10"/>
      <c r="F150" s="188"/>
      <c r="G150" s="188"/>
      <c r="H150" s="188"/>
      <c r="I150" s="188"/>
      <c r="J150" s="188"/>
      <c r="K150" s="188"/>
      <c r="L150" s="188"/>
      <c r="M150" s="188"/>
      <c r="N150" s="188"/>
      <c r="O150" s="188"/>
      <c r="P150" s="188"/>
      <c r="Q150" s="188"/>
      <c r="R150" s="188"/>
      <c r="S150" s="188"/>
      <c r="T150" s="192"/>
      <c r="U150" s="188"/>
      <c r="V150" s="188"/>
      <c r="W150" s="10"/>
    </row>
    <row r="151" spans="1:23" x14ac:dyDescent="0.25">
      <c r="F151" s="182"/>
      <c r="G151" s="182"/>
      <c r="H151" s="182"/>
      <c r="I151" s="182"/>
      <c r="J151" s="182"/>
      <c r="K151" s="182"/>
      <c r="L151" s="182"/>
      <c r="M151" s="182"/>
      <c r="N151" s="182"/>
      <c r="O151" s="182"/>
      <c r="P151" s="182"/>
      <c r="Q151" s="182"/>
      <c r="R151" s="182"/>
      <c r="S151" s="182"/>
      <c r="T151" s="183"/>
      <c r="U151" s="182"/>
      <c r="V151" s="182"/>
    </row>
  </sheetData>
  <mergeCells count="3">
    <mergeCell ref="G3:K3"/>
    <mergeCell ref="L3:N3"/>
    <mergeCell ref="V3:W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X110"/>
  <sheetViews>
    <sheetView showGridLines="0" zoomScale="85" zoomScaleNormal="85" workbookViewId="0">
      <pane ySplit="4" topLeftCell="A5" activePane="bottomLeft" state="frozen"/>
      <selection pane="bottomLeft" activeCell="D61" sqref="D61"/>
    </sheetView>
  </sheetViews>
  <sheetFormatPr defaultRowHeight="15" x14ac:dyDescent="0.25"/>
  <cols>
    <col min="1" max="1" width="9.140625" style="1"/>
    <col min="2" max="2" width="29.28515625" style="1" bestFit="1" customWidth="1"/>
    <col min="3" max="3" width="9.140625" style="1"/>
    <col min="4" max="19" width="10.28515625" style="1" customWidth="1"/>
    <col min="20" max="20" width="4.28515625" style="1" customWidth="1"/>
    <col min="21" max="21" width="15.85546875" style="1" customWidth="1"/>
    <col min="24" max="24" width="9.140625" customWidth="1"/>
  </cols>
  <sheetData>
    <row r="2" spans="1:24" x14ac:dyDescent="0.25">
      <c r="A2" s="2" t="s">
        <v>576</v>
      </c>
      <c r="B2" s="2"/>
      <c r="C2" s="2"/>
      <c r="D2" s="2"/>
      <c r="E2" s="2"/>
      <c r="F2" s="2"/>
      <c r="G2" s="2"/>
      <c r="H2" s="2"/>
      <c r="I2" s="2"/>
      <c r="J2" s="2"/>
      <c r="K2" s="2"/>
      <c r="L2" s="2"/>
      <c r="M2" s="2"/>
      <c r="N2" s="2"/>
      <c r="O2" s="2"/>
      <c r="P2" s="2"/>
      <c r="Q2" s="2"/>
      <c r="R2" s="2"/>
      <c r="S2" s="2"/>
      <c r="T2" s="2"/>
      <c r="U2" s="2"/>
    </row>
    <row r="3" spans="1:24" ht="27.75" customHeight="1" x14ac:dyDescent="0.25">
      <c r="A3" s="2"/>
      <c r="B3" s="2"/>
      <c r="C3" s="13"/>
      <c r="D3" s="3" t="s">
        <v>366</v>
      </c>
      <c r="E3" s="229" t="s">
        <v>367</v>
      </c>
      <c r="F3" s="229"/>
      <c r="G3" s="229"/>
      <c r="H3" s="229"/>
      <c r="I3" s="229"/>
      <c r="J3" s="229"/>
      <c r="K3" s="229" t="s">
        <v>368</v>
      </c>
      <c r="L3" s="229"/>
      <c r="M3" s="229"/>
      <c r="N3" s="4" t="s">
        <v>369</v>
      </c>
      <c r="O3" s="4" t="s">
        <v>370</v>
      </c>
      <c r="P3" s="4"/>
      <c r="Q3" s="4"/>
      <c r="R3" s="4"/>
      <c r="S3" s="4" t="s">
        <v>371</v>
      </c>
      <c r="T3" s="5"/>
      <c r="U3" s="3" t="s">
        <v>387</v>
      </c>
    </row>
    <row r="4" spans="1:24" ht="51" x14ac:dyDescent="0.25">
      <c r="A4" s="2" t="s">
        <v>0</v>
      </c>
      <c r="B4" s="2" t="s">
        <v>394</v>
      </c>
      <c r="C4" s="2"/>
      <c r="D4" s="3" t="s">
        <v>661</v>
      </c>
      <c r="E4" s="3" t="s">
        <v>372</v>
      </c>
      <c r="F4" s="3" t="s">
        <v>373</v>
      </c>
      <c r="G4" s="3" t="s">
        <v>374</v>
      </c>
      <c r="H4" s="3" t="s">
        <v>375</v>
      </c>
      <c r="I4" s="3" t="s">
        <v>376</v>
      </c>
      <c r="J4" s="3" t="s">
        <v>377</v>
      </c>
      <c r="K4" s="3" t="s">
        <v>378</v>
      </c>
      <c r="L4" s="3" t="s">
        <v>379</v>
      </c>
      <c r="M4" s="3" t="s">
        <v>380</v>
      </c>
      <c r="N4" s="3" t="s">
        <v>381</v>
      </c>
      <c r="O4" s="3" t="s">
        <v>382</v>
      </c>
      <c r="P4" s="4" t="s">
        <v>383</v>
      </c>
      <c r="Q4" s="4" t="s">
        <v>384</v>
      </c>
      <c r="R4" s="4" t="s">
        <v>385</v>
      </c>
      <c r="S4" s="4" t="s">
        <v>3</v>
      </c>
      <c r="T4" s="4"/>
      <c r="U4" s="3" t="s">
        <v>386</v>
      </c>
    </row>
    <row r="5" spans="1:24" x14ac:dyDescent="0.25">
      <c r="A5" s="193"/>
      <c r="B5" s="193"/>
      <c r="C5" s="193"/>
      <c r="D5" s="194"/>
      <c r="E5" s="194"/>
      <c r="F5" s="194"/>
      <c r="G5" s="194"/>
      <c r="H5" s="194"/>
      <c r="I5" s="194"/>
      <c r="J5" s="194"/>
      <c r="K5" s="194"/>
      <c r="L5" s="194"/>
      <c r="M5" s="194"/>
      <c r="N5" s="194"/>
      <c r="O5" s="194"/>
      <c r="P5" s="195"/>
      <c r="Q5" s="195"/>
      <c r="R5" s="195"/>
      <c r="S5" s="195"/>
      <c r="T5" s="195"/>
      <c r="U5" s="194"/>
    </row>
    <row r="6" spans="1:24" x14ac:dyDescent="0.25">
      <c r="A6" s="18"/>
      <c r="B6" s="2"/>
      <c r="C6" s="2"/>
      <c r="D6" s="18" t="s">
        <v>393</v>
      </c>
      <c r="E6" s="105"/>
      <c r="F6" s="105"/>
      <c r="G6" s="105"/>
      <c r="H6" s="105"/>
      <c r="I6" s="105"/>
      <c r="J6" s="105"/>
      <c r="K6" s="105"/>
      <c r="L6" s="105"/>
      <c r="M6" s="105"/>
      <c r="N6" s="105"/>
      <c r="O6" s="105"/>
      <c r="P6" s="4"/>
      <c r="Q6" s="4"/>
      <c r="R6" s="4"/>
      <c r="S6" s="4"/>
      <c r="T6" s="4"/>
      <c r="U6" s="105"/>
      <c r="W6" s="173"/>
      <c r="X6" s="173"/>
    </row>
    <row r="7" spans="1:24" x14ac:dyDescent="0.25">
      <c r="A7" s="13" t="s">
        <v>634</v>
      </c>
      <c r="B7" s="13"/>
      <c r="C7" s="13"/>
      <c r="D7" s="14">
        <f>'Tabel 11'!G7</f>
        <v>2269570</v>
      </c>
      <c r="E7" s="14">
        <f>'Tabel 11'!H7</f>
        <v>1245601</v>
      </c>
      <c r="F7" s="14">
        <f>'Tabel 11'!I7</f>
        <v>649719.9</v>
      </c>
      <c r="G7" s="14">
        <f>'Tabel 11'!J7</f>
        <v>92920.700000000012</v>
      </c>
      <c r="H7" s="14">
        <f>'Tabel 11'!K7</f>
        <v>202312.50000000003</v>
      </c>
      <c r="I7" s="14">
        <f>'Tabel 11'!L7</f>
        <v>23874.6</v>
      </c>
      <c r="J7" s="14">
        <f>'Tabel 11'!M7</f>
        <v>276773</v>
      </c>
      <c r="K7" s="14">
        <f>'Tabel 11'!N7</f>
        <v>348450</v>
      </c>
      <c r="L7" s="14">
        <f>'Tabel 11'!O7</f>
        <v>269922.3</v>
      </c>
      <c r="M7" s="14">
        <f>'Tabel 11'!P7</f>
        <v>78527.7</v>
      </c>
      <c r="N7" s="14">
        <f>'Tabel 11'!Q7</f>
        <v>139187</v>
      </c>
      <c r="O7" s="14">
        <f>'Tabel 11'!R7</f>
        <v>536331</v>
      </c>
      <c r="P7" s="14">
        <f>'Tabel 11'!S7</f>
        <v>502272.1</v>
      </c>
      <c r="Q7" s="14">
        <f>'Tabel 11'!T7</f>
        <v>23192.3</v>
      </c>
      <c r="R7" s="14">
        <f>'Tabel 11'!U7</f>
        <v>10866.099999999999</v>
      </c>
      <c r="S7" s="14">
        <f>'Tabel 11'!V7</f>
        <v>13867</v>
      </c>
      <c r="T7" s="14"/>
      <c r="U7" s="14">
        <f>'Tabel 11'!X7</f>
        <v>304478</v>
      </c>
      <c r="V7" s="173"/>
    </row>
    <row r="8" spans="1:24" x14ac:dyDescent="0.25">
      <c r="A8" s="13" t="s">
        <v>352</v>
      </c>
      <c r="B8" s="13"/>
      <c r="C8" s="13"/>
      <c r="D8" s="14">
        <v>2060849</v>
      </c>
      <c r="E8" s="14">
        <v>1156361</v>
      </c>
      <c r="F8" s="14">
        <v>590137.71673377603</v>
      </c>
      <c r="G8" s="14">
        <v>75140.568642078957</v>
      </c>
      <c r="H8" s="14">
        <v>188090.21609397003</v>
      </c>
      <c r="I8" s="14">
        <v>18587.924749882663</v>
      </c>
      <c r="J8" s="14">
        <v>284404.97378029191</v>
      </c>
      <c r="K8" s="14">
        <v>326373</v>
      </c>
      <c r="L8" s="14">
        <v>255281.35898388148</v>
      </c>
      <c r="M8" s="14">
        <v>71091.641016118519</v>
      </c>
      <c r="N8" s="14">
        <v>109316</v>
      </c>
      <c r="O8" s="14">
        <v>468801</v>
      </c>
      <c r="P8" s="14">
        <v>444496.0774077496</v>
      </c>
      <c r="Q8" s="14">
        <v>18868.066342554332</v>
      </c>
      <c r="R8" s="14">
        <v>5436.1036268170537</v>
      </c>
      <c r="S8" s="14">
        <v>13815</v>
      </c>
      <c r="T8" s="14"/>
      <c r="U8" s="14">
        <v>211622</v>
      </c>
      <c r="V8" s="173"/>
    </row>
    <row r="9" spans="1:24" x14ac:dyDescent="0.25">
      <c r="A9" s="13" t="s">
        <v>353</v>
      </c>
      <c r="B9" s="13"/>
      <c r="C9" s="13"/>
      <c r="D9" s="14">
        <v>1986897</v>
      </c>
      <c r="E9" s="14">
        <v>1093997</v>
      </c>
      <c r="F9" s="14">
        <v>580118.16529445583</v>
      </c>
      <c r="G9" s="14">
        <v>76419.572497690708</v>
      </c>
      <c r="H9" s="14">
        <v>180519.24305906554</v>
      </c>
      <c r="I9" s="14">
        <v>18523.721268103949</v>
      </c>
      <c r="J9" s="14">
        <v>238416.59788068384</v>
      </c>
      <c r="K9" s="14">
        <v>314923</v>
      </c>
      <c r="L9" s="14">
        <v>246380.4213011543</v>
      </c>
      <c r="M9" s="14">
        <v>68542.578698845755</v>
      </c>
      <c r="N9" s="14">
        <v>112150</v>
      </c>
      <c r="O9" s="14">
        <v>465826</v>
      </c>
      <c r="P9" s="14">
        <v>439099.72662797233</v>
      </c>
      <c r="Q9" s="14">
        <v>19557.303944446085</v>
      </c>
      <c r="R9" s="14">
        <v>7169.0597737569969</v>
      </c>
      <c r="S9" s="14">
        <v>9313</v>
      </c>
      <c r="T9" s="14"/>
      <c r="U9" s="14">
        <v>234699</v>
      </c>
      <c r="V9" s="173"/>
    </row>
    <row r="10" spans="1:24" x14ac:dyDescent="0.25">
      <c r="A10" s="13" t="s">
        <v>391</v>
      </c>
      <c r="B10" s="13"/>
      <c r="C10" s="13"/>
      <c r="D10" s="14">
        <v>1921111</v>
      </c>
      <c r="E10" s="14">
        <v>1057841</v>
      </c>
      <c r="F10" s="14">
        <v>525664.10155345697</v>
      </c>
      <c r="G10" s="14">
        <v>81251.130652515159</v>
      </c>
      <c r="H10" s="14">
        <v>189724.0842886107</v>
      </c>
      <c r="I10" s="14">
        <v>18574.391804522867</v>
      </c>
      <c r="J10" s="14">
        <v>242627.29170089448</v>
      </c>
      <c r="K10" s="14">
        <v>313273</v>
      </c>
      <c r="L10" s="14">
        <v>237743.0163626438</v>
      </c>
      <c r="M10" s="14">
        <v>75529.983637356243</v>
      </c>
      <c r="N10" s="14">
        <v>100794</v>
      </c>
      <c r="O10" s="14">
        <v>449203</v>
      </c>
      <c r="P10" s="14">
        <v>422077.80920929636</v>
      </c>
      <c r="Q10" s="14">
        <v>19869.481896553039</v>
      </c>
      <c r="R10" s="14">
        <v>7255.7088941506208</v>
      </c>
      <c r="S10" s="14">
        <v>9823.1820200000002</v>
      </c>
      <c r="T10" s="14"/>
      <c r="U10" s="14">
        <v>251631</v>
      </c>
      <c r="V10" s="173"/>
    </row>
    <row r="11" spans="1:24" x14ac:dyDescent="0.25">
      <c r="A11" s="13" t="s">
        <v>390</v>
      </c>
      <c r="B11" s="13"/>
      <c r="C11" s="13"/>
      <c r="D11" s="14">
        <v>1844593.0000000012</v>
      </c>
      <c r="E11" s="14">
        <v>1000295</v>
      </c>
      <c r="F11" s="14">
        <v>516517</v>
      </c>
      <c r="G11" s="14">
        <v>56425</v>
      </c>
      <c r="H11" s="14">
        <v>204079</v>
      </c>
      <c r="I11" s="14">
        <v>24196</v>
      </c>
      <c r="J11" s="14">
        <v>199078</v>
      </c>
      <c r="K11" s="14">
        <v>306945</v>
      </c>
      <c r="L11" s="14">
        <v>250889</v>
      </c>
      <c r="M11" s="14">
        <v>56056</v>
      </c>
      <c r="N11" s="14">
        <v>109830</v>
      </c>
      <c r="O11" s="14">
        <v>427523</v>
      </c>
      <c r="P11" s="14">
        <v>400141</v>
      </c>
      <c r="Q11" s="14">
        <v>18559</v>
      </c>
      <c r="R11" s="14">
        <v>8823</v>
      </c>
      <c r="S11" s="14">
        <v>8164</v>
      </c>
      <c r="T11" s="14"/>
      <c r="U11" s="14">
        <v>238072</v>
      </c>
      <c r="V11" s="173"/>
    </row>
    <row r="12" spans="1:24" x14ac:dyDescent="0.25">
      <c r="A12" s="13"/>
      <c r="B12" s="13"/>
      <c r="C12" s="13"/>
      <c r="D12" s="14"/>
      <c r="E12" s="14"/>
      <c r="F12" s="14"/>
      <c r="G12" s="14"/>
      <c r="H12" s="14"/>
      <c r="I12" s="14"/>
      <c r="J12" s="14"/>
      <c r="K12" s="14"/>
      <c r="L12" s="14"/>
      <c r="M12" s="14"/>
      <c r="N12" s="14"/>
      <c r="O12" s="14"/>
      <c r="P12" s="14"/>
      <c r="Q12" s="14"/>
      <c r="R12" s="14"/>
      <c r="S12" s="14"/>
      <c r="T12" s="14"/>
      <c r="U12" s="14"/>
    </row>
    <row r="13" spans="1:24" x14ac:dyDescent="0.25">
      <c r="A13" s="18"/>
      <c r="B13" s="2"/>
      <c r="C13" s="2"/>
      <c r="D13" s="18" t="s">
        <v>423</v>
      </c>
      <c r="E13" s="3"/>
      <c r="F13" s="3"/>
      <c r="G13" s="3"/>
      <c r="H13" s="3"/>
      <c r="I13" s="3"/>
      <c r="J13" s="3"/>
      <c r="K13" s="3"/>
      <c r="L13" s="3"/>
      <c r="M13" s="3"/>
      <c r="N13" s="3"/>
      <c r="O13" s="3"/>
      <c r="P13" s="4"/>
      <c r="Q13" s="4"/>
      <c r="R13" s="4"/>
      <c r="S13" s="4"/>
      <c r="T13" s="4"/>
      <c r="U13" s="3"/>
    </row>
    <row r="14" spans="1:24" x14ac:dyDescent="0.25">
      <c r="A14" s="1">
        <v>2023</v>
      </c>
      <c r="B14" s="13" t="s">
        <v>413</v>
      </c>
      <c r="C14" s="13"/>
      <c r="D14" s="6">
        <f>'Tabel 11'!G19</f>
        <v>640904</v>
      </c>
      <c r="E14" s="6">
        <f>'Tabel 11'!H19</f>
        <v>392416</v>
      </c>
      <c r="F14" s="6">
        <f>'Tabel 11'!I19</f>
        <v>202337</v>
      </c>
      <c r="G14" s="6">
        <f>'Tabel 11'!J19</f>
        <v>25896</v>
      </c>
      <c r="H14" s="6">
        <f>'Tabel 11'!K19</f>
        <v>31120</v>
      </c>
      <c r="I14" s="6">
        <f>'Tabel 11'!L19</f>
        <v>6373</v>
      </c>
      <c r="J14" s="6">
        <f>'Tabel 11'!M19</f>
        <v>126690</v>
      </c>
      <c r="K14" s="6">
        <f>'Tabel 11'!N19</f>
        <v>122572</v>
      </c>
      <c r="L14" s="6">
        <f>'Tabel 11'!O19</f>
        <v>106585</v>
      </c>
      <c r="M14" s="6">
        <f>'Tabel 11'!P19</f>
        <v>15987</v>
      </c>
      <c r="N14" s="6">
        <f>'Tabel 11'!Q19</f>
        <v>17458</v>
      </c>
      <c r="O14" s="6">
        <f>'Tabel 11'!R19</f>
        <v>108458</v>
      </c>
      <c r="P14" s="6">
        <f>'Tabel 11'!S19</f>
        <v>98795</v>
      </c>
      <c r="Q14" s="6">
        <f>'Tabel 11'!T19</f>
        <v>8443</v>
      </c>
      <c r="R14" s="6">
        <f>'Tabel 11'!U19</f>
        <v>1220</v>
      </c>
      <c r="S14" s="6">
        <f>'Tabel 11'!V19</f>
        <v>0</v>
      </c>
      <c r="T14" s="5"/>
      <c r="U14" s="6">
        <f>'Tabel 11'!X19</f>
        <v>56968</v>
      </c>
    </row>
    <row r="15" spans="1:24" x14ac:dyDescent="0.25">
      <c r="A15" s="204"/>
      <c r="B15" s="13" t="s">
        <v>414</v>
      </c>
      <c r="C15" s="13"/>
      <c r="D15" s="6">
        <f>'Tabel 11'!G36</f>
        <v>493648</v>
      </c>
      <c r="E15" s="6">
        <f>'Tabel 11'!H36</f>
        <v>302027</v>
      </c>
      <c r="F15" s="6">
        <f>'Tabel 11'!I36</f>
        <v>163237.29999999999</v>
      </c>
      <c r="G15" s="6">
        <f>'Tabel 11'!J36</f>
        <v>29934.3</v>
      </c>
      <c r="H15" s="6">
        <f>'Tabel 11'!K36</f>
        <v>57335.5</v>
      </c>
      <c r="I15" s="6">
        <f>'Tabel 11'!L36</f>
        <v>5335.2</v>
      </c>
      <c r="J15" s="6">
        <f>'Tabel 11'!M36</f>
        <v>46184.800000000003</v>
      </c>
      <c r="K15" s="6">
        <f>'Tabel 11'!N36</f>
        <v>73940</v>
      </c>
      <c r="L15" s="6">
        <f>'Tabel 11'!O36</f>
        <v>50369.5</v>
      </c>
      <c r="M15" s="6">
        <f>'Tabel 11'!P36</f>
        <v>23570.5</v>
      </c>
      <c r="N15" s="6">
        <f>'Tabel 11'!Q36</f>
        <v>27558</v>
      </c>
      <c r="O15" s="6">
        <f>'Tabel 11'!R36</f>
        <v>90123</v>
      </c>
      <c r="P15" s="6">
        <f>'Tabel 11'!S36</f>
        <v>87780</v>
      </c>
      <c r="Q15" s="6">
        <f>'Tabel 11'!T36</f>
        <v>1893.9</v>
      </c>
      <c r="R15" s="6">
        <f>'Tabel 11'!U36</f>
        <v>449.1</v>
      </c>
      <c r="S15" s="6">
        <f>'Tabel 11'!V36</f>
        <v>4038</v>
      </c>
      <c r="T15" s="5"/>
      <c r="U15" s="6">
        <f>'Tabel 11'!X36</f>
        <v>93130</v>
      </c>
    </row>
    <row r="16" spans="1:24" x14ac:dyDescent="0.25">
      <c r="A16" s="204"/>
      <c r="B16" s="13" t="s">
        <v>415</v>
      </c>
      <c r="C16" s="13"/>
      <c r="D16" s="6">
        <f>'Tabel 11'!G53</f>
        <v>250912</v>
      </c>
      <c r="E16" s="6">
        <f>'Tabel 11'!H53</f>
        <v>125419</v>
      </c>
      <c r="F16" s="6">
        <f>'Tabel 11'!I53</f>
        <v>65577.899999999994</v>
      </c>
      <c r="G16" s="6">
        <f>'Tabel 11'!J53</f>
        <v>7929.3</v>
      </c>
      <c r="H16" s="6">
        <f>'Tabel 11'!K53</f>
        <v>25278</v>
      </c>
      <c r="I16" s="6">
        <f>'Tabel 11'!L53</f>
        <v>1701.8</v>
      </c>
      <c r="J16" s="6">
        <f>'Tabel 11'!M53</f>
        <v>24932</v>
      </c>
      <c r="K16" s="6">
        <f>'Tabel 11'!N53</f>
        <v>47775</v>
      </c>
      <c r="L16" s="6">
        <f>'Tabel 11'!O53</f>
        <v>39246.699999999997</v>
      </c>
      <c r="M16" s="6">
        <f>'Tabel 11'!P53</f>
        <v>8528.2999999999993</v>
      </c>
      <c r="N16" s="6">
        <f>'Tabel 11'!Q53</f>
        <v>19693</v>
      </c>
      <c r="O16" s="6">
        <f>'Tabel 11'!R53</f>
        <v>58025</v>
      </c>
      <c r="P16" s="6">
        <f>'Tabel 11'!S53</f>
        <v>54300.4</v>
      </c>
      <c r="Q16" s="6">
        <f>'Tabel 11'!T53</f>
        <v>2705.7</v>
      </c>
      <c r="R16" s="6">
        <f>'Tabel 11'!U53</f>
        <v>1018.8</v>
      </c>
      <c r="S16" s="6">
        <f>'Tabel 11'!V53</f>
        <v>558</v>
      </c>
      <c r="T16" s="5"/>
      <c r="U16" s="6">
        <f>'Tabel 11'!X53</f>
        <v>32219</v>
      </c>
    </row>
    <row r="17" spans="1:23" x14ac:dyDescent="0.25">
      <c r="A17" s="204"/>
      <c r="B17" s="13" t="s">
        <v>416</v>
      </c>
      <c r="C17" s="13"/>
      <c r="D17" s="6">
        <f>'Tabel 11'!G116</f>
        <v>451820</v>
      </c>
      <c r="E17" s="6">
        <f>'Tabel 11'!H116</f>
        <v>240207</v>
      </c>
      <c r="F17" s="6">
        <f>'Tabel 11'!I116</f>
        <v>144637.4</v>
      </c>
      <c r="G17" s="6">
        <f>'Tabel 11'!J116</f>
        <v>15525.300000000001</v>
      </c>
      <c r="H17" s="6">
        <f>'Tabel 11'!K116</f>
        <v>44788.9</v>
      </c>
      <c r="I17" s="6">
        <f>'Tabel 11'!L116</f>
        <v>5126.3</v>
      </c>
      <c r="J17" s="6">
        <f>'Tabel 11'!M116</f>
        <v>30129</v>
      </c>
      <c r="K17" s="6">
        <f>'Tabel 11'!N116</f>
        <v>57792</v>
      </c>
      <c r="L17" s="6">
        <f>'Tabel 11'!O116</f>
        <v>39941.199999999997</v>
      </c>
      <c r="M17" s="6">
        <f>'Tabel 11'!P116</f>
        <v>17850.8</v>
      </c>
      <c r="N17" s="6">
        <f>'Tabel 11'!Q116</f>
        <v>34215</v>
      </c>
      <c r="O17" s="6">
        <f>'Tabel 11'!R116</f>
        <v>119606</v>
      </c>
      <c r="P17" s="6">
        <f>'Tabel 11'!S116</f>
        <v>111767.3</v>
      </c>
      <c r="Q17" s="6">
        <f>'Tabel 11'!T116</f>
        <v>4175.6000000000004</v>
      </c>
      <c r="R17" s="6">
        <f>'Tabel 11'!U116</f>
        <v>3663</v>
      </c>
      <c r="S17" s="6">
        <f>'Tabel 11'!V116</f>
        <v>750</v>
      </c>
      <c r="T17" s="5"/>
      <c r="U17" s="6">
        <f>'Tabel 11'!X116</f>
        <v>68322</v>
      </c>
    </row>
    <row r="18" spans="1:23" x14ac:dyDescent="0.25">
      <c r="A18" s="204"/>
      <c r="B18" s="13" t="s">
        <v>417</v>
      </c>
      <c r="C18" s="13"/>
      <c r="D18" s="6">
        <f>'Tabel 11'!G303</f>
        <v>383145</v>
      </c>
      <c r="E18" s="6">
        <f>'Tabel 11'!H303</f>
        <v>169124</v>
      </c>
      <c r="F18" s="6">
        <f>'Tabel 11'!I303</f>
        <v>68978.8</v>
      </c>
      <c r="G18" s="6">
        <f>'Tabel 11'!J303</f>
        <v>12043.8</v>
      </c>
      <c r="H18" s="6">
        <f>'Tabel 11'!K303</f>
        <v>38906.200000000004</v>
      </c>
      <c r="I18" s="6">
        <f>'Tabel 11'!L303</f>
        <v>4791.6000000000004</v>
      </c>
      <c r="J18" s="6">
        <f>'Tabel 11'!M303</f>
        <v>44403.5</v>
      </c>
      <c r="K18" s="6">
        <f>'Tabel 11'!N303</f>
        <v>40740</v>
      </c>
      <c r="L18" s="6">
        <f>'Tabel 11'!O303</f>
        <v>29317.100000000002</v>
      </c>
      <c r="M18" s="6">
        <f>'Tabel 11'!P303</f>
        <v>11422.9</v>
      </c>
      <c r="N18" s="6">
        <f>'Tabel 11'!Q303</f>
        <v>33981</v>
      </c>
      <c r="O18" s="6">
        <f>'Tabel 11'!R303</f>
        <v>139299</v>
      </c>
      <c r="P18" s="6">
        <f>'Tabel 11'!S303</f>
        <v>130740.3</v>
      </c>
      <c r="Q18" s="6">
        <f>'Tabel 11'!T303</f>
        <v>5386.5</v>
      </c>
      <c r="R18" s="6">
        <f>'Tabel 11'!U303</f>
        <v>3171.9</v>
      </c>
      <c r="S18" s="6">
        <f>'Tabel 11'!V303</f>
        <v>7847</v>
      </c>
      <c r="T18" s="5"/>
      <c r="U18" s="6">
        <f>'Tabel 11'!X303</f>
        <v>47137</v>
      </c>
    </row>
    <row r="19" spans="1:23" x14ac:dyDescent="0.25">
      <c r="A19" s="204"/>
      <c r="B19" s="13" t="s">
        <v>418</v>
      </c>
      <c r="C19" s="13"/>
      <c r="D19" s="6">
        <f>'Tabel 11'!G360</f>
        <v>43446</v>
      </c>
      <c r="E19" s="6">
        <f>'Tabel 11'!H360</f>
        <v>13943</v>
      </c>
      <c r="F19" s="6">
        <f>'Tabel 11'!I360</f>
        <v>3318.5</v>
      </c>
      <c r="G19" s="6">
        <f>'Tabel 11'!J360</f>
        <v>1561</v>
      </c>
      <c r="H19" s="6">
        <f>'Tabel 11'!K360</f>
        <v>4796.7</v>
      </c>
      <c r="I19" s="6">
        <f>'Tabel 11'!L360</f>
        <v>538.6</v>
      </c>
      <c r="J19" s="6">
        <f>'Tabel 11'!M360</f>
        <v>3728</v>
      </c>
      <c r="K19" s="6">
        <f>'Tabel 11'!N360</f>
        <v>4329</v>
      </c>
      <c r="L19" s="6">
        <f>'Tabel 11'!O360</f>
        <v>3286.8</v>
      </c>
      <c r="M19" s="6">
        <f>'Tabel 11'!P360</f>
        <v>1042.2</v>
      </c>
      <c r="N19" s="6">
        <f>'Tabel 11'!Q360</f>
        <v>6077</v>
      </c>
      <c r="O19" s="6">
        <f>'Tabel 11'!R360</f>
        <v>19097</v>
      </c>
      <c r="P19" s="6">
        <f>'Tabel 11'!S360</f>
        <v>17290.099999999999</v>
      </c>
      <c r="Q19" s="6">
        <f>'Tabel 11'!T360</f>
        <v>553.4</v>
      </c>
      <c r="R19" s="6">
        <f>'Tabel 11'!U360</f>
        <v>1253.5</v>
      </c>
      <c r="S19" s="6">
        <f>'Tabel 11'!V360</f>
        <v>613</v>
      </c>
      <c r="T19" s="224"/>
      <c r="U19" s="6">
        <f>'Tabel 11'!X360</f>
        <v>5533</v>
      </c>
    </row>
    <row r="20" spans="1:23" x14ac:dyDescent="0.25">
      <c r="A20" s="204"/>
      <c r="B20" s="13" t="s">
        <v>419</v>
      </c>
      <c r="C20" s="13"/>
      <c r="D20" s="6">
        <f>'Tabel 11'!G370</f>
        <v>3501</v>
      </c>
      <c r="E20" s="6">
        <f>'Tabel 11'!H370</f>
        <v>2137</v>
      </c>
      <c r="F20" s="6">
        <f>'Tabel 11'!I370</f>
        <v>1614</v>
      </c>
      <c r="G20" s="6">
        <f>'Tabel 11'!J370</f>
        <v>23</v>
      </c>
      <c r="H20" s="6">
        <f>'Tabel 11'!K370</f>
        <v>9.1999999999999993</v>
      </c>
      <c r="I20" s="6">
        <f>'Tabel 11'!L370</f>
        <v>8.1</v>
      </c>
      <c r="J20" s="6">
        <f>'Tabel 11'!M370</f>
        <v>482.7</v>
      </c>
      <c r="K20" s="6">
        <f>'Tabel 11'!N370</f>
        <v>112</v>
      </c>
      <c r="L20" s="6">
        <f>'Tabel 11'!O370</f>
        <v>27</v>
      </c>
      <c r="M20" s="6">
        <f>'Tabel 11'!P370</f>
        <v>85</v>
      </c>
      <c r="N20" s="6">
        <f>'Tabel 11'!Q370</f>
        <v>138</v>
      </c>
      <c r="O20" s="6">
        <f>'Tabel 11'!R370</f>
        <v>1114</v>
      </c>
      <c r="P20" s="6">
        <f>'Tabel 11'!S370</f>
        <v>1051</v>
      </c>
      <c r="Q20" s="6">
        <f>'Tabel 11'!T370</f>
        <v>33.200000000000003</v>
      </c>
      <c r="R20" s="6">
        <f>'Tabel 11'!U370</f>
        <v>29.8</v>
      </c>
      <c r="S20" s="6">
        <f>'Tabel 11'!V370</f>
        <v>6</v>
      </c>
      <c r="T20" s="5"/>
      <c r="U20" s="6">
        <f>'Tabel 11'!X370</f>
        <v>713</v>
      </c>
    </row>
    <row r="21" spans="1:23" x14ac:dyDescent="0.25">
      <c r="A21" s="204"/>
      <c r="B21" s="13" t="s">
        <v>420</v>
      </c>
      <c r="C21" s="13"/>
      <c r="D21" s="6">
        <f>'Tabel 11'!G377</f>
        <v>2194</v>
      </c>
      <c r="E21" s="6">
        <f>'Tabel 11'!H377</f>
        <v>328</v>
      </c>
      <c r="F21" s="6">
        <f>'Tabel 11'!I377</f>
        <v>19</v>
      </c>
      <c r="G21" s="6">
        <f>'Tabel 11'!J377</f>
        <v>8</v>
      </c>
      <c r="H21" s="6">
        <f>'Tabel 11'!K377</f>
        <v>78</v>
      </c>
      <c r="I21" s="6">
        <f>'Tabel 11'!L377</f>
        <v>0</v>
      </c>
      <c r="J21" s="6">
        <f>'Tabel 11'!M377</f>
        <v>223</v>
      </c>
      <c r="K21" s="6">
        <f>'Tabel 11'!N377</f>
        <v>1190</v>
      </c>
      <c r="L21" s="6">
        <f>'Tabel 11'!O377</f>
        <v>1149</v>
      </c>
      <c r="M21" s="6">
        <f>'Tabel 11'!P377</f>
        <v>41</v>
      </c>
      <c r="N21" s="6">
        <f>'Tabel 11'!Q377</f>
        <v>67</v>
      </c>
      <c r="O21" s="6">
        <f>'Tabel 11'!R377</f>
        <v>609</v>
      </c>
      <c r="P21" s="6">
        <f>'Tabel 11'!S377</f>
        <v>548</v>
      </c>
      <c r="Q21" s="6">
        <f>'Tabel 11'!T377</f>
        <v>1</v>
      </c>
      <c r="R21" s="6">
        <f>'Tabel 11'!U377</f>
        <v>60</v>
      </c>
      <c r="S21" s="6">
        <f>'Tabel 11'!V377</f>
        <v>55</v>
      </c>
      <c r="T21" s="5"/>
      <c r="U21" s="6">
        <f>'Tabel 11'!X377</f>
        <v>456</v>
      </c>
    </row>
    <row r="22" spans="1:23" x14ac:dyDescent="0.25">
      <c r="A22" s="204"/>
      <c r="B22" s="13"/>
      <c r="C22" s="13"/>
      <c r="D22" s="204"/>
      <c r="E22" s="52"/>
      <c r="F22" s="52"/>
      <c r="G22" s="52"/>
      <c r="H22" s="52"/>
      <c r="I22" s="52"/>
      <c r="J22" s="52"/>
      <c r="K22" s="52"/>
      <c r="L22" s="52"/>
      <c r="M22" s="52"/>
      <c r="N22" s="52"/>
      <c r="O22" s="52"/>
      <c r="P22" s="5"/>
      <c r="Q22" s="5"/>
      <c r="R22" s="5"/>
      <c r="S22" s="5"/>
      <c r="T22" s="5"/>
      <c r="U22" s="52"/>
    </row>
    <row r="23" spans="1:23" x14ac:dyDescent="0.25">
      <c r="A23" s="1">
        <v>2021</v>
      </c>
      <c r="B23" s="1" t="s">
        <v>413</v>
      </c>
      <c r="D23" s="6">
        <v>627493</v>
      </c>
      <c r="E23" s="6">
        <v>406497</v>
      </c>
      <c r="F23" s="6">
        <v>190452</v>
      </c>
      <c r="G23" s="6">
        <v>23039</v>
      </c>
      <c r="H23" s="6">
        <v>29834</v>
      </c>
      <c r="I23" s="6">
        <v>6262</v>
      </c>
      <c r="J23" s="6">
        <v>156910</v>
      </c>
      <c r="K23" s="6">
        <v>116270</v>
      </c>
      <c r="L23" s="6">
        <v>99913</v>
      </c>
      <c r="M23" s="6">
        <v>16357</v>
      </c>
      <c r="N23" s="6">
        <v>11728</v>
      </c>
      <c r="O23" s="6">
        <v>92998</v>
      </c>
      <c r="P23" s="6">
        <v>85932</v>
      </c>
      <c r="Q23" s="6">
        <v>7014</v>
      </c>
      <c r="R23" s="6">
        <v>52</v>
      </c>
      <c r="S23" s="6">
        <v>0</v>
      </c>
      <c r="T23" s="6"/>
      <c r="U23" s="6">
        <v>40584</v>
      </c>
      <c r="V23" s="47"/>
      <c r="W23" s="47"/>
    </row>
    <row r="24" spans="1:23" x14ac:dyDescent="0.25">
      <c r="B24" s="1" t="s">
        <v>414</v>
      </c>
      <c r="D24" s="6">
        <v>426595</v>
      </c>
      <c r="E24" s="6">
        <v>262485</v>
      </c>
      <c r="F24" s="6">
        <v>148402</v>
      </c>
      <c r="G24" s="6">
        <v>23394</v>
      </c>
      <c r="H24" s="6">
        <v>51347</v>
      </c>
      <c r="I24" s="6">
        <v>6462</v>
      </c>
      <c r="J24" s="6">
        <v>32880</v>
      </c>
      <c r="K24" s="6">
        <v>70926</v>
      </c>
      <c r="L24" s="6">
        <v>51970</v>
      </c>
      <c r="M24" s="6">
        <v>18956</v>
      </c>
      <c r="N24" s="6">
        <v>15638</v>
      </c>
      <c r="O24" s="6">
        <v>77546</v>
      </c>
      <c r="P24" s="6">
        <v>75491</v>
      </c>
      <c r="Q24" s="6">
        <v>1435</v>
      </c>
      <c r="R24" s="6">
        <v>620</v>
      </c>
      <c r="S24" s="6">
        <v>6114</v>
      </c>
      <c r="T24" s="6"/>
      <c r="U24" s="6">
        <v>70452</v>
      </c>
      <c r="V24" s="47"/>
      <c r="W24" s="47"/>
    </row>
    <row r="25" spans="1:23" x14ac:dyDescent="0.25">
      <c r="B25" s="1" t="s">
        <v>415</v>
      </c>
      <c r="D25" s="6">
        <v>218433</v>
      </c>
      <c r="E25" s="6">
        <v>107266</v>
      </c>
      <c r="F25" s="6">
        <v>51164</v>
      </c>
      <c r="G25" s="6">
        <v>8513</v>
      </c>
      <c r="H25" s="6">
        <v>23656</v>
      </c>
      <c r="I25" s="6">
        <v>1479</v>
      </c>
      <c r="J25" s="6">
        <v>22454</v>
      </c>
      <c r="K25" s="6">
        <v>46565</v>
      </c>
      <c r="L25" s="6">
        <v>37824</v>
      </c>
      <c r="M25" s="6">
        <v>8741</v>
      </c>
      <c r="N25" s="6">
        <v>13748</v>
      </c>
      <c r="O25" s="6">
        <v>50854</v>
      </c>
      <c r="P25" s="6">
        <v>48444</v>
      </c>
      <c r="Q25" s="6">
        <v>2379</v>
      </c>
      <c r="R25" s="6">
        <v>31</v>
      </c>
      <c r="S25" s="6">
        <v>0</v>
      </c>
      <c r="T25" s="6"/>
      <c r="U25" s="6">
        <v>17088</v>
      </c>
      <c r="V25" s="47"/>
      <c r="W25" s="47"/>
    </row>
    <row r="26" spans="1:23" x14ac:dyDescent="0.25">
      <c r="B26" s="1" t="s">
        <v>416</v>
      </c>
      <c r="D26" s="6">
        <v>393863</v>
      </c>
      <c r="E26" s="6">
        <v>209800</v>
      </c>
      <c r="F26" s="6">
        <v>121645</v>
      </c>
      <c r="G26" s="6">
        <v>10346</v>
      </c>
      <c r="H26" s="6">
        <v>39828</v>
      </c>
      <c r="I26" s="6">
        <v>1739</v>
      </c>
      <c r="J26" s="6">
        <v>36242</v>
      </c>
      <c r="K26" s="6">
        <v>51854</v>
      </c>
      <c r="L26" s="6">
        <v>36940</v>
      </c>
      <c r="M26" s="6">
        <v>14914</v>
      </c>
      <c r="N26" s="6">
        <v>30527</v>
      </c>
      <c r="O26" s="6">
        <v>101682</v>
      </c>
      <c r="P26" s="6">
        <v>96256</v>
      </c>
      <c r="Q26" s="6">
        <v>3656</v>
      </c>
      <c r="R26" s="6">
        <v>1769</v>
      </c>
      <c r="S26" s="6">
        <v>866</v>
      </c>
      <c r="T26" s="6"/>
      <c r="U26" s="6">
        <v>44821</v>
      </c>
      <c r="V26" s="47"/>
      <c r="W26" s="47"/>
    </row>
    <row r="27" spans="1:23" x14ac:dyDescent="0.25">
      <c r="B27" s="1" t="s">
        <v>417</v>
      </c>
      <c r="D27" s="6">
        <v>348121</v>
      </c>
      <c r="E27" s="6">
        <v>154146</v>
      </c>
      <c r="F27" s="6">
        <v>74048</v>
      </c>
      <c r="G27" s="6">
        <v>8664</v>
      </c>
      <c r="H27" s="6">
        <v>39317</v>
      </c>
      <c r="I27" s="6">
        <v>2498</v>
      </c>
      <c r="J27" s="6">
        <v>29619</v>
      </c>
      <c r="K27" s="6">
        <v>35081</v>
      </c>
      <c r="L27" s="6">
        <v>23834</v>
      </c>
      <c r="M27" s="6">
        <v>11247</v>
      </c>
      <c r="N27" s="6">
        <v>31706</v>
      </c>
      <c r="O27" s="6">
        <v>127190</v>
      </c>
      <c r="P27" s="6">
        <v>121271</v>
      </c>
      <c r="Q27" s="6">
        <v>3965</v>
      </c>
      <c r="R27" s="6">
        <v>1953</v>
      </c>
      <c r="S27" s="6">
        <v>5961</v>
      </c>
      <c r="T27" s="6"/>
      <c r="U27" s="6">
        <v>32628</v>
      </c>
      <c r="V27" s="47"/>
      <c r="W27" s="47"/>
    </row>
    <row r="28" spans="1:23" x14ac:dyDescent="0.25">
      <c r="B28" s="1" t="s">
        <v>418</v>
      </c>
      <c r="D28" s="6">
        <v>41451</v>
      </c>
      <c r="E28" s="6">
        <v>14209</v>
      </c>
      <c r="F28" s="6">
        <v>3721</v>
      </c>
      <c r="G28" s="6">
        <v>1059</v>
      </c>
      <c r="H28" s="6">
        <v>4049</v>
      </c>
      <c r="I28" s="6">
        <v>145</v>
      </c>
      <c r="J28" s="6">
        <v>5235</v>
      </c>
      <c r="K28" s="6">
        <v>4385</v>
      </c>
      <c r="L28" s="6">
        <v>3528</v>
      </c>
      <c r="M28" s="6">
        <v>857</v>
      </c>
      <c r="N28" s="6">
        <v>5844</v>
      </c>
      <c r="O28" s="6">
        <v>17013</v>
      </c>
      <c r="P28" s="6">
        <v>15664</v>
      </c>
      <c r="Q28" s="6">
        <v>387</v>
      </c>
      <c r="R28" s="6">
        <v>961</v>
      </c>
      <c r="S28" s="6">
        <v>834</v>
      </c>
      <c r="T28" s="6"/>
      <c r="U28" s="6">
        <v>5219</v>
      </c>
      <c r="V28" s="47"/>
      <c r="W28" s="47"/>
    </row>
    <row r="29" spans="1:23" x14ac:dyDescent="0.25">
      <c r="B29" s="1" t="s">
        <v>419</v>
      </c>
      <c r="D29" s="6">
        <v>2820</v>
      </c>
      <c r="E29" s="6">
        <v>1682</v>
      </c>
      <c r="F29" s="6">
        <v>655</v>
      </c>
      <c r="G29" s="6">
        <v>79</v>
      </c>
      <c r="H29" s="6">
        <v>29</v>
      </c>
      <c r="I29" s="6">
        <v>0</v>
      </c>
      <c r="J29" s="6">
        <v>919</v>
      </c>
      <c r="K29" s="6">
        <v>84</v>
      </c>
      <c r="L29" s="6">
        <v>84</v>
      </c>
      <c r="M29" s="6">
        <v>0</v>
      </c>
      <c r="N29" s="6">
        <v>98</v>
      </c>
      <c r="O29" s="6">
        <v>956</v>
      </c>
      <c r="P29" s="6">
        <v>921</v>
      </c>
      <c r="Q29" s="6">
        <v>30</v>
      </c>
      <c r="R29" s="6">
        <v>5</v>
      </c>
      <c r="S29" s="6">
        <v>0</v>
      </c>
      <c r="T29" s="6"/>
      <c r="U29" s="6">
        <v>573</v>
      </c>
      <c r="V29" s="47"/>
      <c r="W29" s="47"/>
    </row>
    <row r="30" spans="1:23" x14ac:dyDescent="0.25">
      <c r="B30" s="1" t="s">
        <v>420</v>
      </c>
      <c r="D30" s="6">
        <v>2073</v>
      </c>
      <c r="E30" s="6">
        <v>276</v>
      </c>
      <c r="F30" s="6">
        <v>50</v>
      </c>
      <c r="G30" s="6">
        <v>46</v>
      </c>
      <c r="H30" s="6">
        <v>30</v>
      </c>
      <c r="I30" s="6">
        <v>3</v>
      </c>
      <c r="J30" s="6">
        <v>147</v>
      </c>
      <c r="K30" s="6">
        <v>1208</v>
      </c>
      <c r="L30" s="6">
        <v>1188</v>
      </c>
      <c r="M30" s="6">
        <v>20</v>
      </c>
      <c r="N30" s="6">
        <v>27</v>
      </c>
      <c r="O30" s="6">
        <v>562</v>
      </c>
      <c r="P30" s="6">
        <v>517</v>
      </c>
      <c r="Q30" s="6">
        <v>1</v>
      </c>
      <c r="R30" s="6">
        <v>44</v>
      </c>
      <c r="S30" s="6">
        <v>40</v>
      </c>
      <c r="T30" s="6"/>
      <c r="U30" s="6">
        <v>257</v>
      </c>
      <c r="V30" s="47"/>
      <c r="W30" s="47"/>
    </row>
    <row r="31" spans="1:23" x14ac:dyDescent="0.25">
      <c r="D31" s="6"/>
      <c r="E31" s="6"/>
      <c r="F31" s="6"/>
      <c r="G31" s="6"/>
      <c r="H31" s="6"/>
      <c r="I31" s="6"/>
      <c r="J31" s="6"/>
      <c r="K31" s="6"/>
      <c r="L31" s="6"/>
      <c r="M31" s="6"/>
      <c r="N31" s="6"/>
      <c r="O31" s="6"/>
      <c r="P31" s="6"/>
      <c r="Q31" s="6"/>
      <c r="R31" s="6"/>
      <c r="S31" s="6"/>
      <c r="T31" s="6"/>
      <c r="U31" s="6"/>
      <c r="V31" s="47"/>
      <c r="W31" s="47"/>
    </row>
    <row r="32" spans="1:23" x14ac:dyDescent="0.25">
      <c r="A32" s="1">
        <v>2020</v>
      </c>
      <c r="B32" s="1" t="s">
        <v>413</v>
      </c>
      <c r="D32" s="6">
        <v>585941</v>
      </c>
      <c r="E32" s="6">
        <v>374579</v>
      </c>
      <c r="F32" s="6">
        <v>182825</v>
      </c>
      <c r="G32" s="6">
        <v>22677</v>
      </c>
      <c r="H32" s="6">
        <v>31073</v>
      </c>
      <c r="I32" s="6">
        <v>6141</v>
      </c>
      <c r="J32" s="6">
        <v>131863</v>
      </c>
      <c r="K32" s="6">
        <v>109736</v>
      </c>
      <c r="L32" s="6">
        <v>96120</v>
      </c>
      <c r="M32" s="6">
        <v>13616</v>
      </c>
      <c r="N32" s="6">
        <v>9791</v>
      </c>
      <c r="O32" s="6">
        <v>91835</v>
      </c>
      <c r="P32" s="6">
        <v>84359</v>
      </c>
      <c r="Q32" s="6">
        <v>7461</v>
      </c>
      <c r="R32" s="6">
        <v>15</v>
      </c>
      <c r="S32" s="6">
        <v>0</v>
      </c>
      <c r="T32" s="6"/>
      <c r="U32" s="6">
        <v>50034</v>
      </c>
      <c r="V32" s="47"/>
      <c r="W32" s="47"/>
    </row>
    <row r="33" spans="1:23" x14ac:dyDescent="0.25">
      <c r="B33" s="1" t="s">
        <v>414</v>
      </c>
      <c r="D33" s="6">
        <v>409793</v>
      </c>
      <c r="E33" s="6">
        <v>248315</v>
      </c>
      <c r="F33" s="6">
        <v>142467</v>
      </c>
      <c r="G33" s="6">
        <v>23667</v>
      </c>
      <c r="H33" s="6">
        <v>48585</v>
      </c>
      <c r="I33" s="6">
        <v>6769</v>
      </c>
      <c r="J33" s="6">
        <v>26827</v>
      </c>
      <c r="K33" s="6">
        <v>68761</v>
      </c>
      <c r="L33" s="6">
        <v>49674</v>
      </c>
      <c r="M33" s="6">
        <v>19087</v>
      </c>
      <c r="N33" s="6">
        <v>16273</v>
      </c>
      <c r="O33" s="6">
        <v>76444</v>
      </c>
      <c r="P33" s="6">
        <v>74866</v>
      </c>
      <c r="Q33" s="6">
        <v>1511</v>
      </c>
      <c r="R33" s="6">
        <v>67</v>
      </c>
      <c r="S33" s="6">
        <v>1519</v>
      </c>
      <c r="T33" s="6"/>
      <c r="U33" s="6">
        <v>71207</v>
      </c>
      <c r="V33" s="47"/>
      <c r="W33" s="47"/>
    </row>
    <row r="34" spans="1:23" x14ac:dyDescent="0.25">
      <c r="B34" s="1" t="s">
        <v>415</v>
      </c>
      <c r="D34" s="6">
        <v>217683</v>
      </c>
      <c r="E34" s="6">
        <v>103504</v>
      </c>
      <c r="F34" s="6">
        <v>55771</v>
      </c>
      <c r="G34" s="6">
        <v>6858</v>
      </c>
      <c r="H34" s="6">
        <v>23438</v>
      </c>
      <c r="I34" s="6">
        <v>977</v>
      </c>
      <c r="J34" s="6">
        <v>16460</v>
      </c>
      <c r="K34" s="6">
        <v>47692</v>
      </c>
      <c r="L34" s="6">
        <v>38120</v>
      </c>
      <c r="M34" s="6">
        <v>9572</v>
      </c>
      <c r="N34" s="6">
        <v>16207</v>
      </c>
      <c r="O34" s="6">
        <v>50280</v>
      </c>
      <c r="P34" s="6">
        <v>47654</v>
      </c>
      <c r="Q34" s="6">
        <v>2592</v>
      </c>
      <c r="R34" s="6">
        <v>33</v>
      </c>
      <c r="S34" s="6">
        <v>0</v>
      </c>
      <c r="T34" s="6"/>
      <c r="U34" s="6">
        <v>20701</v>
      </c>
      <c r="V34" s="47"/>
      <c r="W34" s="47"/>
    </row>
    <row r="35" spans="1:23" x14ac:dyDescent="0.25">
      <c r="B35" s="1" t="s">
        <v>416</v>
      </c>
      <c r="D35" s="6">
        <v>394885</v>
      </c>
      <c r="E35" s="6">
        <v>208506</v>
      </c>
      <c r="F35" s="6">
        <v>125512</v>
      </c>
      <c r="G35" s="6">
        <v>12140</v>
      </c>
      <c r="H35" s="6">
        <v>38409</v>
      </c>
      <c r="I35" s="6">
        <v>1891</v>
      </c>
      <c r="J35" s="6">
        <v>30555</v>
      </c>
      <c r="K35" s="6">
        <v>50878</v>
      </c>
      <c r="L35" s="6">
        <v>36497</v>
      </c>
      <c r="M35" s="6">
        <v>14382</v>
      </c>
      <c r="N35" s="6">
        <v>31682</v>
      </c>
      <c r="O35" s="6">
        <v>103819</v>
      </c>
      <c r="P35" s="6">
        <v>96314</v>
      </c>
      <c r="Q35" s="6">
        <v>3533</v>
      </c>
      <c r="R35" s="6">
        <v>3971</v>
      </c>
      <c r="S35" s="6">
        <v>843</v>
      </c>
      <c r="T35" s="6"/>
      <c r="U35" s="6">
        <v>49553</v>
      </c>
      <c r="V35" s="47"/>
      <c r="W35" s="47"/>
    </row>
    <row r="36" spans="1:23" x14ac:dyDescent="0.25">
      <c r="B36" s="1" t="s">
        <v>417</v>
      </c>
      <c r="D36" s="6">
        <v>333127</v>
      </c>
      <c r="E36" s="6">
        <v>143157</v>
      </c>
      <c r="F36" s="6">
        <v>69248</v>
      </c>
      <c r="G36" s="6">
        <v>10116</v>
      </c>
      <c r="H36" s="6">
        <v>34407</v>
      </c>
      <c r="I36" s="6">
        <v>2606</v>
      </c>
      <c r="J36" s="6">
        <v>26780</v>
      </c>
      <c r="K36" s="6">
        <v>32173</v>
      </c>
      <c r="L36" s="6">
        <v>21465</v>
      </c>
      <c r="M36" s="6">
        <v>10708</v>
      </c>
      <c r="N36" s="6">
        <v>32407</v>
      </c>
      <c r="O36" s="6">
        <v>125389</v>
      </c>
      <c r="P36" s="6">
        <v>119566</v>
      </c>
      <c r="Q36" s="6">
        <v>4050</v>
      </c>
      <c r="R36" s="6">
        <v>1774</v>
      </c>
      <c r="S36" s="6">
        <v>6170</v>
      </c>
      <c r="T36" s="6"/>
      <c r="U36" s="6">
        <v>36348</v>
      </c>
      <c r="V36" s="47"/>
      <c r="W36" s="47"/>
    </row>
    <row r="37" spans="1:23" x14ac:dyDescent="0.25">
      <c r="B37" s="1" t="s">
        <v>418</v>
      </c>
      <c r="D37" s="6">
        <v>40860</v>
      </c>
      <c r="E37" s="6">
        <v>14130</v>
      </c>
      <c r="F37" s="6">
        <v>3621</v>
      </c>
      <c r="G37" s="6">
        <v>899</v>
      </c>
      <c r="H37" s="6">
        <v>4571</v>
      </c>
      <c r="I37" s="6">
        <v>137</v>
      </c>
      <c r="J37" s="6">
        <v>4903</v>
      </c>
      <c r="K37" s="6">
        <v>4545</v>
      </c>
      <c r="L37" s="6">
        <v>3387</v>
      </c>
      <c r="M37" s="6">
        <v>1158</v>
      </c>
      <c r="N37" s="6">
        <v>5673</v>
      </c>
      <c r="O37" s="6">
        <v>16512</v>
      </c>
      <c r="P37" s="6">
        <v>14860</v>
      </c>
      <c r="Q37" s="6">
        <v>381</v>
      </c>
      <c r="R37" s="6">
        <v>1272</v>
      </c>
      <c r="S37" s="6">
        <v>764</v>
      </c>
      <c r="T37" s="6"/>
      <c r="U37" s="6">
        <v>5947</v>
      </c>
      <c r="V37" s="47"/>
      <c r="W37" s="47"/>
    </row>
    <row r="38" spans="1:23" x14ac:dyDescent="0.25">
      <c r="B38" s="1" t="s">
        <v>419</v>
      </c>
      <c r="D38" s="6">
        <v>2729</v>
      </c>
      <c r="E38" s="6">
        <v>1568</v>
      </c>
      <c r="F38" s="6">
        <v>627</v>
      </c>
      <c r="G38" s="6">
        <v>25</v>
      </c>
      <c r="H38" s="6">
        <v>29</v>
      </c>
      <c r="I38" s="6">
        <v>0</v>
      </c>
      <c r="J38" s="6">
        <v>887</v>
      </c>
      <c r="K38" s="6">
        <v>67</v>
      </c>
      <c r="L38" s="6">
        <v>67</v>
      </c>
      <c r="M38" s="6">
        <v>0</v>
      </c>
      <c r="N38" s="6">
        <v>99</v>
      </c>
      <c r="O38" s="6">
        <v>995</v>
      </c>
      <c r="P38" s="6">
        <v>963</v>
      </c>
      <c r="Q38" s="6">
        <v>28</v>
      </c>
      <c r="R38" s="6">
        <v>5</v>
      </c>
      <c r="S38" s="6">
        <v>5</v>
      </c>
      <c r="T38" s="6"/>
      <c r="U38" s="6">
        <v>602</v>
      </c>
      <c r="V38" s="47"/>
      <c r="W38" s="47"/>
    </row>
    <row r="39" spans="1:23" x14ac:dyDescent="0.25">
      <c r="B39" s="1" t="s">
        <v>420</v>
      </c>
      <c r="D39" s="6">
        <v>1879</v>
      </c>
      <c r="E39" s="6">
        <v>238</v>
      </c>
      <c r="F39" s="6">
        <v>48</v>
      </c>
      <c r="G39" s="6">
        <v>37</v>
      </c>
      <c r="H39" s="6">
        <v>8</v>
      </c>
      <c r="I39" s="6">
        <v>3</v>
      </c>
      <c r="J39" s="6">
        <v>142</v>
      </c>
      <c r="K39" s="6">
        <v>1071</v>
      </c>
      <c r="L39" s="6">
        <v>1051</v>
      </c>
      <c r="M39" s="6">
        <v>20</v>
      </c>
      <c r="N39" s="6">
        <v>18</v>
      </c>
      <c r="O39" s="6">
        <v>552</v>
      </c>
      <c r="P39" s="6">
        <v>518</v>
      </c>
      <c r="Q39" s="6">
        <v>1</v>
      </c>
      <c r="R39" s="6">
        <v>33</v>
      </c>
      <c r="S39" s="6">
        <v>12</v>
      </c>
      <c r="T39" s="6"/>
      <c r="U39" s="6">
        <v>307</v>
      </c>
      <c r="V39" s="47"/>
      <c r="W39" s="47"/>
    </row>
    <row r="40" spans="1:23" x14ac:dyDescent="0.25">
      <c r="D40" s="6"/>
      <c r="E40" s="6"/>
      <c r="F40" s="6"/>
      <c r="G40" s="6"/>
      <c r="H40" s="6"/>
      <c r="I40" s="6"/>
      <c r="J40" s="6"/>
      <c r="K40" s="6"/>
      <c r="L40" s="6"/>
      <c r="M40" s="6"/>
      <c r="N40" s="6"/>
      <c r="O40" s="6"/>
      <c r="P40" s="6"/>
      <c r="Q40" s="6"/>
      <c r="R40" s="6"/>
      <c r="S40" s="6"/>
      <c r="T40" s="6"/>
      <c r="U40" s="6"/>
      <c r="V40" s="47"/>
      <c r="W40" s="47"/>
    </row>
    <row r="41" spans="1:23" x14ac:dyDescent="0.25">
      <c r="A41" s="1">
        <v>2019</v>
      </c>
      <c r="B41" s="1" t="s">
        <v>413</v>
      </c>
      <c r="D41" s="6">
        <v>546652</v>
      </c>
      <c r="E41" s="6">
        <v>323868</v>
      </c>
      <c r="F41" s="6">
        <v>148060</v>
      </c>
      <c r="G41" s="6">
        <v>15927</v>
      </c>
      <c r="H41" s="6">
        <v>46584</v>
      </c>
      <c r="I41" s="6">
        <v>4490</v>
      </c>
      <c r="J41" s="6">
        <v>108807</v>
      </c>
      <c r="K41" s="6">
        <v>116678</v>
      </c>
      <c r="L41" s="6">
        <v>102321</v>
      </c>
      <c r="M41" s="6">
        <v>14357</v>
      </c>
      <c r="N41" s="6">
        <v>11313</v>
      </c>
      <c r="O41" s="6">
        <v>94793</v>
      </c>
      <c r="P41" s="6">
        <v>87637</v>
      </c>
      <c r="Q41" s="6">
        <v>7024</v>
      </c>
      <c r="R41" s="6">
        <v>132</v>
      </c>
      <c r="S41" s="6">
        <v>1544</v>
      </c>
      <c r="T41" s="6"/>
      <c r="U41" s="6">
        <v>55267</v>
      </c>
      <c r="V41" s="47"/>
      <c r="W41" s="47"/>
    </row>
    <row r="42" spans="1:23" x14ac:dyDescent="0.25">
      <c r="B42" s="1" t="s">
        <v>414</v>
      </c>
      <c r="D42" s="6">
        <v>400268</v>
      </c>
      <c r="E42" s="6">
        <v>253467</v>
      </c>
      <c r="F42" s="6">
        <v>136957</v>
      </c>
      <c r="G42" s="6">
        <v>17638</v>
      </c>
      <c r="H42" s="6">
        <v>53467</v>
      </c>
      <c r="I42" s="6">
        <v>5460</v>
      </c>
      <c r="J42" s="6">
        <v>39946</v>
      </c>
      <c r="K42" s="6">
        <v>72095</v>
      </c>
      <c r="L42" s="6">
        <v>43333</v>
      </c>
      <c r="M42" s="6">
        <v>28762</v>
      </c>
      <c r="N42" s="6">
        <v>12668</v>
      </c>
      <c r="O42" s="6">
        <v>62038</v>
      </c>
      <c r="P42" s="6">
        <v>59672</v>
      </c>
      <c r="Q42" s="6">
        <v>2105</v>
      </c>
      <c r="R42" s="6">
        <v>261</v>
      </c>
      <c r="S42" s="6">
        <v>3959</v>
      </c>
      <c r="T42" s="6"/>
      <c r="U42" s="6">
        <v>80081</v>
      </c>
      <c r="V42" s="47"/>
      <c r="W42" s="47"/>
    </row>
    <row r="43" spans="1:23" x14ac:dyDescent="0.25">
      <c r="B43" s="1" t="s">
        <v>415</v>
      </c>
      <c r="D43" s="6">
        <v>206528</v>
      </c>
      <c r="E43" s="6">
        <v>107318</v>
      </c>
      <c r="F43" s="6">
        <v>48496</v>
      </c>
      <c r="G43" s="6">
        <v>18060</v>
      </c>
      <c r="H43" s="6">
        <v>21450</v>
      </c>
      <c r="I43" s="6">
        <v>1970</v>
      </c>
      <c r="J43" s="6">
        <v>17342</v>
      </c>
      <c r="K43" s="6">
        <v>39224</v>
      </c>
      <c r="L43" s="6">
        <v>28099</v>
      </c>
      <c r="M43" s="6">
        <v>11125</v>
      </c>
      <c r="N43" s="6">
        <v>10039</v>
      </c>
      <c r="O43" s="6">
        <v>49947</v>
      </c>
      <c r="P43" s="6">
        <v>45975</v>
      </c>
      <c r="Q43" s="6">
        <v>2278</v>
      </c>
      <c r="R43" s="6">
        <v>1694</v>
      </c>
      <c r="S43" s="6">
        <v>296</v>
      </c>
      <c r="T43" s="6"/>
      <c r="U43" s="6">
        <v>23232</v>
      </c>
      <c r="V43" s="47"/>
      <c r="W43" s="47"/>
    </row>
    <row r="44" spans="1:23" x14ac:dyDescent="0.25">
      <c r="B44" s="1" t="s">
        <v>416</v>
      </c>
      <c r="D44" s="6">
        <v>387206</v>
      </c>
      <c r="E44" s="6">
        <v>209924</v>
      </c>
      <c r="F44" s="6">
        <v>118962</v>
      </c>
      <c r="G44" s="6">
        <v>15435</v>
      </c>
      <c r="H44" s="6">
        <v>39251</v>
      </c>
      <c r="I44" s="6">
        <v>3137</v>
      </c>
      <c r="J44" s="6">
        <v>33138</v>
      </c>
      <c r="K44" s="6">
        <v>47586</v>
      </c>
      <c r="L44" s="6">
        <v>36484</v>
      </c>
      <c r="M44" s="6">
        <v>11102</v>
      </c>
      <c r="N44" s="6">
        <v>28305</v>
      </c>
      <c r="O44" s="6">
        <v>101391</v>
      </c>
      <c r="P44" s="6">
        <v>96765</v>
      </c>
      <c r="Q44" s="6">
        <v>3279</v>
      </c>
      <c r="R44" s="6">
        <v>1346</v>
      </c>
      <c r="S44" s="6">
        <v>832</v>
      </c>
      <c r="T44" s="6"/>
      <c r="U44" s="6">
        <v>50032</v>
      </c>
      <c r="V44" s="47"/>
      <c r="W44" s="47"/>
    </row>
    <row r="45" spans="1:23" x14ac:dyDescent="0.25">
      <c r="B45" s="1" t="s">
        <v>417</v>
      </c>
      <c r="D45" s="6">
        <v>336436</v>
      </c>
      <c r="E45" s="6">
        <v>148504</v>
      </c>
      <c r="F45" s="6">
        <v>68240</v>
      </c>
      <c r="G45" s="6">
        <v>12405</v>
      </c>
      <c r="H45" s="6">
        <v>38405</v>
      </c>
      <c r="I45" s="6">
        <v>3340</v>
      </c>
      <c r="J45" s="6">
        <v>26115</v>
      </c>
      <c r="K45" s="6">
        <v>31241</v>
      </c>
      <c r="L45" s="6">
        <v>22969</v>
      </c>
      <c r="M45" s="6">
        <v>8272</v>
      </c>
      <c r="N45" s="6">
        <v>33589</v>
      </c>
      <c r="O45" s="6">
        <v>123102</v>
      </c>
      <c r="P45" s="6">
        <v>115584</v>
      </c>
      <c r="Q45" s="6">
        <v>4418</v>
      </c>
      <c r="R45" s="6">
        <v>3100</v>
      </c>
      <c r="S45" s="6">
        <v>2367</v>
      </c>
      <c r="T45" s="6"/>
      <c r="U45" s="6">
        <v>37239</v>
      </c>
      <c r="V45" s="47"/>
      <c r="W45" s="47"/>
    </row>
    <row r="46" spans="1:23" x14ac:dyDescent="0.25">
      <c r="B46" s="1" t="s">
        <v>418</v>
      </c>
      <c r="D46" s="6">
        <v>39270</v>
      </c>
      <c r="E46" s="6">
        <v>13107</v>
      </c>
      <c r="F46" s="6">
        <v>3873</v>
      </c>
      <c r="G46" s="6">
        <v>1687</v>
      </c>
      <c r="H46" s="6">
        <v>3465</v>
      </c>
      <c r="I46" s="6">
        <v>168</v>
      </c>
      <c r="J46" s="6">
        <v>3913</v>
      </c>
      <c r="K46" s="6">
        <v>3908</v>
      </c>
      <c r="L46" s="6">
        <v>3213</v>
      </c>
      <c r="M46" s="6">
        <v>695</v>
      </c>
      <c r="N46" s="6">
        <v>5912</v>
      </c>
      <c r="O46" s="6">
        <v>16343</v>
      </c>
      <c r="P46" s="6">
        <v>14934</v>
      </c>
      <c r="Q46" s="6">
        <v>728</v>
      </c>
      <c r="R46" s="6">
        <v>681</v>
      </c>
      <c r="S46" s="6">
        <v>768</v>
      </c>
      <c r="T46" s="6"/>
      <c r="U46" s="6">
        <v>4713</v>
      </c>
      <c r="V46" s="47"/>
      <c r="W46" s="47"/>
    </row>
    <row r="47" spans="1:23" x14ac:dyDescent="0.25">
      <c r="B47" s="1" t="s">
        <v>419</v>
      </c>
      <c r="D47" s="6">
        <v>2698</v>
      </c>
      <c r="E47" s="6">
        <v>1448</v>
      </c>
      <c r="F47" s="6">
        <v>1054</v>
      </c>
      <c r="G47" s="6">
        <v>89</v>
      </c>
      <c r="H47" s="6">
        <v>116</v>
      </c>
      <c r="I47" s="6">
        <v>7</v>
      </c>
      <c r="J47" s="6">
        <v>183</v>
      </c>
      <c r="K47" s="6">
        <v>114</v>
      </c>
      <c r="L47" s="6">
        <v>67</v>
      </c>
      <c r="M47" s="6">
        <v>47</v>
      </c>
      <c r="N47" s="6">
        <v>91</v>
      </c>
      <c r="O47" s="6">
        <v>1045</v>
      </c>
      <c r="P47" s="6">
        <v>1006</v>
      </c>
      <c r="Q47" s="6">
        <v>37</v>
      </c>
      <c r="R47" s="6">
        <v>1</v>
      </c>
      <c r="S47" s="6">
        <v>5</v>
      </c>
      <c r="T47" s="6"/>
      <c r="U47" s="6">
        <v>587</v>
      </c>
      <c r="V47" s="47"/>
      <c r="W47" s="47"/>
    </row>
    <row r="48" spans="1:23" x14ac:dyDescent="0.25">
      <c r="B48" s="1" t="s">
        <v>420</v>
      </c>
      <c r="D48" s="6">
        <v>2054</v>
      </c>
      <c r="E48" s="6">
        <v>205</v>
      </c>
      <c r="F48" s="6">
        <v>22</v>
      </c>
      <c r="G48" s="6">
        <v>10</v>
      </c>
      <c r="H48" s="6">
        <v>60</v>
      </c>
      <c r="I48" s="6">
        <v>3</v>
      </c>
      <c r="J48" s="6">
        <v>110</v>
      </c>
      <c r="K48" s="6">
        <v>1293</v>
      </c>
      <c r="L48" s="6">
        <v>1256</v>
      </c>
      <c r="M48" s="6">
        <v>37</v>
      </c>
      <c r="N48" s="6">
        <v>12</v>
      </c>
      <c r="O48" s="6">
        <v>544</v>
      </c>
      <c r="P48" s="6">
        <v>504</v>
      </c>
      <c r="Q48" s="6">
        <v>0</v>
      </c>
      <c r="R48" s="6">
        <v>40</v>
      </c>
      <c r="S48" s="6">
        <v>52</v>
      </c>
      <c r="T48" s="6"/>
      <c r="U48" s="6">
        <v>480</v>
      </c>
      <c r="V48" s="47"/>
      <c r="W48" s="47"/>
    </row>
    <row r="49" spans="1:23" x14ac:dyDescent="0.25">
      <c r="D49" s="6"/>
      <c r="E49" s="6"/>
      <c r="F49" s="6"/>
      <c r="G49" s="6"/>
      <c r="H49" s="6"/>
      <c r="I49" s="6"/>
      <c r="J49" s="6"/>
      <c r="K49" s="6"/>
      <c r="L49" s="6"/>
      <c r="M49" s="6"/>
      <c r="N49" s="6"/>
      <c r="O49" s="6"/>
      <c r="P49" s="6"/>
      <c r="Q49" s="6"/>
      <c r="R49" s="6"/>
      <c r="S49" s="6"/>
      <c r="T49" s="6"/>
      <c r="U49" s="6"/>
      <c r="V49" s="47"/>
      <c r="W49" s="47"/>
    </row>
    <row r="50" spans="1:23" x14ac:dyDescent="0.25">
      <c r="A50" s="1">
        <v>2017</v>
      </c>
      <c r="B50" s="1" t="s">
        <v>413</v>
      </c>
      <c r="D50" s="6">
        <v>525734</v>
      </c>
      <c r="E50" s="6">
        <v>300173</v>
      </c>
      <c r="F50" s="6">
        <v>146192</v>
      </c>
      <c r="G50" s="6">
        <v>10253</v>
      </c>
      <c r="H50" s="6">
        <v>43303</v>
      </c>
      <c r="I50" s="6">
        <v>4727</v>
      </c>
      <c r="J50" s="6">
        <v>95698</v>
      </c>
      <c r="K50" s="6">
        <v>123106</v>
      </c>
      <c r="L50" s="6">
        <v>107834</v>
      </c>
      <c r="M50" s="6">
        <v>15272</v>
      </c>
      <c r="N50" s="6">
        <v>14299</v>
      </c>
      <c r="O50" s="6">
        <v>88156</v>
      </c>
      <c r="P50" s="6">
        <v>81215</v>
      </c>
      <c r="Q50" s="6">
        <v>6567</v>
      </c>
      <c r="R50" s="6">
        <v>374</v>
      </c>
      <c r="S50" s="6">
        <v>0</v>
      </c>
      <c r="T50" s="6"/>
      <c r="U50" s="6">
        <v>47103</v>
      </c>
      <c r="V50" s="47"/>
      <c r="W50" s="47"/>
    </row>
    <row r="51" spans="1:23" x14ac:dyDescent="0.25">
      <c r="B51" s="1" t="s">
        <v>414</v>
      </c>
      <c r="D51" s="6">
        <v>381259</v>
      </c>
      <c r="E51" s="6">
        <v>237695</v>
      </c>
      <c r="F51" s="6">
        <v>123906</v>
      </c>
      <c r="G51" s="6">
        <v>15412</v>
      </c>
      <c r="H51" s="6">
        <v>54932</v>
      </c>
      <c r="I51" s="6">
        <v>11787</v>
      </c>
      <c r="J51" s="6">
        <v>31658</v>
      </c>
      <c r="K51" s="6">
        <v>65886</v>
      </c>
      <c r="L51" s="6">
        <v>52065</v>
      </c>
      <c r="M51" s="6">
        <v>13821</v>
      </c>
      <c r="N51" s="6">
        <v>17907</v>
      </c>
      <c r="O51" s="6">
        <v>59771</v>
      </c>
      <c r="P51" s="6">
        <v>58369</v>
      </c>
      <c r="Q51" s="6">
        <v>1188</v>
      </c>
      <c r="R51" s="6">
        <v>214</v>
      </c>
      <c r="S51" s="6">
        <v>338</v>
      </c>
      <c r="T51" s="6"/>
      <c r="U51" s="6">
        <v>68716</v>
      </c>
      <c r="V51" s="47"/>
      <c r="W51" s="47"/>
    </row>
    <row r="52" spans="1:23" x14ac:dyDescent="0.25">
      <c r="B52" s="1" t="s">
        <v>415</v>
      </c>
      <c r="D52" s="6">
        <v>199807</v>
      </c>
      <c r="E52" s="6">
        <v>100809</v>
      </c>
      <c r="F52" s="6">
        <v>55302</v>
      </c>
      <c r="G52" s="6">
        <v>4261</v>
      </c>
      <c r="H52" s="6">
        <v>25374</v>
      </c>
      <c r="I52" s="6">
        <v>596</v>
      </c>
      <c r="J52" s="6">
        <v>15276</v>
      </c>
      <c r="K52" s="6">
        <v>38634</v>
      </c>
      <c r="L52" s="6">
        <v>29437</v>
      </c>
      <c r="M52" s="6">
        <v>9197</v>
      </c>
      <c r="N52" s="6">
        <v>13793</v>
      </c>
      <c r="O52" s="6">
        <v>46572</v>
      </c>
      <c r="P52" s="6">
        <v>42796</v>
      </c>
      <c r="Q52" s="6">
        <v>2011</v>
      </c>
      <c r="R52" s="6">
        <v>1765</v>
      </c>
      <c r="S52" s="6">
        <v>1076</v>
      </c>
      <c r="T52" s="6"/>
      <c r="U52" s="6">
        <v>24580</v>
      </c>
      <c r="V52" s="47"/>
      <c r="W52" s="47"/>
    </row>
    <row r="53" spans="1:23" x14ac:dyDescent="0.25">
      <c r="B53" s="1" t="s">
        <v>416</v>
      </c>
      <c r="D53" s="6">
        <v>372980</v>
      </c>
      <c r="E53" s="6">
        <v>206908</v>
      </c>
      <c r="F53" s="6">
        <v>115387</v>
      </c>
      <c r="G53" s="6">
        <v>10462</v>
      </c>
      <c r="H53" s="6">
        <v>46647</v>
      </c>
      <c r="I53" s="6">
        <v>3811</v>
      </c>
      <c r="J53" s="6">
        <v>30601</v>
      </c>
      <c r="K53" s="6">
        <v>43951</v>
      </c>
      <c r="L53" s="6">
        <v>34186</v>
      </c>
      <c r="M53" s="6">
        <v>9765</v>
      </c>
      <c r="N53" s="6">
        <v>28916</v>
      </c>
      <c r="O53" s="6">
        <v>93205</v>
      </c>
      <c r="P53" s="6">
        <v>85870</v>
      </c>
      <c r="Q53" s="6">
        <v>4677</v>
      </c>
      <c r="R53" s="6">
        <v>2658</v>
      </c>
      <c r="S53" s="6">
        <v>3538</v>
      </c>
      <c r="T53" s="6"/>
      <c r="U53" s="6">
        <v>53162</v>
      </c>
      <c r="V53" s="47"/>
      <c r="W53" s="47"/>
    </row>
    <row r="54" spans="1:23" x14ac:dyDescent="0.25">
      <c r="B54" s="1" t="s">
        <v>417</v>
      </c>
      <c r="D54" s="6">
        <v>323492</v>
      </c>
      <c r="E54" s="6">
        <v>141199</v>
      </c>
      <c r="F54" s="6">
        <v>70133</v>
      </c>
      <c r="G54" s="6">
        <v>15237</v>
      </c>
      <c r="H54" s="6">
        <v>30364</v>
      </c>
      <c r="I54" s="6">
        <v>2994</v>
      </c>
      <c r="J54" s="6">
        <v>22471</v>
      </c>
      <c r="K54" s="6">
        <v>29963</v>
      </c>
      <c r="L54" s="6">
        <v>22613</v>
      </c>
      <c r="M54" s="6">
        <v>7350</v>
      </c>
      <c r="N54" s="6">
        <v>29839</v>
      </c>
      <c r="O54" s="6">
        <v>122492</v>
      </c>
      <c r="P54" s="6">
        <v>115994</v>
      </c>
      <c r="Q54" s="6">
        <v>3316</v>
      </c>
      <c r="R54" s="6">
        <v>3182</v>
      </c>
      <c r="S54" s="6">
        <v>1730</v>
      </c>
      <c r="T54" s="6"/>
      <c r="U54" s="6">
        <v>38755</v>
      </c>
      <c r="V54" s="47"/>
      <c r="W54" s="47"/>
    </row>
    <row r="55" spans="1:23" x14ac:dyDescent="0.25">
      <c r="B55" s="1" t="s">
        <v>418</v>
      </c>
      <c r="D55" s="6">
        <v>36569</v>
      </c>
      <c r="E55" s="6">
        <v>11691</v>
      </c>
      <c r="F55" s="6">
        <v>4920</v>
      </c>
      <c r="G55" s="6">
        <v>787</v>
      </c>
      <c r="H55" s="6">
        <v>3216</v>
      </c>
      <c r="I55" s="6">
        <v>147</v>
      </c>
      <c r="J55" s="6">
        <v>2621</v>
      </c>
      <c r="K55" s="6">
        <v>4171</v>
      </c>
      <c r="L55" s="6">
        <v>3576</v>
      </c>
      <c r="M55" s="6">
        <v>595</v>
      </c>
      <c r="N55" s="6">
        <v>4983</v>
      </c>
      <c r="O55" s="6">
        <v>15724</v>
      </c>
      <c r="P55" s="6">
        <v>14476</v>
      </c>
      <c r="Q55" s="6">
        <v>694</v>
      </c>
      <c r="R55" s="6">
        <v>554</v>
      </c>
      <c r="S55" s="6">
        <v>1416</v>
      </c>
      <c r="T55" s="6"/>
      <c r="U55" s="6">
        <v>4739</v>
      </c>
      <c r="V55" s="47"/>
      <c r="W55" s="47"/>
    </row>
    <row r="56" spans="1:23" x14ac:dyDescent="0.25">
      <c r="B56" s="1" t="s">
        <v>419</v>
      </c>
      <c r="D56" s="6">
        <v>2703</v>
      </c>
      <c r="E56" s="6">
        <v>1449</v>
      </c>
      <c r="F56" s="6">
        <v>539</v>
      </c>
      <c r="G56" s="6">
        <v>12</v>
      </c>
      <c r="H56" s="6">
        <v>197</v>
      </c>
      <c r="I56" s="6">
        <v>35</v>
      </c>
      <c r="J56" s="6">
        <v>666</v>
      </c>
      <c r="K56" s="6">
        <v>98</v>
      </c>
      <c r="L56" s="6">
        <v>67</v>
      </c>
      <c r="M56" s="6">
        <v>31</v>
      </c>
      <c r="N56" s="6">
        <v>80</v>
      </c>
      <c r="O56" s="6">
        <v>1076</v>
      </c>
      <c r="P56" s="6">
        <v>1020</v>
      </c>
      <c r="Q56" s="6">
        <v>21</v>
      </c>
      <c r="R56" s="6">
        <v>35</v>
      </c>
      <c r="S56" s="6">
        <v>0</v>
      </c>
      <c r="T56" s="6"/>
      <c r="U56" s="6">
        <v>602</v>
      </c>
      <c r="V56" s="47"/>
      <c r="W56" s="47"/>
    </row>
    <row r="57" spans="1:23" x14ac:dyDescent="0.25">
      <c r="B57" s="1" t="s">
        <v>420</v>
      </c>
      <c r="D57" s="6">
        <v>2048</v>
      </c>
      <c r="E57" s="6">
        <v>371</v>
      </c>
      <c r="F57" s="6">
        <v>138</v>
      </c>
      <c r="G57" s="6">
        <v>1</v>
      </c>
      <c r="H57" s="6">
        <v>46</v>
      </c>
      <c r="I57" s="6">
        <v>99</v>
      </c>
      <c r="J57" s="6">
        <v>87</v>
      </c>
      <c r="K57" s="6">
        <v>1136</v>
      </c>
      <c r="L57" s="6">
        <v>1111</v>
      </c>
      <c r="M57" s="6">
        <v>25</v>
      </c>
      <c r="N57" s="6">
        <v>14</v>
      </c>
      <c r="O57" s="6">
        <v>527</v>
      </c>
      <c r="P57" s="6">
        <v>401</v>
      </c>
      <c r="Q57" s="6">
        <v>85</v>
      </c>
      <c r="R57" s="6">
        <v>41</v>
      </c>
      <c r="S57" s="6">
        <v>66</v>
      </c>
      <c r="T57" s="6"/>
      <c r="U57" s="6">
        <v>415</v>
      </c>
      <c r="V57" s="47"/>
      <c r="W57" s="47"/>
    </row>
    <row r="58" spans="1:23" x14ac:dyDescent="0.25">
      <c r="D58" s="6"/>
      <c r="E58" s="6"/>
      <c r="F58" s="6"/>
      <c r="G58" s="6"/>
      <c r="H58" s="6"/>
      <c r="I58" s="6"/>
      <c r="J58" s="6"/>
      <c r="K58" s="6"/>
      <c r="L58" s="6"/>
      <c r="M58" s="6"/>
      <c r="N58" s="6"/>
      <c r="O58" s="6"/>
      <c r="P58" s="6"/>
      <c r="Q58" s="6"/>
      <c r="R58" s="6"/>
      <c r="S58" s="6"/>
      <c r="T58" s="6"/>
      <c r="U58" s="6"/>
      <c r="V58" s="47"/>
      <c r="W58" s="47"/>
    </row>
    <row r="59" spans="1:23" x14ac:dyDescent="0.25">
      <c r="A59" s="18"/>
      <c r="B59" s="2"/>
      <c r="C59" s="2"/>
      <c r="D59" s="18" t="s">
        <v>586</v>
      </c>
      <c r="E59" s="105"/>
      <c r="F59" s="105"/>
      <c r="G59" s="105"/>
      <c r="H59" s="105"/>
      <c r="I59" s="105"/>
      <c r="J59" s="105"/>
      <c r="K59" s="105"/>
      <c r="L59" s="105"/>
      <c r="M59" s="105"/>
      <c r="N59" s="105"/>
      <c r="O59" s="105"/>
      <c r="P59" s="4"/>
      <c r="Q59" s="4"/>
      <c r="R59" s="4"/>
      <c r="S59" s="4"/>
      <c r="T59" s="4"/>
      <c r="U59" s="105"/>
    </row>
    <row r="60" spans="1:23" x14ac:dyDescent="0.25">
      <c r="A60" s="13" t="s">
        <v>634</v>
      </c>
      <c r="B60" s="13"/>
      <c r="C60" s="13"/>
      <c r="D60" s="205">
        <f>D7/$D7</f>
        <v>1</v>
      </c>
      <c r="E60" s="205">
        <f t="shared" ref="E60:R60" si="0">E7/$D7</f>
        <v>0.54882687028820443</v>
      </c>
      <c r="F60" s="205">
        <f t="shared" si="0"/>
        <v>0.28627444846380595</v>
      </c>
      <c r="G60" s="205">
        <f t="shared" si="0"/>
        <v>4.094198460501329E-2</v>
      </c>
      <c r="H60" s="205">
        <f t="shared" si="0"/>
        <v>8.9141335142780359E-2</v>
      </c>
      <c r="I60" s="205">
        <f t="shared" si="0"/>
        <v>1.0519437602717695E-2</v>
      </c>
      <c r="J60" s="205">
        <f t="shared" si="0"/>
        <v>0.12194953229025762</v>
      </c>
      <c r="K60" s="205">
        <f t="shared" si="0"/>
        <v>0.15353128566204172</v>
      </c>
      <c r="L60" s="205">
        <f t="shared" si="0"/>
        <v>0.11893103098824886</v>
      </c>
      <c r="M60" s="205">
        <f t="shared" si="0"/>
        <v>3.4600254673792831E-2</v>
      </c>
      <c r="N60" s="205">
        <f t="shared" si="0"/>
        <v>6.1327476129839575E-2</v>
      </c>
      <c r="O60" s="205">
        <f t="shared" si="0"/>
        <v>0.23631392730781603</v>
      </c>
      <c r="P60" s="205">
        <f t="shared" si="0"/>
        <v>0.2213071639121067</v>
      </c>
      <c r="Q60" s="205">
        <f t="shared" si="0"/>
        <v>1.0218807968029186E-2</v>
      </c>
      <c r="R60" s="205">
        <f t="shared" si="0"/>
        <v>4.7877351216309687E-3</v>
      </c>
      <c r="S60" s="205">
        <f>S7/$D7</f>
        <v>6.1099679675004513E-3</v>
      </c>
      <c r="T60" s="5"/>
      <c r="U60" s="205">
        <f>U7/$D7</f>
        <v>0.13415669047440704</v>
      </c>
    </row>
    <row r="61" spans="1:23" x14ac:dyDescent="0.25">
      <c r="A61" s="13" t="s">
        <v>352</v>
      </c>
      <c r="B61" s="13"/>
      <c r="C61" s="13"/>
      <c r="D61" s="170">
        <f t="shared" ref="D61:S61" si="1">D8/$D8</f>
        <v>1</v>
      </c>
      <c r="E61" s="170">
        <f t="shared" si="1"/>
        <v>0.56110903807120271</v>
      </c>
      <c r="F61" s="170">
        <f t="shared" si="1"/>
        <v>0.28635660193142537</v>
      </c>
      <c r="G61" s="170">
        <f t="shared" si="1"/>
        <v>3.6460977316668496E-2</v>
      </c>
      <c r="H61" s="170">
        <f t="shared" si="1"/>
        <v>9.1268315191442961E-2</v>
      </c>
      <c r="I61" s="170">
        <f t="shared" si="1"/>
        <v>9.0195471623018778E-3</v>
      </c>
      <c r="J61" s="170">
        <f t="shared" si="1"/>
        <v>0.13800379056412765</v>
      </c>
      <c r="K61" s="170">
        <f t="shared" si="1"/>
        <v>0.15836822591077754</v>
      </c>
      <c r="L61" s="170">
        <f t="shared" si="1"/>
        <v>0.12387193772269656</v>
      </c>
      <c r="M61" s="170">
        <f t="shared" si="1"/>
        <v>3.4496288188080988E-2</v>
      </c>
      <c r="N61" s="170">
        <f t="shared" si="1"/>
        <v>5.3044158014488203E-2</v>
      </c>
      <c r="O61" s="170">
        <f t="shared" si="1"/>
        <v>0.22747954847735083</v>
      </c>
      <c r="P61" s="170">
        <f t="shared" si="1"/>
        <v>0.21568590294958515</v>
      </c>
      <c r="Q61" s="170">
        <f t="shared" si="1"/>
        <v>9.1554822029922284E-3</v>
      </c>
      <c r="R61" s="170">
        <f t="shared" si="1"/>
        <v>2.6377981243735247E-3</v>
      </c>
      <c r="S61" s="170">
        <f t="shared" si="1"/>
        <v>6.7035479067122337E-3</v>
      </c>
      <c r="T61" s="170"/>
      <c r="U61" s="170">
        <f>U8/$D8</f>
        <v>0.10268680529238193</v>
      </c>
    </row>
    <row r="62" spans="1:23" x14ac:dyDescent="0.25">
      <c r="A62" s="13" t="s">
        <v>353</v>
      </c>
      <c r="B62" s="13"/>
      <c r="C62" s="13"/>
      <c r="D62" s="170">
        <f t="shared" ref="D62:S62" si="2">D9/$D9</f>
        <v>1</v>
      </c>
      <c r="E62" s="170">
        <f t="shared" si="2"/>
        <v>0.55060579385846375</v>
      </c>
      <c r="F62" s="170">
        <f t="shared" si="2"/>
        <v>0.29197193679111488</v>
      </c>
      <c r="G62" s="170">
        <f t="shared" si="2"/>
        <v>3.8461768525339113E-2</v>
      </c>
      <c r="H62" s="170">
        <f t="shared" si="2"/>
        <v>9.0854857125993713E-2</v>
      </c>
      <c r="I62" s="170">
        <f t="shared" si="2"/>
        <v>9.3229398746406834E-3</v>
      </c>
      <c r="J62" s="170">
        <f t="shared" si="2"/>
        <v>0.11999444253058102</v>
      </c>
      <c r="K62" s="170">
        <f t="shared" si="2"/>
        <v>0.15849991217461196</v>
      </c>
      <c r="L62" s="170">
        <f t="shared" si="2"/>
        <v>0.12400261377472224</v>
      </c>
      <c r="M62" s="170">
        <f t="shared" si="2"/>
        <v>3.4497298399889756E-2</v>
      </c>
      <c r="N62" s="170">
        <f t="shared" si="2"/>
        <v>5.6444798094717544E-2</v>
      </c>
      <c r="O62" s="170">
        <f t="shared" si="2"/>
        <v>0.23444899257485416</v>
      </c>
      <c r="P62" s="170">
        <f t="shared" si="2"/>
        <v>0.22099772994169919</v>
      </c>
      <c r="Q62" s="170">
        <f t="shared" si="2"/>
        <v>9.8431392993426851E-3</v>
      </c>
      <c r="R62" s="170">
        <f t="shared" si="2"/>
        <v>3.6081688048031665E-3</v>
      </c>
      <c r="S62" s="170">
        <f t="shared" si="2"/>
        <v>4.6872082448159115E-3</v>
      </c>
      <c r="T62" s="170"/>
      <c r="U62" s="170">
        <f>U9/$D9</f>
        <v>0.11812338535918067</v>
      </c>
    </row>
    <row r="63" spans="1:23" x14ac:dyDescent="0.25">
      <c r="A63" s="13" t="s">
        <v>391</v>
      </c>
      <c r="B63" s="13"/>
      <c r="C63" s="13"/>
      <c r="D63" s="170">
        <f t="shared" ref="D63:S63" si="3">D10/$D10</f>
        <v>1</v>
      </c>
      <c r="E63" s="170">
        <f t="shared" si="3"/>
        <v>0.5506402284927836</v>
      </c>
      <c r="F63" s="170">
        <f t="shared" si="3"/>
        <v>0.27362505422823408</v>
      </c>
      <c r="G63" s="170">
        <f t="shared" si="3"/>
        <v>4.2293824069777934E-2</v>
      </c>
      <c r="H63" s="170">
        <f t="shared" si="3"/>
        <v>9.8757481628396634E-2</v>
      </c>
      <c r="I63" s="170">
        <f t="shared" si="3"/>
        <v>9.6685677217624947E-3</v>
      </c>
      <c r="J63" s="170">
        <f t="shared" si="3"/>
        <v>0.12629530084461255</v>
      </c>
      <c r="K63" s="170">
        <f t="shared" si="3"/>
        <v>0.16306866183161722</v>
      </c>
      <c r="L63" s="170">
        <f t="shared" si="3"/>
        <v>0.12375287860131133</v>
      </c>
      <c r="M63" s="170">
        <f t="shared" si="3"/>
        <v>3.931578323030592E-2</v>
      </c>
      <c r="N63" s="170">
        <f t="shared" si="3"/>
        <v>5.2466515469434094E-2</v>
      </c>
      <c r="O63" s="170">
        <f t="shared" si="3"/>
        <v>0.23382459420616508</v>
      </c>
      <c r="P63" s="170">
        <f t="shared" si="3"/>
        <v>0.21970506087846894</v>
      </c>
      <c r="Q63" s="170">
        <f t="shared" si="3"/>
        <v>1.0342703725371953E-2</v>
      </c>
      <c r="R63" s="170">
        <f t="shared" si="3"/>
        <v>3.7768296023241868E-3</v>
      </c>
      <c r="S63" s="170">
        <f t="shared" si="3"/>
        <v>5.1132818561759313E-3</v>
      </c>
      <c r="T63" s="170"/>
      <c r="U63" s="170">
        <f>U10/$D10</f>
        <v>0.13098202029971198</v>
      </c>
    </row>
    <row r="64" spans="1:23" x14ac:dyDescent="0.25">
      <c r="A64" s="13" t="s">
        <v>390</v>
      </c>
      <c r="B64" s="13"/>
      <c r="C64" s="13"/>
      <c r="D64" s="170">
        <f t="shared" ref="D64:S64" si="4">D11/$D11</f>
        <v>1</v>
      </c>
      <c r="E64" s="170">
        <f t="shared" si="4"/>
        <v>0.54228493765291275</v>
      </c>
      <c r="F64" s="170">
        <f t="shared" si="4"/>
        <v>0.28001678419033343</v>
      </c>
      <c r="G64" s="170">
        <f t="shared" si="4"/>
        <v>3.0589403732964381E-2</v>
      </c>
      <c r="H64" s="170">
        <f t="shared" si="4"/>
        <v>0.11063633007389699</v>
      </c>
      <c r="I64" s="170">
        <f t="shared" si="4"/>
        <v>1.311725676070547E-2</v>
      </c>
      <c r="J64" s="170">
        <f t="shared" si="4"/>
        <v>0.10792516289501254</v>
      </c>
      <c r="K64" s="170">
        <f t="shared" si="4"/>
        <v>0.1664025614322508</v>
      </c>
      <c r="L64" s="170">
        <f t="shared" si="4"/>
        <v>0.13601320182826229</v>
      </c>
      <c r="M64" s="170">
        <f t="shared" si="4"/>
        <v>3.0389359603988503E-2</v>
      </c>
      <c r="N64" s="170">
        <f t="shared" si="4"/>
        <v>5.9541589933389059E-2</v>
      </c>
      <c r="O64" s="170">
        <f t="shared" si="4"/>
        <v>0.2317709109814467</v>
      </c>
      <c r="P64" s="170">
        <f t="shared" si="4"/>
        <v>0.21692644393641294</v>
      </c>
      <c r="Q64" s="170">
        <f t="shared" si="4"/>
        <v>1.0061298074968293E-2</v>
      </c>
      <c r="R64" s="170">
        <f t="shared" si="4"/>
        <v>4.7831689700654802E-3</v>
      </c>
      <c r="S64" s="170">
        <f t="shared" si="4"/>
        <v>4.4259085879649303E-3</v>
      </c>
      <c r="T64" s="170"/>
      <c r="U64" s="170">
        <f>U11/$D11</f>
        <v>0.12906478556516254</v>
      </c>
    </row>
    <row r="65" spans="1:23" x14ac:dyDescent="0.25">
      <c r="A65" s="13"/>
      <c r="B65" s="13"/>
      <c r="C65" s="13"/>
      <c r="D65" s="14"/>
      <c r="E65" s="14"/>
      <c r="F65" s="14"/>
      <c r="G65" s="14"/>
      <c r="H65" s="14"/>
      <c r="I65" s="14"/>
      <c r="J65" s="14"/>
      <c r="K65" s="14"/>
      <c r="L65" s="14"/>
      <c r="M65" s="14"/>
      <c r="N65" s="14"/>
      <c r="O65" s="14"/>
      <c r="P65" s="14"/>
      <c r="Q65" s="14"/>
      <c r="R65" s="14"/>
      <c r="S65" s="14"/>
      <c r="T65" s="14"/>
      <c r="U65" s="14"/>
    </row>
    <row r="66" spans="1:23" x14ac:dyDescent="0.25">
      <c r="A66" s="18"/>
      <c r="B66" s="2"/>
      <c r="C66" s="2"/>
      <c r="D66" s="18" t="s">
        <v>585</v>
      </c>
      <c r="E66" s="105"/>
      <c r="F66" s="105"/>
      <c r="G66" s="105"/>
      <c r="H66" s="105"/>
      <c r="I66" s="105"/>
      <c r="J66" s="105"/>
      <c r="K66" s="105"/>
      <c r="L66" s="105"/>
      <c r="M66" s="105"/>
      <c r="N66" s="105"/>
      <c r="O66" s="105"/>
      <c r="P66" s="4"/>
      <c r="Q66" s="4"/>
      <c r="R66" s="4"/>
      <c r="S66" s="4"/>
      <c r="T66" s="4"/>
      <c r="U66" s="105"/>
    </row>
    <row r="67" spans="1:23" x14ac:dyDescent="0.25">
      <c r="A67" s="13">
        <v>2023</v>
      </c>
      <c r="B67" s="1" t="s">
        <v>413</v>
      </c>
      <c r="C67" s="13"/>
      <c r="D67" s="171">
        <f t="shared" ref="D67:S67" si="5">D14/$D14</f>
        <v>1</v>
      </c>
      <c r="E67" s="171">
        <f t="shared" si="5"/>
        <v>0.61228514722953831</v>
      </c>
      <c r="F67" s="171">
        <f t="shared" si="5"/>
        <v>0.31570562830002619</v>
      </c>
      <c r="G67" s="171">
        <f t="shared" si="5"/>
        <v>4.0405427333890881E-2</v>
      </c>
      <c r="H67" s="171">
        <f t="shared" si="5"/>
        <v>4.8556414065133002E-2</v>
      </c>
      <c r="I67" s="171">
        <f t="shared" si="5"/>
        <v>9.9437669292124879E-3</v>
      </c>
      <c r="J67" s="171">
        <f t="shared" si="5"/>
        <v>0.1976739106012757</v>
      </c>
      <c r="K67" s="171">
        <f t="shared" si="5"/>
        <v>0.19124861133648721</v>
      </c>
      <c r="L67" s="171">
        <f t="shared" si="5"/>
        <v>0.16630415787699873</v>
      </c>
      <c r="M67" s="171">
        <f t="shared" si="5"/>
        <v>2.4944453459488473E-2</v>
      </c>
      <c r="N67" s="171">
        <f t="shared" si="5"/>
        <v>2.7239648995793442E-2</v>
      </c>
      <c r="O67" s="171">
        <f t="shared" si="5"/>
        <v>0.16922659243818106</v>
      </c>
      <c r="P67" s="171">
        <f t="shared" si="5"/>
        <v>0.15414945139989764</v>
      </c>
      <c r="Q67" s="171">
        <f t="shared" si="5"/>
        <v>1.3173579818506359E-2</v>
      </c>
      <c r="R67" s="171">
        <f t="shared" si="5"/>
        <v>1.9035612197770648E-3</v>
      </c>
      <c r="S67" s="171">
        <f t="shared" si="5"/>
        <v>0</v>
      </c>
      <c r="T67" s="171"/>
      <c r="U67" s="171">
        <f t="shared" ref="U67:U74" si="6">U14/$D14</f>
        <v>8.888694718709822E-2</v>
      </c>
    </row>
    <row r="68" spans="1:23" x14ac:dyDescent="0.25">
      <c r="A68" s="204"/>
      <c r="B68" s="1" t="s">
        <v>414</v>
      </c>
      <c r="C68" s="13"/>
      <c r="D68" s="171">
        <f t="shared" ref="D68:S68" si="7">D15/$D15</f>
        <v>1</v>
      </c>
      <c r="E68" s="171">
        <f t="shared" si="7"/>
        <v>0.61182664570706258</v>
      </c>
      <c r="F68" s="171">
        <f t="shared" si="7"/>
        <v>0.33067550157197029</v>
      </c>
      <c r="G68" s="171">
        <f t="shared" si="7"/>
        <v>6.0638957313713417E-2</v>
      </c>
      <c r="H68" s="171">
        <f t="shared" si="7"/>
        <v>0.11614652545943668</v>
      </c>
      <c r="I68" s="171">
        <f t="shared" si="7"/>
        <v>1.0807701033935111E-2</v>
      </c>
      <c r="J68" s="171">
        <f t="shared" si="7"/>
        <v>9.3558162901500666E-2</v>
      </c>
      <c r="K68" s="171">
        <f t="shared" si="7"/>
        <v>0.14978284121479274</v>
      </c>
      <c r="L68" s="171">
        <f t="shared" si="7"/>
        <v>0.1020352558908372</v>
      </c>
      <c r="M68" s="171">
        <f t="shared" si="7"/>
        <v>4.7747585323955531E-2</v>
      </c>
      <c r="N68" s="171">
        <f t="shared" si="7"/>
        <v>5.5825203383787637E-2</v>
      </c>
      <c r="O68" s="171">
        <f t="shared" si="7"/>
        <v>0.18256530969435711</v>
      </c>
      <c r="P68" s="171">
        <f t="shared" si="7"/>
        <v>0.17781901273782127</v>
      </c>
      <c r="Q68" s="171">
        <f t="shared" si="7"/>
        <v>3.836539396493048E-3</v>
      </c>
      <c r="R68" s="171">
        <f t="shared" si="7"/>
        <v>9.097575600427836E-4</v>
      </c>
      <c r="S68" s="171">
        <f t="shared" si="7"/>
        <v>8.1799176741321755E-3</v>
      </c>
      <c r="T68" s="171"/>
      <c r="U68" s="171">
        <f t="shared" si="6"/>
        <v>0.1886566946488186</v>
      </c>
    </row>
    <row r="69" spans="1:23" x14ac:dyDescent="0.25">
      <c r="A69" s="204"/>
      <c r="B69" s="1" t="s">
        <v>415</v>
      </c>
      <c r="C69" s="13"/>
      <c r="D69" s="171">
        <f t="shared" ref="D69:S69" si="8">D16/$D16</f>
        <v>1</v>
      </c>
      <c r="E69" s="171">
        <f t="shared" si="8"/>
        <v>0.49985253794158907</v>
      </c>
      <c r="F69" s="171">
        <f t="shared" si="8"/>
        <v>0.26135816541257489</v>
      </c>
      <c r="G69" s="171">
        <f t="shared" si="8"/>
        <v>3.1601916209667132E-2</v>
      </c>
      <c r="H69" s="171">
        <f t="shared" si="8"/>
        <v>0.10074448412192323</v>
      </c>
      <c r="I69" s="171">
        <f t="shared" si="8"/>
        <v>6.7824575946945544E-3</v>
      </c>
      <c r="J69" s="171">
        <f t="shared" si="8"/>
        <v>9.9365514602729244E-2</v>
      </c>
      <c r="K69" s="171">
        <f t="shared" si="8"/>
        <v>0.19040540109679888</v>
      </c>
      <c r="L69" s="171">
        <f t="shared" si="8"/>
        <v>0.15641619372529014</v>
      </c>
      <c r="M69" s="171">
        <f t="shared" si="8"/>
        <v>3.3989207371508734E-2</v>
      </c>
      <c r="N69" s="171">
        <f t="shared" si="8"/>
        <v>7.8485684223951024E-2</v>
      </c>
      <c r="O69" s="171">
        <f t="shared" si="8"/>
        <v>0.231256376737661</v>
      </c>
      <c r="P69" s="171">
        <f t="shared" si="8"/>
        <v>0.21641212855503125</v>
      </c>
      <c r="Q69" s="171">
        <f t="shared" si="8"/>
        <v>1.0783461930876164E-2</v>
      </c>
      <c r="R69" s="171">
        <f t="shared" si="8"/>
        <v>4.060387705649789E-3</v>
      </c>
      <c r="S69" s="171">
        <f t="shared" si="8"/>
        <v>2.2238872592781531E-3</v>
      </c>
      <c r="T69" s="171"/>
      <c r="U69" s="171">
        <f t="shared" si="6"/>
        <v>0.12840756918760363</v>
      </c>
    </row>
    <row r="70" spans="1:23" x14ac:dyDescent="0.25">
      <c r="A70" s="204"/>
      <c r="B70" s="1" t="s">
        <v>416</v>
      </c>
      <c r="C70" s="13"/>
      <c r="D70" s="171">
        <f t="shared" ref="D70:S70" si="9">D17/$D17</f>
        <v>1</v>
      </c>
      <c r="E70" s="171">
        <f t="shared" si="9"/>
        <v>0.53164313222079584</v>
      </c>
      <c r="F70" s="171">
        <f t="shared" si="9"/>
        <v>0.32012172989243504</v>
      </c>
      <c r="G70" s="171">
        <f t="shared" si="9"/>
        <v>3.436169270948608E-2</v>
      </c>
      <c r="H70" s="171">
        <f t="shared" si="9"/>
        <v>9.9129963259705189E-2</v>
      </c>
      <c r="I70" s="171">
        <f t="shared" si="9"/>
        <v>1.1345889956177239E-2</v>
      </c>
      <c r="J70" s="171">
        <f t="shared" si="9"/>
        <v>6.6683635075915182E-2</v>
      </c>
      <c r="K70" s="171">
        <f t="shared" si="9"/>
        <v>0.12790934442919746</v>
      </c>
      <c r="L70" s="171">
        <f t="shared" si="9"/>
        <v>8.840069054048072E-2</v>
      </c>
      <c r="M70" s="171">
        <f t="shared" si="9"/>
        <v>3.9508653888716744E-2</v>
      </c>
      <c r="N70" s="171">
        <f t="shared" si="9"/>
        <v>7.5727059448452927E-2</v>
      </c>
      <c r="O70" s="171">
        <f t="shared" si="9"/>
        <v>0.26472046390155374</v>
      </c>
      <c r="P70" s="171">
        <f t="shared" si="9"/>
        <v>0.24737129830463458</v>
      </c>
      <c r="Q70" s="171">
        <f t="shared" si="9"/>
        <v>9.2417334336682751E-3</v>
      </c>
      <c r="R70" s="171">
        <f t="shared" si="9"/>
        <v>8.1072108361736981E-3</v>
      </c>
      <c r="S70" s="171">
        <f t="shared" si="9"/>
        <v>1.6599530786596433E-3</v>
      </c>
      <c r="T70" s="171"/>
      <c r="U70" s="171">
        <f t="shared" si="6"/>
        <v>0.15121508565357886</v>
      </c>
    </row>
    <row r="71" spans="1:23" x14ac:dyDescent="0.25">
      <c r="A71" s="204"/>
      <c r="B71" s="1" t="s">
        <v>417</v>
      </c>
      <c r="C71" s="13"/>
      <c r="D71" s="171">
        <f t="shared" ref="D71:S71" si="10">D18/$D18</f>
        <v>1</v>
      </c>
      <c r="E71" s="171">
        <f t="shared" si="10"/>
        <v>0.44140991008625979</v>
      </c>
      <c r="F71" s="171">
        <f t="shared" si="10"/>
        <v>0.18003314671991022</v>
      </c>
      <c r="G71" s="171">
        <f t="shared" si="10"/>
        <v>3.1434052382257369E-2</v>
      </c>
      <c r="H71" s="171">
        <f t="shared" si="10"/>
        <v>0.10154432395046263</v>
      </c>
      <c r="I71" s="171">
        <f t="shared" si="10"/>
        <v>1.2505970324550758E-2</v>
      </c>
      <c r="J71" s="171">
        <f t="shared" si="10"/>
        <v>0.11589215571128424</v>
      </c>
      <c r="K71" s="171">
        <f t="shared" si="10"/>
        <v>0.10633050150726227</v>
      </c>
      <c r="L71" s="171">
        <f t="shared" si="10"/>
        <v>7.6516984431481555E-2</v>
      </c>
      <c r="M71" s="171">
        <f t="shared" si="10"/>
        <v>2.9813517075780709E-2</v>
      </c>
      <c r="N71" s="171">
        <f t="shared" si="10"/>
        <v>8.868966057236817E-2</v>
      </c>
      <c r="O71" s="171">
        <f t="shared" si="10"/>
        <v>0.36356731785616414</v>
      </c>
      <c r="P71" s="171">
        <f t="shared" si="10"/>
        <v>0.34122929961241827</v>
      </c>
      <c r="Q71" s="171">
        <f t="shared" si="10"/>
        <v>1.4058646204439572E-2</v>
      </c>
      <c r="R71" s="171">
        <f t="shared" si="10"/>
        <v>8.278589045922562E-3</v>
      </c>
      <c r="S71" s="171">
        <f t="shared" si="10"/>
        <v>2.0480496939800859E-2</v>
      </c>
      <c r="T71" s="171"/>
      <c r="U71" s="171">
        <f t="shared" si="6"/>
        <v>0.1230265304258179</v>
      </c>
    </row>
    <row r="72" spans="1:23" x14ac:dyDescent="0.25">
      <c r="A72" s="204"/>
      <c r="B72" s="1" t="s">
        <v>418</v>
      </c>
      <c r="C72" s="13"/>
      <c r="D72" s="171">
        <f t="shared" ref="D72:S72" si="11">D19/$D19</f>
        <v>1</v>
      </c>
      <c r="E72" s="171">
        <f t="shared" si="11"/>
        <v>0.32092712792892325</v>
      </c>
      <c r="F72" s="171">
        <f t="shared" si="11"/>
        <v>7.6382175574276109E-2</v>
      </c>
      <c r="G72" s="171">
        <f t="shared" si="11"/>
        <v>3.5929659807577223E-2</v>
      </c>
      <c r="H72" s="171">
        <f t="shared" si="11"/>
        <v>0.11040602126778069</v>
      </c>
      <c r="I72" s="171">
        <f t="shared" si="11"/>
        <v>1.2396998572941123E-2</v>
      </c>
      <c r="J72" s="171">
        <f t="shared" si="11"/>
        <v>8.5807669290613633E-2</v>
      </c>
      <c r="K72" s="171">
        <f t="shared" si="11"/>
        <v>9.9640933572710949E-2</v>
      </c>
      <c r="L72" s="171">
        <f t="shared" si="11"/>
        <v>7.565253418036183E-2</v>
      </c>
      <c r="M72" s="171">
        <f t="shared" si="11"/>
        <v>2.3988399392349122E-2</v>
      </c>
      <c r="N72" s="171">
        <f t="shared" si="11"/>
        <v>0.13987478709202228</v>
      </c>
      <c r="O72" s="171">
        <f t="shared" si="11"/>
        <v>0.43955715140634349</v>
      </c>
      <c r="P72" s="171">
        <f t="shared" si="11"/>
        <v>0.39796759195322928</v>
      </c>
      <c r="Q72" s="171">
        <f t="shared" si="11"/>
        <v>1.273765133729227E-2</v>
      </c>
      <c r="R72" s="171">
        <f t="shared" si="11"/>
        <v>2.8851908115821941E-2</v>
      </c>
      <c r="S72" s="171">
        <f t="shared" si="11"/>
        <v>1.4109469226165815E-2</v>
      </c>
      <c r="T72" s="171"/>
      <c r="U72" s="171">
        <f t="shared" si="6"/>
        <v>0.12735349629425033</v>
      </c>
    </row>
    <row r="73" spans="1:23" x14ac:dyDescent="0.25">
      <c r="A73" s="204"/>
      <c r="B73" s="1" t="s">
        <v>419</v>
      </c>
      <c r="C73" s="13"/>
      <c r="D73" s="171">
        <f t="shared" ref="D73:S73" si="12">D20/$D20</f>
        <v>1</v>
      </c>
      <c r="E73" s="171">
        <f t="shared" si="12"/>
        <v>0.61039702942016572</v>
      </c>
      <c r="F73" s="171">
        <f t="shared" si="12"/>
        <v>0.46101113967437873</v>
      </c>
      <c r="G73" s="171">
        <f t="shared" si="12"/>
        <v>6.5695515566980859E-3</v>
      </c>
      <c r="H73" s="171">
        <f t="shared" si="12"/>
        <v>2.6278206226792345E-3</v>
      </c>
      <c r="I73" s="171">
        <f t="shared" si="12"/>
        <v>2.3136246786632391E-3</v>
      </c>
      <c r="J73" s="171">
        <f t="shared" si="12"/>
        <v>0.13787489288774635</v>
      </c>
      <c r="K73" s="171">
        <f t="shared" si="12"/>
        <v>3.1990859754355901E-2</v>
      </c>
      <c r="L73" s="171">
        <f t="shared" si="12"/>
        <v>7.7120822622107968E-3</v>
      </c>
      <c r="M73" s="171">
        <f t="shared" si="12"/>
        <v>2.42787774921451E-2</v>
      </c>
      <c r="N73" s="171">
        <f t="shared" si="12"/>
        <v>3.9417309340188521E-2</v>
      </c>
      <c r="O73" s="171">
        <f t="shared" si="12"/>
        <v>0.31819480148528989</v>
      </c>
      <c r="P73" s="171">
        <f t="shared" si="12"/>
        <v>0.30019994287346474</v>
      </c>
      <c r="Q73" s="171">
        <f t="shared" si="12"/>
        <v>9.4830048557554992E-3</v>
      </c>
      <c r="R73" s="171">
        <f t="shared" si="12"/>
        <v>8.5118537560696945E-3</v>
      </c>
      <c r="S73" s="171">
        <f t="shared" si="12"/>
        <v>1.7137960582690661E-3</v>
      </c>
      <c r="T73" s="171"/>
      <c r="U73" s="171">
        <f t="shared" si="6"/>
        <v>0.20365609825764067</v>
      </c>
    </row>
    <row r="74" spans="1:23" x14ac:dyDescent="0.25">
      <c r="A74" s="204"/>
      <c r="B74" s="1" t="s">
        <v>420</v>
      </c>
      <c r="C74" s="13"/>
      <c r="D74" s="171">
        <f t="shared" ref="D74:S74" si="13">D21/$D21</f>
        <v>1</v>
      </c>
      <c r="E74" s="171">
        <f t="shared" si="13"/>
        <v>0.14949863263445762</v>
      </c>
      <c r="F74" s="171">
        <f t="shared" si="13"/>
        <v>8.6599817684594356E-3</v>
      </c>
      <c r="G74" s="171">
        <f t="shared" si="13"/>
        <v>3.6463081130355514E-3</v>
      </c>
      <c r="H74" s="171">
        <f t="shared" si="13"/>
        <v>3.5551504102096627E-2</v>
      </c>
      <c r="I74" s="171">
        <f t="shared" si="13"/>
        <v>0</v>
      </c>
      <c r="J74" s="171">
        <f t="shared" si="13"/>
        <v>0.101640838650866</v>
      </c>
      <c r="K74" s="171">
        <f t="shared" si="13"/>
        <v>0.54238833181403834</v>
      </c>
      <c r="L74" s="171">
        <f t="shared" si="13"/>
        <v>0.52370100273473108</v>
      </c>
      <c r="M74" s="171">
        <f t="shared" si="13"/>
        <v>1.8687329079307202E-2</v>
      </c>
      <c r="N74" s="171">
        <f t="shared" si="13"/>
        <v>3.0537830446672742E-2</v>
      </c>
      <c r="O74" s="171">
        <f t="shared" si="13"/>
        <v>0.27757520510483136</v>
      </c>
      <c r="P74" s="171">
        <f t="shared" si="13"/>
        <v>0.24977210574293529</v>
      </c>
      <c r="Q74" s="171">
        <f t="shared" si="13"/>
        <v>4.5578851412944393E-4</v>
      </c>
      <c r="R74" s="171">
        <f t="shared" si="13"/>
        <v>2.7347310847766638E-2</v>
      </c>
      <c r="S74" s="171">
        <f t="shared" si="13"/>
        <v>2.5068368277119418E-2</v>
      </c>
      <c r="T74" s="171"/>
      <c r="U74" s="171">
        <f t="shared" si="6"/>
        <v>0.20783956244302643</v>
      </c>
    </row>
    <row r="75" spans="1:23" x14ac:dyDescent="0.25">
      <c r="A75" s="204"/>
      <c r="B75" s="13"/>
      <c r="C75" s="13"/>
      <c r="D75" s="204"/>
      <c r="E75" s="52"/>
      <c r="F75" s="52"/>
      <c r="G75" s="52"/>
      <c r="H75" s="52"/>
      <c r="I75" s="52"/>
      <c r="J75" s="52"/>
      <c r="K75" s="52"/>
      <c r="L75" s="52"/>
      <c r="M75" s="52"/>
      <c r="N75" s="52"/>
      <c r="O75" s="52"/>
      <c r="P75" s="5"/>
      <c r="Q75" s="5"/>
      <c r="R75" s="5"/>
      <c r="S75" s="5"/>
      <c r="T75" s="5"/>
      <c r="U75" s="52"/>
    </row>
    <row r="76" spans="1:23" x14ac:dyDescent="0.25">
      <c r="A76" s="1">
        <v>2021</v>
      </c>
      <c r="B76" s="1" t="s">
        <v>413</v>
      </c>
      <c r="D76" s="171">
        <f t="shared" ref="D76:S76" si="14">D23/$D23</f>
        <v>1</v>
      </c>
      <c r="E76" s="171">
        <f t="shared" si="14"/>
        <v>0.6478112106429873</v>
      </c>
      <c r="F76" s="171">
        <f t="shared" si="14"/>
        <v>0.30351254914397452</v>
      </c>
      <c r="G76" s="171">
        <f t="shared" si="14"/>
        <v>3.6715947428895619E-2</v>
      </c>
      <c r="H76" s="171">
        <f t="shared" si="14"/>
        <v>4.7544753487289898E-2</v>
      </c>
      <c r="I76" s="171">
        <f t="shared" si="14"/>
        <v>9.9793941924451752E-3</v>
      </c>
      <c r="J76" s="171">
        <f t="shared" si="14"/>
        <v>0.25005856639038204</v>
      </c>
      <c r="K76" s="171">
        <f t="shared" si="14"/>
        <v>0.18529290366585763</v>
      </c>
      <c r="L76" s="171">
        <f t="shared" si="14"/>
        <v>0.15922568060520198</v>
      </c>
      <c r="M76" s="171">
        <f t="shared" si="14"/>
        <v>2.6067223060655658E-2</v>
      </c>
      <c r="N76" s="171">
        <f t="shared" si="14"/>
        <v>1.8690248337431652E-2</v>
      </c>
      <c r="O76" s="171">
        <f t="shared" si="14"/>
        <v>0.14820563735372347</v>
      </c>
      <c r="P76" s="171">
        <f t="shared" si="14"/>
        <v>0.13694495396761397</v>
      </c>
      <c r="Q76" s="171">
        <f t="shared" si="14"/>
        <v>1.1177813935772989E-2</v>
      </c>
      <c r="R76" s="171">
        <f t="shared" si="14"/>
        <v>8.2869450336497784E-5</v>
      </c>
      <c r="S76" s="171">
        <f t="shared" si="14"/>
        <v>0</v>
      </c>
      <c r="T76" s="171"/>
      <c r="U76" s="171">
        <f t="shared" ref="U76" si="15">U23/$D23</f>
        <v>6.4676418701085106E-2</v>
      </c>
      <c r="V76" s="47"/>
      <c r="W76" s="47"/>
    </row>
    <row r="77" spans="1:23" x14ac:dyDescent="0.25">
      <c r="B77" s="1" t="s">
        <v>414</v>
      </c>
      <c r="D77" s="171">
        <f t="shared" ref="D77:S77" si="16">D24/$D24</f>
        <v>1</v>
      </c>
      <c r="E77" s="171">
        <f t="shared" si="16"/>
        <v>0.61530257035361413</v>
      </c>
      <c r="F77" s="171">
        <f t="shared" si="16"/>
        <v>0.34787561973300202</v>
      </c>
      <c r="G77" s="171">
        <f t="shared" si="16"/>
        <v>5.483889872126959E-2</v>
      </c>
      <c r="H77" s="171">
        <f t="shared" si="16"/>
        <v>0.12036474876639436</v>
      </c>
      <c r="I77" s="171">
        <f t="shared" si="16"/>
        <v>1.5147856866583058E-2</v>
      </c>
      <c r="J77" s="171">
        <f t="shared" si="16"/>
        <v>7.7075446266365047E-2</v>
      </c>
      <c r="K77" s="171">
        <f t="shared" si="16"/>
        <v>0.16626073910852213</v>
      </c>
      <c r="L77" s="171">
        <f t="shared" si="16"/>
        <v>0.12182515031821751</v>
      </c>
      <c r="M77" s="171">
        <f t="shared" si="16"/>
        <v>4.4435588790304618E-2</v>
      </c>
      <c r="N77" s="171">
        <f t="shared" si="16"/>
        <v>3.6657719851381283E-2</v>
      </c>
      <c r="O77" s="171">
        <f t="shared" si="16"/>
        <v>0.18177897068648249</v>
      </c>
      <c r="P77" s="171">
        <f t="shared" si="16"/>
        <v>0.17696175529483468</v>
      </c>
      <c r="Q77" s="171">
        <f t="shared" si="16"/>
        <v>3.363846271053341E-3</v>
      </c>
      <c r="R77" s="171">
        <f t="shared" si="16"/>
        <v>1.4533691205944749E-3</v>
      </c>
      <c r="S77" s="171">
        <f t="shared" si="16"/>
        <v>1.4332094844055837E-2</v>
      </c>
      <c r="T77" s="171"/>
      <c r="U77" s="171">
        <f t="shared" ref="U77" si="17">U24/$D24</f>
        <v>0.16514961497439024</v>
      </c>
      <c r="V77" s="47"/>
      <c r="W77" s="47"/>
    </row>
    <row r="78" spans="1:23" x14ac:dyDescent="0.25">
      <c r="B78" s="1" t="s">
        <v>415</v>
      </c>
      <c r="D78" s="171">
        <f t="shared" ref="D78:S78" si="18">D25/$D25</f>
        <v>1</v>
      </c>
      <c r="E78" s="171">
        <f t="shared" si="18"/>
        <v>0.49107048843352424</v>
      </c>
      <c r="F78" s="171">
        <f t="shared" si="18"/>
        <v>0.23423200706852904</v>
      </c>
      <c r="G78" s="171">
        <f t="shared" si="18"/>
        <v>3.8973048944069805E-2</v>
      </c>
      <c r="H78" s="171">
        <f t="shared" si="18"/>
        <v>0.10829865450733177</v>
      </c>
      <c r="I78" s="171">
        <f t="shared" si="18"/>
        <v>6.7709549381274811E-3</v>
      </c>
      <c r="J78" s="171">
        <f t="shared" si="18"/>
        <v>0.10279582297546616</v>
      </c>
      <c r="K78" s="171">
        <f t="shared" si="18"/>
        <v>0.21317749607431111</v>
      </c>
      <c r="L78" s="171">
        <f t="shared" si="18"/>
        <v>0.17316064880306548</v>
      </c>
      <c r="M78" s="171">
        <f t="shared" si="18"/>
        <v>4.0016847271245645E-2</v>
      </c>
      <c r="N78" s="171">
        <f t="shared" si="18"/>
        <v>6.293920790356769E-2</v>
      </c>
      <c r="O78" s="171">
        <f t="shared" si="18"/>
        <v>0.23281280758859696</v>
      </c>
      <c r="P78" s="171">
        <f t="shared" si="18"/>
        <v>0.22177967614783481</v>
      </c>
      <c r="Q78" s="171">
        <f t="shared" si="18"/>
        <v>1.089121149276895E-2</v>
      </c>
      <c r="R78" s="171">
        <f t="shared" si="18"/>
        <v>1.4191994799320616E-4</v>
      </c>
      <c r="S78" s="171">
        <f t="shared" si="18"/>
        <v>0</v>
      </c>
      <c r="T78" s="171"/>
      <c r="U78" s="171">
        <f t="shared" ref="U78" si="19">U25/$D25</f>
        <v>7.8229937784126027E-2</v>
      </c>
      <c r="V78" s="47"/>
      <c r="W78" s="47"/>
    </row>
    <row r="79" spans="1:23" x14ac:dyDescent="0.25">
      <c r="B79" s="1" t="s">
        <v>416</v>
      </c>
      <c r="D79" s="171">
        <f t="shared" ref="D79:S79" si="20">D26/$D26</f>
        <v>1</v>
      </c>
      <c r="E79" s="171">
        <f t="shared" si="20"/>
        <v>0.5326725282649043</v>
      </c>
      <c r="F79" s="171">
        <f t="shared" si="20"/>
        <v>0.30885104719153617</v>
      </c>
      <c r="G79" s="171">
        <f t="shared" si="20"/>
        <v>2.6268017051614394E-2</v>
      </c>
      <c r="H79" s="171">
        <f t="shared" si="20"/>
        <v>0.10112145593772454</v>
      </c>
      <c r="I79" s="171">
        <f t="shared" si="20"/>
        <v>4.4152408324722048E-3</v>
      </c>
      <c r="J79" s="171">
        <f t="shared" si="20"/>
        <v>9.2016767251557011E-2</v>
      </c>
      <c r="K79" s="171">
        <f t="shared" si="20"/>
        <v>0.1316549155416985</v>
      </c>
      <c r="L79" s="171">
        <f t="shared" si="20"/>
        <v>9.3788957073906415E-2</v>
      </c>
      <c r="M79" s="171">
        <f t="shared" si="20"/>
        <v>3.7865958467792102E-2</v>
      </c>
      <c r="N79" s="171">
        <f t="shared" si="20"/>
        <v>7.7506645711833813E-2</v>
      </c>
      <c r="O79" s="171">
        <f t="shared" si="20"/>
        <v>0.2581659104815634</v>
      </c>
      <c r="P79" s="171">
        <f t="shared" si="20"/>
        <v>0.24438954661900203</v>
      </c>
      <c r="Q79" s="171">
        <f t="shared" si="20"/>
        <v>9.2824154591825084E-3</v>
      </c>
      <c r="R79" s="171">
        <f t="shared" si="20"/>
        <v>4.4914094494786262E-3</v>
      </c>
      <c r="S79" s="171">
        <f t="shared" si="20"/>
        <v>2.1987340775853534E-3</v>
      </c>
      <c r="T79" s="171"/>
      <c r="U79" s="171">
        <f t="shared" ref="U79" si="21">U26/$D26</f>
        <v>0.11379845276149321</v>
      </c>
      <c r="V79" s="47"/>
      <c r="W79" s="47"/>
    </row>
    <row r="80" spans="1:23" x14ac:dyDescent="0.25">
      <c r="B80" s="1" t="s">
        <v>417</v>
      </c>
      <c r="D80" s="171">
        <f t="shared" ref="D80:S80" si="22">D27/$D27</f>
        <v>1</v>
      </c>
      <c r="E80" s="171">
        <f t="shared" si="22"/>
        <v>0.44279431576951694</v>
      </c>
      <c r="F80" s="171">
        <f t="shared" si="22"/>
        <v>0.2127076505008316</v>
      </c>
      <c r="G80" s="171">
        <f t="shared" si="22"/>
        <v>2.4887898173336281E-2</v>
      </c>
      <c r="H80" s="171">
        <f t="shared" si="22"/>
        <v>0.11294061547565358</v>
      </c>
      <c r="I80" s="171">
        <f t="shared" si="22"/>
        <v>7.1756659322476952E-3</v>
      </c>
      <c r="J80" s="171">
        <f t="shared" si="22"/>
        <v>8.5082485687447751E-2</v>
      </c>
      <c r="K80" s="171">
        <f t="shared" si="22"/>
        <v>0.10077243257373154</v>
      </c>
      <c r="L80" s="171">
        <f t="shared" si="22"/>
        <v>6.8464700492070291E-2</v>
      </c>
      <c r="M80" s="171">
        <f t="shared" si="22"/>
        <v>3.230773208166126E-2</v>
      </c>
      <c r="N80" s="171">
        <f t="shared" si="22"/>
        <v>9.1077527641251169E-2</v>
      </c>
      <c r="O80" s="171">
        <f t="shared" si="22"/>
        <v>0.36536146914434925</v>
      </c>
      <c r="P80" s="171">
        <f t="shared" si="22"/>
        <v>0.34835876031609697</v>
      </c>
      <c r="Q80" s="171">
        <f t="shared" si="22"/>
        <v>1.1389717942899164E-2</v>
      </c>
      <c r="R80" s="171">
        <f t="shared" si="22"/>
        <v>5.6101183209286429E-3</v>
      </c>
      <c r="S80" s="171">
        <f t="shared" si="22"/>
        <v>1.7123356534078669E-2</v>
      </c>
      <c r="T80" s="171"/>
      <c r="U80" s="171">
        <f t="shared" ref="U80" si="23">U27/$D27</f>
        <v>9.3726032040583593E-2</v>
      </c>
      <c r="V80" s="47"/>
      <c r="W80" s="47"/>
    </row>
    <row r="81" spans="1:23" x14ac:dyDescent="0.25">
      <c r="B81" s="1" t="s">
        <v>418</v>
      </c>
      <c r="D81" s="171">
        <f t="shared" ref="D81:S81" si="24">D28/$D28</f>
        <v>1</v>
      </c>
      <c r="E81" s="171">
        <f t="shared" si="24"/>
        <v>0.34279028250223154</v>
      </c>
      <c r="F81" s="171">
        <f t="shared" si="24"/>
        <v>8.9768642493546602E-2</v>
      </c>
      <c r="G81" s="171">
        <f t="shared" si="24"/>
        <v>2.554823767822248E-2</v>
      </c>
      <c r="H81" s="171">
        <f t="shared" si="24"/>
        <v>9.7681599961400203E-2</v>
      </c>
      <c r="I81" s="171">
        <f t="shared" si="24"/>
        <v>3.4981061976791876E-3</v>
      </c>
      <c r="J81" s="171">
        <f t="shared" si="24"/>
        <v>0.12629369617138309</v>
      </c>
      <c r="K81" s="171">
        <f t="shared" si="24"/>
        <v>0.10578755639188439</v>
      </c>
      <c r="L81" s="171">
        <f t="shared" si="24"/>
        <v>8.5112542520083961E-2</v>
      </c>
      <c r="M81" s="171">
        <f t="shared" si="24"/>
        <v>2.067501387180044E-2</v>
      </c>
      <c r="N81" s="171">
        <f t="shared" si="24"/>
        <v>0.14098574220163568</v>
      </c>
      <c r="O81" s="171">
        <f t="shared" si="24"/>
        <v>0.41043641890424837</v>
      </c>
      <c r="P81" s="171">
        <f t="shared" si="24"/>
        <v>0.37789196883066756</v>
      </c>
      <c r="Q81" s="171">
        <f t="shared" si="24"/>
        <v>9.3363248172541064E-3</v>
      </c>
      <c r="R81" s="171">
        <f t="shared" si="24"/>
        <v>2.3184000385997924E-2</v>
      </c>
      <c r="S81" s="171">
        <f t="shared" si="24"/>
        <v>2.0120141854237533E-2</v>
      </c>
      <c r="T81" s="171"/>
      <c r="U81" s="171">
        <f t="shared" ref="U81" si="25">U28/$D28</f>
        <v>0.12590769824612194</v>
      </c>
      <c r="V81" s="47"/>
      <c r="W81" s="47"/>
    </row>
    <row r="82" spans="1:23" x14ac:dyDescent="0.25">
      <c r="B82" s="1" t="s">
        <v>419</v>
      </c>
      <c r="D82" s="171">
        <f t="shared" ref="D82:S82" si="26">D29/$D29</f>
        <v>1</v>
      </c>
      <c r="E82" s="171">
        <f t="shared" si="26"/>
        <v>0.59645390070921989</v>
      </c>
      <c r="F82" s="171">
        <f t="shared" si="26"/>
        <v>0.23226950354609929</v>
      </c>
      <c r="G82" s="171">
        <f t="shared" si="26"/>
        <v>2.8014184397163119E-2</v>
      </c>
      <c r="H82" s="171">
        <f t="shared" si="26"/>
        <v>1.0283687943262411E-2</v>
      </c>
      <c r="I82" s="171">
        <f t="shared" si="26"/>
        <v>0</v>
      </c>
      <c r="J82" s="171">
        <f t="shared" si="26"/>
        <v>0.32588652482269503</v>
      </c>
      <c r="K82" s="171">
        <f t="shared" si="26"/>
        <v>2.9787234042553193E-2</v>
      </c>
      <c r="L82" s="171">
        <f t="shared" si="26"/>
        <v>2.9787234042553193E-2</v>
      </c>
      <c r="M82" s="171">
        <f t="shared" si="26"/>
        <v>0</v>
      </c>
      <c r="N82" s="171">
        <f t="shared" si="26"/>
        <v>3.4751773049645392E-2</v>
      </c>
      <c r="O82" s="171">
        <f t="shared" si="26"/>
        <v>0.33900709219858155</v>
      </c>
      <c r="P82" s="171">
        <f t="shared" si="26"/>
        <v>0.32659574468085106</v>
      </c>
      <c r="Q82" s="171">
        <f t="shared" si="26"/>
        <v>1.0638297872340425E-2</v>
      </c>
      <c r="R82" s="171">
        <f t="shared" si="26"/>
        <v>1.7730496453900709E-3</v>
      </c>
      <c r="S82" s="171">
        <f t="shared" si="26"/>
        <v>0</v>
      </c>
      <c r="T82" s="171"/>
      <c r="U82" s="171">
        <f t="shared" ref="U82" si="27">U29/$D29</f>
        <v>0.20319148936170212</v>
      </c>
      <c r="V82" s="47"/>
      <c r="W82" s="47"/>
    </row>
    <row r="83" spans="1:23" x14ac:dyDescent="0.25">
      <c r="B83" s="1" t="s">
        <v>420</v>
      </c>
      <c r="D83" s="171">
        <f t="shared" ref="D83:S83" si="28">D30/$D30</f>
        <v>1</v>
      </c>
      <c r="E83" s="171">
        <f t="shared" si="28"/>
        <v>0.13314037626628075</v>
      </c>
      <c r="F83" s="171">
        <f t="shared" si="28"/>
        <v>2.4119633381572601E-2</v>
      </c>
      <c r="G83" s="171">
        <f t="shared" si="28"/>
        <v>2.2190062711046791E-2</v>
      </c>
      <c r="H83" s="171">
        <f t="shared" si="28"/>
        <v>1.4471780028943559E-2</v>
      </c>
      <c r="I83" s="171">
        <f t="shared" si="28"/>
        <v>1.4471780028943559E-3</v>
      </c>
      <c r="J83" s="171">
        <f t="shared" si="28"/>
        <v>7.0911722141823438E-2</v>
      </c>
      <c r="K83" s="171">
        <f t="shared" si="28"/>
        <v>0.58273034249879396</v>
      </c>
      <c r="L83" s="171">
        <f t="shared" si="28"/>
        <v>0.573082489146165</v>
      </c>
      <c r="M83" s="171">
        <f t="shared" si="28"/>
        <v>9.6478533526290402E-3</v>
      </c>
      <c r="N83" s="171">
        <f t="shared" si="28"/>
        <v>1.3024602026049204E-2</v>
      </c>
      <c r="O83" s="171">
        <f t="shared" si="28"/>
        <v>0.27110467920887604</v>
      </c>
      <c r="P83" s="171">
        <f t="shared" si="28"/>
        <v>0.24939700916546068</v>
      </c>
      <c r="Q83" s="171">
        <f t="shared" si="28"/>
        <v>4.8239266763145202E-4</v>
      </c>
      <c r="R83" s="171">
        <f t="shared" si="28"/>
        <v>2.1225277375783887E-2</v>
      </c>
      <c r="S83" s="171">
        <f t="shared" si="28"/>
        <v>1.929570670525808E-2</v>
      </c>
      <c r="T83" s="171"/>
      <c r="U83" s="171">
        <f t="shared" ref="U83" si="29">U30/$D30</f>
        <v>0.12397491558128317</v>
      </c>
      <c r="V83" s="47"/>
      <c r="W83" s="47"/>
    </row>
    <row r="84" spans="1:23" x14ac:dyDescent="0.25">
      <c r="D84" s="6"/>
      <c r="E84" s="6"/>
      <c r="F84" s="6"/>
      <c r="G84" s="6"/>
      <c r="H84" s="6"/>
      <c r="I84" s="6"/>
      <c r="J84" s="6"/>
      <c r="K84" s="6"/>
      <c r="L84" s="6"/>
      <c r="M84" s="6"/>
      <c r="N84" s="6"/>
      <c r="O84" s="6"/>
      <c r="P84" s="6"/>
      <c r="Q84" s="6"/>
      <c r="R84" s="6"/>
      <c r="S84" s="6"/>
      <c r="T84" s="6"/>
      <c r="U84" s="6"/>
      <c r="V84" s="47"/>
      <c r="W84" s="47"/>
    </row>
    <row r="85" spans="1:23" x14ac:dyDescent="0.25">
      <c r="A85" s="1">
        <v>2020</v>
      </c>
      <c r="B85" s="1" t="s">
        <v>413</v>
      </c>
      <c r="D85" s="171">
        <f t="shared" ref="D85:S85" si="30">D32/$D32</f>
        <v>1</v>
      </c>
      <c r="E85" s="171">
        <f t="shared" si="30"/>
        <v>0.63927767471468966</v>
      </c>
      <c r="F85" s="171">
        <f t="shared" si="30"/>
        <v>0.3120194695370353</v>
      </c>
      <c r="G85" s="171">
        <f t="shared" si="30"/>
        <v>3.8701848820956376E-2</v>
      </c>
      <c r="H85" s="171">
        <f t="shared" si="30"/>
        <v>5.3030936561872272E-2</v>
      </c>
      <c r="I85" s="171">
        <f t="shared" si="30"/>
        <v>1.0480577396017687E-2</v>
      </c>
      <c r="J85" s="171">
        <f t="shared" si="30"/>
        <v>0.22504484239880806</v>
      </c>
      <c r="K85" s="171">
        <f t="shared" si="30"/>
        <v>0.18728165463758298</v>
      </c>
      <c r="L85" s="171">
        <f t="shared" si="30"/>
        <v>0.1640438201115812</v>
      </c>
      <c r="M85" s="171">
        <f t="shared" si="30"/>
        <v>2.3237834526001765E-2</v>
      </c>
      <c r="N85" s="171">
        <f t="shared" si="30"/>
        <v>1.6709873519688841E-2</v>
      </c>
      <c r="O85" s="171">
        <f t="shared" si="30"/>
        <v>0.1567307971280385</v>
      </c>
      <c r="P85" s="171">
        <f t="shared" si="30"/>
        <v>0.14397183334158217</v>
      </c>
      <c r="Q85" s="171">
        <f t="shared" si="30"/>
        <v>1.2733363939372735E-2</v>
      </c>
      <c r="R85" s="171">
        <f t="shared" si="30"/>
        <v>2.5599847083580089E-5</v>
      </c>
      <c r="S85" s="171">
        <f t="shared" si="30"/>
        <v>0</v>
      </c>
      <c r="T85" s="171"/>
      <c r="U85" s="171">
        <f t="shared" ref="U85" si="31">U32/$D32</f>
        <v>8.539084993198974E-2</v>
      </c>
      <c r="V85" s="47"/>
      <c r="W85" s="47"/>
    </row>
    <row r="86" spans="1:23" x14ac:dyDescent="0.25">
      <c r="B86" s="1" t="s">
        <v>414</v>
      </c>
      <c r="D86" s="171">
        <f t="shared" ref="D86:S86" si="32">D33/$D33</f>
        <v>1</v>
      </c>
      <c r="E86" s="171">
        <f t="shared" si="32"/>
        <v>0.60595227346489566</v>
      </c>
      <c r="F86" s="171">
        <f t="shared" si="32"/>
        <v>0.3476560116937088</v>
      </c>
      <c r="G86" s="171">
        <f t="shared" si="32"/>
        <v>5.7753548742901901E-2</v>
      </c>
      <c r="H86" s="171">
        <f t="shared" si="32"/>
        <v>0.118559858269907</v>
      </c>
      <c r="I86" s="171">
        <f t="shared" si="32"/>
        <v>1.6518095721498417E-2</v>
      </c>
      <c r="J86" s="171">
        <f t="shared" si="32"/>
        <v>6.5464759036879594E-2</v>
      </c>
      <c r="K86" s="171">
        <f t="shared" si="32"/>
        <v>0.16779447184310128</v>
      </c>
      <c r="L86" s="171">
        <f t="shared" si="32"/>
        <v>0.12121729751362273</v>
      </c>
      <c r="M86" s="171">
        <f t="shared" si="32"/>
        <v>4.6577174329478541E-2</v>
      </c>
      <c r="N86" s="171">
        <f t="shared" si="32"/>
        <v>3.9710292757562965E-2</v>
      </c>
      <c r="O86" s="171">
        <f t="shared" si="32"/>
        <v>0.18654296193444006</v>
      </c>
      <c r="P86" s="171">
        <f t="shared" si="32"/>
        <v>0.18269223730029552</v>
      </c>
      <c r="Q86" s="171">
        <f t="shared" si="32"/>
        <v>3.6872274538608516E-3</v>
      </c>
      <c r="R86" s="171">
        <f t="shared" si="32"/>
        <v>1.6349718028370422E-4</v>
      </c>
      <c r="S86" s="171">
        <f t="shared" si="32"/>
        <v>3.7067495052380104E-3</v>
      </c>
      <c r="T86" s="171"/>
      <c r="U86" s="171">
        <f t="shared" ref="U86" si="33">U33/$D33</f>
        <v>0.17376333905166755</v>
      </c>
      <c r="V86" s="47"/>
      <c r="W86" s="47"/>
    </row>
    <row r="87" spans="1:23" x14ac:dyDescent="0.25">
      <c r="B87" s="1" t="s">
        <v>415</v>
      </c>
      <c r="D87" s="171">
        <f t="shared" ref="D87:S87" si="34">D34/$D34</f>
        <v>1</v>
      </c>
      <c r="E87" s="171">
        <f t="shared" si="34"/>
        <v>0.47548040039874495</v>
      </c>
      <c r="F87" s="171">
        <f t="shared" si="34"/>
        <v>0.2562028270466688</v>
      </c>
      <c r="G87" s="171">
        <f t="shared" si="34"/>
        <v>3.1504527225368999E-2</v>
      </c>
      <c r="H87" s="171">
        <f t="shared" si="34"/>
        <v>0.10767032795395139</v>
      </c>
      <c r="I87" s="171">
        <f t="shared" si="34"/>
        <v>4.4881777630775025E-3</v>
      </c>
      <c r="J87" s="171">
        <f t="shared" si="34"/>
        <v>7.5614540409678299E-2</v>
      </c>
      <c r="K87" s="171">
        <f t="shared" si="34"/>
        <v>0.21908922607645062</v>
      </c>
      <c r="L87" s="171">
        <f t="shared" si="34"/>
        <v>0.17511702797186735</v>
      </c>
      <c r="M87" s="171">
        <f t="shared" si="34"/>
        <v>4.397219810458327E-2</v>
      </c>
      <c r="N87" s="171">
        <f t="shared" si="34"/>
        <v>7.4452299903988828E-2</v>
      </c>
      <c r="O87" s="171">
        <f t="shared" si="34"/>
        <v>0.2309780736208156</v>
      </c>
      <c r="P87" s="171">
        <f t="shared" si="34"/>
        <v>0.21891466030879767</v>
      </c>
      <c r="Q87" s="171">
        <f t="shared" si="34"/>
        <v>1.1907222888328441E-2</v>
      </c>
      <c r="R87" s="171">
        <f t="shared" si="34"/>
        <v>1.5159658769862597E-4</v>
      </c>
      <c r="S87" s="171">
        <f t="shared" si="34"/>
        <v>0</v>
      </c>
      <c r="T87" s="171"/>
      <c r="U87" s="171">
        <f t="shared" ref="U87" si="35">U34/$D34</f>
        <v>9.5096998846947167E-2</v>
      </c>
      <c r="V87" s="47"/>
      <c r="W87" s="47"/>
    </row>
    <row r="88" spans="1:23" x14ac:dyDescent="0.25">
      <c r="B88" s="1" t="s">
        <v>416</v>
      </c>
      <c r="D88" s="171">
        <f t="shared" ref="D88:S88" si="36">D35/$D35</f>
        <v>1</v>
      </c>
      <c r="E88" s="171">
        <f t="shared" si="36"/>
        <v>0.52801701761272268</v>
      </c>
      <c r="F88" s="171">
        <f t="shared" si="36"/>
        <v>0.31784443572179244</v>
      </c>
      <c r="G88" s="171">
        <f t="shared" si="36"/>
        <v>3.0743127746052649E-2</v>
      </c>
      <c r="H88" s="171">
        <f t="shared" si="36"/>
        <v>9.7266292718133127E-2</v>
      </c>
      <c r="I88" s="171">
        <f t="shared" si="36"/>
        <v>4.7887359611025991E-3</v>
      </c>
      <c r="J88" s="171">
        <f t="shared" si="36"/>
        <v>7.737695784848754E-2</v>
      </c>
      <c r="K88" s="171">
        <f t="shared" si="36"/>
        <v>0.12884257442040087</v>
      </c>
      <c r="L88" s="171">
        <f t="shared" si="36"/>
        <v>9.2424376717272119E-2</v>
      </c>
      <c r="M88" s="171">
        <f t="shared" si="36"/>
        <v>3.64207300859744E-2</v>
      </c>
      <c r="N88" s="171">
        <f t="shared" si="36"/>
        <v>8.0230953315522241E-2</v>
      </c>
      <c r="O88" s="171">
        <f t="shared" si="36"/>
        <v>0.26290945465135418</v>
      </c>
      <c r="P88" s="171">
        <f t="shared" si="36"/>
        <v>0.24390392139483646</v>
      </c>
      <c r="Q88" s="171">
        <f t="shared" si="36"/>
        <v>8.9469085936411865E-3</v>
      </c>
      <c r="R88" s="171">
        <f t="shared" si="36"/>
        <v>1.0056092280030895E-2</v>
      </c>
      <c r="S88" s="171">
        <f t="shared" si="36"/>
        <v>2.134798738873343E-3</v>
      </c>
      <c r="T88" s="171"/>
      <c r="U88" s="171">
        <f t="shared" ref="U88" si="37">U35/$D35</f>
        <v>0.12548716714992972</v>
      </c>
      <c r="V88" s="47"/>
      <c r="W88" s="47"/>
    </row>
    <row r="89" spans="1:23" x14ac:dyDescent="0.25">
      <c r="B89" s="1" t="s">
        <v>417</v>
      </c>
      <c r="D89" s="171">
        <f t="shared" ref="D89:S89" si="38">D36/$D36</f>
        <v>1</v>
      </c>
      <c r="E89" s="171">
        <f t="shared" si="38"/>
        <v>0.42973700720746144</v>
      </c>
      <c r="F89" s="171">
        <f t="shared" si="38"/>
        <v>0.20787267318470132</v>
      </c>
      <c r="G89" s="171">
        <f t="shared" si="38"/>
        <v>3.0366797047372322E-2</v>
      </c>
      <c r="H89" s="171">
        <f t="shared" si="38"/>
        <v>0.10328493337375835</v>
      </c>
      <c r="I89" s="171">
        <f t="shared" si="38"/>
        <v>7.8228423394080936E-3</v>
      </c>
      <c r="J89" s="171">
        <f t="shared" si="38"/>
        <v>8.0389761262221318E-2</v>
      </c>
      <c r="K89" s="171">
        <f t="shared" si="38"/>
        <v>9.6578782266222796E-2</v>
      </c>
      <c r="L89" s="171">
        <f t="shared" si="38"/>
        <v>6.4434885193935046E-2</v>
      </c>
      <c r="M89" s="171">
        <f t="shared" si="38"/>
        <v>3.2143897072287743E-2</v>
      </c>
      <c r="N89" s="171">
        <f t="shared" si="38"/>
        <v>9.7281217073368412E-2</v>
      </c>
      <c r="O89" s="171">
        <f t="shared" si="38"/>
        <v>0.3763999915947972</v>
      </c>
      <c r="P89" s="171">
        <f t="shared" si="38"/>
        <v>0.35892017158621187</v>
      </c>
      <c r="Q89" s="171">
        <f t="shared" si="38"/>
        <v>1.2157525508289631E-2</v>
      </c>
      <c r="R89" s="171">
        <f t="shared" si="38"/>
        <v>5.3252963584458782E-3</v>
      </c>
      <c r="S89" s="171">
        <f t="shared" si="38"/>
        <v>1.8521464786702968E-2</v>
      </c>
      <c r="T89" s="171"/>
      <c r="U89" s="171">
        <f t="shared" ref="U89" si="39">U36/$D36</f>
        <v>0.1091115400432868</v>
      </c>
      <c r="V89" s="47"/>
      <c r="W89" s="47"/>
    </row>
    <row r="90" spans="1:23" x14ac:dyDescent="0.25">
      <c r="B90" s="1" t="s">
        <v>418</v>
      </c>
      <c r="D90" s="171">
        <f t="shared" ref="D90:S90" si="40">D37/$D37</f>
        <v>1</v>
      </c>
      <c r="E90" s="171">
        <f t="shared" si="40"/>
        <v>0.3458149779735683</v>
      </c>
      <c r="F90" s="171">
        <f t="shared" si="40"/>
        <v>8.8619676945668135E-2</v>
      </c>
      <c r="G90" s="171">
        <f t="shared" si="40"/>
        <v>2.2001957905041607E-2</v>
      </c>
      <c r="H90" s="171">
        <f t="shared" si="40"/>
        <v>0.11186979931473323</v>
      </c>
      <c r="I90" s="171">
        <f t="shared" si="40"/>
        <v>3.3529123837493882E-3</v>
      </c>
      <c r="J90" s="171">
        <f t="shared" si="40"/>
        <v>0.11999510523739598</v>
      </c>
      <c r="K90" s="171">
        <f t="shared" si="40"/>
        <v>0.11123348017621146</v>
      </c>
      <c r="L90" s="171">
        <f t="shared" si="40"/>
        <v>8.2892804698972103E-2</v>
      </c>
      <c r="M90" s="171">
        <f t="shared" si="40"/>
        <v>2.8340675477239355E-2</v>
      </c>
      <c r="N90" s="171">
        <f t="shared" si="40"/>
        <v>0.13883994126284877</v>
      </c>
      <c r="O90" s="171">
        <f t="shared" si="40"/>
        <v>0.4041116005873715</v>
      </c>
      <c r="P90" s="171">
        <f t="shared" si="40"/>
        <v>0.36368086147821832</v>
      </c>
      <c r="Q90" s="171">
        <f t="shared" si="40"/>
        <v>9.3245227606461086E-3</v>
      </c>
      <c r="R90" s="171">
        <f t="shared" si="40"/>
        <v>3.1130690161527166E-2</v>
      </c>
      <c r="S90" s="171">
        <f t="shared" si="40"/>
        <v>1.8697993147332354E-2</v>
      </c>
      <c r="T90" s="171"/>
      <c r="U90" s="171">
        <f t="shared" ref="U90" si="41">U37/$D37</f>
        <v>0.14554576603034752</v>
      </c>
      <c r="V90" s="47"/>
      <c r="W90" s="47"/>
    </row>
    <row r="91" spans="1:23" x14ac:dyDescent="0.25">
      <c r="B91" s="1" t="s">
        <v>419</v>
      </c>
      <c r="D91" s="171">
        <f t="shared" ref="D91:S91" si="42">D38/$D38</f>
        <v>1</v>
      </c>
      <c r="E91" s="171">
        <f t="shared" si="42"/>
        <v>0.5745694393550751</v>
      </c>
      <c r="F91" s="171">
        <f t="shared" si="42"/>
        <v>0.22975448882374497</v>
      </c>
      <c r="G91" s="171">
        <f t="shared" si="42"/>
        <v>9.1608647856357642E-3</v>
      </c>
      <c r="H91" s="171">
        <f t="shared" si="42"/>
        <v>1.0626603151337486E-2</v>
      </c>
      <c r="I91" s="171">
        <f t="shared" si="42"/>
        <v>0</v>
      </c>
      <c r="J91" s="171">
        <f t="shared" si="42"/>
        <v>0.32502748259435693</v>
      </c>
      <c r="K91" s="171">
        <f t="shared" si="42"/>
        <v>2.4551117625503847E-2</v>
      </c>
      <c r="L91" s="171">
        <f t="shared" si="42"/>
        <v>2.4551117625503847E-2</v>
      </c>
      <c r="M91" s="171">
        <f t="shared" si="42"/>
        <v>0</v>
      </c>
      <c r="N91" s="171">
        <f t="shared" si="42"/>
        <v>3.6277024551117629E-2</v>
      </c>
      <c r="O91" s="171">
        <f t="shared" si="42"/>
        <v>0.36460241846830344</v>
      </c>
      <c r="P91" s="171">
        <f t="shared" si="42"/>
        <v>0.35287651154268962</v>
      </c>
      <c r="Q91" s="171">
        <f t="shared" si="42"/>
        <v>1.0260168559912056E-2</v>
      </c>
      <c r="R91" s="171">
        <f t="shared" si="42"/>
        <v>1.8321729571271529E-3</v>
      </c>
      <c r="S91" s="171">
        <f t="shared" si="42"/>
        <v>1.8321729571271529E-3</v>
      </c>
      <c r="T91" s="171"/>
      <c r="U91" s="171">
        <f t="shared" ref="U91" si="43">U38/$D38</f>
        <v>0.2205936240381092</v>
      </c>
      <c r="V91" s="47"/>
      <c r="W91" s="47"/>
    </row>
    <row r="92" spans="1:23" x14ac:dyDescent="0.25">
      <c r="B92" s="1" t="s">
        <v>420</v>
      </c>
      <c r="D92" s="171">
        <f t="shared" ref="D92:S92" si="44">D39/$D39</f>
        <v>1</v>
      </c>
      <c r="E92" s="171">
        <f t="shared" si="44"/>
        <v>0.12666311868014901</v>
      </c>
      <c r="F92" s="171">
        <f t="shared" si="44"/>
        <v>2.5545502927088876E-2</v>
      </c>
      <c r="G92" s="171">
        <f t="shared" si="44"/>
        <v>1.9691325172964343E-2</v>
      </c>
      <c r="H92" s="171">
        <f t="shared" si="44"/>
        <v>4.2575838211814793E-3</v>
      </c>
      <c r="I92" s="171">
        <f t="shared" si="44"/>
        <v>1.5965939329430547E-3</v>
      </c>
      <c r="J92" s="171">
        <f t="shared" si="44"/>
        <v>7.557211282597126E-2</v>
      </c>
      <c r="K92" s="171">
        <f t="shared" si="44"/>
        <v>0.56998403406067055</v>
      </c>
      <c r="L92" s="171">
        <f t="shared" si="44"/>
        <v>0.55934007450771683</v>
      </c>
      <c r="M92" s="171">
        <f t="shared" si="44"/>
        <v>1.0643959552953698E-2</v>
      </c>
      <c r="N92" s="171">
        <f t="shared" si="44"/>
        <v>9.5795635976583283E-3</v>
      </c>
      <c r="O92" s="171">
        <f t="shared" si="44"/>
        <v>0.29377328366152211</v>
      </c>
      <c r="P92" s="171">
        <f t="shared" si="44"/>
        <v>0.2756785524215008</v>
      </c>
      <c r="Q92" s="171">
        <f t="shared" si="44"/>
        <v>5.3219797764768491E-4</v>
      </c>
      <c r="R92" s="171">
        <f t="shared" si="44"/>
        <v>1.7562533262373604E-2</v>
      </c>
      <c r="S92" s="171">
        <f t="shared" si="44"/>
        <v>6.3863757317722189E-3</v>
      </c>
      <c r="T92" s="171"/>
      <c r="U92" s="171">
        <f t="shared" ref="U92" si="45">U39/$D39</f>
        <v>0.16338477913783928</v>
      </c>
      <c r="V92" s="47"/>
      <c r="W92" s="47"/>
    </row>
    <row r="93" spans="1:23" x14ac:dyDescent="0.25">
      <c r="D93" s="6"/>
      <c r="E93" s="6"/>
      <c r="F93" s="6"/>
      <c r="G93" s="6"/>
      <c r="H93" s="6"/>
      <c r="I93" s="6"/>
      <c r="J93" s="6"/>
      <c r="K93" s="6"/>
      <c r="L93" s="6"/>
      <c r="M93" s="6"/>
      <c r="N93" s="6"/>
      <c r="O93" s="6"/>
      <c r="P93" s="6"/>
      <c r="Q93" s="6"/>
      <c r="R93" s="6"/>
      <c r="S93" s="6"/>
      <c r="T93" s="6"/>
      <c r="U93" s="6"/>
      <c r="V93" s="47"/>
      <c r="W93" s="47"/>
    </row>
    <row r="94" spans="1:23" x14ac:dyDescent="0.25">
      <c r="A94" s="1">
        <v>2019</v>
      </c>
      <c r="B94" s="1" t="s">
        <v>413</v>
      </c>
      <c r="D94" s="171">
        <f t="shared" ref="D94:S94" si="46">D41/$D41</f>
        <v>1</v>
      </c>
      <c r="E94" s="171">
        <f t="shared" si="46"/>
        <v>0.59245735861206028</v>
      </c>
      <c r="F94" s="171">
        <f t="shared" si="46"/>
        <v>0.27084873008788041</v>
      </c>
      <c r="G94" s="171">
        <f t="shared" si="46"/>
        <v>2.9135537782720999E-2</v>
      </c>
      <c r="H94" s="171">
        <f t="shared" si="46"/>
        <v>8.5216920453963396E-2</v>
      </c>
      <c r="I94" s="171">
        <f t="shared" si="46"/>
        <v>8.2136349999634133E-3</v>
      </c>
      <c r="J94" s="171">
        <f t="shared" si="46"/>
        <v>0.1990425352875321</v>
      </c>
      <c r="K94" s="171">
        <f t="shared" si="46"/>
        <v>0.21344109232198913</v>
      </c>
      <c r="L94" s="171">
        <f t="shared" si="46"/>
        <v>0.18717758281319744</v>
      </c>
      <c r="M94" s="171">
        <f t="shared" si="46"/>
        <v>2.6263509508791701E-2</v>
      </c>
      <c r="N94" s="171">
        <f t="shared" si="46"/>
        <v>2.0695067428638331E-2</v>
      </c>
      <c r="O94" s="171">
        <f t="shared" si="46"/>
        <v>0.17340648163731223</v>
      </c>
      <c r="P94" s="171">
        <f t="shared" si="46"/>
        <v>0.16031588652378478</v>
      </c>
      <c r="Q94" s="171">
        <f t="shared" si="46"/>
        <v>1.2849125220432743E-2</v>
      </c>
      <c r="R94" s="171">
        <f t="shared" si="46"/>
        <v>2.4146989309469278E-4</v>
      </c>
      <c r="S94" s="171">
        <f t="shared" si="46"/>
        <v>2.8244660222591336E-3</v>
      </c>
      <c r="T94" s="171"/>
      <c r="U94" s="171">
        <f t="shared" ref="U94" si="47">U41/$D41</f>
        <v>0.10110088319442717</v>
      </c>
      <c r="V94" s="47"/>
      <c r="W94" s="47"/>
    </row>
    <row r="95" spans="1:23" x14ac:dyDescent="0.25">
      <c r="B95" s="1" t="s">
        <v>414</v>
      </c>
      <c r="D95" s="171">
        <f t="shared" ref="D95:S95" si="48">D42/$D42</f>
        <v>1</v>
      </c>
      <c r="E95" s="171">
        <f t="shared" si="48"/>
        <v>0.6332432270378846</v>
      </c>
      <c r="F95" s="171">
        <f t="shared" si="48"/>
        <v>0.34216325062208319</v>
      </c>
      <c r="G95" s="171">
        <f t="shared" si="48"/>
        <v>4.4065476130992237E-2</v>
      </c>
      <c r="H95" s="171">
        <f t="shared" si="48"/>
        <v>0.13357800273816542</v>
      </c>
      <c r="I95" s="171">
        <f t="shared" si="48"/>
        <v>1.3640860623382333E-2</v>
      </c>
      <c r="J95" s="171">
        <f t="shared" si="48"/>
        <v>9.9798135249382913E-2</v>
      </c>
      <c r="K95" s="171">
        <f t="shared" si="48"/>
        <v>0.18011682172944127</v>
      </c>
      <c r="L95" s="171">
        <f t="shared" si="48"/>
        <v>0.10825996582289865</v>
      </c>
      <c r="M95" s="171">
        <f t="shared" si="48"/>
        <v>7.1856855906542616E-2</v>
      </c>
      <c r="N95" s="171">
        <f t="shared" si="48"/>
        <v>3.1648795307144213E-2</v>
      </c>
      <c r="O95" s="171">
        <f t="shared" si="48"/>
        <v>0.15499115592552989</v>
      </c>
      <c r="P95" s="171">
        <f t="shared" si="48"/>
        <v>0.14908011632206422</v>
      </c>
      <c r="Q95" s="171">
        <f t="shared" si="48"/>
        <v>5.2589764857545445E-3</v>
      </c>
      <c r="R95" s="171">
        <f t="shared" si="48"/>
        <v>6.5206311771113352E-4</v>
      </c>
      <c r="S95" s="171">
        <f t="shared" si="48"/>
        <v>9.8908731150129416E-3</v>
      </c>
      <c r="T95" s="171"/>
      <c r="U95" s="171">
        <f t="shared" ref="U95" si="49">U42/$D42</f>
        <v>0.20006845413572907</v>
      </c>
      <c r="V95" s="47"/>
      <c r="W95" s="47"/>
    </row>
    <row r="96" spans="1:23" x14ac:dyDescent="0.25">
      <c r="B96" s="1" t="s">
        <v>415</v>
      </c>
      <c r="D96" s="171">
        <f t="shared" ref="D96:S96" si="50">D43/$D43</f>
        <v>1</v>
      </c>
      <c r="E96" s="171">
        <f t="shared" si="50"/>
        <v>0.51962929965912608</v>
      </c>
      <c r="F96" s="171">
        <f t="shared" si="50"/>
        <v>0.23481561822125813</v>
      </c>
      <c r="G96" s="171">
        <f t="shared" si="50"/>
        <v>8.7445770065075923E-2</v>
      </c>
      <c r="H96" s="171">
        <f t="shared" si="50"/>
        <v>0.10386000929656028</v>
      </c>
      <c r="I96" s="171">
        <f t="shared" si="50"/>
        <v>9.5386581964673079E-3</v>
      </c>
      <c r="J96" s="171">
        <f t="shared" si="50"/>
        <v>8.3969243879764482E-2</v>
      </c>
      <c r="K96" s="171">
        <f t="shared" si="50"/>
        <v>0.18992097923768206</v>
      </c>
      <c r="L96" s="171">
        <f t="shared" si="50"/>
        <v>0.13605419119925627</v>
      </c>
      <c r="M96" s="171">
        <f t="shared" si="50"/>
        <v>5.3866788038425782E-2</v>
      </c>
      <c r="N96" s="171">
        <f t="shared" si="50"/>
        <v>4.8608421134180353E-2</v>
      </c>
      <c r="O96" s="171">
        <f t="shared" si="50"/>
        <v>0.24184129996901146</v>
      </c>
      <c r="P96" s="171">
        <f t="shared" si="50"/>
        <v>0.22260904090486519</v>
      </c>
      <c r="Q96" s="171">
        <f t="shared" si="50"/>
        <v>1.1029981406879455E-2</v>
      </c>
      <c r="R96" s="171">
        <f t="shared" si="50"/>
        <v>8.2022776572668113E-3</v>
      </c>
      <c r="S96" s="171">
        <f t="shared" si="50"/>
        <v>1.4332197087077781E-3</v>
      </c>
      <c r="T96" s="171"/>
      <c r="U96" s="171">
        <f t="shared" ref="U96" si="51">U43/$D43</f>
        <v>0.11248837929965913</v>
      </c>
      <c r="V96" s="47"/>
      <c r="W96" s="47"/>
    </row>
    <row r="97" spans="1:23" x14ac:dyDescent="0.25">
      <c r="B97" s="1" t="s">
        <v>416</v>
      </c>
      <c r="D97" s="171">
        <f t="shared" ref="D97:S97" si="52">D44/$D44</f>
        <v>1</v>
      </c>
      <c r="E97" s="171">
        <f t="shared" si="52"/>
        <v>0.54215068981369086</v>
      </c>
      <c r="F97" s="171">
        <f t="shared" si="52"/>
        <v>0.30723180942444073</v>
      </c>
      <c r="G97" s="171">
        <f t="shared" si="52"/>
        <v>3.9862502130648805E-2</v>
      </c>
      <c r="H97" s="171">
        <f t="shared" si="52"/>
        <v>0.10136981348429518</v>
      </c>
      <c r="I97" s="171">
        <f t="shared" si="52"/>
        <v>8.1016306565497437E-3</v>
      </c>
      <c r="J97" s="171">
        <f t="shared" si="52"/>
        <v>8.5582351513148039E-2</v>
      </c>
      <c r="K97" s="171">
        <f t="shared" si="52"/>
        <v>0.12289582289530637</v>
      </c>
      <c r="L97" s="171">
        <f t="shared" si="52"/>
        <v>9.4223746532853314E-2</v>
      </c>
      <c r="M97" s="171">
        <f t="shared" si="52"/>
        <v>2.8672076362453062E-2</v>
      </c>
      <c r="N97" s="171">
        <f t="shared" si="52"/>
        <v>7.3100623440752466E-2</v>
      </c>
      <c r="O97" s="171">
        <f t="shared" si="52"/>
        <v>0.26185286385025025</v>
      </c>
      <c r="P97" s="171">
        <f t="shared" si="52"/>
        <v>0.24990573493179341</v>
      </c>
      <c r="Q97" s="171">
        <f t="shared" si="52"/>
        <v>8.4683605109424961E-3</v>
      </c>
      <c r="R97" s="171">
        <f t="shared" si="52"/>
        <v>3.4761858029059467E-3</v>
      </c>
      <c r="S97" s="171">
        <f t="shared" si="52"/>
        <v>2.1487270341885197E-3</v>
      </c>
      <c r="T97" s="171"/>
      <c r="U97" s="171">
        <f t="shared" ref="U97" si="53">U44/$D44</f>
        <v>0.12921287376745194</v>
      </c>
      <c r="V97" s="47"/>
      <c r="W97" s="47"/>
    </row>
    <row r="98" spans="1:23" x14ac:dyDescent="0.25">
      <c r="B98" s="1" t="s">
        <v>417</v>
      </c>
      <c r="D98" s="171">
        <f t="shared" ref="D98:S98" si="54">D45/$D45</f>
        <v>1</v>
      </c>
      <c r="E98" s="171">
        <f t="shared" si="54"/>
        <v>0.44140341699461411</v>
      </c>
      <c r="F98" s="171">
        <f t="shared" si="54"/>
        <v>0.20283203937747446</v>
      </c>
      <c r="G98" s="171">
        <f t="shared" si="54"/>
        <v>3.6871797310632629E-2</v>
      </c>
      <c r="H98" s="171">
        <f t="shared" si="54"/>
        <v>0.11415246882022138</v>
      </c>
      <c r="I98" s="171">
        <f t="shared" si="54"/>
        <v>9.9275939554625547E-3</v>
      </c>
      <c r="J98" s="171">
        <f t="shared" si="54"/>
        <v>7.7622489864342697E-2</v>
      </c>
      <c r="K98" s="171">
        <f t="shared" si="54"/>
        <v>9.2858671485810076E-2</v>
      </c>
      <c r="L98" s="171">
        <f t="shared" si="54"/>
        <v>6.8271528611682467E-2</v>
      </c>
      <c r="M98" s="171">
        <f t="shared" si="54"/>
        <v>2.458714287412762E-2</v>
      </c>
      <c r="N98" s="171">
        <f t="shared" si="54"/>
        <v>9.9837710589829862E-2</v>
      </c>
      <c r="O98" s="171">
        <f t="shared" si="54"/>
        <v>0.3659002009297459</v>
      </c>
      <c r="P98" s="171">
        <f t="shared" si="54"/>
        <v>0.34355419752939637</v>
      </c>
      <c r="Q98" s="171">
        <f t="shared" si="54"/>
        <v>1.3131769489590888E-2</v>
      </c>
      <c r="R98" s="171">
        <f t="shared" si="54"/>
        <v>9.2142339107586582E-3</v>
      </c>
      <c r="S98" s="171">
        <f t="shared" si="54"/>
        <v>7.0355134408921754E-3</v>
      </c>
      <c r="T98" s="171"/>
      <c r="U98" s="171">
        <f t="shared" ref="U98" si="55">U45/$D45</f>
        <v>0.11068672793636829</v>
      </c>
      <c r="V98" s="47"/>
      <c r="W98" s="47"/>
    </row>
    <row r="99" spans="1:23" x14ac:dyDescent="0.25">
      <c r="B99" s="1" t="s">
        <v>418</v>
      </c>
      <c r="D99" s="171">
        <f t="shared" ref="D99:S99" si="56">D46/$D46</f>
        <v>1</v>
      </c>
      <c r="E99" s="171">
        <f t="shared" si="56"/>
        <v>0.33376623376623377</v>
      </c>
      <c r="F99" s="171">
        <f t="shared" si="56"/>
        <v>9.8624904507257444E-2</v>
      </c>
      <c r="G99" s="171">
        <f t="shared" si="56"/>
        <v>4.2959001782531196E-2</v>
      </c>
      <c r="H99" s="171">
        <f t="shared" si="56"/>
        <v>8.8235294117647065E-2</v>
      </c>
      <c r="I99" s="171">
        <f t="shared" si="56"/>
        <v>4.2780748663101605E-3</v>
      </c>
      <c r="J99" s="171">
        <f t="shared" si="56"/>
        <v>9.9643493761140817E-2</v>
      </c>
      <c r="K99" s="171">
        <f t="shared" si="56"/>
        <v>9.9516170104405402E-2</v>
      </c>
      <c r="L99" s="171">
        <f t="shared" si="56"/>
        <v>8.1818181818181818E-2</v>
      </c>
      <c r="M99" s="171">
        <f t="shared" si="56"/>
        <v>1.7697988286223581E-2</v>
      </c>
      <c r="N99" s="171">
        <f t="shared" si="56"/>
        <v>0.15054749172396231</v>
      </c>
      <c r="O99" s="171">
        <f t="shared" si="56"/>
        <v>0.41617010440539853</v>
      </c>
      <c r="P99" s="171">
        <f t="shared" si="56"/>
        <v>0.38029029793735675</v>
      </c>
      <c r="Q99" s="171">
        <f t="shared" si="56"/>
        <v>1.8538324420677363E-2</v>
      </c>
      <c r="R99" s="171">
        <f t="shared" si="56"/>
        <v>1.7341482047364399E-2</v>
      </c>
      <c r="S99" s="171">
        <f t="shared" si="56"/>
        <v>1.9556913674560732E-2</v>
      </c>
      <c r="T99" s="171"/>
      <c r="U99" s="171">
        <f t="shared" ref="U99" si="57">U46/$D46</f>
        <v>0.12001527883880825</v>
      </c>
      <c r="V99" s="47"/>
      <c r="W99" s="47"/>
    </row>
    <row r="100" spans="1:23" x14ac:dyDescent="0.25">
      <c r="B100" s="1" t="s">
        <v>419</v>
      </c>
      <c r="D100" s="171">
        <f t="shared" ref="D100:S100" si="58">D47/$D47</f>
        <v>1</v>
      </c>
      <c r="E100" s="171">
        <f t="shared" si="58"/>
        <v>0.53669384729429204</v>
      </c>
      <c r="F100" s="171">
        <f t="shared" si="58"/>
        <v>0.39065974796145292</v>
      </c>
      <c r="G100" s="171">
        <f t="shared" si="58"/>
        <v>3.2987398072646404E-2</v>
      </c>
      <c r="H100" s="171">
        <f t="shared" si="58"/>
        <v>4.2994810971089696E-2</v>
      </c>
      <c r="I100" s="171">
        <f t="shared" si="58"/>
        <v>2.5945144551519643E-3</v>
      </c>
      <c r="J100" s="171">
        <f t="shared" si="58"/>
        <v>6.7828020756115645E-2</v>
      </c>
      <c r="K100" s="171">
        <f t="shared" si="58"/>
        <v>4.2253521126760563E-2</v>
      </c>
      <c r="L100" s="171">
        <f t="shared" si="58"/>
        <v>2.4833209785025945E-2</v>
      </c>
      <c r="M100" s="171">
        <f t="shared" si="58"/>
        <v>1.7420311341734617E-2</v>
      </c>
      <c r="N100" s="171">
        <f t="shared" si="58"/>
        <v>3.3728687916975537E-2</v>
      </c>
      <c r="O100" s="171">
        <f t="shared" si="58"/>
        <v>0.38732394366197181</v>
      </c>
      <c r="P100" s="171">
        <f t="shared" si="58"/>
        <v>0.37286879169755377</v>
      </c>
      <c r="Q100" s="171">
        <f t="shared" si="58"/>
        <v>1.3713862120088955E-2</v>
      </c>
      <c r="R100" s="171">
        <f t="shared" si="58"/>
        <v>3.7064492216456633E-4</v>
      </c>
      <c r="S100" s="171">
        <f t="shared" si="58"/>
        <v>1.8532246108228317E-3</v>
      </c>
      <c r="T100" s="171"/>
      <c r="U100" s="171">
        <f t="shared" ref="U100" si="59">U47/$D47</f>
        <v>0.21756856931060045</v>
      </c>
      <c r="V100" s="47"/>
      <c r="W100" s="47"/>
    </row>
    <row r="101" spans="1:23" x14ac:dyDescent="0.25">
      <c r="B101" s="1" t="s">
        <v>420</v>
      </c>
      <c r="D101" s="171">
        <f t="shared" ref="D101:S101" si="60">D48/$D48</f>
        <v>1</v>
      </c>
      <c r="E101" s="171">
        <f t="shared" si="60"/>
        <v>9.9805258033106137E-2</v>
      </c>
      <c r="F101" s="171">
        <f t="shared" si="60"/>
        <v>1.0710808179162609E-2</v>
      </c>
      <c r="G101" s="171">
        <f t="shared" si="60"/>
        <v>4.8685491723466411E-3</v>
      </c>
      <c r="H101" s="171">
        <f t="shared" si="60"/>
        <v>2.9211295034079845E-2</v>
      </c>
      <c r="I101" s="171">
        <f t="shared" si="60"/>
        <v>1.4605647517039922E-3</v>
      </c>
      <c r="J101" s="171">
        <f t="shared" si="60"/>
        <v>5.3554040895813046E-2</v>
      </c>
      <c r="K101" s="171">
        <f t="shared" si="60"/>
        <v>0.62950340798442062</v>
      </c>
      <c r="L101" s="171">
        <f t="shared" si="60"/>
        <v>0.61148977604673804</v>
      </c>
      <c r="M101" s="171">
        <f t="shared" si="60"/>
        <v>1.8013631937682569E-2</v>
      </c>
      <c r="N101" s="171">
        <f t="shared" si="60"/>
        <v>5.8422590068159686E-3</v>
      </c>
      <c r="O101" s="171">
        <f t="shared" si="60"/>
        <v>0.26484907497565724</v>
      </c>
      <c r="P101" s="171">
        <f t="shared" si="60"/>
        <v>0.24537487828627069</v>
      </c>
      <c r="Q101" s="171">
        <f t="shared" si="60"/>
        <v>0</v>
      </c>
      <c r="R101" s="171">
        <f t="shared" si="60"/>
        <v>1.9474196689386564E-2</v>
      </c>
      <c r="S101" s="171">
        <f t="shared" si="60"/>
        <v>2.5316455696202531E-2</v>
      </c>
      <c r="T101" s="171"/>
      <c r="U101" s="171">
        <f t="shared" ref="U101" si="61">U48/$D48</f>
        <v>0.23369036027263876</v>
      </c>
      <c r="V101" s="47"/>
      <c r="W101" s="47"/>
    </row>
    <row r="102" spans="1:23" x14ac:dyDescent="0.25">
      <c r="D102" s="6"/>
      <c r="E102" s="6"/>
      <c r="F102" s="6"/>
      <c r="G102" s="6"/>
      <c r="H102" s="6"/>
      <c r="I102" s="6"/>
      <c r="J102" s="6"/>
      <c r="K102" s="6"/>
      <c r="L102" s="6"/>
      <c r="M102" s="6"/>
      <c r="N102" s="6"/>
      <c r="O102" s="6"/>
      <c r="P102" s="6"/>
      <c r="Q102" s="6"/>
      <c r="R102" s="6"/>
      <c r="S102" s="6"/>
      <c r="T102" s="6"/>
      <c r="U102" s="6"/>
      <c r="V102" s="47"/>
      <c r="W102" s="47"/>
    </row>
    <row r="103" spans="1:23" x14ac:dyDescent="0.25">
      <c r="A103" s="1">
        <v>2017</v>
      </c>
      <c r="B103" s="1" t="s">
        <v>413</v>
      </c>
      <c r="D103" s="171">
        <f t="shared" ref="D103:S103" si="62">D50/$D50</f>
        <v>1</v>
      </c>
      <c r="E103" s="171">
        <f t="shared" si="62"/>
        <v>0.57095983900603731</v>
      </c>
      <c r="F103" s="171">
        <f t="shared" si="62"/>
        <v>0.2780721809888651</v>
      </c>
      <c r="G103" s="171">
        <f t="shared" si="62"/>
        <v>1.950225779576744E-2</v>
      </c>
      <c r="H103" s="171">
        <f t="shared" si="62"/>
        <v>8.236674820346411E-2</v>
      </c>
      <c r="I103" s="171">
        <f t="shared" si="62"/>
        <v>8.9912389154971906E-3</v>
      </c>
      <c r="J103" s="171">
        <f t="shared" si="62"/>
        <v>0.18202741310244344</v>
      </c>
      <c r="K103" s="171">
        <f>K50/$D50</f>
        <v>0.23416024073010305</v>
      </c>
      <c r="L103" s="171">
        <f t="shared" si="62"/>
        <v>0.20511133006425303</v>
      </c>
      <c r="M103" s="171">
        <f t="shared" si="62"/>
        <v>2.9048910665850032E-2</v>
      </c>
      <c r="N103" s="171">
        <f t="shared" si="62"/>
        <v>2.7198164851426766E-2</v>
      </c>
      <c r="O103" s="171">
        <f t="shared" si="62"/>
        <v>0.16768175541243291</v>
      </c>
      <c r="P103" s="171">
        <f t="shared" si="62"/>
        <v>0.15447926137552451</v>
      </c>
      <c r="Q103" s="171">
        <f t="shared" si="62"/>
        <v>1.2491107670418881E-2</v>
      </c>
      <c r="R103" s="171">
        <f t="shared" si="62"/>
        <v>7.1138636648951749E-4</v>
      </c>
      <c r="S103" s="171">
        <f t="shared" si="62"/>
        <v>0</v>
      </c>
      <c r="T103" s="171"/>
      <c r="U103" s="171">
        <f t="shared" ref="U103" si="63">U50/$D50</f>
        <v>8.9594738023411072E-2</v>
      </c>
      <c r="V103" s="47"/>
      <c r="W103" s="47"/>
    </row>
    <row r="104" spans="1:23" x14ac:dyDescent="0.25">
      <c r="B104" s="1" t="s">
        <v>414</v>
      </c>
      <c r="D104" s="171">
        <f t="shared" ref="D104:S104" si="64">D51/$D51</f>
        <v>1</v>
      </c>
      <c r="E104" s="171">
        <f t="shared" si="64"/>
        <v>0.62344757763095426</v>
      </c>
      <c r="F104" s="171">
        <f t="shared" si="64"/>
        <v>0.32499167232773524</v>
      </c>
      <c r="G104" s="171">
        <f t="shared" si="64"/>
        <v>4.0423963762166927E-2</v>
      </c>
      <c r="H104" s="171">
        <f t="shared" si="64"/>
        <v>0.14408053318085606</v>
      </c>
      <c r="I104" s="171">
        <f t="shared" si="64"/>
        <v>3.09159914913484E-2</v>
      </c>
      <c r="J104" s="171">
        <f t="shared" si="64"/>
        <v>8.3035416868847689E-2</v>
      </c>
      <c r="K104" s="171">
        <f t="shared" si="64"/>
        <v>0.17281165821659292</v>
      </c>
      <c r="L104" s="171">
        <f t="shared" si="64"/>
        <v>0.13656071069797696</v>
      </c>
      <c r="M104" s="171">
        <f t="shared" si="64"/>
        <v>3.6250947518615954E-2</v>
      </c>
      <c r="N104" s="171">
        <f t="shared" si="64"/>
        <v>4.6968071573392368E-2</v>
      </c>
      <c r="O104" s="171">
        <f t="shared" si="64"/>
        <v>0.15677269257906043</v>
      </c>
      <c r="P104" s="171">
        <f t="shared" si="64"/>
        <v>0.15309540233804317</v>
      </c>
      <c r="Q104" s="171">
        <f t="shared" si="64"/>
        <v>3.1159920159261815E-3</v>
      </c>
      <c r="R104" s="171">
        <f t="shared" si="64"/>
        <v>5.6129822509107979E-4</v>
      </c>
      <c r="S104" s="171">
        <f t="shared" si="64"/>
        <v>8.8653644897563071E-4</v>
      </c>
      <c r="T104" s="171"/>
      <c r="U104" s="171">
        <f t="shared" ref="U104" si="65">U51/$D51</f>
        <v>0.18023443381008711</v>
      </c>
      <c r="V104" s="47"/>
      <c r="W104" s="47"/>
    </row>
    <row r="105" spans="1:23" x14ac:dyDescent="0.25">
      <c r="B105" s="1" t="s">
        <v>415</v>
      </c>
      <c r="D105" s="171">
        <f t="shared" ref="D105:S105" si="66">D52/$D52</f>
        <v>1</v>
      </c>
      <c r="E105" s="171">
        <f t="shared" si="66"/>
        <v>0.50453187325769366</v>
      </c>
      <c r="F105" s="171">
        <f t="shared" si="66"/>
        <v>0.27677708989174554</v>
      </c>
      <c r="G105" s="171">
        <f t="shared" si="66"/>
        <v>2.1325579183912476E-2</v>
      </c>
      <c r="H105" s="171">
        <f t="shared" si="66"/>
        <v>0.12699254780863534</v>
      </c>
      <c r="I105" s="171">
        <f t="shared" si="66"/>
        <v>2.9828784777310106E-3</v>
      </c>
      <c r="J105" s="171">
        <f t="shared" si="66"/>
        <v>7.6453777895669317E-2</v>
      </c>
      <c r="K105" s="171">
        <f t="shared" si="66"/>
        <v>0.19335658910848968</v>
      </c>
      <c r="L105" s="171">
        <f t="shared" si="66"/>
        <v>0.14732717071974455</v>
      </c>
      <c r="M105" s="171">
        <f t="shared" si="66"/>
        <v>4.6029418388745136E-2</v>
      </c>
      <c r="N105" s="171">
        <f t="shared" si="66"/>
        <v>6.9031615508966152E-2</v>
      </c>
      <c r="O105" s="171">
        <f t="shared" si="66"/>
        <v>0.23308492695451111</v>
      </c>
      <c r="P105" s="171">
        <f t="shared" si="66"/>
        <v>0.21418669015600053</v>
      </c>
      <c r="Q105" s="171">
        <f t="shared" si="66"/>
        <v>1.0064712447511849E-2</v>
      </c>
      <c r="R105" s="171">
        <f t="shared" si="66"/>
        <v>8.8335243509987133E-3</v>
      </c>
      <c r="S105" s="171">
        <f t="shared" si="66"/>
        <v>5.3851967148298109E-3</v>
      </c>
      <c r="T105" s="171"/>
      <c r="U105" s="171">
        <f t="shared" ref="U105" si="67">U52/$D52</f>
        <v>0.12301871305810107</v>
      </c>
      <c r="V105" s="47"/>
      <c r="W105" s="47"/>
    </row>
    <row r="106" spans="1:23" x14ac:dyDescent="0.25">
      <c r="B106" s="1" t="s">
        <v>416</v>
      </c>
      <c r="D106" s="171">
        <f t="shared" ref="D106:S106" si="68">D53/$D53</f>
        <v>1</v>
      </c>
      <c r="E106" s="171">
        <f t="shared" si="68"/>
        <v>0.55474288165585284</v>
      </c>
      <c r="F106" s="171">
        <f t="shared" si="68"/>
        <v>0.30936511341090678</v>
      </c>
      <c r="G106" s="171">
        <f t="shared" si="68"/>
        <v>2.8049761381307308E-2</v>
      </c>
      <c r="H106" s="171">
        <f t="shared" si="68"/>
        <v>0.12506568716821279</v>
      </c>
      <c r="I106" s="171">
        <f t="shared" si="68"/>
        <v>1.0217706043219475E-2</v>
      </c>
      <c r="J106" s="171">
        <f t="shared" si="68"/>
        <v>8.2044613652206555E-2</v>
      </c>
      <c r="K106" s="171">
        <f t="shared" si="68"/>
        <v>0.11783741755590112</v>
      </c>
      <c r="L106" s="171">
        <f t="shared" si="68"/>
        <v>9.1656389082524534E-2</v>
      </c>
      <c r="M106" s="171">
        <f t="shared" si="68"/>
        <v>2.618102847337659E-2</v>
      </c>
      <c r="N106" s="171">
        <f t="shared" si="68"/>
        <v>7.7526945144511764E-2</v>
      </c>
      <c r="O106" s="171">
        <f t="shared" si="68"/>
        <v>0.24989275564373425</v>
      </c>
      <c r="P106" s="171">
        <f t="shared" si="68"/>
        <v>0.23022682181350207</v>
      </c>
      <c r="Q106" s="171">
        <f t="shared" si="68"/>
        <v>1.2539546356372996E-2</v>
      </c>
      <c r="R106" s="171">
        <f t="shared" si="68"/>
        <v>7.1263874738591885E-3</v>
      </c>
      <c r="S106" s="171">
        <f t="shared" si="68"/>
        <v>9.4857633117057215E-3</v>
      </c>
      <c r="T106" s="171"/>
      <c r="U106" s="171">
        <f t="shared" ref="U106" si="69">U53/$D53</f>
        <v>0.14253311169499705</v>
      </c>
      <c r="V106" s="47"/>
      <c r="W106" s="47"/>
    </row>
    <row r="107" spans="1:23" x14ac:dyDescent="0.25">
      <c r="B107" s="1" t="s">
        <v>417</v>
      </c>
      <c r="D107" s="171">
        <f t="shared" ref="D107:S107" si="70">D54/$D54</f>
        <v>1</v>
      </c>
      <c r="E107" s="171">
        <f t="shared" si="70"/>
        <v>0.43648374612046048</v>
      </c>
      <c r="F107" s="171">
        <f t="shared" si="70"/>
        <v>0.21679979721291406</v>
      </c>
      <c r="G107" s="171">
        <f t="shared" si="70"/>
        <v>4.7101628479220503E-2</v>
      </c>
      <c r="H107" s="171">
        <f t="shared" si="70"/>
        <v>9.3863217637530444E-2</v>
      </c>
      <c r="I107" s="171">
        <f t="shared" si="70"/>
        <v>9.255252061874792E-3</v>
      </c>
      <c r="J107" s="171">
        <f t="shared" si="70"/>
        <v>6.9463850728920654E-2</v>
      </c>
      <c r="K107" s="171">
        <f t="shared" si="70"/>
        <v>9.2623619749483757E-2</v>
      </c>
      <c r="L107" s="171">
        <f t="shared" si="70"/>
        <v>6.9902810579550653E-2</v>
      </c>
      <c r="M107" s="171">
        <f t="shared" si="70"/>
        <v>2.2720809169933104E-2</v>
      </c>
      <c r="N107" s="171">
        <f t="shared" si="70"/>
        <v>9.2240302696820944E-2</v>
      </c>
      <c r="O107" s="171">
        <f t="shared" si="70"/>
        <v>0.37865542269978858</v>
      </c>
      <c r="P107" s="171">
        <f t="shared" si="70"/>
        <v>0.35856837263363545</v>
      </c>
      <c r="Q107" s="171">
        <f t="shared" si="70"/>
        <v>1.0250639892176623E-2</v>
      </c>
      <c r="R107" s="171">
        <f t="shared" si="70"/>
        <v>9.8364101739764811E-3</v>
      </c>
      <c r="S107" s="171">
        <f t="shared" si="70"/>
        <v>5.3478911379570438E-3</v>
      </c>
      <c r="T107" s="171"/>
      <c r="U107" s="171">
        <f t="shared" ref="U107" si="71">U54/$D54</f>
        <v>0.11980203528989898</v>
      </c>
      <c r="V107" s="47"/>
      <c r="W107" s="47"/>
    </row>
    <row r="108" spans="1:23" x14ac:dyDescent="0.25">
      <c r="B108" s="1" t="s">
        <v>418</v>
      </c>
      <c r="D108" s="171">
        <f t="shared" ref="D108:S108" si="72">D55/$D55</f>
        <v>1</v>
      </c>
      <c r="E108" s="171">
        <f t="shared" si="72"/>
        <v>0.31969701112964533</v>
      </c>
      <c r="F108" s="171">
        <f t="shared" si="72"/>
        <v>0.13454018430911427</v>
      </c>
      <c r="G108" s="171">
        <f t="shared" si="72"/>
        <v>2.1520960376274986E-2</v>
      </c>
      <c r="H108" s="171">
        <f t="shared" si="72"/>
        <v>8.7943339987421043E-2</v>
      </c>
      <c r="I108" s="171">
        <f t="shared" si="72"/>
        <v>4.0197981897235361E-3</v>
      </c>
      <c r="J108" s="171">
        <f t="shared" si="72"/>
        <v>7.1672728267111491E-2</v>
      </c>
      <c r="K108" s="171">
        <f t="shared" si="72"/>
        <v>0.11405835543766578</v>
      </c>
      <c r="L108" s="171">
        <f t="shared" si="72"/>
        <v>9.7787743717356226E-2</v>
      </c>
      <c r="M108" s="171">
        <f t="shared" si="72"/>
        <v>1.6270611720309552E-2</v>
      </c>
      <c r="N108" s="171">
        <f t="shared" si="72"/>
        <v>0.13626295496185292</v>
      </c>
      <c r="O108" s="171">
        <f t="shared" si="72"/>
        <v>0.42998167847083596</v>
      </c>
      <c r="P108" s="171">
        <f t="shared" si="72"/>
        <v>0.39585441220706064</v>
      </c>
      <c r="Q108" s="171">
        <f t="shared" si="72"/>
        <v>1.897782274604173E-2</v>
      </c>
      <c r="R108" s="171">
        <f t="shared" si="72"/>
        <v>1.5149443517733599E-2</v>
      </c>
      <c r="S108" s="171">
        <f t="shared" si="72"/>
        <v>3.8721321337745085E-2</v>
      </c>
      <c r="T108" s="171"/>
      <c r="U108" s="171">
        <f t="shared" ref="U108" si="73">U55/$D55</f>
        <v>0.12959063687823019</v>
      </c>
      <c r="V108" s="47"/>
      <c r="W108" s="47"/>
    </row>
    <row r="109" spans="1:23" x14ac:dyDescent="0.25">
      <c r="B109" s="1" t="s">
        <v>419</v>
      </c>
      <c r="D109" s="171">
        <f t="shared" ref="D109:S109" si="74">D56/$D56</f>
        <v>1</v>
      </c>
      <c r="E109" s="171">
        <f t="shared" si="74"/>
        <v>0.53607103218645946</v>
      </c>
      <c r="F109" s="171">
        <f t="shared" si="74"/>
        <v>0.1994080651128376</v>
      </c>
      <c r="G109" s="171">
        <f t="shared" si="74"/>
        <v>4.4395116537180911E-3</v>
      </c>
      <c r="H109" s="171">
        <f t="shared" si="74"/>
        <v>7.2881982981871998E-2</v>
      </c>
      <c r="I109" s="171">
        <f t="shared" si="74"/>
        <v>1.2948575656677765E-2</v>
      </c>
      <c r="J109" s="171">
        <f t="shared" si="74"/>
        <v>0.24639289678135406</v>
      </c>
      <c r="K109" s="171">
        <f t="shared" si="74"/>
        <v>3.6256011838697741E-2</v>
      </c>
      <c r="L109" s="171">
        <f t="shared" si="74"/>
        <v>2.4787273399926008E-2</v>
      </c>
      <c r="M109" s="171">
        <f t="shared" si="74"/>
        <v>1.1468738438771735E-2</v>
      </c>
      <c r="N109" s="171">
        <f t="shared" si="74"/>
        <v>2.9596744358120607E-2</v>
      </c>
      <c r="O109" s="171">
        <f t="shared" si="74"/>
        <v>0.39807621161672219</v>
      </c>
      <c r="P109" s="171">
        <f t="shared" si="74"/>
        <v>0.37735849056603776</v>
      </c>
      <c r="Q109" s="171">
        <f t="shared" si="74"/>
        <v>7.7691453940066596E-3</v>
      </c>
      <c r="R109" s="171">
        <f t="shared" si="74"/>
        <v>1.2948575656677765E-2</v>
      </c>
      <c r="S109" s="171">
        <f t="shared" si="74"/>
        <v>0</v>
      </c>
      <c r="T109" s="171"/>
      <c r="U109" s="171">
        <f t="shared" ref="U109" si="75">U56/$D56</f>
        <v>0.22271550129485757</v>
      </c>
      <c r="V109" s="47"/>
      <c r="W109" s="47"/>
    </row>
    <row r="110" spans="1:23" x14ac:dyDescent="0.25">
      <c r="B110" s="1" t="s">
        <v>420</v>
      </c>
      <c r="D110" s="171">
        <f t="shared" ref="D110:S110" si="76">D57/$D57</f>
        <v>1</v>
      </c>
      <c r="E110" s="171">
        <f t="shared" si="76"/>
        <v>0.18115234375</v>
      </c>
      <c r="F110" s="171">
        <f t="shared" si="76"/>
        <v>6.73828125E-2</v>
      </c>
      <c r="G110" s="171">
        <f t="shared" si="76"/>
        <v>4.8828125E-4</v>
      </c>
      <c r="H110" s="171">
        <f t="shared" si="76"/>
        <v>2.24609375E-2</v>
      </c>
      <c r="I110" s="171">
        <f t="shared" si="76"/>
        <v>4.833984375E-2</v>
      </c>
      <c r="J110" s="171">
        <f t="shared" si="76"/>
        <v>4.248046875E-2</v>
      </c>
      <c r="K110" s="171">
        <f t="shared" si="76"/>
        <v>0.5546875</v>
      </c>
      <c r="L110" s="171">
        <f t="shared" si="76"/>
        <v>0.54248046875</v>
      </c>
      <c r="M110" s="171">
        <f t="shared" si="76"/>
        <v>1.220703125E-2</v>
      </c>
      <c r="N110" s="171">
        <f t="shared" si="76"/>
        <v>6.8359375E-3</v>
      </c>
      <c r="O110" s="171">
        <f t="shared" si="76"/>
        <v>0.25732421875</v>
      </c>
      <c r="P110" s="171">
        <f t="shared" si="76"/>
        <v>0.19580078125</v>
      </c>
      <c r="Q110" s="171">
        <f t="shared" si="76"/>
        <v>4.150390625E-2</v>
      </c>
      <c r="R110" s="171">
        <f t="shared" si="76"/>
        <v>2.001953125E-2</v>
      </c>
      <c r="S110" s="171">
        <f t="shared" si="76"/>
        <v>3.22265625E-2</v>
      </c>
      <c r="T110" s="171"/>
      <c r="U110" s="171">
        <f t="shared" ref="U110" si="77">U57/$D57</f>
        <v>0.20263671875</v>
      </c>
      <c r="V110" s="47"/>
      <c r="W110" s="47"/>
    </row>
  </sheetData>
  <mergeCells count="2">
    <mergeCell ref="E3:J3"/>
    <mergeCell ref="K3:M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q o p Y V e 4 Y T O q n A A A A + A A A A B I A H A B D b 2 5 m a W c v U G F j a 2 F n Z S 5 4 b W w g o h g A K K A U A A A A A A A A A A A A A A A A A A A A A A A A A A A A h Y 9 N D o I w G E S v Q r q n f y p R 8 1 E W b s G Y m B i 3 p F R o h G J o s d z N h U f y C p I o 6 s 7 l T N 4 k b x 6 3 O y R D U w d X 1 V n d m h g x T F G g j G w L b c o Y 9 e 4 U L l E i Y J f L c 1 6 q Y I S N X Q 9 W x 6 h y 7 r I m x H u P / Q y 3 X U k 4 p Y w c s 3 Q v K 9 X k o T b W 5 U Y q 9 F k V / 1 d I w O E l I z i O G F 6 w F c f z i A G Z a s i 0 + S J 8 N M Y U y E 8 J m 7 5 2 f a e E q c N t C m S K Q N 4 v x B N Q S w M E F A A C A A g A q o p Y 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q K W F U o i k e 4 D g A A A B E A A A A T A B w A R m 9 y b X V s Y X M v U 2 V j d G l v b j E u b S C i G A A o o B Q A A A A A A A A A A A A A A A A A A A A A A A A A A A A r T k 0 u y c z P U w i G 0 I b W A F B L A Q I t A B Q A A g A I A K q K W F X u G E z q p w A A A P g A A A A S A A A A A A A A A A A A A A A A A A A A A A B D b 2 5 m a W c v U G F j a 2 F n Z S 5 4 b W x Q S w E C L Q A U A A I A C A C q i l h V D 8 r p q 6 Q A A A D p A A A A E w A A A A A A A A A A A A A A A A D z A A A A W 0 N v b n R l b n R f V H l w Z X N d L n h t b F B L A Q I t A B Q A A g A I A K q K W F U 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a Y y + X s A q R Q L N U i F J g m f j P A A A A A A I A A A A A A A N m A A D A A A A A E A A A A F I P q m c i Y e 2 d G A 4 7 D S 6 H 6 h k A A A A A B I A A A K A A A A A Q A A A A b G I o Y l p C b n 7 T 4 x / o I w 7 q l l A A A A C V p L V H F + R 4 9 X v l Q z i u x W Y t F 6 y 2 9 b 2 V d R E 1 y C n s L u G r a U a v g y P W o N 9 f f P h 8 4 x J 6 H i P B y n F l K K u m 6 l 4 H L N d k x Y h V 8 m K S d A 5 x B z 6 z b X w 1 d e d B c h Q A A A D W u P P R X N T n H x 4 6 O O B O 4 8 5 Y m Y b 5 Y Q = = < / D a t a M a s h u p > 
</file>

<file path=customXml/itemProps1.xml><?xml version="1.0" encoding="utf-8"?>
<ds:datastoreItem xmlns:ds="http://schemas.openxmlformats.org/officeDocument/2006/customXml" ds:itemID="{F5DDAFAB-3DDB-4DCD-982C-09654EC4AE5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22</vt:i4>
      </vt:variant>
    </vt:vector>
  </HeadingPairs>
  <TitlesOfParts>
    <vt:vector size="22"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Tuinhof, B.M. (Bas)</dc:creator>
  <cp:lastModifiedBy>Jonkers, W. (Wouter)</cp:lastModifiedBy>
  <dcterms:created xsi:type="dcterms:W3CDTF">2022-09-13T14:29:32Z</dcterms:created>
  <dcterms:modified xsi:type="dcterms:W3CDTF">2024-10-28T11:27:54Z</dcterms:modified>
</cp:coreProperties>
</file>